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20000001_{41EC10C2-088C-41C3-A38D-097B73EB780A}" xr6:coauthVersionLast="47" xr6:coauthVersionMax="47" xr10:uidLastSave="{00000000-0000-0000-0000-000000000000}"/>
  <bookViews>
    <workbookView xWindow="-110" yWindow="-110" windowWidth="19420" windowHeight="11500" tabRatio="852" xr2:uid="{00000000-000D-0000-FFFF-FFFF00000000}"/>
  </bookViews>
  <sheets>
    <sheet name="First Preference Counties" sheetId="35" r:id="rId1"/>
    <sheet name="2024 elections" sheetId="32" r:id="rId2"/>
    <sheet name="1st Preference-City_Cos" sheetId="33" r:id="rId3"/>
    <sheet name="1st Preference-City_County  (2" sheetId="34" r:id="rId4"/>
    <sheet name="Women Candidates" sheetId="36" r:id="rId5"/>
    <sheet name="Outgoing Members re-elected" sheetId="37" r:id="rId6"/>
    <sheet name="Carlow" sheetId="1" r:id="rId7"/>
    <sheet name="Cavan" sheetId="2" r:id="rId8"/>
    <sheet name="Clare" sheetId="3" r:id="rId9"/>
    <sheet name="Cork City" sheetId="4" r:id="rId10"/>
    <sheet name="Cork County" sheetId="5" r:id="rId11"/>
    <sheet name="Donegal" sheetId="6" r:id="rId12"/>
    <sheet name="Dublin City" sheetId="7" r:id="rId13"/>
    <sheet name="Dun Laoghaire-Rathdown" sheetId="39" r:id="rId14"/>
    <sheet name="Fingal" sheetId="9" r:id="rId15"/>
    <sheet name="Galway City" sheetId="10" r:id="rId16"/>
    <sheet name="Galway County" sheetId="11" r:id="rId17"/>
    <sheet name="Kerry" sheetId="12" r:id="rId18"/>
    <sheet name="Kildare" sheetId="13" r:id="rId19"/>
    <sheet name="Kilkenny" sheetId="14" r:id="rId20"/>
    <sheet name="Laois" sheetId="15" r:id="rId21"/>
    <sheet name="Leitrim" sheetId="16" r:id="rId22"/>
    <sheet name="Limerick" sheetId="17" r:id="rId23"/>
    <sheet name="Longford" sheetId="18" r:id="rId24"/>
    <sheet name="Louth" sheetId="19" r:id="rId25"/>
    <sheet name="Mayo" sheetId="20" r:id="rId26"/>
    <sheet name="Meath" sheetId="21" r:id="rId27"/>
    <sheet name="Monaghan" sheetId="22" r:id="rId28"/>
    <sheet name="Offaly" sheetId="23" r:id="rId29"/>
    <sheet name="Roscommon" sheetId="24" r:id="rId30"/>
    <sheet name="Sligo" sheetId="25" r:id="rId31"/>
    <sheet name="South Dublin" sheetId="26" r:id="rId32"/>
    <sheet name="Tipperary" sheetId="27" r:id="rId33"/>
    <sheet name="Waterford" sheetId="28" r:id="rId34"/>
    <sheet name="Westmeath" sheetId="29" r:id="rId35"/>
    <sheet name="Wexford" sheetId="30" r:id="rId36"/>
    <sheet name="Wicklow" sheetId="31" r:id="rId37"/>
  </sheets>
  <definedNames>
    <definedName name="_xlnm.Print_Area" localSheetId="2">'1st Preference-City_Cos'!$A$1:$I$71</definedName>
    <definedName name="_xlnm.Print_Area" localSheetId="3">'1st Preference-City_County  (2'!$A$1:$I$58</definedName>
    <definedName name="_xlnm.Print_Area" localSheetId="1">'2024 elections'!$A$1:$K$41</definedName>
    <definedName name="_xlnm.Print_Area" localSheetId="0">'First Preference Counties'!$A$1:$M$306</definedName>
    <definedName name="_xlnm.Print_Area" localSheetId="5">'Outgoing Members re-elected'!$A$1:$E$43</definedName>
    <definedName name="_xlnm.Print_Titles" localSheetId="2">'1st Preference-City_Cos'!$2:$6</definedName>
    <definedName name="_xlnm.Print_Titles" localSheetId="3">'1st Preference-City_County  (2'!$2:$6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4" i="31" l="1"/>
  <c r="G34" i="31"/>
  <c r="H34" i="31"/>
  <c r="I34" i="31"/>
  <c r="J34" i="31"/>
  <c r="F100" i="27"/>
  <c r="E132" i="26"/>
  <c r="H457" i="7"/>
  <c r="E233" i="31" l="1"/>
  <c r="F233" i="31"/>
  <c r="G233" i="31"/>
  <c r="H233" i="31"/>
  <c r="I233" i="31"/>
  <c r="J233" i="31"/>
  <c r="K233" i="31"/>
  <c r="D233" i="31"/>
  <c r="E192" i="31"/>
  <c r="F192" i="31"/>
  <c r="G192" i="31"/>
  <c r="H192" i="31"/>
  <c r="I192" i="31"/>
  <c r="J192" i="31"/>
  <c r="K192" i="31"/>
  <c r="L192" i="31"/>
  <c r="M192" i="31"/>
  <c r="D192" i="31"/>
  <c r="E149" i="31"/>
  <c r="F149" i="31"/>
  <c r="G149" i="31"/>
  <c r="H149" i="31"/>
  <c r="I149" i="31"/>
  <c r="J149" i="31"/>
  <c r="D149" i="31"/>
  <c r="E114" i="31"/>
  <c r="F114" i="31"/>
  <c r="G114" i="31"/>
  <c r="H114" i="31"/>
  <c r="I114" i="31"/>
  <c r="D114" i="31"/>
  <c r="E75" i="31"/>
  <c r="F75" i="31"/>
  <c r="G75" i="31"/>
  <c r="H75" i="31"/>
  <c r="I75" i="31"/>
  <c r="J75" i="31"/>
  <c r="K75" i="31"/>
  <c r="L75" i="31"/>
  <c r="D75" i="31"/>
  <c r="E34" i="31"/>
  <c r="D34" i="31"/>
  <c r="E229" i="30"/>
  <c r="F229" i="30"/>
  <c r="G229" i="30"/>
  <c r="H229" i="30"/>
  <c r="I229" i="30"/>
  <c r="J229" i="30"/>
  <c r="K229" i="30"/>
  <c r="L229" i="30"/>
  <c r="M229" i="30"/>
  <c r="D229" i="30"/>
  <c r="E186" i="30"/>
  <c r="F186" i="30"/>
  <c r="G186" i="30"/>
  <c r="H186" i="30"/>
  <c r="I186" i="30"/>
  <c r="J186" i="30"/>
  <c r="K186" i="30"/>
  <c r="L186" i="30"/>
  <c r="D186" i="30"/>
  <c r="E147" i="30"/>
  <c r="F147" i="30"/>
  <c r="G147" i="30"/>
  <c r="H147" i="30"/>
  <c r="I147" i="30"/>
  <c r="J147" i="30"/>
  <c r="D147" i="30"/>
  <c r="E104" i="30"/>
  <c r="F104" i="30"/>
  <c r="D104" i="30"/>
  <c r="E77" i="30"/>
  <c r="F77" i="30"/>
  <c r="G77" i="30"/>
  <c r="H77" i="30"/>
  <c r="I77" i="30"/>
  <c r="J77" i="30"/>
  <c r="K77" i="30"/>
  <c r="L77" i="30"/>
  <c r="M77" i="30"/>
  <c r="D77" i="30"/>
  <c r="E34" i="30"/>
  <c r="F34" i="30"/>
  <c r="G34" i="30"/>
  <c r="H34" i="30"/>
  <c r="I34" i="30"/>
  <c r="J34" i="30"/>
  <c r="D34" i="30"/>
  <c r="E151" i="29"/>
  <c r="F151" i="29"/>
  <c r="G151" i="29"/>
  <c r="H151" i="29"/>
  <c r="I151" i="29"/>
  <c r="J151" i="29"/>
  <c r="K151" i="29"/>
  <c r="D151" i="29"/>
  <c r="E110" i="29"/>
  <c r="F110" i="29"/>
  <c r="G110" i="29"/>
  <c r="D110" i="29"/>
  <c r="E79" i="29"/>
  <c r="F79" i="29"/>
  <c r="G79" i="29"/>
  <c r="H79" i="29"/>
  <c r="I79" i="29"/>
  <c r="J79" i="29"/>
  <c r="K79" i="29"/>
  <c r="L79" i="29"/>
  <c r="M79" i="29"/>
  <c r="D79" i="29"/>
  <c r="E32" i="29"/>
  <c r="F32" i="29"/>
  <c r="G32" i="29"/>
  <c r="H32" i="29"/>
  <c r="I32" i="29"/>
  <c r="J32" i="29"/>
  <c r="K32" i="29"/>
  <c r="L32" i="29"/>
  <c r="D32" i="29"/>
  <c r="E244" i="28"/>
  <c r="F244" i="28"/>
  <c r="G244" i="28"/>
  <c r="H244" i="28"/>
  <c r="I244" i="28"/>
  <c r="J244" i="28"/>
  <c r="K244" i="28"/>
  <c r="L244" i="28"/>
  <c r="M244" i="28"/>
  <c r="N244" i="28"/>
  <c r="D244" i="28"/>
  <c r="E198" i="28"/>
  <c r="F198" i="28"/>
  <c r="G198" i="28"/>
  <c r="H198" i="28"/>
  <c r="I198" i="28"/>
  <c r="J198" i="28"/>
  <c r="K198" i="28"/>
  <c r="L198" i="28"/>
  <c r="D198" i="28"/>
  <c r="E159" i="28"/>
  <c r="F159" i="28"/>
  <c r="G159" i="28"/>
  <c r="H159" i="28"/>
  <c r="I159" i="28"/>
  <c r="J159" i="28"/>
  <c r="K159" i="28"/>
  <c r="L159" i="28"/>
  <c r="M159" i="28"/>
  <c r="N159" i="28"/>
  <c r="D159" i="28"/>
  <c r="E110" i="28"/>
  <c r="F110" i="28"/>
  <c r="G110" i="28"/>
  <c r="H110" i="28"/>
  <c r="I110" i="28"/>
  <c r="J110" i="28"/>
  <c r="D110" i="28"/>
  <c r="E75" i="28"/>
  <c r="F75" i="28"/>
  <c r="G75" i="28"/>
  <c r="H75" i="28"/>
  <c r="D75" i="28"/>
  <c r="E42" i="28"/>
  <c r="F42" i="28"/>
  <c r="G42" i="28"/>
  <c r="H42" i="28"/>
  <c r="I42" i="28"/>
  <c r="J42" i="28"/>
  <c r="K42" i="28"/>
  <c r="L42" i="28"/>
  <c r="M42" i="28"/>
  <c r="N42" i="28"/>
  <c r="D42" i="28"/>
  <c r="E255" i="27"/>
  <c r="F255" i="27"/>
  <c r="D255" i="27"/>
  <c r="E228" i="27"/>
  <c r="F228" i="27"/>
  <c r="G228" i="27"/>
  <c r="H228" i="27"/>
  <c r="D228" i="27"/>
  <c r="E197" i="27"/>
  <c r="D197" i="27"/>
  <c r="E168" i="27"/>
  <c r="F168" i="27"/>
  <c r="D168" i="27"/>
  <c r="E137" i="27"/>
  <c r="F137" i="27"/>
  <c r="G137" i="27"/>
  <c r="H137" i="27"/>
  <c r="I137" i="27"/>
  <c r="J137" i="27"/>
  <c r="K137" i="27"/>
  <c r="L137" i="27"/>
  <c r="D137" i="27"/>
  <c r="E100" i="27"/>
  <c r="G100" i="27"/>
  <c r="H100" i="27"/>
  <c r="I100" i="27"/>
  <c r="J100" i="27"/>
  <c r="K100" i="27"/>
  <c r="L100" i="27"/>
  <c r="M100" i="27"/>
  <c r="D100" i="27"/>
  <c r="E59" i="27"/>
  <c r="F59" i="27"/>
  <c r="G59" i="27"/>
  <c r="D59" i="27"/>
  <c r="E30" i="27"/>
  <c r="F30" i="27"/>
  <c r="G30" i="27"/>
  <c r="H30" i="27"/>
  <c r="I30" i="27"/>
  <c r="J30" i="27"/>
  <c r="D30" i="27"/>
  <c r="E322" i="26"/>
  <c r="F322" i="26"/>
  <c r="G322" i="26"/>
  <c r="H322" i="26"/>
  <c r="I322" i="26"/>
  <c r="J322" i="26"/>
  <c r="K322" i="26"/>
  <c r="D322" i="26"/>
  <c r="E279" i="26"/>
  <c r="F279" i="26"/>
  <c r="G279" i="26"/>
  <c r="H279" i="26"/>
  <c r="I279" i="26"/>
  <c r="J279" i="26"/>
  <c r="K279" i="26"/>
  <c r="L279" i="26"/>
  <c r="M279" i="26"/>
  <c r="N279" i="26"/>
  <c r="O279" i="26"/>
  <c r="P279" i="26"/>
  <c r="Q279" i="26"/>
  <c r="R279" i="26"/>
  <c r="D279" i="26"/>
  <c r="E228" i="26"/>
  <c r="F228" i="26"/>
  <c r="G228" i="26"/>
  <c r="H228" i="26"/>
  <c r="I228" i="26"/>
  <c r="J228" i="26"/>
  <c r="K228" i="26"/>
  <c r="L228" i="26"/>
  <c r="M228" i="26"/>
  <c r="D228" i="26"/>
  <c r="E181" i="26"/>
  <c r="F181" i="26"/>
  <c r="G181" i="26"/>
  <c r="H181" i="26"/>
  <c r="I181" i="26"/>
  <c r="J181" i="26"/>
  <c r="K181" i="26"/>
  <c r="L181" i="26"/>
  <c r="M181" i="26"/>
  <c r="N181" i="26"/>
  <c r="O181" i="26"/>
  <c r="P181" i="26"/>
  <c r="Q181" i="26"/>
  <c r="D181" i="26"/>
  <c r="F132" i="26"/>
  <c r="G132" i="26"/>
  <c r="H132" i="26"/>
  <c r="I132" i="26"/>
  <c r="J132" i="26"/>
  <c r="K132" i="26"/>
  <c r="L132" i="26"/>
  <c r="M132" i="26"/>
  <c r="N132" i="26"/>
  <c r="D132" i="26"/>
  <c r="E87" i="26"/>
  <c r="F87" i="26"/>
  <c r="G87" i="26"/>
  <c r="H87" i="26"/>
  <c r="I87" i="26"/>
  <c r="J87" i="26"/>
  <c r="D87" i="26"/>
  <c r="E50" i="26"/>
  <c r="F50" i="26"/>
  <c r="G50" i="26"/>
  <c r="H50" i="26"/>
  <c r="I50" i="26"/>
  <c r="J50" i="26"/>
  <c r="K50" i="26"/>
  <c r="L50" i="26"/>
  <c r="M50" i="26"/>
  <c r="N50" i="26"/>
  <c r="O50" i="26"/>
  <c r="P50" i="26"/>
  <c r="Q50" i="26"/>
  <c r="D50" i="26"/>
  <c r="E118" i="25"/>
  <c r="F118" i="25"/>
  <c r="G118" i="25"/>
  <c r="H118" i="25"/>
  <c r="I118" i="25"/>
  <c r="J118" i="25"/>
  <c r="K118" i="25"/>
  <c r="L118" i="25"/>
  <c r="D118" i="25"/>
  <c r="E75" i="25"/>
  <c r="F75" i="25"/>
  <c r="G75" i="25"/>
  <c r="H75" i="25"/>
  <c r="D75" i="25"/>
  <c r="E40" i="25"/>
  <c r="F40" i="25"/>
  <c r="G40" i="25"/>
  <c r="H40" i="25"/>
  <c r="I40" i="25"/>
  <c r="J40" i="25"/>
  <c r="K40" i="25"/>
  <c r="L40" i="25"/>
  <c r="M40" i="25"/>
  <c r="N40" i="25"/>
  <c r="D40" i="25"/>
  <c r="E114" i="24"/>
  <c r="F114" i="24"/>
  <c r="G114" i="24"/>
  <c r="H114" i="24"/>
  <c r="D114" i="24"/>
  <c r="E77" i="24"/>
  <c r="F77" i="24"/>
  <c r="G77" i="24"/>
  <c r="H77" i="24"/>
  <c r="I77" i="24"/>
  <c r="J77" i="24"/>
  <c r="K77" i="24"/>
  <c r="L77" i="24"/>
  <c r="D77" i="24"/>
  <c r="E30" i="24"/>
  <c r="F30" i="24"/>
  <c r="G30" i="24"/>
  <c r="H30" i="24"/>
  <c r="I30" i="24"/>
  <c r="J30" i="24"/>
  <c r="K30" i="24"/>
  <c r="D30" i="24"/>
  <c r="E114" i="23"/>
  <c r="F114" i="23"/>
  <c r="G114" i="23"/>
  <c r="H114" i="23"/>
  <c r="D114" i="23"/>
  <c r="E75" i="23"/>
  <c r="F75" i="23"/>
  <c r="G75" i="23"/>
  <c r="H75" i="23"/>
  <c r="D75" i="23"/>
  <c r="E40" i="23"/>
  <c r="F40" i="23"/>
  <c r="G40" i="23"/>
  <c r="H40" i="23"/>
  <c r="I40" i="23"/>
  <c r="J40" i="23"/>
  <c r="K40" i="23"/>
  <c r="L40" i="23"/>
  <c r="M40" i="23"/>
  <c r="N40" i="23"/>
  <c r="D40" i="23"/>
  <c r="E112" i="22"/>
  <c r="F112" i="22"/>
  <c r="G112" i="22"/>
  <c r="H112" i="22"/>
  <c r="I112" i="22"/>
  <c r="D112" i="22"/>
  <c r="E65" i="22"/>
  <c r="F65" i="22"/>
  <c r="G65" i="22"/>
  <c r="H65" i="22"/>
  <c r="I65" i="22"/>
  <c r="J65" i="22"/>
  <c r="D65" i="22"/>
  <c r="E28" i="22"/>
  <c r="F28" i="22"/>
  <c r="G28" i="22"/>
  <c r="H28" i="22"/>
  <c r="D28" i="22"/>
  <c r="E269" i="21"/>
  <c r="F269" i="21"/>
  <c r="G269" i="21"/>
  <c r="H269" i="21"/>
  <c r="I269" i="21"/>
  <c r="J269" i="21"/>
  <c r="D269" i="21"/>
  <c r="E230" i="21"/>
  <c r="F230" i="21"/>
  <c r="G230" i="21"/>
  <c r="H230" i="21"/>
  <c r="I230" i="21"/>
  <c r="J230" i="21"/>
  <c r="K230" i="21"/>
  <c r="L230" i="21"/>
  <c r="M230" i="21"/>
  <c r="N230" i="21"/>
  <c r="O230" i="21"/>
  <c r="D230" i="21"/>
  <c r="E183" i="21"/>
  <c r="F183" i="21"/>
  <c r="G183" i="21"/>
  <c r="H183" i="21"/>
  <c r="I183" i="21"/>
  <c r="J183" i="21"/>
  <c r="K183" i="21"/>
  <c r="L183" i="21"/>
  <c r="M183" i="21"/>
  <c r="N183" i="21"/>
  <c r="O183" i="21"/>
  <c r="D183" i="21"/>
  <c r="E132" i="21"/>
  <c r="F132" i="21"/>
  <c r="G132" i="21"/>
  <c r="H132" i="21"/>
  <c r="I132" i="21"/>
  <c r="J132" i="21"/>
  <c r="K132" i="21"/>
  <c r="L132" i="21"/>
  <c r="M132" i="21"/>
  <c r="D132" i="21"/>
  <c r="E85" i="21"/>
  <c r="F85" i="21"/>
  <c r="G85" i="21"/>
  <c r="H85" i="21"/>
  <c r="I85" i="21"/>
  <c r="J85" i="21"/>
  <c r="K85" i="21"/>
  <c r="L85" i="21"/>
  <c r="D85" i="21"/>
  <c r="D42" i="21"/>
  <c r="E42" i="21"/>
  <c r="F42" i="21"/>
  <c r="G42" i="21"/>
  <c r="H42" i="21"/>
  <c r="I42" i="21"/>
  <c r="J42" i="21"/>
  <c r="K42" i="21"/>
  <c r="L42" i="21"/>
  <c r="M42" i="21"/>
  <c r="E231" i="20"/>
  <c r="F231" i="20"/>
  <c r="G231" i="20"/>
  <c r="D231" i="20"/>
  <c r="E198" i="20"/>
  <c r="F198" i="20"/>
  <c r="G198" i="20"/>
  <c r="D198" i="20"/>
  <c r="E165" i="20"/>
  <c r="F165" i="20"/>
  <c r="G165" i="20"/>
  <c r="H165" i="20"/>
  <c r="I165" i="20"/>
  <c r="D165" i="20"/>
  <c r="E124" i="20"/>
  <c r="F124" i="20"/>
  <c r="G124" i="20"/>
  <c r="H124" i="20"/>
  <c r="I124" i="20"/>
  <c r="J124" i="20"/>
  <c r="K124" i="20"/>
  <c r="L124" i="20"/>
  <c r="M124" i="20"/>
  <c r="N124" i="20"/>
  <c r="O124" i="20"/>
  <c r="P124" i="20"/>
  <c r="D124" i="20"/>
  <c r="D40" i="20"/>
  <c r="E40" i="20"/>
  <c r="F40" i="20"/>
  <c r="G40" i="20"/>
  <c r="H40" i="20"/>
  <c r="I40" i="20"/>
  <c r="J40" i="20"/>
  <c r="K40" i="20"/>
  <c r="L40" i="20"/>
  <c r="M40" i="20"/>
  <c r="E71" i="20"/>
  <c r="F71" i="20"/>
  <c r="G71" i="20"/>
  <c r="D71" i="20"/>
  <c r="E224" i="19"/>
  <c r="F224" i="19"/>
  <c r="G224" i="19"/>
  <c r="H224" i="19"/>
  <c r="I224" i="19"/>
  <c r="J224" i="19"/>
  <c r="K224" i="19"/>
  <c r="L224" i="19"/>
  <c r="M224" i="19"/>
  <c r="D224" i="19"/>
  <c r="E179" i="19"/>
  <c r="F179" i="19"/>
  <c r="G179" i="19"/>
  <c r="H179" i="19"/>
  <c r="I179" i="19"/>
  <c r="J179" i="19"/>
  <c r="K179" i="19"/>
  <c r="L179" i="19"/>
  <c r="M179" i="19"/>
  <c r="D179" i="19"/>
  <c r="E136" i="19"/>
  <c r="F136" i="19"/>
  <c r="G136" i="19"/>
  <c r="H136" i="19"/>
  <c r="I136" i="19"/>
  <c r="J136" i="19"/>
  <c r="K136" i="19"/>
  <c r="L136" i="19"/>
  <c r="M136" i="19"/>
  <c r="N136" i="19"/>
  <c r="O136" i="19"/>
  <c r="P136" i="19"/>
  <c r="Q136" i="19"/>
  <c r="R136" i="19"/>
  <c r="D136" i="19"/>
  <c r="D118" i="18"/>
  <c r="D265" i="17"/>
  <c r="D226" i="17"/>
  <c r="E81" i="19"/>
  <c r="F81" i="19"/>
  <c r="G81" i="19"/>
  <c r="H81" i="19"/>
  <c r="I81" i="19"/>
  <c r="J81" i="19"/>
  <c r="K81" i="19"/>
  <c r="D81" i="19"/>
  <c r="E42" i="19"/>
  <c r="F42" i="19"/>
  <c r="G42" i="19"/>
  <c r="H42" i="19"/>
  <c r="I42" i="19"/>
  <c r="J42" i="19"/>
  <c r="K42" i="19"/>
  <c r="L42" i="19"/>
  <c r="M42" i="19"/>
  <c r="N42" i="19"/>
  <c r="D42" i="19"/>
  <c r="E118" i="18"/>
  <c r="F118" i="18"/>
  <c r="G118" i="18"/>
  <c r="H118" i="18"/>
  <c r="I118" i="18"/>
  <c r="J118" i="18"/>
  <c r="K118" i="18"/>
  <c r="L118" i="18"/>
  <c r="M118" i="18"/>
  <c r="N118" i="18"/>
  <c r="O118" i="18"/>
  <c r="P118" i="18"/>
  <c r="E67" i="18"/>
  <c r="F67" i="18"/>
  <c r="G67" i="18"/>
  <c r="H67" i="18"/>
  <c r="I67" i="18"/>
  <c r="D67" i="18"/>
  <c r="D34" i="18"/>
  <c r="E34" i="18"/>
  <c r="F34" i="18"/>
  <c r="G34" i="18"/>
  <c r="H34" i="18"/>
  <c r="I34" i="18"/>
  <c r="E265" i="17"/>
  <c r="F265" i="17"/>
  <c r="G265" i="17"/>
  <c r="H265" i="17"/>
  <c r="I265" i="17"/>
  <c r="J265" i="17"/>
  <c r="E226" i="17"/>
  <c r="F226" i="17"/>
  <c r="G226" i="17"/>
  <c r="H226" i="17"/>
  <c r="I226" i="17"/>
  <c r="J226" i="17"/>
  <c r="K226" i="17"/>
  <c r="L226" i="17"/>
  <c r="M226" i="17"/>
  <c r="N226" i="17"/>
  <c r="E175" i="17"/>
  <c r="F175" i="17"/>
  <c r="G175" i="17"/>
  <c r="H175" i="17"/>
  <c r="I175" i="17"/>
  <c r="J175" i="17"/>
  <c r="K175" i="17"/>
  <c r="L175" i="17"/>
  <c r="M175" i="17"/>
  <c r="N175" i="17"/>
  <c r="O175" i="17"/>
  <c r="P175" i="17"/>
  <c r="Q175" i="17"/>
  <c r="D175" i="17"/>
  <c r="E122" i="17"/>
  <c r="F122" i="17"/>
  <c r="G122" i="17"/>
  <c r="H122" i="17"/>
  <c r="I122" i="17"/>
  <c r="J122" i="17"/>
  <c r="K122" i="17"/>
  <c r="L122" i="17"/>
  <c r="M122" i="17"/>
  <c r="D122" i="17"/>
  <c r="E75" i="17"/>
  <c r="F75" i="17"/>
  <c r="G75" i="17"/>
  <c r="H75" i="17"/>
  <c r="I75" i="17"/>
  <c r="J75" i="17"/>
  <c r="K75" i="17"/>
  <c r="L75" i="17"/>
  <c r="D75" i="17"/>
  <c r="E32" i="17"/>
  <c r="F32" i="17"/>
  <c r="G32" i="17"/>
  <c r="H32" i="17"/>
  <c r="I32" i="17"/>
  <c r="D32" i="17"/>
  <c r="E110" i="16"/>
  <c r="F110" i="16"/>
  <c r="G110" i="16"/>
  <c r="H110" i="16"/>
  <c r="I110" i="16"/>
  <c r="D110" i="16"/>
  <c r="E71" i="16"/>
  <c r="F71" i="16"/>
  <c r="G71" i="16"/>
  <c r="H71" i="16"/>
  <c r="I71" i="16"/>
  <c r="D71" i="16"/>
  <c r="E32" i="16"/>
  <c r="F32" i="16"/>
  <c r="G32" i="16"/>
  <c r="H32" i="16"/>
  <c r="I32" i="16"/>
  <c r="J32" i="16"/>
  <c r="D32" i="16"/>
  <c r="E134" i="15"/>
  <c r="F134" i="15"/>
  <c r="G134" i="15"/>
  <c r="H134" i="15"/>
  <c r="I134" i="15"/>
  <c r="J134" i="15"/>
  <c r="K134" i="15"/>
  <c r="L134" i="15"/>
  <c r="M134" i="15"/>
  <c r="N134" i="15"/>
  <c r="O134" i="15"/>
  <c r="P134" i="15"/>
  <c r="D134" i="15"/>
  <c r="L79" i="15"/>
  <c r="K79" i="15"/>
  <c r="J79" i="15"/>
  <c r="I79" i="15"/>
  <c r="H79" i="15"/>
  <c r="G79" i="15"/>
  <c r="F79" i="15"/>
  <c r="E79" i="15"/>
  <c r="D79" i="15"/>
  <c r="E40" i="15"/>
  <c r="F40" i="15"/>
  <c r="G40" i="15"/>
  <c r="H40" i="15"/>
  <c r="I40" i="15"/>
  <c r="J40" i="15"/>
  <c r="K40" i="15"/>
  <c r="L40" i="15"/>
  <c r="D40" i="15"/>
  <c r="E155" i="14"/>
  <c r="F155" i="14"/>
  <c r="G155" i="14"/>
  <c r="H155" i="14"/>
  <c r="I155" i="14"/>
  <c r="J155" i="14"/>
  <c r="K155" i="14"/>
  <c r="D155" i="14"/>
  <c r="K294" i="13"/>
  <c r="E294" i="13"/>
  <c r="F294" i="13"/>
  <c r="G294" i="13"/>
  <c r="H294" i="13"/>
  <c r="I294" i="13"/>
  <c r="J294" i="13"/>
  <c r="L294" i="13"/>
  <c r="M294" i="13"/>
  <c r="D294" i="13"/>
  <c r="D116" i="14"/>
  <c r="E116" i="14"/>
  <c r="F116" i="14"/>
  <c r="G116" i="14"/>
  <c r="H116" i="14"/>
  <c r="I116" i="14"/>
  <c r="J116" i="14"/>
  <c r="K116" i="14"/>
  <c r="L116" i="14"/>
  <c r="M116" i="14"/>
  <c r="N116" i="14"/>
  <c r="O116" i="14"/>
  <c r="P116" i="14"/>
  <c r="Q116" i="14"/>
  <c r="E61" i="14"/>
  <c r="F61" i="14"/>
  <c r="G61" i="14"/>
  <c r="D61" i="14"/>
  <c r="E28" i="14"/>
  <c r="F28" i="14"/>
  <c r="G28" i="14"/>
  <c r="H28" i="14"/>
  <c r="D28" i="14"/>
  <c r="E251" i="13"/>
  <c r="F251" i="13"/>
  <c r="G251" i="13"/>
  <c r="H251" i="13"/>
  <c r="I251" i="13"/>
  <c r="J251" i="13"/>
  <c r="K251" i="13"/>
  <c r="L251" i="13"/>
  <c r="M251" i="13"/>
  <c r="N251" i="13"/>
  <c r="D251" i="13"/>
  <c r="E206" i="13"/>
  <c r="F206" i="13"/>
  <c r="G206" i="13"/>
  <c r="H206" i="13"/>
  <c r="I206" i="13"/>
  <c r="D206" i="13"/>
  <c r="E148" i="13"/>
  <c r="F148" i="13"/>
  <c r="G148" i="13"/>
  <c r="H148" i="13"/>
  <c r="I148" i="13"/>
  <c r="J148" i="13"/>
  <c r="K148" i="13"/>
  <c r="D148" i="13"/>
  <c r="E108" i="13"/>
  <c r="F108" i="13"/>
  <c r="G108" i="13"/>
  <c r="H108" i="13"/>
  <c r="I108" i="13"/>
  <c r="J108" i="13"/>
  <c r="K108" i="13"/>
  <c r="D108" i="13"/>
  <c r="E67" i="13"/>
  <c r="F67" i="13"/>
  <c r="G67" i="13"/>
  <c r="H67" i="13"/>
  <c r="I67" i="13"/>
  <c r="D67" i="13"/>
  <c r="E36" i="13"/>
  <c r="F36" i="13"/>
  <c r="G36" i="13"/>
  <c r="H36" i="13"/>
  <c r="I36" i="13"/>
  <c r="J36" i="13"/>
  <c r="K36" i="13"/>
  <c r="L36" i="13"/>
  <c r="D36" i="13" l="1"/>
  <c r="E239" i="12"/>
  <c r="F239" i="12"/>
  <c r="G239" i="12"/>
  <c r="H239" i="12"/>
  <c r="I239" i="12"/>
  <c r="J239" i="12"/>
  <c r="K239" i="12"/>
  <c r="L239" i="12"/>
  <c r="M239" i="12"/>
  <c r="N239" i="12"/>
  <c r="O239" i="12"/>
  <c r="P239" i="12"/>
  <c r="D239" i="12"/>
  <c r="E190" i="12"/>
  <c r="F190" i="12"/>
  <c r="G190" i="12"/>
  <c r="H190" i="12"/>
  <c r="I190" i="12"/>
  <c r="J190" i="12"/>
  <c r="K190" i="12"/>
  <c r="D190" i="12"/>
  <c r="E151" i="12"/>
  <c r="F151" i="12"/>
  <c r="G151" i="12"/>
  <c r="H151" i="12"/>
  <c r="I151" i="12"/>
  <c r="J151" i="12"/>
  <c r="K151" i="12"/>
  <c r="L151" i="12"/>
  <c r="M151" i="12"/>
  <c r="D151" i="12"/>
  <c r="E102" i="12"/>
  <c r="F102" i="12"/>
  <c r="G102" i="12"/>
  <c r="H102" i="12"/>
  <c r="I102" i="12"/>
  <c r="J102" i="12"/>
  <c r="K102" i="12"/>
  <c r="L102" i="12"/>
  <c r="M102" i="12"/>
  <c r="N102" i="12"/>
  <c r="O102" i="12"/>
  <c r="D102" i="12"/>
  <c r="E55" i="12"/>
  <c r="F55" i="12"/>
  <c r="G55" i="12"/>
  <c r="D55" i="12"/>
  <c r="E26" i="12"/>
  <c r="F26" i="12"/>
  <c r="G26" i="12"/>
  <c r="D26" i="12"/>
  <c r="E258" i="11"/>
  <c r="F258" i="11"/>
  <c r="G258" i="11"/>
  <c r="H258" i="11"/>
  <c r="I258" i="11"/>
  <c r="J258" i="11"/>
  <c r="K258" i="11"/>
  <c r="L258" i="11"/>
  <c r="M258" i="11"/>
  <c r="N258" i="11"/>
  <c r="D258" i="11"/>
  <c r="E209" i="11"/>
  <c r="F209" i="11"/>
  <c r="G209" i="11"/>
  <c r="H209" i="11"/>
  <c r="D209" i="11"/>
  <c r="E176" i="11"/>
  <c r="F176" i="11"/>
  <c r="G176" i="11"/>
  <c r="D176" i="11"/>
  <c r="D98" i="11"/>
  <c r="E145" i="11"/>
  <c r="F145" i="11"/>
  <c r="G145" i="11"/>
  <c r="H145" i="11"/>
  <c r="I145" i="11"/>
  <c r="J145" i="11"/>
  <c r="K145" i="11"/>
  <c r="L145" i="11"/>
  <c r="D145" i="11"/>
  <c r="F98" i="11"/>
  <c r="E98" i="11"/>
  <c r="D67" i="11" l="1"/>
  <c r="E36" i="11"/>
  <c r="F36" i="11"/>
  <c r="G36" i="11"/>
  <c r="H36" i="11"/>
  <c r="I36" i="11"/>
  <c r="J36" i="11"/>
  <c r="K36" i="11"/>
  <c r="L36" i="11"/>
  <c r="D36" i="11"/>
  <c r="E144" i="10"/>
  <c r="F144" i="10"/>
  <c r="G144" i="10"/>
  <c r="H144" i="10"/>
  <c r="I144" i="10"/>
  <c r="J144" i="10"/>
  <c r="K144" i="10"/>
  <c r="L144" i="10"/>
  <c r="M144" i="10"/>
  <c r="N144" i="10"/>
  <c r="O144" i="10"/>
  <c r="P144" i="10"/>
  <c r="D144" i="10"/>
  <c r="E97" i="10"/>
  <c r="F97" i="10"/>
  <c r="G97" i="10"/>
  <c r="H97" i="10"/>
  <c r="I97" i="10"/>
  <c r="J97" i="10"/>
  <c r="K97" i="10"/>
  <c r="L97" i="10"/>
  <c r="M97" i="10"/>
  <c r="N97" i="10"/>
  <c r="O97" i="10"/>
  <c r="P97" i="10"/>
  <c r="D97" i="10"/>
  <c r="E42" i="10"/>
  <c r="F42" i="10"/>
  <c r="G42" i="10"/>
  <c r="H42" i="10"/>
  <c r="I42" i="10"/>
  <c r="J42" i="10"/>
  <c r="K42" i="10"/>
  <c r="L42" i="10"/>
  <c r="M42" i="10"/>
  <c r="D42" i="10"/>
  <c r="E282" i="9"/>
  <c r="F282" i="9"/>
  <c r="G282" i="9"/>
  <c r="H282" i="9"/>
  <c r="I282" i="9"/>
  <c r="J282" i="9"/>
  <c r="K282" i="9"/>
  <c r="L282" i="9"/>
  <c r="D282" i="9"/>
  <c r="E241" i="9"/>
  <c r="F241" i="9"/>
  <c r="G241" i="9"/>
  <c r="H241" i="9"/>
  <c r="D241" i="9"/>
  <c r="E204" i="9"/>
  <c r="F204" i="9"/>
  <c r="G204" i="9"/>
  <c r="H204" i="9"/>
  <c r="I204" i="9"/>
  <c r="J204" i="9"/>
  <c r="K204" i="9"/>
  <c r="L204" i="9"/>
  <c r="M204" i="9"/>
  <c r="D204" i="9"/>
  <c r="E161" i="9"/>
  <c r="F161" i="9"/>
  <c r="G161" i="9"/>
  <c r="H161" i="9"/>
  <c r="I161" i="9"/>
  <c r="J161" i="9"/>
  <c r="D161" i="9"/>
  <c r="E116" i="9"/>
  <c r="F116" i="9"/>
  <c r="G116" i="9"/>
  <c r="H116" i="9"/>
  <c r="I116" i="9"/>
  <c r="J116" i="9"/>
  <c r="D116" i="9"/>
  <c r="E81" i="9"/>
  <c r="F81" i="9"/>
  <c r="G81" i="9"/>
  <c r="H81" i="9"/>
  <c r="I81" i="9"/>
  <c r="J81" i="9"/>
  <c r="K81" i="9"/>
  <c r="L81" i="9"/>
  <c r="M81" i="9"/>
  <c r="N81" i="9"/>
  <c r="D81" i="9"/>
  <c r="E36" i="9"/>
  <c r="F36" i="9"/>
  <c r="G36" i="9"/>
  <c r="H36" i="9"/>
  <c r="I36" i="9"/>
  <c r="J36" i="9"/>
  <c r="K36" i="9"/>
  <c r="L36" i="9"/>
  <c r="D36" i="9"/>
  <c r="E245" i="39"/>
  <c r="F245" i="39"/>
  <c r="G245" i="39"/>
  <c r="H245" i="39"/>
  <c r="I245" i="39"/>
  <c r="J245" i="39"/>
  <c r="K245" i="39"/>
  <c r="D245" i="39"/>
  <c r="E208" i="39"/>
  <c r="F208" i="39"/>
  <c r="G208" i="39"/>
  <c r="H208" i="39"/>
  <c r="I208" i="39"/>
  <c r="J208" i="39"/>
  <c r="D208" i="39"/>
  <c r="E169" i="39"/>
  <c r="F169" i="39"/>
  <c r="G169" i="39"/>
  <c r="H169" i="39"/>
  <c r="I169" i="39"/>
  <c r="J169" i="39"/>
  <c r="K169" i="39"/>
  <c r="L169" i="39"/>
  <c r="M169" i="39"/>
  <c r="D169" i="39"/>
  <c r="E124" i="39"/>
  <c r="F124" i="39"/>
  <c r="G124" i="39"/>
  <c r="H124" i="39"/>
  <c r="I124" i="39"/>
  <c r="J124" i="39"/>
  <c r="K124" i="39"/>
  <c r="L124" i="39"/>
  <c r="M124" i="39"/>
  <c r="D124" i="39"/>
  <c r="E81" i="39"/>
  <c r="F81" i="39"/>
  <c r="G81" i="39"/>
  <c r="H81" i="39"/>
  <c r="I81" i="39"/>
  <c r="D81" i="39"/>
  <c r="E38" i="39"/>
  <c r="F38" i="39"/>
  <c r="G38" i="39"/>
  <c r="H38" i="39"/>
  <c r="I38" i="39"/>
  <c r="J38" i="39"/>
  <c r="K38" i="39"/>
  <c r="L38" i="39"/>
  <c r="M38" i="39"/>
  <c r="D38" i="39"/>
  <c r="E504" i="7" l="1"/>
  <c r="F504" i="7"/>
  <c r="G504" i="7"/>
  <c r="H504" i="7"/>
  <c r="I504" i="7"/>
  <c r="J504" i="7"/>
  <c r="K504" i="7"/>
  <c r="L504" i="7"/>
  <c r="M504" i="7"/>
  <c r="N504" i="7"/>
  <c r="O504" i="7"/>
  <c r="D504" i="7"/>
  <c r="E457" i="7"/>
  <c r="F457" i="7"/>
  <c r="G457" i="7"/>
  <c r="I457" i="7"/>
  <c r="J457" i="7"/>
  <c r="K457" i="7"/>
  <c r="L457" i="7"/>
  <c r="M457" i="7"/>
  <c r="D457" i="7"/>
  <c r="E408" i="7"/>
  <c r="F408" i="7"/>
  <c r="G408" i="7"/>
  <c r="H408" i="7"/>
  <c r="I408" i="7"/>
  <c r="J408" i="7"/>
  <c r="K408" i="7"/>
  <c r="D408" i="7"/>
  <c r="E373" i="7"/>
  <c r="F373" i="7"/>
  <c r="G373" i="7"/>
  <c r="H373" i="7"/>
  <c r="I373" i="7"/>
  <c r="J373" i="7"/>
  <c r="K373" i="7"/>
  <c r="L373" i="7"/>
  <c r="M373" i="7"/>
  <c r="N373" i="7"/>
  <c r="D373" i="7"/>
  <c r="E320" i="7"/>
  <c r="F320" i="7"/>
  <c r="G320" i="7"/>
  <c r="H320" i="7"/>
  <c r="I320" i="7"/>
  <c r="J320" i="7"/>
  <c r="K320" i="7"/>
  <c r="D320" i="7"/>
  <c r="E275" i="7"/>
  <c r="F275" i="7"/>
  <c r="G275" i="7"/>
  <c r="H275" i="7"/>
  <c r="I275" i="7"/>
  <c r="J275" i="7"/>
  <c r="K275" i="7"/>
  <c r="L275" i="7"/>
  <c r="D275" i="7"/>
  <c r="E232" i="7"/>
  <c r="F232" i="7"/>
  <c r="G232" i="7"/>
  <c r="H232" i="7"/>
  <c r="I232" i="7"/>
  <c r="J232" i="7"/>
  <c r="K232" i="7"/>
  <c r="L232" i="7"/>
  <c r="D232" i="7"/>
  <c r="E193" i="7"/>
  <c r="F193" i="7"/>
  <c r="G193" i="7"/>
  <c r="H193" i="7"/>
  <c r="I193" i="7"/>
  <c r="J193" i="7"/>
  <c r="K193" i="7"/>
  <c r="L193" i="7"/>
  <c r="M193" i="7"/>
  <c r="N193" i="7"/>
  <c r="O193" i="7"/>
  <c r="P193" i="7"/>
  <c r="Q193" i="7"/>
  <c r="D193" i="7"/>
  <c r="E136" i="7"/>
  <c r="F136" i="7"/>
  <c r="G136" i="7"/>
  <c r="H136" i="7"/>
  <c r="I136" i="7"/>
  <c r="J136" i="7"/>
  <c r="K136" i="7"/>
  <c r="L136" i="7"/>
  <c r="M136" i="7"/>
  <c r="N136" i="7"/>
  <c r="D136" i="7"/>
  <c r="E89" i="7"/>
  <c r="F89" i="7"/>
  <c r="G89" i="7"/>
  <c r="H89" i="7"/>
  <c r="I89" i="7"/>
  <c r="J89" i="7"/>
  <c r="K89" i="7"/>
  <c r="L89" i="7"/>
  <c r="D89" i="7"/>
  <c r="E44" i="7"/>
  <c r="F44" i="7"/>
  <c r="G44" i="7"/>
  <c r="H44" i="7"/>
  <c r="I44" i="7"/>
  <c r="J44" i="7"/>
  <c r="K44" i="7"/>
  <c r="L44" i="7"/>
  <c r="M44" i="7"/>
  <c r="N44" i="7"/>
  <c r="D44" i="7"/>
  <c r="E282" i="6"/>
  <c r="F282" i="6"/>
  <c r="G282" i="6"/>
  <c r="D282" i="6"/>
  <c r="E249" i="6"/>
  <c r="F249" i="6"/>
  <c r="G249" i="6"/>
  <c r="H249" i="6"/>
  <c r="I249" i="6"/>
  <c r="J249" i="6"/>
  <c r="D249" i="6"/>
  <c r="E210" i="6"/>
  <c r="F210" i="6"/>
  <c r="G210" i="6"/>
  <c r="H210" i="6"/>
  <c r="I210" i="6"/>
  <c r="J210" i="6"/>
  <c r="K210" i="6"/>
  <c r="L210" i="6"/>
  <c r="M210" i="6"/>
  <c r="N210" i="6"/>
  <c r="O210" i="6"/>
  <c r="P210" i="6"/>
  <c r="D210" i="6"/>
  <c r="E159" i="6"/>
  <c r="F159" i="6"/>
  <c r="G159" i="6"/>
  <c r="H159" i="6"/>
  <c r="I159" i="6"/>
  <c r="J159" i="6"/>
  <c r="K159" i="6"/>
  <c r="L159" i="6"/>
  <c r="D159" i="6"/>
  <c r="E112" i="6"/>
  <c r="F112" i="6"/>
  <c r="G112" i="6"/>
  <c r="H112" i="6"/>
  <c r="I112" i="6"/>
  <c r="J112" i="6"/>
  <c r="K112" i="6"/>
  <c r="L112" i="6"/>
  <c r="M112" i="6"/>
  <c r="D112" i="6"/>
  <c r="E67" i="6"/>
  <c r="F67" i="6"/>
  <c r="G67" i="6"/>
  <c r="H67" i="6"/>
  <c r="I67" i="6"/>
  <c r="D67" i="6"/>
  <c r="E34" i="6"/>
  <c r="F34" i="6"/>
  <c r="G34" i="6"/>
  <c r="H34" i="6"/>
  <c r="I34" i="6"/>
  <c r="J34" i="6"/>
  <c r="D34" i="6"/>
  <c r="E389" i="5"/>
  <c r="F389" i="5"/>
  <c r="G389" i="5"/>
  <c r="H389" i="5"/>
  <c r="I389" i="5"/>
  <c r="J389" i="5"/>
  <c r="K389" i="5"/>
  <c r="L389" i="5"/>
  <c r="D389" i="5"/>
  <c r="E344" i="5"/>
  <c r="F344" i="5"/>
  <c r="G344" i="5"/>
  <c r="H344" i="5"/>
  <c r="I344" i="5"/>
  <c r="J344" i="5"/>
  <c r="K344" i="5"/>
  <c r="L344" i="5"/>
  <c r="M344" i="5"/>
  <c r="N344" i="5"/>
  <c r="D344" i="5"/>
  <c r="E297" i="5"/>
  <c r="F297" i="5"/>
  <c r="G297" i="5"/>
  <c r="H297" i="5"/>
  <c r="I297" i="5"/>
  <c r="D297" i="5"/>
  <c r="E262" i="5"/>
  <c r="F262" i="5"/>
  <c r="G262" i="5"/>
  <c r="H262" i="5"/>
  <c r="D262" i="5"/>
  <c r="D227" i="5"/>
  <c r="E227" i="5"/>
  <c r="F227" i="5"/>
  <c r="G227" i="5"/>
  <c r="H227" i="5"/>
  <c r="I227" i="5"/>
  <c r="J227" i="5"/>
  <c r="F192" i="5"/>
  <c r="E192" i="5"/>
  <c r="G192" i="5"/>
  <c r="H192" i="5"/>
  <c r="I192" i="5"/>
  <c r="J192" i="5"/>
  <c r="K192" i="5"/>
  <c r="D192" i="5"/>
  <c r="E147" i="5"/>
  <c r="F147" i="5"/>
  <c r="G147" i="5"/>
  <c r="H147" i="5"/>
  <c r="I147" i="5"/>
  <c r="J147" i="5"/>
  <c r="K147" i="5"/>
  <c r="L147" i="5"/>
  <c r="M147" i="5"/>
  <c r="D147" i="5"/>
  <c r="E108" i="5"/>
  <c r="F108" i="5"/>
  <c r="G108" i="5"/>
  <c r="H108" i="5"/>
  <c r="I108" i="5"/>
  <c r="J108" i="5"/>
  <c r="D108" i="5"/>
  <c r="J73" i="5"/>
  <c r="I73" i="5"/>
  <c r="H73" i="5"/>
  <c r="G73" i="5"/>
  <c r="F73" i="5"/>
  <c r="E73" i="5"/>
  <c r="D73" i="5"/>
  <c r="E36" i="5"/>
  <c r="F36" i="5"/>
  <c r="G36" i="5"/>
  <c r="H36" i="5"/>
  <c r="I36" i="5"/>
  <c r="J36" i="5"/>
  <c r="D36" i="5"/>
  <c r="E222" i="4"/>
  <c r="F222" i="4"/>
  <c r="G222" i="4"/>
  <c r="H222" i="4"/>
  <c r="I222" i="4"/>
  <c r="J222" i="4"/>
  <c r="K222" i="4"/>
  <c r="L222" i="4"/>
  <c r="M222" i="4"/>
  <c r="N222" i="4"/>
  <c r="O222" i="4"/>
  <c r="P222" i="4"/>
  <c r="D222" i="4"/>
  <c r="E173" i="4"/>
  <c r="F173" i="4"/>
  <c r="G173" i="4"/>
  <c r="H173" i="4"/>
  <c r="I173" i="4"/>
  <c r="J173" i="4"/>
  <c r="K173" i="4"/>
  <c r="L173" i="4"/>
  <c r="M173" i="4"/>
  <c r="N173" i="4"/>
  <c r="D173" i="4"/>
  <c r="E126" i="4"/>
  <c r="F126" i="4"/>
  <c r="G126" i="4"/>
  <c r="H126" i="4"/>
  <c r="I126" i="4"/>
  <c r="J126" i="4"/>
  <c r="K126" i="4"/>
  <c r="L126" i="4"/>
  <c r="D126" i="4"/>
  <c r="E81" i="4"/>
  <c r="F81" i="4"/>
  <c r="G81" i="4"/>
  <c r="H81" i="4"/>
  <c r="I81" i="4"/>
  <c r="J81" i="4"/>
  <c r="K81" i="4"/>
  <c r="L81" i="4"/>
  <c r="D81" i="4"/>
  <c r="E40" i="4"/>
  <c r="F40" i="4"/>
  <c r="G40" i="4"/>
  <c r="H40" i="4"/>
  <c r="I40" i="4"/>
  <c r="J40" i="4"/>
  <c r="K40" i="4"/>
  <c r="L40" i="4"/>
  <c r="M40" i="4"/>
  <c r="D40" i="4"/>
  <c r="E188" i="3"/>
  <c r="F188" i="3"/>
  <c r="G188" i="3"/>
  <c r="H188" i="3"/>
  <c r="I188" i="3"/>
  <c r="J188" i="3"/>
  <c r="K188" i="3"/>
  <c r="L188" i="3"/>
  <c r="M188" i="3"/>
  <c r="D188" i="3"/>
  <c r="E143" i="3"/>
  <c r="F143" i="3"/>
  <c r="G143" i="3"/>
  <c r="H143" i="3"/>
  <c r="I143" i="3"/>
  <c r="J143" i="3"/>
  <c r="K143" i="3"/>
  <c r="L143" i="3"/>
  <c r="D143" i="3"/>
  <c r="E102" i="3"/>
  <c r="F102" i="3"/>
  <c r="G102" i="3"/>
  <c r="H102" i="3"/>
  <c r="D102" i="3"/>
  <c r="E69" i="3"/>
  <c r="F69" i="3"/>
  <c r="G69" i="3"/>
  <c r="H69" i="3"/>
  <c r="D69" i="3"/>
  <c r="E36" i="3"/>
  <c r="F36" i="3"/>
  <c r="G36" i="3"/>
  <c r="H36" i="3"/>
  <c r="I36" i="3"/>
  <c r="J36" i="3"/>
  <c r="D36" i="3"/>
  <c r="D36" i="2"/>
  <c r="E110" i="2"/>
  <c r="F110" i="2"/>
  <c r="G110" i="2"/>
  <c r="H110" i="2"/>
  <c r="D110" i="2"/>
  <c r="E72" i="2"/>
  <c r="F72" i="2"/>
  <c r="G72" i="2"/>
  <c r="H72" i="2"/>
  <c r="I72" i="2"/>
  <c r="J72" i="2"/>
  <c r="D72" i="2"/>
  <c r="E36" i="2"/>
  <c r="F36" i="2"/>
  <c r="G36" i="2"/>
  <c r="H36" i="2"/>
  <c r="I36" i="2"/>
  <c r="J36" i="2"/>
  <c r="E122" i="1"/>
  <c r="F122" i="1"/>
  <c r="G122" i="1"/>
  <c r="H122" i="1"/>
  <c r="I122" i="1"/>
  <c r="J122" i="1"/>
  <c r="K122" i="1"/>
  <c r="L122" i="1"/>
  <c r="M122" i="1"/>
  <c r="N122" i="1"/>
  <c r="O122" i="1"/>
  <c r="D122" i="1"/>
  <c r="E77" i="1"/>
  <c r="F77" i="1"/>
  <c r="D77" i="1"/>
  <c r="E46" i="1"/>
  <c r="F46" i="1"/>
  <c r="G46" i="1"/>
  <c r="H46" i="1"/>
  <c r="I46" i="1"/>
  <c r="J46" i="1"/>
  <c r="K46" i="1"/>
  <c r="L46" i="1"/>
  <c r="M46" i="1"/>
  <c r="N46" i="1"/>
  <c r="O46" i="1"/>
  <c r="P46" i="1"/>
  <c r="D46" i="1"/>
  <c r="AJ328" i="26" l="1"/>
  <c r="AI328" i="26"/>
  <c r="B127" i="2"/>
  <c r="B153" i="2"/>
  <c r="AG127" i="2"/>
  <c r="H15" i="32"/>
  <c r="I35" i="32"/>
  <c r="AD241" i="31" l="1"/>
  <c r="BC8" i="31" s="1"/>
  <c r="AC241" i="31"/>
  <c r="BB8" i="31" s="1"/>
  <c r="AD237" i="30"/>
  <c r="BC8" i="30" s="1"/>
  <c r="AC237" i="30"/>
  <c r="BB8" i="30" s="1"/>
  <c r="AD161" i="29"/>
  <c r="BC8" i="29" s="1"/>
  <c r="AC161" i="29"/>
  <c r="BB8" i="29" s="1"/>
  <c r="AD253" i="28"/>
  <c r="BC8" i="28" s="1"/>
  <c r="AC253" i="28"/>
  <c r="BB8" i="28" s="1"/>
  <c r="AD265" i="27"/>
  <c r="BC8" i="27" s="1"/>
  <c r="AC265" i="27"/>
  <c r="BB8" i="27" s="1"/>
  <c r="AD331" i="26"/>
  <c r="BC8" i="26" s="1"/>
  <c r="AC331" i="26"/>
  <c r="BB8" i="26" s="1"/>
  <c r="AD127" i="25"/>
  <c r="BC8" i="25" s="1"/>
  <c r="AC127" i="25"/>
  <c r="BB8" i="25" s="1"/>
  <c r="AD124" i="24"/>
  <c r="BC8" i="24" s="1"/>
  <c r="AC124" i="24"/>
  <c r="BB8" i="24" s="1"/>
  <c r="AD124" i="23"/>
  <c r="BC8" i="23" s="1"/>
  <c r="AC124" i="23"/>
  <c r="BB8" i="23" s="1"/>
  <c r="AD120" i="22"/>
  <c r="BC8" i="22" s="1"/>
  <c r="AC120" i="22"/>
  <c r="BB8" i="22" s="1"/>
  <c r="AD278" i="21"/>
  <c r="BC8" i="21" s="1"/>
  <c r="AC278" i="21"/>
  <c r="BB8" i="21" s="1"/>
  <c r="AD240" i="20"/>
  <c r="BC8" i="20" s="1"/>
  <c r="AC240" i="20"/>
  <c r="BB8" i="20" s="1"/>
  <c r="AD234" i="19"/>
  <c r="BC8" i="19" s="1"/>
  <c r="AC234" i="19"/>
  <c r="BB8" i="19" s="1"/>
  <c r="AD127" i="18"/>
  <c r="BC8" i="18" s="1"/>
  <c r="AC127" i="18"/>
  <c r="BB8" i="18" s="1"/>
  <c r="AD274" i="17"/>
  <c r="BC8" i="17" s="1"/>
  <c r="AC274" i="17"/>
  <c r="BB8" i="17" s="1"/>
  <c r="AD119" i="16"/>
  <c r="BC8" i="16" s="1"/>
  <c r="AC119" i="16"/>
  <c r="BB8" i="16" s="1"/>
  <c r="AD144" i="15"/>
  <c r="BC8" i="15" s="1"/>
  <c r="AC144" i="15"/>
  <c r="BB8" i="15" s="1"/>
  <c r="AD164" i="14"/>
  <c r="BC8" i="14" s="1"/>
  <c r="AC164" i="14"/>
  <c r="BB8" i="14" s="1"/>
  <c r="AD303" i="13"/>
  <c r="BC8" i="13" s="1"/>
  <c r="AC303" i="13"/>
  <c r="BB8" i="13" s="1"/>
  <c r="AD248" i="12"/>
  <c r="BC8" i="12" s="1"/>
  <c r="AC248" i="12"/>
  <c r="BB8" i="12" s="1"/>
  <c r="AD269" i="11"/>
  <c r="BC8" i="11" s="1"/>
  <c r="AC269" i="11"/>
  <c r="BB8" i="11" s="1"/>
  <c r="AD155" i="10"/>
  <c r="BC8" i="10" s="1"/>
  <c r="AC155" i="10"/>
  <c r="BB8" i="10" s="1"/>
  <c r="AD292" i="9"/>
  <c r="BC8" i="9" s="1"/>
  <c r="AC292" i="9"/>
  <c r="BB8" i="9" s="1"/>
  <c r="D23" i="37"/>
  <c r="C27" i="37"/>
  <c r="D13" i="37"/>
  <c r="D36" i="37"/>
  <c r="D29" i="37"/>
  <c r="C34" i="37"/>
  <c r="D31" i="37"/>
  <c r="D27" i="37"/>
  <c r="D38" i="37"/>
  <c r="C37" i="37"/>
  <c r="D39" i="37"/>
  <c r="D22" i="37"/>
  <c r="C26" i="37"/>
  <c r="D30" i="37"/>
  <c r="C28" i="37"/>
  <c r="D24" i="37"/>
  <c r="D32" i="37"/>
  <c r="D33" i="37"/>
  <c r="C31" i="37"/>
  <c r="C41" i="37"/>
  <c r="D12" i="37"/>
  <c r="D28" i="37"/>
  <c r="C39" i="37"/>
  <c r="C38" i="37"/>
  <c r="C24" i="37"/>
  <c r="D34" i="37"/>
  <c r="C13" i="37"/>
  <c r="C30" i="37"/>
  <c r="C25" i="37"/>
  <c r="C29" i="37"/>
  <c r="C12" i="37"/>
  <c r="D41" i="37"/>
  <c r="D25" i="37"/>
  <c r="C33" i="37"/>
  <c r="D37" i="37"/>
  <c r="C9" i="37"/>
  <c r="D40" i="37"/>
  <c r="C40" i="37"/>
  <c r="D26" i="37"/>
  <c r="C36" i="37"/>
  <c r="D9" i="37"/>
  <c r="C32" i="37"/>
  <c r="C35" i="37"/>
  <c r="C22" i="37"/>
  <c r="C23" i="37"/>
  <c r="D35" i="37"/>
  <c r="AD253" i="39" l="1"/>
  <c r="BC8" i="39" s="1"/>
  <c r="AC253" i="39"/>
  <c r="BB8" i="39" s="1"/>
  <c r="AD514" i="7"/>
  <c r="BC8" i="7" s="1"/>
  <c r="AC514" i="7"/>
  <c r="BB8" i="7" s="1"/>
  <c r="AD291" i="6"/>
  <c r="BC8" i="6" s="1"/>
  <c r="AC291" i="6"/>
  <c r="BB8" i="6" s="1"/>
  <c r="AC288" i="6"/>
  <c r="AD398" i="5"/>
  <c r="BC8" i="5" s="1"/>
  <c r="AC398" i="5"/>
  <c r="BB8" i="5" s="1"/>
  <c r="Y11" i="1"/>
  <c r="AD227" i="4"/>
  <c r="BC8" i="4" s="1"/>
  <c r="AC227" i="4"/>
  <c r="BB8" i="4" s="1"/>
  <c r="AD194" i="3"/>
  <c r="BC8" i="3" s="1"/>
  <c r="AC194" i="3"/>
  <c r="BB8" i="3" s="1"/>
  <c r="AC130" i="2"/>
  <c r="BC8" i="2" s="1"/>
  <c r="AB130" i="2"/>
  <c r="BB8" i="2" s="1"/>
  <c r="AC130" i="1"/>
  <c r="BC8" i="1" s="1"/>
  <c r="AB130" i="1"/>
  <c r="BB8" i="1" s="1"/>
  <c r="C7" i="37"/>
  <c r="D18" i="37"/>
  <c r="D17" i="37"/>
  <c r="C18" i="37"/>
  <c r="C16" i="37"/>
  <c r="C19" i="37"/>
  <c r="C8" i="37"/>
  <c r="D8" i="37"/>
  <c r="D16" i="37"/>
  <c r="C21" i="37"/>
  <c r="D20" i="37"/>
  <c r="D21" i="37"/>
  <c r="C20" i="37"/>
  <c r="D7" i="37"/>
  <c r="C17" i="37"/>
  <c r="D19" i="37"/>
  <c r="AQ38" i="18" l="1"/>
  <c r="AP38" i="18"/>
  <c r="AQ38" i="27" l="1"/>
  <c r="AP38" i="27"/>
  <c r="AZ36" i="20"/>
  <c r="AQ38" i="31"/>
  <c r="AP38" i="31"/>
  <c r="AQ38" i="30"/>
  <c r="AP38" i="30"/>
  <c r="AQ38" i="29"/>
  <c r="AP38" i="29"/>
  <c r="AQ38" i="28"/>
  <c r="AP38" i="28"/>
  <c r="AQ38" i="26"/>
  <c r="AP38" i="26"/>
  <c r="D360" i="26"/>
  <c r="E360" i="26"/>
  <c r="AQ38" i="25"/>
  <c r="AP38" i="25"/>
  <c r="AQ38" i="24"/>
  <c r="AP38" i="24"/>
  <c r="AQ38" i="23"/>
  <c r="AP38" i="23"/>
  <c r="AQ38" i="22"/>
  <c r="AP38" i="22"/>
  <c r="AQ38" i="21"/>
  <c r="AP38" i="21"/>
  <c r="AQ38" i="20"/>
  <c r="AP38" i="20"/>
  <c r="AQ38" i="19"/>
  <c r="AP38" i="19"/>
  <c r="AQ38" i="17"/>
  <c r="AP38" i="17"/>
  <c r="AQ38" i="16"/>
  <c r="AP38" i="16"/>
  <c r="AQ38" i="15"/>
  <c r="AP38" i="15"/>
  <c r="AQ38" i="14"/>
  <c r="AP38" i="14"/>
  <c r="AQ38" i="13"/>
  <c r="AP38" i="13"/>
  <c r="AQ38" i="12"/>
  <c r="AP38" i="12"/>
  <c r="AQ38" i="11"/>
  <c r="AP38" i="11"/>
  <c r="AQ38" i="10"/>
  <c r="AP38" i="10"/>
  <c r="AQ38" i="9"/>
  <c r="AP38" i="9"/>
  <c r="AQ38" i="39"/>
  <c r="AP38" i="39"/>
  <c r="AQ38" i="7"/>
  <c r="AP38" i="7"/>
  <c r="AQ38" i="6"/>
  <c r="AP38" i="6"/>
  <c r="AQ38" i="5"/>
  <c r="AP38" i="5"/>
  <c r="AQ38" i="4"/>
  <c r="AP38" i="4"/>
  <c r="AQ38" i="3"/>
  <c r="AP38" i="3"/>
  <c r="AQ38" i="2"/>
  <c r="AP38" i="2"/>
  <c r="AQ38" i="1"/>
  <c r="AP38" i="1"/>
  <c r="Y172" i="13" l="1"/>
  <c r="Z171" i="13" s="1"/>
  <c r="X171" i="13"/>
  <c r="Y170" i="13"/>
  <c r="Z169" i="13" s="1"/>
  <c r="X169" i="13"/>
  <c r="Y168" i="13"/>
  <c r="Z167" i="13" s="1"/>
  <c r="X167" i="13"/>
  <c r="Y166" i="13"/>
  <c r="Z165" i="13" s="1"/>
  <c r="X165" i="13"/>
  <c r="Y164" i="13"/>
  <c r="Z163" i="13" s="1"/>
  <c r="X163" i="13"/>
  <c r="E332" i="13"/>
  <c r="D332" i="13"/>
  <c r="AJ300" i="13" l="1"/>
  <c r="AI300" i="13"/>
  <c r="AH300" i="13"/>
  <c r="AF300" i="13"/>
  <c r="AC300" i="13"/>
  <c r="AB300" i="13"/>
  <c r="Y293" i="13"/>
  <c r="Z292" i="13" s="1"/>
  <c r="X292" i="13"/>
  <c r="Y291" i="13"/>
  <c r="Z290" i="13" s="1"/>
  <c r="X290" i="13"/>
  <c r="Y289" i="13"/>
  <c r="Z288" i="13" s="1"/>
  <c r="X288" i="13"/>
  <c r="Y287" i="13"/>
  <c r="Z286" i="13" s="1"/>
  <c r="X286" i="13"/>
  <c r="Y285" i="13"/>
  <c r="Z284" i="13" s="1"/>
  <c r="X284" i="13"/>
  <c r="Y283" i="13"/>
  <c r="Z282" i="13" s="1"/>
  <c r="X282" i="13"/>
  <c r="Y281" i="13"/>
  <c r="Z280" i="13" s="1"/>
  <c r="X280" i="13"/>
  <c r="Y279" i="13"/>
  <c r="Z278" i="13" s="1"/>
  <c r="X278" i="13"/>
  <c r="Y277" i="13"/>
  <c r="Z276" i="13" s="1"/>
  <c r="X276" i="13"/>
  <c r="Y275" i="13"/>
  <c r="Z274" i="13" s="1"/>
  <c r="X274" i="13"/>
  <c r="Y273" i="13"/>
  <c r="Z272" i="13" s="1"/>
  <c r="X272" i="13"/>
  <c r="Y271" i="13"/>
  <c r="Z270" i="13" s="1"/>
  <c r="X270" i="13"/>
  <c r="Y269" i="13"/>
  <c r="Z268" i="13" s="1"/>
  <c r="X268" i="13"/>
  <c r="Y267" i="13"/>
  <c r="Z266" i="13" s="1"/>
  <c r="AK266" i="13"/>
  <c r="AG266" i="13"/>
  <c r="AD266" i="13"/>
  <c r="AE266" i="13" s="1"/>
  <c r="X266" i="13"/>
  <c r="AK122" i="13"/>
  <c r="AG122" i="13"/>
  <c r="AD122" i="13"/>
  <c r="AE122" i="13" s="1"/>
  <c r="AI288" i="6" l="1"/>
  <c r="AI395" i="5"/>
  <c r="X239" i="13"/>
  <c r="Y240" i="13"/>
  <c r="Z239" i="13" s="1"/>
  <c r="X241" i="13"/>
  <c r="Y242" i="13"/>
  <c r="Z241" i="13" s="1"/>
  <c r="X243" i="13"/>
  <c r="Y244" i="13"/>
  <c r="Z243" i="13" s="1"/>
  <c r="X245" i="13"/>
  <c r="Y246" i="13"/>
  <c r="Z245" i="13" s="1"/>
  <c r="X247" i="13"/>
  <c r="Y248" i="13"/>
  <c r="Z247" i="13" s="1"/>
  <c r="X249" i="13"/>
  <c r="Y250" i="13"/>
  <c r="Z249" i="13" s="1"/>
  <c r="Y238" i="13"/>
  <c r="Z237" i="13" s="1"/>
  <c r="X237" i="13"/>
  <c r="Y236" i="13"/>
  <c r="Z235" i="13" s="1"/>
  <c r="X235" i="13"/>
  <c r="Y234" i="13"/>
  <c r="Z233" i="13" s="1"/>
  <c r="X233" i="13"/>
  <c r="Y232" i="13"/>
  <c r="Z231" i="13" s="1"/>
  <c r="X231" i="13"/>
  <c r="Y230" i="13"/>
  <c r="Z229" i="13" s="1"/>
  <c r="X229" i="13"/>
  <c r="Y228" i="13"/>
  <c r="Z227" i="13" s="1"/>
  <c r="X227" i="13"/>
  <c r="Y226" i="13"/>
  <c r="Z225" i="13" s="1"/>
  <c r="X225" i="13"/>
  <c r="Y224" i="13"/>
  <c r="Z223" i="13" s="1"/>
  <c r="X223" i="13"/>
  <c r="Y222" i="13"/>
  <c r="Z221" i="13" s="1"/>
  <c r="X221" i="13"/>
  <c r="AK221" i="13"/>
  <c r="AG221" i="13"/>
  <c r="AD221" i="13"/>
  <c r="AE221" i="13" s="1"/>
  <c r="Y205" i="13"/>
  <c r="Z204" i="13" s="1"/>
  <c r="X204" i="13"/>
  <c r="Y203" i="13"/>
  <c r="Z202" i="13" s="1"/>
  <c r="X202" i="13"/>
  <c r="Y201" i="13"/>
  <c r="Z200" i="13" s="1"/>
  <c r="X200" i="13"/>
  <c r="Y199" i="13"/>
  <c r="Z198" i="13" s="1"/>
  <c r="X198" i="13"/>
  <c r="Y197" i="13"/>
  <c r="Z196" i="13" s="1"/>
  <c r="X196" i="13"/>
  <c r="Y195" i="13"/>
  <c r="Z194" i="13" s="1"/>
  <c r="X194" i="13"/>
  <c r="Y193" i="13"/>
  <c r="Z192" i="13" s="1"/>
  <c r="X192" i="13"/>
  <c r="Y191" i="13"/>
  <c r="Z190" i="13" s="1"/>
  <c r="X190" i="13"/>
  <c r="Y189" i="13"/>
  <c r="Z188" i="13" s="1"/>
  <c r="X188" i="13"/>
  <c r="AK188" i="13"/>
  <c r="AG188" i="13"/>
  <c r="AD188" i="13"/>
  <c r="AE188" i="13" s="1"/>
  <c r="AK163" i="13"/>
  <c r="AG163" i="13"/>
  <c r="AD163" i="13"/>
  <c r="AE163" i="13" s="1"/>
  <c r="AJ238" i="31"/>
  <c r="AI238" i="31"/>
  <c r="AH238" i="31"/>
  <c r="AF238" i="31"/>
  <c r="AC238" i="31"/>
  <c r="AB238" i="31"/>
  <c r="AG207" i="31"/>
  <c r="AK207" i="31"/>
  <c r="AD207" i="31"/>
  <c r="AE207" i="31" s="1"/>
  <c r="AK164" i="31"/>
  <c r="AG164" i="31"/>
  <c r="AD164" i="31"/>
  <c r="AE164" i="31" s="1"/>
  <c r="AK129" i="31"/>
  <c r="AG129" i="31"/>
  <c r="AD129" i="31"/>
  <c r="AE129" i="31" s="1"/>
  <c r="AK90" i="31"/>
  <c r="AG90" i="31"/>
  <c r="AD90" i="31"/>
  <c r="AE90" i="31" s="1"/>
  <c r="AK49" i="31"/>
  <c r="AG49" i="31"/>
  <c r="AD49" i="31"/>
  <c r="AE49" i="31" s="1"/>
  <c r="AK10" i="31"/>
  <c r="AG10" i="31"/>
  <c r="AD10" i="31"/>
  <c r="AE10" i="31" s="1"/>
  <c r="AJ234" i="30"/>
  <c r="AI234" i="30"/>
  <c r="AH234" i="30"/>
  <c r="AF234" i="30"/>
  <c r="AC234" i="30"/>
  <c r="AB234" i="30"/>
  <c r="AK201" i="30"/>
  <c r="AG201" i="30"/>
  <c r="AD201" i="30"/>
  <c r="AE201" i="30" s="1"/>
  <c r="AK162" i="30"/>
  <c r="AG162" i="30"/>
  <c r="AD162" i="30"/>
  <c r="AE162" i="30" s="1"/>
  <c r="AK119" i="30"/>
  <c r="AG119" i="30"/>
  <c r="AD119" i="30"/>
  <c r="AE119" i="30" s="1"/>
  <c r="AK92" i="30"/>
  <c r="AG92" i="30"/>
  <c r="AD92" i="30"/>
  <c r="AE92" i="30" s="1"/>
  <c r="AK49" i="30"/>
  <c r="AG49" i="30"/>
  <c r="AD49" i="30"/>
  <c r="AE49" i="30" s="1"/>
  <c r="AK10" i="30"/>
  <c r="AG10" i="30"/>
  <c r="AD10" i="30"/>
  <c r="AE10" i="30" s="1"/>
  <c r="AB158" i="29"/>
  <c r="AJ158" i="29"/>
  <c r="AI158" i="29"/>
  <c r="AH158" i="29"/>
  <c r="AF158" i="29"/>
  <c r="AC158" i="29"/>
  <c r="AK125" i="29"/>
  <c r="AG125" i="29"/>
  <c r="AD125" i="29"/>
  <c r="AE125" i="29" s="1"/>
  <c r="AK94" i="29"/>
  <c r="AG94" i="29"/>
  <c r="AD94" i="29"/>
  <c r="AE94" i="29" s="1"/>
  <c r="AK47" i="29"/>
  <c r="AG47" i="29"/>
  <c r="AD47" i="29"/>
  <c r="AE47" i="29" s="1"/>
  <c r="AK10" i="29"/>
  <c r="AG10" i="29"/>
  <c r="AD10" i="29"/>
  <c r="AE10" i="29" s="1"/>
  <c r="AJ250" i="28"/>
  <c r="AI250" i="28"/>
  <c r="AH250" i="28"/>
  <c r="AF250" i="28"/>
  <c r="AC250" i="28"/>
  <c r="AB250" i="28"/>
  <c r="AK214" i="28"/>
  <c r="AG214" i="28"/>
  <c r="AD214" i="28"/>
  <c r="AE214" i="28" s="1"/>
  <c r="AK174" i="28"/>
  <c r="AG174" i="28"/>
  <c r="AD174" i="28"/>
  <c r="AE174" i="28" s="1"/>
  <c r="AK125" i="28"/>
  <c r="AG125" i="28"/>
  <c r="AD125" i="28"/>
  <c r="AE125" i="28" s="1"/>
  <c r="AK90" i="28"/>
  <c r="AG90" i="28"/>
  <c r="AD90" i="28"/>
  <c r="AE90" i="28" s="1"/>
  <c r="AK57" i="28"/>
  <c r="AG57" i="28"/>
  <c r="AD57" i="28"/>
  <c r="AE57" i="28" s="1"/>
  <c r="AK10" i="28"/>
  <c r="AG10" i="28"/>
  <c r="AD10" i="28"/>
  <c r="AE10" i="28" s="1"/>
  <c r="AJ262" i="27"/>
  <c r="AI262" i="27"/>
  <c r="AH262" i="27"/>
  <c r="AF262" i="27"/>
  <c r="AC262" i="27"/>
  <c r="AB262" i="27"/>
  <c r="AK243" i="27"/>
  <c r="AG243" i="27"/>
  <c r="AD243" i="27"/>
  <c r="AE243" i="27" s="1"/>
  <c r="AD212" i="27"/>
  <c r="AE212" i="27" s="1"/>
  <c r="AK212" i="27"/>
  <c r="AG212" i="27"/>
  <c r="AK183" i="27"/>
  <c r="AG183" i="27"/>
  <c r="AD183" i="27"/>
  <c r="AE183" i="27" s="1"/>
  <c r="AK152" i="27"/>
  <c r="AG152" i="27"/>
  <c r="AD152" i="27"/>
  <c r="AE152" i="27" s="1"/>
  <c r="AK115" i="27"/>
  <c r="AG115" i="27"/>
  <c r="AD115" i="27"/>
  <c r="AE115" i="27" s="1"/>
  <c r="AK74" i="27"/>
  <c r="AG74" i="27"/>
  <c r="AD74" i="27"/>
  <c r="AE74" i="27" s="1"/>
  <c r="AK45" i="27"/>
  <c r="AG45" i="27"/>
  <c r="AD45" i="27"/>
  <c r="AE45" i="27" s="1"/>
  <c r="AK10" i="27"/>
  <c r="AG10" i="27"/>
  <c r="AD10" i="27"/>
  <c r="AE10" i="27" s="1"/>
  <c r="AH328" i="26"/>
  <c r="AF328" i="26"/>
  <c r="AC328" i="26"/>
  <c r="AB328" i="26"/>
  <c r="AK294" i="26"/>
  <c r="AG294" i="26"/>
  <c r="AD294" i="26"/>
  <c r="AE294" i="26" s="1"/>
  <c r="AK243" i="26"/>
  <c r="AG243" i="26"/>
  <c r="AD243" i="26"/>
  <c r="AE243" i="26" s="1"/>
  <c r="AK196" i="26"/>
  <c r="AG196" i="26"/>
  <c r="AD196" i="26"/>
  <c r="AE196" i="26" s="1"/>
  <c r="AK147" i="26"/>
  <c r="AG147" i="26"/>
  <c r="AD147" i="26"/>
  <c r="AE147" i="26" s="1"/>
  <c r="AK102" i="26"/>
  <c r="AG102" i="26"/>
  <c r="AD102" i="26"/>
  <c r="AE102" i="26" s="1"/>
  <c r="AK65" i="26"/>
  <c r="AG65" i="26"/>
  <c r="AD65" i="26"/>
  <c r="AE65" i="26" s="1"/>
  <c r="AK10" i="26"/>
  <c r="AG10" i="26"/>
  <c r="AD10" i="26"/>
  <c r="AE10" i="26" s="1"/>
  <c r="AJ124" i="25"/>
  <c r="AI124" i="25"/>
  <c r="AH124" i="25"/>
  <c r="AF124" i="25"/>
  <c r="AC124" i="25"/>
  <c r="AB124" i="25"/>
  <c r="AK90" i="25"/>
  <c r="AG90" i="25"/>
  <c r="AD90" i="25"/>
  <c r="AE90" i="25" s="1"/>
  <c r="AK55" i="25"/>
  <c r="AG55" i="25"/>
  <c r="AD55" i="25"/>
  <c r="AE55" i="25" s="1"/>
  <c r="AK10" i="25"/>
  <c r="AG10" i="25"/>
  <c r="AD10" i="25"/>
  <c r="AE10" i="25" s="1"/>
  <c r="AJ121" i="24"/>
  <c r="AI121" i="24"/>
  <c r="AH121" i="24"/>
  <c r="AF121" i="24"/>
  <c r="AC121" i="24"/>
  <c r="AB121" i="24"/>
  <c r="AK92" i="24"/>
  <c r="AG92" i="24"/>
  <c r="AD92" i="24"/>
  <c r="AE92" i="24" s="1"/>
  <c r="AK45" i="24"/>
  <c r="AG45" i="24"/>
  <c r="AD45" i="24"/>
  <c r="AE45" i="24" s="1"/>
  <c r="AK10" i="24"/>
  <c r="AG10" i="24"/>
  <c r="AD10" i="24"/>
  <c r="AE10" i="24" s="1"/>
  <c r="AJ121" i="23"/>
  <c r="AI121" i="23"/>
  <c r="AH121" i="23"/>
  <c r="AF121" i="23"/>
  <c r="AC121" i="23"/>
  <c r="AB121" i="23"/>
  <c r="AK90" i="23"/>
  <c r="AG90" i="23"/>
  <c r="AD90" i="23"/>
  <c r="AE90" i="23" s="1"/>
  <c r="AK55" i="23"/>
  <c r="AG55" i="23"/>
  <c r="AD55" i="23"/>
  <c r="AE55" i="23" s="1"/>
  <c r="AK10" i="23"/>
  <c r="AG10" i="23"/>
  <c r="AD10" i="23"/>
  <c r="AE10" i="23" s="1"/>
  <c r="AI117" i="22"/>
  <c r="AJ117" i="22"/>
  <c r="AH117" i="22"/>
  <c r="AF117" i="22"/>
  <c r="AC117" i="22"/>
  <c r="AB117" i="22"/>
  <c r="AK80" i="22"/>
  <c r="AG80" i="22"/>
  <c r="AD80" i="22"/>
  <c r="AE80" i="22" s="1"/>
  <c r="AK43" i="22"/>
  <c r="AG43" i="22"/>
  <c r="AD43" i="22"/>
  <c r="AE43" i="22" s="1"/>
  <c r="AK10" i="22"/>
  <c r="AG10" i="22"/>
  <c r="AD10" i="22"/>
  <c r="AE10" i="22" s="1"/>
  <c r="AJ275" i="21"/>
  <c r="AI275" i="21"/>
  <c r="AH275" i="21"/>
  <c r="AF275" i="21"/>
  <c r="AC275" i="21"/>
  <c r="AB275" i="21"/>
  <c r="AK245" i="21"/>
  <c r="AG245" i="21"/>
  <c r="AD245" i="21"/>
  <c r="AE245" i="21" s="1"/>
  <c r="AK198" i="21"/>
  <c r="AG198" i="21"/>
  <c r="AD198" i="21"/>
  <c r="AE198" i="21" s="1"/>
  <c r="AK147" i="21"/>
  <c r="AG147" i="21"/>
  <c r="AD147" i="21"/>
  <c r="AE147" i="21" s="1"/>
  <c r="AK100" i="21"/>
  <c r="AG100" i="21"/>
  <c r="AD100" i="21"/>
  <c r="AE100" i="21" s="1"/>
  <c r="AK57" i="21"/>
  <c r="AG57" i="21"/>
  <c r="AD57" i="21"/>
  <c r="AE57" i="21" s="1"/>
  <c r="AK10" i="21"/>
  <c r="AG10" i="21"/>
  <c r="AD10" i="21"/>
  <c r="AE10" i="21" s="1"/>
  <c r="AJ237" i="20"/>
  <c r="AI237" i="20"/>
  <c r="AH237" i="20"/>
  <c r="AF237" i="20"/>
  <c r="AC237" i="20"/>
  <c r="AB237" i="20"/>
  <c r="AD213" i="20"/>
  <c r="AE213" i="20" s="1"/>
  <c r="AG213" i="20"/>
  <c r="AK213" i="20"/>
  <c r="AK180" i="20"/>
  <c r="AG180" i="20"/>
  <c r="AD180" i="20"/>
  <c r="AE180" i="20" s="1"/>
  <c r="AK139" i="20"/>
  <c r="AG139" i="20"/>
  <c r="AD139" i="20"/>
  <c r="AE139" i="20" s="1"/>
  <c r="AK86" i="20"/>
  <c r="AG86" i="20"/>
  <c r="AD86" i="20"/>
  <c r="AE86" i="20" s="1"/>
  <c r="AK55" i="20"/>
  <c r="AG55" i="20"/>
  <c r="AD55" i="20"/>
  <c r="AE55" i="20" s="1"/>
  <c r="AK10" i="20"/>
  <c r="AG10" i="20"/>
  <c r="AD10" i="20"/>
  <c r="AE10" i="20" s="1"/>
  <c r="AJ231" i="19"/>
  <c r="AI231" i="19"/>
  <c r="AH231" i="19"/>
  <c r="AF231" i="19"/>
  <c r="AC231" i="19"/>
  <c r="AB231" i="19"/>
  <c r="AK194" i="19"/>
  <c r="AG194" i="19"/>
  <c r="AD194" i="19"/>
  <c r="AE194" i="19" s="1"/>
  <c r="AK151" i="19"/>
  <c r="AG151" i="19"/>
  <c r="AD151" i="19"/>
  <c r="AE151" i="19" s="1"/>
  <c r="AK96" i="19"/>
  <c r="AG96" i="19"/>
  <c r="AD96" i="19"/>
  <c r="AE96" i="19" s="1"/>
  <c r="AK57" i="19"/>
  <c r="AG57" i="19"/>
  <c r="AD57" i="19"/>
  <c r="AE57" i="19" s="1"/>
  <c r="AK10" i="19"/>
  <c r="AG10" i="19"/>
  <c r="AD10" i="19"/>
  <c r="AE10" i="19" s="1"/>
  <c r="AJ124" i="18"/>
  <c r="AI124" i="18"/>
  <c r="AH124" i="18"/>
  <c r="AF124" i="18"/>
  <c r="AC124" i="18"/>
  <c r="AB124" i="18"/>
  <c r="AK82" i="18"/>
  <c r="AG82" i="18"/>
  <c r="AD82" i="18"/>
  <c r="AE82" i="18" s="1"/>
  <c r="AK49" i="18"/>
  <c r="AG49" i="18"/>
  <c r="AD49" i="18"/>
  <c r="AE49" i="18" s="1"/>
  <c r="AK10" i="18"/>
  <c r="AG10" i="18"/>
  <c r="AD10" i="18"/>
  <c r="AE10" i="18" s="1"/>
  <c r="AJ271" i="17"/>
  <c r="AI271" i="17"/>
  <c r="AH271" i="17"/>
  <c r="AF271" i="17"/>
  <c r="AC271" i="17"/>
  <c r="AB271" i="17"/>
  <c r="AK241" i="17"/>
  <c r="AG241" i="17"/>
  <c r="AD241" i="17"/>
  <c r="AE241" i="17" s="1"/>
  <c r="AK190" i="17"/>
  <c r="AG190" i="17"/>
  <c r="AD190" i="17"/>
  <c r="AE190" i="17" s="1"/>
  <c r="AK137" i="17"/>
  <c r="AG137" i="17"/>
  <c r="AD137" i="17"/>
  <c r="AE137" i="17" s="1"/>
  <c r="AK90" i="17"/>
  <c r="AG90" i="17"/>
  <c r="AD90" i="17"/>
  <c r="AE90" i="17" s="1"/>
  <c r="AK47" i="17"/>
  <c r="AG47" i="17"/>
  <c r="AD47" i="17"/>
  <c r="AE47" i="17" s="1"/>
  <c r="AK10" i="17"/>
  <c r="AG10" i="17"/>
  <c r="AD10" i="17"/>
  <c r="AE10" i="17" s="1"/>
  <c r="AJ116" i="16"/>
  <c r="AI116" i="16"/>
  <c r="AH116" i="16"/>
  <c r="AF116" i="16"/>
  <c r="AC116" i="16"/>
  <c r="AB116" i="16"/>
  <c r="AK86" i="16"/>
  <c r="AG86" i="16"/>
  <c r="AD86" i="16"/>
  <c r="AE86" i="16" s="1"/>
  <c r="AK47" i="16"/>
  <c r="AG47" i="16"/>
  <c r="AD47" i="16"/>
  <c r="AE47" i="16" s="1"/>
  <c r="AD10" i="16"/>
  <c r="AE10" i="16" s="1"/>
  <c r="AD94" i="15"/>
  <c r="AE94" i="15" s="1"/>
  <c r="AK10" i="16"/>
  <c r="AG10" i="16"/>
  <c r="AJ141" i="15"/>
  <c r="AI141" i="15"/>
  <c r="AH141" i="15"/>
  <c r="AF141" i="15"/>
  <c r="AC141" i="15"/>
  <c r="AB141" i="15"/>
  <c r="AK94" i="15"/>
  <c r="AG94" i="15"/>
  <c r="AD55" i="15"/>
  <c r="AE55" i="15" s="1"/>
  <c r="AG55" i="15"/>
  <c r="AK55" i="15"/>
  <c r="AK10" i="15"/>
  <c r="AG10" i="15"/>
  <c r="AD10" i="15"/>
  <c r="AE10" i="15" s="1"/>
  <c r="AJ161" i="14"/>
  <c r="AI161" i="14"/>
  <c r="AH161" i="14"/>
  <c r="AF161" i="14"/>
  <c r="AC161" i="14"/>
  <c r="AB161" i="14"/>
  <c r="AD131" i="14"/>
  <c r="AE131" i="14" s="1"/>
  <c r="AK131" i="14"/>
  <c r="AG131" i="14"/>
  <c r="AK43" i="14"/>
  <c r="AG43" i="14"/>
  <c r="AD43" i="14"/>
  <c r="AE43" i="14" s="1"/>
  <c r="AK10" i="14"/>
  <c r="AG10" i="14"/>
  <c r="AD10" i="14"/>
  <c r="AE10" i="14" s="1"/>
  <c r="AK76" i="14"/>
  <c r="AG76" i="14"/>
  <c r="AD76" i="14"/>
  <c r="AE76" i="14" s="1"/>
  <c r="X146" i="13"/>
  <c r="Y147" i="13"/>
  <c r="Z146" i="13" s="1"/>
  <c r="X134" i="13"/>
  <c r="Y135" i="13"/>
  <c r="Z134" i="13" s="1"/>
  <c r="X136" i="13"/>
  <c r="Y137" i="13"/>
  <c r="Z136" i="13" s="1"/>
  <c r="X138" i="13"/>
  <c r="Y139" i="13"/>
  <c r="Z138" i="13" s="1"/>
  <c r="X140" i="13"/>
  <c r="Y141" i="13"/>
  <c r="Z140" i="13" s="1"/>
  <c r="X142" i="13"/>
  <c r="Y143" i="13"/>
  <c r="Z142" i="13" s="1"/>
  <c r="X144" i="13"/>
  <c r="Y145" i="13"/>
  <c r="Z144" i="13" s="1"/>
  <c r="Y133" i="13"/>
  <c r="Z132" i="13" s="1"/>
  <c r="X132" i="13"/>
  <c r="Y131" i="13"/>
  <c r="Z130" i="13" s="1"/>
  <c r="X130" i="13"/>
  <c r="Y129" i="13"/>
  <c r="Z128" i="13" s="1"/>
  <c r="X128" i="13"/>
  <c r="Y127" i="13"/>
  <c r="Z126" i="13" s="1"/>
  <c r="X126" i="13"/>
  <c r="Y125" i="13"/>
  <c r="Z124" i="13" s="1"/>
  <c r="X124" i="13"/>
  <c r="Y123" i="13"/>
  <c r="Z122" i="13" s="1"/>
  <c r="X122" i="13"/>
  <c r="AK82" i="13"/>
  <c r="AG82" i="13"/>
  <c r="AD82" i="13"/>
  <c r="AE82" i="13" s="1"/>
  <c r="AK51" i="13"/>
  <c r="AG51" i="13"/>
  <c r="AD51" i="13"/>
  <c r="AE51" i="13" s="1"/>
  <c r="AK10" i="13"/>
  <c r="AG10" i="13"/>
  <c r="AD10" i="13"/>
  <c r="AE10" i="13" s="1"/>
  <c r="AJ245" i="12"/>
  <c r="AI245" i="12"/>
  <c r="AH245" i="12"/>
  <c r="AF245" i="12"/>
  <c r="AC245" i="12"/>
  <c r="AB245" i="12"/>
  <c r="AK205" i="12"/>
  <c r="AG205" i="12"/>
  <c r="AD205" i="12"/>
  <c r="AE205" i="12" s="1"/>
  <c r="AK166" i="12"/>
  <c r="AG166" i="12"/>
  <c r="AD166" i="12"/>
  <c r="AE166" i="12" s="1"/>
  <c r="AK117" i="12"/>
  <c r="AG117" i="12"/>
  <c r="AD117" i="12"/>
  <c r="AE117" i="12" s="1"/>
  <c r="AK70" i="12"/>
  <c r="AG70" i="12"/>
  <c r="AD70" i="12"/>
  <c r="AE70" i="12" s="1"/>
  <c r="AK41" i="12"/>
  <c r="AG41" i="12"/>
  <c r="AD41" i="12"/>
  <c r="AE41" i="12" s="1"/>
  <c r="AK10" i="12"/>
  <c r="AG10" i="12"/>
  <c r="AD10" i="12"/>
  <c r="AE10" i="12" s="1"/>
  <c r="H36" i="32"/>
  <c r="H39" i="32"/>
  <c r="AK124" i="25" l="1"/>
  <c r="AK234" i="30"/>
  <c r="AK117" i="22"/>
  <c r="AK231" i="19"/>
  <c r="AD141" i="15"/>
  <c r="AE141" i="15" s="1"/>
  <c r="AG121" i="23"/>
  <c r="AD124" i="25"/>
  <c r="AE124" i="25" s="1"/>
  <c r="AD250" i="28"/>
  <c r="AE250" i="28" s="1"/>
  <c r="AG117" i="22"/>
  <c r="AK121" i="23"/>
  <c r="AK245" i="12"/>
  <c r="AK141" i="15"/>
  <c r="AD275" i="21"/>
  <c r="AE275" i="21" s="1"/>
  <c r="AK161" i="14"/>
  <c r="AD116" i="16"/>
  <c r="AE116" i="16" s="1"/>
  <c r="AK237" i="20"/>
  <c r="AK262" i="27"/>
  <c r="AG124" i="18"/>
  <c r="AK275" i="21"/>
  <c r="AD271" i="17"/>
  <c r="AE271" i="17" s="1"/>
  <c r="AD238" i="31"/>
  <c r="AE238" i="31" s="1"/>
  <c r="AG237" i="20"/>
  <c r="AD124" i="18"/>
  <c r="AE124" i="18" s="1"/>
  <c r="AK158" i="29"/>
  <c r="AD237" i="20"/>
  <c r="AE237" i="20" s="1"/>
  <c r="AD231" i="19"/>
  <c r="AE231" i="19" s="1"/>
  <c r="AD262" i="27"/>
  <c r="AE262" i="27" s="1"/>
  <c r="AK328" i="26"/>
  <c r="AG124" i="25"/>
  <c r="AD121" i="23"/>
  <c r="AE121" i="23" s="1"/>
  <c r="AG161" i="14"/>
  <c r="AG275" i="21"/>
  <c r="AG141" i="15"/>
  <c r="AD161" i="14"/>
  <c r="AE161" i="14" s="1"/>
  <c r="AK124" i="18"/>
  <c r="AG231" i="19"/>
  <c r="AK250" i="28"/>
  <c r="AG158" i="29"/>
  <c r="AG116" i="16"/>
  <c r="AG262" i="27"/>
  <c r="AG121" i="24"/>
  <c r="AD117" i="22"/>
  <c r="AE117" i="22" s="1"/>
  <c r="AG234" i="30"/>
  <c r="AK121" i="24"/>
  <c r="AD234" i="30"/>
  <c r="AE234" i="30" s="1"/>
  <c r="AK300" i="13"/>
  <c r="AG300" i="13"/>
  <c r="AD300" i="13"/>
  <c r="AK238" i="31"/>
  <c r="AG238" i="31"/>
  <c r="AD158" i="29"/>
  <c r="AE158" i="29" s="1"/>
  <c r="AG250" i="28"/>
  <c r="AD328" i="26"/>
  <c r="AE328" i="26" s="1"/>
  <c r="AG328" i="26"/>
  <c r="AD121" i="24"/>
  <c r="AE121" i="24" s="1"/>
  <c r="AK271" i="17"/>
  <c r="AG271" i="17"/>
  <c r="AK116" i="16"/>
  <c r="AD245" i="12"/>
  <c r="AE245" i="12" s="1"/>
  <c r="AG245" i="12"/>
  <c r="AJ266" i="11"/>
  <c r="AI266" i="11"/>
  <c r="AH266" i="11"/>
  <c r="AF266" i="11"/>
  <c r="AC266" i="11"/>
  <c r="AB266" i="11"/>
  <c r="AK224" i="11"/>
  <c r="AG224" i="11"/>
  <c r="AD224" i="11"/>
  <c r="AE224" i="11" s="1"/>
  <c r="AK191" i="11"/>
  <c r="AG191" i="11"/>
  <c r="AD191" i="11"/>
  <c r="AE191" i="11" s="1"/>
  <c r="AK159" i="11"/>
  <c r="AG159" i="11"/>
  <c r="AD159" i="11"/>
  <c r="AE159" i="11" s="1"/>
  <c r="AK113" i="11"/>
  <c r="AG113" i="11"/>
  <c r="AD113" i="11"/>
  <c r="AE113" i="11" s="1"/>
  <c r="AK82" i="11"/>
  <c r="AG82" i="11"/>
  <c r="AD82" i="11"/>
  <c r="AE82" i="11" s="1"/>
  <c r="AK51" i="11"/>
  <c r="AG51" i="11"/>
  <c r="AD51" i="11"/>
  <c r="AE51" i="11" s="1"/>
  <c r="AK10" i="11"/>
  <c r="AG10" i="11"/>
  <c r="AD10" i="11"/>
  <c r="AE10" i="11" s="1"/>
  <c r="AJ152" i="10"/>
  <c r="AI152" i="10"/>
  <c r="AH152" i="10"/>
  <c r="AF152" i="10"/>
  <c r="AC152" i="10"/>
  <c r="AB152" i="10"/>
  <c r="AK112" i="10"/>
  <c r="AG112" i="10"/>
  <c r="AD112" i="10"/>
  <c r="AE112" i="10" s="1"/>
  <c r="AK57" i="10"/>
  <c r="AG57" i="10"/>
  <c r="AD57" i="10"/>
  <c r="AE57" i="10" s="1"/>
  <c r="AK10" i="10"/>
  <c r="AG10" i="10"/>
  <c r="AD10" i="10"/>
  <c r="AE10" i="10" s="1"/>
  <c r="AJ289" i="9"/>
  <c r="AI289" i="9"/>
  <c r="AH289" i="9"/>
  <c r="AF289" i="9"/>
  <c r="AC289" i="9"/>
  <c r="AB289" i="9"/>
  <c r="AK256" i="9"/>
  <c r="AG256" i="9"/>
  <c r="AD256" i="9"/>
  <c r="AE256" i="9" s="1"/>
  <c r="AK219" i="9"/>
  <c r="AG219" i="9"/>
  <c r="AD219" i="9"/>
  <c r="AE219" i="9" s="1"/>
  <c r="AK177" i="9"/>
  <c r="AG177" i="9"/>
  <c r="AD177" i="9"/>
  <c r="AE177" i="9" s="1"/>
  <c r="AK131" i="9"/>
  <c r="AG131" i="9"/>
  <c r="AD131" i="9"/>
  <c r="AE131" i="9" s="1"/>
  <c r="AK96" i="9"/>
  <c r="AG96" i="9"/>
  <c r="AD96" i="9"/>
  <c r="AE96" i="9" s="1"/>
  <c r="AK52" i="9"/>
  <c r="AG52" i="9"/>
  <c r="AD52" i="9"/>
  <c r="AE52" i="9" s="1"/>
  <c r="AK10" i="9"/>
  <c r="AG10" i="9"/>
  <c r="AD10" i="9"/>
  <c r="AE10" i="9" s="1"/>
  <c r="AJ250" i="39"/>
  <c r="AI250" i="39"/>
  <c r="AH250" i="39"/>
  <c r="AF250" i="39"/>
  <c r="AC250" i="39"/>
  <c r="AB250" i="39"/>
  <c r="AK223" i="39"/>
  <c r="AG223" i="39"/>
  <c r="AD223" i="39"/>
  <c r="AE223" i="39" s="1"/>
  <c r="AJ224" i="4"/>
  <c r="AI224" i="4"/>
  <c r="AH224" i="4"/>
  <c r="AF224" i="4"/>
  <c r="AC224" i="4"/>
  <c r="AB224" i="4"/>
  <c r="D35" i="32"/>
  <c r="B22" i="32"/>
  <c r="D36" i="32"/>
  <c r="C37" i="32"/>
  <c r="B30" i="33"/>
  <c r="B31" i="32"/>
  <c r="C11" i="32"/>
  <c r="B10" i="32"/>
  <c r="F36" i="32"/>
  <c r="C20" i="32"/>
  <c r="D29" i="32"/>
  <c r="C8" i="33"/>
  <c r="H32" i="32"/>
  <c r="F32" i="32"/>
  <c r="C15" i="33"/>
  <c r="B70" i="33"/>
  <c r="J38" i="32"/>
  <c r="J11" i="32"/>
  <c r="H25" i="32"/>
  <c r="B115" i="33"/>
  <c r="B83" i="33"/>
  <c r="D22" i="32"/>
  <c r="C73" i="33"/>
  <c r="B34" i="32"/>
  <c r="H26" i="32"/>
  <c r="H11" i="32"/>
  <c r="B85" i="33"/>
  <c r="C53" i="33"/>
  <c r="J37" i="32"/>
  <c r="H28" i="32"/>
  <c r="C36" i="32"/>
  <c r="C85" i="33"/>
  <c r="J23" i="32"/>
  <c r="B100" i="33"/>
  <c r="B11" i="32"/>
  <c r="C40" i="33"/>
  <c r="F30" i="32"/>
  <c r="F33" i="32"/>
  <c r="B29" i="32"/>
  <c r="B60" i="33"/>
  <c r="D30" i="32"/>
  <c r="C65" i="33"/>
  <c r="J30" i="32"/>
  <c r="F31" i="32"/>
  <c r="B80" i="33"/>
  <c r="I18" i="32"/>
  <c r="H22" i="32"/>
  <c r="H24" i="32"/>
  <c r="B73" i="33"/>
  <c r="J25" i="32"/>
  <c r="B23" i="32"/>
  <c r="F5" i="32"/>
  <c r="C26" i="32"/>
  <c r="B75" i="33"/>
  <c r="I10" i="32"/>
  <c r="C33" i="32"/>
  <c r="I26" i="32"/>
  <c r="B23" i="33"/>
  <c r="F35" i="32"/>
  <c r="C25" i="33"/>
  <c r="J5" i="32"/>
  <c r="B35" i="33"/>
  <c r="C20" i="33"/>
  <c r="B50" i="33"/>
  <c r="B40" i="33"/>
  <c r="B26" i="32"/>
  <c r="F38" i="32"/>
  <c r="H10" i="32"/>
  <c r="I23" i="32"/>
  <c r="I38" i="32"/>
  <c r="C43" i="33"/>
  <c r="B27" i="32"/>
  <c r="C29" i="32"/>
  <c r="J19" i="32"/>
  <c r="C38" i="33"/>
  <c r="J10" i="32"/>
  <c r="B58" i="33"/>
  <c r="C90" i="33"/>
  <c r="J32" i="32"/>
  <c r="B28" i="32"/>
  <c r="C98" i="33"/>
  <c r="H35" i="32"/>
  <c r="C115" i="33"/>
  <c r="C48" i="33"/>
  <c r="B90" i="33"/>
  <c r="I37" i="32"/>
  <c r="H27" i="32"/>
  <c r="C105" i="33"/>
  <c r="C75" i="33"/>
  <c r="D24" i="32"/>
  <c r="C27" i="32"/>
  <c r="J22" i="32"/>
  <c r="B5" i="32"/>
  <c r="B19" i="32"/>
  <c r="C80" i="33"/>
  <c r="H31" i="32"/>
  <c r="D28" i="32"/>
  <c r="F20" i="32"/>
  <c r="F29" i="32"/>
  <c r="C30" i="32"/>
  <c r="B38" i="32"/>
  <c r="B32" i="32"/>
  <c r="B63" i="33"/>
  <c r="C120" i="33"/>
  <c r="F22" i="32"/>
  <c r="D23" i="32"/>
  <c r="C88" i="33"/>
  <c r="C103" i="33"/>
  <c r="C45" i="33"/>
  <c r="J33" i="32"/>
  <c r="B103" i="33"/>
  <c r="F23" i="32"/>
  <c r="I36" i="32"/>
  <c r="C100" i="33"/>
  <c r="I19" i="32"/>
  <c r="C10" i="32"/>
  <c r="D10" i="32"/>
  <c r="C5" i="32"/>
  <c r="J31" i="32"/>
  <c r="B25" i="33"/>
  <c r="D37" i="32"/>
  <c r="B93" i="33"/>
  <c r="H34" i="32"/>
  <c r="J29" i="32"/>
  <c r="F10" i="32"/>
  <c r="B45" i="33"/>
  <c r="F27" i="32"/>
  <c r="J34" i="32"/>
  <c r="H37" i="32"/>
  <c r="C110" i="33"/>
  <c r="D27" i="32"/>
  <c r="C93" i="33"/>
  <c r="D33" i="32"/>
  <c r="C68" i="33"/>
  <c r="F24" i="32"/>
  <c r="C22" i="32"/>
  <c r="I29" i="32"/>
  <c r="B10" i="33"/>
  <c r="C55" i="33"/>
  <c r="H29" i="32"/>
  <c r="F21" i="32"/>
  <c r="B65" i="33"/>
  <c r="F7" i="32"/>
  <c r="F37" i="32"/>
  <c r="I31" i="32"/>
  <c r="B8" i="33"/>
  <c r="D25" i="32"/>
  <c r="B88" i="33"/>
  <c r="J20" i="32"/>
  <c r="D26" i="32"/>
  <c r="D39" i="32"/>
  <c r="B113" i="33"/>
  <c r="F28" i="32"/>
  <c r="B48" i="33"/>
  <c r="C78" i="33"/>
  <c r="I30" i="32"/>
  <c r="H23" i="32"/>
  <c r="J36" i="32"/>
  <c r="C21" i="32"/>
  <c r="I7" i="32"/>
  <c r="H30" i="32"/>
  <c r="B13" i="33"/>
  <c r="C95" i="33"/>
  <c r="C35" i="33"/>
  <c r="I34" i="32"/>
  <c r="B110" i="33"/>
  <c r="B20" i="33"/>
  <c r="H19" i="32"/>
  <c r="C31" i="32"/>
  <c r="B78" i="33"/>
  <c r="I27" i="32"/>
  <c r="C24" i="32"/>
  <c r="D38" i="32"/>
  <c r="B98" i="33"/>
  <c r="D32" i="32"/>
  <c r="B21" i="32"/>
  <c r="J24" i="32"/>
  <c r="C70" i="33"/>
  <c r="B43" i="33"/>
  <c r="C83" i="33"/>
  <c r="C28" i="32"/>
  <c r="B18" i="33"/>
  <c r="B7" i="32"/>
  <c r="C7" i="32"/>
  <c r="C19" i="32"/>
  <c r="I24" i="32"/>
  <c r="H20" i="32"/>
  <c r="F34" i="32"/>
  <c r="J28" i="32"/>
  <c r="C23" i="33"/>
  <c r="B20" i="32"/>
  <c r="C58" i="33"/>
  <c r="D31" i="32"/>
  <c r="B33" i="32"/>
  <c r="I17" i="32"/>
  <c r="B33" i="33"/>
  <c r="C25" i="32"/>
  <c r="J27" i="32"/>
  <c r="C39" i="32"/>
  <c r="J26" i="32"/>
  <c r="J39" i="32"/>
  <c r="I11" i="32"/>
  <c r="F11" i="32"/>
  <c r="I33" i="32"/>
  <c r="C118" i="33"/>
  <c r="C113" i="33"/>
  <c r="B95" i="33"/>
  <c r="F39" i="32"/>
  <c r="C10" i="33"/>
  <c r="J35" i="32"/>
  <c r="F19" i="32"/>
  <c r="I20" i="32"/>
  <c r="B39" i="32"/>
  <c r="I21" i="32"/>
  <c r="J7" i="32"/>
  <c r="B68" i="33"/>
  <c r="D11" i="32"/>
  <c r="B25" i="32"/>
  <c r="I22" i="32"/>
  <c r="I28" i="32"/>
  <c r="H7" i="32"/>
  <c r="C33" i="33"/>
  <c r="B108" i="33"/>
  <c r="C18" i="33"/>
  <c r="C32" i="32"/>
  <c r="I32" i="32"/>
  <c r="B105" i="33"/>
  <c r="C108" i="33"/>
  <c r="H38" i="32"/>
  <c r="C38" i="32"/>
  <c r="J21" i="32"/>
  <c r="B37" i="32"/>
  <c r="C63" i="33"/>
  <c r="B15" i="33"/>
  <c r="B118" i="33"/>
  <c r="C35" i="32"/>
  <c r="B24" i="32"/>
  <c r="C23" i="32"/>
  <c r="B28" i="33"/>
  <c r="B30" i="32"/>
  <c r="D34" i="32"/>
  <c r="I5" i="32"/>
  <c r="H33" i="32"/>
  <c r="B35" i="32"/>
  <c r="I39" i="32"/>
  <c r="C34" i="32"/>
  <c r="H5" i="32"/>
  <c r="C30" i="33"/>
  <c r="B38" i="33"/>
  <c r="C28" i="33"/>
  <c r="B55" i="33"/>
  <c r="H21" i="32"/>
  <c r="F26" i="32"/>
  <c r="B53" i="33"/>
  <c r="C13" i="33"/>
  <c r="I25" i="32"/>
  <c r="C50" i="33"/>
  <c r="F25" i="32"/>
  <c r="B120" i="33"/>
  <c r="C60" i="33"/>
  <c r="B36" i="32"/>
  <c r="G34" i="32" l="1"/>
  <c r="AG224" i="4"/>
  <c r="AD289" i="9"/>
  <c r="AE289" i="9" s="1"/>
  <c r="AD250" i="39"/>
  <c r="AK289" i="9"/>
  <c r="AK224" i="4"/>
  <c r="AG289" i="9"/>
  <c r="AG152" i="10"/>
  <c r="AK152" i="10"/>
  <c r="AG250" i="39"/>
  <c r="AK250" i="39"/>
  <c r="AG266" i="11"/>
  <c r="AK266" i="11"/>
  <c r="AE300" i="13"/>
  <c r="AD266" i="11"/>
  <c r="AD152" i="10"/>
  <c r="AJ191" i="3"/>
  <c r="AI191" i="3"/>
  <c r="AH191" i="3"/>
  <c r="AF191" i="3"/>
  <c r="AC191" i="3"/>
  <c r="AB191" i="3"/>
  <c r="AA127" i="2"/>
  <c r="AB127" i="2"/>
  <c r="B16" i="32"/>
  <c r="B15" i="32"/>
  <c r="D19" i="32"/>
  <c r="I16" i="32"/>
  <c r="D7" i="32"/>
  <c r="H16" i="32"/>
  <c r="D21" i="32"/>
  <c r="J16" i="32"/>
  <c r="F16" i="32"/>
  <c r="C15" i="32"/>
  <c r="D20" i="32"/>
  <c r="C16" i="32"/>
  <c r="AE250" i="39" l="1"/>
  <c r="AE152" i="10"/>
  <c r="AE266" i="11"/>
  <c r="AK191" i="3"/>
  <c r="AD191" i="3"/>
  <c r="AE191" i="3" s="1"/>
  <c r="AG191" i="3"/>
  <c r="D16" i="32"/>
  <c r="Y232" i="31" l="1"/>
  <c r="Z231" i="31" s="1"/>
  <c r="X231" i="31"/>
  <c r="Y230" i="31"/>
  <c r="Z229" i="31" s="1"/>
  <c r="X229" i="31"/>
  <c r="Y228" i="31"/>
  <c r="Z227" i="31" s="1"/>
  <c r="X227" i="31"/>
  <c r="Y226" i="31"/>
  <c r="Z225" i="31" s="1"/>
  <c r="X225" i="31"/>
  <c r="Y224" i="31"/>
  <c r="Z223" i="31" s="1"/>
  <c r="X223" i="31"/>
  <c r="Y222" i="31"/>
  <c r="Z221" i="31" s="1"/>
  <c r="X221" i="31"/>
  <c r="Y220" i="31"/>
  <c r="Z219" i="31" s="1"/>
  <c r="X219" i="31"/>
  <c r="Y218" i="31"/>
  <c r="Z217" i="31" s="1"/>
  <c r="X217" i="31"/>
  <c r="Y216" i="31"/>
  <c r="Z215" i="31" s="1"/>
  <c r="X215" i="31"/>
  <c r="Y214" i="31"/>
  <c r="Z213" i="31" s="1"/>
  <c r="X213" i="31"/>
  <c r="Y212" i="31"/>
  <c r="Z211" i="31" s="1"/>
  <c r="X211" i="31"/>
  <c r="Y210" i="31"/>
  <c r="Z209" i="31" s="1"/>
  <c r="X209" i="31"/>
  <c r="Y208" i="31"/>
  <c r="Z207" i="31" s="1"/>
  <c r="X207" i="31"/>
  <c r="X184" i="31"/>
  <c r="Y185" i="31"/>
  <c r="Z184" i="31" s="1"/>
  <c r="X186" i="31"/>
  <c r="Y187" i="31"/>
  <c r="Z186" i="31" s="1"/>
  <c r="X188" i="31"/>
  <c r="Y189" i="31"/>
  <c r="Z188" i="31" s="1"/>
  <c r="X190" i="31"/>
  <c r="Y191" i="31"/>
  <c r="Z190" i="31" s="1"/>
  <c r="Y183" i="31"/>
  <c r="Z182" i="31" s="1"/>
  <c r="X182" i="31"/>
  <c r="Y181" i="31"/>
  <c r="Z180" i="31" s="1"/>
  <c r="X180" i="31"/>
  <c r="Y179" i="31"/>
  <c r="Z178" i="31" s="1"/>
  <c r="X178" i="31"/>
  <c r="Y177" i="31"/>
  <c r="Z176" i="31" s="1"/>
  <c r="X176" i="31"/>
  <c r="Y175" i="31"/>
  <c r="Z174" i="31" s="1"/>
  <c r="X174" i="31"/>
  <c r="Y173" i="31"/>
  <c r="Z172" i="31" s="1"/>
  <c r="X172" i="31"/>
  <c r="Y171" i="31"/>
  <c r="Z170" i="31" s="1"/>
  <c r="X170" i="31"/>
  <c r="Y169" i="31"/>
  <c r="Z168" i="31" s="1"/>
  <c r="X168" i="31"/>
  <c r="Y167" i="31"/>
  <c r="Z166" i="31" s="1"/>
  <c r="X166" i="31"/>
  <c r="Y165" i="31"/>
  <c r="Z164" i="31" s="1"/>
  <c r="X164" i="31"/>
  <c r="Y148" i="31"/>
  <c r="Z147" i="31" s="1"/>
  <c r="X147" i="31"/>
  <c r="Y146" i="31"/>
  <c r="Z145" i="31" s="1"/>
  <c r="X145" i="31"/>
  <c r="Y144" i="31"/>
  <c r="Z143" i="31" s="1"/>
  <c r="X143" i="31"/>
  <c r="Y142" i="31"/>
  <c r="Z141" i="31" s="1"/>
  <c r="X141" i="31"/>
  <c r="Y140" i="31"/>
  <c r="Z139" i="31" s="1"/>
  <c r="X139" i="31"/>
  <c r="Y138" i="31"/>
  <c r="Z137" i="31" s="1"/>
  <c r="X137" i="31"/>
  <c r="Y136" i="31"/>
  <c r="Z135" i="31" s="1"/>
  <c r="X135" i="31"/>
  <c r="Y134" i="31"/>
  <c r="Z133" i="31" s="1"/>
  <c r="X133" i="31"/>
  <c r="Y132" i="31"/>
  <c r="Z131" i="31" s="1"/>
  <c r="X131" i="31"/>
  <c r="Y130" i="31"/>
  <c r="Z129" i="31" s="1"/>
  <c r="X129" i="31"/>
  <c r="Y113" i="31"/>
  <c r="Z112" i="31" s="1"/>
  <c r="X112" i="31"/>
  <c r="Y111" i="31"/>
  <c r="Z110" i="31" s="1"/>
  <c r="X110" i="31"/>
  <c r="Y109" i="31"/>
  <c r="Z108" i="31" s="1"/>
  <c r="X108" i="31"/>
  <c r="Y107" i="31"/>
  <c r="Z106" i="31" s="1"/>
  <c r="X106" i="31"/>
  <c r="Y105" i="31"/>
  <c r="Z104" i="31" s="1"/>
  <c r="X104" i="31"/>
  <c r="Y103" i="31"/>
  <c r="Z102" i="31" s="1"/>
  <c r="X102" i="31"/>
  <c r="Y101" i="31"/>
  <c r="Z100" i="31" s="1"/>
  <c r="X100" i="31"/>
  <c r="Y99" i="31"/>
  <c r="Z98" i="31" s="1"/>
  <c r="X98" i="31"/>
  <c r="Y97" i="31"/>
  <c r="Z96" i="31" s="1"/>
  <c r="X96" i="31"/>
  <c r="Y95" i="31"/>
  <c r="Z94" i="31" s="1"/>
  <c r="X94" i="31"/>
  <c r="Y93" i="31"/>
  <c r="Z92" i="31" s="1"/>
  <c r="X92" i="31"/>
  <c r="Y91" i="31"/>
  <c r="Z90" i="31" s="1"/>
  <c r="X90" i="31"/>
  <c r="X73" i="31"/>
  <c r="Y74" i="31"/>
  <c r="Z73" i="31" s="1"/>
  <c r="Y72" i="31"/>
  <c r="Z71" i="31" s="1"/>
  <c r="X71" i="31"/>
  <c r="Y70" i="31"/>
  <c r="Z69" i="31" s="1"/>
  <c r="X69" i="31"/>
  <c r="Y68" i="31"/>
  <c r="Z67" i="31" s="1"/>
  <c r="X67" i="31"/>
  <c r="Y66" i="31"/>
  <c r="Z65" i="31" s="1"/>
  <c r="X65" i="31"/>
  <c r="Y64" i="31"/>
  <c r="Z63" i="31" s="1"/>
  <c r="X63" i="31"/>
  <c r="Y62" i="31"/>
  <c r="Z61" i="31" s="1"/>
  <c r="X61" i="31"/>
  <c r="Y60" i="31"/>
  <c r="Z59" i="31" s="1"/>
  <c r="X59" i="31"/>
  <c r="Y58" i="31"/>
  <c r="Z57" i="31" s="1"/>
  <c r="X57" i="31"/>
  <c r="Y56" i="31"/>
  <c r="Z55" i="31" s="1"/>
  <c r="X55" i="31"/>
  <c r="Y54" i="31"/>
  <c r="Z53" i="31" s="1"/>
  <c r="X53" i="31"/>
  <c r="Y52" i="31"/>
  <c r="Z51" i="31" s="1"/>
  <c r="X51" i="31"/>
  <c r="Y50" i="31"/>
  <c r="Z49" i="31" s="1"/>
  <c r="X49" i="31"/>
  <c r="Y33" i="31"/>
  <c r="Z32" i="31" s="1"/>
  <c r="X32" i="31"/>
  <c r="Y31" i="31"/>
  <c r="Z30" i="31" s="1"/>
  <c r="X30" i="31"/>
  <c r="Y29" i="31"/>
  <c r="Z28" i="31" s="1"/>
  <c r="X28" i="31"/>
  <c r="Y27" i="31"/>
  <c r="Z26" i="31" s="1"/>
  <c r="X26" i="31"/>
  <c r="Y25" i="31"/>
  <c r="Z24" i="31" s="1"/>
  <c r="X24" i="31"/>
  <c r="Y23" i="31"/>
  <c r="Z22" i="31" s="1"/>
  <c r="X22" i="31"/>
  <c r="Y21" i="31"/>
  <c r="Z20" i="31" s="1"/>
  <c r="X20" i="31"/>
  <c r="Y19" i="31"/>
  <c r="Z18" i="31" s="1"/>
  <c r="X18" i="31"/>
  <c r="Y17" i="31"/>
  <c r="Z16" i="31" s="1"/>
  <c r="X16" i="31"/>
  <c r="Y15" i="31"/>
  <c r="Z14" i="31" s="1"/>
  <c r="X14" i="31"/>
  <c r="Y13" i="31"/>
  <c r="Z12" i="31" s="1"/>
  <c r="X12" i="31"/>
  <c r="Y11" i="31"/>
  <c r="Z10" i="31" s="1"/>
  <c r="X10" i="31"/>
  <c r="E271" i="31"/>
  <c r="D271" i="31"/>
  <c r="X225" i="30"/>
  <c r="Y226" i="30"/>
  <c r="Z225" i="30" s="1"/>
  <c r="X227" i="30"/>
  <c r="Y228" i="30"/>
  <c r="Z227" i="30" s="1"/>
  <c r="Y224" i="30"/>
  <c r="Z223" i="30" s="1"/>
  <c r="X223" i="30"/>
  <c r="Y222" i="30"/>
  <c r="Z221" i="30" s="1"/>
  <c r="X221" i="30"/>
  <c r="Y220" i="30"/>
  <c r="Z219" i="30" s="1"/>
  <c r="X219" i="30"/>
  <c r="Y218" i="30"/>
  <c r="Z217" i="30" s="1"/>
  <c r="X217" i="30"/>
  <c r="Y216" i="30"/>
  <c r="Z215" i="30" s="1"/>
  <c r="X215" i="30"/>
  <c r="Y214" i="30"/>
  <c r="Z213" i="30" s="1"/>
  <c r="X213" i="30"/>
  <c r="Y212" i="30"/>
  <c r="Z211" i="30" s="1"/>
  <c r="X211" i="30"/>
  <c r="Y210" i="30"/>
  <c r="Z209" i="30" s="1"/>
  <c r="X209" i="30"/>
  <c r="Y208" i="30"/>
  <c r="Z207" i="30" s="1"/>
  <c r="X207" i="30"/>
  <c r="Y206" i="30"/>
  <c r="Z205" i="30" s="1"/>
  <c r="X205" i="30"/>
  <c r="Y204" i="30"/>
  <c r="Z203" i="30" s="1"/>
  <c r="X203" i="30"/>
  <c r="Y202" i="30"/>
  <c r="Z201" i="30" s="1"/>
  <c r="X201" i="30"/>
  <c r="Y185" i="30"/>
  <c r="Z184" i="30" s="1"/>
  <c r="X184" i="30"/>
  <c r="Y183" i="30"/>
  <c r="Z182" i="30" s="1"/>
  <c r="X182" i="30"/>
  <c r="Y181" i="30"/>
  <c r="Z180" i="30" s="1"/>
  <c r="X180" i="30"/>
  <c r="Y179" i="30"/>
  <c r="Z178" i="30" s="1"/>
  <c r="X178" i="30"/>
  <c r="Y177" i="30"/>
  <c r="Z176" i="30" s="1"/>
  <c r="X176" i="30"/>
  <c r="Y175" i="30"/>
  <c r="Z174" i="30" s="1"/>
  <c r="X174" i="30"/>
  <c r="Y173" i="30"/>
  <c r="Z172" i="30" s="1"/>
  <c r="X172" i="30"/>
  <c r="Y171" i="30"/>
  <c r="Z170" i="30" s="1"/>
  <c r="X170" i="30"/>
  <c r="Y169" i="30"/>
  <c r="Z168" i="30" s="1"/>
  <c r="X168" i="30"/>
  <c r="Y167" i="30"/>
  <c r="Z166" i="30" s="1"/>
  <c r="X166" i="30"/>
  <c r="Y165" i="30"/>
  <c r="Z164" i="30" s="1"/>
  <c r="X164" i="30"/>
  <c r="Y163" i="30"/>
  <c r="Z162" i="30" s="1"/>
  <c r="X162" i="30"/>
  <c r="Y146" i="30"/>
  <c r="Z145" i="30" s="1"/>
  <c r="X145" i="30"/>
  <c r="Y144" i="30"/>
  <c r="Z143" i="30" s="1"/>
  <c r="X143" i="30"/>
  <c r="Y142" i="30"/>
  <c r="Z141" i="30" s="1"/>
  <c r="X141" i="30"/>
  <c r="Y140" i="30"/>
  <c r="Z139" i="30" s="1"/>
  <c r="X139" i="30"/>
  <c r="Y138" i="30"/>
  <c r="Z137" i="30" s="1"/>
  <c r="X137" i="30"/>
  <c r="Y136" i="30"/>
  <c r="Z135" i="30" s="1"/>
  <c r="X135" i="30"/>
  <c r="Y134" i="30"/>
  <c r="Z133" i="30" s="1"/>
  <c r="X133" i="30"/>
  <c r="Y132" i="30"/>
  <c r="Z131" i="30" s="1"/>
  <c r="X131" i="30"/>
  <c r="Y130" i="30"/>
  <c r="Z129" i="30" s="1"/>
  <c r="X129" i="30"/>
  <c r="Y128" i="30"/>
  <c r="Z127" i="30" s="1"/>
  <c r="X127" i="30"/>
  <c r="Y126" i="30"/>
  <c r="Z125" i="30" s="1"/>
  <c r="X125" i="30"/>
  <c r="Y124" i="30"/>
  <c r="Z123" i="30" s="1"/>
  <c r="X123" i="30"/>
  <c r="Y122" i="30"/>
  <c r="Z121" i="30" s="1"/>
  <c r="X121" i="30"/>
  <c r="Y120" i="30"/>
  <c r="Z119" i="30" s="1"/>
  <c r="X119" i="30"/>
  <c r="Y103" i="30"/>
  <c r="Z102" i="30" s="1"/>
  <c r="X102" i="30"/>
  <c r="Y101" i="30"/>
  <c r="Z100" i="30" s="1"/>
  <c r="X100" i="30"/>
  <c r="Y99" i="30"/>
  <c r="Z98" i="30" s="1"/>
  <c r="X98" i="30"/>
  <c r="Y97" i="30"/>
  <c r="Z96" i="30" s="1"/>
  <c r="X96" i="30"/>
  <c r="Y95" i="30"/>
  <c r="Z94" i="30" s="1"/>
  <c r="X94" i="30"/>
  <c r="Y93" i="30"/>
  <c r="Z92" i="30" s="1"/>
  <c r="X92" i="30"/>
  <c r="X73" i="30"/>
  <c r="Y74" i="30"/>
  <c r="Z73" i="30" s="1"/>
  <c r="X75" i="30"/>
  <c r="Y76" i="30"/>
  <c r="Z75" i="30" s="1"/>
  <c r="Y72" i="30"/>
  <c r="Z71" i="30" s="1"/>
  <c r="X71" i="30"/>
  <c r="Y70" i="30"/>
  <c r="Z69" i="30" s="1"/>
  <c r="X69" i="30"/>
  <c r="Y68" i="30"/>
  <c r="Z67" i="30" s="1"/>
  <c r="X67" i="30"/>
  <c r="Y66" i="30"/>
  <c r="Z65" i="30" s="1"/>
  <c r="X65" i="30"/>
  <c r="Y64" i="30"/>
  <c r="Z63" i="30" s="1"/>
  <c r="X63" i="30"/>
  <c r="Y62" i="30"/>
  <c r="Z61" i="30" s="1"/>
  <c r="X61" i="30"/>
  <c r="Y60" i="30"/>
  <c r="Z59" i="30" s="1"/>
  <c r="X59" i="30"/>
  <c r="Y58" i="30"/>
  <c r="Z57" i="30" s="1"/>
  <c r="X57" i="30"/>
  <c r="Y56" i="30"/>
  <c r="Z55" i="30" s="1"/>
  <c r="X55" i="30"/>
  <c r="Y54" i="30"/>
  <c r="Z53" i="30" s="1"/>
  <c r="X53" i="30"/>
  <c r="Y52" i="30"/>
  <c r="Z51" i="30" s="1"/>
  <c r="X51" i="30"/>
  <c r="Y50" i="30"/>
  <c r="Z49" i="30" s="1"/>
  <c r="X49" i="30"/>
  <c r="X30" i="30"/>
  <c r="Y31" i="30"/>
  <c r="Z30" i="30" s="1"/>
  <c r="X32" i="30"/>
  <c r="Y33" i="30"/>
  <c r="Z32" i="30" s="1"/>
  <c r="Y29" i="30"/>
  <c r="Z28" i="30" s="1"/>
  <c r="X28" i="30"/>
  <c r="Y27" i="30"/>
  <c r="Z26" i="30" s="1"/>
  <c r="X26" i="30"/>
  <c r="Y25" i="30"/>
  <c r="Z24" i="30" s="1"/>
  <c r="X24" i="30"/>
  <c r="Y23" i="30"/>
  <c r="Z22" i="30" s="1"/>
  <c r="X22" i="30"/>
  <c r="Y21" i="30"/>
  <c r="Z20" i="30" s="1"/>
  <c r="X20" i="30"/>
  <c r="Y19" i="30"/>
  <c r="Z18" i="30" s="1"/>
  <c r="X18" i="30"/>
  <c r="Y17" i="30"/>
  <c r="Z16" i="30" s="1"/>
  <c r="X16" i="30"/>
  <c r="Y15" i="30"/>
  <c r="Z14" i="30" s="1"/>
  <c r="X14" i="30"/>
  <c r="Y13" i="30"/>
  <c r="Z12" i="30" s="1"/>
  <c r="X12" i="30"/>
  <c r="Y11" i="30"/>
  <c r="Z10" i="30" s="1"/>
  <c r="X10" i="30"/>
  <c r="E267" i="30"/>
  <c r="D267" i="30"/>
  <c r="X141" i="29"/>
  <c r="Y142" i="29"/>
  <c r="Z141" i="29" s="1"/>
  <c r="X143" i="29"/>
  <c r="Y144" i="29"/>
  <c r="Z143" i="29" s="1"/>
  <c r="X145" i="29"/>
  <c r="Y146" i="29"/>
  <c r="Z145" i="29" s="1"/>
  <c r="X147" i="29"/>
  <c r="Y148" i="29"/>
  <c r="Z147" i="29" s="1"/>
  <c r="X149" i="29"/>
  <c r="Y150" i="29"/>
  <c r="Z149" i="29" s="1"/>
  <c r="Y140" i="29"/>
  <c r="Z139" i="29" s="1"/>
  <c r="X139" i="29"/>
  <c r="Y138" i="29"/>
  <c r="Z137" i="29" s="1"/>
  <c r="X137" i="29"/>
  <c r="Y136" i="29"/>
  <c r="Z135" i="29" s="1"/>
  <c r="X135" i="29"/>
  <c r="Y134" i="29"/>
  <c r="Z133" i="29" s="1"/>
  <c r="X133" i="29"/>
  <c r="Y132" i="29"/>
  <c r="Z131" i="29" s="1"/>
  <c r="X131" i="29"/>
  <c r="Y130" i="29"/>
  <c r="Z129" i="29" s="1"/>
  <c r="X129" i="29"/>
  <c r="Y128" i="29"/>
  <c r="Z127" i="29" s="1"/>
  <c r="X127" i="29"/>
  <c r="Y126" i="29"/>
  <c r="Z125" i="29" s="1"/>
  <c r="X125" i="29"/>
  <c r="Y109" i="29"/>
  <c r="Z108" i="29" s="1"/>
  <c r="X108" i="29"/>
  <c r="Y107" i="29"/>
  <c r="Z106" i="29" s="1"/>
  <c r="X106" i="29"/>
  <c r="Y105" i="29"/>
  <c r="Z104" i="29" s="1"/>
  <c r="X104" i="29"/>
  <c r="Y103" i="29"/>
  <c r="Z102" i="29" s="1"/>
  <c r="X102" i="29"/>
  <c r="Y101" i="29"/>
  <c r="Z100" i="29" s="1"/>
  <c r="X100" i="29"/>
  <c r="Y99" i="29"/>
  <c r="Z98" i="29" s="1"/>
  <c r="X98" i="29"/>
  <c r="Y97" i="29"/>
  <c r="Z96" i="29" s="1"/>
  <c r="X96" i="29"/>
  <c r="Y95" i="29"/>
  <c r="Z94" i="29" s="1"/>
  <c r="X94" i="29"/>
  <c r="X77" i="29"/>
  <c r="Y78" i="29"/>
  <c r="Z77" i="29" s="1"/>
  <c r="X69" i="29"/>
  <c r="Y70" i="29"/>
  <c r="Z69" i="29" s="1"/>
  <c r="X71" i="29"/>
  <c r="Y72" i="29"/>
  <c r="Z71" i="29" s="1"/>
  <c r="X73" i="29"/>
  <c r="Y74" i="29"/>
  <c r="Z73" i="29" s="1"/>
  <c r="X75" i="29"/>
  <c r="Y76" i="29"/>
  <c r="Z75" i="29" s="1"/>
  <c r="Y68" i="29"/>
  <c r="Z67" i="29" s="1"/>
  <c r="X67" i="29"/>
  <c r="Y66" i="29"/>
  <c r="Z65" i="29" s="1"/>
  <c r="X65" i="29"/>
  <c r="Y64" i="29"/>
  <c r="Z63" i="29" s="1"/>
  <c r="X63" i="29"/>
  <c r="Y62" i="29"/>
  <c r="Z61" i="29" s="1"/>
  <c r="X61" i="29"/>
  <c r="Y60" i="29"/>
  <c r="Z59" i="29" s="1"/>
  <c r="X59" i="29"/>
  <c r="Y58" i="29"/>
  <c r="Z57" i="29" s="1"/>
  <c r="X57" i="29"/>
  <c r="Y56" i="29"/>
  <c r="Z55" i="29" s="1"/>
  <c r="X55" i="29"/>
  <c r="Y54" i="29"/>
  <c r="Z53" i="29" s="1"/>
  <c r="X53" i="29"/>
  <c r="Y52" i="29"/>
  <c r="Z51" i="29" s="1"/>
  <c r="X51" i="29"/>
  <c r="Y50" i="29"/>
  <c r="Z49" i="29" s="1"/>
  <c r="X49" i="29"/>
  <c r="Y48" i="29"/>
  <c r="Z47" i="29" s="1"/>
  <c r="X47" i="29"/>
  <c r="Y31" i="29"/>
  <c r="Z30" i="29" s="1"/>
  <c r="X30" i="29"/>
  <c r="Y29" i="29"/>
  <c r="Z28" i="29" s="1"/>
  <c r="X28" i="29"/>
  <c r="Y27" i="29"/>
  <c r="Z26" i="29" s="1"/>
  <c r="X26" i="29"/>
  <c r="Y25" i="29"/>
  <c r="Z24" i="29" s="1"/>
  <c r="X24" i="29"/>
  <c r="Y23" i="29"/>
  <c r="Z22" i="29" s="1"/>
  <c r="X22" i="29"/>
  <c r="Y21" i="29"/>
  <c r="Z20" i="29" s="1"/>
  <c r="X20" i="29"/>
  <c r="Y19" i="29"/>
  <c r="Z18" i="29" s="1"/>
  <c r="X18" i="29"/>
  <c r="Y17" i="29"/>
  <c r="Z16" i="29" s="1"/>
  <c r="X16" i="29"/>
  <c r="Y15" i="29"/>
  <c r="Z14" i="29" s="1"/>
  <c r="X14" i="29"/>
  <c r="Y13" i="29"/>
  <c r="Z12" i="29" s="1"/>
  <c r="X12" i="29"/>
  <c r="Y11" i="29"/>
  <c r="Z10" i="29" s="1"/>
  <c r="X10" i="29"/>
  <c r="E190" i="29"/>
  <c r="D190" i="29"/>
  <c r="X238" i="28"/>
  <c r="Y239" i="28"/>
  <c r="Z238" i="28" s="1"/>
  <c r="X240" i="28"/>
  <c r="Y241" i="28"/>
  <c r="Z240" i="28" s="1"/>
  <c r="X242" i="28"/>
  <c r="Y243" i="28"/>
  <c r="Z242" i="28" s="1"/>
  <c r="Y237" i="28"/>
  <c r="Z236" i="28" s="1"/>
  <c r="X236" i="28"/>
  <c r="Y235" i="28"/>
  <c r="Z234" i="28" s="1"/>
  <c r="X234" i="28"/>
  <c r="Y233" i="28"/>
  <c r="Z232" i="28" s="1"/>
  <c r="X232" i="28"/>
  <c r="Y231" i="28"/>
  <c r="Z230" i="28" s="1"/>
  <c r="X230" i="28"/>
  <c r="Y229" i="28"/>
  <c r="Z228" i="28" s="1"/>
  <c r="X228" i="28"/>
  <c r="Y227" i="28"/>
  <c r="Z226" i="28" s="1"/>
  <c r="X226" i="28"/>
  <c r="Y225" i="28"/>
  <c r="Z224" i="28" s="1"/>
  <c r="X224" i="28"/>
  <c r="Y223" i="28"/>
  <c r="Z222" i="28" s="1"/>
  <c r="X222" i="28"/>
  <c r="Y221" i="28"/>
  <c r="Z220" i="28" s="1"/>
  <c r="X220" i="28"/>
  <c r="Y219" i="28"/>
  <c r="Z218" i="28" s="1"/>
  <c r="X218" i="28"/>
  <c r="Y217" i="28"/>
  <c r="Z216" i="28" s="1"/>
  <c r="X216" i="28"/>
  <c r="Y215" i="28"/>
  <c r="Z214" i="28" s="1"/>
  <c r="X214" i="28"/>
  <c r="X196" i="28"/>
  <c r="Y197" i="28"/>
  <c r="Z196" i="28" s="1"/>
  <c r="Y195" i="28"/>
  <c r="Z194" i="28" s="1"/>
  <c r="X194" i="28"/>
  <c r="Y193" i="28"/>
  <c r="Z192" i="28" s="1"/>
  <c r="X192" i="28"/>
  <c r="Y191" i="28"/>
  <c r="Z190" i="28" s="1"/>
  <c r="X190" i="28"/>
  <c r="Y189" i="28"/>
  <c r="Z188" i="28" s="1"/>
  <c r="X188" i="28"/>
  <c r="Y187" i="28"/>
  <c r="Z186" i="28" s="1"/>
  <c r="X186" i="28"/>
  <c r="Y185" i="28"/>
  <c r="Z184" i="28" s="1"/>
  <c r="X184" i="28"/>
  <c r="Y183" i="28"/>
  <c r="Z182" i="28" s="1"/>
  <c r="X182" i="28"/>
  <c r="Y181" i="28"/>
  <c r="Z180" i="28" s="1"/>
  <c r="X180" i="28"/>
  <c r="Y179" i="28"/>
  <c r="Z178" i="28" s="1"/>
  <c r="X178" i="28"/>
  <c r="Y177" i="28"/>
  <c r="Z176" i="28" s="1"/>
  <c r="X176" i="28"/>
  <c r="Y175" i="28"/>
  <c r="Z174" i="28" s="1"/>
  <c r="X174" i="28"/>
  <c r="X157" i="28"/>
  <c r="Y158" i="28"/>
  <c r="Z157" i="28" s="1"/>
  <c r="X149" i="28"/>
  <c r="Y150" i="28"/>
  <c r="Z149" i="28" s="1"/>
  <c r="X151" i="28"/>
  <c r="Y152" i="28"/>
  <c r="Z151" i="28" s="1"/>
  <c r="X153" i="28"/>
  <c r="Y154" i="28"/>
  <c r="Z153" i="28" s="1"/>
  <c r="X155" i="28"/>
  <c r="Y156" i="28"/>
  <c r="Z155" i="28" s="1"/>
  <c r="X145" i="28"/>
  <c r="Y146" i="28"/>
  <c r="Z145" i="28" s="1"/>
  <c r="X147" i="28"/>
  <c r="Y148" i="28"/>
  <c r="Z147" i="28" s="1"/>
  <c r="Y144" i="28"/>
  <c r="Z143" i="28" s="1"/>
  <c r="X143" i="28"/>
  <c r="Y142" i="28"/>
  <c r="Z141" i="28" s="1"/>
  <c r="X141" i="28"/>
  <c r="Y140" i="28"/>
  <c r="Z139" i="28" s="1"/>
  <c r="X139" i="28"/>
  <c r="Y138" i="28"/>
  <c r="Z137" i="28" s="1"/>
  <c r="X137" i="28"/>
  <c r="Y136" i="28"/>
  <c r="Z135" i="28" s="1"/>
  <c r="X135" i="28"/>
  <c r="Y134" i="28"/>
  <c r="Z133" i="28" s="1"/>
  <c r="X133" i="28"/>
  <c r="Y132" i="28"/>
  <c r="Z131" i="28" s="1"/>
  <c r="X131" i="28"/>
  <c r="Y130" i="28"/>
  <c r="Z129" i="28" s="1"/>
  <c r="X129" i="28"/>
  <c r="Y128" i="28"/>
  <c r="Z127" i="28" s="1"/>
  <c r="X127" i="28"/>
  <c r="Y126" i="28"/>
  <c r="Z125" i="28" s="1"/>
  <c r="X125" i="28"/>
  <c r="X108" i="28"/>
  <c r="Y109" i="28"/>
  <c r="Z108" i="28" s="1"/>
  <c r="Y107" i="28"/>
  <c r="Z106" i="28" s="1"/>
  <c r="X106" i="28"/>
  <c r="Y105" i="28"/>
  <c r="Z104" i="28" s="1"/>
  <c r="X104" i="28"/>
  <c r="Y103" i="28"/>
  <c r="Z102" i="28" s="1"/>
  <c r="X102" i="28"/>
  <c r="Y101" i="28"/>
  <c r="Z100" i="28" s="1"/>
  <c r="X100" i="28"/>
  <c r="Y99" i="28"/>
  <c r="Z98" i="28" s="1"/>
  <c r="X98" i="28"/>
  <c r="Y97" i="28"/>
  <c r="Z96" i="28" s="1"/>
  <c r="X96" i="28"/>
  <c r="Y95" i="28"/>
  <c r="Z94" i="28" s="1"/>
  <c r="X94" i="28"/>
  <c r="Y93" i="28"/>
  <c r="Z92" i="28" s="1"/>
  <c r="X92" i="28"/>
  <c r="Y91" i="28"/>
  <c r="Z90" i="28" s="1"/>
  <c r="X90" i="28"/>
  <c r="Y74" i="28"/>
  <c r="Z73" i="28" s="1"/>
  <c r="X73" i="28"/>
  <c r="Y72" i="28"/>
  <c r="Z71" i="28" s="1"/>
  <c r="X71" i="28"/>
  <c r="Y70" i="28"/>
  <c r="Z69" i="28" s="1"/>
  <c r="X69" i="28"/>
  <c r="Y68" i="28"/>
  <c r="Z67" i="28" s="1"/>
  <c r="X67" i="28"/>
  <c r="Y66" i="28"/>
  <c r="Z65" i="28" s="1"/>
  <c r="X65" i="28"/>
  <c r="Y64" i="28"/>
  <c r="Z63" i="28" s="1"/>
  <c r="X63" i="28"/>
  <c r="Y62" i="28"/>
  <c r="Z61" i="28" s="1"/>
  <c r="X61" i="28"/>
  <c r="Y60" i="28"/>
  <c r="Z59" i="28" s="1"/>
  <c r="X59" i="28"/>
  <c r="Y58" i="28"/>
  <c r="Z57" i="28" s="1"/>
  <c r="X57" i="28"/>
  <c r="X40" i="28"/>
  <c r="Y41" i="28"/>
  <c r="Z40" i="28" s="1"/>
  <c r="X30" i="28"/>
  <c r="Y31" i="28"/>
  <c r="Z30" i="28" s="1"/>
  <c r="X32" i="28"/>
  <c r="Y33" i="28"/>
  <c r="Z32" i="28" s="1"/>
  <c r="X34" i="28"/>
  <c r="Y35" i="28"/>
  <c r="Z34" i="28" s="1"/>
  <c r="X36" i="28"/>
  <c r="Y37" i="28"/>
  <c r="Z36" i="28" s="1"/>
  <c r="X38" i="28"/>
  <c r="Y39" i="28"/>
  <c r="Z38" i="28" s="1"/>
  <c r="Y29" i="28"/>
  <c r="Z28" i="28" s="1"/>
  <c r="X28" i="28"/>
  <c r="Y27" i="28"/>
  <c r="Z26" i="28" s="1"/>
  <c r="X26" i="28"/>
  <c r="Y25" i="28"/>
  <c r="Z24" i="28" s="1"/>
  <c r="X24" i="28"/>
  <c r="Y23" i="28"/>
  <c r="Z22" i="28" s="1"/>
  <c r="X22" i="28"/>
  <c r="Y21" i="28"/>
  <c r="Z20" i="28" s="1"/>
  <c r="X20" i="28"/>
  <c r="Y19" i="28"/>
  <c r="Z18" i="28" s="1"/>
  <c r="X18" i="28"/>
  <c r="Y17" i="28"/>
  <c r="Z16" i="28" s="1"/>
  <c r="X16" i="28"/>
  <c r="Y15" i="28"/>
  <c r="Z14" i="28" s="1"/>
  <c r="X14" i="28"/>
  <c r="Y13" i="28"/>
  <c r="Z12" i="28" s="1"/>
  <c r="X12" i="28"/>
  <c r="Y11" i="28"/>
  <c r="Z10" i="28" s="1"/>
  <c r="X10" i="28"/>
  <c r="E282" i="28"/>
  <c r="D282" i="28"/>
  <c r="Y254" i="27"/>
  <c r="Z253" i="27" s="1"/>
  <c r="X253" i="27"/>
  <c r="Y252" i="27"/>
  <c r="Z251" i="27" s="1"/>
  <c r="X251" i="27"/>
  <c r="Y250" i="27"/>
  <c r="Z249" i="27" s="1"/>
  <c r="X249" i="27"/>
  <c r="Y248" i="27"/>
  <c r="Z247" i="27" s="1"/>
  <c r="X247" i="27"/>
  <c r="Y246" i="27"/>
  <c r="Z245" i="27" s="1"/>
  <c r="X245" i="27"/>
  <c r="Y244" i="27"/>
  <c r="Z243" i="27" s="1"/>
  <c r="X243" i="27"/>
  <c r="X226" i="27"/>
  <c r="Y227" i="27"/>
  <c r="Z226" i="27" s="1"/>
  <c r="Y225" i="27"/>
  <c r="Z224" i="27" s="1"/>
  <c r="X224" i="27"/>
  <c r="Y223" i="27"/>
  <c r="Z222" i="27" s="1"/>
  <c r="X222" i="27"/>
  <c r="Y221" i="27"/>
  <c r="Z220" i="27" s="1"/>
  <c r="X220" i="27"/>
  <c r="Y219" i="27"/>
  <c r="Z218" i="27" s="1"/>
  <c r="X218" i="27"/>
  <c r="Y217" i="27"/>
  <c r="Z216" i="27" s="1"/>
  <c r="X216" i="27"/>
  <c r="Y215" i="27"/>
  <c r="Z214" i="27" s="1"/>
  <c r="X214" i="27"/>
  <c r="Y213" i="27"/>
  <c r="Z212" i="27" s="1"/>
  <c r="X212" i="27"/>
  <c r="Y196" i="27"/>
  <c r="Z195" i="27" s="1"/>
  <c r="X195" i="27"/>
  <c r="Y194" i="27"/>
  <c r="Z193" i="27" s="1"/>
  <c r="X193" i="27"/>
  <c r="Y192" i="27"/>
  <c r="Z191" i="27" s="1"/>
  <c r="X191" i="27"/>
  <c r="Y190" i="27"/>
  <c r="Z189" i="27" s="1"/>
  <c r="X189" i="27"/>
  <c r="Y188" i="27"/>
  <c r="Z187" i="27" s="1"/>
  <c r="X187" i="27"/>
  <c r="Y186" i="27"/>
  <c r="Z185" i="27" s="1"/>
  <c r="X185" i="27"/>
  <c r="Y184" i="27"/>
  <c r="Z183" i="27" s="1"/>
  <c r="X183" i="27"/>
  <c r="Y167" i="27"/>
  <c r="Z166" i="27" s="1"/>
  <c r="X166" i="27"/>
  <c r="Y165" i="27"/>
  <c r="Z164" i="27" s="1"/>
  <c r="X164" i="27"/>
  <c r="Y163" i="27"/>
  <c r="Z162" i="27" s="1"/>
  <c r="X162" i="27"/>
  <c r="Y161" i="27"/>
  <c r="Z160" i="27" s="1"/>
  <c r="X160" i="27"/>
  <c r="Y159" i="27"/>
  <c r="Z158" i="27" s="1"/>
  <c r="X158" i="27"/>
  <c r="Y157" i="27"/>
  <c r="Z156" i="27" s="1"/>
  <c r="X156" i="27"/>
  <c r="Y155" i="27"/>
  <c r="Z154" i="27" s="1"/>
  <c r="X154" i="27"/>
  <c r="Y153" i="27"/>
  <c r="Z152" i="27" s="1"/>
  <c r="X152" i="27"/>
  <c r="Y136" i="27"/>
  <c r="Z135" i="27" s="1"/>
  <c r="X135" i="27"/>
  <c r="Y134" i="27"/>
  <c r="Z133" i="27" s="1"/>
  <c r="X133" i="27"/>
  <c r="Y132" i="27"/>
  <c r="Z131" i="27" s="1"/>
  <c r="X131" i="27"/>
  <c r="Y130" i="27"/>
  <c r="Z129" i="27" s="1"/>
  <c r="X129" i="27"/>
  <c r="Y128" i="27"/>
  <c r="Z127" i="27" s="1"/>
  <c r="X127" i="27"/>
  <c r="Y126" i="27"/>
  <c r="Z125" i="27" s="1"/>
  <c r="X125" i="27"/>
  <c r="Y124" i="27"/>
  <c r="Z123" i="27" s="1"/>
  <c r="X123" i="27"/>
  <c r="Y122" i="27"/>
  <c r="Z121" i="27" s="1"/>
  <c r="X121" i="27"/>
  <c r="Y120" i="27"/>
  <c r="Z119" i="27" s="1"/>
  <c r="X119" i="27"/>
  <c r="Y118" i="27"/>
  <c r="Z117" i="27" s="1"/>
  <c r="X117" i="27"/>
  <c r="Y116" i="27"/>
  <c r="Z115" i="27" s="1"/>
  <c r="X115" i="27"/>
  <c r="X88" i="27"/>
  <c r="Y89" i="27"/>
  <c r="Z88" i="27" s="1"/>
  <c r="X90" i="27"/>
  <c r="Y91" i="27"/>
  <c r="Z90" i="27" s="1"/>
  <c r="X92" i="27"/>
  <c r="Y93" i="27"/>
  <c r="Z92" i="27" s="1"/>
  <c r="X94" i="27"/>
  <c r="Y95" i="27"/>
  <c r="Z94" i="27" s="1"/>
  <c r="X96" i="27"/>
  <c r="Y97" i="27"/>
  <c r="Z96" i="27" s="1"/>
  <c r="X98" i="27"/>
  <c r="Y99" i="27"/>
  <c r="Z98" i="27" s="1"/>
  <c r="Y87" i="27"/>
  <c r="Z86" i="27" s="1"/>
  <c r="X86" i="27"/>
  <c r="Y85" i="27"/>
  <c r="Z84" i="27" s="1"/>
  <c r="X84" i="27"/>
  <c r="Y83" i="27"/>
  <c r="Z82" i="27" s="1"/>
  <c r="X82" i="27"/>
  <c r="Y81" i="27"/>
  <c r="Z80" i="27" s="1"/>
  <c r="X80" i="27"/>
  <c r="Y79" i="27"/>
  <c r="Z78" i="27" s="1"/>
  <c r="X78" i="27"/>
  <c r="Y77" i="27"/>
  <c r="Z76" i="27" s="1"/>
  <c r="X76" i="27"/>
  <c r="Y75" i="27"/>
  <c r="Z74" i="27" s="1"/>
  <c r="X74" i="27"/>
  <c r="Y58" i="27"/>
  <c r="Z57" i="27" s="1"/>
  <c r="X57" i="27"/>
  <c r="Y56" i="27"/>
  <c r="Z55" i="27" s="1"/>
  <c r="X55" i="27"/>
  <c r="Y54" i="27"/>
  <c r="Z53" i="27" s="1"/>
  <c r="X53" i="27"/>
  <c r="Y52" i="27"/>
  <c r="Z51" i="27" s="1"/>
  <c r="X51" i="27"/>
  <c r="Y50" i="27"/>
  <c r="Z49" i="27" s="1"/>
  <c r="X49" i="27"/>
  <c r="Y48" i="27"/>
  <c r="Z47" i="27" s="1"/>
  <c r="X47" i="27"/>
  <c r="Y46" i="27"/>
  <c r="Z45" i="27" s="1"/>
  <c r="X45" i="27"/>
  <c r="Y29" i="27"/>
  <c r="Z28" i="27" s="1"/>
  <c r="X28" i="27"/>
  <c r="Y27" i="27"/>
  <c r="Z26" i="27" s="1"/>
  <c r="X26" i="27"/>
  <c r="Y25" i="27"/>
  <c r="Z24" i="27" s="1"/>
  <c r="X24" i="27"/>
  <c r="Y23" i="27"/>
  <c r="Z22" i="27" s="1"/>
  <c r="X22" i="27"/>
  <c r="Y21" i="27"/>
  <c r="Z20" i="27" s="1"/>
  <c r="X20" i="27"/>
  <c r="Y19" i="27"/>
  <c r="Z18" i="27" s="1"/>
  <c r="X18" i="27"/>
  <c r="Y17" i="27"/>
  <c r="Z16" i="27" s="1"/>
  <c r="X16" i="27"/>
  <c r="Y15" i="27"/>
  <c r="Z14" i="27" s="1"/>
  <c r="X14" i="27"/>
  <c r="Y13" i="27"/>
  <c r="Z12" i="27" s="1"/>
  <c r="X12" i="27"/>
  <c r="Y11" i="27"/>
  <c r="Z10" i="27" s="1"/>
  <c r="X10" i="27"/>
  <c r="E293" i="27"/>
  <c r="D293" i="27"/>
  <c r="AW32" i="31" l="1"/>
  <c r="AU29" i="31"/>
  <c r="AS26" i="31"/>
  <c r="AQ23" i="31"/>
  <c r="AM20" i="31"/>
  <c r="AW16" i="31"/>
  <c r="AU13" i="31"/>
  <c r="AS10" i="31"/>
  <c r="AU32" i="31"/>
  <c r="AS29" i="31"/>
  <c r="AQ26" i="31"/>
  <c r="AM23" i="31"/>
  <c r="AW19" i="31"/>
  <c r="AU16" i="31"/>
  <c r="AS13" i="31"/>
  <c r="AQ10" i="31"/>
  <c r="AM34" i="31"/>
  <c r="AS30" i="31"/>
  <c r="AW26" i="31"/>
  <c r="AW22" i="31"/>
  <c r="AQ19" i="31"/>
  <c r="AU15" i="31"/>
  <c r="AM12" i="31"/>
  <c r="AS8" i="31"/>
  <c r="AW33" i="31"/>
  <c r="AQ30" i="31"/>
  <c r="AU26" i="31"/>
  <c r="AU22" i="31"/>
  <c r="AM19" i="31"/>
  <c r="AS15" i="31"/>
  <c r="AW11" i="31"/>
  <c r="AQ8" i="31"/>
  <c r="AU33" i="31"/>
  <c r="AM30" i="31"/>
  <c r="AM26" i="31"/>
  <c r="AS22" i="31"/>
  <c r="AW18" i="31"/>
  <c r="AQ15" i="31"/>
  <c r="AU11" i="31"/>
  <c r="AM8" i="31"/>
  <c r="AS33" i="31"/>
  <c r="AW29" i="31"/>
  <c r="AW25" i="31"/>
  <c r="AQ22" i="31"/>
  <c r="AU18" i="31"/>
  <c r="AM15" i="31"/>
  <c r="AS11" i="31"/>
  <c r="AQ33" i="31"/>
  <c r="AQ29" i="31"/>
  <c r="AU25" i="31"/>
  <c r="AM22" i="31"/>
  <c r="AS18" i="31"/>
  <c r="AW14" i="31"/>
  <c r="AM33" i="31"/>
  <c r="AM29" i="31"/>
  <c r="AS25" i="31"/>
  <c r="AS31" i="31"/>
  <c r="AW27" i="31"/>
  <c r="AQ24" i="31"/>
  <c r="AU20" i="31"/>
  <c r="AM17" i="31"/>
  <c r="AM13" i="31"/>
  <c r="AW34" i="31"/>
  <c r="AQ31" i="31"/>
  <c r="AU27" i="31"/>
  <c r="AS34" i="31"/>
  <c r="AW30" i="31"/>
  <c r="AQ27" i="31"/>
  <c r="AU23" i="31"/>
  <c r="AU19" i="31"/>
  <c r="AM16" i="31"/>
  <c r="AS12" i="31"/>
  <c r="AW8" i="31"/>
  <c r="AQ28" i="31"/>
  <c r="AM21" i="31"/>
  <c r="AQ14" i="31"/>
  <c r="AM9" i="31"/>
  <c r="AM28" i="31"/>
  <c r="AW20" i="31"/>
  <c r="AM14" i="31"/>
  <c r="AU8" i="31"/>
  <c r="AS27" i="31"/>
  <c r="AS20" i="31"/>
  <c r="AW13" i="31"/>
  <c r="AM27" i="31"/>
  <c r="AQ20" i="31"/>
  <c r="AQ13" i="31"/>
  <c r="AP13" i="31" s="1"/>
  <c r="AU34" i="31"/>
  <c r="AQ25" i="31"/>
  <c r="AS19" i="31"/>
  <c r="AW12" i="31"/>
  <c r="AQ34" i="31"/>
  <c r="AM25" i="31"/>
  <c r="AQ18" i="31"/>
  <c r="AU12" i="31"/>
  <c r="AS32" i="31"/>
  <c r="AW24" i="31"/>
  <c r="AM18" i="31"/>
  <c r="AQ12" i="31"/>
  <c r="AQ32" i="31"/>
  <c r="AU24" i="31"/>
  <c r="AW17" i="31"/>
  <c r="AQ11" i="31"/>
  <c r="AM32" i="31"/>
  <c r="AS24" i="31"/>
  <c r="AU17" i="31"/>
  <c r="AM11" i="31"/>
  <c r="AW31" i="31"/>
  <c r="AM24" i="31"/>
  <c r="AS17" i="31"/>
  <c r="AW10" i="31"/>
  <c r="AU31" i="31"/>
  <c r="AW23" i="31"/>
  <c r="AQ17" i="31"/>
  <c r="AU10" i="31"/>
  <c r="AM31" i="31"/>
  <c r="AS23" i="31"/>
  <c r="AS16" i="31"/>
  <c r="AM10" i="31"/>
  <c r="AU30" i="31"/>
  <c r="AW21" i="31"/>
  <c r="AQ16" i="31"/>
  <c r="AW9" i="31"/>
  <c r="AW28" i="31"/>
  <c r="AU21" i="31"/>
  <c r="AW15" i="31"/>
  <c r="AU9" i="31"/>
  <c r="AU28" i="31"/>
  <c r="AS21" i="31"/>
  <c r="AU14" i="31"/>
  <c r="AS9" i="31"/>
  <c r="AQ9" i="31"/>
  <c r="AS28" i="31"/>
  <c r="AQ21" i="31"/>
  <c r="AS14" i="31"/>
  <c r="AW31" i="28"/>
  <c r="AU28" i="28"/>
  <c r="AS25" i="28"/>
  <c r="AQ22" i="28"/>
  <c r="AM19" i="28"/>
  <c r="AW15" i="28"/>
  <c r="AU12" i="28"/>
  <c r="AS9" i="28"/>
  <c r="AW34" i="28"/>
  <c r="AU31" i="28"/>
  <c r="AS28" i="28"/>
  <c r="AQ25" i="28"/>
  <c r="AM22" i="28"/>
  <c r="AW18" i="28"/>
  <c r="AU15" i="28"/>
  <c r="AS12" i="28"/>
  <c r="AQ9" i="28"/>
  <c r="AS32" i="28"/>
  <c r="AW28" i="28"/>
  <c r="AW24" i="28"/>
  <c r="AQ21" i="28"/>
  <c r="AU17" i="28"/>
  <c r="AM14" i="28"/>
  <c r="AS10" i="28"/>
  <c r="AQ32" i="28"/>
  <c r="AQ28" i="28"/>
  <c r="AU24" i="28"/>
  <c r="AM21" i="28"/>
  <c r="AS17" i="28"/>
  <c r="AW13" i="28"/>
  <c r="AQ10" i="28"/>
  <c r="AM32" i="28"/>
  <c r="AM28" i="28"/>
  <c r="AS24" i="28"/>
  <c r="AW20" i="28"/>
  <c r="AQ17" i="28"/>
  <c r="AU13" i="28"/>
  <c r="AM10" i="28"/>
  <c r="AS31" i="28"/>
  <c r="AW27" i="28"/>
  <c r="AQ24" i="28"/>
  <c r="AU20" i="28"/>
  <c r="AM17" i="28"/>
  <c r="AS13" i="28"/>
  <c r="AW9" i="28"/>
  <c r="AW32" i="28"/>
  <c r="AQ29" i="28"/>
  <c r="AU25" i="28"/>
  <c r="AU21" i="28"/>
  <c r="AM18" i="28"/>
  <c r="AS14" i="28"/>
  <c r="AW10" i="28"/>
  <c r="AS33" i="28"/>
  <c r="AS27" i="28"/>
  <c r="AW22" i="28"/>
  <c r="AW16" i="28"/>
  <c r="AW11" i="28"/>
  <c r="AQ33" i="28"/>
  <c r="AQ27" i="28"/>
  <c r="AU22" i="28"/>
  <c r="AU16" i="28"/>
  <c r="AU11" i="28"/>
  <c r="AM33" i="28"/>
  <c r="AM27" i="28"/>
  <c r="AS22" i="28"/>
  <c r="AS16" i="28"/>
  <c r="AS11" i="28"/>
  <c r="AU32" i="28"/>
  <c r="AW26" i="28"/>
  <c r="AW21" i="28"/>
  <c r="AQ16" i="28"/>
  <c r="AQ11" i="28"/>
  <c r="AM31" i="28"/>
  <c r="AS26" i="28"/>
  <c r="AS20" i="28"/>
  <c r="AS15" i="28"/>
  <c r="AU10" i="28"/>
  <c r="AW30" i="28"/>
  <c r="AQ26" i="28"/>
  <c r="AQ20" i="28"/>
  <c r="AQ15" i="28"/>
  <c r="AU9" i="28"/>
  <c r="AU30" i="28"/>
  <c r="AM26" i="28"/>
  <c r="AM20" i="28"/>
  <c r="AM15" i="28"/>
  <c r="AM9" i="28"/>
  <c r="AQ30" i="28"/>
  <c r="AM25" i="28"/>
  <c r="AU19" i="28"/>
  <c r="AU14" i="28"/>
  <c r="AU8" i="28"/>
  <c r="AQ34" i="28"/>
  <c r="AU29" i="28"/>
  <c r="AU23" i="28"/>
  <c r="AU18" i="28"/>
  <c r="AM13" i="28"/>
  <c r="AM8" i="28"/>
  <c r="AM34" i="28"/>
  <c r="AS29" i="28"/>
  <c r="AS23" i="28"/>
  <c r="AS18" i="28"/>
  <c r="AW12" i="28"/>
  <c r="AW33" i="28"/>
  <c r="AM29" i="28"/>
  <c r="AQ23" i="28"/>
  <c r="AQ18" i="28"/>
  <c r="AQ12" i="28"/>
  <c r="AW23" i="28"/>
  <c r="AM23" i="28"/>
  <c r="AS21" i="28"/>
  <c r="AW19" i="28"/>
  <c r="AS19" i="28"/>
  <c r="AU34" i="28"/>
  <c r="AQ19" i="28"/>
  <c r="AS34" i="28"/>
  <c r="AW17" i="28"/>
  <c r="AU33" i="28"/>
  <c r="AM16" i="28"/>
  <c r="AQ31" i="28"/>
  <c r="AW14" i="28"/>
  <c r="AS30" i="28"/>
  <c r="AQ14" i="28"/>
  <c r="AM30" i="28"/>
  <c r="AQ13" i="28"/>
  <c r="AW29" i="28"/>
  <c r="AM12" i="28"/>
  <c r="AU27" i="28"/>
  <c r="AM11" i="28"/>
  <c r="AU26" i="28"/>
  <c r="AW8" i="28"/>
  <c r="AW25" i="28"/>
  <c r="AS8" i="28"/>
  <c r="AM24" i="28"/>
  <c r="AQ8" i="28"/>
  <c r="AU34" i="30"/>
  <c r="AS31" i="30"/>
  <c r="AQ28" i="30"/>
  <c r="AM25" i="30"/>
  <c r="AW21" i="30"/>
  <c r="AU18" i="30"/>
  <c r="AS15" i="30"/>
  <c r="AQ12" i="30"/>
  <c r="AM9" i="30"/>
  <c r="AS34" i="30"/>
  <c r="AQ31" i="30"/>
  <c r="AM28" i="30"/>
  <c r="AW24" i="30"/>
  <c r="AU21" i="30"/>
  <c r="AS18" i="30"/>
  <c r="AQ15" i="30"/>
  <c r="AM12" i="30"/>
  <c r="AW8" i="30"/>
  <c r="AQ32" i="30"/>
  <c r="AU28" i="30"/>
  <c r="AU24" i="30"/>
  <c r="AM21" i="30"/>
  <c r="AS17" i="30"/>
  <c r="AW13" i="30"/>
  <c r="AQ10" i="30"/>
  <c r="AM32" i="30"/>
  <c r="AS28" i="30"/>
  <c r="AS24" i="30"/>
  <c r="AW20" i="30"/>
  <c r="AQ17" i="30"/>
  <c r="AU13" i="30"/>
  <c r="AM10" i="30"/>
  <c r="AW31" i="30"/>
  <c r="AW27" i="30"/>
  <c r="AQ24" i="30"/>
  <c r="AU20" i="30"/>
  <c r="AM17" i="30"/>
  <c r="AS13" i="30"/>
  <c r="AW9" i="30"/>
  <c r="AU31" i="30"/>
  <c r="AU27" i="30"/>
  <c r="AM24" i="30"/>
  <c r="AS20" i="30"/>
  <c r="AW16" i="30"/>
  <c r="AQ13" i="30"/>
  <c r="AU9" i="30"/>
  <c r="AU32" i="30"/>
  <c r="AM29" i="30"/>
  <c r="AS25" i="30"/>
  <c r="AS21" i="30"/>
  <c r="AW17" i="30"/>
  <c r="AQ14" i="30"/>
  <c r="AU10" i="30"/>
  <c r="AU30" i="30"/>
  <c r="AM26" i="30"/>
  <c r="AM20" i="30"/>
  <c r="AM15" i="30"/>
  <c r="AS9" i="30"/>
  <c r="AS30" i="30"/>
  <c r="AW25" i="30"/>
  <c r="AW19" i="30"/>
  <c r="AW14" i="30"/>
  <c r="AQ9" i="30"/>
  <c r="AQ30" i="30"/>
  <c r="AU25" i="30"/>
  <c r="AU19" i="30"/>
  <c r="AU14" i="30"/>
  <c r="AU8" i="30"/>
  <c r="AM30" i="30"/>
  <c r="AQ25" i="30"/>
  <c r="AS19" i="30"/>
  <c r="AS14" i="30"/>
  <c r="AS8" i="30"/>
  <c r="AW34" i="30"/>
  <c r="AW29" i="30"/>
  <c r="AW23" i="30"/>
  <c r="AQ19" i="30"/>
  <c r="AM14" i="30"/>
  <c r="AQ8" i="30"/>
  <c r="AQ34" i="30"/>
  <c r="AU29" i="30"/>
  <c r="AU23" i="30"/>
  <c r="AM19" i="30"/>
  <c r="AM13" i="30"/>
  <c r="AM8" i="30"/>
  <c r="AM34" i="30"/>
  <c r="AS29" i="30"/>
  <c r="AS23" i="30"/>
  <c r="AW18" i="30"/>
  <c r="AW12" i="30"/>
  <c r="AW33" i="30"/>
  <c r="AQ29" i="30"/>
  <c r="AQ23" i="30"/>
  <c r="AQ18" i="30"/>
  <c r="AU12" i="30"/>
  <c r="AU33" i="30"/>
  <c r="AS33" i="30"/>
  <c r="AS27" i="30"/>
  <c r="AW22" i="30"/>
  <c r="AU17" i="30"/>
  <c r="AW11" i="30"/>
  <c r="AQ33" i="30"/>
  <c r="AM33" i="30"/>
  <c r="AM27" i="30"/>
  <c r="AS22" i="30"/>
  <c r="AS16" i="30"/>
  <c r="AS11" i="30"/>
  <c r="AW32" i="30"/>
  <c r="AW26" i="30"/>
  <c r="AQ22" i="30"/>
  <c r="AQ16" i="30"/>
  <c r="AQ11" i="30"/>
  <c r="AS32" i="30"/>
  <c r="AU26" i="30"/>
  <c r="AM22" i="30"/>
  <c r="AM16" i="30"/>
  <c r="AM11" i="30"/>
  <c r="AM31" i="30"/>
  <c r="AS26" i="30"/>
  <c r="AQ21" i="30"/>
  <c r="AW15" i="30"/>
  <c r="AW10" i="30"/>
  <c r="AW30" i="30"/>
  <c r="AW28" i="30"/>
  <c r="AQ27" i="30"/>
  <c r="AP27" i="30" s="1"/>
  <c r="AQ26" i="30"/>
  <c r="AM23" i="30"/>
  <c r="AU22" i="30"/>
  <c r="AQ20" i="30"/>
  <c r="AM18" i="30"/>
  <c r="AU16" i="30"/>
  <c r="AU15" i="30"/>
  <c r="AS12" i="30"/>
  <c r="AU11" i="30"/>
  <c r="AS10" i="30"/>
  <c r="AQ33" i="29"/>
  <c r="AM30" i="29"/>
  <c r="AW26" i="29"/>
  <c r="AU23" i="29"/>
  <c r="AS20" i="29"/>
  <c r="AQ17" i="29"/>
  <c r="AM14" i="29"/>
  <c r="AW10" i="29"/>
  <c r="AM33" i="29"/>
  <c r="AW29" i="29"/>
  <c r="AU26" i="29"/>
  <c r="AS23" i="29"/>
  <c r="AQ20" i="29"/>
  <c r="AM17" i="29"/>
  <c r="AW13" i="29"/>
  <c r="AU10" i="29"/>
  <c r="AM34" i="29"/>
  <c r="AS30" i="29"/>
  <c r="AS26" i="29"/>
  <c r="AW22" i="29"/>
  <c r="AQ19" i="29"/>
  <c r="AU15" i="29"/>
  <c r="AM12" i="29"/>
  <c r="AS8" i="29"/>
  <c r="AW33" i="29"/>
  <c r="AQ30" i="29"/>
  <c r="AQ26" i="29"/>
  <c r="AU22" i="29"/>
  <c r="AM19" i="29"/>
  <c r="AS15" i="29"/>
  <c r="AW11" i="29"/>
  <c r="AQ8" i="29"/>
  <c r="AU33" i="29"/>
  <c r="AU29" i="29"/>
  <c r="AM26" i="29"/>
  <c r="AS22" i="29"/>
  <c r="AW18" i="29"/>
  <c r="AQ15" i="29"/>
  <c r="AU11" i="29"/>
  <c r="AM8" i="29"/>
  <c r="AS33" i="29"/>
  <c r="AS29" i="29"/>
  <c r="AW25" i="29"/>
  <c r="AQ22" i="29"/>
  <c r="AP22" i="29" s="1"/>
  <c r="AU18" i="29"/>
  <c r="AM15" i="29"/>
  <c r="AS11" i="29"/>
  <c r="AS34" i="29"/>
  <c r="AW30" i="29"/>
  <c r="AQ27" i="29"/>
  <c r="AQ23" i="29"/>
  <c r="AU19" i="29"/>
  <c r="AM16" i="29"/>
  <c r="AS12" i="29"/>
  <c r="AW8" i="29"/>
  <c r="AW31" i="29"/>
  <c r="AM27" i="29"/>
  <c r="AQ21" i="29"/>
  <c r="AQ16" i="29"/>
  <c r="AQ10" i="29"/>
  <c r="AU31" i="29"/>
  <c r="AU25" i="29"/>
  <c r="AM21" i="29"/>
  <c r="AW15" i="29"/>
  <c r="AM10" i="29"/>
  <c r="AS31" i="29"/>
  <c r="AS25" i="29"/>
  <c r="AW20" i="29"/>
  <c r="AW14" i="29"/>
  <c r="AW9" i="29"/>
  <c r="AQ31" i="29"/>
  <c r="AQ25" i="29"/>
  <c r="AU20" i="29"/>
  <c r="AU14" i="29"/>
  <c r="AU9" i="29"/>
  <c r="AM31" i="29"/>
  <c r="AM25" i="29"/>
  <c r="AM20" i="29"/>
  <c r="AS14" i="29"/>
  <c r="AU30" i="29"/>
  <c r="AW24" i="29"/>
  <c r="AW19" i="29"/>
  <c r="AQ14" i="29"/>
  <c r="AQ9" i="29"/>
  <c r="AQ29" i="29"/>
  <c r="AU24" i="29"/>
  <c r="AS19" i="29"/>
  <c r="AU13" i="29"/>
  <c r="AM9" i="29"/>
  <c r="AM29" i="29"/>
  <c r="AS24" i="29"/>
  <c r="AS18" i="29"/>
  <c r="AS13" i="29"/>
  <c r="AU8" i="29"/>
  <c r="AU34" i="29"/>
  <c r="AU28" i="29"/>
  <c r="AM24" i="29"/>
  <c r="AM18" i="29"/>
  <c r="AM13" i="29"/>
  <c r="AW32" i="29"/>
  <c r="AQ28" i="29"/>
  <c r="AM23" i="29"/>
  <c r="AU17" i="29"/>
  <c r="AU32" i="29"/>
  <c r="AM28" i="29"/>
  <c r="AM22" i="29"/>
  <c r="AS17" i="29"/>
  <c r="AQ12" i="29"/>
  <c r="AS32" i="29"/>
  <c r="AW27" i="29"/>
  <c r="AW21" i="29"/>
  <c r="AW16" i="29"/>
  <c r="AQ11" i="29"/>
  <c r="AQ32" i="29"/>
  <c r="AU27" i="29"/>
  <c r="AU21" i="29"/>
  <c r="AU16" i="29"/>
  <c r="AM11" i="29"/>
  <c r="AU12" i="29"/>
  <c r="AS10" i="29"/>
  <c r="AW34" i="29"/>
  <c r="AS9" i="29"/>
  <c r="AQ34" i="29"/>
  <c r="AM32" i="29"/>
  <c r="AW28" i="29"/>
  <c r="AS28" i="29"/>
  <c r="AS27" i="29"/>
  <c r="AQ24" i="29"/>
  <c r="AW23" i="29"/>
  <c r="AS21" i="29"/>
  <c r="AQ18" i="29"/>
  <c r="AW17" i="29"/>
  <c r="AS16" i="29"/>
  <c r="AQ13" i="29"/>
  <c r="AW12" i="29"/>
  <c r="AM34" i="27"/>
  <c r="AW30" i="27"/>
  <c r="AU27" i="27"/>
  <c r="AS24" i="27"/>
  <c r="AQ21" i="27"/>
  <c r="AM18" i="27"/>
  <c r="AW14" i="27"/>
  <c r="AU11" i="27"/>
  <c r="AS8" i="27"/>
  <c r="AW33" i="27"/>
  <c r="AU30" i="27"/>
  <c r="AS27" i="27"/>
  <c r="AQ24" i="27"/>
  <c r="AM21" i="27"/>
  <c r="AW17" i="27"/>
  <c r="AU14" i="27"/>
  <c r="AS11" i="27"/>
  <c r="AQ8" i="27"/>
  <c r="AS34" i="27"/>
  <c r="AS30" i="27"/>
  <c r="AW26" i="27"/>
  <c r="AQ23" i="27"/>
  <c r="AU19" i="27"/>
  <c r="AM16" i="27"/>
  <c r="AS12" i="27"/>
  <c r="AW8" i="27"/>
  <c r="AQ34" i="27"/>
  <c r="AQ30" i="27"/>
  <c r="AU26" i="27"/>
  <c r="AM23" i="27"/>
  <c r="AS19" i="27"/>
  <c r="AW15" i="27"/>
  <c r="AQ12" i="27"/>
  <c r="AU8" i="27"/>
  <c r="AU33" i="27"/>
  <c r="AM30" i="27"/>
  <c r="AS26" i="27"/>
  <c r="AW22" i="27"/>
  <c r="AQ19" i="27"/>
  <c r="AU15" i="27"/>
  <c r="AM12" i="27"/>
  <c r="AM8" i="27"/>
  <c r="AS33" i="27"/>
  <c r="AW29" i="27"/>
  <c r="AQ26" i="27"/>
  <c r="AU22" i="27"/>
  <c r="AM19" i="27"/>
  <c r="AS15" i="27"/>
  <c r="AW11" i="27"/>
  <c r="AQ33" i="27"/>
  <c r="AU29" i="27"/>
  <c r="AM26" i="27"/>
  <c r="AS22" i="27"/>
  <c r="AW18" i="27"/>
  <c r="AQ15" i="27"/>
  <c r="AQ11" i="27"/>
  <c r="AM33" i="27"/>
  <c r="AS29" i="27"/>
  <c r="AW25" i="27"/>
  <c r="AQ22" i="27"/>
  <c r="AU18" i="27"/>
  <c r="AM15" i="27"/>
  <c r="AM11" i="27"/>
  <c r="AW32" i="27"/>
  <c r="AQ29" i="27"/>
  <c r="AU25" i="27"/>
  <c r="AM22" i="27"/>
  <c r="AS18" i="27"/>
  <c r="AS14" i="27"/>
  <c r="AW10" i="27"/>
  <c r="AU32" i="27"/>
  <c r="AS32" i="27"/>
  <c r="AW28" i="27"/>
  <c r="AQ25" i="27"/>
  <c r="AU21" i="27"/>
  <c r="AU17" i="27"/>
  <c r="AM14" i="27"/>
  <c r="AQ32" i="27"/>
  <c r="AM32" i="27"/>
  <c r="AS28" i="27"/>
  <c r="AW24" i="27"/>
  <c r="AW20" i="27"/>
  <c r="AQ17" i="27"/>
  <c r="AU13" i="27"/>
  <c r="AW31" i="27"/>
  <c r="AQ28" i="27"/>
  <c r="AU24" i="27"/>
  <c r="AU20" i="27"/>
  <c r="AM17" i="27"/>
  <c r="AS13" i="27"/>
  <c r="AW9" i="27"/>
  <c r="AU31" i="27"/>
  <c r="AM28" i="27"/>
  <c r="AM24" i="27"/>
  <c r="AS20" i="27"/>
  <c r="AW16" i="27"/>
  <c r="AQ13" i="27"/>
  <c r="AU9" i="27"/>
  <c r="AS31" i="27"/>
  <c r="AW27" i="27"/>
  <c r="AW23" i="27"/>
  <c r="AQ20" i="27"/>
  <c r="AU16" i="27"/>
  <c r="AM13" i="27"/>
  <c r="AS9" i="27"/>
  <c r="AW34" i="27"/>
  <c r="AQ31" i="27"/>
  <c r="AQ27" i="27"/>
  <c r="AU23" i="27"/>
  <c r="AM20" i="27"/>
  <c r="AS16" i="27"/>
  <c r="AW12" i="27"/>
  <c r="AQ9" i="27"/>
  <c r="AW21" i="27"/>
  <c r="AS21" i="27"/>
  <c r="AW19" i="27"/>
  <c r="AQ18" i="27"/>
  <c r="AS17" i="27"/>
  <c r="AQ16" i="27"/>
  <c r="AQ14" i="27"/>
  <c r="AW13" i="27"/>
  <c r="AU34" i="27"/>
  <c r="AU12" i="27"/>
  <c r="AM31" i="27"/>
  <c r="AU10" i="27"/>
  <c r="AM29" i="27"/>
  <c r="AS10" i="27"/>
  <c r="AU28" i="27"/>
  <c r="AQ10" i="27"/>
  <c r="AM27" i="27"/>
  <c r="AM10" i="27"/>
  <c r="AS25" i="27"/>
  <c r="AM9" i="27"/>
  <c r="AM25" i="27"/>
  <c r="AS23" i="27"/>
  <c r="G251" i="31"/>
  <c r="G254" i="31"/>
  <c r="G243" i="31"/>
  <c r="A261" i="31"/>
  <c r="A243" i="31"/>
  <c r="K243" i="31"/>
  <c r="E248" i="31"/>
  <c r="G248" i="31"/>
  <c r="E267" i="31"/>
  <c r="G260" i="31"/>
  <c r="A260" i="31"/>
  <c r="A266" i="31"/>
  <c r="A249" i="31"/>
  <c r="A254" i="31"/>
  <c r="I254" i="31"/>
  <c r="K254" i="31"/>
  <c r="K260" i="31"/>
  <c r="G249" i="31"/>
  <c r="G255" i="31"/>
  <c r="A262" i="31"/>
  <c r="K244" i="31"/>
  <c r="E250" i="31"/>
  <c r="I255" i="31"/>
  <c r="A263" i="31"/>
  <c r="K261" i="31"/>
  <c r="G244" i="31"/>
  <c r="A245" i="31"/>
  <c r="G250" i="31"/>
  <c r="K255" i="31"/>
  <c r="E263" i="31"/>
  <c r="I256" i="31"/>
  <c r="E245" i="31"/>
  <c r="K250" i="31"/>
  <c r="I263" i="31"/>
  <c r="K245" i="31"/>
  <c r="E251" i="31"/>
  <c r="K256" i="31"/>
  <c r="E264" i="31"/>
  <c r="E257" i="31"/>
  <c r="A265" i="31"/>
  <c r="E241" i="31"/>
  <c r="I251" i="31"/>
  <c r="I257" i="31"/>
  <c r="E265" i="31"/>
  <c r="A246" i="31"/>
  <c r="E246" i="31"/>
  <c r="I241" i="31"/>
  <c r="I246" i="31"/>
  <c r="E252" i="31"/>
  <c r="K257" i="31"/>
  <c r="E266" i="31"/>
  <c r="A244" i="31"/>
  <c r="A247" i="31"/>
  <c r="I258" i="31"/>
  <c r="A242" i="31"/>
  <c r="E247" i="31"/>
  <c r="I252" i="31"/>
  <c r="K258" i="31"/>
  <c r="E256" i="31"/>
  <c r="E249" i="31"/>
  <c r="G252" i="31"/>
  <c r="K266" i="31"/>
  <c r="I242" i="31"/>
  <c r="I247" i="31"/>
  <c r="G253" i="31"/>
  <c r="K259" i="31"/>
  <c r="K241" i="31"/>
  <c r="K242" i="31"/>
  <c r="A248" i="31"/>
  <c r="I253" i="31"/>
  <c r="G266" i="31"/>
  <c r="A241" i="31"/>
  <c r="E244" i="31"/>
  <c r="G247" i="31"/>
  <c r="I250" i="31"/>
  <c r="K253" i="31"/>
  <c r="A257" i="31"/>
  <c r="E260" i="31"/>
  <c r="G263" i="31"/>
  <c r="I266" i="31"/>
  <c r="G241" i="31"/>
  <c r="I244" i="31"/>
  <c r="K247" i="31"/>
  <c r="A251" i="31"/>
  <c r="E254" i="31"/>
  <c r="G257" i="31"/>
  <c r="I260" i="31"/>
  <c r="K263" i="31"/>
  <c r="A267" i="31"/>
  <c r="A264" i="31"/>
  <c r="A258" i="31"/>
  <c r="E261" i="31"/>
  <c r="G264" i="31"/>
  <c r="G267" i="31"/>
  <c r="E242" i="31"/>
  <c r="K251" i="31"/>
  <c r="A255" i="31"/>
  <c r="E258" i="31"/>
  <c r="G261" i="31"/>
  <c r="I264" i="31"/>
  <c r="I267" i="31"/>
  <c r="G245" i="31"/>
  <c r="I248" i="31"/>
  <c r="D248" i="31" s="1"/>
  <c r="F248" i="31" s="1"/>
  <c r="G242" i="31"/>
  <c r="I245" i="31"/>
  <c r="K248" i="31"/>
  <c r="A252" i="31"/>
  <c r="E255" i="31"/>
  <c r="G258" i="31"/>
  <c r="I261" i="31"/>
  <c r="K264" i="31"/>
  <c r="K267" i="31"/>
  <c r="G265" i="31"/>
  <c r="A259" i="31"/>
  <c r="E262" i="31"/>
  <c r="E243" i="31"/>
  <c r="G246" i="31"/>
  <c r="I249" i="31"/>
  <c r="K252" i="31"/>
  <c r="A256" i="31"/>
  <c r="E259" i="31"/>
  <c r="G262" i="31"/>
  <c r="I265" i="31"/>
  <c r="A253" i="31"/>
  <c r="G259" i="31"/>
  <c r="I262" i="31"/>
  <c r="K265" i="31"/>
  <c r="K249" i="31"/>
  <c r="I243" i="31"/>
  <c r="K246" i="31"/>
  <c r="A250" i="31"/>
  <c r="E253" i="31"/>
  <c r="G256" i="31"/>
  <c r="I259" i="31"/>
  <c r="K262" i="31"/>
  <c r="I244" i="30"/>
  <c r="E241" i="30"/>
  <c r="G257" i="30"/>
  <c r="G254" i="30"/>
  <c r="G241" i="30"/>
  <c r="E244" i="30"/>
  <c r="G259" i="30"/>
  <c r="G244" i="30"/>
  <c r="E247" i="30"/>
  <c r="K247" i="30"/>
  <c r="A238" i="30"/>
  <c r="I250" i="30"/>
  <c r="G247" i="30"/>
  <c r="K237" i="30"/>
  <c r="E238" i="30"/>
  <c r="A251" i="30"/>
  <c r="G238" i="30"/>
  <c r="G253" i="30"/>
  <c r="G261" i="30"/>
  <c r="K238" i="30"/>
  <c r="I253" i="30"/>
  <c r="A254" i="30"/>
  <c r="A241" i="30"/>
  <c r="G250" i="30"/>
  <c r="I241" i="30"/>
  <c r="I256" i="30"/>
  <c r="A242" i="30"/>
  <c r="A257" i="30"/>
  <c r="G256" i="30"/>
  <c r="A244" i="30"/>
  <c r="I259" i="30"/>
  <c r="I262" i="30"/>
  <c r="K262" i="30"/>
  <c r="E248" i="30"/>
  <c r="E251" i="30"/>
  <c r="G248" i="30"/>
  <c r="I263" i="30"/>
  <c r="I242" i="30"/>
  <c r="A261" i="30"/>
  <c r="A240" i="30"/>
  <c r="G252" i="30"/>
  <c r="A237" i="30"/>
  <c r="E240" i="30"/>
  <c r="E243" i="30"/>
  <c r="G246" i="30"/>
  <c r="I249" i="30"/>
  <c r="I252" i="30"/>
  <c r="I255" i="30"/>
  <c r="K258" i="30"/>
  <c r="K261" i="30"/>
  <c r="I260" i="30"/>
  <c r="A255" i="30"/>
  <c r="I258" i="30"/>
  <c r="E237" i="30"/>
  <c r="G240" i="30"/>
  <c r="G243" i="30"/>
  <c r="I246" i="30"/>
  <c r="K249" i="30"/>
  <c r="K252" i="30"/>
  <c r="K255" i="30"/>
  <c r="A259" i="30"/>
  <c r="A262" i="30"/>
  <c r="G260" i="30"/>
  <c r="E242" i="30"/>
  <c r="I257" i="30"/>
  <c r="G239" i="30"/>
  <c r="G249" i="30"/>
  <c r="I261" i="30"/>
  <c r="G237" i="30"/>
  <c r="I240" i="30"/>
  <c r="I243" i="30"/>
  <c r="K246" i="30"/>
  <c r="A250" i="30"/>
  <c r="A253" i="30"/>
  <c r="A256" i="30"/>
  <c r="E262" i="30"/>
  <c r="A245" i="30"/>
  <c r="G263" i="30"/>
  <c r="A239" i="30"/>
  <c r="E245" i="30"/>
  <c r="I254" i="30"/>
  <c r="E239" i="30"/>
  <c r="I245" i="30"/>
  <c r="A258" i="30"/>
  <c r="E246" i="30"/>
  <c r="G255" i="30"/>
  <c r="I237" i="30"/>
  <c r="K240" i="30"/>
  <c r="K243" i="30"/>
  <c r="A247" i="30"/>
  <c r="E250" i="30"/>
  <c r="E253" i="30"/>
  <c r="E256" i="30"/>
  <c r="E259" i="30"/>
  <c r="G262" i="30"/>
  <c r="I247" i="30"/>
  <c r="K250" i="30"/>
  <c r="K253" i="30"/>
  <c r="K256" i="30"/>
  <c r="K259" i="30"/>
  <c r="A263" i="30"/>
  <c r="A260" i="30"/>
  <c r="I238" i="30"/>
  <c r="K241" i="30"/>
  <c r="K244" i="30"/>
  <c r="A248" i="30"/>
  <c r="E254" i="30"/>
  <c r="E257" i="30"/>
  <c r="E260" i="30"/>
  <c r="E263" i="30"/>
  <c r="G242" i="30"/>
  <c r="G245" i="30"/>
  <c r="I248" i="30"/>
  <c r="I251" i="30"/>
  <c r="K254" i="30"/>
  <c r="K257" i="30"/>
  <c r="K260" i="30"/>
  <c r="K263" i="30"/>
  <c r="K251" i="30"/>
  <c r="K245" i="30"/>
  <c r="A252" i="30"/>
  <c r="E258" i="30"/>
  <c r="E261" i="30"/>
  <c r="G251" i="30"/>
  <c r="K248" i="30"/>
  <c r="I239" i="30"/>
  <c r="K242" i="30"/>
  <c r="A249" i="30"/>
  <c r="K239" i="30"/>
  <c r="A243" i="30"/>
  <c r="A246" i="30"/>
  <c r="E249" i="30"/>
  <c r="E252" i="30"/>
  <c r="E255" i="30"/>
  <c r="G258" i="30"/>
  <c r="E169" i="29"/>
  <c r="G177" i="29"/>
  <c r="I162" i="29"/>
  <c r="A175" i="29"/>
  <c r="G162" i="29"/>
  <c r="E161" i="29"/>
  <c r="G164" i="29"/>
  <c r="G172" i="29"/>
  <c r="A172" i="29"/>
  <c r="K162" i="29"/>
  <c r="I175" i="29"/>
  <c r="K164" i="29"/>
  <c r="E178" i="29"/>
  <c r="A181" i="29"/>
  <c r="G181" i="29"/>
  <c r="I165" i="29"/>
  <c r="G161" i="29"/>
  <c r="I167" i="29"/>
  <c r="I180" i="29"/>
  <c r="K177" i="29"/>
  <c r="K178" i="29"/>
  <c r="K165" i="29"/>
  <c r="A166" i="29"/>
  <c r="E184" i="29"/>
  <c r="K167" i="29"/>
  <c r="A184" i="29"/>
  <c r="I164" i="29"/>
  <c r="A171" i="29"/>
  <c r="K171" i="29"/>
  <c r="K170" i="29"/>
  <c r="E174" i="29"/>
  <c r="A165" i="29"/>
  <c r="G165" i="29"/>
  <c r="I174" i="29"/>
  <c r="K161" i="29"/>
  <c r="E175" i="29"/>
  <c r="G171" i="29"/>
  <c r="E168" i="29"/>
  <c r="I161" i="29"/>
  <c r="I168" i="29"/>
  <c r="E162" i="29"/>
  <c r="K168" i="29"/>
  <c r="A162" i="29"/>
  <c r="E165" i="29"/>
  <c r="G168" i="29"/>
  <c r="I171" i="29"/>
  <c r="K174" i="29"/>
  <c r="A178" i="29"/>
  <c r="E181" i="29"/>
  <c r="G184" i="29"/>
  <c r="I184" i="29"/>
  <c r="G178" i="29"/>
  <c r="I181" i="29"/>
  <c r="K184" i="29"/>
  <c r="A169" i="29"/>
  <c r="E172" i="29"/>
  <c r="G175" i="29"/>
  <c r="I178" i="29"/>
  <c r="K181" i="29"/>
  <c r="A185" i="29"/>
  <c r="E185" i="29"/>
  <c r="E166" i="29"/>
  <c r="A179" i="29"/>
  <c r="G185" i="29"/>
  <c r="K175" i="29"/>
  <c r="A160" i="29"/>
  <c r="E163" i="29"/>
  <c r="G166" i="29"/>
  <c r="I169" i="29"/>
  <c r="K172" i="29"/>
  <c r="A176" i="29"/>
  <c r="E179" i="29"/>
  <c r="G182" i="29"/>
  <c r="I185" i="29"/>
  <c r="A182" i="29"/>
  <c r="I172" i="29"/>
  <c r="E160" i="29"/>
  <c r="G163" i="29"/>
  <c r="I166" i="29"/>
  <c r="K169" i="29"/>
  <c r="A173" i="29"/>
  <c r="E176" i="29"/>
  <c r="G179" i="29"/>
  <c r="I182" i="29"/>
  <c r="K185" i="29"/>
  <c r="A163" i="29"/>
  <c r="G169" i="29"/>
  <c r="E182" i="29"/>
  <c r="G160" i="29"/>
  <c r="I163" i="29"/>
  <c r="K166" i="29"/>
  <c r="A170" i="29"/>
  <c r="E173" i="29"/>
  <c r="G176" i="29"/>
  <c r="I179" i="29"/>
  <c r="K182" i="29"/>
  <c r="A186" i="29"/>
  <c r="E186" i="29"/>
  <c r="K163" i="29"/>
  <c r="E170" i="29"/>
  <c r="K179" i="29"/>
  <c r="K160" i="29"/>
  <c r="A164" i="29"/>
  <c r="E167" i="29"/>
  <c r="G170" i="29"/>
  <c r="I173" i="29"/>
  <c r="K176" i="29"/>
  <c r="A180" i="29"/>
  <c r="E183" i="29"/>
  <c r="G186" i="29"/>
  <c r="I160" i="29"/>
  <c r="A167" i="29"/>
  <c r="G173" i="29"/>
  <c r="I176" i="29"/>
  <c r="A183" i="29"/>
  <c r="A161" i="29"/>
  <c r="E164" i="29"/>
  <c r="G167" i="29"/>
  <c r="I170" i="29"/>
  <c r="K173" i="29"/>
  <c r="A177" i="29"/>
  <c r="E180" i="29"/>
  <c r="G183" i="29"/>
  <c r="I186" i="29"/>
  <c r="A174" i="29"/>
  <c r="E177" i="29"/>
  <c r="G180" i="29"/>
  <c r="I183" i="29"/>
  <c r="K186" i="29"/>
  <c r="K183" i="29"/>
  <c r="A168" i="29"/>
  <c r="E171" i="29"/>
  <c r="G174" i="29"/>
  <c r="I177" i="29"/>
  <c r="K180" i="29"/>
  <c r="A260" i="28"/>
  <c r="E278" i="28"/>
  <c r="K252" i="28"/>
  <c r="K278" i="28"/>
  <c r="A270" i="28"/>
  <c r="K253" i="28"/>
  <c r="K256" i="28"/>
  <c r="E272" i="28"/>
  <c r="A257" i="28"/>
  <c r="I260" i="28"/>
  <c r="K269" i="28"/>
  <c r="G254" i="28"/>
  <c r="K260" i="28"/>
  <c r="A267" i="28"/>
  <c r="A273" i="28"/>
  <c r="I278" i="28"/>
  <c r="K257" i="28"/>
  <c r="A261" i="28"/>
  <c r="A264" i="28"/>
  <c r="E267" i="28"/>
  <c r="E270" i="28"/>
  <c r="A276" i="28"/>
  <c r="K254" i="28"/>
  <c r="A258" i="28"/>
  <c r="E261" i="28"/>
  <c r="E264" i="28"/>
  <c r="G267" i="28"/>
  <c r="G270" i="28"/>
  <c r="E273" i="28"/>
  <c r="A255" i="28"/>
  <c r="E258" i="28"/>
  <c r="G261" i="28"/>
  <c r="G264" i="28"/>
  <c r="I267" i="28"/>
  <c r="I270" i="28"/>
  <c r="G273" i="28"/>
  <c r="E276" i="28"/>
  <c r="E269" i="28"/>
  <c r="G257" i="28"/>
  <c r="I263" i="28"/>
  <c r="K272" i="28"/>
  <c r="I257" i="28"/>
  <c r="K263" i="28"/>
  <c r="I254" i="28"/>
  <c r="A252" i="28"/>
  <c r="E255" i="28"/>
  <c r="G258" i="28"/>
  <c r="I261" i="28"/>
  <c r="I264" i="28"/>
  <c r="K267" i="28"/>
  <c r="K270" i="28"/>
  <c r="G276" i="28"/>
  <c r="E252" i="28"/>
  <c r="G255" i="28"/>
  <c r="I258" i="28"/>
  <c r="K261" i="28"/>
  <c r="K264" i="28"/>
  <c r="A268" i="28"/>
  <c r="A271" i="28"/>
  <c r="I273" i="28"/>
  <c r="I276" i="28"/>
  <c r="K258" i="28"/>
  <c r="A265" i="28"/>
  <c r="E268" i="28"/>
  <c r="K273" i="28"/>
  <c r="A259" i="28"/>
  <c r="I255" i="28"/>
  <c r="A274" i="28"/>
  <c r="A256" i="28"/>
  <c r="A277" i="28"/>
  <c r="I253" i="28"/>
  <c r="G252" i="28"/>
  <c r="A262" i="28"/>
  <c r="I252" i="28"/>
  <c r="K255" i="28"/>
  <c r="E265" i="28"/>
  <c r="G268" i="28"/>
  <c r="E271" i="28"/>
  <c r="G262" i="28"/>
  <c r="G265" i="28"/>
  <c r="I268" i="28"/>
  <c r="E274" i="28"/>
  <c r="A253" i="28"/>
  <c r="E256" i="28"/>
  <c r="I262" i="28"/>
  <c r="I265" i="28"/>
  <c r="K268" i="28"/>
  <c r="G274" i="28"/>
  <c r="E277" i="28"/>
  <c r="E253" i="28"/>
  <c r="G256" i="28"/>
  <c r="I259" i="28"/>
  <c r="K262" i="28"/>
  <c r="K265" i="28"/>
  <c r="A269" i="28"/>
  <c r="K271" i="28"/>
  <c r="I274" i="28"/>
  <c r="G277" i="28"/>
  <c r="E262" i="28"/>
  <c r="K276" i="28"/>
  <c r="E259" i="28"/>
  <c r="G271" i="28"/>
  <c r="G259" i="28"/>
  <c r="I271" i="28"/>
  <c r="G253" i="28"/>
  <c r="I256" i="28"/>
  <c r="K259" i="28"/>
  <c r="A263" i="28"/>
  <c r="A266" i="28"/>
  <c r="A272" i="28"/>
  <c r="K274" i="28"/>
  <c r="I277" i="28"/>
  <c r="A275" i="28"/>
  <c r="E260" i="28"/>
  <c r="E263" i="28"/>
  <c r="G266" i="28"/>
  <c r="G269" i="28"/>
  <c r="G272" i="28"/>
  <c r="E275" i="28"/>
  <c r="A278" i="28"/>
  <c r="A254" i="28"/>
  <c r="E257" i="28"/>
  <c r="G260" i="28"/>
  <c r="G263" i="28"/>
  <c r="I266" i="28"/>
  <c r="I269" i="28"/>
  <c r="I272" i="28"/>
  <c r="G275" i="28"/>
  <c r="E266" i="28"/>
  <c r="E254" i="28"/>
  <c r="K266" i="28"/>
  <c r="I275" i="28"/>
  <c r="G278" i="28"/>
  <c r="K275" i="28"/>
  <c r="K277" i="28"/>
  <c r="E283" i="27"/>
  <c r="K270" i="27"/>
  <c r="E280" i="27"/>
  <c r="G289" i="27"/>
  <c r="G286" i="27"/>
  <c r="K289" i="27"/>
  <c r="K264" i="27"/>
  <c r="K267" i="27"/>
  <c r="A286" i="27"/>
  <c r="I264" i="27"/>
  <c r="E287" i="27"/>
  <c r="I267" i="27"/>
  <c r="E277" i="27"/>
  <c r="E274" i="27"/>
  <c r="G274" i="27"/>
  <c r="K280" i="27"/>
  <c r="K283" i="27"/>
  <c r="A287" i="27"/>
  <c r="K277" i="27"/>
  <c r="I289" i="27"/>
  <c r="G280" i="27"/>
  <c r="A265" i="27"/>
  <c r="I283" i="27"/>
  <c r="I277" i="27"/>
  <c r="G268" i="27"/>
  <c r="I271" i="27"/>
  <c r="I274" i="27"/>
  <c r="A281" i="27"/>
  <c r="A284" i="27"/>
  <c r="I265" i="27"/>
  <c r="I268" i="27"/>
  <c r="K271" i="27"/>
  <c r="K274" i="27"/>
  <c r="A278" i="27"/>
  <c r="E281" i="27"/>
  <c r="E284" i="27"/>
  <c r="G287" i="27"/>
  <c r="I280" i="27"/>
  <c r="E272" i="27"/>
  <c r="G283" i="27"/>
  <c r="G271" i="27"/>
  <c r="K268" i="27"/>
  <c r="E278" i="27"/>
  <c r="I287" i="27"/>
  <c r="G278" i="27"/>
  <c r="K287" i="27"/>
  <c r="E269" i="27"/>
  <c r="K281" i="27"/>
  <c r="A288" i="27"/>
  <c r="I286" i="27"/>
  <c r="E271" i="27"/>
  <c r="E268" i="27"/>
  <c r="G265" i="27"/>
  <c r="K265" i="27"/>
  <c r="A272" i="27"/>
  <c r="A275" i="27"/>
  <c r="G281" i="27"/>
  <c r="G284" i="27"/>
  <c r="A266" i="27"/>
  <c r="A269" i="27"/>
  <c r="E275" i="27"/>
  <c r="I281" i="27"/>
  <c r="I284" i="27"/>
  <c r="A263" i="27"/>
  <c r="G272" i="27"/>
  <c r="G275" i="27"/>
  <c r="I278" i="27"/>
  <c r="K284" i="27"/>
  <c r="E263" i="27"/>
  <c r="E266" i="27"/>
  <c r="G269" i="27"/>
  <c r="I272" i="27"/>
  <c r="I275" i="27"/>
  <c r="K278" i="27"/>
  <c r="A282" i="27"/>
  <c r="A285" i="27"/>
  <c r="E288" i="27"/>
  <c r="K275" i="27"/>
  <c r="K286" i="27"/>
  <c r="I266" i="27"/>
  <c r="G277" i="27"/>
  <c r="K272" i="27"/>
  <c r="G288" i="27"/>
  <c r="A273" i="27"/>
  <c r="E282" i="27"/>
  <c r="K263" i="27"/>
  <c r="A270" i="27"/>
  <c r="G279" i="27"/>
  <c r="G282" i="27"/>
  <c r="I285" i="27"/>
  <c r="K288" i="27"/>
  <c r="A277" i="27"/>
  <c r="A268" i="27"/>
  <c r="E265" i="27"/>
  <c r="D265" i="27" s="1"/>
  <c r="G263" i="27"/>
  <c r="G266" i="27"/>
  <c r="I269" i="27"/>
  <c r="A279" i="27"/>
  <c r="E285" i="27"/>
  <c r="I263" i="27"/>
  <c r="K269" i="27"/>
  <c r="A276" i="27"/>
  <c r="E279" i="27"/>
  <c r="G285" i="27"/>
  <c r="I288" i="27"/>
  <c r="K266" i="27"/>
  <c r="E273" i="27"/>
  <c r="E276" i="27"/>
  <c r="A264" i="27"/>
  <c r="A267" i="27"/>
  <c r="E270" i="27"/>
  <c r="G273" i="27"/>
  <c r="G276" i="27"/>
  <c r="I279" i="27"/>
  <c r="I282" i="27"/>
  <c r="K285" i="27"/>
  <c r="A289" i="27"/>
  <c r="E264" i="27"/>
  <c r="G270" i="27"/>
  <c r="E289" i="27"/>
  <c r="A274" i="27"/>
  <c r="A271" i="27"/>
  <c r="E267" i="27"/>
  <c r="I273" i="27"/>
  <c r="I276" i="27"/>
  <c r="K279" i="27"/>
  <c r="K282" i="27"/>
  <c r="G264" i="27"/>
  <c r="G267" i="27"/>
  <c r="I270" i="27"/>
  <c r="K273" i="27"/>
  <c r="K276" i="27"/>
  <c r="A280" i="27"/>
  <c r="A283" i="27"/>
  <c r="E286" i="27"/>
  <c r="Y321" i="26"/>
  <c r="Z320" i="26" s="1"/>
  <c r="X320" i="26"/>
  <c r="Y319" i="26"/>
  <c r="Z318" i="26" s="1"/>
  <c r="X318" i="26"/>
  <c r="Y317" i="26"/>
  <c r="Z316" i="26" s="1"/>
  <c r="X316" i="26"/>
  <c r="Y315" i="26"/>
  <c r="Z314" i="26" s="1"/>
  <c r="X314" i="26"/>
  <c r="Y313" i="26"/>
  <c r="Z312" i="26" s="1"/>
  <c r="X312" i="26"/>
  <c r="Y311" i="26"/>
  <c r="Z310" i="26" s="1"/>
  <c r="X310" i="26"/>
  <c r="Y309" i="26"/>
  <c r="Z308" i="26" s="1"/>
  <c r="X308" i="26"/>
  <c r="Y307" i="26"/>
  <c r="Z306" i="26" s="1"/>
  <c r="X306" i="26"/>
  <c r="Y305" i="26"/>
  <c r="Z304" i="26" s="1"/>
  <c r="X304" i="26"/>
  <c r="Y303" i="26"/>
  <c r="Z302" i="26" s="1"/>
  <c r="X302" i="26"/>
  <c r="Y301" i="26"/>
  <c r="Z300" i="26" s="1"/>
  <c r="X300" i="26"/>
  <c r="Y299" i="26"/>
  <c r="Z298" i="26" s="1"/>
  <c r="X298" i="26"/>
  <c r="Y297" i="26"/>
  <c r="Z296" i="26" s="1"/>
  <c r="X296" i="26"/>
  <c r="Y295" i="26"/>
  <c r="Z294" i="26" s="1"/>
  <c r="X294" i="26"/>
  <c r="X275" i="26"/>
  <c r="Y276" i="26"/>
  <c r="Z275" i="26" s="1"/>
  <c r="X277" i="26"/>
  <c r="Y278" i="26"/>
  <c r="Z277" i="26" s="1"/>
  <c r="Y274" i="26"/>
  <c r="Z273" i="26" s="1"/>
  <c r="X273" i="26"/>
  <c r="Y272" i="26"/>
  <c r="Z271" i="26" s="1"/>
  <c r="X271" i="26"/>
  <c r="Y270" i="26"/>
  <c r="Z269" i="26" s="1"/>
  <c r="X269" i="26"/>
  <c r="Y268" i="26"/>
  <c r="Z267" i="26" s="1"/>
  <c r="X267" i="26"/>
  <c r="Y266" i="26"/>
  <c r="Z265" i="26" s="1"/>
  <c r="X265" i="26"/>
  <c r="Y264" i="26"/>
  <c r="Z263" i="26" s="1"/>
  <c r="X263" i="26"/>
  <c r="Y262" i="26"/>
  <c r="Z261" i="26" s="1"/>
  <c r="X261" i="26"/>
  <c r="Y260" i="26"/>
  <c r="Z259" i="26" s="1"/>
  <c r="X259" i="26"/>
  <c r="Y258" i="26"/>
  <c r="Z257" i="26" s="1"/>
  <c r="X257" i="26"/>
  <c r="Y256" i="26"/>
  <c r="Z255" i="26" s="1"/>
  <c r="X255" i="26"/>
  <c r="Y254" i="26"/>
  <c r="Z253" i="26" s="1"/>
  <c r="X253" i="26"/>
  <c r="Y252" i="26"/>
  <c r="Z251" i="26" s="1"/>
  <c r="X251" i="26"/>
  <c r="Y250" i="26"/>
  <c r="Z249" i="26" s="1"/>
  <c r="X249" i="26"/>
  <c r="Y248" i="26"/>
  <c r="Z247" i="26" s="1"/>
  <c r="X247" i="26"/>
  <c r="Y246" i="26"/>
  <c r="Z245" i="26" s="1"/>
  <c r="X245" i="26"/>
  <c r="Y244" i="26"/>
  <c r="Z243" i="26" s="1"/>
  <c r="X243" i="26"/>
  <c r="Y227" i="26"/>
  <c r="Z226" i="26" s="1"/>
  <c r="X226" i="26"/>
  <c r="Y225" i="26"/>
  <c r="Z224" i="26" s="1"/>
  <c r="X224" i="26"/>
  <c r="Y223" i="26"/>
  <c r="Z222" i="26" s="1"/>
  <c r="X222" i="26"/>
  <c r="Y221" i="26"/>
  <c r="Z220" i="26" s="1"/>
  <c r="X220" i="26"/>
  <c r="Y219" i="26"/>
  <c r="Z218" i="26" s="1"/>
  <c r="X218" i="26"/>
  <c r="Y217" i="26"/>
  <c r="Z216" i="26" s="1"/>
  <c r="X216" i="26"/>
  <c r="Y215" i="26"/>
  <c r="Z214" i="26" s="1"/>
  <c r="X214" i="26"/>
  <c r="Y213" i="26"/>
  <c r="Z212" i="26" s="1"/>
  <c r="X212" i="26"/>
  <c r="Y211" i="26"/>
  <c r="Z210" i="26" s="1"/>
  <c r="X210" i="26"/>
  <c r="Y209" i="26"/>
  <c r="Z208" i="26" s="1"/>
  <c r="X208" i="26"/>
  <c r="Y207" i="26"/>
  <c r="Z206" i="26" s="1"/>
  <c r="X206" i="26"/>
  <c r="Y205" i="26"/>
  <c r="Z204" i="26" s="1"/>
  <c r="X204" i="26"/>
  <c r="Y203" i="26"/>
  <c r="Z202" i="26" s="1"/>
  <c r="X202" i="26"/>
  <c r="Y201" i="26"/>
  <c r="Z200" i="26" s="1"/>
  <c r="X200" i="26"/>
  <c r="Y199" i="26"/>
  <c r="Z198" i="26" s="1"/>
  <c r="X198" i="26"/>
  <c r="Y197" i="26"/>
  <c r="Z196" i="26" s="1"/>
  <c r="X196" i="26"/>
  <c r="X177" i="26"/>
  <c r="Y178" i="26"/>
  <c r="Z177" i="26" s="1"/>
  <c r="X179" i="26"/>
  <c r="Y180" i="26"/>
  <c r="Z179" i="26" s="1"/>
  <c r="Y176" i="26"/>
  <c r="Z175" i="26" s="1"/>
  <c r="X175" i="26"/>
  <c r="Y174" i="26"/>
  <c r="Z173" i="26" s="1"/>
  <c r="X173" i="26"/>
  <c r="Y172" i="26"/>
  <c r="Z171" i="26" s="1"/>
  <c r="X171" i="26"/>
  <c r="Y170" i="26"/>
  <c r="Z169" i="26" s="1"/>
  <c r="X169" i="26"/>
  <c r="Y168" i="26"/>
  <c r="Z167" i="26" s="1"/>
  <c r="X167" i="26"/>
  <c r="Y166" i="26"/>
  <c r="Z165" i="26" s="1"/>
  <c r="X165" i="26"/>
  <c r="Y164" i="26"/>
  <c r="Z163" i="26" s="1"/>
  <c r="X163" i="26"/>
  <c r="Y162" i="26"/>
  <c r="Z161" i="26" s="1"/>
  <c r="X161" i="26"/>
  <c r="Y160" i="26"/>
  <c r="Z159" i="26" s="1"/>
  <c r="X159" i="26"/>
  <c r="Y158" i="26"/>
  <c r="Z157" i="26" s="1"/>
  <c r="X157" i="26"/>
  <c r="Y156" i="26"/>
  <c r="Z155" i="26" s="1"/>
  <c r="X155" i="26"/>
  <c r="Y154" i="26"/>
  <c r="Z153" i="26" s="1"/>
  <c r="X153" i="26"/>
  <c r="Y152" i="26"/>
  <c r="Z151" i="26" s="1"/>
  <c r="X151" i="26"/>
  <c r="Y150" i="26"/>
  <c r="Z149" i="26" s="1"/>
  <c r="X149" i="26"/>
  <c r="Y148" i="26"/>
  <c r="Z147" i="26" s="1"/>
  <c r="X147" i="26"/>
  <c r="X124" i="26"/>
  <c r="Y125" i="26"/>
  <c r="Z124" i="26" s="1"/>
  <c r="X126" i="26"/>
  <c r="Y127" i="26"/>
  <c r="Z126" i="26" s="1"/>
  <c r="X128" i="26"/>
  <c r="Y129" i="26"/>
  <c r="Z128" i="26" s="1"/>
  <c r="X130" i="26"/>
  <c r="Y131" i="26"/>
  <c r="Z130" i="26" s="1"/>
  <c r="Y123" i="26"/>
  <c r="Z122" i="26" s="1"/>
  <c r="X122" i="26"/>
  <c r="Y121" i="26"/>
  <c r="Z120" i="26" s="1"/>
  <c r="X120" i="26"/>
  <c r="Y119" i="26"/>
  <c r="Z118" i="26" s="1"/>
  <c r="X118" i="26"/>
  <c r="Y117" i="26"/>
  <c r="Z116" i="26" s="1"/>
  <c r="X116" i="26"/>
  <c r="Y115" i="26"/>
  <c r="Z114" i="26" s="1"/>
  <c r="X114" i="26"/>
  <c r="Y113" i="26"/>
  <c r="Z112" i="26" s="1"/>
  <c r="X112" i="26"/>
  <c r="Y111" i="26"/>
  <c r="Z110" i="26" s="1"/>
  <c r="X110" i="26"/>
  <c r="Y109" i="26"/>
  <c r="Z108" i="26" s="1"/>
  <c r="X108" i="26"/>
  <c r="Y107" i="26"/>
  <c r="Z106" i="26" s="1"/>
  <c r="X106" i="26"/>
  <c r="Y105" i="26"/>
  <c r="Z104" i="26" s="1"/>
  <c r="X104" i="26"/>
  <c r="Y103" i="26"/>
  <c r="Z102" i="26" s="1"/>
  <c r="X102" i="26"/>
  <c r="Y86" i="26"/>
  <c r="Z85" i="26" s="1"/>
  <c r="X85" i="26"/>
  <c r="Y84" i="26"/>
  <c r="Z83" i="26" s="1"/>
  <c r="X83" i="26"/>
  <c r="Y82" i="26"/>
  <c r="Z81" i="26" s="1"/>
  <c r="X81" i="26"/>
  <c r="Y80" i="26"/>
  <c r="Z79" i="26" s="1"/>
  <c r="X79" i="26"/>
  <c r="Y78" i="26"/>
  <c r="Z77" i="26" s="1"/>
  <c r="X77" i="26"/>
  <c r="Y76" i="26"/>
  <c r="Z75" i="26" s="1"/>
  <c r="X75" i="26"/>
  <c r="Y74" i="26"/>
  <c r="Z73" i="26" s="1"/>
  <c r="X73" i="26"/>
  <c r="Y72" i="26"/>
  <c r="Z71" i="26" s="1"/>
  <c r="X71" i="26"/>
  <c r="Y70" i="26"/>
  <c r="Z69" i="26" s="1"/>
  <c r="X69" i="26"/>
  <c r="Y68" i="26"/>
  <c r="Z67" i="26" s="1"/>
  <c r="X67" i="26"/>
  <c r="Y66" i="26"/>
  <c r="Z65" i="26" s="1"/>
  <c r="X65" i="26"/>
  <c r="X40" i="26"/>
  <c r="Y41" i="26"/>
  <c r="Z40" i="26" s="1"/>
  <c r="X42" i="26"/>
  <c r="Y43" i="26"/>
  <c r="Z42" i="26" s="1"/>
  <c r="X44" i="26"/>
  <c r="Y45" i="26"/>
  <c r="Z44" i="26" s="1"/>
  <c r="X46" i="26"/>
  <c r="Y47" i="26"/>
  <c r="Z46" i="26" s="1"/>
  <c r="X48" i="26"/>
  <c r="Y49" i="26"/>
  <c r="Z48" i="26" s="1"/>
  <c r="Y39" i="26"/>
  <c r="Z38" i="26" s="1"/>
  <c r="X38" i="26"/>
  <c r="Y37" i="26"/>
  <c r="Z36" i="26" s="1"/>
  <c r="X36" i="26"/>
  <c r="Y35" i="26"/>
  <c r="Z34" i="26" s="1"/>
  <c r="X34" i="26"/>
  <c r="Y33" i="26"/>
  <c r="Z32" i="26" s="1"/>
  <c r="X32" i="26"/>
  <c r="Y31" i="26"/>
  <c r="Z30" i="26" s="1"/>
  <c r="X30" i="26"/>
  <c r="Y29" i="26"/>
  <c r="Z28" i="26" s="1"/>
  <c r="X28" i="26"/>
  <c r="Y27" i="26"/>
  <c r="Z26" i="26" s="1"/>
  <c r="X26" i="26"/>
  <c r="Y25" i="26"/>
  <c r="Z24" i="26" s="1"/>
  <c r="X24" i="26"/>
  <c r="Y23" i="26"/>
  <c r="Z22" i="26" s="1"/>
  <c r="X22" i="26"/>
  <c r="Y21" i="26"/>
  <c r="Z20" i="26" s="1"/>
  <c r="X20" i="26"/>
  <c r="Y19" i="26"/>
  <c r="Z18" i="26" s="1"/>
  <c r="X18" i="26"/>
  <c r="Y17" i="26"/>
  <c r="Z16" i="26" s="1"/>
  <c r="X16" i="26"/>
  <c r="Y15" i="26"/>
  <c r="Z14" i="26" s="1"/>
  <c r="X14" i="26"/>
  <c r="Y13" i="26"/>
  <c r="Z12" i="26" s="1"/>
  <c r="X12" i="26"/>
  <c r="Y11" i="26"/>
  <c r="Z10" i="26" s="1"/>
  <c r="X10" i="26"/>
  <c r="X116" i="25"/>
  <c r="Y117" i="25"/>
  <c r="Z116" i="25" s="1"/>
  <c r="X110" i="25"/>
  <c r="Y111" i="25"/>
  <c r="Z110" i="25" s="1"/>
  <c r="X112" i="25"/>
  <c r="Y113" i="25"/>
  <c r="Z112" i="25" s="1"/>
  <c r="X114" i="25"/>
  <c r="Y115" i="25"/>
  <c r="Z114" i="25" s="1"/>
  <c r="Y109" i="25"/>
  <c r="Z108" i="25" s="1"/>
  <c r="X108" i="25"/>
  <c r="Y107" i="25"/>
  <c r="Z106" i="25" s="1"/>
  <c r="X106" i="25"/>
  <c r="Y105" i="25"/>
  <c r="Z104" i="25" s="1"/>
  <c r="X104" i="25"/>
  <c r="Y103" i="25"/>
  <c r="Z102" i="25" s="1"/>
  <c r="X102" i="25"/>
  <c r="Y101" i="25"/>
  <c r="Z100" i="25" s="1"/>
  <c r="X100" i="25"/>
  <c r="Y99" i="25"/>
  <c r="Z98" i="25" s="1"/>
  <c r="X98" i="25"/>
  <c r="Y97" i="25"/>
  <c r="Z96" i="25" s="1"/>
  <c r="X96" i="25"/>
  <c r="Y95" i="25"/>
  <c r="Z94" i="25" s="1"/>
  <c r="X94" i="25"/>
  <c r="Y93" i="25"/>
  <c r="Z92" i="25" s="1"/>
  <c r="X92" i="25"/>
  <c r="Y91" i="25"/>
  <c r="Z90" i="25" s="1"/>
  <c r="X90" i="25"/>
  <c r="Y74" i="25"/>
  <c r="Z73" i="25" s="1"/>
  <c r="X73" i="25"/>
  <c r="Y72" i="25"/>
  <c r="Z71" i="25" s="1"/>
  <c r="X71" i="25"/>
  <c r="Y70" i="25"/>
  <c r="Z69" i="25" s="1"/>
  <c r="X69" i="25"/>
  <c r="Y68" i="25"/>
  <c r="Z67" i="25" s="1"/>
  <c r="X67" i="25"/>
  <c r="Y66" i="25"/>
  <c r="Z65" i="25" s="1"/>
  <c r="X65" i="25"/>
  <c r="Y64" i="25"/>
  <c r="Z63" i="25" s="1"/>
  <c r="X63" i="25"/>
  <c r="Y62" i="25"/>
  <c r="Z61" i="25" s="1"/>
  <c r="X61" i="25"/>
  <c r="Y60" i="25"/>
  <c r="Z59" i="25" s="1"/>
  <c r="X59" i="25"/>
  <c r="Y58" i="25"/>
  <c r="Z57" i="25" s="1"/>
  <c r="X57" i="25"/>
  <c r="Y56" i="25"/>
  <c r="Z55" i="25" s="1"/>
  <c r="X55" i="25"/>
  <c r="X30" i="25"/>
  <c r="Y31" i="25"/>
  <c r="Z30" i="25" s="1"/>
  <c r="X32" i="25"/>
  <c r="Y33" i="25"/>
  <c r="Z32" i="25" s="1"/>
  <c r="X34" i="25"/>
  <c r="Y35" i="25"/>
  <c r="Z34" i="25" s="1"/>
  <c r="X36" i="25"/>
  <c r="Y37" i="25"/>
  <c r="Z36" i="25" s="1"/>
  <c r="X38" i="25"/>
  <c r="Y39" i="25"/>
  <c r="Z38" i="25" s="1"/>
  <c r="Y29" i="25"/>
  <c r="Z28" i="25" s="1"/>
  <c r="X28" i="25"/>
  <c r="Y27" i="25"/>
  <c r="Z26" i="25" s="1"/>
  <c r="X26" i="25"/>
  <c r="Y25" i="25"/>
  <c r="Z24" i="25" s="1"/>
  <c r="X24" i="25"/>
  <c r="Y23" i="25"/>
  <c r="Z22" i="25" s="1"/>
  <c r="X22" i="25"/>
  <c r="Y21" i="25"/>
  <c r="Z20" i="25" s="1"/>
  <c r="X20" i="25"/>
  <c r="Y19" i="25"/>
  <c r="Z18" i="25" s="1"/>
  <c r="X18" i="25"/>
  <c r="Y17" i="25"/>
  <c r="Z16" i="25" s="1"/>
  <c r="X16" i="25"/>
  <c r="Y15" i="25"/>
  <c r="Z14" i="25" s="1"/>
  <c r="X14" i="25"/>
  <c r="Y13" i="25"/>
  <c r="Z12" i="25" s="1"/>
  <c r="X12" i="25"/>
  <c r="Y11" i="25"/>
  <c r="Z10" i="25" s="1"/>
  <c r="X10" i="25"/>
  <c r="E156" i="25"/>
  <c r="D156" i="25"/>
  <c r="Y113" i="24"/>
  <c r="Z112" i="24" s="1"/>
  <c r="X112" i="24"/>
  <c r="Y111" i="24"/>
  <c r="Z110" i="24" s="1"/>
  <c r="X110" i="24"/>
  <c r="Y109" i="24"/>
  <c r="Z108" i="24" s="1"/>
  <c r="X108" i="24"/>
  <c r="Y107" i="24"/>
  <c r="Z106" i="24" s="1"/>
  <c r="X106" i="24"/>
  <c r="Y105" i="24"/>
  <c r="Z104" i="24" s="1"/>
  <c r="X104" i="24"/>
  <c r="Y103" i="24"/>
  <c r="Z102" i="24" s="1"/>
  <c r="X102" i="24"/>
  <c r="Y101" i="24"/>
  <c r="Z100" i="24" s="1"/>
  <c r="X100" i="24"/>
  <c r="Y99" i="24"/>
  <c r="Z98" i="24" s="1"/>
  <c r="X98" i="24"/>
  <c r="Y97" i="24"/>
  <c r="Z96" i="24" s="1"/>
  <c r="X96" i="24"/>
  <c r="Y95" i="24"/>
  <c r="Z94" i="24" s="1"/>
  <c r="X94" i="24"/>
  <c r="Y93" i="24"/>
  <c r="Z92" i="24" s="1"/>
  <c r="X92" i="24"/>
  <c r="X75" i="24"/>
  <c r="Y76" i="24"/>
  <c r="Z75" i="24" s="1"/>
  <c r="X71" i="24"/>
  <c r="Y72" i="24"/>
  <c r="Z71" i="24" s="1"/>
  <c r="X73" i="24"/>
  <c r="Y74" i="24"/>
  <c r="Z73" i="24" s="1"/>
  <c r="X65" i="24"/>
  <c r="Y66" i="24"/>
  <c r="Z65" i="24" s="1"/>
  <c r="X67" i="24"/>
  <c r="Y68" i="24"/>
  <c r="Z67" i="24" s="1"/>
  <c r="X69" i="24"/>
  <c r="Y70" i="24"/>
  <c r="Z69" i="24" s="1"/>
  <c r="Y64" i="24"/>
  <c r="Z63" i="24" s="1"/>
  <c r="X63" i="24"/>
  <c r="Y62" i="24"/>
  <c r="Z61" i="24" s="1"/>
  <c r="X61" i="24"/>
  <c r="Y60" i="24"/>
  <c r="Z59" i="24" s="1"/>
  <c r="X59" i="24"/>
  <c r="Y58" i="24"/>
  <c r="Z57" i="24" s="1"/>
  <c r="X57" i="24"/>
  <c r="Y56" i="24"/>
  <c r="Z55" i="24" s="1"/>
  <c r="X55" i="24"/>
  <c r="Y54" i="24"/>
  <c r="Z53" i="24" s="1"/>
  <c r="X53" i="24"/>
  <c r="Y52" i="24"/>
  <c r="Z51" i="24" s="1"/>
  <c r="X51" i="24"/>
  <c r="Y50" i="24"/>
  <c r="Z49" i="24" s="1"/>
  <c r="X49" i="24"/>
  <c r="Y48" i="24"/>
  <c r="Z47" i="24" s="1"/>
  <c r="X47" i="24"/>
  <c r="Y46" i="24"/>
  <c r="Z45" i="24" s="1"/>
  <c r="X45" i="24"/>
  <c r="Y29" i="24"/>
  <c r="Z28" i="24" s="1"/>
  <c r="X28" i="24"/>
  <c r="Y27" i="24"/>
  <c r="Z26" i="24" s="1"/>
  <c r="X26" i="24"/>
  <c r="Y25" i="24"/>
  <c r="Z24" i="24" s="1"/>
  <c r="X24" i="24"/>
  <c r="Y23" i="24"/>
  <c r="Z22" i="24" s="1"/>
  <c r="X22" i="24"/>
  <c r="Y21" i="24"/>
  <c r="Z20" i="24" s="1"/>
  <c r="X20" i="24"/>
  <c r="Y19" i="24"/>
  <c r="Z18" i="24" s="1"/>
  <c r="X18" i="24"/>
  <c r="Y17" i="24"/>
  <c r="Z16" i="24" s="1"/>
  <c r="X16" i="24"/>
  <c r="Y15" i="24"/>
  <c r="Z14" i="24" s="1"/>
  <c r="X14" i="24"/>
  <c r="Y13" i="24"/>
  <c r="Z12" i="24" s="1"/>
  <c r="X12" i="24"/>
  <c r="Y11" i="24"/>
  <c r="Z10" i="24" s="1"/>
  <c r="X10" i="24"/>
  <c r="E152" i="24"/>
  <c r="D152" i="24"/>
  <c r="X110" i="23"/>
  <c r="Y111" i="23"/>
  <c r="Z110" i="23" s="1"/>
  <c r="X112" i="23"/>
  <c r="Y113" i="23"/>
  <c r="Z112" i="23" s="1"/>
  <c r="Y109" i="23"/>
  <c r="Z108" i="23" s="1"/>
  <c r="X108" i="23"/>
  <c r="Y107" i="23"/>
  <c r="Z106" i="23" s="1"/>
  <c r="X106" i="23"/>
  <c r="Y105" i="23"/>
  <c r="Z104" i="23" s="1"/>
  <c r="X104" i="23"/>
  <c r="Y103" i="23"/>
  <c r="Z102" i="23" s="1"/>
  <c r="X102" i="23"/>
  <c r="Y101" i="23"/>
  <c r="Z100" i="23" s="1"/>
  <c r="X100" i="23"/>
  <c r="Y99" i="23"/>
  <c r="Z98" i="23" s="1"/>
  <c r="X98" i="23"/>
  <c r="Y97" i="23"/>
  <c r="Z96" i="23" s="1"/>
  <c r="X96" i="23"/>
  <c r="Y95" i="23"/>
  <c r="Z94" i="23" s="1"/>
  <c r="X94" i="23"/>
  <c r="Y93" i="23"/>
  <c r="Z92" i="23" s="1"/>
  <c r="X92" i="23"/>
  <c r="Y91" i="23"/>
  <c r="Z90" i="23" s="1"/>
  <c r="X90" i="23"/>
  <c r="Y74" i="23"/>
  <c r="Z73" i="23" s="1"/>
  <c r="X73" i="23"/>
  <c r="Y72" i="23"/>
  <c r="Z71" i="23" s="1"/>
  <c r="X71" i="23"/>
  <c r="Y70" i="23"/>
  <c r="Z69" i="23" s="1"/>
  <c r="X69" i="23"/>
  <c r="Y68" i="23"/>
  <c r="Z67" i="23" s="1"/>
  <c r="X67" i="23"/>
  <c r="Y66" i="23"/>
  <c r="Z65" i="23" s="1"/>
  <c r="X65" i="23"/>
  <c r="Y64" i="23"/>
  <c r="Z63" i="23" s="1"/>
  <c r="X63" i="23"/>
  <c r="Y62" i="23"/>
  <c r="Z61" i="23" s="1"/>
  <c r="X61" i="23"/>
  <c r="Y60" i="23"/>
  <c r="Z59" i="23" s="1"/>
  <c r="X59" i="23"/>
  <c r="Y58" i="23"/>
  <c r="Z57" i="23" s="1"/>
  <c r="X57" i="23"/>
  <c r="Y56" i="23"/>
  <c r="Z55" i="23" s="1"/>
  <c r="X55" i="23"/>
  <c r="X28" i="23"/>
  <c r="Y29" i="23"/>
  <c r="Z28" i="23" s="1"/>
  <c r="X30" i="23"/>
  <c r="Y31" i="23"/>
  <c r="Z30" i="23" s="1"/>
  <c r="X32" i="23"/>
  <c r="Y33" i="23"/>
  <c r="Z32" i="23" s="1"/>
  <c r="X34" i="23"/>
  <c r="Y35" i="23"/>
  <c r="Z34" i="23" s="1"/>
  <c r="X36" i="23"/>
  <c r="Y37" i="23"/>
  <c r="Z36" i="23" s="1"/>
  <c r="X38" i="23"/>
  <c r="Y39" i="23"/>
  <c r="Z38" i="23" s="1"/>
  <c r="Y27" i="23"/>
  <c r="Z26" i="23" s="1"/>
  <c r="X26" i="23"/>
  <c r="Y25" i="23"/>
  <c r="Z24" i="23" s="1"/>
  <c r="X24" i="23"/>
  <c r="Y23" i="23"/>
  <c r="Z22" i="23" s="1"/>
  <c r="X22" i="23"/>
  <c r="Y21" i="23"/>
  <c r="Z20" i="23" s="1"/>
  <c r="X20" i="23"/>
  <c r="Y19" i="23"/>
  <c r="Z18" i="23" s="1"/>
  <c r="X18" i="23"/>
  <c r="Y17" i="23"/>
  <c r="Z16" i="23" s="1"/>
  <c r="X16" i="23"/>
  <c r="Y15" i="23"/>
  <c r="Z14" i="23" s="1"/>
  <c r="X14" i="23"/>
  <c r="Y13" i="23"/>
  <c r="Z12" i="23" s="1"/>
  <c r="X12" i="23"/>
  <c r="Y11" i="23"/>
  <c r="Z10" i="23" s="1"/>
  <c r="X10" i="23"/>
  <c r="E153" i="23"/>
  <c r="D153" i="23"/>
  <c r="X102" i="22"/>
  <c r="Y103" i="22"/>
  <c r="Z102" i="22" s="1"/>
  <c r="X104" i="22"/>
  <c r="Y105" i="22"/>
  <c r="Z104" i="22" s="1"/>
  <c r="X106" i="22"/>
  <c r="Y107" i="22"/>
  <c r="Z106" i="22" s="1"/>
  <c r="X108" i="22"/>
  <c r="Y109" i="22"/>
  <c r="Z108" i="22" s="1"/>
  <c r="X110" i="22"/>
  <c r="Y111" i="22"/>
  <c r="Z110" i="22" s="1"/>
  <c r="Y101" i="22"/>
  <c r="Z100" i="22" s="1"/>
  <c r="X100" i="22"/>
  <c r="Y99" i="22"/>
  <c r="Z98" i="22" s="1"/>
  <c r="X98" i="22"/>
  <c r="Y97" i="22"/>
  <c r="Z96" i="22" s="1"/>
  <c r="X96" i="22"/>
  <c r="Y95" i="22"/>
  <c r="Z94" i="22" s="1"/>
  <c r="X94" i="22"/>
  <c r="Y93" i="22"/>
  <c r="Z92" i="22" s="1"/>
  <c r="X92" i="22"/>
  <c r="Y91" i="22"/>
  <c r="Z90" i="22" s="1"/>
  <c r="X90" i="22"/>
  <c r="Y89" i="22"/>
  <c r="Z88" i="22" s="1"/>
  <c r="X88" i="22"/>
  <c r="Y87" i="22"/>
  <c r="Z86" i="22" s="1"/>
  <c r="X86" i="22"/>
  <c r="Y85" i="22"/>
  <c r="Z84" i="22" s="1"/>
  <c r="X84" i="22"/>
  <c r="Y83" i="22"/>
  <c r="Z82" i="22" s="1"/>
  <c r="X82" i="22"/>
  <c r="Y81" i="22"/>
  <c r="Z80" i="22" s="1"/>
  <c r="X80" i="22"/>
  <c r="X61" i="22"/>
  <c r="Y62" i="22"/>
  <c r="Z61" i="22" s="1"/>
  <c r="X63" i="22"/>
  <c r="Y64" i="22"/>
  <c r="Z63" i="22" s="1"/>
  <c r="Y60" i="22"/>
  <c r="Z59" i="22" s="1"/>
  <c r="X59" i="22"/>
  <c r="Y58" i="22"/>
  <c r="Z57" i="22" s="1"/>
  <c r="X57" i="22"/>
  <c r="Y56" i="22"/>
  <c r="Z55" i="22" s="1"/>
  <c r="X55" i="22"/>
  <c r="Y54" i="22"/>
  <c r="Z53" i="22" s="1"/>
  <c r="X53" i="22"/>
  <c r="Y52" i="22"/>
  <c r="Z51" i="22" s="1"/>
  <c r="X51" i="22"/>
  <c r="Y50" i="22"/>
  <c r="Z49" i="22" s="1"/>
  <c r="X49" i="22"/>
  <c r="Y48" i="22"/>
  <c r="Z47" i="22" s="1"/>
  <c r="X47" i="22"/>
  <c r="Y46" i="22"/>
  <c r="Z45" i="22" s="1"/>
  <c r="X45" i="22"/>
  <c r="Y44" i="22"/>
  <c r="Z43" i="22" s="1"/>
  <c r="X43" i="22"/>
  <c r="Y27" i="22"/>
  <c r="Z26" i="22" s="1"/>
  <c r="X26" i="22"/>
  <c r="Y25" i="22"/>
  <c r="Z24" i="22" s="1"/>
  <c r="X24" i="22"/>
  <c r="Y23" i="22"/>
  <c r="Z22" i="22" s="1"/>
  <c r="X22" i="22"/>
  <c r="Y21" i="22"/>
  <c r="Z20" i="22" s="1"/>
  <c r="X20" i="22"/>
  <c r="Y19" i="22"/>
  <c r="Z18" i="22" s="1"/>
  <c r="X18" i="22"/>
  <c r="Y17" i="22"/>
  <c r="Z16" i="22" s="1"/>
  <c r="X16" i="22"/>
  <c r="Y15" i="22"/>
  <c r="Z14" i="22" s="1"/>
  <c r="X14" i="22"/>
  <c r="Y13" i="22"/>
  <c r="Z12" i="22" s="1"/>
  <c r="X12" i="22"/>
  <c r="Y11" i="22"/>
  <c r="Z10" i="22" s="1"/>
  <c r="X10" i="22"/>
  <c r="E150" i="22"/>
  <c r="D150" i="22"/>
  <c r="Y268" i="21"/>
  <c r="Z267" i="21" s="1"/>
  <c r="X267" i="21"/>
  <c r="Y266" i="21"/>
  <c r="Z265" i="21" s="1"/>
  <c r="X265" i="21"/>
  <c r="Y264" i="21"/>
  <c r="Z263" i="21" s="1"/>
  <c r="X263" i="21"/>
  <c r="Y262" i="21"/>
  <c r="Z261" i="21" s="1"/>
  <c r="X261" i="21"/>
  <c r="Y260" i="21"/>
  <c r="Z259" i="21" s="1"/>
  <c r="X259" i="21"/>
  <c r="Y258" i="21"/>
  <c r="Z257" i="21" s="1"/>
  <c r="X257" i="21"/>
  <c r="Y256" i="21"/>
  <c r="Z255" i="21" s="1"/>
  <c r="X255" i="21"/>
  <c r="Y254" i="21"/>
  <c r="Z253" i="21" s="1"/>
  <c r="X253" i="21"/>
  <c r="Y252" i="21"/>
  <c r="Z251" i="21" s="1"/>
  <c r="X251" i="21"/>
  <c r="Y250" i="21"/>
  <c r="Z249" i="21" s="1"/>
  <c r="X249" i="21"/>
  <c r="Y248" i="21"/>
  <c r="Z247" i="21" s="1"/>
  <c r="X247" i="21"/>
  <c r="Y246" i="21"/>
  <c r="Z245" i="21" s="1"/>
  <c r="X245" i="21"/>
  <c r="Y229" i="21"/>
  <c r="Z228" i="21" s="1"/>
  <c r="X228" i="21"/>
  <c r="Y227" i="21"/>
  <c r="Z226" i="21" s="1"/>
  <c r="X226" i="21"/>
  <c r="Y225" i="21"/>
  <c r="Z224" i="21" s="1"/>
  <c r="X224" i="21"/>
  <c r="Y223" i="21"/>
  <c r="Z222" i="21" s="1"/>
  <c r="X222" i="21"/>
  <c r="Y221" i="21"/>
  <c r="Z220" i="21" s="1"/>
  <c r="X220" i="21"/>
  <c r="Y219" i="21"/>
  <c r="Z218" i="21" s="1"/>
  <c r="X218" i="21"/>
  <c r="Y217" i="21"/>
  <c r="Z216" i="21" s="1"/>
  <c r="X216" i="21"/>
  <c r="Y215" i="21"/>
  <c r="Z214" i="21" s="1"/>
  <c r="X214" i="21"/>
  <c r="Y213" i="21"/>
  <c r="Z212" i="21" s="1"/>
  <c r="X212" i="21"/>
  <c r="Y211" i="21"/>
  <c r="Z210" i="21" s="1"/>
  <c r="X210" i="21"/>
  <c r="Y209" i="21"/>
  <c r="Z208" i="21" s="1"/>
  <c r="X208" i="21"/>
  <c r="Y207" i="21"/>
  <c r="Z206" i="21" s="1"/>
  <c r="X206" i="21"/>
  <c r="Y205" i="21"/>
  <c r="Z204" i="21" s="1"/>
  <c r="X204" i="21"/>
  <c r="Y203" i="21"/>
  <c r="Z202" i="21" s="1"/>
  <c r="X202" i="21"/>
  <c r="Y201" i="21"/>
  <c r="Z200" i="21" s="1"/>
  <c r="X200" i="21"/>
  <c r="Y199" i="21"/>
  <c r="Z198" i="21" s="1"/>
  <c r="X198" i="21"/>
  <c r="X179" i="21"/>
  <c r="Y180" i="21"/>
  <c r="Z179" i="21" s="1"/>
  <c r="X181" i="21"/>
  <c r="Y182" i="21"/>
  <c r="Z181" i="21" s="1"/>
  <c r="Y178" i="21"/>
  <c r="Z177" i="21" s="1"/>
  <c r="X177" i="21"/>
  <c r="Y176" i="21"/>
  <c r="Z175" i="21" s="1"/>
  <c r="X175" i="21"/>
  <c r="Y174" i="21"/>
  <c r="Z173" i="21" s="1"/>
  <c r="X173" i="21"/>
  <c r="Y172" i="21"/>
  <c r="Z171" i="21" s="1"/>
  <c r="X171" i="21"/>
  <c r="Y170" i="21"/>
  <c r="Z169" i="21" s="1"/>
  <c r="X169" i="21"/>
  <c r="Y168" i="21"/>
  <c r="Z167" i="21" s="1"/>
  <c r="X167" i="21"/>
  <c r="Y166" i="21"/>
  <c r="Z165" i="21" s="1"/>
  <c r="X165" i="21"/>
  <c r="Y164" i="21"/>
  <c r="Z163" i="21" s="1"/>
  <c r="X163" i="21"/>
  <c r="Y162" i="21"/>
  <c r="Z161" i="21" s="1"/>
  <c r="X161" i="21"/>
  <c r="Y160" i="21"/>
  <c r="Z159" i="21" s="1"/>
  <c r="X159" i="21"/>
  <c r="Y158" i="21"/>
  <c r="Z157" i="21" s="1"/>
  <c r="X157" i="21"/>
  <c r="Y156" i="21"/>
  <c r="Z155" i="21" s="1"/>
  <c r="X155" i="21"/>
  <c r="Y154" i="21"/>
  <c r="Z153" i="21" s="1"/>
  <c r="X153" i="21"/>
  <c r="Y152" i="21"/>
  <c r="Z151" i="21" s="1"/>
  <c r="X151" i="21"/>
  <c r="Y150" i="21"/>
  <c r="Z149" i="21" s="1"/>
  <c r="X149" i="21"/>
  <c r="Y148" i="21"/>
  <c r="Z147" i="21" s="1"/>
  <c r="X147" i="21"/>
  <c r="X128" i="21"/>
  <c r="Y129" i="21"/>
  <c r="Z128" i="21" s="1"/>
  <c r="X130" i="21"/>
  <c r="Y131" i="21"/>
  <c r="Z130" i="21" s="1"/>
  <c r="Y127" i="21"/>
  <c r="Z126" i="21" s="1"/>
  <c r="X126" i="21"/>
  <c r="Y125" i="21"/>
  <c r="Z124" i="21" s="1"/>
  <c r="X124" i="21"/>
  <c r="Y123" i="21"/>
  <c r="Z122" i="21" s="1"/>
  <c r="X122" i="21"/>
  <c r="Y121" i="21"/>
  <c r="Z120" i="21" s="1"/>
  <c r="X120" i="21"/>
  <c r="Y119" i="21"/>
  <c r="Z118" i="21" s="1"/>
  <c r="X118" i="21"/>
  <c r="Y117" i="21"/>
  <c r="Z116" i="21" s="1"/>
  <c r="X116" i="21"/>
  <c r="Y115" i="21"/>
  <c r="Z114" i="21" s="1"/>
  <c r="X114" i="21"/>
  <c r="Y113" i="21"/>
  <c r="Z112" i="21" s="1"/>
  <c r="X112" i="21"/>
  <c r="Y111" i="21"/>
  <c r="Z110" i="21" s="1"/>
  <c r="X110" i="21"/>
  <c r="Y109" i="21"/>
  <c r="Z108" i="21" s="1"/>
  <c r="X108" i="21"/>
  <c r="Y107" i="21"/>
  <c r="Z106" i="21" s="1"/>
  <c r="X106" i="21"/>
  <c r="Y105" i="21"/>
  <c r="Z104" i="21" s="1"/>
  <c r="X104" i="21"/>
  <c r="Y103" i="21"/>
  <c r="Z102" i="21" s="1"/>
  <c r="X102" i="21"/>
  <c r="Y101" i="21"/>
  <c r="Z100" i="21" s="1"/>
  <c r="X100" i="21"/>
  <c r="X81" i="21"/>
  <c r="Y82" i="21"/>
  <c r="Z81" i="21" s="1"/>
  <c r="X83" i="21"/>
  <c r="Y84" i="21"/>
  <c r="Z83" i="21" s="1"/>
  <c r="Y80" i="21"/>
  <c r="Z79" i="21" s="1"/>
  <c r="X79" i="21"/>
  <c r="Y78" i="21"/>
  <c r="Z77" i="21" s="1"/>
  <c r="X77" i="21"/>
  <c r="Y76" i="21"/>
  <c r="Z75" i="21" s="1"/>
  <c r="X75" i="21"/>
  <c r="Y74" i="21"/>
  <c r="Z73" i="21" s="1"/>
  <c r="X73" i="21"/>
  <c r="Y72" i="21"/>
  <c r="Z71" i="21" s="1"/>
  <c r="X71" i="21"/>
  <c r="Y70" i="21"/>
  <c r="Z69" i="21" s="1"/>
  <c r="X69" i="21"/>
  <c r="Y68" i="21"/>
  <c r="Z67" i="21" s="1"/>
  <c r="X67" i="21"/>
  <c r="Y66" i="21"/>
  <c r="Z65" i="21" s="1"/>
  <c r="X65" i="21"/>
  <c r="Y64" i="21"/>
  <c r="Z63" i="21" s="1"/>
  <c r="X63" i="21"/>
  <c r="Y62" i="21"/>
  <c r="Z61" i="21" s="1"/>
  <c r="X61" i="21"/>
  <c r="Y60" i="21"/>
  <c r="Z59" i="21" s="1"/>
  <c r="X59" i="21"/>
  <c r="Y58" i="21"/>
  <c r="Z57" i="21" s="1"/>
  <c r="X57" i="21"/>
  <c r="X40" i="21"/>
  <c r="Y41" i="21"/>
  <c r="Z40" i="21" s="1"/>
  <c r="Y39" i="21"/>
  <c r="Z38" i="21" s="1"/>
  <c r="X38" i="21"/>
  <c r="Y37" i="21"/>
  <c r="Z36" i="21" s="1"/>
  <c r="X36" i="21"/>
  <c r="Y35" i="21"/>
  <c r="Z34" i="21" s="1"/>
  <c r="X34" i="21"/>
  <c r="Y33" i="21"/>
  <c r="Z32" i="21" s="1"/>
  <c r="X32" i="21"/>
  <c r="Y31" i="21"/>
  <c r="Z30" i="21" s="1"/>
  <c r="X30" i="21"/>
  <c r="Y29" i="21"/>
  <c r="Z28" i="21" s="1"/>
  <c r="X28" i="21"/>
  <c r="Y27" i="21"/>
  <c r="Z26" i="21" s="1"/>
  <c r="X26" i="21"/>
  <c r="Y25" i="21"/>
  <c r="Z24" i="21" s="1"/>
  <c r="X24" i="21"/>
  <c r="Y23" i="21"/>
  <c r="Z22" i="21" s="1"/>
  <c r="X22" i="21"/>
  <c r="Y21" i="21"/>
  <c r="Z20" i="21" s="1"/>
  <c r="X20" i="21"/>
  <c r="Y19" i="21"/>
  <c r="Z18" i="21" s="1"/>
  <c r="X18" i="21"/>
  <c r="Y17" i="21"/>
  <c r="Z16" i="21" s="1"/>
  <c r="X16" i="21"/>
  <c r="Y15" i="21"/>
  <c r="Z14" i="21" s="1"/>
  <c r="X14" i="21"/>
  <c r="Y13" i="21"/>
  <c r="Z12" i="21" s="1"/>
  <c r="X12" i="21"/>
  <c r="Y11" i="21"/>
  <c r="Z10" i="21" s="1"/>
  <c r="X10" i="21"/>
  <c r="E308" i="21"/>
  <c r="D308" i="21"/>
  <c r="Y230" i="20"/>
  <c r="Z229" i="20" s="1"/>
  <c r="X229" i="20"/>
  <c r="Y228" i="20"/>
  <c r="Z227" i="20" s="1"/>
  <c r="X227" i="20"/>
  <c r="Y226" i="20"/>
  <c r="Z225" i="20" s="1"/>
  <c r="X225" i="20"/>
  <c r="Y224" i="20"/>
  <c r="Z223" i="20" s="1"/>
  <c r="X223" i="20"/>
  <c r="Y222" i="20"/>
  <c r="Z221" i="20" s="1"/>
  <c r="X221" i="20"/>
  <c r="Y220" i="20"/>
  <c r="Z219" i="20" s="1"/>
  <c r="X219" i="20"/>
  <c r="Y218" i="20"/>
  <c r="Z217" i="20" s="1"/>
  <c r="X217" i="20"/>
  <c r="Y216" i="20"/>
  <c r="Z215" i="20" s="1"/>
  <c r="X215" i="20"/>
  <c r="Y214" i="20"/>
  <c r="Z213" i="20" s="1"/>
  <c r="X213" i="20"/>
  <c r="Y197" i="20"/>
  <c r="Z196" i="20" s="1"/>
  <c r="X196" i="20"/>
  <c r="Y195" i="20"/>
  <c r="Z194" i="20" s="1"/>
  <c r="X194" i="20"/>
  <c r="Y193" i="20"/>
  <c r="Z192" i="20" s="1"/>
  <c r="X192" i="20"/>
  <c r="Y191" i="20"/>
  <c r="Z190" i="20" s="1"/>
  <c r="X190" i="20"/>
  <c r="Y189" i="20"/>
  <c r="Z188" i="20" s="1"/>
  <c r="X188" i="20"/>
  <c r="Y187" i="20"/>
  <c r="Z186" i="20" s="1"/>
  <c r="X186" i="20"/>
  <c r="Y185" i="20"/>
  <c r="Z184" i="20" s="1"/>
  <c r="X184" i="20"/>
  <c r="Y183" i="20"/>
  <c r="Z182" i="20" s="1"/>
  <c r="X182" i="20"/>
  <c r="Y181" i="20"/>
  <c r="Z180" i="20" s="1"/>
  <c r="X180" i="20"/>
  <c r="X161" i="20"/>
  <c r="Y162" i="20"/>
  <c r="Z161" i="20" s="1"/>
  <c r="X163" i="20"/>
  <c r="Y164" i="20"/>
  <c r="Z163" i="20" s="1"/>
  <c r="Y160" i="20"/>
  <c r="Z159" i="20" s="1"/>
  <c r="X159" i="20"/>
  <c r="Y158" i="20"/>
  <c r="Z157" i="20" s="1"/>
  <c r="X157" i="20"/>
  <c r="Y156" i="20"/>
  <c r="Z155" i="20" s="1"/>
  <c r="X155" i="20"/>
  <c r="Y154" i="20"/>
  <c r="Z153" i="20" s="1"/>
  <c r="X153" i="20"/>
  <c r="Y152" i="20"/>
  <c r="Z151" i="20" s="1"/>
  <c r="X151" i="20"/>
  <c r="Y150" i="20"/>
  <c r="Z149" i="20" s="1"/>
  <c r="X149" i="20"/>
  <c r="Y148" i="20"/>
  <c r="Z147" i="20" s="1"/>
  <c r="X147" i="20"/>
  <c r="Y146" i="20"/>
  <c r="Z145" i="20" s="1"/>
  <c r="X145" i="20"/>
  <c r="Y144" i="20"/>
  <c r="Z143" i="20" s="1"/>
  <c r="X143" i="20"/>
  <c r="Y142" i="20"/>
  <c r="Z141" i="20" s="1"/>
  <c r="X141" i="20"/>
  <c r="Y140" i="20"/>
  <c r="Z139" i="20" s="1"/>
  <c r="X139" i="20"/>
  <c r="X118" i="20"/>
  <c r="Y119" i="20"/>
  <c r="Z118" i="20" s="1"/>
  <c r="X120" i="20"/>
  <c r="Y121" i="20"/>
  <c r="Z120" i="20" s="1"/>
  <c r="X122" i="20"/>
  <c r="Y123" i="20"/>
  <c r="Z122" i="20" s="1"/>
  <c r="X102" i="20"/>
  <c r="Y103" i="20"/>
  <c r="Z102" i="20" s="1"/>
  <c r="X104" i="20"/>
  <c r="Y105" i="20"/>
  <c r="Z104" i="20" s="1"/>
  <c r="X106" i="20"/>
  <c r="Y107" i="20"/>
  <c r="Z106" i="20" s="1"/>
  <c r="X108" i="20"/>
  <c r="Y109" i="20"/>
  <c r="Z108" i="20" s="1"/>
  <c r="X110" i="20"/>
  <c r="Y111" i="20"/>
  <c r="Z110" i="20" s="1"/>
  <c r="X112" i="20"/>
  <c r="Y113" i="20"/>
  <c r="Z112" i="20" s="1"/>
  <c r="X114" i="20"/>
  <c r="Y115" i="20"/>
  <c r="Z114" i="20" s="1"/>
  <c r="X116" i="20"/>
  <c r="Y117" i="20"/>
  <c r="Z116" i="20" s="1"/>
  <c r="Y101" i="20"/>
  <c r="Z100" i="20" s="1"/>
  <c r="X100" i="20"/>
  <c r="Y99" i="20"/>
  <c r="Z98" i="20" s="1"/>
  <c r="X98" i="20"/>
  <c r="Y97" i="20"/>
  <c r="Z96" i="20" s="1"/>
  <c r="X96" i="20"/>
  <c r="Y95" i="20"/>
  <c r="Z94" i="20" s="1"/>
  <c r="X94" i="20"/>
  <c r="Y93" i="20"/>
  <c r="Z92" i="20" s="1"/>
  <c r="X92" i="20"/>
  <c r="Y91" i="20"/>
  <c r="Z90" i="20" s="1"/>
  <c r="X90" i="20"/>
  <c r="Y89" i="20"/>
  <c r="Z88" i="20" s="1"/>
  <c r="X88" i="20"/>
  <c r="Y87" i="20"/>
  <c r="Z86" i="20" s="1"/>
  <c r="X86" i="20"/>
  <c r="Y70" i="20"/>
  <c r="Z69" i="20" s="1"/>
  <c r="X69" i="20"/>
  <c r="Y68" i="20"/>
  <c r="Z67" i="20" s="1"/>
  <c r="X67" i="20"/>
  <c r="Y66" i="20"/>
  <c r="Z65" i="20" s="1"/>
  <c r="X65" i="20"/>
  <c r="Y64" i="20"/>
  <c r="Z63" i="20" s="1"/>
  <c r="X63" i="20"/>
  <c r="Y62" i="20"/>
  <c r="Z61" i="20" s="1"/>
  <c r="X61" i="20"/>
  <c r="Y60" i="20"/>
  <c r="Z59" i="20" s="1"/>
  <c r="X59" i="20"/>
  <c r="Y58" i="20"/>
  <c r="Z57" i="20" s="1"/>
  <c r="X57" i="20"/>
  <c r="Y56" i="20"/>
  <c r="Z55" i="20" s="1"/>
  <c r="X55" i="20"/>
  <c r="Y39" i="20"/>
  <c r="Z38" i="20" s="1"/>
  <c r="X38" i="20"/>
  <c r="Y37" i="20"/>
  <c r="Z36" i="20" s="1"/>
  <c r="X36" i="20"/>
  <c r="Y35" i="20"/>
  <c r="Z34" i="20" s="1"/>
  <c r="X34" i="20"/>
  <c r="Y33" i="20"/>
  <c r="Z32" i="20" s="1"/>
  <c r="X32" i="20"/>
  <c r="Y31" i="20"/>
  <c r="Z30" i="20" s="1"/>
  <c r="X30" i="20"/>
  <c r="Y29" i="20"/>
  <c r="Z28" i="20" s="1"/>
  <c r="X28" i="20"/>
  <c r="Y27" i="20"/>
  <c r="Z26" i="20" s="1"/>
  <c r="X26" i="20"/>
  <c r="Y25" i="20"/>
  <c r="Z24" i="20" s="1"/>
  <c r="X24" i="20"/>
  <c r="Y23" i="20"/>
  <c r="Z22" i="20" s="1"/>
  <c r="X22" i="20"/>
  <c r="Y21" i="20"/>
  <c r="Z20" i="20" s="1"/>
  <c r="X20" i="20"/>
  <c r="Y19" i="20"/>
  <c r="Z18" i="20" s="1"/>
  <c r="X18" i="20"/>
  <c r="Y17" i="20"/>
  <c r="Z16" i="20" s="1"/>
  <c r="X16" i="20"/>
  <c r="Y15" i="20"/>
  <c r="Z14" i="20" s="1"/>
  <c r="X14" i="20"/>
  <c r="Y13" i="20"/>
  <c r="Z12" i="20" s="1"/>
  <c r="X12" i="20"/>
  <c r="Y11" i="20"/>
  <c r="Z10" i="20" s="1"/>
  <c r="X10" i="20"/>
  <c r="E270" i="20"/>
  <c r="D270" i="20"/>
  <c r="X222" i="19"/>
  <c r="Y223" i="19"/>
  <c r="Z222" i="19" s="1"/>
  <c r="Y221" i="19"/>
  <c r="Z220" i="19" s="1"/>
  <c r="X220" i="19"/>
  <c r="Y219" i="19"/>
  <c r="Z218" i="19" s="1"/>
  <c r="X218" i="19"/>
  <c r="Y217" i="19"/>
  <c r="Z216" i="19" s="1"/>
  <c r="X216" i="19"/>
  <c r="Y215" i="19"/>
  <c r="Z214" i="19" s="1"/>
  <c r="X214" i="19"/>
  <c r="Y213" i="19"/>
  <c r="Z212" i="19" s="1"/>
  <c r="X212" i="19"/>
  <c r="Y211" i="19"/>
  <c r="Z210" i="19" s="1"/>
  <c r="X210" i="19"/>
  <c r="Y209" i="19"/>
  <c r="Z208" i="19" s="1"/>
  <c r="X208" i="19"/>
  <c r="Y207" i="19"/>
  <c r="Z206" i="19" s="1"/>
  <c r="X206" i="19"/>
  <c r="Y205" i="19"/>
  <c r="Z204" i="19" s="1"/>
  <c r="X204" i="19"/>
  <c r="Y203" i="19"/>
  <c r="Z202" i="19" s="1"/>
  <c r="X202" i="19"/>
  <c r="Y201" i="19"/>
  <c r="Z200" i="19" s="1"/>
  <c r="X200" i="19"/>
  <c r="Y199" i="19"/>
  <c r="Z198" i="19" s="1"/>
  <c r="X198" i="19"/>
  <c r="Y197" i="19"/>
  <c r="Z196" i="19" s="1"/>
  <c r="X196" i="19"/>
  <c r="Y195" i="19"/>
  <c r="Z194" i="19" s="1"/>
  <c r="X194" i="19"/>
  <c r="Y178" i="19"/>
  <c r="Z177" i="19" s="1"/>
  <c r="X177" i="19"/>
  <c r="Y176" i="19"/>
  <c r="Z175" i="19" s="1"/>
  <c r="X175" i="19"/>
  <c r="Y174" i="19"/>
  <c r="Z173" i="19" s="1"/>
  <c r="X173" i="19"/>
  <c r="Y172" i="19"/>
  <c r="Z171" i="19" s="1"/>
  <c r="X171" i="19"/>
  <c r="Y170" i="19"/>
  <c r="Z169" i="19" s="1"/>
  <c r="X169" i="19"/>
  <c r="Y168" i="19"/>
  <c r="Z167" i="19" s="1"/>
  <c r="X167" i="19"/>
  <c r="Y166" i="19"/>
  <c r="Z165" i="19" s="1"/>
  <c r="X165" i="19"/>
  <c r="Y164" i="19"/>
  <c r="Z163" i="19" s="1"/>
  <c r="X163" i="19"/>
  <c r="Y162" i="19"/>
  <c r="Z161" i="19" s="1"/>
  <c r="X161" i="19"/>
  <c r="Y160" i="19"/>
  <c r="Z159" i="19" s="1"/>
  <c r="X159" i="19"/>
  <c r="Y158" i="19"/>
  <c r="Z157" i="19" s="1"/>
  <c r="X157" i="19"/>
  <c r="Y156" i="19"/>
  <c r="Z155" i="19" s="1"/>
  <c r="X155" i="19"/>
  <c r="Y154" i="19"/>
  <c r="Z153" i="19" s="1"/>
  <c r="X153" i="19"/>
  <c r="Y152" i="19"/>
  <c r="Z151" i="19" s="1"/>
  <c r="X151" i="19"/>
  <c r="X120" i="19"/>
  <c r="Y121" i="19"/>
  <c r="Z120" i="19" s="1"/>
  <c r="X122" i="19"/>
  <c r="Y123" i="19"/>
  <c r="Z122" i="19" s="1"/>
  <c r="X124" i="19"/>
  <c r="Y125" i="19"/>
  <c r="Z124" i="19" s="1"/>
  <c r="X126" i="19"/>
  <c r="Y127" i="19"/>
  <c r="Z126" i="19" s="1"/>
  <c r="X128" i="19"/>
  <c r="Y129" i="19"/>
  <c r="Z128" i="19" s="1"/>
  <c r="X130" i="19"/>
  <c r="Y131" i="19"/>
  <c r="Z130" i="19" s="1"/>
  <c r="X132" i="19"/>
  <c r="Y133" i="19"/>
  <c r="Z132" i="19" s="1"/>
  <c r="X134" i="19"/>
  <c r="Y135" i="19"/>
  <c r="Z134" i="19" s="1"/>
  <c r="Y119" i="19"/>
  <c r="Z118" i="19" s="1"/>
  <c r="X118" i="19"/>
  <c r="Y117" i="19"/>
  <c r="Z116" i="19" s="1"/>
  <c r="X116" i="19"/>
  <c r="Y115" i="19"/>
  <c r="Z114" i="19" s="1"/>
  <c r="X114" i="19"/>
  <c r="Y113" i="19"/>
  <c r="Z112" i="19" s="1"/>
  <c r="X112" i="19"/>
  <c r="Y111" i="19"/>
  <c r="Z110" i="19" s="1"/>
  <c r="X110" i="19"/>
  <c r="Y109" i="19"/>
  <c r="Z108" i="19" s="1"/>
  <c r="X108" i="19"/>
  <c r="Y107" i="19"/>
  <c r="Z106" i="19" s="1"/>
  <c r="X106" i="19"/>
  <c r="Y105" i="19"/>
  <c r="Z104" i="19" s="1"/>
  <c r="X104" i="19"/>
  <c r="Y103" i="19"/>
  <c r="Z102" i="19" s="1"/>
  <c r="X102" i="19"/>
  <c r="Y101" i="19"/>
  <c r="Z100" i="19" s="1"/>
  <c r="X100" i="19"/>
  <c r="Y99" i="19"/>
  <c r="Z98" i="19" s="1"/>
  <c r="X98" i="19"/>
  <c r="Y97" i="19"/>
  <c r="Z96" i="19" s="1"/>
  <c r="X96" i="19"/>
  <c r="Y80" i="19"/>
  <c r="Z79" i="19" s="1"/>
  <c r="X79" i="19"/>
  <c r="Y78" i="19"/>
  <c r="Z77" i="19" s="1"/>
  <c r="X77" i="19"/>
  <c r="Y76" i="19"/>
  <c r="Z75" i="19" s="1"/>
  <c r="X75" i="19"/>
  <c r="Y74" i="19"/>
  <c r="Z73" i="19" s="1"/>
  <c r="X73" i="19"/>
  <c r="Y72" i="19"/>
  <c r="Z71" i="19" s="1"/>
  <c r="X71" i="19"/>
  <c r="Y70" i="19"/>
  <c r="Z69" i="19" s="1"/>
  <c r="X69" i="19"/>
  <c r="Y68" i="19"/>
  <c r="Z67" i="19" s="1"/>
  <c r="X67" i="19"/>
  <c r="Y66" i="19"/>
  <c r="Z65" i="19" s="1"/>
  <c r="X65" i="19"/>
  <c r="Y64" i="19"/>
  <c r="Z63" i="19" s="1"/>
  <c r="X63" i="19"/>
  <c r="Y62" i="19"/>
  <c r="Z61" i="19" s="1"/>
  <c r="X61" i="19"/>
  <c r="Y60" i="19"/>
  <c r="Z59" i="19" s="1"/>
  <c r="X59" i="19"/>
  <c r="Y58" i="19"/>
  <c r="Z57" i="19" s="1"/>
  <c r="X57" i="19"/>
  <c r="X34" i="19"/>
  <c r="Y35" i="19"/>
  <c r="Z34" i="19" s="1"/>
  <c r="X36" i="19"/>
  <c r="Y37" i="19"/>
  <c r="Z36" i="19" s="1"/>
  <c r="X38" i="19"/>
  <c r="Y39" i="19"/>
  <c r="Z38" i="19" s="1"/>
  <c r="X40" i="19"/>
  <c r="Y41" i="19"/>
  <c r="Z40" i="19" s="1"/>
  <c r="Y33" i="19"/>
  <c r="Z32" i="19" s="1"/>
  <c r="X32" i="19"/>
  <c r="Y31" i="19"/>
  <c r="Z30" i="19" s="1"/>
  <c r="X30" i="19"/>
  <c r="Y29" i="19"/>
  <c r="Z28" i="19" s="1"/>
  <c r="X28" i="19"/>
  <c r="Y27" i="19"/>
  <c r="Z26" i="19" s="1"/>
  <c r="X26" i="19"/>
  <c r="Y25" i="19"/>
  <c r="Z24" i="19" s="1"/>
  <c r="X24" i="19"/>
  <c r="Y23" i="19"/>
  <c r="Z22" i="19" s="1"/>
  <c r="X22" i="19"/>
  <c r="Y21" i="19"/>
  <c r="Z20" i="19" s="1"/>
  <c r="X20" i="19"/>
  <c r="Y19" i="19"/>
  <c r="Z18" i="19" s="1"/>
  <c r="X18" i="19"/>
  <c r="Y17" i="19"/>
  <c r="Z16" i="19" s="1"/>
  <c r="X16" i="19"/>
  <c r="Y15" i="19"/>
  <c r="Z14" i="19" s="1"/>
  <c r="X14" i="19"/>
  <c r="Y13" i="19"/>
  <c r="Z12" i="19" s="1"/>
  <c r="X12" i="19"/>
  <c r="Y11" i="19"/>
  <c r="Z10" i="19" s="1"/>
  <c r="X10" i="19"/>
  <c r="E263" i="19"/>
  <c r="D263" i="19"/>
  <c r="X100" i="18"/>
  <c r="Y101" i="18"/>
  <c r="Z100" i="18" s="1"/>
  <c r="X102" i="18"/>
  <c r="Y103" i="18"/>
  <c r="Z102" i="18" s="1"/>
  <c r="X104" i="18"/>
  <c r="Y105" i="18"/>
  <c r="Z104" i="18" s="1"/>
  <c r="X106" i="18"/>
  <c r="Y107" i="18"/>
  <c r="Z106" i="18" s="1"/>
  <c r="X108" i="18"/>
  <c r="Y109" i="18"/>
  <c r="Z108" i="18" s="1"/>
  <c r="X110" i="18"/>
  <c r="Y111" i="18"/>
  <c r="Z110" i="18" s="1"/>
  <c r="X112" i="18"/>
  <c r="Y113" i="18"/>
  <c r="Z112" i="18" s="1"/>
  <c r="X114" i="18"/>
  <c r="Y115" i="18"/>
  <c r="Z114" i="18" s="1"/>
  <c r="X116" i="18"/>
  <c r="Y117" i="18"/>
  <c r="Z116" i="18" s="1"/>
  <c r="Y99" i="18"/>
  <c r="Z98" i="18" s="1"/>
  <c r="X98" i="18"/>
  <c r="Y97" i="18"/>
  <c r="Z96" i="18" s="1"/>
  <c r="X96" i="18"/>
  <c r="Y95" i="18"/>
  <c r="Z94" i="18" s="1"/>
  <c r="X94" i="18"/>
  <c r="Y93" i="18"/>
  <c r="Z92" i="18" s="1"/>
  <c r="X92" i="18"/>
  <c r="Y91" i="18"/>
  <c r="Z90" i="18" s="1"/>
  <c r="X90" i="18"/>
  <c r="Y89" i="18"/>
  <c r="Z88" i="18" s="1"/>
  <c r="X88" i="18"/>
  <c r="Y87" i="18"/>
  <c r="Z86" i="18" s="1"/>
  <c r="X86" i="18"/>
  <c r="Y85" i="18"/>
  <c r="Z84" i="18" s="1"/>
  <c r="X84" i="18"/>
  <c r="Y83" i="18"/>
  <c r="Z82" i="18" s="1"/>
  <c r="X82" i="18"/>
  <c r="Y66" i="18"/>
  <c r="Z65" i="18" s="1"/>
  <c r="X65" i="18"/>
  <c r="Y64" i="18"/>
  <c r="Z63" i="18" s="1"/>
  <c r="X63" i="18"/>
  <c r="Y62" i="18"/>
  <c r="Z61" i="18" s="1"/>
  <c r="X61" i="18"/>
  <c r="Y60" i="18"/>
  <c r="Z59" i="18" s="1"/>
  <c r="X59" i="18"/>
  <c r="Y58" i="18"/>
  <c r="Z57" i="18" s="1"/>
  <c r="X57" i="18"/>
  <c r="Y56" i="18"/>
  <c r="Z55" i="18" s="1"/>
  <c r="X55" i="18"/>
  <c r="Y54" i="18"/>
  <c r="Z53" i="18" s="1"/>
  <c r="X53" i="18"/>
  <c r="Y52" i="18"/>
  <c r="Z51" i="18" s="1"/>
  <c r="X51" i="18"/>
  <c r="Y50" i="18"/>
  <c r="Z49" i="18" s="1"/>
  <c r="X49" i="18"/>
  <c r="X32" i="18"/>
  <c r="Y33" i="18"/>
  <c r="Z32" i="18" s="1"/>
  <c r="Y31" i="18"/>
  <c r="Z30" i="18" s="1"/>
  <c r="X30" i="18"/>
  <c r="Y29" i="18"/>
  <c r="Z28" i="18" s="1"/>
  <c r="X28" i="18"/>
  <c r="Y27" i="18"/>
  <c r="Z26" i="18" s="1"/>
  <c r="X26" i="18"/>
  <c r="Y25" i="18"/>
  <c r="Z24" i="18" s="1"/>
  <c r="X24" i="18"/>
  <c r="Y23" i="18"/>
  <c r="Z22" i="18" s="1"/>
  <c r="X22" i="18"/>
  <c r="Y21" i="18"/>
  <c r="Z20" i="18" s="1"/>
  <c r="X20" i="18"/>
  <c r="Y19" i="18"/>
  <c r="Z18" i="18" s="1"/>
  <c r="X18" i="18"/>
  <c r="Y17" i="18"/>
  <c r="Z16" i="18" s="1"/>
  <c r="X16" i="18"/>
  <c r="Y15" i="18"/>
  <c r="Z14" i="18" s="1"/>
  <c r="X14" i="18"/>
  <c r="Y13" i="18"/>
  <c r="Z12" i="18" s="1"/>
  <c r="X12" i="18"/>
  <c r="Y11" i="18"/>
  <c r="Z10" i="18" s="1"/>
  <c r="X10" i="18"/>
  <c r="E156" i="18"/>
  <c r="D156" i="18"/>
  <c r="X261" i="17"/>
  <c r="Y262" i="17"/>
  <c r="Z261" i="17" s="1"/>
  <c r="X263" i="17"/>
  <c r="Y264" i="17"/>
  <c r="Z263" i="17" s="1"/>
  <c r="Y260" i="17"/>
  <c r="Z259" i="17" s="1"/>
  <c r="X259" i="17"/>
  <c r="Y258" i="17"/>
  <c r="Z257" i="17" s="1"/>
  <c r="X257" i="17"/>
  <c r="Y256" i="17"/>
  <c r="Z255" i="17" s="1"/>
  <c r="X255" i="17"/>
  <c r="Y254" i="17"/>
  <c r="Z253" i="17" s="1"/>
  <c r="X253" i="17"/>
  <c r="Y252" i="17"/>
  <c r="Z251" i="17" s="1"/>
  <c r="X251" i="17"/>
  <c r="Y250" i="17"/>
  <c r="Z249" i="17" s="1"/>
  <c r="X249" i="17"/>
  <c r="Y248" i="17"/>
  <c r="Z247" i="17" s="1"/>
  <c r="X247" i="17"/>
  <c r="Y246" i="17"/>
  <c r="Z245" i="17" s="1"/>
  <c r="X245" i="17"/>
  <c r="Y244" i="17"/>
  <c r="Z243" i="17" s="1"/>
  <c r="X243" i="17"/>
  <c r="Y242" i="17"/>
  <c r="Z241" i="17" s="1"/>
  <c r="X241" i="17"/>
  <c r="Y225" i="17"/>
  <c r="Z224" i="17" s="1"/>
  <c r="X224" i="17"/>
  <c r="Y223" i="17"/>
  <c r="Z222" i="17" s="1"/>
  <c r="X222" i="17"/>
  <c r="Y221" i="17"/>
  <c r="Z220" i="17" s="1"/>
  <c r="X220" i="17"/>
  <c r="Y219" i="17"/>
  <c r="Z218" i="17" s="1"/>
  <c r="X218" i="17"/>
  <c r="Y217" i="17"/>
  <c r="Z216" i="17" s="1"/>
  <c r="X216" i="17"/>
  <c r="Y215" i="17"/>
  <c r="Z214" i="17" s="1"/>
  <c r="X214" i="17"/>
  <c r="Y213" i="17"/>
  <c r="Z212" i="17" s="1"/>
  <c r="X212" i="17"/>
  <c r="Y211" i="17"/>
  <c r="Z210" i="17" s="1"/>
  <c r="X210" i="17"/>
  <c r="Y209" i="17"/>
  <c r="Z208" i="17" s="1"/>
  <c r="X208" i="17"/>
  <c r="Y207" i="17"/>
  <c r="Z206" i="17" s="1"/>
  <c r="X206" i="17"/>
  <c r="Y205" i="17"/>
  <c r="Z204" i="17" s="1"/>
  <c r="X204" i="17"/>
  <c r="Y203" i="17"/>
  <c r="Z202" i="17" s="1"/>
  <c r="X202" i="17"/>
  <c r="Y201" i="17"/>
  <c r="Z200" i="17" s="1"/>
  <c r="X200" i="17"/>
  <c r="Y199" i="17"/>
  <c r="Z198" i="17" s="1"/>
  <c r="X198" i="17"/>
  <c r="Y197" i="17"/>
  <c r="Z196" i="17" s="1"/>
  <c r="X196" i="17"/>
  <c r="Y195" i="17"/>
  <c r="Z194" i="17" s="1"/>
  <c r="X194" i="17"/>
  <c r="Y193" i="17"/>
  <c r="Z192" i="17" s="1"/>
  <c r="X192" i="17"/>
  <c r="Y191" i="17"/>
  <c r="Z190" i="17" s="1"/>
  <c r="X190" i="17"/>
  <c r="X169" i="17"/>
  <c r="Y170" i="17"/>
  <c r="Z169" i="17" s="1"/>
  <c r="X171" i="17"/>
  <c r="Y172" i="17"/>
  <c r="Z171" i="17" s="1"/>
  <c r="X173" i="17"/>
  <c r="Y174" i="17"/>
  <c r="Z173" i="17" s="1"/>
  <c r="Y168" i="17"/>
  <c r="Z167" i="17" s="1"/>
  <c r="X167" i="17"/>
  <c r="Y166" i="17"/>
  <c r="Z165" i="17" s="1"/>
  <c r="X165" i="17"/>
  <c r="Y164" i="17"/>
  <c r="Z163" i="17" s="1"/>
  <c r="X163" i="17"/>
  <c r="Y162" i="17"/>
  <c r="Z161" i="17" s="1"/>
  <c r="X161" i="17"/>
  <c r="Y160" i="17"/>
  <c r="Z159" i="17" s="1"/>
  <c r="X159" i="17"/>
  <c r="Y158" i="17"/>
  <c r="Z157" i="17" s="1"/>
  <c r="X157" i="17"/>
  <c r="Y156" i="17"/>
  <c r="Z155" i="17" s="1"/>
  <c r="X155" i="17"/>
  <c r="Y154" i="17"/>
  <c r="Z153" i="17" s="1"/>
  <c r="X153" i="17"/>
  <c r="Y152" i="17"/>
  <c r="Z151" i="17" s="1"/>
  <c r="X151" i="17"/>
  <c r="Y150" i="17"/>
  <c r="Z149" i="17" s="1"/>
  <c r="X149" i="17"/>
  <c r="Y148" i="17"/>
  <c r="Z147" i="17" s="1"/>
  <c r="X147" i="17"/>
  <c r="Y146" i="17"/>
  <c r="Z145" i="17" s="1"/>
  <c r="X145" i="17"/>
  <c r="Y144" i="17"/>
  <c r="Z143" i="17" s="1"/>
  <c r="X143" i="17"/>
  <c r="Y142" i="17"/>
  <c r="Z141" i="17" s="1"/>
  <c r="X141" i="17"/>
  <c r="Y140" i="17"/>
  <c r="Z139" i="17" s="1"/>
  <c r="X139" i="17"/>
  <c r="Y138" i="17"/>
  <c r="Z137" i="17" s="1"/>
  <c r="X137" i="17"/>
  <c r="X118" i="17"/>
  <c r="Y119" i="17"/>
  <c r="Z118" i="17" s="1"/>
  <c r="X120" i="17"/>
  <c r="Y121" i="17"/>
  <c r="Z120" i="17" s="1"/>
  <c r="Y117" i="17"/>
  <c r="Z116" i="17" s="1"/>
  <c r="X116" i="17"/>
  <c r="Y115" i="17"/>
  <c r="Z114" i="17" s="1"/>
  <c r="X114" i="17"/>
  <c r="Y113" i="17"/>
  <c r="Z112" i="17" s="1"/>
  <c r="X112" i="17"/>
  <c r="Y111" i="17"/>
  <c r="Z110" i="17" s="1"/>
  <c r="X110" i="17"/>
  <c r="Y109" i="17"/>
  <c r="Z108" i="17" s="1"/>
  <c r="X108" i="17"/>
  <c r="Y107" i="17"/>
  <c r="Z106" i="17" s="1"/>
  <c r="X106" i="17"/>
  <c r="Y105" i="17"/>
  <c r="Z104" i="17" s="1"/>
  <c r="X104" i="17"/>
  <c r="Y103" i="17"/>
  <c r="Z102" i="17" s="1"/>
  <c r="X102" i="17"/>
  <c r="Y101" i="17"/>
  <c r="Z100" i="17" s="1"/>
  <c r="X100" i="17"/>
  <c r="Y99" i="17"/>
  <c r="Z98" i="17" s="1"/>
  <c r="X98" i="17"/>
  <c r="Y97" i="17"/>
  <c r="Z96" i="17" s="1"/>
  <c r="X96" i="17"/>
  <c r="Y95" i="17"/>
  <c r="Z94" i="17" s="1"/>
  <c r="X94" i="17"/>
  <c r="Y93" i="17"/>
  <c r="Z92" i="17" s="1"/>
  <c r="X92" i="17"/>
  <c r="Y91" i="17"/>
  <c r="Z90" i="17" s="1"/>
  <c r="X90" i="17"/>
  <c r="X69" i="17"/>
  <c r="Y70" i="17"/>
  <c r="Z69" i="17" s="1"/>
  <c r="X71" i="17"/>
  <c r="Y72" i="17"/>
  <c r="Z71" i="17" s="1"/>
  <c r="X73" i="17"/>
  <c r="Y74" i="17"/>
  <c r="Z73" i="17" s="1"/>
  <c r="Y68" i="17"/>
  <c r="Z67" i="17" s="1"/>
  <c r="X67" i="17"/>
  <c r="Y66" i="17"/>
  <c r="Z65" i="17" s="1"/>
  <c r="X65" i="17"/>
  <c r="Y64" i="17"/>
  <c r="Z63" i="17" s="1"/>
  <c r="X63" i="17"/>
  <c r="Y62" i="17"/>
  <c r="Z61" i="17" s="1"/>
  <c r="X61" i="17"/>
  <c r="Y60" i="17"/>
  <c r="Z59" i="17" s="1"/>
  <c r="X59" i="17"/>
  <c r="Y58" i="17"/>
  <c r="Z57" i="17" s="1"/>
  <c r="X57" i="17"/>
  <c r="Y56" i="17"/>
  <c r="Z55" i="17" s="1"/>
  <c r="X55" i="17"/>
  <c r="Y54" i="17"/>
  <c r="Z53" i="17" s="1"/>
  <c r="X53" i="17"/>
  <c r="Y52" i="17"/>
  <c r="Z51" i="17" s="1"/>
  <c r="X51" i="17"/>
  <c r="Y50" i="17"/>
  <c r="Z49" i="17" s="1"/>
  <c r="X49" i="17"/>
  <c r="Y48" i="17"/>
  <c r="Z47" i="17" s="1"/>
  <c r="X47" i="17"/>
  <c r="Y31" i="17"/>
  <c r="Z30" i="17" s="1"/>
  <c r="X30" i="17"/>
  <c r="Y29" i="17"/>
  <c r="Z28" i="17" s="1"/>
  <c r="X28" i="17"/>
  <c r="Y27" i="17"/>
  <c r="Z26" i="17" s="1"/>
  <c r="X26" i="17"/>
  <c r="Y25" i="17"/>
  <c r="Z24" i="17" s="1"/>
  <c r="X24" i="17"/>
  <c r="Y23" i="17"/>
  <c r="Z22" i="17" s="1"/>
  <c r="X22" i="17"/>
  <c r="Y21" i="17"/>
  <c r="Z20" i="17" s="1"/>
  <c r="X20" i="17"/>
  <c r="Y19" i="17"/>
  <c r="Z18" i="17" s="1"/>
  <c r="X18" i="17"/>
  <c r="Y17" i="17"/>
  <c r="Z16" i="17" s="1"/>
  <c r="X16" i="17"/>
  <c r="Y15" i="17"/>
  <c r="Z14" i="17" s="1"/>
  <c r="X14" i="17"/>
  <c r="Y13" i="17"/>
  <c r="Z12" i="17" s="1"/>
  <c r="X12" i="17"/>
  <c r="Y11" i="17"/>
  <c r="Z10" i="17" s="1"/>
  <c r="X10" i="17"/>
  <c r="E303" i="17"/>
  <c r="D303" i="17"/>
  <c r="Y109" i="16"/>
  <c r="Z108" i="16" s="1"/>
  <c r="X108" i="16"/>
  <c r="Y107" i="16"/>
  <c r="Z106" i="16" s="1"/>
  <c r="X106" i="16"/>
  <c r="Y105" i="16"/>
  <c r="Z104" i="16" s="1"/>
  <c r="X104" i="16"/>
  <c r="Y103" i="16"/>
  <c r="Z102" i="16" s="1"/>
  <c r="X102" i="16"/>
  <c r="Y101" i="16"/>
  <c r="Z100" i="16" s="1"/>
  <c r="X100" i="16"/>
  <c r="Y99" i="16"/>
  <c r="Z98" i="16" s="1"/>
  <c r="X98" i="16"/>
  <c r="Y97" i="16"/>
  <c r="Z96" i="16" s="1"/>
  <c r="X96" i="16"/>
  <c r="Y95" i="16"/>
  <c r="Z94" i="16" s="1"/>
  <c r="X94" i="16"/>
  <c r="Y93" i="16"/>
  <c r="Z92" i="16" s="1"/>
  <c r="X92" i="16"/>
  <c r="Y91" i="16"/>
  <c r="Z90" i="16" s="1"/>
  <c r="X90" i="16"/>
  <c r="Y89" i="16"/>
  <c r="Z88" i="16" s="1"/>
  <c r="X88" i="16"/>
  <c r="Y87" i="16"/>
  <c r="Z86" i="16" s="1"/>
  <c r="X86" i="16"/>
  <c r="X69" i="16"/>
  <c r="Y70" i="16"/>
  <c r="Z69" i="16" s="1"/>
  <c r="Y68" i="16"/>
  <c r="Z67" i="16" s="1"/>
  <c r="X67" i="16"/>
  <c r="Y66" i="16"/>
  <c r="Z65" i="16" s="1"/>
  <c r="X65" i="16"/>
  <c r="Y64" i="16"/>
  <c r="Z63" i="16" s="1"/>
  <c r="X63" i="16"/>
  <c r="Y62" i="16"/>
  <c r="Z61" i="16" s="1"/>
  <c r="X61" i="16"/>
  <c r="Y60" i="16"/>
  <c r="Z59" i="16" s="1"/>
  <c r="X59" i="16"/>
  <c r="Y58" i="16"/>
  <c r="Z57" i="16" s="1"/>
  <c r="X57" i="16"/>
  <c r="Y56" i="16"/>
  <c r="Z55" i="16" s="1"/>
  <c r="X55" i="16"/>
  <c r="Y54" i="16"/>
  <c r="Z53" i="16" s="1"/>
  <c r="X53" i="16"/>
  <c r="Y52" i="16"/>
  <c r="Z51" i="16" s="1"/>
  <c r="X51" i="16"/>
  <c r="Y50" i="16"/>
  <c r="Z49" i="16" s="1"/>
  <c r="X49" i="16"/>
  <c r="Y48" i="16"/>
  <c r="Z47" i="16" s="1"/>
  <c r="X47" i="16"/>
  <c r="Y31" i="16"/>
  <c r="Z30" i="16" s="1"/>
  <c r="X30" i="16"/>
  <c r="Y29" i="16"/>
  <c r="Z28" i="16" s="1"/>
  <c r="X28" i="16"/>
  <c r="Y27" i="16"/>
  <c r="Z26" i="16" s="1"/>
  <c r="X26" i="16"/>
  <c r="Y25" i="16"/>
  <c r="Z24" i="16" s="1"/>
  <c r="X24" i="16"/>
  <c r="Y23" i="16"/>
  <c r="Z22" i="16" s="1"/>
  <c r="X22" i="16"/>
  <c r="Y21" i="16"/>
  <c r="Z20" i="16" s="1"/>
  <c r="X20" i="16"/>
  <c r="Y19" i="16"/>
  <c r="Z18" i="16" s="1"/>
  <c r="X18" i="16"/>
  <c r="Y17" i="16"/>
  <c r="Z16" i="16" s="1"/>
  <c r="X16" i="16"/>
  <c r="Y15" i="16"/>
  <c r="Z14" i="16" s="1"/>
  <c r="X14" i="16"/>
  <c r="Y13" i="16"/>
  <c r="Z12" i="16" s="1"/>
  <c r="X12" i="16"/>
  <c r="Y11" i="16"/>
  <c r="Z10" i="16" s="1"/>
  <c r="X10" i="16"/>
  <c r="E148" i="16"/>
  <c r="D148" i="16"/>
  <c r="X118" i="15"/>
  <c r="Y119" i="15"/>
  <c r="Z118" i="15" s="1"/>
  <c r="X120" i="15"/>
  <c r="Y121" i="15"/>
  <c r="Z120" i="15" s="1"/>
  <c r="X122" i="15"/>
  <c r="Y123" i="15"/>
  <c r="Z122" i="15" s="1"/>
  <c r="X124" i="15"/>
  <c r="Y125" i="15"/>
  <c r="Z124" i="15" s="1"/>
  <c r="X126" i="15"/>
  <c r="Y127" i="15"/>
  <c r="Z126" i="15" s="1"/>
  <c r="X128" i="15"/>
  <c r="Y129" i="15"/>
  <c r="Z128" i="15" s="1"/>
  <c r="X130" i="15"/>
  <c r="Y131" i="15"/>
  <c r="Z130" i="15" s="1"/>
  <c r="X132" i="15"/>
  <c r="Y133" i="15"/>
  <c r="Z132" i="15" s="1"/>
  <c r="Y117" i="15"/>
  <c r="Z116" i="15" s="1"/>
  <c r="X116" i="15"/>
  <c r="Y115" i="15"/>
  <c r="Z114" i="15" s="1"/>
  <c r="X114" i="15"/>
  <c r="Y113" i="15"/>
  <c r="Z112" i="15" s="1"/>
  <c r="X112" i="15"/>
  <c r="Y111" i="15"/>
  <c r="Z110" i="15" s="1"/>
  <c r="X110" i="15"/>
  <c r="Y109" i="15"/>
  <c r="Z108" i="15" s="1"/>
  <c r="X108" i="15"/>
  <c r="Y107" i="15"/>
  <c r="Z106" i="15" s="1"/>
  <c r="X106" i="15"/>
  <c r="Y105" i="15"/>
  <c r="Z104" i="15" s="1"/>
  <c r="X104" i="15"/>
  <c r="Y103" i="15"/>
  <c r="Z102" i="15" s="1"/>
  <c r="X102" i="15"/>
  <c r="Y101" i="15"/>
  <c r="Z100" i="15" s="1"/>
  <c r="X100" i="15"/>
  <c r="Y99" i="15"/>
  <c r="Z98" i="15" s="1"/>
  <c r="X98" i="15"/>
  <c r="Y97" i="15"/>
  <c r="Z96" i="15" s="1"/>
  <c r="X96" i="15"/>
  <c r="Y95" i="15"/>
  <c r="Z94" i="15" s="1"/>
  <c r="X94" i="15"/>
  <c r="Y78" i="15"/>
  <c r="Z77" i="15" s="1"/>
  <c r="X77" i="15"/>
  <c r="Y76" i="15"/>
  <c r="Z75" i="15" s="1"/>
  <c r="X75" i="15"/>
  <c r="Y74" i="15"/>
  <c r="Z73" i="15" s="1"/>
  <c r="X73" i="15"/>
  <c r="Y72" i="15"/>
  <c r="Z71" i="15" s="1"/>
  <c r="X71" i="15"/>
  <c r="Y70" i="15"/>
  <c r="Z69" i="15" s="1"/>
  <c r="X69" i="15"/>
  <c r="Y68" i="15"/>
  <c r="Z67" i="15" s="1"/>
  <c r="X67" i="15"/>
  <c r="Y66" i="15"/>
  <c r="Z65" i="15" s="1"/>
  <c r="X65" i="15"/>
  <c r="Y64" i="15"/>
  <c r="Z63" i="15" s="1"/>
  <c r="X63" i="15"/>
  <c r="Y62" i="15"/>
  <c r="Z61" i="15" s="1"/>
  <c r="X61" i="15"/>
  <c r="Y60" i="15"/>
  <c r="Z59" i="15" s="1"/>
  <c r="X59" i="15"/>
  <c r="Y58" i="15"/>
  <c r="Z57" i="15" s="1"/>
  <c r="X57" i="15"/>
  <c r="Y56" i="15"/>
  <c r="Z55" i="15" s="1"/>
  <c r="X55" i="15"/>
  <c r="X28" i="15"/>
  <c r="Y29" i="15"/>
  <c r="Z28" i="15" s="1"/>
  <c r="X30" i="15"/>
  <c r="Y31" i="15"/>
  <c r="Z30" i="15" s="1"/>
  <c r="X32" i="15"/>
  <c r="Y33" i="15"/>
  <c r="Z32" i="15" s="1"/>
  <c r="X34" i="15"/>
  <c r="Y35" i="15"/>
  <c r="Z34" i="15" s="1"/>
  <c r="X36" i="15"/>
  <c r="Y37" i="15"/>
  <c r="Z36" i="15" s="1"/>
  <c r="X38" i="15"/>
  <c r="Y39" i="15"/>
  <c r="Z38" i="15" s="1"/>
  <c r="Y27" i="15"/>
  <c r="Z26" i="15" s="1"/>
  <c r="X26" i="15"/>
  <c r="Y25" i="15"/>
  <c r="Z24" i="15" s="1"/>
  <c r="X24" i="15"/>
  <c r="Y23" i="15"/>
  <c r="Z22" i="15" s="1"/>
  <c r="X22" i="15"/>
  <c r="Y21" i="15"/>
  <c r="Z20" i="15" s="1"/>
  <c r="X20" i="15"/>
  <c r="Y19" i="15"/>
  <c r="Z18" i="15" s="1"/>
  <c r="X18" i="15"/>
  <c r="Y17" i="15"/>
  <c r="Z16" i="15" s="1"/>
  <c r="X16" i="15"/>
  <c r="Y15" i="15"/>
  <c r="Z14" i="15" s="1"/>
  <c r="X14" i="15"/>
  <c r="Y13" i="15"/>
  <c r="Z12" i="15" s="1"/>
  <c r="X12" i="15"/>
  <c r="Y11" i="15"/>
  <c r="Z10" i="15" s="1"/>
  <c r="X10" i="15"/>
  <c r="E173" i="15"/>
  <c r="D173" i="15"/>
  <c r="X151" i="14"/>
  <c r="Y152" i="14"/>
  <c r="Z151" i="14" s="1"/>
  <c r="X153" i="14"/>
  <c r="Y154" i="14"/>
  <c r="Z153" i="14" s="1"/>
  <c r="Y150" i="14"/>
  <c r="Z149" i="14" s="1"/>
  <c r="X149" i="14"/>
  <c r="Y148" i="14"/>
  <c r="Z147" i="14" s="1"/>
  <c r="X147" i="14"/>
  <c r="Y146" i="14"/>
  <c r="Z145" i="14" s="1"/>
  <c r="X145" i="14"/>
  <c r="Y144" i="14"/>
  <c r="Z143" i="14" s="1"/>
  <c r="X143" i="14"/>
  <c r="Y142" i="14"/>
  <c r="Z141" i="14" s="1"/>
  <c r="X141" i="14"/>
  <c r="Y140" i="14"/>
  <c r="Z139" i="14" s="1"/>
  <c r="X139" i="14"/>
  <c r="Y138" i="14"/>
  <c r="Z137" i="14" s="1"/>
  <c r="X137" i="14"/>
  <c r="Y136" i="14"/>
  <c r="Z135" i="14" s="1"/>
  <c r="X135" i="14"/>
  <c r="Y134" i="14"/>
  <c r="Z133" i="14" s="1"/>
  <c r="X133" i="14"/>
  <c r="Y132" i="14"/>
  <c r="Z131" i="14" s="1"/>
  <c r="X131" i="14"/>
  <c r="X110" i="14"/>
  <c r="Y111" i="14"/>
  <c r="Z110" i="14" s="1"/>
  <c r="X112" i="14"/>
  <c r="Y113" i="14"/>
  <c r="Z112" i="14" s="1"/>
  <c r="X114" i="14"/>
  <c r="Y115" i="14"/>
  <c r="Z114" i="14" s="1"/>
  <c r="X104" i="14"/>
  <c r="Y105" i="14"/>
  <c r="Z104" i="14" s="1"/>
  <c r="X106" i="14"/>
  <c r="Y107" i="14"/>
  <c r="Z106" i="14" s="1"/>
  <c r="X108" i="14"/>
  <c r="Y109" i="14"/>
  <c r="Z108" i="14" s="1"/>
  <c r="X94" i="14"/>
  <c r="Y95" i="14"/>
  <c r="Z94" i="14" s="1"/>
  <c r="X96" i="14"/>
  <c r="Y97" i="14"/>
  <c r="Z96" i="14" s="1"/>
  <c r="X98" i="14"/>
  <c r="Y99" i="14"/>
  <c r="Z98" i="14" s="1"/>
  <c r="X100" i="14"/>
  <c r="Y101" i="14"/>
  <c r="Z100" i="14" s="1"/>
  <c r="X102" i="14"/>
  <c r="Y103" i="14"/>
  <c r="Z102" i="14" s="1"/>
  <c r="Y93" i="14"/>
  <c r="Z92" i="14" s="1"/>
  <c r="X92" i="14"/>
  <c r="Y91" i="14"/>
  <c r="Z90" i="14" s="1"/>
  <c r="X90" i="14"/>
  <c r="Y89" i="14"/>
  <c r="Z88" i="14" s="1"/>
  <c r="X88" i="14"/>
  <c r="Y87" i="14"/>
  <c r="Z86" i="14" s="1"/>
  <c r="X86" i="14"/>
  <c r="Y85" i="14"/>
  <c r="Z84" i="14" s="1"/>
  <c r="X84" i="14"/>
  <c r="Y83" i="14"/>
  <c r="Z82" i="14" s="1"/>
  <c r="X82" i="14"/>
  <c r="Y81" i="14"/>
  <c r="Z80" i="14" s="1"/>
  <c r="X80" i="14"/>
  <c r="Y79" i="14"/>
  <c r="Z78" i="14" s="1"/>
  <c r="X78" i="14"/>
  <c r="Y77" i="14"/>
  <c r="Z76" i="14" s="1"/>
  <c r="X76" i="14"/>
  <c r="Y60" i="14"/>
  <c r="Z59" i="14" s="1"/>
  <c r="X59" i="14"/>
  <c r="Y58" i="14"/>
  <c r="Z57" i="14" s="1"/>
  <c r="X57" i="14"/>
  <c r="Y56" i="14"/>
  <c r="Z55" i="14" s="1"/>
  <c r="X55" i="14"/>
  <c r="Y54" i="14"/>
  <c r="Z53" i="14" s="1"/>
  <c r="X53" i="14"/>
  <c r="Y52" i="14"/>
  <c r="Z51" i="14" s="1"/>
  <c r="X51" i="14"/>
  <c r="Y50" i="14"/>
  <c r="Z49" i="14" s="1"/>
  <c r="X49" i="14"/>
  <c r="Y48" i="14"/>
  <c r="Z47" i="14" s="1"/>
  <c r="X47" i="14"/>
  <c r="Y46" i="14"/>
  <c r="Z45" i="14" s="1"/>
  <c r="X45" i="14"/>
  <c r="Y44" i="14"/>
  <c r="Z43" i="14" s="1"/>
  <c r="X43" i="14"/>
  <c r="Y27" i="14"/>
  <c r="Z26" i="14" s="1"/>
  <c r="X26" i="14"/>
  <c r="Y25" i="14"/>
  <c r="Z24" i="14" s="1"/>
  <c r="X24" i="14"/>
  <c r="Y23" i="14"/>
  <c r="Z22" i="14" s="1"/>
  <c r="X22" i="14"/>
  <c r="Y21" i="14"/>
  <c r="Z20" i="14" s="1"/>
  <c r="X20" i="14"/>
  <c r="Y19" i="14"/>
  <c r="Z18" i="14" s="1"/>
  <c r="X18" i="14"/>
  <c r="Y17" i="14"/>
  <c r="Z16" i="14" s="1"/>
  <c r="X16" i="14"/>
  <c r="Y15" i="14"/>
  <c r="Z14" i="14" s="1"/>
  <c r="X14" i="14"/>
  <c r="Y13" i="14"/>
  <c r="Z12" i="14" s="1"/>
  <c r="X12" i="14"/>
  <c r="Y11" i="14"/>
  <c r="Z10" i="14" s="1"/>
  <c r="X10" i="14"/>
  <c r="E194" i="14"/>
  <c r="D194" i="14"/>
  <c r="X106" i="13"/>
  <c r="Y107" i="13"/>
  <c r="Z106" i="13" s="1"/>
  <c r="X98" i="13"/>
  <c r="Y99" i="13"/>
  <c r="Z98" i="13" s="1"/>
  <c r="X100" i="13"/>
  <c r="Y101" i="13"/>
  <c r="Z100" i="13" s="1"/>
  <c r="X102" i="13"/>
  <c r="Y103" i="13"/>
  <c r="Z102" i="13" s="1"/>
  <c r="X104" i="13"/>
  <c r="Y105" i="13"/>
  <c r="Z104" i="13" s="1"/>
  <c r="Y97" i="13"/>
  <c r="Z96" i="13" s="1"/>
  <c r="X96" i="13"/>
  <c r="Y95" i="13"/>
  <c r="Z94" i="13" s="1"/>
  <c r="X94" i="13"/>
  <c r="Y93" i="13"/>
  <c r="Z92" i="13" s="1"/>
  <c r="X92" i="13"/>
  <c r="Y91" i="13"/>
  <c r="Z90" i="13" s="1"/>
  <c r="X90" i="13"/>
  <c r="Y89" i="13"/>
  <c r="Z88" i="13" s="1"/>
  <c r="X88" i="13"/>
  <c r="Y87" i="13"/>
  <c r="Z86" i="13" s="1"/>
  <c r="X86" i="13"/>
  <c r="Y85" i="13"/>
  <c r="Z84" i="13" s="1"/>
  <c r="X84" i="13"/>
  <c r="Y83" i="13"/>
  <c r="Z82" i="13" s="1"/>
  <c r="X82" i="13"/>
  <c r="Y66" i="13"/>
  <c r="Z65" i="13" s="1"/>
  <c r="X65" i="13"/>
  <c r="Y64" i="13"/>
  <c r="Z63" i="13" s="1"/>
  <c r="X63" i="13"/>
  <c r="Y62" i="13"/>
  <c r="Z61" i="13" s="1"/>
  <c r="X61" i="13"/>
  <c r="Y60" i="13"/>
  <c r="Z59" i="13" s="1"/>
  <c r="X59" i="13"/>
  <c r="Y58" i="13"/>
  <c r="Z57" i="13" s="1"/>
  <c r="X57" i="13"/>
  <c r="Y56" i="13"/>
  <c r="Z55" i="13" s="1"/>
  <c r="X55" i="13"/>
  <c r="Y54" i="13"/>
  <c r="Z53" i="13" s="1"/>
  <c r="X53" i="13"/>
  <c r="Y52" i="13"/>
  <c r="Z51" i="13" s="1"/>
  <c r="X51" i="13"/>
  <c r="X26" i="13"/>
  <c r="Y27" i="13"/>
  <c r="Z26" i="13" s="1"/>
  <c r="X28" i="13"/>
  <c r="Y29" i="13"/>
  <c r="Z28" i="13" s="1"/>
  <c r="X30" i="13"/>
  <c r="Y31" i="13"/>
  <c r="Z30" i="13" s="1"/>
  <c r="X32" i="13"/>
  <c r="Y33" i="13"/>
  <c r="Z32" i="13" s="1"/>
  <c r="X34" i="13"/>
  <c r="Y35" i="13"/>
  <c r="Z34" i="13" s="1"/>
  <c r="Y25" i="13"/>
  <c r="Z24" i="13" s="1"/>
  <c r="X24" i="13"/>
  <c r="Y23" i="13"/>
  <c r="Z22" i="13" s="1"/>
  <c r="X22" i="13"/>
  <c r="Y21" i="13"/>
  <c r="Z20" i="13" s="1"/>
  <c r="X20" i="13"/>
  <c r="Y19" i="13"/>
  <c r="Z18" i="13" s="1"/>
  <c r="X18" i="13"/>
  <c r="Y17" i="13"/>
  <c r="Z16" i="13" s="1"/>
  <c r="X16" i="13"/>
  <c r="Y15" i="13"/>
  <c r="Z14" i="13" s="1"/>
  <c r="X14" i="13"/>
  <c r="Y13" i="13"/>
  <c r="Z12" i="13" s="1"/>
  <c r="X12" i="13"/>
  <c r="Y11" i="13"/>
  <c r="Z10" i="13" s="1"/>
  <c r="X10" i="13"/>
  <c r="X229" i="12"/>
  <c r="Y230" i="12"/>
  <c r="Z229" i="12" s="1"/>
  <c r="X231" i="12"/>
  <c r="Y232" i="12"/>
  <c r="Z231" i="12" s="1"/>
  <c r="X233" i="12"/>
  <c r="Y234" i="12"/>
  <c r="Z233" i="12" s="1"/>
  <c r="X235" i="12"/>
  <c r="Y236" i="12"/>
  <c r="Z235" i="12" s="1"/>
  <c r="X237" i="12"/>
  <c r="Y238" i="12"/>
  <c r="Z237" i="12" s="1"/>
  <c r="Y228" i="12"/>
  <c r="Z227" i="12" s="1"/>
  <c r="X227" i="12"/>
  <c r="Y226" i="12"/>
  <c r="Z225" i="12" s="1"/>
  <c r="X225" i="12"/>
  <c r="Y224" i="12"/>
  <c r="Z223" i="12" s="1"/>
  <c r="X223" i="12"/>
  <c r="Y222" i="12"/>
  <c r="Z221" i="12" s="1"/>
  <c r="X221" i="12"/>
  <c r="Y220" i="12"/>
  <c r="Z219" i="12" s="1"/>
  <c r="X219" i="12"/>
  <c r="Y218" i="12"/>
  <c r="Z217" i="12" s="1"/>
  <c r="X217" i="12"/>
  <c r="Y216" i="12"/>
  <c r="Z215" i="12" s="1"/>
  <c r="X215" i="12"/>
  <c r="Y214" i="12"/>
  <c r="Z213" i="12" s="1"/>
  <c r="X213" i="12"/>
  <c r="Y212" i="12"/>
  <c r="Z211" i="12" s="1"/>
  <c r="X211" i="12"/>
  <c r="Y210" i="12"/>
  <c r="Z209" i="12" s="1"/>
  <c r="X209" i="12"/>
  <c r="Y208" i="12"/>
  <c r="Z207" i="12" s="1"/>
  <c r="X207" i="12"/>
  <c r="Y206" i="12"/>
  <c r="Z205" i="12" s="1"/>
  <c r="X205" i="12"/>
  <c r="Y189" i="12"/>
  <c r="Z188" i="12" s="1"/>
  <c r="X188" i="12"/>
  <c r="Y187" i="12"/>
  <c r="Z186" i="12" s="1"/>
  <c r="X186" i="12"/>
  <c r="Y185" i="12"/>
  <c r="Z184" i="12" s="1"/>
  <c r="X184" i="12"/>
  <c r="Y183" i="12"/>
  <c r="Z182" i="12" s="1"/>
  <c r="X182" i="12"/>
  <c r="Y181" i="12"/>
  <c r="Z180" i="12" s="1"/>
  <c r="X180" i="12"/>
  <c r="Y179" i="12"/>
  <c r="Z178" i="12" s="1"/>
  <c r="X178" i="12"/>
  <c r="Y177" i="12"/>
  <c r="Z176" i="12" s="1"/>
  <c r="X176" i="12"/>
  <c r="Y175" i="12"/>
  <c r="Z174" i="12" s="1"/>
  <c r="X174" i="12"/>
  <c r="Y173" i="12"/>
  <c r="Z172" i="12" s="1"/>
  <c r="X172" i="12"/>
  <c r="Y171" i="12"/>
  <c r="Z170" i="12" s="1"/>
  <c r="X170" i="12"/>
  <c r="Y169" i="12"/>
  <c r="Z168" i="12" s="1"/>
  <c r="X168" i="12"/>
  <c r="Y167" i="12"/>
  <c r="Z166" i="12" s="1"/>
  <c r="X166" i="12"/>
  <c r="X149" i="12"/>
  <c r="Y150" i="12"/>
  <c r="Z149" i="12" s="1"/>
  <c r="Y148" i="12"/>
  <c r="Z147" i="12" s="1"/>
  <c r="X147" i="12"/>
  <c r="Y146" i="12"/>
  <c r="Z145" i="12" s="1"/>
  <c r="X145" i="12"/>
  <c r="Y144" i="12"/>
  <c r="Z143" i="12" s="1"/>
  <c r="X143" i="12"/>
  <c r="Y142" i="12"/>
  <c r="Z141" i="12" s="1"/>
  <c r="X141" i="12"/>
  <c r="Y140" i="12"/>
  <c r="Z139" i="12" s="1"/>
  <c r="X139" i="12"/>
  <c r="Y138" i="12"/>
  <c r="Z137" i="12" s="1"/>
  <c r="X137" i="12"/>
  <c r="Y136" i="12"/>
  <c r="Z135" i="12" s="1"/>
  <c r="X135" i="12"/>
  <c r="Y134" i="12"/>
  <c r="Z133" i="12" s="1"/>
  <c r="X133" i="12"/>
  <c r="Y132" i="12"/>
  <c r="Z131" i="12" s="1"/>
  <c r="X131" i="12"/>
  <c r="Y130" i="12"/>
  <c r="Z129" i="12" s="1"/>
  <c r="X129" i="12"/>
  <c r="Y128" i="12"/>
  <c r="Z127" i="12" s="1"/>
  <c r="X127" i="12"/>
  <c r="Y126" i="12"/>
  <c r="Z125" i="12" s="1"/>
  <c r="X125" i="12"/>
  <c r="Y124" i="12"/>
  <c r="Z123" i="12" s="1"/>
  <c r="X123" i="12"/>
  <c r="Y122" i="12"/>
  <c r="Z121" i="12" s="1"/>
  <c r="X121" i="12"/>
  <c r="Y120" i="12"/>
  <c r="Z119" i="12" s="1"/>
  <c r="X119" i="12"/>
  <c r="Y118" i="12"/>
  <c r="Z117" i="12" s="1"/>
  <c r="X117" i="12"/>
  <c r="X86" i="12"/>
  <c r="Y87" i="12"/>
  <c r="Z86" i="12" s="1"/>
  <c r="X88" i="12"/>
  <c r="Y89" i="12"/>
  <c r="Z88" i="12" s="1"/>
  <c r="X90" i="12"/>
  <c r="Y91" i="12"/>
  <c r="Z90" i="12" s="1"/>
  <c r="X92" i="12"/>
  <c r="Y93" i="12"/>
  <c r="Z92" i="12" s="1"/>
  <c r="X94" i="12"/>
  <c r="Y95" i="12"/>
  <c r="Z94" i="12" s="1"/>
  <c r="X96" i="12"/>
  <c r="Y97" i="12"/>
  <c r="Z96" i="12" s="1"/>
  <c r="X98" i="12"/>
  <c r="Y99" i="12"/>
  <c r="Z98" i="12" s="1"/>
  <c r="X100" i="12"/>
  <c r="Y101" i="12"/>
  <c r="Z100" i="12" s="1"/>
  <c r="Y85" i="12"/>
  <c r="Z84" i="12" s="1"/>
  <c r="X84" i="12"/>
  <c r="Y83" i="12"/>
  <c r="Z82" i="12" s="1"/>
  <c r="X82" i="12"/>
  <c r="Y81" i="12"/>
  <c r="Z80" i="12" s="1"/>
  <c r="X80" i="12"/>
  <c r="Y79" i="12"/>
  <c r="Z78" i="12" s="1"/>
  <c r="X78" i="12"/>
  <c r="Y77" i="12"/>
  <c r="Z76" i="12" s="1"/>
  <c r="X76" i="12"/>
  <c r="Y75" i="12"/>
  <c r="Z74" i="12" s="1"/>
  <c r="X74" i="12"/>
  <c r="Y73" i="12"/>
  <c r="Z72" i="12" s="1"/>
  <c r="X72" i="12"/>
  <c r="Y71" i="12"/>
  <c r="Z70" i="12" s="1"/>
  <c r="X70" i="12"/>
  <c r="Y54" i="12"/>
  <c r="Z53" i="12" s="1"/>
  <c r="X53" i="12"/>
  <c r="Y52" i="12"/>
  <c r="Z51" i="12" s="1"/>
  <c r="X51" i="12"/>
  <c r="Y50" i="12"/>
  <c r="Z49" i="12" s="1"/>
  <c r="X49" i="12"/>
  <c r="Y48" i="12"/>
  <c r="Z47" i="12" s="1"/>
  <c r="X47" i="12"/>
  <c r="Y46" i="12"/>
  <c r="Z45" i="12" s="1"/>
  <c r="X45" i="12"/>
  <c r="Y44" i="12"/>
  <c r="Z43" i="12" s="1"/>
  <c r="X43" i="12"/>
  <c r="Y42" i="12"/>
  <c r="Z41" i="12" s="1"/>
  <c r="X41" i="12"/>
  <c r="Y25" i="12"/>
  <c r="Z24" i="12" s="1"/>
  <c r="X24" i="12"/>
  <c r="Y23" i="12"/>
  <c r="Z22" i="12" s="1"/>
  <c r="X22" i="12"/>
  <c r="Y21" i="12"/>
  <c r="Z20" i="12" s="1"/>
  <c r="X20" i="12"/>
  <c r="Y19" i="12"/>
  <c r="Z18" i="12" s="1"/>
  <c r="X18" i="12"/>
  <c r="Y17" i="12"/>
  <c r="Z16" i="12" s="1"/>
  <c r="X16" i="12"/>
  <c r="Y15" i="12"/>
  <c r="Z14" i="12" s="1"/>
  <c r="X14" i="12"/>
  <c r="Y13" i="12"/>
  <c r="Z12" i="12" s="1"/>
  <c r="X12" i="12"/>
  <c r="Y11" i="12"/>
  <c r="Z10" i="12" s="1"/>
  <c r="X10" i="12"/>
  <c r="E277" i="12"/>
  <c r="D277" i="12"/>
  <c r="X254" i="11"/>
  <c r="Y255" i="11"/>
  <c r="Z254" i="11" s="1"/>
  <c r="X256" i="11"/>
  <c r="Y257" i="11"/>
  <c r="Z256" i="11" s="1"/>
  <c r="X242" i="11"/>
  <c r="Y243" i="11"/>
  <c r="Z242" i="11" s="1"/>
  <c r="X244" i="11"/>
  <c r="Y245" i="11"/>
  <c r="Z244" i="11" s="1"/>
  <c r="X246" i="11"/>
  <c r="Y247" i="11"/>
  <c r="Z246" i="11" s="1"/>
  <c r="X248" i="11"/>
  <c r="Y249" i="11"/>
  <c r="Z248" i="11" s="1"/>
  <c r="X250" i="11"/>
  <c r="Y251" i="11"/>
  <c r="Z250" i="11" s="1"/>
  <c r="X252" i="11"/>
  <c r="Y253" i="11"/>
  <c r="Z252" i="11" s="1"/>
  <c r="Y241" i="11"/>
  <c r="Z240" i="11" s="1"/>
  <c r="X240" i="11"/>
  <c r="Y239" i="11"/>
  <c r="Z238" i="11" s="1"/>
  <c r="X238" i="11"/>
  <c r="Y237" i="11"/>
  <c r="Z236" i="11" s="1"/>
  <c r="X236" i="11"/>
  <c r="Y235" i="11"/>
  <c r="Z234" i="11" s="1"/>
  <c r="X234" i="11"/>
  <c r="Y233" i="11"/>
  <c r="Z232" i="11" s="1"/>
  <c r="X232" i="11"/>
  <c r="Y231" i="11"/>
  <c r="Z230" i="11" s="1"/>
  <c r="X230" i="11"/>
  <c r="Y229" i="11"/>
  <c r="Z228" i="11" s="1"/>
  <c r="X228" i="11"/>
  <c r="Y227" i="11"/>
  <c r="Z226" i="11" s="1"/>
  <c r="X226" i="11"/>
  <c r="Y225" i="11"/>
  <c r="Z224" i="11" s="1"/>
  <c r="X224" i="11"/>
  <c r="X207" i="11"/>
  <c r="Y208" i="11"/>
  <c r="Z207" i="11" s="1"/>
  <c r="Y206" i="11"/>
  <c r="Z205" i="11" s="1"/>
  <c r="X205" i="11"/>
  <c r="Y204" i="11"/>
  <c r="Z203" i="11" s="1"/>
  <c r="X203" i="11"/>
  <c r="Y202" i="11"/>
  <c r="Z201" i="11" s="1"/>
  <c r="X201" i="11"/>
  <c r="Y200" i="11"/>
  <c r="Z199" i="11" s="1"/>
  <c r="X199" i="11"/>
  <c r="Y198" i="11"/>
  <c r="Z197" i="11" s="1"/>
  <c r="X197" i="11"/>
  <c r="Y196" i="11"/>
  <c r="Z195" i="11" s="1"/>
  <c r="X195" i="11"/>
  <c r="Y194" i="11"/>
  <c r="Z193" i="11" s="1"/>
  <c r="X193" i="11"/>
  <c r="Y192" i="11"/>
  <c r="Z191" i="11" s="1"/>
  <c r="X191" i="11"/>
  <c r="Y175" i="11"/>
  <c r="Z174" i="11" s="1"/>
  <c r="X174" i="11"/>
  <c r="Y173" i="11"/>
  <c r="Z172" i="11" s="1"/>
  <c r="X172" i="11"/>
  <c r="Y171" i="11"/>
  <c r="Z170" i="11" s="1"/>
  <c r="X170" i="11"/>
  <c r="Y169" i="11"/>
  <c r="Z168" i="11" s="1"/>
  <c r="X168" i="11"/>
  <c r="Y167" i="11"/>
  <c r="Z166" i="11" s="1"/>
  <c r="X166" i="11"/>
  <c r="Y165" i="11"/>
  <c r="Z164" i="11" s="1"/>
  <c r="X164" i="11"/>
  <c r="Y163" i="11"/>
  <c r="Z162" i="11" s="1"/>
  <c r="X162" i="11"/>
  <c r="Y161" i="11"/>
  <c r="Z160" i="11" s="1"/>
  <c r="X160" i="11"/>
  <c r="X129" i="11"/>
  <c r="Y130" i="11"/>
  <c r="Z129" i="11" s="1"/>
  <c r="X131" i="11"/>
  <c r="Y132" i="11"/>
  <c r="Z131" i="11" s="1"/>
  <c r="X133" i="11"/>
  <c r="Y134" i="11"/>
  <c r="Z133" i="11" s="1"/>
  <c r="X135" i="11"/>
  <c r="Y136" i="11"/>
  <c r="Z135" i="11" s="1"/>
  <c r="X137" i="11"/>
  <c r="Y138" i="11"/>
  <c r="Z137" i="11" s="1"/>
  <c r="X139" i="11"/>
  <c r="Y140" i="11"/>
  <c r="Z139" i="11" s="1"/>
  <c r="X141" i="11"/>
  <c r="Y142" i="11"/>
  <c r="Z141" i="11" s="1"/>
  <c r="X143" i="11"/>
  <c r="Y144" i="11"/>
  <c r="Z143" i="11" s="1"/>
  <c r="Y128" i="11"/>
  <c r="Z127" i="11" s="1"/>
  <c r="X127" i="11"/>
  <c r="Y126" i="11"/>
  <c r="Z125" i="11" s="1"/>
  <c r="X125" i="11"/>
  <c r="Y124" i="11"/>
  <c r="Z123" i="11" s="1"/>
  <c r="X123" i="11"/>
  <c r="Y122" i="11"/>
  <c r="Z121" i="11" s="1"/>
  <c r="X121" i="11"/>
  <c r="Y120" i="11"/>
  <c r="Z119" i="11" s="1"/>
  <c r="X119" i="11"/>
  <c r="Y118" i="11"/>
  <c r="Z117" i="11" s="1"/>
  <c r="X117" i="11"/>
  <c r="Y116" i="11"/>
  <c r="Z115" i="11" s="1"/>
  <c r="X115" i="11"/>
  <c r="Y114" i="11"/>
  <c r="Z113" i="11" s="1"/>
  <c r="X113" i="11"/>
  <c r="Y97" i="11"/>
  <c r="Z96" i="11" s="1"/>
  <c r="X96" i="11"/>
  <c r="Y95" i="11"/>
  <c r="Z94" i="11" s="1"/>
  <c r="X94" i="11"/>
  <c r="Y93" i="11"/>
  <c r="Z92" i="11" s="1"/>
  <c r="X92" i="11"/>
  <c r="Y91" i="11"/>
  <c r="Z90" i="11" s="1"/>
  <c r="X90" i="11"/>
  <c r="Y89" i="11"/>
  <c r="Z88" i="11" s="1"/>
  <c r="X88" i="11"/>
  <c r="Y87" i="11"/>
  <c r="Z86" i="11" s="1"/>
  <c r="X86" i="11"/>
  <c r="Y85" i="11"/>
  <c r="Z84" i="11" s="1"/>
  <c r="X84" i="11"/>
  <c r="Y83" i="11"/>
  <c r="Z82" i="11" s="1"/>
  <c r="X82" i="11"/>
  <c r="Y66" i="11"/>
  <c r="Z65" i="11" s="1"/>
  <c r="X65" i="11"/>
  <c r="Y64" i="11"/>
  <c r="Z63" i="11" s="1"/>
  <c r="X63" i="11"/>
  <c r="Y62" i="11"/>
  <c r="Z61" i="11" s="1"/>
  <c r="X61" i="11"/>
  <c r="Y60" i="11"/>
  <c r="Z59" i="11" s="1"/>
  <c r="X59" i="11"/>
  <c r="Y58" i="11"/>
  <c r="Z57" i="11" s="1"/>
  <c r="X57" i="11"/>
  <c r="Y56" i="11"/>
  <c r="Z55" i="11" s="1"/>
  <c r="X55" i="11"/>
  <c r="Y54" i="11"/>
  <c r="Z53" i="11" s="1"/>
  <c r="X53" i="11"/>
  <c r="Y52" i="11"/>
  <c r="Z51" i="11" s="1"/>
  <c r="X51" i="11"/>
  <c r="Y35" i="11"/>
  <c r="Z34" i="11" s="1"/>
  <c r="X34" i="11"/>
  <c r="Y33" i="11"/>
  <c r="Z32" i="11" s="1"/>
  <c r="X32" i="11"/>
  <c r="Y31" i="11"/>
  <c r="Z30" i="11" s="1"/>
  <c r="X30" i="11"/>
  <c r="Y29" i="11"/>
  <c r="Z28" i="11" s="1"/>
  <c r="X28" i="11"/>
  <c r="Y27" i="11"/>
  <c r="Z26" i="11" s="1"/>
  <c r="X26" i="11"/>
  <c r="Y25" i="11"/>
  <c r="Z24" i="11" s="1"/>
  <c r="X24" i="11"/>
  <c r="Y23" i="11"/>
  <c r="Z22" i="11" s="1"/>
  <c r="X22" i="11"/>
  <c r="Y21" i="11"/>
  <c r="Z20" i="11" s="1"/>
  <c r="X20" i="11"/>
  <c r="Y19" i="11"/>
  <c r="Z18" i="11" s="1"/>
  <c r="X18" i="11"/>
  <c r="Y17" i="11"/>
  <c r="Z16" i="11" s="1"/>
  <c r="X16" i="11"/>
  <c r="Y15" i="11"/>
  <c r="Z14" i="11" s="1"/>
  <c r="X14" i="11"/>
  <c r="Y13" i="11"/>
  <c r="Z12" i="11" s="1"/>
  <c r="X12" i="11"/>
  <c r="Y11" i="11"/>
  <c r="Z10" i="11" s="1"/>
  <c r="X10" i="11"/>
  <c r="E297" i="11"/>
  <c r="D297" i="11"/>
  <c r="Y143" i="10"/>
  <c r="Z142" i="10" s="1"/>
  <c r="X142" i="10"/>
  <c r="Y141" i="10"/>
  <c r="Z140" i="10" s="1"/>
  <c r="X140" i="10"/>
  <c r="Y139" i="10"/>
  <c r="Z138" i="10" s="1"/>
  <c r="X138" i="10"/>
  <c r="Y137" i="10"/>
  <c r="Z136" i="10" s="1"/>
  <c r="X136" i="10"/>
  <c r="Y135" i="10"/>
  <c r="Z134" i="10" s="1"/>
  <c r="X134" i="10"/>
  <c r="Y133" i="10"/>
  <c r="Z132" i="10" s="1"/>
  <c r="X132" i="10"/>
  <c r="Y131" i="10"/>
  <c r="Z130" i="10" s="1"/>
  <c r="X130" i="10"/>
  <c r="Y129" i="10"/>
  <c r="Z128" i="10" s="1"/>
  <c r="X128" i="10"/>
  <c r="Y127" i="10"/>
  <c r="Z126" i="10" s="1"/>
  <c r="X126" i="10"/>
  <c r="Y125" i="10"/>
  <c r="Z124" i="10" s="1"/>
  <c r="X124" i="10"/>
  <c r="Y123" i="10"/>
  <c r="Z122" i="10" s="1"/>
  <c r="X122" i="10"/>
  <c r="Y121" i="10"/>
  <c r="Z120" i="10" s="1"/>
  <c r="X120" i="10"/>
  <c r="Y119" i="10"/>
  <c r="Z118" i="10" s="1"/>
  <c r="X118" i="10"/>
  <c r="Y117" i="10"/>
  <c r="Z116" i="10" s="1"/>
  <c r="X116" i="10"/>
  <c r="Y115" i="10"/>
  <c r="Z114" i="10" s="1"/>
  <c r="X114" i="10"/>
  <c r="Y113" i="10"/>
  <c r="Z112" i="10" s="1"/>
  <c r="X112" i="10"/>
  <c r="X89" i="10"/>
  <c r="Y90" i="10"/>
  <c r="Z89" i="10" s="1"/>
  <c r="X91" i="10"/>
  <c r="Y92" i="10"/>
  <c r="Z91" i="10" s="1"/>
  <c r="X93" i="10"/>
  <c r="Y94" i="10"/>
  <c r="Z93" i="10" s="1"/>
  <c r="X95" i="10"/>
  <c r="Y96" i="10"/>
  <c r="Z95" i="10" s="1"/>
  <c r="Y88" i="10"/>
  <c r="Z87" i="10" s="1"/>
  <c r="X87" i="10"/>
  <c r="Y86" i="10"/>
  <c r="Z85" i="10" s="1"/>
  <c r="X85" i="10"/>
  <c r="Y84" i="10"/>
  <c r="Z83" i="10" s="1"/>
  <c r="X83" i="10"/>
  <c r="Y82" i="10"/>
  <c r="Z81" i="10" s="1"/>
  <c r="X81" i="10"/>
  <c r="Y80" i="10"/>
  <c r="Z79" i="10" s="1"/>
  <c r="X79" i="10"/>
  <c r="Y78" i="10"/>
  <c r="Z77" i="10" s="1"/>
  <c r="X77" i="10"/>
  <c r="Y76" i="10"/>
  <c r="Z75" i="10" s="1"/>
  <c r="X75" i="10"/>
  <c r="Y74" i="10"/>
  <c r="Z73" i="10" s="1"/>
  <c r="X73" i="10"/>
  <c r="Y72" i="10"/>
  <c r="Z71" i="10" s="1"/>
  <c r="X71" i="10"/>
  <c r="Y70" i="10"/>
  <c r="Z69" i="10" s="1"/>
  <c r="X69" i="10"/>
  <c r="Y68" i="10"/>
  <c r="Z67" i="10" s="1"/>
  <c r="X67" i="10"/>
  <c r="Y66" i="10"/>
  <c r="Z65" i="10" s="1"/>
  <c r="X65" i="10"/>
  <c r="Y64" i="10"/>
  <c r="Z63" i="10" s="1"/>
  <c r="X63" i="10"/>
  <c r="Y62" i="10"/>
  <c r="Z61" i="10" s="1"/>
  <c r="X61" i="10"/>
  <c r="Y60" i="10"/>
  <c r="Z59" i="10" s="1"/>
  <c r="X59" i="10"/>
  <c r="Y58" i="10"/>
  <c r="Z57" i="10" s="1"/>
  <c r="X57" i="10"/>
  <c r="Y39" i="10"/>
  <c r="Z38" i="10" s="1"/>
  <c r="Y11" i="10"/>
  <c r="X38" i="10"/>
  <c r="X40" i="10"/>
  <c r="Y41" i="10"/>
  <c r="Z40" i="10" s="1"/>
  <c r="Y37" i="10"/>
  <c r="Z36" i="10" s="1"/>
  <c r="X36" i="10"/>
  <c r="Y35" i="10"/>
  <c r="Z34" i="10" s="1"/>
  <c r="X34" i="10"/>
  <c r="Y33" i="10"/>
  <c r="Z32" i="10" s="1"/>
  <c r="X32" i="10"/>
  <c r="Y31" i="10"/>
  <c r="Z30" i="10" s="1"/>
  <c r="X30" i="10"/>
  <c r="Y29" i="10"/>
  <c r="Z28" i="10" s="1"/>
  <c r="X28" i="10"/>
  <c r="Y27" i="10"/>
  <c r="Z26" i="10" s="1"/>
  <c r="X26" i="10"/>
  <c r="Y25" i="10"/>
  <c r="Z24" i="10" s="1"/>
  <c r="X24" i="10"/>
  <c r="Y23" i="10"/>
  <c r="Z22" i="10" s="1"/>
  <c r="X22" i="10"/>
  <c r="Y21" i="10"/>
  <c r="Z20" i="10" s="1"/>
  <c r="X20" i="10"/>
  <c r="Y19" i="10"/>
  <c r="Z18" i="10" s="1"/>
  <c r="X18" i="10"/>
  <c r="Y17" i="10"/>
  <c r="Z16" i="10" s="1"/>
  <c r="X16" i="10"/>
  <c r="Y15" i="10"/>
  <c r="Z14" i="10" s="1"/>
  <c r="X14" i="10"/>
  <c r="Y13" i="10"/>
  <c r="Z12" i="10" s="1"/>
  <c r="X12" i="10"/>
  <c r="X10" i="10"/>
  <c r="E184" i="10"/>
  <c r="D184" i="10"/>
  <c r="Y244" i="39"/>
  <c r="Z243" i="39" s="1"/>
  <c r="X243" i="39"/>
  <c r="Y242" i="39"/>
  <c r="Z241" i="39" s="1"/>
  <c r="X241" i="39"/>
  <c r="Y240" i="39"/>
  <c r="Z239" i="39" s="1"/>
  <c r="X239" i="39"/>
  <c r="Y238" i="39"/>
  <c r="Z237" i="39" s="1"/>
  <c r="X237" i="39"/>
  <c r="Y236" i="39"/>
  <c r="Z235" i="39" s="1"/>
  <c r="X235" i="39"/>
  <c r="Y234" i="39"/>
  <c r="Z233" i="39" s="1"/>
  <c r="X233" i="39"/>
  <c r="Y232" i="39"/>
  <c r="Z231" i="39" s="1"/>
  <c r="X231" i="39"/>
  <c r="Y230" i="39"/>
  <c r="Z229" i="39" s="1"/>
  <c r="X229" i="39"/>
  <c r="Y228" i="39"/>
  <c r="Z227" i="39" s="1"/>
  <c r="X227" i="39"/>
  <c r="Y226" i="39"/>
  <c r="Z225" i="39" s="1"/>
  <c r="X225" i="39"/>
  <c r="Y224" i="39"/>
  <c r="Z223" i="39" s="1"/>
  <c r="X223" i="39"/>
  <c r="Y207" i="39"/>
  <c r="Z206" i="39" s="1"/>
  <c r="X206" i="39"/>
  <c r="Y205" i="39"/>
  <c r="Z204" i="39" s="1"/>
  <c r="X204" i="39"/>
  <c r="Y203" i="39"/>
  <c r="Z202" i="39" s="1"/>
  <c r="X202" i="39"/>
  <c r="Y201" i="39"/>
  <c r="Z200" i="39" s="1"/>
  <c r="X200" i="39"/>
  <c r="Y199" i="39"/>
  <c r="Z198" i="39" s="1"/>
  <c r="X198" i="39"/>
  <c r="Y197" i="39"/>
  <c r="Z196" i="39" s="1"/>
  <c r="X196" i="39"/>
  <c r="Y195" i="39"/>
  <c r="Z194" i="39" s="1"/>
  <c r="X194" i="39"/>
  <c r="Y193" i="39"/>
  <c r="Z192" i="39" s="1"/>
  <c r="X192" i="39"/>
  <c r="Y191" i="39"/>
  <c r="Z190" i="39" s="1"/>
  <c r="X190" i="39"/>
  <c r="Y189" i="39"/>
  <c r="Z188" i="39" s="1"/>
  <c r="X188" i="39"/>
  <c r="Y187" i="39"/>
  <c r="Z186" i="39" s="1"/>
  <c r="X186" i="39"/>
  <c r="Y185" i="39"/>
  <c r="Z184" i="39" s="1"/>
  <c r="X184" i="39"/>
  <c r="X167" i="39"/>
  <c r="Y168" i="39"/>
  <c r="Z167" i="39" s="1"/>
  <c r="Y166" i="39"/>
  <c r="Z165" i="39" s="1"/>
  <c r="X165" i="39"/>
  <c r="Y164" i="39"/>
  <c r="Z163" i="39" s="1"/>
  <c r="X163" i="39"/>
  <c r="Y162" i="39"/>
  <c r="Z161" i="39" s="1"/>
  <c r="X161" i="39"/>
  <c r="Y160" i="39"/>
  <c r="Z159" i="39" s="1"/>
  <c r="X159" i="39"/>
  <c r="Y158" i="39"/>
  <c r="Z157" i="39" s="1"/>
  <c r="X157" i="39"/>
  <c r="Y156" i="39"/>
  <c r="Z155" i="39" s="1"/>
  <c r="X155" i="39"/>
  <c r="Y154" i="39"/>
  <c r="Z153" i="39" s="1"/>
  <c r="X153" i="39"/>
  <c r="Y152" i="39"/>
  <c r="Z151" i="39" s="1"/>
  <c r="X151" i="39"/>
  <c r="Y150" i="39"/>
  <c r="Z149" i="39" s="1"/>
  <c r="X149" i="39"/>
  <c r="Y148" i="39"/>
  <c r="Z147" i="39" s="1"/>
  <c r="X147" i="39"/>
  <c r="Y146" i="39"/>
  <c r="Z145" i="39" s="1"/>
  <c r="X145" i="39"/>
  <c r="Y144" i="39"/>
  <c r="Z143" i="39" s="1"/>
  <c r="X143" i="39"/>
  <c r="Y142" i="39"/>
  <c r="Z141" i="39" s="1"/>
  <c r="X141" i="39"/>
  <c r="Y140" i="39"/>
  <c r="Z139" i="39" s="1"/>
  <c r="X139" i="39"/>
  <c r="Y123" i="39"/>
  <c r="Z122" i="39" s="1"/>
  <c r="X122" i="39"/>
  <c r="Y121" i="39"/>
  <c r="Z120" i="39" s="1"/>
  <c r="X120" i="39"/>
  <c r="Y119" i="39"/>
  <c r="Z118" i="39" s="1"/>
  <c r="X118" i="39"/>
  <c r="Y117" i="39"/>
  <c r="Z116" i="39" s="1"/>
  <c r="X116" i="39"/>
  <c r="Y115" i="39"/>
  <c r="Z114" i="39" s="1"/>
  <c r="X114" i="39"/>
  <c r="Y113" i="39"/>
  <c r="Z112" i="39" s="1"/>
  <c r="X112" i="39"/>
  <c r="Y111" i="39"/>
  <c r="Z110" i="39" s="1"/>
  <c r="X110" i="39"/>
  <c r="Y109" i="39"/>
  <c r="Z108" i="39" s="1"/>
  <c r="X108" i="39"/>
  <c r="Y107" i="39"/>
  <c r="Z106" i="39" s="1"/>
  <c r="X106" i="39"/>
  <c r="Y105" i="39"/>
  <c r="Z104" i="39" s="1"/>
  <c r="X104" i="39"/>
  <c r="Y103" i="39"/>
  <c r="Z102" i="39" s="1"/>
  <c r="X102" i="39"/>
  <c r="Y101" i="39"/>
  <c r="Z100" i="39" s="1"/>
  <c r="X100" i="39"/>
  <c r="Y99" i="39"/>
  <c r="Z98" i="39" s="1"/>
  <c r="X98" i="39"/>
  <c r="Y97" i="39"/>
  <c r="Z96" i="39" s="1"/>
  <c r="X96" i="39"/>
  <c r="X53" i="39"/>
  <c r="Y80" i="39"/>
  <c r="Z79" i="39" s="1"/>
  <c r="X79" i="39"/>
  <c r="Y78" i="39"/>
  <c r="Z77" i="39" s="1"/>
  <c r="X77" i="39"/>
  <c r="Y76" i="39"/>
  <c r="Z75" i="39" s="1"/>
  <c r="X75" i="39"/>
  <c r="Y74" i="39"/>
  <c r="Z73" i="39" s="1"/>
  <c r="X73" i="39"/>
  <c r="Y72" i="39"/>
  <c r="Z71" i="39" s="1"/>
  <c r="X71" i="39"/>
  <c r="Y70" i="39"/>
  <c r="Z69" i="39" s="1"/>
  <c r="X69" i="39"/>
  <c r="Y68" i="39"/>
  <c r="Z67" i="39" s="1"/>
  <c r="X67" i="39"/>
  <c r="Y66" i="39"/>
  <c r="Z65" i="39" s="1"/>
  <c r="X65" i="39"/>
  <c r="Y64" i="39"/>
  <c r="Z63" i="39" s="1"/>
  <c r="X63" i="39"/>
  <c r="Y62" i="39"/>
  <c r="Z61" i="39" s="1"/>
  <c r="X61" i="39"/>
  <c r="Y60" i="39"/>
  <c r="Z59" i="39" s="1"/>
  <c r="X59" i="39"/>
  <c r="Y58" i="39"/>
  <c r="Z57" i="39" s="1"/>
  <c r="X57" i="39"/>
  <c r="Y56" i="39"/>
  <c r="Z55" i="39" s="1"/>
  <c r="X55" i="39"/>
  <c r="Y54" i="39"/>
  <c r="Z53" i="39" s="1"/>
  <c r="Y37" i="39"/>
  <c r="Z36" i="39" s="1"/>
  <c r="X36" i="39"/>
  <c r="Y35" i="39"/>
  <c r="Z34" i="39" s="1"/>
  <c r="X34" i="39"/>
  <c r="Y33" i="39"/>
  <c r="Z32" i="39" s="1"/>
  <c r="X32" i="39"/>
  <c r="Y31" i="39"/>
  <c r="Z30" i="39" s="1"/>
  <c r="X30" i="39"/>
  <c r="Y29" i="39"/>
  <c r="Z28" i="39" s="1"/>
  <c r="X28" i="39"/>
  <c r="Y27" i="39"/>
  <c r="Z26" i="39" s="1"/>
  <c r="X26" i="39"/>
  <c r="Y25" i="39"/>
  <c r="Z24" i="39" s="1"/>
  <c r="X24" i="39"/>
  <c r="Y23" i="39"/>
  <c r="Z22" i="39" s="1"/>
  <c r="X22" i="39"/>
  <c r="Y21" i="39"/>
  <c r="Z20" i="39" s="1"/>
  <c r="X20" i="39"/>
  <c r="Y19" i="39"/>
  <c r="Z18" i="39" s="1"/>
  <c r="X18" i="39"/>
  <c r="Y17" i="39"/>
  <c r="Z16" i="39" s="1"/>
  <c r="X16" i="39"/>
  <c r="Y15" i="39"/>
  <c r="Z14" i="39" s="1"/>
  <c r="X14" i="39"/>
  <c r="Y13" i="39"/>
  <c r="Z12" i="39" s="1"/>
  <c r="X12" i="39"/>
  <c r="Y11" i="39"/>
  <c r="Z10" i="39" s="1"/>
  <c r="X10" i="39"/>
  <c r="E283" i="39"/>
  <c r="D283" i="39"/>
  <c r="Y503" i="7"/>
  <c r="Z502" i="7" s="1"/>
  <c r="X502" i="7"/>
  <c r="Y501" i="7"/>
  <c r="Z500" i="7" s="1"/>
  <c r="X500" i="7"/>
  <c r="Y499" i="7"/>
  <c r="Z498" i="7" s="1"/>
  <c r="X498" i="7"/>
  <c r="Y497" i="7"/>
  <c r="Z496" i="7" s="1"/>
  <c r="X496" i="7"/>
  <c r="Y495" i="7"/>
  <c r="Z494" i="7" s="1"/>
  <c r="X494" i="7"/>
  <c r="Y493" i="7"/>
  <c r="Z492" i="7" s="1"/>
  <c r="X492" i="7"/>
  <c r="Y491" i="7"/>
  <c r="Z490" i="7" s="1"/>
  <c r="X490" i="7"/>
  <c r="Y489" i="7"/>
  <c r="Z488" i="7" s="1"/>
  <c r="X488" i="7"/>
  <c r="Y487" i="7"/>
  <c r="Z486" i="7" s="1"/>
  <c r="X486" i="7"/>
  <c r="Y485" i="7"/>
  <c r="Z484" i="7" s="1"/>
  <c r="X484" i="7"/>
  <c r="Y483" i="7"/>
  <c r="Z482" i="7" s="1"/>
  <c r="X482" i="7"/>
  <c r="Y481" i="7"/>
  <c r="Z480" i="7" s="1"/>
  <c r="X480" i="7"/>
  <c r="Y479" i="7"/>
  <c r="Z478" i="7" s="1"/>
  <c r="X478" i="7"/>
  <c r="Y477" i="7"/>
  <c r="Z476" i="7" s="1"/>
  <c r="X476" i="7"/>
  <c r="Y475" i="7"/>
  <c r="Z474" i="7" s="1"/>
  <c r="X474" i="7"/>
  <c r="Y473" i="7"/>
  <c r="Z472" i="7" s="1"/>
  <c r="X472" i="7"/>
  <c r="X443" i="7"/>
  <c r="Y444" i="7"/>
  <c r="Z443" i="7" s="1"/>
  <c r="X445" i="7"/>
  <c r="Y446" i="7"/>
  <c r="Z445" i="7" s="1"/>
  <c r="X447" i="7"/>
  <c r="Y448" i="7"/>
  <c r="Z447" i="7" s="1"/>
  <c r="X449" i="7"/>
  <c r="Y450" i="7"/>
  <c r="Z449" i="7" s="1"/>
  <c r="X451" i="7"/>
  <c r="Y452" i="7"/>
  <c r="Z451" i="7" s="1"/>
  <c r="X453" i="7"/>
  <c r="Y454" i="7"/>
  <c r="Z453" i="7" s="1"/>
  <c r="X455" i="7"/>
  <c r="Y456" i="7"/>
  <c r="Z455" i="7" s="1"/>
  <c r="Y442" i="7"/>
  <c r="Z441" i="7" s="1"/>
  <c r="X441" i="7"/>
  <c r="Y440" i="7"/>
  <c r="Z439" i="7" s="1"/>
  <c r="X439" i="7"/>
  <c r="Y438" i="7"/>
  <c r="Z437" i="7" s="1"/>
  <c r="X437" i="7"/>
  <c r="Y436" i="7"/>
  <c r="Z435" i="7" s="1"/>
  <c r="X435" i="7"/>
  <c r="Y434" i="7"/>
  <c r="Z433" i="7" s="1"/>
  <c r="X433" i="7"/>
  <c r="Y432" i="7"/>
  <c r="Z431" i="7" s="1"/>
  <c r="X431" i="7"/>
  <c r="Y430" i="7"/>
  <c r="Z429" i="7" s="1"/>
  <c r="X429" i="7"/>
  <c r="Y428" i="7"/>
  <c r="Z427" i="7" s="1"/>
  <c r="X427" i="7"/>
  <c r="Y426" i="7"/>
  <c r="Z425" i="7" s="1"/>
  <c r="X425" i="7"/>
  <c r="Y424" i="7"/>
  <c r="Z423" i="7" s="1"/>
  <c r="X423" i="7"/>
  <c r="Y407" i="7"/>
  <c r="Z406" i="7" s="1"/>
  <c r="X406" i="7"/>
  <c r="Y405" i="7"/>
  <c r="Z404" i="7" s="1"/>
  <c r="X404" i="7"/>
  <c r="Y403" i="7"/>
  <c r="Z402" i="7" s="1"/>
  <c r="X402" i="7"/>
  <c r="Y401" i="7"/>
  <c r="Z400" i="7" s="1"/>
  <c r="X400" i="7"/>
  <c r="Y399" i="7"/>
  <c r="Z398" i="7" s="1"/>
  <c r="X398" i="7"/>
  <c r="Y397" i="7"/>
  <c r="Z396" i="7" s="1"/>
  <c r="X396" i="7"/>
  <c r="Y395" i="7"/>
  <c r="Z394" i="7" s="1"/>
  <c r="X394" i="7"/>
  <c r="Y393" i="7"/>
  <c r="Z392" i="7" s="1"/>
  <c r="X392" i="7"/>
  <c r="Y391" i="7"/>
  <c r="Z390" i="7" s="1"/>
  <c r="X390" i="7"/>
  <c r="Y389" i="7"/>
  <c r="Z388" i="7" s="1"/>
  <c r="X388" i="7"/>
  <c r="X365" i="7"/>
  <c r="Y366" i="7"/>
  <c r="Z365" i="7" s="1"/>
  <c r="X367" i="7"/>
  <c r="Y368" i="7"/>
  <c r="Z367" i="7" s="1"/>
  <c r="X369" i="7"/>
  <c r="Y370" i="7"/>
  <c r="Z369" i="7" s="1"/>
  <c r="X371" i="7"/>
  <c r="Y372" i="7"/>
  <c r="Z371" i="7" s="1"/>
  <c r="Y364" i="7"/>
  <c r="Z363" i="7" s="1"/>
  <c r="X363" i="7"/>
  <c r="Y362" i="7"/>
  <c r="Z361" i="7" s="1"/>
  <c r="X361" i="7"/>
  <c r="Y360" i="7"/>
  <c r="Z359" i="7" s="1"/>
  <c r="X359" i="7"/>
  <c r="Y358" i="7"/>
  <c r="Z357" i="7" s="1"/>
  <c r="X357" i="7"/>
  <c r="Y356" i="7"/>
  <c r="Z355" i="7" s="1"/>
  <c r="X355" i="7"/>
  <c r="Y354" i="7"/>
  <c r="Z353" i="7" s="1"/>
  <c r="X353" i="7"/>
  <c r="Y352" i="7"/>
  <c r="Z351" i="7" s="1"/>
  <c r="X351" i="7"/>
  <c r="Y350" i="7"/>
  <c r="Z349" i="7" s="1"/>
  <c r="X349" i="7"/>
  <c r="Y348" i="7"/>
  <c r="Z347" i="7" s="1"/>
  <c r="X347" i="7"/>
  <c r="Y346" i="7"/>
  <c r="Z345" i="7" s="1"/>
  <c r="X345" i="7"/>
  <c r="Y344" i="7"/>
  <c r="Z343" i="7" s="1"/>
  <c r="X343" i="7"/>
  <c r="Y342" i="7"/>
  <c r="Z341" i="7" s="1"/>
  <c r="X341" i="7"/>
  <c r="Y340" i="7"/>
  <c r="Z339" i="7" s="1"/>
  <c r="X339" i="7"/>
  <c r="Y338" i="7"/>
  <c r="Z337" i="7" s="1"/>
  <c r="X337" i="7"/>
  <c r="Y336" i="7"/>
  <c r="Z335" i="7" s="1"/>
  <c r="X335" i="7"/>
  <c r="X318" i="7"/>
  <c r="Y319" i="7"/>
  <c r="Z318" i="7" s="1"/>
  <c r="Y317" i="7"/>
  <c r="Z316" i="7" s="1"/>
  <c r="X316" i="7"/>
  <c r="Y315" i="7"/>
  <c r="Z314" i="7" s="1"/>
  <c r="X314" i="7"/>
  <c r="Y313" i="7"/>
  <c r="Z312" i="7" s="1"/>
  <c r="X312" i="7"/>
  <c r="Y311" i="7"/>
  <c r="Z310" i="7" s="1"/>
  <c r="X310" i="7"/>
  <c r="Y309" i="7"/>
  <c r="Z308" i="7" s="1"/>
  <c r="X308" i="7"/>
  <c r="Y307" i="7"/>
  <c r="Z306" i="7" s="1"/>
  <c r="X306" i="7"/>
  <c r="Y305" i="7"/>
  <c r="Z304" i="7" s="1"/>
  <c r="X304" i="7"/>
  <c r="Y303" i="7"/>
  <c r="Z302" i="7" s="1"/>
  <c r="X302" i="7"/>
  <c r="Y301" i="7"/>
  <c r="Z300" i="7" s="1"/>
  <c r="X300" i="7"/>
  <c r="Y299" i="7"/>
  <c r="Z298" i="7" s="1"/>
  <c r="X298" i="7"/>
  <c r="Y297" i="7"/>
  <c r="Z296" i="7" s="1"/>
  <c r="X296" i="7"/>
  <c r="Y295" i="7"/>
  <c r="Z294" i="7" s="1"/>
  <c r="X294" i="7"/>
  <c r="Y293" i="7"/>
  <c r="Z292" i="7" s="1"/>
  <c r="X292" i="7"/>
  <c r="Y291" i="7"/>
  <c r="Z290" i="7" s="1"/>
  <c r="X290" i="7"/>
  <c r="X271" i="7"/>
  <c r="Y272" i="7"/>
  <c r="Z271" i="7" s="1"/>
  <c r="X273" i="7"/>
  <c r="Y274" i="7"/>
  <c r="Z273" i="7" s="1"/>
  <c r="Y270" i="7"/>
  <c r="Z269" i="7" s="1"/>
  <c r="X269" i="7"/>
  <c r="Y268" i="7"/>
  <c r="Z267" i="7" s="1"/>
  <c r="X267" i="7"/>
  <c r="Y266" i="7"/>
  <c r="Z265" i="7" s="1"/>
  <c r="X265" i="7"/>
  <c r="Y264" i="7"/>
  <c r="Z263" i="7" s="1"/>
  <c r="X263" i="7"/>
  <c r="Y262" i="7"/>
  <c r="Z261" i="7" s="1"/>
  <c r="X261" i="7"/>
  <c r="Y260" i="7"/>
  <c r="Z259" i="7" s="1"/>
  <c r="X259" i="7"/>
  <c r="Y258" i="7"/>
  <c r="Z257" i="7" s="1"/>
  <c r="X257" i="7"/>
  <c r="Y256" i="7"/>
  <c r="Z255" i="7" s="1"/>
  <c r="X255" i="7"/>
  <c r="Y254" i="7"/>
  <c r="Z253" i="7" s="1"/>
  <c r="X253" i="7"/>
  <c r="Y252" i="7"/>
  <c r="Z251" i="7" s="1"/>
  <c r="X251" i="7"/>
  <c r="Y250" i="7"/>
  <c r="Z249" i="7" s="1"/>
  <c r="X249" i="7"/>
  <c r="Y248" i="7"/>
  <c r="Z247" i="7" s="1"/>
  <c r="X247" i="7"/>
  <c r="Y231" i="7"/>
  <c r="Z230" i="7" s="1"/>
  <c r="X230" i="7"/>
  <c r="Y229" i="7"/>
  <c r="Z228" i="7" s="1"/>
  <c r="X228" i="7"/>
  <c r="Y227" i="7"/>
  <c r="Z226" i="7" s="1"/>
  <c r="X226" i="7"/>
  <c r="Y225" i="7"/>
  <c r="Z224" i="7" s="1"/>
  <c r="X224" i="7"/>
  <c r="Y223" i="7"/>
  <c r="Z222" i="7" s="1"/>
  <c r="X222" i="7"/>
  <c r="Y221" i="7"/>
  <c r="Z220" i="7" s="1"/>
  <c r="X220" i="7"/>
  <c r="Y219" i="7"/>
  <c r="Z218" i="7" s="1"/>
  <c r="X218" i="7"/>
  <c r="Y217" i="7"/>
  <c r="Z216" i="7" s="1"/>
  <c r="X216" i="7"/>
  <c r="Y215" i="7"/>
  <c r="Z214" i="7" s="1"/>
  <c r="X214" i="7"/>
  <c r="Y213" i="7"/>
  <c r="Z212" i="7" s="1"/>
  <c r="X212" i="7"/>
  <c r="Y211" i="7"/>
  <c r="Z210" i="7" s="1"/>
  <c r="X210" i="7"/>
  <c r="Y209" i="7"/>
  <c r="Z208" i="7" s="1"/>
  <c r="X208" i="7"/>
  <c r="X191" i="7"/>
  <c r="Y192" i="7"/>
  <c r="Z191" i="7" s="1"/>
  <c r="X183" i="7"/>
  <c r="Y184" i="7"/>
  <c r="Z183" i="7" s="1"/>
  <c r="X185" i="7"/>
  <c r="Y186" i="7"/>
  <c r="Z185" i="7" s="1"/>
  <c r="X187" i="7"/>
  <c r="Y188" i="7"/>
  <c r="Z187" i="7" s="1"/>
  <c r="X189" i="7"/>
  <c r="Y190" i="7"/>
  <c r="Z189" i="7" s="1"/>
  <c r="Y182" i="7"/>
  <c r="Z181" i="7" s="1"/>
  <c r="X181" i="7"/>
  <c r="Y180" i="7"/>
  <c r="Z179" i="7" s="1"/>
  <c r="X179" i="7"/>
  <c r="Y178" i="7"/>
  <c r="Z177" i="7" s="1"/>
  <c r="X177" i="7"/>
  <c r="Y176" i="7"/>
  <c r="Z175" i="7" s="1"/>
  <c r="X175" i="7"/>
  <c r="Y174" i="7"/>
  <c r="Z173" i="7" s="1"/>
  <c r="X173" i="7"/>
  <c r="Y172" i="7"/>
  <c r="Z171" i="7" s="1"/>
  <c r="X171" i="7"/>
  <c r="Y170" i="7"/>
  <c r="Z169" i="7" s="1"/>
  <c r="X169" i="7"/>
  <c r="Y168" i="7"/>
  <c r="Z167" i="7" s="1"/>
  <c r="X167" i="7"/>
  <c r="Y166" i="7"/>
  <c r="Z165" i="7" s="1"/>
  <c r="X165" i="7"/>
  <c r="Y164" i="7"/>
  <c r="Z163" i="7" s="1"/>
  <c r="X163" i="7"/>
  <c r="Y162" i="7"/>
  <c r="Z161" i="7" s="1"/>
  <c r="X161" i="7"/>
  <c r="Y160" i="7"/>
  <c r="Z159" i="7" s="1"/>
  <c r="X159" i="7"/>
  <c r="Y158" i="7"/>
  <c r="Z157" i="7" s="1"/>
  <c r="X157" i="7"/>
  <c r="Y156" i="7"/>
  <c r="Z155" i="7" s="1"/>
  <c r="X155" i="7"/>
  <c r="Y154" i="7"/>
  <c r="Z153" i="7" s="1"/>
  <c r="X153" i="7"/>
  <c r="Y152" i="7"/>
  <c r="Z151" i="7" s="1"/>
  <c r="X151" i="7"/>
  <c r="X134" i="7"/>
  <c r="Y135" i="7"/>
  <c r="Z134" i="7" s="1"/>
  <c r="Y133" i="7"/>
  <c r="Z132" i="7" s="1"/>
  <c r="X132" i="7"/>
  <c r="Y131" i="7"/>
  <c r="Z130" i="7" s="1"/>
  <c r="X130" i="7"/>
  <c r="Y129" i="7"/>
  <c r="Z128" i="7" s="1"/>
  <c r="X128" i="7"/>
  <c r="Y127" i="7"/>
  <c r="Z126" i="7" s="1"/>
  <c r="X126" i="7"/>
  <c r="Y125" i="7"/>
  <c r="Z124" i="7" s="1"/>
  <c r="X124" i="7"/>
  <c r="Y123" i="7"/>
  <c r="Z122" i="7" s="1"/>
  <c r="X122" i="7"/>
  <c r="Y121" i="7"/>
  <c r="Z120" i="7" s="1"/>
  <c r="X120" i="7"/>
  <c r="Y119" i="7"/>
  <c r="Z118" i="7" s="1"/>
  <c r="X118" i="7"/>
  <c r="Y117" i="7"/>
  <c r="Z116" i="7" s="1"/>
  <c r="X116" i="7"/>
  <c r="Y115" i="7"/>
  <c r="Z114" i="7" s="1"/>
  <c r="X114" i="7"/>
  <c r="Y113" i="7"/>
  <c r="Z112" i="7" s="1"/>
  <c r="X112" i="7"/>
  <c r="Y111" i="7"/>
  <c r="Z110" i="7" s="1"/>
  <c r="X110" i="7"/>
  <c r="Y109" i="7"/>
  <c r="Z108" i="7" s="1"/>
  <c r="X108" i="7"/>
  <c r="Y107" i="7"/>
  <c r="Z106" i="7" s="1"/>
  <c r="X106" i="7"/>
  <c r="Y105" i="7"/>
  <c r="Z104" i="7" s="1"/>
  <c r="X104" i="7"/>
  <c r="Y88" i="7"/>
  <c r="Z87" i="7" s="1"/>
  <c r="X87" i="7"/>
  <c r="Y86" i="7"/>
  <c r="Z85" i="7" s="1"/>
  <c r="X85" i="7"/>
  <c r="Y84" i="7"/>
  <c r="Z83" i="7" s="1"/>
  <c r="X83" i="7"/>
  <c r="Y82" i="7"/>
  <c r="Z81" i="7" s="1"/>
  <c r="X81" i="7"/>
  <c r="Y80" i="7"/>
  <c r="Z79" i="7" s="1"/>
  <c r="X79" i="7"/>
  <c r="Y78" i="7"/>
  <c r="Z77" i="7" s="1"/>
  <c r="X77" i="7"/>
  <c r="Y76" i="7"/>
  <c r="Z75" i="7" s="1"/>
  <c r="X75" i="7"/>
  <c r="Y74" i="7"/>
  <c r="Z73" i="7" s="1"/>
  <c r="X73" i="7"/>
  <c r="Y72" i="7"/>
  <c r="Z71" i="7" s="1"/>
  <c r="X71" i="7"/>
  <c r="Y70" i="7"/>
  <c r="Z69" i="7" s="1"/>
  <c r="X69" i="7"/>
  <c r="Y68" i="7"/>
  <c r="Z67" i="7" s="1"/>
  <c r="X67" i="7"/>
  <c r="Y66" i="7"/>
  <c r="Z65" i="7" s="1"/>
  <c r="X65" i="7"/>
  <c r="Y64" i="7"/>
  <c r="Z63" i="7" s="1"/>
  <c r="X63" i="7"/>
  <c r="Y62" i="7"/>
  <c r="Z61" i="7" s="1"/>
  <c r="X61" i="7"/>
  <c r="Y60" i="7"/>
  <c r="Z59" i="7" s="1"/>
  <c r="X59" i="7"/>
  <c r="X34" i="7"/>
  <c r="Y35" i="7"/>
  <c r="Z34" i="7" s="1"/>
  <c r="X36" i="7"/>
  <c r="Y37" i="7"/>
  <c r="Z36" i="7" s="1"/>
  <c r="X38" i="7"/>
  <c r="Y39" i="7"/>
  <c r="Z38" i="7" s="1"/>
  <c r="X40" i="7"/>
  <c r="Y41" i="7"/>
  <c r="Z40" i="7" s="1"/>
  <c r="X42" i="7"/>
  <c r="Y43" i="7"/>
  <c r="Z42" i="7" s="1"/>
  <c r="Y33" i="7"/>
  <c r="Z32" i="7" s="1"/>
  <c r="X32" i="7"/>
  <c r="Y31" i="7"/>
  <c r="Z30" i="7" s="1"/>
  <c r="X30" i="7"/>
  <c r="Y29" i="7"/>
  <c r="Z28" i="7" s="1"/>
  <c r="X28" i="7"/>
  <c r="Y27" i="7"/>
  <c r="Z26" i="7" s="1"/>
  <c r="X26" i="7"/>
  <c r="Y25" i="7"/>
  <c r="Z24" i="7" s="1"/>
  <c r="X24" i="7"/>
  <c r="Y23" i="7"/>
  <c r="Z22" i="7" s="1"/>
  <c r="X22" i="7"/>
  <c r="Y21" i="7"/>
  <c r="Z20" i="7" s="1"/>
  <c r="X20" i="7"/>
  <c r="Y19" i="7"/>
  <c r="Z18" i="7" s="1"/>
  <c r="X18" i="7"/>
  <c r="Y17" i="7"/>
  <c r="Z16" i="7" s="1"/>
  <c r="X16" i="7"/>
  <c r="Y15" i="7"/>
  <c r="Z14" i="7" s="1"/>
  <c r="X14" i="7"/>
  <c r="Y13" i="7"/>
  <c r="Z12" i="7" s="1"/>
  <c r="X12" i="7"/>
  <c r="Y11" i="7"/>
  <c r="Z10" i="7" s="1"/>
  <c r="X10" i="7"/>
  <c r="E572" i="7"/>
  <c r="D572" i="7"/>
  <c r="Y281" i="6"/>
  <c r="Z280" i="6" s="1"/>
  <c r="X280" i="6"/>
  <c r="Y279" i="6"/>
  <c r="Z278" i="6" s="1"/>
  <c r="X278" i="6"/>
  <c r="Y277" i="6"/>
  <c r="Z276" i="6" s="1"/>
  <c r="X276" i="6"/>
  <c r="Y275" i="6"/>
  <c r="Z274" i="6" s="1"/>
  <c r="X274" i="6"/>
  <c r="Y273" i="6"/>
  <c r="Z272" i="6" s="1"/>
  <c r="X272" i="6"/>
  <c r="Y271" i="6"/>
  <c r="Z270" i="6" s="1"/>
  <c r="X270" i="6"/>
  <c r="Y269" i="6"/>
  <c r="Z268" i="6" s="1"/>
  <c r="X268" i="6"/>
  <c r="Y267" i="6"/>
  <c r="Z266" i="6" s="1"/>
  <c r="X266" i="6"/>
  <c r="Y265" i="6"/>
  <c r="Z264" i="6" s="1"/>
  <c r="X264" i="6"/>
  <c r="Y248" i="6"/>
  <c r="Z247" i="6" s="1"/>
  <c r="X247" i="6"/>
  <c r="Y246" i="6"/>
  <c r="Z245" i="6" s="1"/>
  <c r="X245" i="6"/>
  <c r="Y244" i="6"/>
  <c r="Z243" i="6" s="1"/>
  <c r="X243" i="6"/>
  <c r="Y242" i="6"/>
  <c r="Z241" i="6" s="1"/>
  <c r="X241" i="6"/>
  <c r="Y240" i="6"/>
  <c r="Z239" i="6" s="1"/>
  <c r="X239" i="6"/>
  <c r="Y238" i="6"/>
  <c r="Z237" i="6" s="1"/>
  <c r="X237" i="6"/>
  <c r="Y236" i="6"/>
  <c r="Z235" i="6" s="1"/>
  <c r="X235" i="6"/>
  <c r="Y234" i="6"/>
  <c r="Z233" i="6" s="1"/>
  <c r="X233" i="6"/>
  <c r="Y232" i="6"/>
  <c r="Z231" i="6" s="1"/>
  <c r="X231" i="6"/>
  <c r="Y230" i="6"/>
  <c r="Z229" i="6" s="1"/>
  <c r="X229" i="6"/>
  <c r="Y228" i="6"/>
  <c r="Z227" i="6" s="1"/>
  <c r="X227" i="6"/>
  <c r="Y226" i="6"/>
  <c r="Z225" i="6" s="1"/>
  <c r="X225" i="6"/>
  <c r="X208" i="6"/>
  <c r="Y209" i="6"/>
  <c r="Z208" i="6" s="1"/>
  <c r="X206" i="6"/>
  <c r="Y207" i="6"/>
  <c r="Z206" i="6" s="1"/>
  <c r="Y205" i="6"/>
  <c r="Z204" i="6" s="1"/>
  <c r="X204" i="6"/>
  <c r="Y203" i="6"/>
  <c r="Z202" i="6" s="1"/>
  <c r="X202" i="6"/>
  <c r="Y201" i="6"/>
  <c r="Z200" i="6" s="1"/>
  <c r="X200" i="6"/>
  <c r="Y199" i="6"/>
  <c r="Z198" i="6" s="1"/>
  <c r="X198" i="6"/>
  <c r="Y197" i="6"/>
  <c r="Z196" i="6" s="1"/>
  <c r="X196" i="6"/>
  <c r="Y195" i="6"/>
  <c r="Z194" i="6" s="1"/>
  <c r="X194" i="6"/>
  <c r="Y193" i="6"/>
  <c r="Z192" i="6" s="1"/>
  <c r="X192" i="6"/>
  <c r="Y191" i="6"/>
  <c r="Z190" i="6" s="1"/>
  <c r="X190" i="6"/>
  <c r="Y189" i="6"/>
  <c r="Z188" i="6" s="1"/>
  <c r="X188" i="6"/>
  <c r="Y187" i="6"/>
  <c r="Z186" i="6" s="1"/>
  <c r="X186" i="6"/>
  <c r="Y185" i="6"/>
  <c r="Z184" i="6" s="1"/>
  <c r="X184" i="6"/>
  <c r="Y183" i="6"/>
  <c r="Z182" i="6" s="1"/>
  <c r="X182" i="6"/>
  <c r="Y181" i="6"/>
  <c r="Z180" i="6" s="1"/>
  <c r="X180" i="6"/>
  <c r="Y179" i="6"/>
  <c r="Z178" i="6" s="1"/>
  <c r="X178" i="6"/>
  <c r="Y177" i="6"/>
  <c r="Z176" i="6" s="1"/>
  <c r="X176" i="6"/>
  <c r="Y175" i="6"/>
  <c r="Z174" i="6" s="1"/>
  <c r="X174" i="6"/>
  <c r="X157" i="6"/>
  <c r="Y158" i="6"/>
  <c r="Z157" i="6" s="1"/>
  <c r="Y156" i="6"/>
  <c r="Z155" i="6" s="1"/>
  <c r="X155" i="6"/>
  <c r="Y154" i="6"/>
  <c r="Z153" i="6" s="1"/>
  <c r="X153" i="6"/>
  <c r="Y152" i="6"/>
  <c r="Z151" i="6" s="1"/>
  <c r="X151" i="6"/>
  <c r="Y150" i="6"/>
  <c r="Z149" i="6" s="1"/>
  <c r="X149" i="6"/>
  <c r="Y148" i="6"/>
  <c r="Z147" i="6" s="1"/>
  <c r="X147" i="6"/>
  <c r="Y146" i="6"/>
  <c r="Z145" i="6" s="1"/>
  <c r="X145" i="6"/>
  <c r="Y144" i="6"/>
  <c r="Z143" i="6" s="1"/>
  <c r="X143" i="6"/>
  <c r="Y142" i="6"/>
  <c r="Z141" i="6" s="1"/>
  <c r="X141" i="6"/>
  <c r="Y140" i="6"/>
  <c r="Z139" i="6" s="1"/>
  <c r="X139" i="6"/>
  <c r="Y138" i="6"/>
  <c r="Z137" i="6" s="1"/>
  <c r="X137" i="6"/>
  <c r="Y136" i="6"/>
  <c r="Z135" i="6" s="1"/>
  <c r="X135" i="6"/>
  <c r="Y134" i="6"/>
  <c r="Z133" i="6" s="1"/>
  <c r="X133" i="6"/>
  <c r="Y132" i="6"/>
  <c r="Z131" i="6" s="1"/>
  <c r="X131" i="6"/>
  <c r="Y130" i="6"/>
  <c r="Z129" i="6" s="1"/>
  <c r="X129" i="6"/>
  <c r="Y128" i="6"/>
  <c r="Z127" i="6" s="1"/>
  <c r="X127" i="6"/>
  <c r="X106" i="6"/>
  <c r="Y107" i="6"/>
  <c r="Z106" i="6" s="1"/>
  <c r="X108" i="6"/>
  <c r="Y109" i="6"/>
  <c r="Z108" i="6" s="1"/>
  <c r="X110" i="6"/>
  <c r="Y111" i="6"/>
  <c r="Z110" i="6" s="1"/>
  <c r="Y105" i="6"/>
  <c r="Z104" i="6" s="1"/>
  <c r="X104" i="6"/>
  <c r="Y103" i="6"/>
  <c r="Z102" i="6" s="1"/>
  <c r="X102" i="6"/>
  <c r="Y101" i="6"/>
  <c r="Z100" i="6" s="1"/>
  <c r="X100" i="6"/>
  <c r="Y99" i="6"/>
  <c r="Z98" i="6" s="1"/>
  <c r="X98" i="6"/>
  <c r="Y97" i="6"/>
  <c r="Z96" i="6" s="1"/>
  <c r="X96" i="6"/>
  <c r="Y95" i="6"/>
  <c r="Z94" i="6" s="1"/>
  <c r="X94" i="6"/>
  <c r="Y93" i="6"/>
  <c r="Z92" i="6" s="1"/>
  <c r="X92" i="6"/>
  <c r="Y91" i="6"/>
  <c r="Z90" i="6" s="1"/>
  <c r="X90" i="6"/>
  <c r="Y89" i="6"/>
  <c r="Z88" i="6" s="1"/>
  <c r="X88" i="6"/>
  <c r="Y87" i="6"/>
  <c r="Z86" i="6" s="1"/>
  <c r="X86" i="6"/>
  <c r="Y85" i="6"/>
  <c r="Z84" i="6" s="1"/>
  <c r="X84" i="6"/>
  <c r="Y83" i="6"/>
  <c r="Z82" i="6" s="1"/>
  <c r="X82" i="6"/>
  <c r="Y66" i="6"/>
  <c r="Z65" i="6" s="1"/>
  <c r="X65" i="6"/>
  <c r="Y64" i="6"/>
  <c r="Z63" i="6" s="1"/>
  <c r="X63" i="6"/>
  <c r="Y62" i="6"/>
  <c r="Z61" i="6" s="1"/>
  <c r="X61" i="6"/>
  <c r="Y60" i="6"/>
  <c r="Z59" i="6" s="1"/>
  <c r="X59" i="6"/>
  <c r="Y58" i="6"/>
  <c r="Z57" i="6" s="1"/>
  <c r="X57" i="6"/>
  <c r="Y56" i="6"/>
  <c r="Z55" i="6" s="1"/>
  <c r="X55" i="6"/>
  <c r="Y54" i="6"/>
  <c r="Z53" i="6" s="1"/>
  <c r="X53" i="6"/>
  <c r="Y52" i="6"/>
  <c r="Z51" i="6" s="1"/>
  <c r="X51" i="6"/>
  <c r="Y50" i="6"/>
  <c r="Z49" i="6" s="1"/>
  <c r="X49" i="6"/>
  <c r="Y33" i="6"/>
  <c r="Z32" i="6" s="1"/>
  <c r="X32" i="6"/>
  <c r="Y31" i="6"/>
  <c r="Z30" i="6" s="1"/>
  <c r="X30" i="6"/>
  <c r="Y29" i="6"/>
  <c r="Z28" i="6" s="1"/>
  <c r="X28" i="6"/>
  <c r="Y27" i="6"/>
  <c r="Z26" i="6" s="1"/>
  <c r="X26" i="6"/>
  <c r="Y25" i="6"/>
  <c r="Z24" i="6" s="1"/>
  <c r="X24" i="6"/>
  <c r="Y23" i="6"/>
  <c r="Z22" i="6" s="1"/>
  <c r="X22" i="6"/>
  <c r="Y21" i="6"/>
  <c r="Z20" i="6" s="1"/>
  <c r="X20" i="6"/>
  <c r="Y19" i="6"/>
  <c r="Z18" i="6" s="1"/>
  <c r="X18" i="6"/>
  <c r="Y17" i="6"/>
  <c r="Z16" i="6" s="1"/>
  <c r="X16" i="6"/>
  <c r="Y15" i="6"/>
  <c r="Z14" i="6" s="1"/>
  <c r="X14" i="6"/>
  <c r="Y13" i="6"/>
  <c r="Z12" i="6" s="1"/>
  <c r="X12" i="6"/>
  <c r="Y11" i="6"/>
  <c r="Z10" i="6" s="1"/>
  <c r="X10" i="6"/>
  <c r="E350" i="6"/>
  <c r="D350" i="6"/>
  <c r="AJ395" i="5"/>
  <c r="Y388" i="5"/>
  <c r="Z387" i="5" s="1"/>
  <c r="X387" i="5"/>
  <c r="Y386" i="5"/>
  <c r="Z385" i="5" s="1"/>
  <c r="X385" i="5"/>
  <c r="Y384" i="5"/>
  <c r="Z383" i="5" s="1"/>
  <c r="X383" i="5"/>
  <c r="Y382" i="5"/>
  <c r="Z381" i="5" s="1"/>
  <c r="X381" i="5"/>
  <c r="Y380" i="5"/>
  <c r="Z379" i="5" s="1"/>
  <c r="X379" i="5"/>
  <c r="Y378" i="5"/>
  <c r="Z377" i="5" s="1"/>
  <c r="X377" i="5"/>
  <c r="Y376" i="5"/>
  <c r="Z375" i="5" s="1"/>
  <c r="X375" i="5"/>
  <c r="Y374" i="5"/>
  <c r="Z373" i="5" s="1"/>
  <c r="X373" i="5"/>
  <c r="Y372" i="5"/>
  <c r="Z371" i="5" s="1"/>
  <c r="X371" i="5"/>
  <c r="Y370" i="5"/>
  <c r="Z369" i="5" s="1"/>
  <c r="X369" i="5"/>
  <c r="Y368" i="5"/>
  <c r="Z367" i="5" s="1"/>
  <c r="X367" i="5"/>
  <c r="Y366" i="5"/>
  <c r="Z365" i="5" s="1"/>
  <c r="X365" i="5"/>
  <c r="Y364" i="5"/>
  <c r="Z363" i="5" s="1"/>
  <c r="X363" i="5"/>
  <c r="Y362" i="5"/>
  <c r="Z361" i="5" s="1"/>
  <c r="X361" i="5"/>
  <c r="Y360" i="5"/>
  <c r="Z359" i="5" s="1"/>
  <c r="X359" i="5"/>
  <c r="X342" i="5"/>
  <c r="Y343" i="5"/>
  <c r="Z342" i="5" s="1"/>
  <c r="X332" i="5"/>
  <c r="Y333" i="5"/>
  <c r="Z332" i="5" s="1"/>
  <c r="X334" i="5"/>
  <c r="Y335" i="5"/>
  <c r="Z334" i="5" s="1"/>
  <c r="X336" i="5"/>
  <c r="Y337" i="5"/>
  <c r="Z336" i="5" s="1"/>
  <c r="X338" i="5"/>
  <c r="Y339" i="5"/>
  <c r="Z338" i="5" s="1"/>
  <c r="X340" i="5"/>
  <c r="Y341" i="5"/>
  <c r="Z340" i="5" s="1"/>
  <c r="Y331" i="5"/>
  <c r="Z330" i="5" s="1"/>
  <c r="X330" i="5"/>
  <c r="Y329" i="5"/>
  <c r="Z328" i="5" s="1"/>
  <c r="X328" i="5"/>
  <c r="Y327" i="5"/>
  <c r="Z326" i="5" s="1"/>
  <c r="X326" i="5"/>
  <c r="Y325" i="5"/>
  <c r="Z324" i="5" s="1"/>
  <c r="X324" i="5"/>
  <c r="Y323" i="5"/>
  <c r="Z322" i="5" s="1"/>
  <c r="X322" i="5"/>
  <c r="Y321" i="5"/>
  <c r="Z320" i="5" s="1"/>
  <c r="X320" i="5"/>
  <c r="Y319" i="5"/>
  <c r="Z318" i="5" s="1"/>
  <c r="X318" i="5"/>
  <c r="Y317" i="5"/>
  <c r="Z316" i="5" s="1"/>
  <c r="X316" i="5"/>
  <c r="Y315" i="5"/>
  <c r="Z314" i="5" s="1"/>
  <c r="X314" i="5"/>
  <c r="Y313" i="5"/>
  <c r="Z312" i="5" s="1"/>
  <c r="X312" i="5"/>
  <c r="Y296" i="5"/>
  <c r="Z295" i="5" s="1"/>
  <c r="X295" i="5"/>
  <c r="Y294" i="5"/>
  <c r="Z293" i="5" s="1"/>
  <c r="X293" i="5"/>
  <c r="Y292" i="5"/>
  <c r="Z291" i="5" s="1"/>
  <c r="X291" i="5"/>
  <c r="Y290" i="5"/>
  <c r="Z289" i="5" s="1"/>
  <c r="X289" i="5"/>
  <c r="Y288" i="5"/>
  <c r="Z287" i="5" s="1"/>
  <c r="X287" i="5"/>
  <c r="Y286" i="5"/>
  <c r="Z285" i="5" s="1"/>
  <c r="X285" i="5"/>
  <c r="Y284" i="5"/>
  <c r="Z283" i="5" s="1"/>
  <c r="X283" i="5"/>
  <c r="Y282" i="5"/>
  <c r="Z281" i="5" s="1"/>
  <c r="X281" i="5"/>
  <c r="Y280" i="5"/>
  <c r="Z279" i="5" s="1"/>
  <c r="X279" i="5"/>
  <c r="Y278" i="5"/>
  <c r="Z277" i="5" s="1"/>
  <c r="X277" i="5"/>
  <c r="Y261" i="5"/>
  <c r="Z260" i="5" s="1"/>
  <c r="X260" i="5"/>
  <c r="Y259" i="5"/>
  <c r="Z258" i="5" s="1"/>
  <c r="X258" i="5"/>
  <c r="Y257" i="5"/>
  <c r="Z256" i="5" s="1"/>
  <c r="X256" i="5"/>
  <c r="Y255" i="5"/>
  <c r="Z254" i="5" s="1"/>
  <c r="X254" i="5"/>
  <c r="Y253" i="5"/>
  <c r="Z252" i="5" s="1"/>
  <c r="X252" i="5"/>
  <c r="Y251" i="5"/>
  <c r="Z250" i="5" s="1"/>
  <c r="X250" i="5"/>
  <c r="Y249" i="5"/>
  <c r="Z248" i="5" s="1"/>
  <c r="X248" i="5"/>
  <c r="Y247" i="5"/>
  <c r="Z246" i="5" s="1"/>
  <c r="X246" i="5"/>
  <c r="Y245" i="5"/>
  <c r="Z244" i="5" s="1"/>
  <c r="X244" i="5"/>
  <c r="Y243" i="5"/>
  <c r="Z242" i="5" s="1"/>
  <c r="X242" i="5"/>
  <c r="Y226" i="5"/>
  <c r="Z225" i="5" s="1"/>
  <c r="X225" i="5"/>
  <c r="Y224" i="5"/>
  <c r="Z223" i="5" s="1"/>
  <c r="X223" i="5"/>
  <c r="Y222" i="5"/>
  <c r="Z221" i="5" s="1"/>
  <c r="X221" i="5"/>
  <c r="Y220" i="5"/>
  <c r="Z219" i="5" s="1"/>
  <c r="X219" i="5"/>
  <c r="Y218" i="5"/>
  <c r="Z217" i="5" s="1"/>
  <c r="X217" i="5"/>
  <c r="Y216" i="5"/>
  <c r="Z215" i="5" s="1"/>
  <c r="X215" i="5"/>
  <c r="Y214" i="5"/>
  <c r="Z213" i="5" s="1"/>
  <c r="X213" i="5"/>
  <c r="Y212" i="5"/>
  <c r="Z211" i="5" s="1"/>
  <c r="X211" i="5"/>
  <c r="Y210" i="5"/>
  <c r="Z209" i="5" s="1"/>
  <c r="X209" i="5"/>
  <c r="Y208" i="5"/>
  <c r="Z207" i="5" s="1"/>
  <c r="X207" i="5"/>
  <c r="X186" i="5"/>
  <c r="Y187" i="5"/>
  <c r="Z186" i="5" s="1"/>
  <c r="X188" i="5"/>
  <c r="Y189" i="5"/>
  <c r="Z188" i="5" s="1"/>
  <c r="X190" i="5"/>
  <c r="Y191" i="5"/>
  <c r="Z190" i="5" s="1"/>
  <c r="Y185" i="5"/>
  <c r="Z184" i="5" s="1"/>
  <c r="X184" i="5"/>
  <c r="Y183" i="5"/>
  <c r="Z182" i="5" s="1"/>
  <c r="X182" i="5"/>
  <c r="Y181" i="5"/>
  <c r="Z180" i="5" s="1"/>
  <c r="X180" i="5"/>
  <c r="Y179" i="5"/>
  <c r="Z178" i="5" s="1"/>
  <c r="X178" i="5"/>
  <c r="Y177" i="5"/>
  <c r="Z176" i="5" s="1"/>
  <c r="X176" i="5"/>
  <c r="Y175" i="5"/>
  <c r="Z174" i="5" s="1"/>
  <c r="X174" i="5"/>
  <c r="Y173" i="5"/>
  <c r="Z172" i="5" s="1"/>
  <c r="X172" i="5"/>
  <c r="Y171" i="5"/>
  <c r="Z170" i="5" s="1"/>
  <c r="X170" i="5"/>
  <c r="Y169" i="5"/>
  <c r="Z168" i="5" s="1"/>
  <c r="X168" i="5"/>
  <c r="Y167" i="5"/>
  <c r="Z166" i="5" s="1"/>
  <c r="X166" i="5"/>
  <c r="Y165" i="5"/>
  <c r="Z164" i="5" s="1"/>
  <c r="X164" i="5"/>
  <c r="Y163" i="5"/>
  <c r="Z162" i="5" s="1"/>
  <c r="X162" i="5"/>
  <c r="X145" i="5"/>
  <c r="Y146" i="5"/>
  <c r="Z145" i="5" s="1"/>
  <c r="Y144" i="5"/>
  <c r="Z143" i="5" s="1"/>
  <c r="X143" i="5"/>
  <c r="Y142" i="5"/>
  <c r="Z141" i="5" s="1"/>
  <c r="X141" i="5"/>
  <c r="Y140" i="5"/>
  <c r="Z139" i="5" s="1"/>
  <c r="X139" i="5"/>
  <c r="Y138" i="5"/>
  <c r="Z137" i="5" s="1"/>
  <c r="X137" i="5"/>
  <c r="Y136" i="5"/>
  <c r="Z135" i="5" s="1"/>
  <c r="X135" i="5"/>
  <c r="Y134" i="5"/>
  <c r="Z133" i="5" s="1"/>
  <c r="X133" i="5"/>
  <c r="Y132" i="5"/>
  <c r="Z131" i="5" s="1"/>
  <c r="X131" i="5"/>
  <c r="Y130" i="5"/>
  <c r="Z129" i="5" s="1"/>
  <c r="X129" i="5"/>
  <c r="Y128" i="5"/>
  <c r="Z127" i="5" s="1"/>
  <c r="X127" i="5"/>
  <c r="Y126" i="5"/>
  <c r="Z125" i="5" s="1"/>
  <c r="X125" i="5"/>
  <c r="Y124" i="5"/>
  <c r="Z123" i="5" s="1"/>
  <c r="X123" i="5"/>
  <c r="Y107" i="5"/>
  <c r="Z106" i="5" s="1"/>
  <c r="X106" i="5"/>
  <c r="Y105" i="5"/>
  <c r="Z104" i="5" s="1"/>
  <c r="X104" i="5"/>
  <c r="Y103" i="5"/>
  <c r="Z102" i="5" s="1"/>
  <c r="X102" i="5"/>
  <c r="Y101" i="5"/>
  <c r="Z100" i="5" s="1"/>
  <c r="X100" i="5"/>
  <c r="Y99" i="5"/>
  <c r="Z98" i="5" s="1"/>
  <c r="X98" i="5"/>
  <c r="Y97" i="5"/>
  <c r="Z96" i="5" s="1"/>
  <c r="X96" i="5"/>
  <c r="Y95" i="5"/>
  <c r="Z94" i="5" s="1"/>
  <c r="X94" i="5"/>
  <c r="Y93" i="5"/>
  <c r="Z92" i="5" s="1"/>
  <c r="X92" i="5"/>
  <c r="Y91" i="5"/>
  <c r="Z90" i="5" s="1"/>
  <c r="X90" i="5"/>
  <c r="Y89" i="5"/>
  <c r="Z88" i="5" s="1"/>
  <c r="X88" i="5"/>
  <c r="Y72" i="5"/>
  <c r="Z71" i="5" s="1"/>
  <c r="X71" i="5"/>
  <c r="Y70" i="5"/>
  <c r="Z69" i="5" s="1"/>
  <c r="X69" i="5"/>
  <c r="Y68" i="5"/>
  <c r="Z67" i="5" s="1"/>
  <c r="X67" i="5"/>
  <c r="Y66" i="5"/>
  <c r="Z65" i="5" s="1"/>
  <c r="X65" i="5"/>
  <c r="Y64" i="5"/>
  <c r="Z63" i="5" s="1"/>
  <c r="X63" i="5"/>
  <c r="Y62" i="5"/>
  <c r="Z61" i="5" s="1"/>
  <c r="X61" i="5"/>
  <c r="Y60" i="5"/>
  <c r="Z59" i="5" s="1"/>
  <c r="X59" i="5"/>
  <c r="Y58" i="5"/>
  <c r="Z57" i="5" s="1"/>
  <c r="X57" i="5"/>
  <c r="Y56" i="5"/>
  <c r="Z55" i="5" s="1"/>
  <c r="X55" i="5"/>
  <c r="Y54" i="5"/>
  <c r="Z53" i="5" s="1"/>
  <c r="X53" i="5"/>
  <c r="Y52" i="5"/>
  <c r="Z51" i="5" s="1"/>
  <c r="X51" i="5"/>
  <c r="Y35" i="5"/>
  <c r="Z34" i="5" s="1"/>
  <c r="X34" i="5"/>
  <c r="Y33" i="5"/>
  <c r="Z32" i="5" s="1"/>
  <c r="X32" i="5"/>
  <c r="Y31" i="5"/>
  <c r="Z30" i="5" s="1"/>
  <c r="X30" i="5"/>
  <c r="Y29" i="5"/>
  <c r="Z28" i="5" s="1"/>
  <c r="X28" i="5"/>
  <c r="Y27" i="5"/>
  <c r="Z26" i="5" s="1"/>
  <c r="X26" i="5"/>
  <c r="Y25" i="5"/>
  <c r="Z24" i="5" s="1"/>
  <c r="X24" i="5"/>
  <c r="Y23" i="5"/>
  <c r="Z22" i="5" s="1"/>
  <c r="X22" i="5"/>
  <c r="Y21" i="5"/>
  <c r="Z20" i="5" s="1"/>
  <c r="X20" i="5"/>
  <c r="Y19" i="5"/>
  <c r="Z18" i="5" s="1"/>
  <c r="X18" i="5"/>
  <c r="Y17" i="5"/>
  <c r="Z16" i="5" s="1"/>
  <c r="X16" i="5"/>
  <c r="Y15" i="5"/>
  <c r="Z14" i="5" s="1"/>
  <c r="X14" i="5"/>
  <c r="Y13" i="5"/>
  <c r="Z12" i="5" s="1"/>
  <c r="X12" i="5"/>
  <c r="Y11" i="5"/>
  <c r="Z10" i="5" s="1"/>
  <c r="X10" i="5"/>
  <c r="E457" i="5"/>
  <c r="D457" i="5"/>
  <c r="B255" i="4"/>
  <c r="B231" i="4"/>
  <c r="X220" i="4"/>
  <c r="Y221" i="4"/>
  <c r="Z220" i="4" s="1"/>
  <c r="Y219" i="4"/>
  <c r="Z218" i="4" s="1"/>
  <c r="X218" i="4"/>
  <c r="Y217" i="4"/>
  <c r="Z216" i="4" s="1"/>
  <c r="X216" i="4"/>
  <c r="Y215" i="4"/>
  <c r="Z214" i="4" s="1"/>
  <c r="X214" i="4"/>
  <c r="Y213" i="4"/>
  <c r="Z212" i="4" s="1"/>
  <c r="X212" i="4"/>
  <c r="Y211" i="4"/>
  <c r="Z210" i="4" s="1"/>
  <c r="X210" i="4"/>
  <c r="Y209" i="4"/>
  <c r="Z208" i="4" s="1"/>
  <c r="X208" i="4"/>
  <c r="Y207" i="4"/>
  <c r="Z206" i="4" s="1"/>
  <c r="X206" i="4"/>
  <c r="Y205" i="4"/>
  <c r="Z204" i="4" s="1"/>
  <c r="X204" i="4"/>
  <c r="Y203" i="4"/>
  <c r="Z202" i="4" s="1"/>
  <c r="X202" i="4"/>
  <c r="Y201" i="4"/>
  <c r="Z200" i="4" s="1"/>
  <c r="X200" i="4"/>
  <c r="Y199" i="4"/>
  <c r="Z198" i="4" s="1"/>
  <c r="X198" i="4"/>
  <c r="Y197" i="4"/>
  <c r="Z196" i="4" s="1"/>
  <c r="X196" i="4"/>
  <c r="Y195" i="4"/>
  <c r="Z194" i="4" s="1"/>
  <c r="X194" i="4"/>
  <c r="Y193" i="4"/>
  <c r="Z192" i="4" s="1"/>
  <c r="X192" i="4"/>
  <c r="Y191" i="4"/>
  <c r="Z190" i="4" s="1"/>
  <c r="X190" i="4"/>
  <c r="Y189" i="4"/>
  <c r="Z188" i="4" s="1"/>
  <c r="X188" i="4"/>
  <c r="X171" i="4"/>
  <c r="Y172" i="4"/>
  <c r="Z171" i="4" s="1"/>
  <c r="Y170" i="4"/>
  <c r="Z169" i="4" s="1"/>
  <c r="X169" i="4"/>
  <c r="Y168" i="4"/>
  <c r="Z167" i="4" s="1"/>
  <c r="X167" i="4"/>
  <c r="Y166" i="4"/>
  <c r="Z165" i="4" s="1"/>
  <c r="X165" i="4"/>
  <c r="Y164" i="4"/>
  <c r="Z163" i="4" s="1"/>
  <c r="X163" i="4"/>
  <c r="Y162" i="4"/>
  <c r="Z161" i="4" s="1"/>
  <c r="X161" i="4"/>
  <c r="Y160" i="4"/>
  <c r="Z159" i="4" s="1"/>
  <c r="X159" i="4"/>
  <c r="Y158" i="4"/>
  <c r="Z157" i="4" s="1"/>
  <c r="X157" i="4"/>
  <c r="Y156" i="4"/>
  <c r="Z155" i="4" s="1"/>
  <c r="X155" i="4"/>
  <c r="Y154" i="4"/>
  <c r="Z153" i="4" s="1"/>
  <c r="X153" i="4"/>
  <c r="Y152" i="4"/>
  <c r="Z151" i="4" s="1"/>
  <c r="X151" i="4"/>
  <c r="Y150" i="4"/>
  <c r="Z149" i="4" s="1"/>
  <c r="X149" i="4"/>
  <c r="Y148" i="4"/>
  <c r="Z147" i="4" s="1"/>
  <c r="X147" i="4"/>
  <c r="Y146" i="4"/>
  <c r="Z145" i="4" s="1"/>
  <c r="X145" i="4"/>
  <c r="Y144" i="4"/>
  <c r="Z143" i="4" s="1"/>
  <c r="X143" i="4"/>
  <c r="Y142" i="4"/>
  <c r="Z141" i="4" s="1"/>
  <c r="X141" i="4"/>
  <c r="X122" i="4"/>
  <c r="Y123" i="4"/>
  <c r="Z122" i="4" s="1"/>
  <c r="X124" i="4"/>
  <c r="Y125" i="4"/>
  <c r="Z124" i="4" s="1"/>
  <c r="Y121" i="4"/>
  <c r="Z120" i="4" s="1"/>
  <c r="X120" i="4"/>
  <c r="Y119" i="4"/>
  <c r="Z118" i="4" s="1"/>
  <c r="X118" i="4"/>
  <c r="Y117" i="4"/>
  <c r="Z116" i="4" s="1"/>
  <c r="X116" i="4"/>
  <c r="Y115" i="4"/>
  <c r="Z114" i="4" s="1"/>
  <c r="X114" i="4"/>
  <c r="Y113" i="4"/>
  <c r="Z112" i="4" s="1"/>
  <c r="X112" i="4"/>
  <c r="Y111" i="4"/>
  <c r="Z110" i="4" s="1"/>
  <c r="X110" i="4"/>
  <c r="Y109" i="4"/>
  <c r="Z108" i="4" s="1"/>
  <c r="X108" i="4"/>
  <c r="Y107" i="4"/>
  <c r="Z106" i="4" s="1"/>
  <c r="X106" i="4"/>
  <c r="Y105" i="4"/>
  <c r="Z104" i="4" s="1"/>
  <c r="X104" i="4"/>
  <c r="Y103" i="4"/>
  <c r="Z102" i="4" s="1"/>
  <c r="X102" i="4"/>
  <c r="Y101" i="4"/>
  <c r="Z100" i="4" s="1"/>
  <c r="X100" i="4"/>
  <c r="Y99" i="4"/>
  <c r="Z98" i="4" s="1"/>
  <c r="X98" i="4"/>
  <c r="Y97" i="4"/>
  <c r="Z96" i="4" s="1"/>
  <c r="X96" i="4"/>
  <c r="Y80" i="4"/>
  <c r="Z79" i="4" s="1"/>
  <c r="X79" i="4"/>
  <c r="Y78" i="4"/>
  <c r="Z77" i="4" s="1"/>
  <c r="X77" i="4"/>
  <c r="Y76" i="4"/>
  <c r="Z75" i="4" s="1"/>
  <c r="X75" i="4"/>
  <c r="Y74" i="4"/>
  <c r="Z73" i="4" s="1"/>
  <c r="X73" i="4"/>
  <c r="Y72" i="4"/>
  <c r="Z71" i="4" s="1"/>
  <c r="X71" i="4"/>
  <c r="Y70" i="4"/>
  <c r="Z69" i="4" s="1"/>
  <c r="X69" i="4"/>
  <c r="Y68" i="4"/>
  <c r="Z67" i="4" s="1"/>
  <c r="X67" i="4"/>
  <c r="Y66" i="4"/>
  <c r="Z65" i="4" s="1"/>
  <c r="X65" i="4"/>
  <c r="Y64" i="4"/>
  <c r="Z63" i="4" s="1"/>
  <c r="X63" i="4"/>
  <c r="Y62" i="4"/>
  <c r="Z61" i="4" s="1"/>
  <c r="X61" i="4"/>
  <c r="Y60" i="4"/>
  <c r="Z59" i="4" s="1"/>
  <c r="X59" i="4"/>
  <c r="Y58" i="4"/>
  <c r="Z57" i="4" s="1"/>
  <c r="X57" i="4"/>
  <c r="Y56" i="4"/>
  <c r="Z55" i="4" s="1"/>
  <c r="X55" i="4"/>
  <c r="X36" i="4"/>
  <c r="Y37" i="4"/>
  <c r="Z36" i="4" s="1"/>
  <c r="X38" i="4"/>
  <c r="Y39" i="4"/>
  <c r="Z38" i="4" s="1"/>
  <c r="Y35" i="4"/>
  <c r="Z34" i="4" s="1"/>
  <c r="X34" i="4"/>
  <c r="Y33" i="4"/>
  <c r="Z32" i="4" s="1"/>
  <c r="X32" i="4"/>
  <c r="Y31" i="4"/>
  <c r="Z30" i="4" s="1"/>
  <c r="X30" i="4"/>
  <c r="Y29" i="4"/>
  <c r="Z28" i="4" s="1"/>
  <c r="X28" i="4"/>
  <c r="Y27" i="4"/>
  <c r="Z26" i="4" s="1"/>
  <c r="X26" i="4"/>
  <c r="Y25" i="4"/>
  <c r="Z24" i="4" s="1"/>
  <c r="X24" i="4"/>
  <c r="Y23" i="4"/>
  <c r="Z22" i="4" s="1"/>
  <c r="X22" i="4"/>
  <c r="Y21" i="4"/>
  <c r="Z20" i="4" s="1"/>
  <c r="X20" i="4"/>
  <c r="Y19" i="4"/>
  <c r="Z18" i="4" s="1"/>
  <c r="X18" i="4"/>
  <c r="Y17" i="4"/>
  <c r="Z16" i="4" s="1"/>
  <c r="X16" i="4"/>
  <c r="Y15" i="4"/>
  <c r="Z14" i="4" s="1"/>
  <c r="X14" i="4"/>
  <c r="Y13" i="4"/>
  <c r="Z12" i="4" s="1"/>
  <c r="X12" i="4"/>
  <c r="Y11" i="4"/>
  <c r="Z10" i="4" s="1"/>
  <c r="X10" i="4"/>
  <c r="E292" i="4"/>
  <c r="D292" i="4"/>
  <c r="I235" i="35"/>
  <c r="F57" i="34"/>
  <c r="J234" i="35"/>
  <c r="J268" i="35"/>
  <c r="E166" i="35"/>
  <c r="E406" i="35"/>
  <c r="J30" i="35"/>
  <c r="J237" i="35"/>
  <c r="J100" i="35"/>
  <c r="J32" i="35"/>
  <c r="J31" i="35"/>
  <c r="F29" i="34"/>
  <c r="E132" i="35"/>
  <c r="F81" i="34"/>
  <c r="E33" i="35"/>
  <c r="J270" i="35"/>
  <c r="J167" i="35"/>
  <c r="E203" i="35"/>
  <c r="F73" i="34"/>
  <c r="F53" i="34"/>
  <c r="F13" i="34"/>
  <c r="E372" i="35"/>
  <c r="E270" i="35"/>
  <c r="E32" i="35"/>
  <c r="E234" i="35"/>
  <c r="E303" i="35"/>
  <c r="E371" i="35"/>
  <c r="E101" i="35"/>
  <c r="J166" i="35"/>
  <c r="E336" i="35"/>
  <c r="J370" i="35"/>
  <c r="E237" i="35"/>
  <c r="J406" i="35"/>
  <c r="E305" i="35"/>
  <c r="E30" i="35"/>
  <c r="E404" i="35"/>
  <c r="F61" i="34"/>
  <c r="E269" i="35"/>
  <c r="E167" i="35"/>
  <c r="F89" i="34"/>
  <c r="F37" i="34"/>
  <c r="F17" i="34"/>
  <c r="E370" i="35"/>
  <c r="E65" i="35"/>
  <c r="J269" i="35"/>
  <c r="F41" i="34"/>
  <c r="E235" i="35"/>
  <c r="J65" i="35"/>
  <c r="J33" i="35"/>
  <c r="J407" i="35"/>
  <c r="J338" i="35"/>
  <c r="J304" i="35"/>
  <c r="J132" i="35"/>
  <c r="J67" i="35"/>
  <c r="J203" i="35"/>
  <c r="I304" i="35"/>
  <c r="F85" i="34"/>
  <c r="E236" i="35"/>
  <c r="F101" i="34"/>
  <c r="E202" i="35"/>
  <c r="E31" i="35"/>
  <c r="J98" i="35"/>
  <c r="J201" i="35"/>
  <c r="E169" i="35"/>
  <c r="J202" i="35"/>
  <c r="E135" i="35"/>
  <c r="E133" i="35"/>
  <c r="J135" i="35"/>
  <c r="E338" i="35"/>
  <c r="F21" i="34"/>
  <c r="J168" i="35"/>
  <c r="E337" i="35"/>
  <c r="J303" i="35"/>
  <c r="F45" i="34"/>
  <c r="J17" i="32"/>
  <c r="E99" i="35"/>
  <c r="F77" i="34"/>
  <c r="J200" i="35"/>
  <c r="J372" i="35"/>
  <c r="E66" i="35"/>
  <c r="J404" i="35"/>
  <c r="J235" i="35"/>
  <c r="F49" i="34"/>
  <c r="J371" i="35"/>
  <c r="E268" i="35"/>
  <c r="E64" i="35"/>
  <c r="I101" i="35"/>
  <c r="E271" i="35"/>
  <c r="J405" i="35"/>
  <c r="J66" i="35"/>
  <c r="J99" i="35"/>
  <c r="E302" i="35"/>
  <c r="E339" i="35"/>
  <c r="F33" i="34"/>
  <c r="F25" i="34"/>
  <c r="J101" i="35"/>
  <c r="F97" i="34"/>
  <c r="J133" i="35"/>
  <c r="E200" i="35"/>
  <c r="J169" i="35"/>
  <c r="J336" i="35"/>
  <c r="E201" i="35"/>
  <c r="E98" i="35"/>
  <c r="J134" i="35"/>
  <c r="J236" i="35"/>
  <c r="E134" i="35"/>
  <c r="E100" i="35"/>
  <c r="E405" i="35"/>
  <c r="J305" i="35"/>
  <c r="J373" i="35"/>
  <c r="E373" i="35"/>
  <c r="E67" i="35"/>
  <c r="E407" i="35"/>
  <c r="J339" i="35"/>
  <c r="E168" i="35"/>
  <c r="J64" i="35"/>
  <c r="J271" i="35"/>
  <c r="F69" i="34"/>
  <c r="F93" i="34"/>
  <c r="J302" i="35"/>
  <c r="F9" i="34"/>
  <c r="F65" i="34"/>
  <c r="E304" i="35"/>
  <c r="J337" i="35"/>
  <c r="AP16" i="31" l="1"/>
  <c r="AW15" i="7"/>
  <c r="AW31" i="7"/>
  <c r="AS21" i="7"/>
  <c r="K543" i="7"/>
  <c r="K559" i="7"/>
  <c r="E549" i="7"/>
  <c r="E565" i="7"/>
  <c r="G554" i="7"/>
  <c r="E566" i="7"/>
  <c r="K545" i="7"/>
  <c r="E567" i="7"/>
  <c r="AW18" i="7"/>
  <c r="E552" i="7"/>
  <c r="AW19" i="7"/>
  <c r="K547" i="7"/>
  <c r="G558" i="7"/>
  <c r="AS26" i="7"/>
  <c r="E554" i="7"/>
  <c r="K549" i="7"/>
  <c r="K566" i="7"/>
  <c r="AS13" i="7"/>
  <c r="G562" i="7"/>
  <c r="K552" i="7"/>
  <c r="AS15" i="7"/>
  <c r="E544" i="7"/>
  <c r="G566" i="7"/>
  <c r="AW16" i="7"/>
  <c r="AW32" i="7"/>
  <c r="AS22" i="7"/>
  <c r="K544" i="7"/>
  <c r="K560" i="7"/>
  <c r="E550" i="7"/>
  <c r="G555" i="7"/>
  <c r="E551" i="7"/>
  <c r="AW34" i="7"/>
  <c r="K546" i="7"/>
  <c r="E568" i="7"/>
  <c r="G557" i="7"/>
  <c r="AS9" i="7"/>
  <c r="K563" i="7"/>
  <c r="E542" i="7"/>
  <c r="AS10" i="7"/>
  <c r="K564" i="7"/>
  <c r="G543" i="7"/>
  <c r="AS27" i="7"/>
  <c r="G560" i="7"/>
  <c r="AW22" i="7"/>
  <c r="G561" i="7"/>
  <c r="AW23" i="7"/>
  <c r="K567" i="7"/>
  <c r="AS14" i="7"/>
  <c r="K553" i="7"/>
  <c r="AW10" i="7"/>
  <c r="AW11" i="7"/>
  <c r="AW17" i="7"/>
  <c r="AW33" i="7"/>
  <c r="AS23" i="7"/>
  <c r="K561" i="7"/>
  <c r="G556" i="7"/>
  <c r="AS24" i="7"/>
  <c r="K562" i="7"/>
  <c r="AS25" i="7"/>
  <c r="E553" i="7"/>
  <c r="AW20" i="7"/>
  <c r="K548" i="7"/>
  <c r="G559" i="7"/>
  <c r="E555" i="7"/>
  <c r="K550" i="7"/>
  <c r="AS29" i="7"/>
  <c r="AW24" i="7"/>
  <c r="G547" i="7"/>
  <c r="E543" i="7"/>
  <c r="K554" i="7"/>
  <c r="AS17" i="7"/>
  <c r="G550" i="7"/>
  <c r="AW27" i="7"/>
  <c r="E556" i="7"/>
  <c r="G546" i="7"/>
  <c r="K568" i="7"/>
  <c r="E559" i="7"/>
  <c r="AS32" i="7"/>
  <c r="K555" i="7"/>
  <c r="AS12" i="7"/>
  <c r="AS30" i="7"/>
  <c r="G548" i="7"/>
  <c r="G549" i="7"/>
  <c r="E545" i="7"/>
  <c r="AW9" i="7"/>
  <c r="AS16" i="7"/>
  <c r="AW12" i="7"/>
  <c r="AW28" i="7"/>
  <c r="AS18" i="7"/>
  <c r="AS34" i="7"/>
  <c r="K556" i="7"/>
  <c r="E546" i="7"/>
  <c r="E562" i="7"/>
  <c r="G551" i="7"/>
  <c r="G567" i="7"/>
  <c r="AS19" i="7"/>
  <c r="K557" i="7"/>
  <c r="E563" i="7"/>
  <c r="G552" i="7"/>
  <c r="AW14" i="7"/>
  <c r="AS20" i="7"/>
  <c r="K558" i="7"/>
  <c r="E564" i="7"/>
  <c r="G542" i="7"/>
  <c r="AS11" i="7"/>
  <c r="K565" i="7"/>
  <c r="G545" i="7"/>
  <c r="E557" i="7"/>
  <c r="E558" i="7"/>
  <c r="AS31" i="7"/>
  <c r="AW26" i="7"/>
  <c r="G565" i="7"/>
  <c r="AS33" i="7"/>
  <c r="AW13" i="7"/>
  <c r="AW29" i="7"/>
  <c r="AS8" i="7"/>
  <c r="E547" i="7"/>
  <c r="G568" i="7"/>
  <c r="AW30" i="7"/>
  <c r="K542" i="7"/>
  <c r="E548" i="7"/>
  <c r="G553" i="7"/>
  <c r="N553" i="7" s="1"/>
  <c r="AW21" i="7"/>
  <c r="G544" i="7"/>
  <c r="AS28" i="7"/>
  <c r="K551" i="7"/>
  <c r="G563" i="7"/>
  <c r="AW25" i="7"/>
  <c r="G564" i="7"/>
  <c r="E560" i="7"/>
  <c r="E561" i="7"/>
  <c r="K285" i="17"/>
  <c r="G274" i="17"/>
  <c r="G290" i="17"/>
  <c r="K288" i="17"/>
  <c r="K289" i="17"/>
  <c r="K274" i="17"/>
  <c r="G295" i="17"/>
  <c r="K275" i="17"/>
  <c r="G281" i="17"/>
  <c r="G286" i="17"/>
  <c r="K286" i="17"/>
  <c r="G275" i="17"/>
  <c r="G291" i="17"/>
  <c r="G293" i="17"/>
  <c r="G273" i="17"/>
  <c r="G278" i="17"/>
  <c r="G279" i="17"/>
  <c r="K291" i="17"/>
  <c r="K293" i="17"/>
  <c r="G284" i="17"/>
  <c r="K280" i="17"/>
  <c r="K287" i="17"/>
  <c r="G276" i="17"/>
  <c r="G292" i="17"/>
  <c r="G277" i="17"/>
  <c r="G294" i="17"/>
  <c r="G296" i="17"/>
  <c r="K276" i="17"/>
  <c r="K279" i="17"/>
  <c r="K296" i="17"/>
  <c r="K278" i="17"/>
  <c r="G280" i="17"/>
  <c r="K290" i="17"/>
  <c r="G283" i="17"/>
  <c r="K281" i="17"/>
  <c r="K282" i="17"/>
  <c r="K298" i="17"/>
  <c r="G287" i="17"/>
  <c r="K273" i="17"/>
  <c r="G297" i="17"/>
  <c r="K277" i="17"/>
  <c r="G298" i="17"/>
  <c r="K294" i="17"/>
  <c r="K295" i="17"/>
  <c r="K283" i="17"/>
  <c r="K299" i="17"/>
  <c r="G288" i="17"/>
  <c r="K284" i="17"/>
  <c r="G289" i="17"/>
  <c r="K292" i="17"/>
  <c r="G282" i="17"/>
  <c r="G299" i="17"/>
  <c r="G285" i="17"/>
  <c r="K297" i="17"/>
  <c r="E344" i="26"/>
  <c r="E332" i="26"/>
  <c r="E333" i="26"/>
  <c r="E337" i="26"/>
  <c r="E340" i="26"/>
  <c r="E345" i="26"/>
  <c r="E346" i="26"/>
  <c r="E331" i="26"/>
  <c r="E347" i="26"/>
  <c r="E348" i="26"/>
  <c r="E349" i="26"/>
  <c r="E352" i="26"/>
  <c r="E356" i="26"/>
  <c r="I330" i="26"/>
  <c r="G330" i="26"/>
  <c r="E334" i="26"/>
  <c r="E350" i="26"/>
  <c r="E353" i="26"/>
  <c r="E341" i="26"/>
  <c r="E343" i="26"/>
  <c r="E335" i="26"/>
  <c r="E351" i="26"/>
  <c r="E355" i="26"/>
  <c r="E336" i="26"/>
  <c r="E338" i="26"/>
  <c r="E354" i="26"/>
  <c r="E339" i="26"/>
  <c r="E330" i="26"/>
  <c r="E342" i="26"/>
  <c r="AW24" i="26"/>
  <c r="AS14" i="26"/>
  <c r="AS30" i="26"/>
  <c r="K342" i="26"/>
  <c r="G332" i="26"/>
  <c r="G348" i="26"/>
  <c r="AW27" i="26"/>
  <c r="K345" i="26"/>
  <c r="AW12" i="26"/>
  <c r="K346" i="26"/>
  <c r="G352" i="26"/>
  <c r="AS19" i="26"/>
  <c r="G337" i="26"/>
  <c r="AW30" i="26"/>
  <c r="AS21" i="26"/>
  <c r="G356" i="26"/>
  <c r="G342" i="26"/>
  <c r="K354" i="26"/>
  <c r="AW9" i="26"/>
  <c r="AW25" i="26"/>
  <c r="AS15" i="26"/>
  <c r="AS31" i="26"/>
  <c r="K343" i="26"/>
  <c r="G333" i="26"/>
  <c r="G349" i="26"/>
  <c r="AW11" i="26"/>
  <c r="AS33" i="26"/>
  <c r="G335" i="26"/>
  <c r="AS18" i="26"/>
  <c r="G336" i="26"/>
  <c r="AW13" i="26"/>
  <c r="K331" i="26"/>
  <c r="G353" i="26"/>
  <c r="K332" i="26"/>
  <c r="K333" i="26"/>
  <c r="K336" i="26"/>
  <c r="AS10" i="26"/>
  <c r="AW10" i="26"/>
  <c r="AW26" i="26"/>
  <c r="AS16" i="26"/>
  <c r="AS32" i="26"/>
  <c r="K344" i="26"/>
  <c r="G334" i="26"/>
  <c r="G350" i="26"/>
  <c r="AS17" i="26"/>
  <c r="G351" i="26"/>
  <c r="AW28" i="26"/>
  <c r="AS34" i="26"/>
  <c r="AW29" i="26"/>
  <c r="K347" i="26"/>
  <c r="K348" i="26"/>
  <c r="G339" i="26"/>
  <c r="G340" i="26"/>
  <c r="G341" i="26"/>
  <c r="K338" i="26"/>
  <c r="AW14" i="26"/>
  <c r="AS20" i="26"/>
  <c r="AW15" i="26"/>
  <c r="G344" i="26"/>
  <c r="AW16" i="26"/>
  <c r="AW32" i="26"/>
  <c r="AS22" i="26"/>
  <c r="K334" i="26"/>
  <c r="K350" i="26"/>
  <c r="AW17" i="26"/>
  <c r="AW33" i="26"/>
  <c r="AS23" i="26"/>
  <c r="AW18" i="26"/>
  <c r="AW34" i="26"/>
  <c r="AS24" i="26"/>
  <c r="AW19" i="26"/>
  <c r="AS9" i="26"/>
  <c r="AS25" i="26"/>
  <c r="K337" i="26"/>
  <c r="K353" i="26"/>
  <c r="AW20" i="26"/>
  <c r="AW21" i="26"/>
  <c r="AS11" i="26"/>
  <c r="AS27" i="26"/>
  <c r="K339" i="26"/>
  <c r="K355" i="26"/>
  <c r="G345" i="26"/>
  <c r="AW23" i="26"/>
  <c r="AS29" i="26"/>
  <c r="K341" i="26"/>
  <c r="G347" i="26"/>
  <c r="G354" i="26"/>
  <c r="AW31" i="26"/>
  <c r="G355" i="26"/>
  <c r="K351" i="26"/>
  <c r="K352" i="26"/>
  <c r="G343" i="26"/>
  <c r="AW22" i="26"/>
  <c r="AS12" i="26"/>
  <c r="AS28" i="26"/>
  <c r="K340" i="26"/>
  <c r="K356" i="26"/>
  <c r="G346" i="26"/>
  <c r="AS13" i="26"/>
  <c r="G331" i="26"/>
  <c r="G338" i="26"/>
  <c r="K349" i="26"/>
  <c r="K335" i="26"/>
  <c r="AS26" i="26"/>
  <c r="G261" i="39"/>
  <c r="G277" i="39"/>
  <c r="G264" i="39"/>
  <c r="G270" i="39"/>
  <c r="G272" i="39"/>
  <c r="G262" i="39"/>
  <c r="G278" i="39"/>
  <c r="G253" i="39"/>
  <c r="G268" i="39"/>
  <c r="G254" i="39"/>
  <c r="G263" i="39"/>
  <c r="G279" i="39"/>
  <c r="G265" i="39"/>
  <c r="G266" i="39"/>
  <c r="G267" i="39"/>
  <c r="G256" i="39"/>
  <c r="G255" i="39"/>
  <c r="G257" i="39"/>
  <c r="G258" i="39"/>
  <c r="G274" i="39"/>
  <c r="G276" i="39"/>
  <c r="G273" i="39"/>
  <c r="G259" i="39"/>
  <c r="G275" i="39"/>
  <c r="G260" i="39"/>
  <c r="G269" i="39"/>
  <c r="G271" i="39"/>
  <c r="G139" i="25"/>
  <c r="G133" i="25"/>
  <c r="G140" i="25"/>
  <c r="G144" i="25"/>
  <c r="G141" i="25"/>
  <c r="G143" i="25"/>
  <c r="G129" i="25"/>
  <c r="G130" i="25"/>
  <c r="G149" i="25"/>
  <c r="G135" i="25"/>
  <c r="G142" i="25"/>
  <c r="G128" i="25"/>
  <c r="G150" i="25"/>
  <c r="G152" i="25"/>
  <c r="G127" i="25"/>
  <c r="G145" i="25"/>
  <c r="G136" i="25"/>
  <c r="G131" i="25"/>
  <c r="G147" i="25"/>
  <c r="G132" i="25"/>
  <c r="G148" i="25"/>
  <c r="G137" i="25"/>
  <c r="G138" i="25"/>
  <c r="G146" i="25"/>
  <c r="G134" i="25"/>
  <c r="G151" i="25"/>
  <c r="AZ19" i="27"/>
  <c r="AZ10" i="27"/>
  <c r="AP17" i="31"/>
  <c r="AR17" i="31" s="1"/>
  <c r="AP15" i="28"/>
  <c r="AT15" i="28" s="1"/>
  <c r="AZ30" i="29"/>
  <c r="AP21" i="30"/>
  <c r="AP19" i="30"/>
  <c r="AT19" i="30" s="1"/>
  <c r="AZ10" i="28"/>
  <c r="AZ32" i="30"/>
  <c r="AP27" i="27"/>
  <c r="AZ15" i="30"/>
  <c r="AZ9" i="28"/>
  <c r="AZ31" i="30"/>
  <c r="A154" i="10"/>
  <c r="AZ29" i="30"/>
  <c r="G445" i="5"/>
  <c r="AP34" i="29"/>
  <c r="AR34" i="29" s="1"/>
  <c r="K247" i="12"/>
  <c r="A240" i="20"/>
  <c r="D165" i="29"/>
  <c r="AP13" i="27"/>
  <c r="AZ24" i="27"/>
  <c r="A262" i="4"/>
  <c r="G247" i="12"/>
  <c r="K444" i="5"/>
  <c r="AT22" i="29"/>
  <c r="I440" i="5"/>
  <c r="A233" i="19"/>
  <c r="AT16" i="31"/>
  <c r="AZ18" i="31"/>
  <c r="K436" i="5"/>
  <c r="AP15" i="27"/>
  <c r="AT15" i="27" s="1"/>
  <c r="K429" i="5"/>
  <c r="K427" i="5"/>
  <c r="AZ28" i="29"/>
  <c r="AP20" i="29"/>
  <c r="AP14" i="30"/>
  <c r="E448" i="5"/>
  <c r="E432" i="5"/>
  <c r="G443" i="5"/>
  <c r="I427" i="5"/>
  <c r="I438" i="5"/>
  <c r="K449" i="5"/>
  <c r="K433" i="5"/>
  <c r="AZ27" i="27"/>
  <c r="AP16" i="29"/>
  <c r="AR16" i="29" s="1"/>
  <c r="AZ25" i="29"/>
  <c r="AP26" i="29"/>
  <c r="AV26" i="29" s="1"/>
  <c r="AP26" i="30"/>
  <c r="AT27" i="30"/>
  <c r="AZ27" i="30"/>
  <c r="AX27" i="30"/>
  <c r="AZ8" i="30"/>
  <c r="AW35" i="30"/>
  <c r="AZ14" i="28"/>
  <c r="AZ11" i="28"/>
  <c r="AP24" i="28"/>
  <c r="AP32" i="28"/>
  <c r="AZ34" i="28"/>
  <c r="AP31" i="31"/>
  <c r="AP33" i="31"/>
  <c r="AQ35" i="31"/>
  <c r="AP8" i="31"/>
  <c r="AP10" i="31"/>
  <c r="AR10" i="31" s="1"/>
  <c r="E450" i="5"/>
  <c r="AP20" i="27"/>
  <c r="AR20" i="27" s="1"/>
  <c r="A272" i="4"/>
  <c r="E447" i="5"/>
  <c r="E431" i="5"/>
  <c r="G442" i="5"/>
  <c r="I453" i="5"/>
  <c r="I437" i="5"/>
  <c r="K448" i="5"/>
  <c r="K432" i="5"/>
  <c r="AU33" i="11"/>
  <c r="AS30" i="11"/>
  <c r="AS27" i="11"/>
  <c r="AQ24" i="11"/>
  <c r="AM21" i="11"/>
  <c r="AM18" i="11"/>
  <c r="AW14" i="11"/>
  <c r="AW11" i="11"/>
  <c r="AU8" i="11"/>
  <c r="AS33" i="11"/>
  <c r="AQ30" i="11"/>
  <c r="AQ27" i="11"/>
  <c r="AM24" i="11"/>
  <c r="AW20" i="11"/>
  <c r="AW17" i="11"/>
  <c r="AU14" i="11"/>
  <c r="AU11" i="11"/>
  <c r="AS8" i="11"/>
  <c r="AQ33" i="11"/>
  <c r="AM30" i="11"/>
  <c r="AM27" i="11"/>
  <c r="AW23" i="11"/>
  <c r="AU20" i="11"/>
  <c r="AU17" i="11"/>
  <c r="AS14" i="11"/>
  <c r="AS11" i="11"/>
  <c r="AQ8" i="11"/>
  <c r="AM33" i="11"/>
  <c r="AW29" i="11"/>
  <c r="AW26" i="11"/>
  <c r="AU23" i="11"/>
  <c r="AS20" i="11"/>
  <c r="AS17" i="11"/>
  <c r="AQ14" i="11"/>
  <c r="AQ11" i="11"/>
  <c r="AM8" i="11"/>
  <c r="AQ32" i="11"/>
  <c r="AM29" i="11"/>
  <c r="AM26" i="11"/>
  <c r="AW22" i="11"/>
  <c r="AW19" i="11"/>
  <c r="AU16" i="11"/>
  <c r="AS13" i="11"/>
  <c r="AS10" i="11"/>
  <c r="AM34" i="11"/>
  <c r="AW30" i="11"/>
  <c r="AW27" i="11"/>
  <c r="AU24" i="11"/>
  <c r="AS21" i="11"/>
  <c r="AS34" i="11"/>
  <c r="AW28" i="11"/>
  <c r="AS24" i="11"/>
  <c r="AQ19" i="11"/>
  <c r="AM15" i="11"/>
  <c r="AM10" i="11"/>
  <c r="AQ34" i="11"/>
  <c r="AU28" i="11"/>
  <c r="AS23" i="11"/>
  <c r="AM19" i="11"/>
  <c r="AM14" i="11"/>
  <c r="AW9" i="11"/>
  <c r="AW33" i="11"/>
  <c r="AS28" i="11"/>
  <c r="AQ23" i="11"/>
  <c r="AW18" i="11"/>
  <c r="AW13" i="11"/>
  <c r="AU9" i="11"/>
  <c r="AW32" i="11"/>
  <c r="AQ28" i="11"/>
  <c r="AM23" i="11"/>
  <c r="AU18" i="11"/>
  <c r="AU13" i="11"/>
  <c r="AS9" i="11"/>
  <c r="AS32" i="11"/>
  <c r="AM28" i="11"/>
  <c r="AS22" i="11"/>
  <c r="AQ18" i="11"/>
  <c r="AM13" i="11"/>
  <c r="AU30" i="11"/>
  <c r="AS25" i="11"/>
  <c r="AW15" i="11"/>
  <c r="AM11" i="11"/>
  <c r="AW34" i="11"/>
  <c r="AS29" i="11"/>
  <c r="AM25" i="11"/>
  <c r="AU19" i="11"/>
  <c r="AS15" i="11"/>
  <c r="AU10" i="11"/>
  <c r="AM32" i="11"/>
  <c r="AW24" i="11"/>
  <c r="AM16" i="11"/>
  <c r="AW31" i="11"/>
  <c r="AU22" i="11"/>
  <c r="AU15" i="11"/>
  <c r="AU31" i="11"/>
  <c r="AQ22" i="11"/>
  <c r="AQ15" i="11"/>
  <c r="AS31" i="11"/>
  <c r="AM22" i="11"/>
  <c r="AQ13" i="11"/>
  <c r="AQ31" i="11"/>
  <c r="AW21" i="11"/>
  <c r="AW12" i="11"/>
  <c r="AM31" i="11"/>
  <c r="AU21" i="11"/>
  <c r="AU12" i="11"/>
  <c r="AU29" i="11"/>
  <c r="AQ21" i="11"/>
  <c r="AS12" i="11"/>
  <c r="AS26" i="11"/>
  <c r="AQ17" i="11"/>
  <c r="AQ10" i="11"/>
  <c r="AQ26" i="11"/>
  <c r="AM17" i="11"/>
  <c r="AQ9" i="11"/>
  <c r="AP9" i="11" s="1"/>
  <c r="AW25" i="11"/>
  <c r="AW16" i="11"/>
  <c r="AM9" i="11"/>
  <c r="AU34" i="11"/>
  <c r="AU25" i="11"/>
  <c r="AS16" i="11"/>
  <c r="AW8" i="11"/>
  <c r="AU32" i="11"/>
  <c r="AS18" i="11"/>
  <c r="AQ29" i="11"/>
  <c r="AQ20" i="11"/>
  <c r="AU27" i="11"/>
  <c r="AU26" i="11"/>
  <c r="AM20" i="11"/>
  <c r="AQ25" i="11"/>
  <c r="AQ16" i="11"/>
  <c r="AS19" i="11"/>
  <c r="AQ12" i="11"/>
  <c r="AM12" i="11"/>
  <c r="AW10" i="11"/>
  <c r="AP17" i="27"/>
  <c r="AR17" i="27" s="1"/>
  <c r="AP21" i="29"/>
  <c r="AR21" i="29" s="1"/>
  <c r="AP30" i="29"/>
  <c r="AZ29" i="29"/>
  <c r="AP20" i="30"/>
  <c r="AP34" i="30"/>
  <c r="AR34" i="30" s="1"/>
  <c r="AP31" i="28"/>
  <c r="AZ33" i="28"/>
  <c r="AP30" i="28"/>
  <c r="AP11" i="28"/>
  <c r="AR11" i="28" s="1"/>
  <c r="AZ16" i="28"/>
  <c r="AZ27" i="28"/>
  <c r="AZ10" i="31"/>
  <c r="AZ20" i="31"/>
  <c r="AZ34" i="31"/>
  <c r="AZ11" i="31"/>
  <c r="AT13" i="31"/>
  <c r="K451" i="5"/>
  <c r="E446" i="5"/>
  <c r="E430" i="5"/>
  <c r="G441" i="5"/>
  <c r="I452" i="5"/>
  <c r="I436" i="5"/>
  <c r="K447" i="5"/>
  <c r="K431" i="5"/>
  <c r="AM33" i="13"/>
  <c r="AW29" i="13"/>
  <c r="AU26" i="13"/>
  <c r="AS23" i="13"/>
  <c r="AQ20" i="13"/>
  <c r="AM17" i="13"/>
  <c r="AW13" i="13"/>
  <c r="AU10" i="13"/>
  <c r="AW32" i="13"/>
  <c r="AU29" i="13"/>
  <c r="AS26" i="13"/>
  <c r="AQ23" i="13"/>
  <c r="AM20" i="13"/>
  <c r="AW16" i="13"/>
  <c r="AU13" i="13"/>
  <c r="AS10" i="13"/>
  <c r="AU32" i="13"/>
  <c r="AS29" i="13"/>
  <c r="AQ26" i="13"/>
  <c r="AM23" i="13"/>
  <c r="AW19" i="13"/>
  <c r="AU16" i="13"/>
  <c r="AS13" i="13"/>
  <c r="AQ10" i="13"/>
  <c r="AS32" i="13"/>
  <c r="AQ29" i="13"/>
  <c r="AM26" i="13"/>
  <c r="AW22" i="13"/>
  <c r="AU19" i="13"/>
  <c r="AS16" i="13"/>
  <c r="AQ13" i="13"/>
  <c r="AM10" i="13"/>
  <c r="AW34" i="13"/>
  <c r="AU31" i="13"/>
  <c r="AS28" i="13"/>
  <c r="AQ25" i="13"/>
  <c r="AM22" i="13"/>
  <c r="AW18" i="13"/>
  <c r="AU15" i="13"/>
  <c r="AS12" i="13"/>
  <c r="AQ9" i="13"/>
  <c r="AS33" i="13"/>
  <c r="AQ30" i="13"/>
  <c r="AM27" i="13"/>
  <c r="AW23" i="13"/>
  <c r="AU20" i="13"/>
  <c r="AS17" i="13"/>
  <c r="AQ14" i="13"/>
  <c r="AM11" i="13"/>
  <c r="AS30" i="13"/>
  <c r="AW24" i="13"/>
  <c r="AS19" i="13"/>
  <c r="AW14" i="13"/>
  <c r="AS9" i="13"/>
  <c r="AU34" i="13"/>
  <c r="AM30" i="13"/>
  <c r="AU24" i="13"/>
  <c r="AQ19" i="13"/>
  <c r="AU14" i="13"/>
  <c r="AM9" i="13"/>
  <c r="AS34" i="13"/>
  <c r="AM29" i="13"/>
  <c r="AS24" i="13"/>
  <c r="AM19" i="13"/>
  <c r="AS14" i="13"/>
  <c r="AW8" i="13"/>
  <c r="AQ34" i="13"/>
  <c r="AW28" i="13"/>
  <c r="AQ24" i="13"/>
  <c r="AU18" i="13"/>
  <c r="AM14" i="13"/>
  <c r="AU8" i="13"/>
  <c r="AM34" i="13"/>
  <c r="AU28" i="13"/>
  <c r="AM24" i="13"/>
  <c r="AS18" i="13"/>
  <c r="AM13" i="13"/>
  <c r="AS8" i="13"/>
  <c r="AW33" i="13"/>
  <c r="AQ28" i="13"/>
  <c r="AU23" i="13"/>
  <c r="AQ18" i="13"/>
  <c r="AW12" i="13"/>
  <c r="AQ8" i="13"/>
  <c r="AS31" i="13"/>
  <c r="AW26" i="13"/>
  <c r="AS21" i="13"/>
  <c r="AM16" i="13"/>
  <c r="AS11" i="13"/>
  <c r="AQ31" i="13"/>
  <c r="AW25" i="13"/>
  <c r="AQ21" i="13"/>
  <c r="AW15" i="13"/>
  <c r="AQ11" i="13"/>
  <c r="AW30" i="13"/>
  <c r="AS25" i="13"/>
  <c r="AW20" i="13"/>
  <c r="AQ15" i="13"/>
  <c r="AW9" i="13"/>
  <c r="AU33" i="13"/>
  <c r="AQ22" i="13"/>
  <c r="AU11" i="13"/>
  <c r="AQ33" i="13"/>
  <c r="AW21" i="13"/>
  <c r="AW10" i="13"/>
  <c r="AQ32" i="13"/>
  <c r="AU21" i="13"/>
  <c r="AU9" i="13"/>
  <c r="AM32" i="13"/>
  <c r="AM21" i="13"/>
  <c r="AM8" i="13"/>
  <c r="AW31" i="13"/>
  <c r="AS20" i="13"/>
  <c r="AM31" i="13"/>
  <c r="AM18" i="13"/>
  <c r="AU30" i="13"/>
  <c r="AW17" i="13"/>
  <c r="AM28" i="13"/>
  <c r="AU17" i="13"/>
  <c r="AW27" i="13"/>
  <c r="AU27" i="13"/>
  <c r="AQ16" i="13"/>
  <c r="AS27" i="13"/>
  <c r="AS15" i="13"/>
  <c r="AQ27" i="13"/>
  <c r="AM15" i="13"/>
  <c r="AU25" i="13"/>
  <c r="AU12" i="13"/>
  <c r="AM25" i="13"/>
  <c r="AQ12" i="13"/>
  <c r="AU22" i="13"/>
  <c r="AM12" i="13"/>
  <c r="AS22" i="13"/>
  <c r="AQ17" i="13"/>
  <c r="AW11" i="13"/>
  <c r="A320" i="13"/>
  <c r="G314" i="13"/>
  <c r="A314" i="13"/>
  <c r="A305" i="13"/>
  <c r="I304" i="13"/>
  <c r="A313" i="13"/>
  <c r="A304" i="13"/>
  <c r="E308" i="13"/>
  <c r="I325" i="13"/>
  <c r="E319" i="13"/>
  <c r="K318" i="13"/>
  <c r="K317" i="13"/>
  <c r="E325" i="13"/>
  <c r="A319" i="13"/>
  <c r="I313" i="13"/>
  <c r="E309" i="13"/>
  <c r="K304" i="13"/>
  <c r="G324" i="13"/>
  <c r="G308" i="13"/>
  <c r="G313" i="13"/>
  <c r="G303" i="13"/>
  <c r="A323" i="13"/>
  <c r="I317" i="13"/>
  <c r="I312" i="13"/>
  <c r="A308" i="13"/>
  <c r="E303" i="13"/>
  <c r="A311" i="13"/>
  <c r="K310" i="13"/>
  <c r="I322" i="13"/>
  <c r="E317" i="13"/>
  <c r="G312" i="13"/>
  <c r="K307" i="13"/>
  <c r="A303" i="13"/>
  <c r="A307" i="13"/>
  <c r="A302" i="13"/>
  <c r="E321" i="13"/>
  <c r="A321" i="13"/>
  <c r="G322" i="13"/>
  <c r="K316" i="13"/>
  <c r="I311" i="13"/>
  <c r="I307" i="13"/>
  <c r="G302" i="13"/>
  <c r="E316" i="13"/>
  <c r="A316" i="13"/>
  <c r="K315" i="13"/>
  <c r="E322" i="13"/>
  <c r="I316" i="13"/>
  <c r="G311" i="13"/>
  <c r="E307" i="13"/>
  <c r="E302" i="13"/>
  <c r="A322" i="13"/>
  <c r="E311" i="13"/>
  <c r="I306" i="13"/>
  <c r="G306" i="13"/>
  <c r="I328" i="13"/>
  <c r="K320" i="13"/>
  <c r="I315" i="13"/>
  <c r="G310" i="13"/>
  <c r="E306" i="13"/>
  <c r="G320" i="13"/>
  <c r="E310" i="13"/>
  <c r="A306" i="13"/>
  <c r="K319" i="13"/>
  <c r="I309" i="13"/>
  <c r="E305" i="13"/>
  <c r="G325" i="13"/>
  <c r="G309" i="13"/>
  <c r="E324" i="13"/>
  <c r="A324" i="13"/>
  <c r="G328" i="13"/>
  <c r="K314" i="13"/>
  <c r="G327" i="13"/>
  <c r="I314" i="13"/>
  <c r="K309" i="13"/>
  <c r="I305" i="13"/>
  <c r="K308" i="13"/>
  <c r="A318" i="13"/>
  <c r="K312" i="13"/>
  <c r="E323" i="13"/>
  <c r="K302" i="13"/>
  <c r="G326" i="13"/>
  <c r="E327" i="13"/>
  <c r="K305" i="13"/>
  <c r="K303" i="13"/>
  <c r="G307" i="13"/>
  <c r="G305" i="13"/>
  <c r="K328" i="13"/>
  <c r="I308" i="13"/>
  <c r="G315" i="13"/>
  <c r="K311" i="13"/>
  <c r="K325" i="13"/>
  <c r="A317" i="13"/>
  <c r="A315" i="13"/>
  <c r="E320" i="13"/>
  <c r="A325" i="13"/>
  <c r="K326" i="13"/>
  <c r="I321" i="13"/>
  <c r="E304" i="13"/>
  <c r="I327" i="13"/>
  <c r="A309" i="13"/>
  <c r="E312" i="13"/>
  <c r="I310" i="13"/>
  <c r="G319" i="13"/>
  <c r="K313" i="13"/>
  <c r="I318" i="13"/>
  <c r="K321" i="13"/>
  <c r="I303" i="13"/>
  <c r="E318" i="13"/>
  <c r="G316" i="13"/>
  <c r="K306" i="13"/>
  <c r="G323" i="13"/>
  <c r="G321" i="13"/>
  <c r="A310" i="13"/>
  <c r="I326" i="13"/>
  <c r="I324" i="13"/>
  <c r="E313" i="13"/>
  <c r="I323" i="13"/>
  <c r="K327" i="13"/>
  <c r="K324" i="13"/>
  <c r="I319" i="13"/>
  <c r="E314" i="13"/>
  <c r="A328" i="13"/>
  <c r="K322" i="13"/>
  <c r="G317" i="13"/>
  <c r="A312" i="13"/>
  <c r="A326" i="13"/>
  <c r="I320" i="13"/>
  <c r="E315" i="13"/>
  <c r="G304" i="13"/>
  <c r="E326" i="13"/>
  <c r="K323" i="13"/>
  <c r="G318" i="13"/>
  <c r="E328" i="13"/>
  <c r="A327" i="13"/>
  <c r="I302" i="13"/>
  <c r="AZ21" i="27"/>
  <c r="AZ20" i="27"/>
  <c r="AX20" i="27"/>
  <c r="AP33" i="27"/>
  <c r="AU35" i="27"/>
  <c r="AP8" i="27"/>
  <c r="AR8" i="27" s="1"/>
  <c r="AQ35" i="27"/>
  <c r="AZ30" i="27"/>
  <c r="AZ34" i="29"/>
  <c r="AZ33" i="29"/>
  <c r="AP11" i="30"/>
  <c r="AR11" i="30" s="1"/>
  <c r="AP30" i="30"/>
  <c r="AP15" i="30"/>
  <c r="AT15" i="30" s="1"/>
  <c r="AQ35" i="28"/>
  <c r="AP8" i="28"/>
  <c r="AZ12" i="28"/>
  <c r="AP16" i="28"/>
  <c r="AX16" i="28" s="1"/>
  <c r="AZ22" i="28"/>
  <c r="AZ15" i="31"/>
  <c r="AT17" i="31"/>
  <c r="AP18" i="31"/>
  <c r="AV18" i="31" s="1"/>
  <c r="AV16" i="31"/>
  <c r="E445" i="5"/>
  <c r="G440" i="5"/>
  <c r="I451" i="5"/>
  <c r="I435" i="5"/>
  <c r="K446" i="5"/>
  <c r="K430" i="5"/>
  <c r="AP10" i="27"/>
  <c r="AP9" i="27"/>
  <c r="AP29" i="27"/>
  <c r="AR29" i="27" s="1"/>
  <c r="AZ11" i="27"/>
  <c r="AP12" i="27"/>
  <c r="AP25" i="29"/>
  <c r="AZ31" i="29"/>
  <c r="AM35" i="29"/>
  <c r="AS35" i="29"/>
  <c r="AZ10" i="29"/>
  <c r="AP16" i="30"/>
  <c r="AR16" i="30" s="1"/>
  <c r="AQ35" i="30"/>
  <c r="AP8" i="30"/>
  <c r="AP9" i="30"/>
  <c r="AR9" i="30" s="1"/>
  <c r="AZ21" i="28"/>
  <c r="AZ15" i="28"/>
  <c r="AX15" i="28"/>
  <c r="AZ19" i="31"/>
  <c r="AZ22" i="27"/>
  <c r="AU35" i="30"/>
  <c r="E429" i="5"/>
  <c r="E444" i="5"/>
  <c r="E428" i="5"/>
  <c r="G439" i="5"/>
  <c r="I450" i="5"/>
  <c r="I434" i="5"/>
  <c r="K445" i="5"/>
  <c r="AW32" i="21"/>
  <c r="AU29" i="21"/>
  <c r="AS26" i="21"/>
  <c r="AQ23" i="21"/>
  <c r="AM20" i="21"/>
  <c r="AW16" i="21"/>
  <c r="AU13" i="21"/>
  <c r="AS10" i="21"/>
  <c r="AU32" i="21"/>
  <c r="AS29" i="21"/>
  <c r="AQ26" i="21"/>
  <c r="AM23" i="21"/>
  <c r="AW19" i="21"/>
  <c r="AU16" i="21"/>
  <c r="AS13" i="21"/>
  <c r="AQ10" i="21"/>
  <c r="AS32" i="21"/>
  <c r="AQ29" i="21"/>
  <c r="AM26" i="21"/>
  <c r="AW22" i="21"/>
  <c r="AU19" i="21"/>
  <c r="AS16" i="21"/>
  <c r="AQ13" i="21"/>
  <c r="AM10" i="21"/>
  <c r="AQ32" i="21"/>
  <c r="AP32" i="21" s="1"/>
  <c r="AM29" i="21"/>
  <c r="AW25" i="21"/>
  <c r="AU22" i="21"/>
  <c r="AS19" i="21"/>
  <c r="AQ16" i="21"/>
  <c r="AM13" i="21"/>
  <c r="AW9" i="21"/>
  <c r="AW31" i="21"/>
  <c r="AU33" i="21"/>
  <c r="AS30" i="21"/>
  <c r="AQ33" i="21"/>
  <c r="AM30" i="21"/>
  <c r="AW26" i="21"/>
  <c r="AU23" i="21"/>
  <c r="AS20" i="21"/>
  <c r="AQ17" i="21"/>
  <c r="AM14" i="21"/>
  <c r="AW10" i="21"/>
  <c r="AS31" i="21"/>
  <c r="AM27" i="21"/>
  <c r="AW21" i="21"/>
  <c r="AU17" i="21"/>
  <c r="AS12" i="21"/>
  <c r="AQ8" i="21"/>
  <c r="AQ31" i="21"/>
  <c r="AU26" i="21"/>
  <c r="AU21" i="21"/>
  <c r="AS17" i="21"/>
  <c r="AQ12" i="21"/>
  <c r="AM8" i="21"/>
  <c r="AM31" i="21"/>
  <c r="AU25" i="21"/>
  <c r="AS21" i="21"/>
  <c r="AM17" i="21"/>
  <c r="AM12" i="21"/>
  <c r="AW30" i="21"/>
  <c r="AS25" i="21"/>
  <c r="AQ21" i="21"/>
  <c r="AM16" i="21"/>
  <c r="AW11" i="21"/>
  <c r="AW34" i="21"/>
  <c r="AW29" i="21"/>
  <c r="AW24" i="21"/>
  <c r="AU20" i="21"/>
  <c r="AU34" i="21"/>
  <c r="AW28" i="21"/>
  <c r="AU24" i="21"/>
  <c r="AQ20" i="21"/>
  <c r="AQ15" i="21"/>
  <c r="AM11" i="21"/>
  <c r="AS34" i="21"/>
  <c r="AU28" i="21"/>
  <c r="AS24" i="21"/>
  <c r="AQ19" i="21"/>
  <c r="AM15" i="21"/>
  <c r="AU10" i="21"/>
  <c r="AQ34" i="21"/>
  <c r="AS28" i="21"/>
  <c r="AQ24" i="21"/>
  <c r="AM19" i="21"/>
  <c r="AW14" i="21"/>
  <c r="AU9" i="21"/>
  <c r="AM34" i="21"/>
  <c r="AQ28" i="21"/>
  <c r="AM24" i="21"/>
  <c r="AW18" i="21"/>
  <c r="AU14" i="21"/>
  <c r="AS9" i="21"/>
  <c r="AM33" i="21"/>
  <c r="AU27" i="21"/>
  <c r="AS22" i="21"/>
  <c r="AQ18" i="21"/>
  <c r="AM32" i="21"/>
  <c r="AS27" i="21"/>
  <c r="AQ22" i="21"/>
  <c r="AM18" i="21"/>
  <c r="AW12" i="21"/>
  <c r="AU8" i="21"/>
  <c r="AU31" i="21"/>
  <c r="AU30" i="21"/>
  <c r="AU15" i="21"/>
  <c r="AQ30" i="21"/>
  <c r="AS15" i="21"/>
  <c r="AM28" i="21"/>
  <c r="AS14" i="21"/>
  <c r="AW27" i="21"/>
  <c r="AQ14" i="21"/>
  <c r="AQ27" i="21"/>
  <c r="AW13" i="21"/>
  <c r="AQ25" i="21"/>
  <c r="AU12" i="21"/>
  <c r="AM25" i="21"/>
  <c r="AU11" i="21"/>
  <c r="AW23" i="21"/>
  <c r="AM22" i="21"/>
  <c r="AW20" i="21"/>
  <c r="AW8" i="21"/>
  <c r="AU18" i="21"/>
  <c r="AS8" i="21"/>
  <c r="AS18" i="21"/>
  <c r="AW33" i="21"/>
  <c r="AW17" i="21"/>
  <c r="AS11" i="21"/>
  <c r="AQ11" i="21"/>
  <c r="AQ9" i="21"/>
  <c r="AM9" i="21"/>
  <c r="AS33" i="21"/>
  <c r="AS23" i="21"/>
  <c r="AM21" i="21"/>
  <c r="AW15" i="21"/>
  <c r="AZ12" i="27"/>
  <c r="AZ16" i="27"/>
  <c r="AZ32" i="27"/>
  <c r="AZ15" i="27"/>
  <c r="AZ12" i="29"/>
  <c r="AZ8" i="29"/>
  <c r="AW35" i="29"/>
  <c r="AP22" i="30"/>
  <c r="AP18" i="30"/>
  <c r="AX18" i="30" s="1"/>
  <c r="AZ14" i="30"/>
  <c r="AX14" i="30"/>
  <c r="AP17" i="30"/>
  <c r="AV17" i="30" s="1"/>
  <c r="AV21" i="30"/>
  <c r="AS35" i="28"/>
  <c r="AZ17" i="28"/>
  <c r="AZ26" i="28"/>
  <c r="AP21" i="28"/>
  <c r="AZ28" i="31"/>
  <c r="AZ31" i="31"/>
  <c r="AP14" i="31"/>
  <c r="AP22" i="31"/>
  <c r="AX22" i="31" s="1"/>
  <c r="K435" i="5"/>
  <c r="AP28" i="27"/>
  <c r="AV28" i="27" s="1"/>
  <c r="AP31" i="29"/>
  <c r="AX31" i="29" s="1"/>
  <c r="E443" i="5"/>
  <c r="G438" i="5"/>
  <c r="I433" i="5"/>
  <c r="K428" i="5"/>
  <c r="AW33" i="10"/>
  <c r="AW30" i="10"/>
  <c r="AQ25" i="10"/>
  <c r="AQ22" i="10"/>
  <c r="AW19" i="10"/>
  <c r="AM17" i="10"/>
  <c r="AM14" i="10"/>
  <c r="AU11" i="10"/>
  <c r="AU8" i="10"/>
  <c r="AU33" i="10"/>
  <c r="AU30" i="10"/>
  <c r="AM28" i="10"/>
  <c r="AU19" i="10"/>
  <c r="AW16" i="10"/>
  <c r="AW13" i="10"/>
  <c r="AS11" i="10"/>
  <c r="AS8" i="10"/>
  <c r="AS33" i="10"/>
  <c r="AS30" i="10"/>
  <c r="AM25" i="10"/>
  <c r="AM22" i="10"/>
  <c r="AS19" i="10"/>
  <c r="AU16" i="10"/>
  <c r="AU13" i="10"/>
  <c r="AQ11" i="10"/>
  <c r="AQ8" i="10"/>
  <c r="AQ33" i="10"/>
  <c r="AQ30" i="10"/>
  <c r="AU27" i="10"/>
  <c r="AW24" i="10"/>
  <c r="AQ19" i="10"/>
  <c r="AS16" i="10"/>
  <c r="AS13" i="10"/>
  <c r="AM11" i="10"/>
  <c r="AM8" i="10"/>
  <c r="AQ34" i="10"/>
  <c r="AQ31" i="10"/>
  <c r="AU22" i="10"/>
  <c r="AQ20" i="10"/>
  <c r="AS17" i="10"/>
  <c r="AS14" i="10"/>
  <c r="AM12" i="10"/>
  <c r="AM9" i="10"/>
  <c r="AM30" i="10"/>
  <c r="AS26" i="10"/>
  <c r="AS22" i="10"/>
  <c r="AU18" i="10"/>
  <c r="AU14" i="10"/>
  <c r="AQ10" i="10"/>
  <c r="AW34" i="10"/>
  <c r="AW29" i="10"/>
  <c r="AQ26" i="10"/>
  <c r="AS18" i="10"/>
  <c r="AQ14" i="10"/>
  <c r="AM10" i="10"/>
  <c r="AU34" i="10"/>
  <c r="AU29" i="10"/>
  <c r="AM26" i="10"/>
  <c r="AW21" i="10"/>
  <c r="AQ18" i="10"/>
  <c r="AQ13" i="10"/>
  <c r="AW9" i="10"/>
  <c r="AS34" i="10"/>
  <c r="AS29" i="10"/>
  <c r="AW25" i="10"/>
  <c r="AU21" i="10"/>
  <c r="AM18" i="10"/>
  <c r="AU9" i="10"/>
  <c r="AM34" i="10"/>
  <c r="AQ29" i="10"/>
  <c r="AU25" i="10"/>
  <c r="AS21" i="10"/>
  <c r="AW17" i="10"/>
  <c r="AM13" i="10"/>
  <c r="AS9" i="10"/>
  <c r="AM33" i="10"/>
  <c r="AS25" i="10"/>
  <c r="AQ21" i="10"/>
  <c r="AU17" i="10"/>
  <c r="AQ9" i="10"/>
  <c r="AW32" i="10"/>
  <c r="AM29" i="10"/>
  <c r="AU24" i="10"/>
  <c r="AQ17" i="10"/>
  <c r="AW12" i="10"/>
  <c r="AM32" i="10"/>
  <c r="AS27" i="10"/>
  <c r="AU23" i="10"/>
  <c r="AM20" i="10"/>
  <c r="AU15" i="10"/>
  <c r="AW31" i="10"/>
  <c r="AQ27" i="10"/>
  <c r="AS23" i="10"/>
  <c r="AS15" i="10"/>
  <c r="AW11" i="10"/>
  <c r="AU31" i="10"/>
  <c r="AM27" i="10"/>
  <c r="AQ23" i="10"/>
  <c r="AM19" i="10"/>
  <c r="AQ15" i="10"/>
  <c r="AW10" i="10"/>
  <c r="AS31" i="10"/>
  <c r="AW26" i="10"/>
  <c r="AM23" i="10"/>
  <c r="AM15" i="10"/>
  <c r="AU10" i="10"/>
  <c r="AM24" i="10"/>
  <c r="AQ12" i="10"/>
  <c r="AS20" i="10"/>
  <c r="AQ16" i="10"/>
  <c r="AW23" i="10"/>
  <c r="AS10" i="10"/>
  <c r="AW22" i="10"/>
  <c r="AW8" i="10"/>
  <c r="AM31" i="10"/>
  <c r="AM21" i="10"/>
  <c r="AQ32" i="10"/>
  <c r="AW18" i="10"/>
  <c r="AU32" i="10"/>
  <c r="AW20" i="10"/>
  <c r="AS32" i="10"/>
  <c r="AU20" i="10"/>
  <c r="AW28" i="10"/>
  <c r="AS28" i="10"/>
  <c r="AW15" i="10"/>
  <c r="AU12" i="10"/>
  <c r="AM16" i="10"/>
  <c r="AQ28" i="10"/>
  <c r="AW14" i="10"/>
  <c r="AU26" i="10"/>
  <c r="AU28" i="10"/>
  <c r="AS24" i="10"/>
  <c r="AS12" i="10"/>
  <c r="AQ24" i="10"/>
  <c r="AU33" i="23"/>
  <c r="AU30" i="23"/>
  <c r="AS27" i="23"/>
  <c r="AS24" i="23"/>
  <c r="AQ21" i="23"/>
  <c r="AM18" i="23"/>
  <c r="AM15" i="23"/>
  <c r="AM30" i="23"/>
  <c r="AW26" i="23"/>
  <c r="AW23" i="23"/>
  <c r="AU20" i="23"/>
  <c r="AS17" i="23"/>
  <c r="AS14" i="23"/>
  <c r="AQ34" i="23"/>
  <c r="AW30" i="23"/>
  <c r="AM27" i="23"/>
  <c r="AS23" i="23"/>
  <c r="AW19" i="23"/>
  <c r="AS16" i="23"/>
  <c r="AW12" i="23"/>
  <c r="AU9" i="23"/>
  <c r="AM34" i="23"/>
  <c r="AS30" i="23"/>
  <c r="AU26" i="23"/>
  <c r="AQ23" i="23"/>
  <c r="AU19" i="23"/>
  <c r="AQ16" i="23"/>
  <c r="AU12" i="23"/>
  <c r="AS9" i="23"/>
  <c r="AW33" i="23"/>
  <c r="AQ30" i="23"/>
  <c r="AS26" i="23"/>
  <c r="AM23" i="23"/>
  <c r="AS19" i="23"/>
  <c r="AM16" i="23"/>
  <c r="AS12" i="23"/>
  <c r="AQ9" i="23"/>
  <c r="AS33" i="23"/>
  <c r="AW29" i="23"/>
  <c r="AQ26" i="23"/>
  <c r="AW22" i="23"/>
  <c r="AQ19" i="23"/>
  <c r="AW15" i="23"/>
  <c r="AQ12" i="23"/>
  <c r="AM33" i="23"/>
  <c r="AS29" i="23"/>
  <c r="AW25" i="23"/>
  <c r="AS22" i="23"/>
  <c r="AW18" i="23"/>
  <c r="AS15" i="23"/>
  <c r="AW11" i="23"/>
  <c r="AW8" i="23"/>
  <c r="AQ32" i="23"/>
  <c r="AU28" i="23"/>
  <c r="AU21" i="23"/>
  <c r="AU31" i="23"/>
  <c r="AM28" i="23"/>
  <c r="AU24" i="23"/>
  <c r="AW20" i="23"/>
  <c r="AU13" i="23"/>
  <c r="AS10" i="23"/>
  <c r="AU34" i="23"/>
  <c r="AQ31" i="23"/>
  <c r="AU27" i="23"/>
  <c r="AM24" i="23"/>
  <c r="AQ20" i="23"/>
  <c r="AW16" i="23"/>
  <c r="AQ13" i="23"/>
  <c r="AM10" i="23"/>
  <c r="AU29" i="23"/>
  <c r="AU22" i="23"/>
  <c r="AU16" i="23"/>
  <c r="AU10" i="23"/>
  <c r="AQ29" i="23"/>
  <c r="AQ22" i="23"/>
  <c r="AU15" i="23"/>
  <c r="AQ10" i="23"/>
  <c r="AM29" i="23"/>
  <c r="AM22" i="23"/>
  <c r="AQ15" i="23"/>
  <c r="AW9" i="23"/>
  <c r="AW28" i="23"/>
  <c r="AW21" i="23"/>
  <c r="AW14" i="23"/>
  <c r="AM9" i="23"/>
  <c r="AW34" i="23"/>
  <c r="AW27" i="23"/>
  <c r="AS20" i="23"/>
  <c r="AM14" i="23"/>
  <c r="AQ8" i="23"/>
  <c r="AS34" i="23"/>
  <c r="AQ27" i="23"/>
  <c r="AM20" i="23"/>
  <c r="AW13" i="23"/>
  <c r="AM8" i="23"/>
  <c r="AQ33" i="23"/>
  <c r="AM26" i="23"/>
  <c r="AM19" i="23"/>
  <c r="AS13" i="23"/>
  <c r="AW32" i="23"/>
  <c r="AU25" i="23"/>
  <c r="AU18" i="23"/>
  <c r="AM13" i="23"/>
  <c r="AU32" i="23"/>
  <c r="AS25" i="23"/>
  <c r="AS18" i="23"/>
  <c r="AM12" i="23"/>
  <c r="AW31" i="23"/>
  <c r="AW24" i="23"/>
  <c r="AU17" i="23"/>
  <c r="AQ11" i="23"/>
  <c r="AS31" i="23"/>
  <c r="AQ24" i="23"/>
  <c r="AQ17" i="23"/>
  <c r="AM11" i="23"/>
  <c r="AM31" i="23"/>
  <c r="AU23" i="23"/>
  <c r="AM17" i="23"/>
  <c r="AW10" i="23"/>
  <c r="AQ18" i="23"/>
  <c r="AW17" i="23"/>
  <c r="AU14" i="23"/>
  <c r="AQ14" i="23"/>
  <c r="AU11" i="23"/>
  <c r="AS11" i="23"/>
  <c r="AU8" i="23"/>
  <c r="AS8" i="23"/>
  <c r="AS32" i="23"/>
  <c r="AM32" i="23"/>
  <c r="AS28" i="23"/>
  <c r="AQ28" i="23"/>
  <c r="AQ25" i="23"/>
  <c r="AM25" i="23"/>
  <c r="AS21" i="23"/>
  <c r="AM21" i="23"/>
  <c r="AT20" i="27"/>
  <c r="AZ17" i="27"/>
  <c r="AX17" i="27"/>
  <c r="AP13" i="29"/>
  <c r="AR13" i="29" s="1"/>
  <c r="AZ9" i="29"/>
  <c r="AP15" i="29"/>
  <c r="AP17" i="29"/>
  <c r="AV17" i="29" s="1"/>
  <c r="AR27" i="30"/>
  <c r="AZ26" i="30"/>
  <c r="AP23" i="30"/>
  <c r="AZ19" i="30"/>
  <c r="AP13" i="30"/>
  <c r="AR13" i="30" s="1"/>
  <c r="AZ20" i="30"/>
  <c r="AZ24" i="30"/>
  <c r="AZ25" i="28"/>
  <c r="AP17" i="28"/>
  <c r="AZ24" i="28"/>
  <c r="AP22" i="28"/>
  <c r="AR22" i="28" s="1"/>
  <c r="AZ9" i="31"/>
  <c r="AZ12" i="31"/>
  <c r="AP24" i="31"/>
  <c r="AX24" i="31" s="1"/>
  <c r="AZ25" i="31"/>
  <c r="AP26" i="31"/>
  <c r="G427" i="5"/>
  <c r="I449" i="5"/>
  <c r="G278" i="4"/>
  <c r="AW33" i="5"/>
  <c r="AQ31" i="5"/>
  <c r="AM28" i="5"/>
  <c r="AM25" i="5"/>
  <c r="AW21" i="5"/>
  <c r="AU18" i="5"/>
  <c r="AS15" i="5"/>
  <c r="AQ12" i="5"/>
  <c r="AM9" i="5"/>
  <c r="AU33" i="5"/>
  <c r="AM31" i="5"/>
  <c r="AW27" i="5"/>
  <c r="AW24" i="5"/>
  <c r="AU21" i="5"/>
  <c r="AS18" i="5"/>
  <c r="AQ15" i="5"/>
  <c r="AM12" i="5"/>
  <c r="AW8" i="5"/>
  <c r="AS33" i="5"/>
  <c r="AW30" i="5"/>
  <c r="AU27" i="5"/>
  <c r="AU24" i="5"/>
  <c r="AS21" i="5"/>
  <c r="AQ18" i="5"/>
  <c r="AM15" i="5"/>
  <c r="AW11" i="5"/>
  <c r="AU8" i="5"/>
  <c r="AQ33" i="5"/>
  <c r="AU30" i="5"/>
  <c r="AS27" i="5"/>
  <c r="AS24" i="5"/>
  <c r="AQ21" i="5"/>
  <c r="AM18" i="5"/>
  <c r="AW14" i="5"/>
  <c r="AU11" i="5"/>
  <c r="AS8" i="5"/>
  <c r="AS30" i="5"/>
  <c r="AQ27" i="5"/>
  <c r="AQ24" i="5"/>
  <c r="AM21" i="5"/>
  <c r="AW17" i="5"/>
  <c r="AU14" i="5"/>
  <c r="AS11" i="5"/>
  <c r="AQ8" i="5"/>
  <c r="AM33" i="5"/>
  <c r="AQ30" i="5"/>
  <c r="AM27" i="5"/>
  <c r="AM24" i="5"/>
  <c r="AW20" i="5"/>
  <c r="AU17" i="5"/>
  <c r="AS14" i="5"/>
  <c r="AQ11" i="5"/>
  <c r="AM8" i="5"/>
  <c r="AW34" i="5"/>
  <c r="AM29" i="5"/>
  <c r="AW25" i="5"/>
  <c r="AW22" i="5"/>
  <c r="AU19" i="5"/>
  <c r="AS16" i="5"/>
  <c r="AQ13" i="5"/>
  <c r="AM10" i="5"/>
  <c r="AU34" i="5"/>
  <c r="AM32" i="5"/>
  <c r="AW28" i="5"/>
  <c r="AU25" i="5"/>
  <c r="AU22" i="5"/>
  <c r="AS19" i="5"/>
  <c r="AQ16" i="5"/>
  <c r="AM13" i="5"/>
  <c r="AW9" i="5"/>
  <c r="AQ34" i="5"/>
  <c r="AU31" i="5"/>
  <c r="AS28" i="5"/>
  <c r="AQ25" i="5"/>
  <c r="AQ22" i="5"/>
  <c r="AM19" i="5"/>
  <c r="AW15" i="5"/>
  <c r="AU12" i="5"/>
  <c r="AS9" i="5"/>
  <c r="AM34" i="5"/>
  <c r="AU26" i="5"/>
  <c r="AM20" i="5"/>
  <c r="AW12" i="5"/>
  <c r="AQ32" i="5"/>
  <c r="AW23" i="5"/>
  <c r="AQ9" i="5"/>
  <c r="AM16" i="5"/>
  <c r="AW32" i="5"/>
  <c r="AS26" i="5"/>
  <c r="AW19" i="5"/>
  <c r="AS12" i="5"/>
  <c r="AS10" i="5"/>
  <c r="AW31" i="5"/>
  <c r="AS31" i="5"/>
  <c r="AS23" i="5"/>
  <c r="AU32" i="5"/>
  <c r="AQ26" i="5"/>
  <c r="AQ19" i="5"/>
  <c r="AM11" i="5"/>
  <c r="AU10" i="5"/>
  <c r="AQ17" i="5"/>
  <c r="AM17" i="5"/>
  <c r="AW16" i="5"/>
  <c r="AQ23" i="5"/>
  <c r="AS32" i="5"/>
  <c r="AM26" i="5"/>
  <c r="AW18" i="5"/>
  <c r="AW10" i="5"/>
  <c r="AS17" i="5"/>
  <c r="AU9" i="5"/>
  <c r="AU15" i="5"/>
  <c r="AS25" i="5"/>
  <c r="AQ10" i="5"/>
  <c r="AU23" i="5"/>
  <c r="AM30" i="5"/>
  <c r="AM23" i="5"/>
  <c r="AU16" i="5"/>
  <c r="AS29" i="5"/>
  <c r="AS22" i="5"/>
  <c r="AQ14" i="5"/>
  <c r="AU20" i="5"/>
  <c r="AQ29" i="5"/>
  <c r="AM22" i="5"/>
  <c r="AM14" i="5"/>
  <c r="AU28" i="5"/>
  <c r="AU29" i="5"/>
  <c r="AW13" i="5"/>
  <c r="AQ28" i="5"/>
  <c r="AS20" i="5"/>
  <c r="AU13" i="5"/>
  <c r="AW26" i="5"/>
  <c r="AS13" i="5"/>
  <c r="AW29" i="5"/>
  <c r="AS34" i="5"/>
  <c r="AQ20" i="5"/>
  <c r="E442" i="5"/>
  <c r="G453" i="5"/>
  <c r="G437" i="5"/>
  <c r="I448" i="5"/>
  <c r="I432" i="5"/>
  <c r="K443" i="5"/>
  <c r="AP32" i="27"/>
  <c r="AX32" i="27" s="1"/>
  <c r="AP28" i="29"/>
  <c r="AP29" i="29"/>
  <c r="AR29" i="29" s="1"/>
  <c r="AZ14" i="29"/>
  <c r="AZ18" i="29"/>
  <c r="AP19" i="29"/>
  <c r="AZ28" i="30"/>
  <c r="AP29" i="30"/>
  <c r="AZ23" i="30"/>
  <c r="AZ25" i="30"/>
  <c r="AZ16" i="30"/>
  <c r="AZ8" i="28"/>
  <c r="AW35" i="28"/>
  <c r="AP19" i="28"/>
  <c r="AR19" i="28" s="1"/>
  <c r="AZ20" i="28"/>
  <c r="AZ28" i="28"/>
  <c r="AR16" i="31"/>
  <c r="AV17" i="31"/>
  <c r="AP28" i="31"/>
  <c r="AZ27" i="31"/>
  <c r="AZ29" i="31"/>
  <c r="AP30" i="31"/>
  <c r="G436" i="5"/>
  <c r="I447" i="5"/>
  <c r="I431" i="5"/>
  <c r="K442" i="5"/>
  <c r="A133" i="16"/>
  <c r="AS34" i="25"/>
  <c r="AQ31" i="25"/>
  <c r="AM28" i="25"/>
  <c r="AW24" i="25"/>
  <c r="AU21" i="25"/>
  <c r="AS18" i="25"/>
  <c r="AQ15" i="25"/>
  <c r="AM12" i="25"/>
  <c r="AW8" i="25"/>
  <c r="AQ34" i="25"/>
  <c r="AM31" i="25"/>
  <c r="AW27" i="25"/>
  <c r="AU24" i="25"/>
  <c r="AS21" i="25"/>
  <c r="AQ18" i="25"/>
  <c r="AM15" i="25"/>
  <c r="AW11" i="25"/>
  <c r="AU8" i="25"/>
  <c r="AS31" i="25"/>
  <c r="AS27" i="25"/>
  <c r="AW23" i="25"/>
  <c r="AQ20" i="25"/>
  <c r="AU16" i="25"/>
  <c r="AM13" i="25"/>
  <c r="AS9" i="25"/>
  <c r="AW34" i="25"/>
  <c r="AW30" i="25"/>
  <c r="AQ27" i="25"/>
  <c r="AU23" i="25"/>
  <c r="AM20" i="25"/>
  <c r="AS16" i="25"/>
  <c r="AW12" i="25"/>
  <c r="AQ9" i="25"/>
  <c r="AU34" i="25"/>
  <c r="AU30" i="25"/>
  <c r="AM27" i="25"/>
  <c r="AS23" i="25"/>
  <c r="AW19" i="25"/>
  <c r="AQ16" i="25"/>
  <c r="AU12" i="25"/>
  <c r="AM9" i="25"/>
  <c r="AM34" i="25"/>
  <c r="AS30" i="25"/>
  <c r="AW26" i="25"/>
  <c r="AQ23" i="25"/>
  <c r="AU19" i="25"/>
  <c r="AM16" i="25"/>
  <c r="AS12" i="25"/>
  <c r="AS8" i="25"/>
  <c r="AW31" i="25"/>
  <c r="AQ28" i="25"/>
  <c r="AQ24" i="25"/>
  <c r="AU20" i="25"/>
  <c r="AW29" i="25"/>
  <c r="AQ25" i="25"/>
  <c r="AQ19" i="25"/>
  <c r="AS14" i="25"/>
  <c r="AM10" i="25"/>
  <c r="AU29" i="25"/>
  <c r="AM25" i="25"/>
  <c r="AM19" i="25"/>
  <c r="AQ14" i="25"/>
  <c r="AW9" i="25"/>
  <c r="AS29" i="25"/>
  <c r="AS24" i="25"/>
  <c r="AW18" i="25"/>
  <c r="AM14" i="25"/>
  <c r="AU9" i="25"/>
  <c r="AW33" i="25"/>
  <c r="AQ29" i="25"/>
  <c r="AM24" i="25"/>
  <c r="AU18" i="25"/>
  <c r="AW13" i="25"/>
  <c r="AQ8" i="25"/>
  <c r="AS33" i="25"/>
  <c r="AW28" i="25"/>
  <c r="AW22" i="25"/>
  <c r="AW17" i="25"/>
  <c r="AS13" i="25"/>
  <c r="AQ33" i="25"/>
  <c r="AU28" i="25"/>
  <c r="AM33" i="25"/>
  <c r="AS28" i="25"/>
  <c r="AS22" i="25"/>
  <c r="AS17" i="25"/>
  <c r="AQ12" i="25"/>
  <c r="AU32" i="25"/>
  <c r="AU26" i="25"/>
  <c r="AM22" i="25"/>
  <c r="AM17" i="25"/>
  <c r="AS11" i="25"/>
  <c r="AM32" i="25"/>
  <c r="AM26" i="25"/>
  <c r="AM21" i="25"/>
  <c r="AU15" i="25"/>
  <c r="AW10" i="25"/>
  <c r="AU31" i="25"/>
  <c r="AW25" i="25"/>
  <c r="AQ30" i="25"/>
  <c r="AU25" i="25"/>
  <c r="AS20" i="25"/>
  <c r="AW14" i="25"/>
  <c r="AS10" i="25"/>
  <c r="AM23" i="25"/>
  <c r="AU11" i="25"/>
  <c r="AU22" i="25"/>
  <c r="AQ11" i="25"/>
  <c r="AQ22" i="25"/>
  <c r="AM11" i="25"/>
  <c r="AW21" i="25"/>
  <c r="AU10" i="25"/>
  <c r="AQ21" i="25"/>
  <c r="AQ10" i="25"/>
  <c r="AW20" i="25"/>
  <c r="AM8" i="25"/>
  <c r="AU33" i="25"/>
  <c r="AS19" i="25"/>
  <c r="AW32" i="25"/>
  <c r="AM18" i="25"/>
  <c r="AS32" i="25"/>
  <c r="AU17" i="25"/>
  <c r="AQ32" i="25"/>
  <c r="AQ17" i="25"/>
  <c r="AM30" i="25"/>
  <c r="AW16" i="25"/>
  <c r="AM29" i="25"/>
  <c r="AW15" i="25"/>
  <c r="AU27" i="25"/>
  <c r="AS15" i="25"/>
  <c r="AS26" i="25"/>
  <c r="AU14" i="25"/>
  <c r="AQ26" i="25"/>
  <c r="AU13" i="25"/>
  <c r="AS25" i="25"/>
  <c r="AQ13" i="25"/>
  <c r="AP26" i="27"/>
  <c r="AP24" i="27"/>
  <c r="AZ17" i="29"/>
  <c r="AZ32" i="29"/>
  <c r="AP9" i="29"/>
  <c r="AR9" i="29" s="1"/>
  <c r="AZ20" i="29"/>
  <c r="AZ22" i="29"/>
  <c r="AX22" i="29"/>
  <c r="AP23" i="29"/>
  <c r="AZ30" i="30"/>
  <c r="AT11" i="30"/>
  <c r="AZ33" i="30"/>
  <c r="AP31" i="30"/>
  <c r="AR31" i="30" s="1"/>
  <c r="AM35" i="28"/>
  <c r="AT16" i="28"/>
  <c r="AZ21" i="31"/>
  <c r="AP25" i="31"/>
  <c r="AX25" i="31" s="1"/>
  <c r="AZ8" i="31"/>
  <c r="AW35" i="31"/>
  <c r="AZ33" i="31"/>
  <c r="AP14" i="28"/>
  <c r="AV14" i="28" s="1"/>
  <c r="AQ33" i="4"/>
  <c r="AM30" i="4"/>
  <c r="AU27" i="4"/>
  <c r="AS24" i="4"/>
  <c r="AS21" i="4"/>
  <c r="AS18" i="4"/>
  <c r="AS15" i="4"/>
  <c r="AS12" i="4"/>
  <c r="AW9" i="4"/>
  <c r="AM33" i="4"/>
  <c r="AW29" i="4"/>
  <c r="AS27" i="4"/>
  <c r="AQ24" i="4"/>
  <c r="AQ21" i="4"/>
  <c r="AQ18" i="4"/>
  <c r="AQ15" i="4"/>
  <c r="AU9" i="4"/>
  <c r="AW32" i="4"/>
  <c r="AU29" i="4"/>
  <c r="AQ27" i="4"/>
  <c r="AM24" i="4"/>
  <c r="AM21" i="4"/>
  <c r="AM18" i="4"/>
  <c r="AM15" i="4"/>
  <c r="AQ12" i="4"/>
  <c r="AS9" i="4"/>
  <c r="AU32" i="4"/>
  <c r="AS29" i="4"/>
  <c r="AM27" i="4"/>
  <c r="AW20" i="4"/>
  <c r="AW17" i="4"/>
  <c r="AW14" i="4"/>
  <c r="AQ9" i="4"/>
  <c r="AP9" i="4" s="1"/>
  <c r="AS32" i="4"/>
  <c r="AW26" i="4"/>
  <c r="AW23" i="4"/>
  <c r="AU20" i="4"/>
  <c r="AU17" i="4"/>
  <c r="AU14" i="4"/>
  <c r="AM12" i="4"/>
  <c r="AM9" i="4"/>
  <c r="AQ32" i="4"/>
  <c r="AQ29" i="4"/>
  <c r="AU26" i="4"/>
  <c r="AU23" i="4"/>
  <c r="AS20" i="4"/>
  <c r="AS17" i="4"/>
  <c r="AS14" i="4"/>
  <c r="AQ34" i="4"/>
  <c r="AM31" i="4"/>
  <c r="AS28" i="4"/>
  <c r="AS25" i="4"/>
  <c r="AS22" i="4"/>
  <c r="AQ19" i="4"/>
  <c r="AQ16" i="4"/>
  <c r="AQ13" i="4"/>
  <c r="AU10" i="4"/>
  <c r="AM34" i="4"/>
  <c r="AW30" i="4"/>
  <c r="AQ28" i="4"/>
  <c r="AQ25" i="4"/>
  <c r="AQ22" i="4"/>
  <c r="AM16" i="4"/>
  <c r="AM13" i="4"/>
  <c r="AU33" i="4"/>
  <c r="AS30" i="4"/>
  <c r="AW24" i="4"/>
  <c r="AW21" i="4"/>
  <c r="AW18" i="4"/>
  <c r="AW15" i="4"/>
  <c r="AW12" i="4"/>
  <c r="AM32" i="4"/>
  <c r="AM26" i="4"/>
  <c r="AS19" i="4"/>
  <c r="AU12" i="4"/>
  <c r="AQ31" i="4"/>
  <c r="AW16" i="4"/>
  <c r="AM23" i="4"/>
  <c r="AW31" i="4"/>
  <c r="AW25" i="4"/>
  <c r="AM19" i="4"/>
  <c r="AW11" i="4"/>
  <c r="AM17" i="4"/>
  <c r="AU16" i="4"/>
  <c r="AS10" i="4"/>
  <c r="AM10" i="4"/>
  <c r="AU31" i="4"/>
  <c r="AU25" i="4"/>
  <c r="AU18" i="4"/>
  <c r="AU11" i="4"/>
  <c r="AQ11" i="4"/>
  <c r="AW10" i="4"/>
  <c r="AS31" i="4"/>
  <c r="AM25" i="4"/>
  <c r="AQ17" i="4"/>
  <c r="AS11" i="4"/>
  <c r="AU24" i="4"/>
  <c r="AU30" i="4"/>
  <c r="AQ30" i="4"/>
  <c r="AW22" i="4"/>
  <c r="AS23" i="4"/>
  <c r="AS16" i="4"/>
  <c r="AM29" i="4"/>
  <c r="AM22" i="4"/>
  <c r="AM11" i="4"/>
  <c r="AQ23" i="4"/>
  <c r="AQ10" i="4"/>
  <c r="AU15" i="4"/>
  <c r="AU22" i="4"/>
  <c r="AW8" i="4"/>
  <c r="AW34" i="4"/>
  <c r="AU28" i="4"/>
  <c r="AU21" i="4"/>
  <c r="AM14" i="4"/>
  <c r="AU8" i="4"/>
  <c r="AS34" i="4"/>
  <c r="AM20" i="4"/>
  <c r="AW28" i="4"/>
  <c r="AU34" i="4"/>
  <c r="AM28" i="4"/>
  <c r="AQ20" i="4"/>
  <c r="AW13" i="4"/>
  <c r="AS8" i="4"/>
  <c r="AW27" i="4"/>
  <c r="AQ8" i="4"/>
  <c r="AU13" i="4"/>
  <c r="AQ14" i="4"/>
  <c r="AW33" i="4"/>
  <c r="AS26" i="4"/>
  <c r="AW19" i="4"/>
  <c r="AS13" i="4"/>
  <c r="AM8" i="4"/>
  <c r="AQ26" i="4"/>
  <c r="AU19" i="4"/>
  <c r="AS33" i="4"/>
  <c r="E440" i="5"/>
  <c r="K441" i="5"/>
  <c r="AS34" i="14"/>
  <c r="AQ31" i="14"/>
  <c r="AM28" i="14"/>
  <c r="AW24" i="14"/>
  <c r="AU21" i="14"/>
  <c r="AS18" i="14"/>
  <c r="AQ15" i="14"/>
  <c r="AM12" i="14"/>
  <c r="AW8" i="14"/>
  <c r="AQ34" i="14"/>
  <c r="AM31" i="14"/>
  <c r="AW27" i="14"/>
  <c r="AU24" i="14"/>
  <c r="AS21" i="14"/>
  <c r="AQ18" i="14"/>
  <c r="AM15" i="14"/>
  <c r="AW11" i="14"/>
  <c r="AU8" i="14"/>
  <c r="AM34" i="14"/>
  <c r="AW30" i="14"/>
  <c r="AU27" i="14"/>
  <c r="AS24" i="14"/>
  <c r="AQ21" i="14"/>
  <c r="AM18" i="14"/>
  <c r="AW14" i="14"/>
  <c r="AU11" i="14"/>
  <c r="AS8" i="14"/>
  <c r="AW33" i="14"/>
  <c r="AU30" i="14"/>
  <c r="AS27" i="14"/>
  <c r="AQ24" i="14"/>
  <c r="AM21" i="14"/>
  <c r="AW17" i="14"/>
  <c r="AU14" i="14"/>
  <c r="AS11" i="14"/>
  <c r="AQ8" i="14"/>
  <c r="AM33" i="14"/>
  <c r="AW29" i="14"/>
  <c r="AU26" i="14"/>
  <c r="AS23" i="14"/>
  <c r="AQ20" i="14"/>
  <c r="AM17" i="14"/>
  <c r="AW13" i="14"/>
  <c r="AU10" i="14"/>
  <c r="AW34" i="14"/>
  <c r="AU31" i="14"/>
  <c r="AS28" i="14"/>
  <c r="AQ25" i="14"/>
  <c r="AM22" i="14"/>
  <c r="AW18" i="14"/>
  <c r="AU15" i="14"/>
  <c r="AS12" i="14"/>
  <c r="AQ9" i="14"/>
  <c r="AQ33" i="14"/>
  <c r="AU28" i="14"/>
  <c r="AM23" i="14"/>
  <c r="AU17" i="14"/>
  <c r="AM13" i="14"/>
  <c r="AW32" i="14"/>
  <c r="AQ28" i="14"/>
  <c r="AW22" i="14"/>
  <c r="AS17" i="14"/>
  <c r="AW12" i="14"/>
  <c r="AU32" i="14"/>
  <c r="AQ27" i="14"/>
  <c r="AU22" i="14"/>
  <c r="AQ17" i="14"/>
  <c r="AU12" i="14"/>
  <c r="AS32" i="14"/>
  <c r="AM27" i="14"/>
  <c r="AS22" i="14"/>
  <c r="AW16" i="14"/>
  <c r="AQ12" i="14"/>
  <c r="AQ32" i="14"/>
  <c r="AW26" i="14"/>
  <c r="AQ22" i="14"/>
  <c r="AU16" i="14"/>
  <c r="AQ11" i="14"/>
  <c r="AM32" i="14"/>
  <c r="AS26" i="14"/>
  <c r="AW21" i="14"/>
  <c r="AS16" i="14"/>
  <c r="AM11" i="14"/>
  <c r="AW31" i="14"/>
  <c r="AU29" i="14"/>
  <c r="AM25" i="14"/>
  <c r="AU19" i="14"/>
  <c r="AQ14" i="14"/>
  <c r="AU9" i="14"/>
  <c r="AS29" i="14"/>
  <c r="AM24" i="14"/>
  <c r="AS19" i="14"/>
  <c r="AM14" i="14"/>
  <c r="AS9" i="14"/>
  <c r="AU34" i="14"/>
  <c r="AQ29" i="14"/>
  <c r="AU33" i="14"/>
  <c r="AM29" i="14"/>
  <c r="AU23" i="14"/>
  <c r="AM19" i="14"/>
  <c r="AS13" i="14"/>
  <c r="AM8" i="14"/>
  <c r="AQ30" i="14"/>
  <c r="AU18" i="14"/>
  <c r="AM30" i="14"/>
  <c r="AQ16" i="14"/>
  <c r="AW28" i="14"/>
  <c r="AM16" i="14"/>
  <c r="AQ26" i="14"/>
  <c r="AW15" i="14"/>
  <c r="AM26" i="14"/>
  <c r="AS15" i="14"/>
  <c r="AW25" i="14"/>
  <c r="AS14" i="14"/>
  <c r="AU25" i="14"/>
  <c r="AU13" i="14"/>
  <c r="AS25" i="14"/>
  <c r="AQ13" i="14"/>
  <c r="AW23" i="14"/>
  <c r="AW10" i="14"/>
  <c r="AQ23" i="14"/>
  <c r="AS10" i="14"/>
  <c r="AW20" i="14"/>
  <c r="AQ10" i="14"/>
  <c r="AU20" i="14"/>
  <c r="AM10" i="14"/>
  <c r="AS20" i="14"/>
  <c r="AW9" i="14"/>
  <c r="AS33" i="14"/>
  <c r="AM20" i="14"/>
  <c r="AM9" i="14"/>
  <c r="AS31" i="14"/>
  <c r="AW19" i="14"/>
  <c r="AQ19" i="14"/>
  <c r="AS30" i="14"/>
  <c r="AS34" i="16"/>
  <c r="AQ31" i="16"/>
  <c r="AM28" i="16"/>
  <c r="AW24" i="16"/>
  <c r="AU21" i="16"/>
  <c r="AS18" i="16"/>
  <c r="AQ15" i="16"/>
  <c r="AM12" i="16"/>
  <c r="AQ34" i="16"/>
  <c r="AM31" i="16"/>
  <c r="AW27" i="16"/>
  <c r="AU24" i="16"/>
  <c r="AS21" i="16"/>
  <c r="AQ18" i="16"/>
  <c r="AM15" i="16"/>
  <c r="AW11" i="16"/>
  <c r="AU8" i="16"/>
  <c r="AM34" i="16"/>
  <c r="AW30" i="16"/>
  <c r="AU27" i="16"/>
  <c r="AS24" i="16"/>
  <c r="AQ21" i="16"/>
  <c r="AM18" i="16"/>
  <c r="AW14" i="16"/>
  <c r="AU11" i="16"/>
  <c r="AS8" i="16"/>
  <c r="AW33" i="16"/>
  <c r="AU30" i="16"/>
  <c r="AS27" i="16"/>
  <c r="AQ24" i="16"/>
  <c r="AM21" i="16"/>
  <c r="AW17" i="16"/>
  <c r="AU14" i="16"/>
  <c r="AS11" i="16"/>
  <c r="AQ8" i="16"/>
  <c r="AW34" i="16"/>
  <c r="AU31" i="16"/>
  <c r="AQ32" i="16"/>
  <c r="AQ27" i="16"/>
  <c r="AQ23" i="16"/>
  <c r="AQ19" i="16"/>
  <c r="AS14" i="16"/>
  <c r="AS10" i="16"/>
  <c r="AM32" i="16"/>
  <c r="AM27" i="16"/>
  <c r="AM23" i="16"/>
  <c r="AM19" i="16"/>
  <c r="AQ14" i="16"/>
  <c r="AQ10" i="16"/>
  <c r="AW31" i="16"/>
  <c r="AW26" i="16"/>
  <c r="AW22" i="16"/>
  <c r="AW18" i="16"/>
  <c r="AM14" i="16"/>
  <c r="AM10" i="16"/>
  <c r="AS31" i="16"/>
  <c r="AU26" i="16"/>
  <c r="AU22" i="16"/>
  <c r="AU18" i="16"/>
  <c r="AW13" i="16"/>
  <c r="AW9" i="16"/>
  <c r="AW29" i="16"/>
  <c r="AW25" i="16"/>
  <c r="AW21" i="16"/>
  <c r="AM17" i="16"/>
  <c r="AM13" i="16"/>
  <c r="AM9" i="16"/>
  <c r="AU34" i="16"/>
  <c r="AU29" i="16"/>
  <c r="AU25" i="16"/>
  <c r="AW20" i="16"/>
  <c r="AW16" i="16"/>
  <c r="AW12" i="16"/>
  <c r="AW8" i="16"/>
  <c r="AU33" i="16"/>
  <c r="AS29" i="16"/>
  <c r="AS25" i="16"/>
  <c r="AU20" i="16"/>
  <c r="AU16" i="16"/>
  <c r="AU12" i="16"/>
  <c r="AM8" i="16"/>
  <c r="AS33" i="16"/>
  <c r="AQ29" i="16"/>
  <c r="AQ25" i="16"/>
  <c r="AS20" i="16"/>
  <c r="AS16" i="16"/>
  <c r="AS12" i="16"/>
  <c r="AU32" i="16"/>
  <c r="AS28" i="16"/>
  <c r="AU23" i="16"/>
  <c r="AU19" i="16"/>
  <c r="AU15" i="16"/>
  <c r="AW10" i="16"/>
  <c r="AS32" i="16"/>
  <c r="AQ22" i="16"/>
  <c r="AQ12" i="16"/>
  <c r="AS30" i="16"/>
  <c r="AM22" i="16"/>
  <c r="AQ11" i="16"/>
  <c r="AQ30" i="16"/>
  <c r="AQ20" i="16"/>
  <c r="AM11" i="16"/>
  <c r="AM30" i="16"/>
  <c r="AM20" i="16"/>
  <c r="AU10" i="16"/>
  <c r="AM29" i="16"/>
  <c r="AW19" i="16"/>
  <c r="AU9" i="16"/>
  <c r="AW28" i="16"/>
  <c r="AS19" i="16"/>
  <c r="AS9" i="16"/>
  <c r="AU28" i="16"/>
  <c r="AU17" i="16"/>
  <c r="AQ9" i="16"/>
  <c r="AM25" i="16"/>
  <c r="AW15" i="16"/>
  <c r="AM24" i="16"/>
  <c r="AS15" i="16"/>
  <c r="AQ33" i="16"/>
  <c r="AW23" i="16"/>
  <c r="AU13" i="16"/>
  <c r="AM33" i="16"/>
  <c r="AS23" i="16"/>
  <c r="AS13" i="16"/>
  <c r="AQ16" i="16"/>
  <c r="AM16" i="16"/>
  <c r="AQ13" i="16"/>
  <c r="AW32" i="16"/>
  <c r="AQ28" i="16"/>
  <c r="AS26" i="16"/>
  <c r="AQ26" i="16"/>
  <c r="AM26" i="16"/>
  <c r="AS22" i="16"/>
  <c r="AS17" i="16"/>
  <c r="AQ17" i="16"/>
  <c r="AV17" i="27"/>
  <c r="AP22" i="27"/>
  <c r="AR22" i="27" s="1"/>
  <c r="AZ29" i="27"/>
  <c r="AP30" i="27"/>
  <c r="AP18" i="29"/>
  <c r="AP14" i="29"/>
  <c r="AR14" i="29" s="1"/>
  <c r="AT26" i="29"/>
  <c r="AZ26" i="29"/>
  <c r="AX26" i="29"/>
  <c r="AZ10" i="30"/>
  <c r="AT16" i="30"/>
  <c r="AZ12" i="30"/>
  <c r="AZ34" i="30"/>
  <c r="AR15" i="28"/>
  <c r="AP9" i="28"/>
  <c r="AZ31" i="28"/>
  <c r="AP34" i="31"/>
  <c r="AV34" i="31" s="1"/>
  <c r="AM35" i="31"/>
  <c r="AS35" i="31"/>
  <c r="E434" i="5"/>
  <c r="AP27" i="28"/>
  <c r="AR27" i="28" s="1"/>
  <c r="G451" i="5"/>
  <c r="I446" i="5"/>
  <c r="E439" i="5"/>
  <c r="G450" i="5"/>
  <c r="G434" i="5"/>
  <c r="I445" i="5"/>
  <c r="I429" i="5"/>
  <c r="K440" i="5"/>
  <c r="AP31" i="27"/>
  <c r="AZ9" i="27"/>
  <c r="AZ25" i="27"/>
  <c r="AT21" i="29"/>
  <c r="AP32" i="29"/>
  <c r="AT32" i="29" s="1"/>
  <c r="AZ19" i="29"/>
  <c r="AT31" i="29"/>
  <c r="AP27" i="29"/>
  <c r="AR27" i="29" s="1"/>
  <c r="AZ18" i="30"/>
  <c r="AS35" i="30"/>
  <c r="AV27" i="30"/>
  <c r="AP10" i="30"/>
  <c r="AX10" i="30" s="1"/>
  <c r="AZ19" i="28"/>
  <c r="AP20" i="28"/>
  <c r="AP11" i="31"/>
  <c r="AR11" i="31" s="1"/>
  <c r="AR13" i="31"/>
  <c r="AV13" i="31"/>
  <c r="AP23" i="27"/>
  <c r="E441" i="5"/>
  <c r="G435" i="5"/>
  <c r="I430" i="5"/>
  <c r="E427" i="5"/>
  <c r="E438" i="5"/>
  <c r="G449" i="5"/>
  <c r="G433" i="5"/>
  <c r="I444" i="5"/>
  <c r="I428" i="5"/>
  <c r="K439" i="5"/>
  <c r="AQ33" i="6"/>
  <c r="AM30" i="6"/>
  <c r="AW26" i="6"/>
  <c r="AU23" i="6"/>
  <c r="AM33" i="6"/>
  <c r="AW29" i="6"/>
  <c r="AU26" i="6"/>
  <c r="AW32" i="6"/>
  <c r="AU29" i="6"/>
  <c r="AU32" i="6"/>
  <c r="AS29" i="6"/>
  <c r="AQ34" i="6"/>
  <c r="AQ30" i="6"/>
  <c r="AW25" i="6"/>
  <c r="AS22" i="6"/>
  <c r="AQ19" i="6"/>
  <c r="AM16" i="6"/>
  <c r="AW12" i="6"/>
  <c r="AU9" i="6"/>
  <c r="AM34" i="6"/>
  <c r="AQ29" i="6"/>
  <c r="AU25" i="6"/>
  <c r="AQ22" i="6"/>
  <c r="AM19" i="6"/>
  <c r="AW15" i="6"/>
  <c r="AU12" i="6"/>
  <c r="AS9" i="6"/>
  <c r="AW33" i="6"/>
  <c r="AM29" i="6"/>
  <c r="AS25" i="6"/>
  <c r="AM22" i="6"/>
  <c r="AW18" i="6"/>
  <c r="AU15" i="6"/>
  <c r="AS12" i="6"/>
  <c r="AQ9" i="6"/>
  <c r="AU33" i="6"/>
  <c r="AW28" i="6"/>
  <c r="AQ25" i="6"/>
  <c r="AW21" i="6"/>
  <c r="AU18" i="6"/>
  <c r="AS15" i="6"/>
  <c r="AQ12" i="6"/>
  <c r="AM9" i="6"/>
  <c r="AS33" i="6"/>
  <c r="AU28" i="6"/>
  <c r="AM25" i="6"/>
  <c r="AU21" i="6"/>
  <c r="AS18" i="6"/>
  <c r="AQ15" i="6"/>
  <c r="AM12" i="6"/>
  <c r="AW8" i="6"/>
  <c r="AS32" i="6"/>
  <c r="AS28" i="6"/>
  <c r="AW24" i="6"/>
  <c r="AS21" i="6"/>
  <c r="AQ18" i="6"/>
  <c r="AM15" i="6"/>
  <c r="AW11" i="6"/>
  <c r="AU8" i="6"/>
  <c r="AQ31" i="6"/>
  <c r="AQ27" i="6"/>
  <c r="AS23" i="6"/>
  <c r="AQ20" i="6"/>
  <c r="AM17" i="6"/>
  <c r="AW13" i="6"/>
  <c r="AU10" i="6"/>
  <c r="AM31" i="6"/>
  <c r="AM27" i="6"/>
  <c r="AQ23" i="6"/>
  <c r="AM20" i="6"/>
  <c r="AW16" i="6"/>
  <c r="AU13" i="6"/>
  <c r="AS10" i="6"/>
  <c r="AU34" i="6"/>
  <c r="AU30" i="6"/>
  <c r="AQ26" i="6"/>
  <c r="AW22" i="6"/>
  <c r="AU19" i="6"/>
  <c r="AS16" i="6"/>
  <c r="AQ13" i="6"/>
  <c r="AM10" i="6"/>
  <c r="AQ28" i="6"/>
  <c r="AW20" i="6"/>
  <c r="AM14" i="6"/>
  <c r="AM11" i="6"/>
  <c r="AW10" i="6"/>
  <c r="AS24" i="6"/>
  <c r="AM28" i="6"/>
  <c r="AU20" i="6"/>
  <c r="AS13" i="6"/>
  <c r="AQ32" i="6"/>
  <c r="AS8" i="6"/>
  <c r="AW27" i="6"/>
  <c r="AS20" i="6"/>
  <c r="AM13" i="6"/>
  <c r="AS27" i="6"/>
  <c r="AU24" i="6"/>
  <c r="AQ10" i="6"/>
  <c r="AP10" i="6" s="1"/>
  <c r="AU27" i="6"/>
  <c r="AW19" i="6"/>
  <c r="AU11" i="6"/>
  <c r="AQ11" i="6"/>
  <c r="AU17" i="6"/>
  <c r="AS17" i="6"/>
  <c r="AW9" i="6"/>
  <c r="AS19" i="6"/>
  <c r="AS11" i="6"/>
  <c r="AS26" i="6"/>
  <c r="AM26" i="6"/>
  <c r="AM18" i="6"/>
  <c r="AW17" i="6"/>
  <c r="AW34" i="6"/>
  <c r="AS34" i="6"/>
  <c r="AM32" i="6"/>
  <c r="AW31" i="6"/>
  <c r="AW23" i="6"/>
  <c r="AQ16" i="6"/>
  <c r="AQ8" i="6"/>
  <c r="AU22" i="6"/>
  <c r="AU31" i="6"/>
  <c r="AM23" i="6"/>
  <c r="AW14" i="6"/>
  <c r="AM8" i="6"/>
  <c r="AU14" i="6"/>
  <c r="AQ24" i="6"/>
  <c r="AM24" i="6"/>
  <c r="AS31" i="6"/>
  <c r="AW30" i="6"/>
  <c r="AQ21" i="6"/>
  <c r="AS14" i="6"/>
  <c r="AM21" i="6"/>
  <c r="AQ14" i="6"/>
  <c r="AS30" i="6"/>
  <c r="AQ17" i="6"/>
  <c r="AU16" i="6"/>
  <c r="AU33" i="7"/>
  <c r="AQ28" i="7"/>
  <c r="AQ20" i="7"/>
  <c r="AQ17" i="7"/>
  <c r="AU14" i="7"/>
  <c r="AU11" i="7"/>
  <c r="AM31" i="7"/>
  <c r="AM28" i="7"/>
  <c r="AQ25" i="7"/>
  <c r="AU22" i="7"/>
  <c r="AM20" i="7"/>
  <c r="AM17" i="7"/>
  <c r="AW8" i="7"/>
  <c r="AQ33" i="7"/>
  <c r="AQ14" i="7"/>
  <c r="AQ11" i="7"/>
  <c r="AU8" i="7"/>
  <c r="AM33" i="7"/>
  <c r="AU30" i="7"/>
  <c r="AU27" i="7"/>
  <c r="AM25" i="7"/>
  <c r="AQ22" i="7"/>
  <c r="AU19" i="7"/>
  <c r="AU16" i="7"/>
  <c r="AM14" i="7"/>
  <c r="AM11" i="7"/>
  <c r="AM34" i="7"/>
  <c r="AU28" i="7"/>
  <c r="AU32" i="7"/>
  <c r="AQ29" i="7"/>
  <c r="AU21" i="7"/>
  <c r="AQ18" i="7"/>
  <c r="AQ10" i="7"/>
  <c r="AM29" i="7"/>
  <c r="AM18" i="7"/>
  <c r="AQ32" i="7"/>
  <c r="AQ21" i="7"/>
  <c r="AU13" i="7"/>
  <c r="AM10" i="7"/>
  <c r="AM32" i="7"/>
  <c r="AU24" i="7"/>
  <c r="AU17" i="7"/>
  <c r="AM21" i="7"/>
  <c r="AQ13" i="7"/>
  <c r="AQ24" i="7"/>
  <c r="AM13" i="7"/>
  <c r="AU9" i="7"/>
  <c r="AQ27" i="7"/>
  <c r="AM24" i="7"/>
  <c r="AQ16" i="7"/>
  <c r="AU34" i="7"/>
  <c r="AQ30" i="7"/>
  <c r="AQ26" i="7"/>
  <c r="AU15" i="7"/>
  <c r="AM12" i="7"/>
  <c r="AM30" i="7"/>
  <c r="AM23" i="7"/>
  <c r="AM19" i="7"/>
  <c r="AQ34" i="7"/>
  <c r="AM26" i="7"/>
  <c r="AM22" i="7"/>
  <c r="AQ15" i="7"/>
  <c r="AU29" i="7"/>
  <c r="AU18" i="7"/>
  <c r="AU10" i="7"/>
  <c r="AQ23" i="7"/>
  <c r="AM16" i="7"/>
  <c r="AQ9" i="7"/>
  <c r="AQ31" i="7"/>
  <c r="AU26" i="7"/>
  <c r="AU20" i="7"/>
  <c r="AM9" i="7"/>
  <c r="AQ19" i="7"/>
  <c r="AU31" i="7"/>
  <c r="AQ8" i="7"/>
  <c r="AM8" i="7"/>
  <c r="AM27" i="7"/>
  <c r="AM15" i="7"/>
  <c r="AU25" i="7"/>
  <c r="AU12" i="7"/>
  <c r="AU23" i="7"/>
  <c r="AQ12" i="7"/>
  <c r="AW34" i="12"/>
  <c r="AW31" i="12"/>
  <c r="AU28" i="12"/>
  <c r="AS25" i="12"/>
  <c r="AQ22" i="12"/>
  <c r="AM19" i="12"/>
  <c r="AW15" i="12"/>
  <c r="AU12" i="12"/>
  <c r="AS9" i="12"/>
  <c r="AU34" i="12"/>
  <c r="AU31" i="12"/>
  <c r="AS28" i="12"/>
  <c r="AQ25" i="12"/>
  <c r="AM22" i="12"/>
  <c r="AW18" i="12"/>
  <c r="AU15" i="12"/>
  <c r="AS12" i="12"/>
  <c r="AQ9" i="12"/>
  <c r="AS34" i="12"/>
  <c r="AS31" i="12"/>
  <c r="AQ28" i="12"/>
  <c r="AM25" i="12"/>
  <c r="AW21" i="12"/>
  <c r="AU18" i="12"/>
  <c r="AS15" i="12"/>
  <c r="AQ12" i="12"/>
  <c r="AM9" i="12"/>
  <c r="AQ34" i="12"/>
  <c r="AQ31" i="12"/>
  <c r="AM28" i="12"/>
  <c r="AW24" i="12"/>
  <c r="AU21" i="12"/>
  <c r="AS18" i="12"/>
  <c r="AQ15" i="12"/>
  <c r="AM12" i="12"/>
  <c r="AW8" i="12"/>
  <c r="AS33" i="12"/>
  <c r="AS30" i="12"/>
  <c r="AQ27" i="12"/>
  <c r="AM24" i="12"/>
  <c r="AW20" i="12"/>
  <c r="AU17" i="12"/>
  <c r="AS14" i="12"/>
  <c r="AQ11" i="12"/>
  <c r="AM8" i="12"/>
  <c r="AQ32" i="12"/>
  <c r="AM29" i="12"/>
  <c r="AW25" i="12"/>
  <c r="AU22" i="12"/>
  <c r="AS19" i="12"/>
  <c r="AQ16" i="12"/>
  <c r="AM13" i="12"/>
  <c r="AW9" i="12"/>
  <c r="AU32" i="12"/>
  <c r="AM27" i="12"/>
  <c r="AS22" i="12"/>
  <c r="AM17" i="12"/>
  <c r="AU11" i="12"/>
  <c r="AS32" i="12"/>
  <c r="AW26" i="12"/>
  <c r="AS21" i="12"/>
  <c r="AW16" i="12"/>
  <c r="AS11" i="12"/>
  <c r="AM32" i="12"/>
  <c r="AU26" i="12"/>
  <c r="AQ21" i="12"/>
  <c r="AU16" i="12"/>
  <c r="AM11" i="12"/>
  <c r="AM31" i="12"/>
  <c r="AS26" i="12"/>
  <c r="AM21" i="12"/>
  <c r="AS16" i="12"/>
  <c r="AW10" i="12"/>
  <c r="AW30" i="12"/>
  <c r="AQ26" i="12"/>
  <c r="AU20" i="12"/>
  <c r="AM16" i="12"/>
  <c r="AU10" i="12"/>
  <c r="AU30" i="12"/>
  <c r="AM26" i="12"/>
  <c r="AS20" i="12"/>
  <c r="AM15" i="12"/>
  <c r="AS10" i="12"/>
  <c r="AU33" i="12"/>
  <c r="AQ29" i="12"/>
  <c r="AU23" i="12"/>
  <c r="AQ18" i="12"/>
  <c r="AU13" i="12"/>
  <c r="AQ33" i="12"/>
  <c r="AW28" i="12"/>
  <c r="AS23" i="12"/>
  <c r="AM18" i="12"/>
  <c r="AS13" i="12"/>
  <c r="AM33" i="12"/>
  <c r="AU27" i="12"/>
  <c r="AM23" i="12"/>
  <c r="AS17" i="12"/>
  <c r="AW12" i="12"/>
  <c r="AS27" i="12"/>
  <c r="AU14" i="12"/>
  <c r="AU25" i="12"/>
  <c r="AQ14" i="12"/>
  <c r="AU24" i="12"/>
  <c r="AM14" i="12"/>
  <c r="AS24" i="12"/>
  <c r="AW13" i="12"/>
  <c r="AQ24" i="12"/>
  <c r="AQ13" i="12"/>
  <c r="AW23" i="12"/>
  <c r="AW11" i="12"/>
  <c r="AM34" i="12"/>
  <c r="AQ23" i="12"/>
  <c r="AQ10" i="12"/>
  <c r="AW33" i="12"/>
  <c r="AW22" i="12"/>
  <c r="AM30" i="12"/>
  <c r="AU19" i="12"/>
  <c r="AQ8" i="12"/>
  <c r="AW29" i="12"/>
  <c r="AQ19" i="12"/>
  <c r="AU29" i="12"/>
  <c r="AW17" i="12"/>
  <c r="AS29" i="12"/>
  <c r="AQ17" i="12"/>
  <c r="AM20" i="12"/>
  <c r="AQ20" i="12"/>
  <c r="AW32" i="12"/>
  <c r="AW14" i="12"/>
  <c r="AQ30" i="12"/>
  <c r="AW27" i="12"/>
  <c r="AW19" i="12"/>
  <c r="AM10" i="12"/>
  <c r="AU9" i="12"/>
  <c r="AU8" i="12"/>
  <c r="AS8" i="12"/>
  <c r="AM33" i="15"/>
  <c r="AW29" i="15"/>
  <c r="AU26" i="15"/>
  <c r="AW32" i="15"/>
  <c r="AU32" i="15"/>
  <c r="AS29" i="15"/>
  <c r="AQ26" i="15"/>
  <c r="AQ23" i="15"/>
  <c r="AM20" i="15"/>
  <c r="AM34" i="15"/>
  <c r="AS30" i="15"/>
  <c r="AW26" i="15"/>
  <c r="AS23" i="15"/>
  <c r="AW19" i="15"/>
  <c r="AU16" i="15"/>
  <c r="AS13" i="15"/>
  <c r="AQ10" i="15"/>
  <c r="AW33" i="15"/>
  <c r="AQ30" i="15"/>
  <c r="AS26" i="15"/>
  <c r="AM23" i="15"/>
  <c r="AU19" i="15"/>
  <c r="AS16" i="15"/>
  <c r="AQ13" i="15"/>
  <c r="AM10" i="15"/>
  <c r="AU33" i="15"/>
  <c r="AM30" i="15"/>
  <c r="AM26" i="15"/>
  <c r="AW22" i="15"/>
  <c r="AS19" i="15"/>
  <c r="AQ16" i="15"/>
  <c r="AM13" i="15"/>
  <c r="AW9" i="15"/>
  <c r="AS33" i="15"/>
  <c r="AU29" i="15"/>
  <c r="AW25" i="15"/>
  <c r="AU22" i="15"/>
  <c r="AQ19" i="15"/>
  <c r="AM16" i="15"/>
  <c r="AW12" i="15"/>
  <c r="AU9" i="15"/>
  <c r="AQ32" i="15"/>
  <c r="AU28" i="15"/>
  <c r="AW21" i="15"/>
  <c r="AS18" i="15"/>
  <c r="AQ15" i="15"/>
  <c r="AM12" i="15"/>
  <c r="AW8" i="15"/>
  <c r="AM32" i="15"/>
  <c r="AS28" i="15"/>
  <c r="AM25" i="15"/>
  <c r="AU21" i="15"/>
  <c r="AQ18" i="15"/>
  <c r="AW31" i="15"/>
  <c r="AQ28" i="15"/>
  <c r="AW24" i="15"/>
  <c r="AS21" i="15"/>
  <c r="AU31" i="15"/>
  <c r="AM28" i="15"/>
  <c r="AU24" i="15"/>
  <c r="AQ21" i="15"/>
  <c r="AW17" i="15"/>
  <c r="AS34" i="15"/>
  <c r="AW30" i="15"/>
  <c r="AQ27" i="15"/>
  <c r="AW23" i="15"/>
  <c r="AS20" i="15"/>
  <c r="AM17" i="15"/>
  <c r="AW13" i="15"/>
  <c r="AU10" i="15"/>
  <c r="AQ31" i="15"/>
  <c r="AU23" i="15"/>
  <c r="AW15" i="15"/>
  <c r="AQ11" i="15"/>
  <c r="AM31" i="15"/>
  <c r="AS22" i="15"/>
  <c r="AU15" i="15"/>
  <c r="AM11" i="15"/>
  <c r="AU30" i="15"/>
  <c r="AQ22" i="15"/>
  <c r="AS15" i="15"/>
  <c r="AW10" i="15"/>
  <c r="AQ29" i="15"/>
  <c r="AP29" i="15" s="1"/>
  <c r="AM22" i="15"/>
  <c r="AM15" i="15"/>
  <c r="AS10" i="15"/>
  <c r="AM29" i="15"/>
  <c r="AM21" i="15"/>
  <c r="AW14" i="15"/>
  <c r="AS9" i="15"/>
  <c r="AW28" i="15"/>
  <c r="AW20" i="15"/>
  <c r="AU14" i="15"/>
  <c r="AQ9" i="15"/>
  <c r="AW27" i="15"/>
  <c r="AU20" i="15"/>
  <c r="AS14" i="15"/>
  <c r="AM9" i="15"/>
  <c r="AQ34" i="15"/>
  <c r="AS25" i="15"/>
  <c r="AM18" i="15"/>
  <c r="AS12" i="15"/>
  <c r="AQ33" i="15"/>
  <c r="AQ25" i="15"/>
  <c r="AU17" i="15"/>
  <c r="AQ12" i="15"/>
  <c r="AS24" i="15"/>
  <c r="AS17" i="15"/>
  <c r="AW11" i="15"/>
  <c r="AS32" i="15"/>
  <c r="AQ24" i="15"/>
  <c r="AQ17" i="15"/>
  <c r="AU11" i="15"/>
  <c r="AU18" i="15"/>
  <c r="AW16" i="15"/>
  <c r="AQ14" i="15"/>
  <c r="AM14" i="15"/>
  <c r="AU13" i="15"/>
  <c r="AW34" i="15"/>
  <c r="AU12" i="15"/>
  <c r="AU34" i="15"/>
  <c r="AS11" i="15"/>
  <c r="AS31" i="15"/>
  <c r="AU8" i="15"/>
  <c r="AU27" i="15"/>
  <c r="AS8" i="15"/>
  <c r="AS27" i="15"/>
  <c r="AQ8" i="15"/>
  <c r="AM27" i="15"/>
  <c r="AM8" i="15"/>
  <c r="AU25" i="15"/>
  <c r="AM24" i="15"/>
  <c r="AQ20" i="15"/>
  <c r="AM19" i="15"/>
  <c r="AW18" i="15"/>
  <c r="D169" i="29"/>
  <c r="AP34" i="27"/>
  <c r="AV34" i="27" s="1"/>
  <c r="AZ34" i="27"/>
  <c r="AP25" i="27"/>
  <c r="AR25" i="27" s="1"/>
  <c r="AM35" i="27"/>
  <c r="AZ8" i="27"/>
  <c r="AW35" i="27"/>
  <c r="AX8" i="27"/>
  <c r="AZ33" i="27"/>
  <c r="AZ23" i="29"/>
  <c r="AP11" i="29"/>
  <c r="AR11" i="29" s="1"/>
  <c r="AZ24" i="29"/>
  <c r="AP33" i="29"/>
  <c r="AT14" i="30"/>
  <c r="AZ13" i="30"/>
  <c r="AP12" i="30"/>
  <c r="AR12" i="30" s="1"/>
  <c r="AP26" i="28"/>
  <c r="AR26" i="28" s="1"/>
  <c r="AP29" i="28"/>
  <c r="AR29" i="28" s="1"/>
  <c r="AP10" i="28"/>
  <c r="AV15" i="28"/>
  <c r="AP21" i="31"/>
  <c r="AR21" i="31" s="1"/>
  <c r="AZ17" i="31"/>
  <c r="AX17" i="31"/>
  <c r="AP20" i="31"/>
  <c r="AP15" i="31"/>
  <c r="AR15" i="31" s="1"/>
  <c r="AZ16" i="31"/>
  <c r="AX16" i="31"/>
  <c r="AZ18" i="27"/>
  <c r="E275" i="4"/>
  <c r="E437" i="5"/>
  <c r="G432" i="5"/>
  <c r="K438" i="5"/>
  <c r="AZ13" i="27"/>
  <c r="AZ28" i="27"/>
  <c r="AX28" i="27"/>
  <c r="AS35" i="27"/>
  <c r="AT8" i="27"/>
  <c r="AP24" i="29"/>
  <c r="AR24" i="29" s="1"/>
  <c r="AZ16" i="29"/>
  <c r="AZ15" i="29"/>
  <c r="AQ35" i="29"/>
  <c r="AP8" i="29"/>
  <c r="AZ9" i="30"/>
  <c r="AT17" i="30"/>
  <c r="AZ29" i="28"/>
  <c r="AZ30" i="28"/>
  <c r="AZ32" i="28"/>
  <c r="AZ13" i="28"/>
  <c r="AZ18" i="28"/>
  <c r="AZ14" i="31"/>
  <c r="AP19" i="31"/>
  <c r="AV19" i="31" s="1"/>
  <c r="AP18" i="28"/>
  <c r="AX18" i="28" s="1"/>
  <c r="G452" i="5"/>
  <c r="E453" i="5"/>
  <c r="G448" i="5"/>
  <c r="I443" i="5"/>
  <c r="E452" i="5"/>
  <c r="E436" i="5"/>
  <c r="G447" i="5"/>
  <c r="G431" i="5"/>
  <c r="I442" i="5"/>
  <c r="K453" i="5"/>
  <c r="K437" i="5"/>
  <c r="AM32" i="19"/>
  <c r="AW28" i="19"/>
  <c r="AU25" i="19"/>
  <c r="AU22" i="19"/>
  <c r="AS19" i="19"/>
  <c r="AQ16" i="19"/>
  <c r="AM13" i="19"/>
  <c r="AW9" i="19"/>
  <c r="AW34" i="19"/>
  <c r="AW31" i="19"/>
  <c r="AU28" i="19"/>
  <c r="AS25" i="19"/>
  <c r="AS22" i="19"/>
  <c r="AQ19" i="19"/>
  <c r="AM16" i="19"/>
  <c r="AW12" i="19"/>
  <c r="AU9" i="19"/>
  <c r="AU34" i="19"/>
  <c r="AU31" i="19"/>
  <c r="AS28" i="19"/>
  <c r="AQ25" i="19"/>
  <c r="AQ22" i="19"/>
  <c r="AM19" i="19"/>
  <c r="AW15" i="19"/>
  <c r="AU12" i="19"/>
  <c r="AS9" i="19"/>
  <c r="AS34" i="19"/>
  <c r="AS31" i="19"/>
  <c r="AQ28" i="19"/>
  <c r="AM22" i="19"/>
  <c r="AW18" i="19"/>
  <c r="AU15" i="19"/>
  <c r="AS12" i="19"/>
  <c r="AQ9" i="19"/>
  <c r="AS32" i="19"/>
  <c r="AQ29" i="19"/>
  <c r="AM26" i="19"/>
  <c r="AM23" i="19"/>
  <c r="AW19" i="19"/>
  <c r="AU16" i="19"/>
  <c r="AS13" i="19"/>
  <c r="AQ10" i="19"/>
  <c r="AQ32" i="19"/>
  <c r="AQ27" i="19"/>
  <c r="AQ23" i="19"/>
  <c r="AM18" i="19"/>
  <c r="AW13" i="19"/>
  <c r="AU8" i="19"/>
  <c r="AQ31" i="19"/>
  <c r="AM27" i="19"/>
  <c r="AW22" i="19"/>
  <c r="AW17" i="19"/>
  <c r="AU13" i="19"/>
  <c r="AS8" i="19"/>
  <c r="AM31" i="19"/>
  <c r="AW26" i="19"/>
  <c r="AW21" i="19"/>
  <c r="AU17" i="19"/>
  <c r="AQ13" i="19"/>
  <c r="AQ8" i="19"/>
  <c r="AW30" i="19"/>
  <c r="AU26" i="19"/>
  <c r="AU21" i="19"/>
  <c r="AS17" i="19"/>
  <c r="AQ12" i="19"/>
  <c r="AM8" i="19"/>
  <c r="AM34" i="19"/>
  <c r="AM30" i="19"/>
  <c r="AM25" i="19"/>
  <c r="AW20" i="19"/>
  <c r="AS16" i="19"/>
  <c r="AS11" i="19"/>
  <c r="AW33" i="19"/>
  <c r="AW29" i="19"/>
  <c r="AW24" i="19"/>
  <c r="AU20" i="19"/>
  <c r="AS15" i="19"/>
  <c r="AQ11" i="19"/>
  <c r="AU33" i="19"/>
  <c r="AU29" i="19"/>
  <c r="AU24" i="19"/>
  <c r="AS20" i="19"/>
  <c r="AQ15" i="19"/>
  <c r="AM11" i="19"/>
  <c r="AS33" i="19"/>
  <c r="AS29" i="19"/>
  <c r="AS24" i="19"/>
  <c r="AQ20" i="19"/>
  <c r="AM15" i="19"/>
  <c r="AW10" i="19"/>
  <c r="AW32" i="19"/>
  <c r="AU27" i="19"/>
  <c r="AU23" i="19"/>
  <c r="AS18" i="19"/>
  <c r="AQ14" i="19"/>
  <c r="AM9" i="19"/>
  <c r="AQ24" i="19"/>
  <c r="AS14" i="19"/>
  <c r="AQ34" i="19"/>
  <c r="AM24" i="19"/>
  <c r="AM14" i="19"/>
  <c r="AQ33" i="19"/>
  <c r="AW23" i="19"/>
  <c r="AM12" i="19"/>
  <c r="AS23" i="19"/>
  <c r="AW11" i="19"/>
  <c r="AM33" i="19"/>
  <c r="AS21" i="19"/>
  <c r="AU11" i="19"/>
  <c r="AU32" i="19"/>
  <c r="AQ21" i="19"/>
  <c r="AU10" i="19"/>
  <c r="AU30" i="19"/>
  <c r="AM21" i="19"/>
  <c r="AS10" i="19"/>
  <c r="AW27" i="19"/>
  <c r="AQ17" i="19"/>
  <c r="AS27" i="19"/>
  <c r="AM17" i="19"/>
  <c r="AS26" i="19"/>
  <c r="AW16" i="19"/>
  <c r="AQ26" i="19"/>
  <c r="AW14" i="19"/>
  <c r="AQ18" i="19"/>
  <c r="AU14" i="19"/>
  <c r="AM10" i="19"/>
  <c r="AW8" i="19"/>
  <c r="AS30" i="19"/>
  <c r="AQ30" i="19"/>
  <c r="AM29" i="19"/>
  <c r="AM28" i="19"/>
  <c r="AW25" i="19"/>
  <c r="AM20" i="19"/>
  <c r="AU19" i="19"/>
  <c r="AU18" i="19"/>
  <c r="AP14" i="27"/>
  <c r="AV20" i="27"/>
  <c r="AP11" i="27"/>
  <c r="AR11" i="27" s="1"/>
  <c r="AZ21" i="29"/>
  <c r="AT14" i="29"/>
  <c r="AZ11" i="29"/>
  <c r="AZ13" i="29"/>
  <c r="AV11" i="30"/>
  <c r="AP33" i="30"/>
  <c r="AP25" i="30"/>
  <c r="AR25" i="30" s="1"/>
  <c r="AP13" i="28"/>
  <c r="AX13" i="28" s="1"/>
  <c r="AZ23" i="28"/>
  <c r="AP34" i="28"/>
  <c r="AX34" i="28" s="1"/>
  <c r="AV16" i="28"/>
  <c r="AP9" i="31"/>
  <c r="AT9" i="31" s="1"/>
  <c r="AP32" i="31"/>
  <c r="AZ13" i="31"/>
  <c r="AX13" i="31"/>
  <c r="AP27" i="31"/>
  <c r="AT27" i="31" s="1"/>
  <c r="AT18" i="31"/>
  <c r="AZ22" i="31"/>
  <c r="AP23" i="31"/>
  <c r="AR23" i="31" s="1"/>
  <c r="G429" i="5"/>
  <c r="E451" i="5"/>
  <c r="E435" i="5"/>
  <c r="G446" i="5"/>
  <c r="G430" i="5"/>
  <c r="I441" i="5"/>
  <c r="K452" i="5"/>
  <c r="AU34" i="39"/>
  <c r="AU31" i="39"/>
  <c r="AS28" i="39"/>
  <c r="AQ25" i="39"/>
  <c r="AQ22" i="39"/>
  <c r="AM19" i="39"/>
  <c r="AW15" i="39"/>
  <c r="AU12" i="39"/>
  <c r="AS9" i="39"/>
  <c r="AS34" i="39"/>
  <c r="AS31" i="39"/>
  <c r="AQ28" i="39"/>
  <c r="AM22" i="39"/>
  <c r="AW18" i="39"/>
  <c r="AU15" i="39"/>
  <c r="AS12" i="39"/>
  <c r="AQ9" i="39"/>
  <c r="AQ34" i="39"/>
  <c r="AQ31" i="39"/>
  <c r="AM28" i="39"/>
  <c r="AM25" i="39"/>
  <c r="AW21" i="39"/>
  <c r="AU18" i="39"/>
  <c r="AS15" i="39"/>
  <c r="AQ12" i="39"/>
  <c r="AM9" i="39"/>
  <c r="AM34" i="39"/>
  <c r="AM31" i="39"/>
  <c r="AW27" i="39"/>
  <c r="AW24" i="39"/>
  <c r="AU21" i="39"/>
  <c r="AS18" i="39"/>
  <c r="AQ15" i="39"/>
  <c r="AM12" i="39"/>
  <c r="AW8" i="39"/>
  <c r="AM32" i="39"/>
  <c r="AW28" i="39"/>
  <c r="AU25" i="39"/>
  <c r="AU22" i="39"/>
  <c r="AS19" i="39"/>
  <c r="AQ16" i="39"/>
  <c r="AM13" i="39"/>
  <c r="AW9" i="39"/>
  <c r="AM29" i="39"/>
  <c r="AM24" i="39"/>
  <c r="AW19" i="39"/>
  <c r="AU14" i="39"/>
  <c r="AS10" i="39"/>
  <c r="AM33" i="39"/>
  <c r="AU28" i="39"/>
  <c r="AW23" i="39"/>
  <c r="AU19" i="39"/>
  <c r="AS14" i="39"/>
  <c r="AQ10" i="39"/>
  <c r="AW32" i="39"/>
  <c r="AU27" i="39"/>
  <c r="AU23" i="39"/>
  <c r="AQ19" i="39"/>
  <c r="AQ14" i="39"/>
  <c r="AM10" i="39"/>
  <c r="AU32" i="39"/>
  <c r="AS27" i="39"/>
  <c r="AS23" i="39"/>
  <c r="AQ18" i="39"/>
  <c r="AM14" i="39"/>
  <c r="AU9" i="39"/>
  <c r="AS32" i="39"/>
  <c r="AQ27" i="39"/>
  <c r="AQ23" i="39"/>
  <c r="AM18" i="39"/>
  <c r="AW13" i="39"/>
  <c r="AU8" i="39"/>
  <c r="AQ32" i="39"/>
  <c r="AM27" i="39"/>
  <c r="AM23" i="39"/>
  <c r="AW17" i="39"/>
  <c r="AU13" i="39"/>
  <c r="AS8" i="39"/>
  <c r="AW31" i="39"/>
  <c r="AW26" i="39"/>
  <c r="AW22" i="39"/>
  <c r="AU17" i="39"/>
  <c r="AS13" i="39"/>
  <c r="AQ8" i="39"/>
  <c r="AW34" i="39"/>
  <c r="AM30" i="39"/>
  <c r="AW25" i="39"/>
  <c r="AW20" i="39"/>
  <c r="AU16" i="39"/>
  <c r="AS11" i="39"/>
  <c r="AW33" i="39"/>
  <c r="AW29" i="39"/>
  <c r="AS25" i="39"/>
  <c r="AU20" i="39"/>
  <c r="AS16" i="39"/>
  <c r="AQ11" i="39"/>
  <c r="AU33" i="39"/>
  <c r="AU29" i="39"/>
  <c r="AU24" i="39"/>
  <c r="AS20" i="39"/>
  <c r="AM16" i="39"/>
  <c r="AM11" i="39"/>
  <c r="AS33" i="39"/>
  <c r="AS29" i="39"/>
  <c r="AS24" i="39"/>
  <c r="AQ20" i="39"/>
  <c r="AM15" i="39"/>
  <c r="AW10" i="39"/>
  <c r="AS21" i="39"/>
  <c r="AW30" i="39"/>
  <c r="AU30" i="39"/>
  <c r="AU26" i="39"/>
  <c r="AQ21" i="39"/>
  <c r="AM17" i="39"/>
  <c r="AW16" i="39"/>
  <c r="AW14" i="39"/>
  <c r="AQ29" i="39"/>
  <c r="AM21" i="39"/>
  <c r="AS30" i="39"/>
  <c r="AM20" i="39"/>
  <c r="AQ17" i="39"/>
  <c r="AQ30" i="39"/>
  <c r="AQ33" i="39"/>
  <c r="AS17" i="39"/>
  <c r="AS26" i="39"/>
  <c r="AW11" i="39"/>
  <c r="AQ26" i="39"/>
  <c r="AU11" i="39"/>
  <c r="AU10" i="39"/>
  <c r="AM26" i="39"/>
  <c r="AQ24" i="39"/>
  <c r="AM8" i="39"/>
  <c r="AS22" i="39"/>
  <c r="AQ13" i="39"/>
  <c r="AW12" i="39"/>
  <c r="AM33" i="24"/>
  <c r="AW29" i="24"/>
  <c r="AU26" i="24"/>
  <c r="AS23" i="24"/>
  <c r="AW32" i="24"/>
  <c r="AU29" i="24"/>
  <c r="AS26" i="24"/>
  <c r="AQ33" i="24"/>
  <c r="AQ29" i="24"/>
  <c r="AU25" i="24"/>
  <c r="AQ22" i="24"/>
  <c r="AM19" i="24"/>
  <c r="AW15" i="24"/>
  <c r="AU12" i="24"/>
  <c r="AS9" i="24"/>
  <c r="AU32" i="24"/>
  <c r="AM29" i="24"/>
  <c r="AS25" i="24"/>
  <c r="AM22" i="24"/>
  <c r="AW18" i="24"/>
  <c r="AU15" i="24"/>
  <c r="AS32" i="24"/>
  <c r="AW28" i="24"/>
  <c r="AQ25" i="24"/>
  <c r="AW21" i="24"/>
  <c r="AU18" i="24"/>
  <c r="AS15" i="24"/>
  <c r="AQ32" i="24"/>
  <c r="AU28" i="24"/>
  <c r="AM25" i="24"/>
  <c r="AU21" i="24"/>
  <c r="AS18" i="24"/>
  <c r="AQ15" i="24"/>
  <c r="AM12" i="24"/>
  <c r="AW8" i="24"/>
  <c r="AW31" i="24"/>
  <c r="AS27" i="24"/>
  <c r="AW22" i="24"/>
  <c r="AM18" i="24"/>
  <c r="AM14" i="24"/>
  <c r="AS10" i="24"/>
  <c r="AU31" i="24"/>
  <c r="AQ27" i="24"/>
  <c r="AU22" i="24"/>
  <c r="AW17" i="24"/>
  <c r="AW13" i="24"/>
  <c r="AQ10" i="24"/>
  <c r="AS31" i="24"/>
  <c r="AM27" i="24"/>
  <c r="AS22" i="24"/>
  <c r="AU17" i="24"/>
  <c r="AU13" i="24"/>
  <c r="AM10" i="24"/>
  <c r="AQ31" i="24"/>
  <c r="AW26" i="24"/>
  <c r="AS21" i="24"/>
  <c r="AS17" i="24"/>
  <c r="AS13" i="24"/>
  <c r="AW9" i="24"/>
  <c r="AW30" i="24"/>
  <c r="AM26" i="24"/>
  <c r="AM21" i="24"/>
  <c r="AM17" i="24"/>
  <c r="AM13" i="24"/>
  <c r="AQ9" i="24"/>
  <c r="AW34" i="24"/>
  <c r="AS30" i="24"/>
  <c r="AW24" i="24"/>
  <c r="AU20" i="24"/>
  <c r="AU16" i="24"/>
  <c r="AS12" i="24"/>
  <c r="AU8" i="24"/>
  <c r="AS34" i="24"/>
  <c r="AM30" i="24"/>
  <c r="AS24" i="24"/>
  <c r="AQ20" i="24"/>
  <c r="AQ16" i="24"/>
  <c r="AW11" i="24"/>
  <c r="AQ8" i="24"/>
  <c r="AW33" i="24"/>
  <c r="AQ28" i="24"/>
  <c r="AW23" i="24"/>
  <c r="AU19" i="24"/>
  <c r="AW14" i="24"/>
  <c r="AQ11" i="24"/>
  <c r="AS33" i="24"/>
  <c r="AW27" i="24"/>
  <c r="AQ23" i="24"/>
  <c r="AQ19" i="24"/>
  <c r="AS14" i="24"/>
  <c r="AW10" i="24"/>
  <c r="AS29" i="24"/>
  <c r="AS19" i="24"/>
  <c r="AU9" i="24"/>
  <c r="AS28" i="24"/>
  <c r="AQ18" i="24"/>
  <c r="AM9" i="24"/>
  <c r="AM28" i="24"/>
  <c r="AQ17" i="24"/>
  <c r="AP17" i="24" s="1"/>
  <c r="AR17" i="24" s="1"/>
  <c r="AS8" i="24"/>
  <c r="AU27" i="24"/>
  <c r="AW16" i="24"/>
  <c r="AM8" i="24"/>
  <c r="AQ26" i="24"/>
  <c r="AS16" i="24"/>
  <c r="AW25" i="24"/>
  <c r="AU24" i="24"/>
  <c r="AM15" i="24"/>
  <c r="AQ24" i="24"/>
  <c r="AU14" i="24"/>
  <c r="AU34" i="24"/>
  <c r="AM24" i="24"/>
  <c r="AQ14" i="24"/>
  <c r="AQ34" i="24"/>
  <c r="AU23" i="24"/>
  <c r="AQ13" i="24"/>
  <c r="AM34" i="24"/>
  <c r="AM23" i="24"/>
  <c r="AW12" i="24"/>
  <c r="AU33" i="24"/>
  <c r="AQ21" i="24"/>
  <c r="AM32" i="24"/>
  <c r="AW20" i="24"/>
  <c r="AM31" i="24"/>
  <c r="AS20" i="24"/>
  <c r="AS11" i="24"/>
  <c r="AU30" i="24"/>
  <c r="AM20" i="24"/>
  <c r="AM11" i="24"/>
  <c r="AQ30" i="24"/>
  <c r="AW19" i="24"/>
  <c r="AU10" i="24"/>
  <c r="AM16" i="24"/>
  <c r="AQ12" i="24"/>
  <c r="AU11" i="24"/>
  <c r="AP16" i="27"/>
  <c r="AR16" i="27" s="1"/>
  <c r="AP19" i="27"/>
  <c r="AR19" i="27" s="1"/>
  <c r="AZ14" i="27"/>
  <c r="AZ27" i="29"/>
  <c r="AX27" i="29"/>
  <c r="AU35" i="29"/>
  <c r="AZ11" i="30"/>
  <c r="AX11" i="30"/>
  <c r="AM35" i="30"/>
  <c r="AV10" i="30"/>
  <c r="AZ21" i="30"/>
  <c r="AP12" i="28"/>
  <c r="AR12" i="28" s="1"/>
  <c r="AU35" i="28"/>
  <c r="AP25" i="28"/>
  <c r="AR25" i="28" s="1"/>
  <c r="AV10" i="31"/>
  <c r="AP12" i="31"/>
  <c r="AT12" i="31" s="1"/>
  <c r="AZ30" i="31"/>
  <c r="AZ26" i="31"/>
  <c r="D257" i="28"/>
  <c r="F257" i="28" s="1"/>
  <c r="AT17" i="27"/>
  <c r="E449" i="5"/>
  <c r="E433" i="5"/>
  <c r="G444" i="5"/>
  <c r="G428" i="5"/>
  <c r="I439" i="5"/>
  <c r="K450" i="5"/>
  <c r="K434" i="5"/>
  <c r="A247" i="12"/>
  <c r="AM34" i="22"/>
  <c r="AM31" i="22"/>
  <c r="AW27" i="22"/>
  <c r="AU24" i="22"/>
  <c r="AS21" i="22"/>
  <c r="AQ18" i="22"/>
  <c r="AM15" i="22"/>
  <c r="AW11" i="22"/>
  <c r="AU8" i="22"/>
  <c r="AW33" i="22"/>
  <c r="AW30" i="22"/>
  <c r="AU27" i="22"/>
  <c r="AS24" i="22"/>
  <c r="AQ21" i="22"/>
  <c r="AM18" i="22"/>
  <c r="AW14" i="22"/>
  <c r="AU11" i="22"/>
  <c r="AS8" i="22"/>
  <c r="AU33" i="22"/>
  <c r="AU30" i="22"/>
  <c r="AS27" i="22"/>
  <c r="AQ24" i="22"/>
  <c r="AM21" i="22"/>
  <c r="AW17" i="22"/>
  <c r="AU14" i="22"/>
  <c r="AS11" i="22"/>
  <c r="AQ8" i="22"/>
  <c r="AS33" i="22"/>
  <c r="AS30" i="22"/>
  <c r="AQ27" i="22"/>
  <c r="AM24" i="22"/>
  <c r="AW20" i="22"/>
  <c r="AU17" i="22"/>
  <c r="AS14" i="22"/>
  <c r="AQ11" i="22"/>
  <c r="AM8" i="22"/>
  <c r="AM33" i="22"/>
  <c r="AM30" i="22"/>
  <c r="AW26" i="22"/>
  <c r="AU23" i="22"/>
  <c r="AS20" i="22"/>
  <c r="AQ17" i="22"/>
  <c r="AM14" i="22"/>
  <c r="AW10" i="22"/>
  <c r="AW34" i="22"/>
  <c r="AU31" i="22"/>
  <c r="AU28" i="22"/>
  <c r="AS25" i="22"/>
  <c r="AQ22" i="22"/>
  <c r="AM19" i="22"/>
  <c r="AW15" i="22"/>
  <c r="AU12" i="22"/>
  <c r="AS9" i="22"/>
  <c r="AS34" i="22"/>
  <c r="AQ31" i="22"/>
  <c r="AQ28" i="22"/>
  <c r="AM25" i="22"/>
  <c r="AW21" i="22"/>
  <c r="AU18" i="22"/>
  <c r="AS15" i="22"/>
  <c r="AQ12" i="22"/>
  <c r="AM9" i="22"/>
  <c r="AQ32" i="22"/>
  <c r="AS26" i="22"/>
  <c r="AU20" i="22"/>
  <c r="AU15" i="22"/>
  <c r="AW9" i="22"/>
  <c r="AM32" i="22"/>
  <c r="AQ26" i="22"/>
  <c r="AQ20" i="22"/>
  <c r="AQ15" i="22"/>
  <c r="AU9" i="22"/>
  <c r="AW31" i="22"/>
  <c r="AM26" i="22"/>
  <c r="AM20" i="22"/>
  <c r="AQ14" i="22"/>
  <c r="AQ9" i="22"/>
  <c r="AS31" i="22"/>
  <c r="AW25" i="22"/>
  <c r="AW19" i="22"/>
  <c r="AW13" i="22"/>
  <c r="AW8" i="22"/>
  <c r="AW29" i="22"/>
  <c r="AW24" i="22"/>
  <c r="AQ19" i="22"/>
  <c r="AQ13" i="22"/>
  <c r="AU29" i="22"/>
  <c r="AW23" i="22"/>
  <c r="AW18" i="22"/>
  <c r="AM13" i="22"/>
  <c r="AS29" i="22"/>
  <c r="AS23" i="22"/>
  <c r="AS18" i="22"/>
  <c r="AW12" i="22"/>
  <c r="AQ29" i="22"/>
  <c r="AQ23" i="22"/>
  <c r="AS17" i="22"/>
  <c r="AS12" i="22"/>
  <c r="AU34" i="22"/>
  <c r="AM29" i="22"/>
  <c r="AM23" i="22"/>
  <c r="AM17" i="22"/>
  <c r="AM12" i="22"/>
  <c r="AW32" i="22"/>
  <c r="AM28" i="22"/>
  <c r="AS22" i="22"/>
  <c r="AS16" i="22"/>
  <c r="AS10" i="22"/>
  <c r="AU32" i="22"/>
  <c r="AM27" i="22"/>
  <c r="AM22" i="22"/>
  <c r="AQ16" i="22"/>
  <c r="AQ10" i="22"/>
  <c r="AS32" i="22"/>
  <c r="AU26" i="22"/>
  <c r="AU21" i="22"/>
  <c r="AM16" i="22"/>
  <c r="AM10" i="22"/>
  <c r="AU25" i="22"/>
  <c r="AQ25" i="22"/>
  <c r="AW22" i="22"/>
  <c r="AU22" i="22"/>
  <c r="AU19" i="22"/>
  <c r="AS19" i="22"/>
  <c r="AW16" i="22"/>
  <c r="AU16" i="22"/>
  <c r="AU13" i="22"/>
  <c r="AS13" i="22"/>
  <c r="AQ34" i="22"/>
  <c r="AQ33" i="22"/>
  <c r="AU10" i="22"/>
  <c r="AQ30" i="22"/>
  <c r="AP30" i="22" s="1"/>
  <c r="AR30" i="22" s="1"/>
  <c r="AW28" i="22"/>
  <c r="AS28" i="22"/>
  <c r="AM11" i="22"/>
  <c r="AP18" i="27"/>
  <c r="AR18" i="27" s="1"/>
  <c r="AZ23" i="27"/>
  <c r="AZ31" i="27"/>
  <c r="AZ26" i="27"/>
  <c r="AP21" i="27"/>
  <c r="AP12" i="29"/>
  <c r="AR12" i="29" s="1"/>
  <c r="AP10" i="29"/>
  <c r="AV10" i="29" s="1"/>
  <c r="AR22" i="29"/>
  <c r="AV22" i="29"/>
  <c r="AV16" i="30"/>
  <c r="AZ22" i="30"/>
  <c r="AV14" i="30"/>
  <c r="AZ17" i="30"/>
  <c r="AX17" i="30"/>
  <c r="AP24" i="30"/>
  <c r="AX24" i="30" s="1"/>
  <c r="AP32" i="30"/>
  <c r="AP28" i="30"/>
  <c r="AR28" i="30" s="1"/>
  <c r="AP23" i="28"/>
  <c r="AR23" i="28" s="1"/>
  <c r="AP33" i="28"/>
  <c r="AR33" i="28" s="1"/>
  <c r="AP28" i="28"/>
  <c r="AR28" i="28" s="1"/>
  <c r="AZ23" i="31"/>
  <c r="AZ24" i="31"/>
  <c r="AU35" i="31"/>
  <c r="AP29" i="31"/>
  <c r="AV29" i="31" s="1"/>
  <c r="AZ32" i="31"/>
  <c r="AW33" i="17"/>
  <c r="AU30" i="17"/>
  <c r="AS27" i="17"/>
  <c r="AQ24" i="17"/>
  <c r="AM21" i="17"/>
  <c r="AW17" i="17"/>
  <c r="AU14" i="17"/>
  <c r="AS11" i="17"/>
  <c r="AQ8" i="17"/>
  <c r="AQ15" i="17"/>
  <c r="AU33" i="17"/>
  <c r="AS30" i="17"/>
  <c r="AQ27" i="17"/>
  <c r="AM24" i="17"/>
  <c r="AW20" i="17"/>
  <c r="AU17" i="17"/>
  <c r="AS14" i="17"/>
  <c r="AQ11" i="17"/>
  <c r="AM8" i="17"/>
  <c r="AW8" i="17"/>
  <c r="AS33" i="17"/>
  <c r="AQ30" i="17"/>
  <c r="AM27" i="17"/>
  <c r="AW23" i="17"/>
  <c r="AU20" i="17"/>
  <c r="AS17" i="17"/>
  <c r="AQ14" i="17"/>
  <c r="AM11" i="17"/>
  <c r="AM12" i="17"/>
  <c r="AQ33" i="17"/>
  <c r="AM30" i="17"/>
  <c r="AW26" i="17"/>
  <c r="AU23" i="17"/>
  <c r="AS20" i="17"/>
  <c r="AQ17" i="17"/>
  <c r="AM14" i="17"/>
  <c r="AW10" i="17"/>
  <c r="AW24" i="17"/>
  <c r="AM33" i="17"/>
  <c r="AW29" i="17"/>
  <c r="AU26" i="17"/>
  <c r="AS23" i="17"/>
  <c r="AQ20" i="17"/>
  <c r="AM17" i="17"/>
  <c r="AW13" i="17"/>
  <c r="AU10" i="17"/>
  <c r="AS18" i="17"/>
  <c r="AW32" i="17"/>
  <c r="AU29" i="17"/>
  <c r="AS26" i="17"/>
  <c r="AQ23" i="17"/>
  <c r="AM20" i="17"/>
  <c r="AW16" i="17"/>
  <c r="AU13" i="17"/>
  <c r="AS10" i="17"/>
  <c r="AU32" i="17"/>
  <c r="AS29" i="17"/>
  <c r="AQ26" i="17"/>
  <c r="AM23" i="17"/>
  <c r="AW19" i="17"/>
  <c r="AU16" i="17"/>
  <c r="AS13" i="17"/>
  <c r="AQ10" i="17"/>
  <c r="AS32" i="17"/>
  <c r="AQ29" i="17"/>
  <c r="AM26" i="17"/>
  <c r="AW22" i="17"/>
  <c r="AU19" i="17"/>
  <c r="AS16" i="17"/>
  <c r="AQ13" i="17"/>
  <c r="AM10" i="17"/>
  <c r="AQ32" i="17"/>
  <c r="AM29" i="17"/>
  <c r="AW25" i="17"/>
  <c r="AU22" i="17"/>
  <c r="AS19" i="17"/>
  <c r="AQ16" i="17"/>
  <c r="AM13" i="17"/>
  <c r="AW9" i="17"/>
  <c r="AU21" i="17"/>
  <c r="AM32" i="17"/>
  <c r="AW28" i="17"/>
  <c r="AU25" i="17"/>
  <c r="AS22" i="17"/>
  <c r="AQ19" i="17"/>
  <c r="AM16" i="17"/>
  <c r="AW12" i="17"/>
  <c r="AU9" i="17"/>
  <c r="AW31" i="17"/>
  <c r="AU28" i="17"/>
  <c r="AS25" i="17"/>
  <c r="AQ22" i="17"/>
  <c r="AM19" i="17"/>
  <c r="AW15" i="17"/>
  <c r="AU12" i="17"/>
  <c r="AS9" i="17"/>
  <c r="AW34" i="17"/>
  <c r="AU31" i="17"/>
  <c r="AS28" i="17"/>
  <c r="AQ25" i="17"/>
  <c r="AM22" i="17"/>
  <c r="AW18" i="17"/>
  <c r="AU15" i="17"/>
  <c r="AS12" i="17"/>
  <c r="AQ9" i="17"/>
  <c r="AQ31" i="17"/>
  <c r="AU34" i="17"/>
  <c r="AS31" i="17"/>
  <c r="AQ28" i="17"/>
  <c r="AM25" i="17"/>
  <c r="AW21" i="17"/>
  <c r="AU18" i="17"/>
  <c r="AS15" i="17"/>
  <c r="AQ12" i="17"/>
  <c r="AM9" i="17"/>
  <c r="AM28" i="17"/>
  <c r="AS34" i="17"/>
  <c r="AQ34" i="17"/>
  <c r="AM31" i="17"/>
  <c r="AW27" i="17"/>
  <c r="AU24" i="17"/>
  <c r="AS21" i="17"/>
  <c r="AQ18" i="17"/>
  <c r="AM15" i="17"/>
  <c r="AW11" i="17"/>
  <c r="AU8" i="17"/>
  <c r="AM34" i="17"/>
  <c r="AW30" i="17"/>
  <c r="AU27" i="17"/>
  <c r="AS24" i="17"/>
  <c r="AQ21" i="17"/>
  <c r="AM18" i="17"/>
  <c r="AW14" i="17"/>
  <c r="AU11" i="17"/>
  <c r="AS8" i="17"/>
  <c r="A273" i="17"/>
  <c r="AQ30" i="26"/>
  <c r="AU32" i="26"/>
  <c r="AM30" i="26"/>
  <c r="AU20" i="26"/>
  <c r="AQ11" i="26"/>
  <c r="AM8" i="26"/>
  <c r="A333" i="26"/>
  <c r="I342" i="26"/>
  <c r="D342" i="26" s="1"/>
  <c r="A349" i="26"/>
  <c r="A336" i="26"/>
  <c r="AU26" i="26"/>
  <c r="AU23" i="26"/>
  <c r="AQ17" i="26"/>
  <c r="AQ14" i="26"/>
  <c r="AM11" i="26"/>
  <c r="A330" i="26"/>
  <c r="I339" i="26"/>
  <c r="A346" i="26"/>
  <c r="I355" i="26"/>
  <c r="AQ8" i="26"/>
  <c r="AQ32" i="26"/>
  <c r="AU29" i="26"/>
  <c r="AQ20" i="26"/>
  <c r="AM14" i="26"/>
  <c r="I336" i="26"/>
  <c r="D336" i="26" s="1"/>
  <c r="A343" i="26"/>
  <c r="I352" i="26"/>
  <c r="D352" i="26" s="1"/>
  <c r="AQ26" i="26"/>
  <c r="AQ23" i="26"/>
  <c r="AM20" i="26"/>
  <c r="AM17" i="26"/>
  <c r="AU10" i="26"/>
  <c r="A340" i="26"/>
  <c r="I349" i="26"/>
  <c r="D349" i="26" s="1"/>
  <c r="A356" i="26"/>
  <c r="AU14" i="26"/>
  <c r="AM32" i="26"/>
  <c r="AQ29" i="26"/>
  <c r="AM26" i="26"/>
  <c r="AM23" i="26"/>
  <c r="AU13" i="26"/>
  <c r="I333" i="26"/>
  <c r="A337" i="26"/>
  <c r="I346" i="26"/>
  <c r="D346" i="26" s="1"/>
  <c r="A353" i="26"/>
  <c r="AU34" i="26"/>
  <c r="AM29" i="26"/>
  <c r="AU19" i="26"/>
  <c r="AU16" i="26"/>
  <c r="AQ10" i="26"/>
  <c r="K330" i="26"/>
  <c r="I343" i="26"/>
  <c r="A350" i="26"/>
  <c r="AU25" i="26"/>
  <c r="AU22" i="26"/>
  <c r="AQ13" i="26"/>
  <c r="AM10" i="26"/>
  <c r="A331" i="26"/>
  <c r="A334" i="26"/>
  <c r="I340" i="26"/>
  <c r="A347" i="26"/>
  <c r="I356" i="26"/>
  <c r="D356" i="26" s="1"/>
  <c r="I344" i="26"/>
  <c r="AQ34" i="26"/>
  <c r="AU31" i="26"/>
  <c r="AU28" i="26"/>
  <c r="AQ19" i="26"/>
  <c r="AQ16" i="26"/>
  <c r="AM13" i="26"/>
  <c r="I337" i="26"/>
  <c r="A344" i="26"/>
  <c r="I353" i="26"/>
  <c r="AM25" i="26"/>
  <c r="AQ9" i="26"/>
  <c r="AM34" i="26"/>
  <c r="AQ25" i="26"/>
  <c r="AQ22" i="26"/>
  <c r="AM19" i="26"/>
  <c r="AM16" i="26"/>
  <c r="AU9" i="26"/>
  <c r="A341" i="26"/>
  <c r="I350" i="26"/>
  <c r="AM28" i="26"/>
  <c r="AU15" i="26"/>
  <c r="AQ31" i="26"/>
  <c r="AQ28" i="26"/>
  <c r="AM22" i="26"/>
  <c r="AU12" i="26"/>
  <c r="I331" i="26"/>
  <c r="D331" i="26" s="1"/>
  <c r="I334" i="26"/>
  <c r="D334" i="26" s="1"/>
  <c r="A338" i="26"/>
  <c r="I347" i="26"/>
  <c r="D347" i="26" s="1"/>
  <c r="A354" i="26"/>
  <c r="AU18" i="26"/>
  <c r="A351" i="26"/>
  <c r="AM24" i="26"/>
  <c r="AU33" i="26"/>
  <c r="AM31" i="26"/>
  <c r="AU21" i="26"/>
  <c r="AQ12" i="26"/>
  <c r="AM9" i="26"/>
  <c r="A332" i="26"/>
  <c r="A335" i="26"/>
  <c r="I341" i="26"/>
  <c r="A348" i="26"/>
  <c r="AQ33" i="26"/>
  <c r="AU27" i="26"/>
  <c r="AU24" i="26"/>
  <c r="AQ18" i="26"/>
  <c r="AQ15" i="26"/>
  <c r="AM12" i="26"/>
  <c r="AW8" i="26"/>
  <c r="I338" i="26"/>
  <c r="A345" i="26"/>
  <c r="I354" i="26"/>
  <c r="I345" i="26"/>
  <c r="D345" i="26" s="1"/>
  <c r="AU30" i="26"/>
  <c r="AQ21" i="26"/>
  <c r="AM18" i="26"/>
  <c r="AM15" i="26"/>
  <c r="AU8" i="26"/>
  <c r="A342" i="26"/>
  <c r="I351" i="26"/>
  <c r="D351" i="26" s="1"/>
  <c r="AU17" i="26"/>
  <c r="AM33" i="26"/>
  <c r="AQ27" i="26"/>
  <c r="AQ24" i="26"/>
  <c r="AM21" i="26"/>
  <c r="AU11" i="26"/>
  <c r="AS8" i="26"/>
  <c r="I332" i="26"/>
  <c r="I335" i="26"/>
  <c r="A339" i="26"/>
  <c r="I348" i="26"/>
  <c r="D348" i="26" s="1"/>
  <c r="A355" i="26"/>
  <c r="AM27" i="26"/>
  <c r="A352" i="26"/>
  <c r="AW34" i="20"/>
  <c r="AU31" i="20"/>
  <c r="AS28" i="20"/>
  <c r="AQ25" i="20"/>
  <c r="AM22" i="20"/>
  <c r="AW18" i="20"/>
  <c r="AU15" i="20"/>
  <c r="AS12" i="20"/>
  <c r="AQ9" i="20"/>
  <c r="AU34" i="20"/>
  <c r="AS31" i="20"/>
  <c r="AQ28" i="20"/>
  <c r="AM25" i="20"/>
  <c r="AW21" i="20"/>
  <c r="AU18" i="20"/>
  <c r="AS15" i="20"/>
  <c r="AQ12" i="20"/>
  <c r="AM9" i="20"/>
  <c r="AU11" i="20"/>
  <c r="AS34" i="20"/>
  <c r="AQ31" i="20"/>
  <c r="AM28" i="20"/>
  <c r="AW24" i="20"/>
  <c r="AU21" i="20"/>
  <c r="AS18" i="20"/>
  <c r="AQ15" i="20"/>
  <c r="AM12" i="20"/>
  <c r="AW8" i="20"/>
  <c r="AQ34" i="20"/>
  <c r="AM31" i="20"/>
  <c r="AW27" i="20"/>
  <c r="AU24" i="20"/>
  <c r="AS21" i="20"/>
  <c r="AQ18" i="20"/>
  <c r="AM15" i="20"/>
  <c r="AW11" i="20"/>
  <c r="AU8" i="20"/>
  <c r="AM34" i="20"/>
  <c r="AW30" i="20"/>
  <c r="AU27" i="20"/>
  <c r="AS24" i="20"/>
  <c r="AQ21" i="20"/>
  <c r="AM18" i="20"/>
  <c r="AW33" i="20"/>
  <c r="AU30" i="20"/>
  <c r="AS27" i="20"/>
  <c r="AQ24" i="20"/>
  <c r="AM21" i="20"/>
  <c r="AW17" i="20"/>
  <c r="AU14" i="20"/>
  <c r="AU33" i="20"/>
  <c r="AS30" i="20"/>
  <c r="AQ27" i="20"/>
  <c r="AM24" i="20"/>
  <c r="AW20" i="20"/>
  <c r="AU17" i="20"/>
  <c r="AS14" i="20"/>
  <c r="AQ11" i="20"/>
  <c r="AM8" i="20"/>
  <c r="AS33" i="20"/>
  <c r="AQ30" i="20"/>
  <c r="AM27" i="20"/>
  <c r="AW23" i="20"/>
  <c r="AU20" i="20"/>
  <c r="AS17" i="20"/>
  <c r="AQ14" i="20"/>
  <c r="AM11" i="20"/>
  <c r="AS20" i="20"/>
  <c r="AQ17" i="20"/>
  <c r="AM14" i="20"/>
  <c r="AW10" i="20"/>
  <c r="AS10" i="20"/>
  <c r="AQ10" i="20"/>
  <c r="AQ33" i="20"/>
  <c r="AM30" i="20"/>
  <c r="AW26" i="20"/>
  <c r="AU23" i="20"/>
  <c r="AM33" i="20"/>
  <c r="AW29" i="20"/>
  <c r="AU26" i="20"/>
  <c r="AS23" i="20"/>
  <c r="AQ20" i="20"/>
  <c r="AM17" i="20"/>
  <c r="AW13" i="20"/>
  <c r="AU10" i="20"/>
  <c r="AW32" i="20"/>
  <c r="AU29" i="20"/>
  <c r="AS26" i="20"/>
  <c r="AQ23" i="20"/>
  <c r="AM20" i="20"/>
  <c r="AW16" i="20"/>
  <c r="AU13" i="20"/>
  <c r="AU32" i="20"/>
  <c r="AS29" i="20"/>
  <c r="AQ26" i="20"/>
  <c r="AM23" i="20"/>
  <c r="AW19" i="20"/>
  <c r="AU16" i="20"/>
  <c r="AS13" i="20"/>
  <c r="AS32" i="20"/>
  <c r="AQ29" i="20"/>
  <c r="AM26" i="20"/>
  <c r="AW22" i="20"/>
  <c r="AU19" i="20"/>
  <c r="AS16" i="20"/>
  <c r="AQ13" i="20"/>
  <c r="AM10" i="20"/>
  <c r="AQ32" i="20"/>
  <c r="AM29" i="20"/>
  <c r="AW25" i="20"/>
  <c r="AU22" i="20"/>
  <c r="AS19" i="20"/>
  <c r="AQ16" i="20"/>
  <c r="AM13" i="20"/>
  <c r="AW9" i="20"/>
  <c r="AQ8" i="20"/>
  <c r="AM32" i="20"/>
  <c r="AW28" i="20"/>
  <c r="AU25" i="20"/>
  <c r="AS22" i="20"/>
  <c r="AQ19" i="20"/>
  <c r="AM16" i="20"/>
  <c r="AW12" i="20"/>
  <c r="AU9" i="20"/>
  <c r="AW14" i="20"/>
  <c r="AS11" i="20"/>
  <c r="AW31" i="20"/>
  <c r="AU28" i="20"/>
  <c r="AS25" i="20"/>
  <c r="AQ22" i="20"/>
  <c r="AM19" i="20"/>
  <c r="AW15" i="20"/>
  <c r="AU12" i="20"/>
  <c r="AS9" i="20"/>
  <c r="AS8" i="20"/>
  <c r="AS34" i="18"/>
  <c r="AW31" i="18"/>
  <c r="AM26" i="18"/>
  <c r="AQ34" i="18"/>
  <c r="AU31" i="18"/>
  <c r="AW28" i="18"/>
  <c r="AW25" i="18"/>
  <c r="AW22" i="18"/>
  <c r="AW19" i="18"/>
  <c r="AW16" i="18"/>
  <c r="AS14" i="18"/>
  <c r="AU11" i="18"/>
  <c r="AW8" i="18"/>
  <c r="AU8" i="18"/>
  <c r="AS10" i="18"/>
  <c r="AS27" i="18"/>
  <c r="AU20" i="18"/>
  <c r="AM20" i="18"/>
  <c r="AM34" i="18"/>
  <c r="AS31" i="18"/>
  <c r="AU28" i="18"/>
  <c r="AU25" i="18"/>
  <c r="AU22" i="18"/>
  <c r="AU19" i="18"/>
  <c r="AU16" i="18"/>
  <c r="AQ14" i="18"/>
  <c r="AS11" i="18"/>
  <c r="AW21" i="18"/>
  <c r="AU24" i="18"/>
  <c r="AU21" i="18"/>
  <c r="AM13" i="18"/>
  <c r="AS24" i="18"/>
  <c r="AW15" i="18"/>
  <c r="AQ12" i="18"/>
  <c r="AQ9" i="18"/>
  <c r="AM23" i="18"/>
  <c r="AW33" i="18"/>
  <c r="AQ31" i="18"/>
  <c r="AS28" i="18"/>
  <c r="AS25" i="18"/>
  <c r="AS22" i="18"/>
  <c r="AS19" i="18"/>
  <c r="AS16" i="18"/>
  <c r="AM14" i="18"/>
  <c r="AQ11" i="18"/>
  <c r="AS8" i="18"/>
  <c r="AM25" i="18"/>
  <c r="AM16" i="18"/>
  <c r="AS13" i="18"/>
  <c r="AU10" i="18"/>
  <c r="AW27" i="18"/>
  <c r="AU18" i="18"/>
  <c r="AQ10" i="18"/>
  <c r="AS21" i="18"/>
  <c r="AS12" i="18"/>
  <c r="AS17" i="18"/>
  <c r="AU33" i="18"/>
  <c r="AM31" i="18"/>
  <c r="AQ28" i="18"/>
  <c r="AQ25" i="18"/>
  <c r="AQ22" i="18"/>
  <c r="AQ19" i="18"/>
  <c r="AQ16" i="18"/>
  <c r="AW13" i="18"/>
  <c r="AM11" i="18"/>
  <c r="AQ8" i="18"/>
  <c r="AM28" i="18"/>
  <c r="AM19" i="18"/>
  <c r="AU13" i="18"/>
  <c r="AW10" i="18"/>
  <c r="AM8" i="18"/>
  <c r="AM22" i="18"/>
  <c r="AW18" i="18"/>
  <c r="AW24" i="18"/>
  <c r="AQ13" i="18"/>
  <c r="AU27" i="18"/>
  <c r="AS18" i="18"/>
  <c r="AQ18" i="18"/>
  <c r="AS20" i="18"/>
  <c r="AQ17" i="18"/>
  <c r="AS33" i="18"/>
  <c r="AW30" i="18"/>
  <c r="AU17" i="18"/>
  <c r="AQ33" i="18"/>
  <c r="AU30" i="18"/>
  <c r="AM33" i="18"/>
  <c r="AS30" i="18"/>
  <c r="AU23" i="18"/>
  <c r="AU14" i="18"/>
  <c r="AW32" i="18"/>
  <c r="AQ30" i="18"/>
  <c r="AU32" i="18"/>
  <c r="AM30" i="18"/>
  <c r="AS32" i="18"/>
  <c r="AW29" i="18"/>
  <c r="AQ27" i="18"/>
  <c r="AQ24" i="18"/>
  <c r="AQ21" i="18"/>
  <c r="AU15" i="18"/>
  <c r="AW12" i="18"/>
  <c r="AM10" i="18"/>
  <c r="AM24" i="18"/>
  <c r="AM21" i="18"/>
  <c r="AM18" i="18"/>
  <c r="AW20" i="18"/>
  <c r="AW17" i="18"/>
  <c r="AU9" i="18"/>
  <c r="AM15" i="18"/>
  <c r="AM12" i="18"/>
  <c r="AM17" i="18"/>
  <c r="AU29" i="18"/>
  <c r="AM27" i="18"/>
  <c r="AS15" i="18"/>
  <c r="AU12" i="18"/>
  <c r="AW9" i="18"/>
  <c r="AW23" i="18"/>
  <c r="AQ15" i="18"/>
  <c r="AS9" i="18"/>
  <c r="AQ20" i="18"/>
  <c r="AW11" i="18"/>
  <c r="AQ32" i="18"/>
  <c r="AS29" i="18"/>
  <c r="AW26" i="18"/>
  <c r="AS23" i="18"/>
  <c r="AQ29" i="18"/>
  <c r="AU26" i="18"/>
  <c r="AW34" i="18"/>
  <c r="AM32" i="18"/>
  <c r="AS26" i="18"/>
  <c r="AU34" i="18"/>
  <c r="AM29" i="18"/>
  <c r="AQ26" i="18"/>
  <c r="AQ23" i="18"/>
  <c r="AW14" i="18"/>
  <c r="AM9" i="18"/>
  <c r="D247" i="30"/>
  <c r="F247" i="30" s="1"/>
  <c r="D266" i="31"/>
  <c r="F266" i="31" s="1"/>
  <c r="D245" i="31"/>
  <c r="J245" i="31" s="1"/>
  <c r="D247" i="31"/>
  <c r="F247" i="31" s="1"/>
  <c r="D249" i="31"/>
  <c r="F249" i="31" s="1"/>
  <c r="D257" i="31"/>
  <c r="H257" i="31" s="1"/>
  <c r="D258" i="31"/>
  <c r="J258" i="31" s="1"/>
  <c r="D255" i="31"/>
  <c r="L255" i="31" s="1"/>
  <c r="D265" i="31"/>
  <c r="H265" i="31" s="1"/>
  <c r="L248" i="31"/>
  <c r="D251" i="31"/>
  <c r="F251" i="31" s="1"/>
  <c r="D254" i="31"/>
  <c r="F254" i="31" s="1"/>
  <c r="D250" i="31"/>
  <c r="H250" i="31" s="1"/>
  <c r="D253" i="31"/>
  <c r="H253" i="31" s="1"/>
  <c r="D243" i="31"/>
  <c r="H243" i="31" s="1"/>
  <c r="D264" i="31"/>
  <c r="F264" i="31" s="1"/>
  <c r="I268" i="31"/>
  <c r="D241" i="31"/>
  <c r="H241" i="31" s="1"/>
  <c r="D256" i="31"/>
  <c r="J256" i="31" s="1"/>
  <c r="G268" i="31"/>
  <c r="K271" i="31" s="1"/>
  <c r="D260" i="31"/>
  <c r="H260" i="31" s="1"/>
  <c r="D246" i="31"/>
  <c r="F246" i="31" s="1"/>
  <c r="D263" i="31"/>
  <c r="J263" i="31" s="1"/>
  <c r="E268" i="31"/>
  <c r="D261" i="31"/>
  <c r="F261" i="31" s="1"/>
  <c r="D259" i="31"/>
  <c r="L259" i="31" s="1"/>
  <c r="D252" i="31"/>
  <c r="J252" i="31" s="1"/>
  <c r="A268" i="31"/>
  <c r="D262" i="31"/>
  <c r="J262" i="31" s="1"/>
  <c r="K268" i="31"/>
  <c r="K270" i="31" s="1"/>
  <c r="J248" i="31"/>
  <c r="D244" i="31"/>
  <c r="H248" i="31"/>
  <c r="D242" i="31"/>
  <c r="F242" i="31" s="1"/>
  <c r="D267" i="31"/>
  <c r="F267" i="31" s="1"/>
  <c r="D244" i="30"/>
  <c r="H244" i="30" s="1"/>
  <c r="D256" i="30"/>
  <c r="L256" i="30" s="1"/>
  <c r="D253" i="30"/>
  <c r="F253" i="30" s="1"/>
  <c r="D241" i="30"/>
  <c r="H241" i="30" s="1"/>
  <c r="D246" i="30"/>
  <c r="H246" i="30" s="1"/>
  <c r="D250" i="30"/>
  <c r="F250" i="30" s="1"/>
  <c r="D248" i="30"/>
  <c r="F248" i="30" s="1"/>
  <c r="D238" i="30"/>
  <c r="F238" i="30" s="1"/>
  <c r="D259" i="30"/>
  <c r="F259" i="30" s="1"/>
  <c r="D262" i="30"/>
  <c r="H262" i="30" s="1"/>
  <c r="D252" i="30"/>
  <c r="H252" i="30" s="1"/>
  <c r="D242" i="30"/>
  <c r="F242" i="30" s="1"/>
  <c r="D239" i="30"/>
  <c r="F239" i="30" s="1"/>
  <c r="D261" i="30"/>
  <c r="H261" i="30" s="1"/>
  <c r="D258" i="30"/>
  <c r="J258" i="30" s="1"/>
  <c r="D237" i="30"/>
  <c r="L237" i="30" s="1"/>
  <c r="D245" i="30"/>
  <c r="J245" i="30" s="1"/>
  <c r="K264" i="30"/>
  <c r="K266" i="30" s="1"/>
  <c r="G264" i="30"/>
  <c r="K267" i="30" s="1"/>
  <c r="I264" i="30"/>
  <c r="E264" i="30"/>
  <c r="D249" i="30"/>
  <c r="H249" i="30" s="1"/>
  <c r="D240" i="30"/>
  <c r="L240" i="30" s="1"/>
  <c r="D254" i="30"/>
  <c r="J254" i="30" s="1"/>
  <c r="D260" i="30"/>
  <c r="L260" i="30" s="1"/>
  <c r="D263" i="30"/>
  <c r="F263" i="30" s="1"/>
  <c r="D257" i="30"/>
  <c r="D243" i="30"/>
  <c r="J243" i="30" s="1"/>
  <c r="A264" i="30"/>
  <c r="D255" i="30"/>
  <c r="L255" i="30" s="1"/>
  <c r="D251" i="30"/>
  <c r="F251" i="30" s="1"/>
  <c r="D162" i="29"/>
  <c r="L162" i="29" s="1"/>
  <c r="D178" i="29"/>
  <c r="H178" i="29" s="1"/>
  <c r="D181" i="29"/>
  <c r="J181" i="29" s="1"/>
  <c r="D175" i="29"/>
  <c r="J175" i="29" s="1"/>
  <c r="D180" i="29"/>
  <c r="J180" i="29" s="1"/>
  <c r="D168" i="29"/>
  <c r="H168" i="29" s="1"/>
  <c r="D161" i="29"/>
  <c r="J161" i="29" s="1"/>
  <c r="D160" i="29"/>
  <c r="H160" i="29" s="1"/>
  <c r="D164" i="29"/>
  <c r="J164" i="29" s="1"/>
  <c r="D184" i="29"/>
  <c r="J184" i="29" s="1"/>
  <c r="D166" i="29"/>
  <c r="F166" i="29" s="1"/>
  <c r="D185" i="29"/>
  <c r="H185" i="29" s="1"/>
  <c r="D174" i="29"/>
  <c r="F174" i="29" s="1"/>
  <c r="D177" i="29"/>
  <c r="F177" i="29" s="1"/>
  <c r="D173" i="29"/>
  <c r="H173" i="29" s="1"/>
  <c r="I187" i="29"/>
  <c r="D182" i="29"/>
  <c r="L182" i="29" s="1"/>
  <c r="D179" i="29"/>
  <c r="F179" i="29" s="1"/>
  <c r="D171" i="29"/>
  <c r="J171" i="29" s="1"/>
  <c r="K187" i="29"/>
  <c r="K189" i="29" s="1"/>
  <c r="D163" i="29"/>
  <c r="L163" i="29" s="1"/>
  <c r="D170" i="29"/>
  <c r="J170" i="29" s="1"/>
  <c r="G187" i="29"/>
  <c r="K190" i="29" s="1"/>
  <c r="D186" i="29"/>
  <c r="J186" i="29" s="1"/>
  <c r="D176" i="29"/>
  <c r="F176" i="29" s="1"/>
  <c r="D172" i="29"/>
  <c r="J172" i="29" s="1"/>
  <c r="A187" i="29"/>
  <c r="D183" i="29"/>
  <c r="H183" i="29" s="1"/>
  <c r="E187" i="29"/>
  <c r="D167" i="29"/>
  <c r="L167" i="29" s="1"/>
  <c r="J165" i="29"/>
  <c r="H165" i="29"/>
  <c r="D260" i="28"/>
  <c r="J260" i="28" s="1"/>
  <c r="D254" i="28"/>
  <c r="J254" i="28" s="1"/>
  <c r="D274" i="28"/>
  <c r="F274" i="28" s="1"/>
  <c r="D268" i="28"/>
  <c r="J268" i="28" s="1"/>
  <c r="D252" i="28"/>
  <c r="L252" i="28" s="1"/>
  <c r="D258" i="28"/>
  <c r="L258" i="28" s="1"/>
  <c r="D265" i="28"/>
  <c r="H265" i="28" s="1"/>
  <c r="D277" i="28"/>
  <c r="H277" i="28" s="1"/>
  <c r="D256" i="28"/>
  <c r="H256" i="28" s="1"/>
  <c r="D255" i="28"/>
  <c r="D266" i="28"/>
  <c r="H266" i="28" s="1"/>
  <c r="D264" i="28"/>
  <c r="J264" i="28" s="1"/>
  <c r="D261" i="28"/>
  <c r="J261" i="28" s="1"/>
  <c r="K279" i="28"/>
  <c r="K281" i="28" s="1"/>
  <c r="I279" i="28"/>
  <c r="D262" i="28"/>
  <c r="H262" i="28" s="1"/>
  <c r="D270" i="28"/>
  <c r="D275" i="28"/>
  <c r="H275" i="28" s="1"/>
  <c r="D263" i="28"/>
  <c r="F263" i="28" s="1"/>
  <c r="D267" i="28"/>
  <c r="H267" i="28" s="1"/>
  <c r="D271" i="28"/>
  <c r="L271" i="28" s="1"/>
  <c r="A279" i="28"/>
  <c r="D273" i="28"/>
  <c r="L273" i="28" s="1"/>
  <c r="D259" i="28"/>
  <c r="H259" i="28" s="1"/>
  <c r="G279" i="28"/>
  <c r="K282" i="28" s="1"/>
  <c r="D253" i="28"/>
  <c r="L253" i="28" s="1"/>
  <c r="D272" i="28"/>
  <c r="J272" i="28" s="1"/>
  <c r="D269" i="28"/>
  <c r="F269" i="28" s="1"/>
  <c r="E279" i="28"/>
  <c r="D276" i="28"/>
  <c r="H276" i="28" s="1"/>
  <c r="D278" i="28"/>
  <c r="J278" i="28" s="1"/>
  <c r="D267" i="27"/>
  <c r="H267" i="27" s="1"/>
  <c r="D283" i="27"/>
  <c r="F283" i="27" s="1"/>
  <c r="D280" i="27"/>
  <c r="J280" i="27" s="1"/>
  <c r="H265" i="27"/>
  <c r="D273" i="27"/>
  <c r="J273" i="27" s="1"/>
  <c r="D289" i="27"/>
  <c r="J289" i="27" s="1"/>
  <c r="D269" i="27"/>
  <c r="F269" i="27" s="1"/>
  <c r="D264" i="27"/>
  <c r="H264" i="27" s="1"/>
  <c r="D285" i="27"/>
  <c r="H285" i="27" s="1"/>
  <c r="D279" i="27"/>
  <c r="L279" i="27" s="1"/>
  <c r="D276" i="27"/>
  <c r="J276" i="27" s="1"/>
  <c r="D272" i="27"/>
  <c r="F272" i="27" s="1"/>
  <c r="D277" i="27"/>
  <c r="L277" i="27" s="1"/>
  <c r="D268" i="27"/>
  <c r="L268" i="27" s="1"/>
  <c r="D287" i="27"/>
  <c r="H287" i="27" s="1"/>
  <c r="K290" i="27"/>
  <c r="K292" i="27" s="1"/>
  <c r="D271" i="27"/>
  <c r="L271" i="27" s="1"/>
  <c r="E290" i="27"/>
  <c r="G290" i="27"/>
  <c r="K293" i="27" s="1"/>
  <c r="D284" i="27"/>
  <c r="F284" i="27" s="1"/>
  <c r="I290" i="27"/>
  <c r="D288" i="27"/>
  <c r="L288" i="27" s="1"/>
  <c r="D275" i="27"/>
  <c r="D266" i="27"/>
  <c r="F266" i="27" s="1"/>
  <c r="D282" i="27"/>
  <c r="L282" i="27" s="1"/>
  <c r="D270" i="27"/>
  <c r="D278" i="27"/>
  <c r="D263" i="27"/>
  <c r="F263" i="27" s="1"/>
  <c r="D286" i="27"/>
  <c r="L286" i="27" s="1"/>
  <c r="D281" i="27"/>
  <c r="J281" i="27" s="1"/>
  <c r="A290" i="27"/>
  <c r="D274" i="27"/>
  <c r="L274" i="27" s="1"/>
  <c r="L265" i="27"/>
  <c r="F265" i="27"/>
  <c r="J265" i="27"/>
  <c r="K152" i="25"/>
  <c r="I127" i="25"/>
  <c r="K130" i="25"/>
  <c r="A134" i="25"/>
  <c r="E137" i="25"/>
  <c r="I143" i="25"/>
  <c r="K146" i="25"/>
  <c r="A150" i="25"/>
  <c r="A128" i="25"/>
  <c r="E131" i="25"/>
  <c r="I137" i="25"/>
  <c r="K140" i="25"/>
  <c r="A144" i="25"/>
  <c r="E147" i="25"/>
  <c r="E128" i="25"/>
  <c r="I134" i="25"/>
  <c r="K137" i="25"/>
  <c r="A141" i="25"/>
  <c r="E144" i="25"/>
  <c r="I150" i="25"/>
  <c r="I131" i="25"/>
  <c r="K134" i="25"/>
  <c r="A138" i="25"/>
  <c r="E141" i="25"/>
  <c r="I147" i="25"/>
  <c r="K150" i="25"/>
  <c r="I128" i="25"/>
  <c r="K131" i="25"/>
  <c r="A135" i="25"/>
  <c r="E138" i="25"/>
  <c r="I144" i="25"/>
  <c r="K147" i="25"/>
  <c r="A151" i="25"/>
  <c r="I130" i="25"/>
  <c r="A137" i="25"/>
  <c r="E150" i="25"/>
  <c r="K128" i="25"/>
  <c r="A132" i="25"/>
  <c r="E135" i="25"/>
  <c r="I141" i="25"/>
  <c r="K144" i="25"/>
  <c r="A148" i="25"/>
  <c r="E151" i="25"/>
  <c r="E134" i="25"/>
  <c r="A129" i="25"/>
  <c r="E132" i="25"/>
  <c r="I138" i="25"/>
  <c r="K141" i="25"/>
  <c r="A145" i="25"/>
  <c r="E148" i="25"/>
  <c r="K143" i="25"/>
  <c r="A126" i="25"/>
  <c r="E129" i="25"/>
  <c r="I135" i="25"/>
  <c r="K138" i="25"/>
  <c r="A142" i="25"/>
  <c r="E145" i="25"/>
  <c r="I151" i="25"/>
  <c r="K127" i="25"/>
  <c r="E126" i="25"/>
  <c r="I132" i="25"/>
  <c r="K135" i="25"/>
  <c r="A139" i="25"/>
  <c r="E142" i="25"/>
  <c r="I148" i="25"/>
  <c r="K151" i="25"/>
  <c r="I146" i="25"/>
  <c r="G126" i="25"/>
  <c r="I129" i="25"/>
  <c r="K132" i="25"/>
  <c r="A136" i="25"/>
  <c r="E139" i="25"/>
  <c r="I145" i="25"/>
  <c r="K148" i="25"/>
  <c r="A152" i="25"/>
  <c r="I140" i="25"/>
  <c r="I126" i="25"/>
  <c r="K129" i="25"/>
  <c r="A133" i="25"/>
  <c r="E136" i="25"/>
  <c r="I142" i="25"/>
  <c r="K145" i="25"/>
  <c r="A149" i="25"/>
  <c r="E152" i="25"/>
  <c r="A131" i="25"/>
  <c r="K126" i="25"/>
  <c r="A130" i="25"/>
  <c r="E133" i="25"/>
  <c r="I139" i="25"/>
  <c r="K142" i="25"/>
  <c r="A146" i="25"/>
  <c r="E149" i="25"/>
  <c r="E130" i="25"/>
  <c r="I136" i="25"/>
  <c r="K139" i="25"/>
  <c r="A143" i="25"/>
  <c r="E146" i="25"/>
  <c r="I152" i="25"/>
  <c r="K133" i="25"/>
  <c r="E140" i="25"/>
  <c r="K149" i="25"/>
  <c r="A147" i="25"/>
  <c r="A127" i="25"/>
  <c r="E127" i="25"/>
  <c r="I133" i="25"/>
  <c r="K136" i="25"/>
  <c r="A140" i="25"/>
  <c r="E143" i="25"/>
  <c r="I149" i="25"/>
  <c r="E131" i="23"/>
  <c r="I123" i="23"/>
  <c r="A124" i="23"/>
  <c r="I137" i="23"/>
  <c r="A144" i="23"/>
  <c r="I146" i="23"/>
  <c r="G136" i="23"/>
  <c r="K124" i="23"/>
  <c r="G131" i="23"/>
  <c r="K138" i="23"/>
  <c r="E148" i="23"/>
  <c r="A125" i="23"/>
  <c r="G132" i="23"/>
  <c r="A139" i="23"/>
  <c r="G148" i="23"/>
  <c r="A126" i="23"/>
  <c r="I132" i="23"/>
  <c r="I139" i="23"/>
  <c r="G149" i="23"/>
  <c r="A147" i="23"/>
  <c r="E126" i="23"/>
  <c r="E133" i="23"/>
  <c r="A140" i="23"/>
  <c r="K126" i="23"/>
  <c r="I133" i="23"/>
  <c r="E140" i="23"/>
  <c r="E127" i="23"/>
  <c r="K133" i="23"/>
  <c r="G140" i="23"/>
  <c r="E149" i="23"/>
  <c r="I127" i="23"/>
  <c r="A134" i="23"/>
  <c r="K140" i="23"/>
  <c r="G124" i="23"/>
  <c r="A128" i="23"/>
  <c r="G134" i="23"/>
  <c r="A142" i="23"/>
  <c r="E128" i="23"/>
  <c r="I134" i="23"/>
  <c r="E142" i="23"/>
  <c r="E129" i="23"/>
  <c r="I135" i="23"/>
  <c r="E143" i="23"/>
  <c r="K149" i="23"/>
  <c r="G129" i="23"/>
  <c r="K135" i="23"/>
  <c r="I143" i="23"/>
  <c r="K139" i="23"/>
  <c r="A123" i="23"/>
  <c r="A130" i="23"/>
  <c r="G130" i="23"/>
  <c r="K136" i="23"/>
  <c r="E145" i="23"/>
  <c r="I130" i="23"/>
  <c r="A137" i="23"/>
  <c r="E146" i="23"/>
  <c r="G127" i="23"/>
  <c r="E124" i="23"/>
  <c r="K130" i="23"/>
  <c r="E137" i="23"/>
  <c r="G143" i="23"/>
  <c r="G146" i="23"/>
  <c r="I149" i="23"/>
  <c r="I124" i="23"/>
  <c r="K127" i="23"/>
  <c r="A131" i="23"/>
  <c r="E134" i="23"/>
  <c r="G137" i="23"/>
  <c r="I140" i="23"/>
  <c r="K143" i="23"/>
  <c r="K146" i="23"/>
  <c r="K137" i="23"/>
  <c r="A141" i="23"/>
  <c r="E144" i="23"/>
  <c r="E147" i="23"/>
  <c r="E125" i="23"/>
  <c r="G128" i="23"/>
  <c r="I131" i="23"/>
  <c r="K134" i="23"/>
  <c r="A138" i="23"/>
  <c r="E141" i="23"/>
  <c r="G144" i="23"/>
  <c r="G147" i="23"/>
  <c r="G125" i="23"/>
  <c r="I128" i="23"/>
  <c r="K131" i="23"/>
  <c r="A135" i="23"/>
  <c r="E138" i="23"/>
  <c r="G141" i="23"/>
  <c r="I144" i="23"/>
  <c r="I147" i="23"/>
  <c r="I125" i="23"/>
  <c r="K128" i="23"/>
  <c r="A132" i="23"/>
  <c r="E135" i="23"/>
  <c r="G138" i="23"/>
  <c r="I141" i="23"/>
  <c r="K144" i="23"/>
  <c r="K147" i="23"/>
  <c r="K125" i="23"/>
  <c r="A129" i="23"/>
  <c r="E132" i="23"/>
  <c r="G135" i="23"/>
  <c r="I138" i="23"/>
  <c r="K141" i="23"/>
  <c r="A145" i="23"/>
  <c r="A148" i="23"/>
  <c r="E123" i="23"/>
  <c r="G126" i="23"/>
  <c r="I129" i="23"/>
  <c r="K132" i="23"/>
  <c r="A136" i="23"/>
  <c r="E139" i="23"/>
  <c r="G142" i="23"/>
  <c r="G145" i="23"/>
  <c r="I148" i="23"/>
  <c r="G123" i="23"/>
  <c r="I126" i="23"/>
  <c r="K129" i="23"/>
  <c r="A133" i="23"/>
  <c r="E136" i="23"/>
  <c r="G139" i="23"/>
  <c r="I142" i="23"/>
  <c r="I145" i="23"/>
  <c r="K148" i="23"/>
  <c r="K142" i="23"/>
  <c r="K145" i="23"/>
  <c r="A149" i="23"/>
  <c r="K123" i="23"/>
  <c r="A127" i="23"/>
  <c r="E130" i="23"/>
  <c r="G133" i="23"/>
  <c r="I136" i="23"/>
  <c r="A143" i="23"/>
  <c r="A146" i="23"/>
  <c r="A296" i="21"/>
  <c r="G297" i="21"/>
  <c r="G285" i="21"/>
  <c r="A291" i="21"/>
  <c r="G283" i="21"/>
  <c r="G301" i="21"/>
  <c r="K279" i="21"/>
  <c r="I283" i="21"/>
  <c r="A279" i="21"/>
  <c r="I284" i="21"/>
  <c r="A290" i="21"/>
  <c r="G296" i="21"/>
  <c r="E279" i="21"/>
  <c r="K284" i="21"/>
  <c r="K290" i="21"/>
  <c r="E297" i="21"/>
  <c r="I304" i="21"/>
  <c r="A280" i="21"/>
  <c r="I285" i="21"/>
  <c r="E291" i="21"/>
  <c r="I297" i="21"/>
  <c r="E280" i="21"/>
  <c r="E286" i="21"/>
  <c r="K291" i="21"/>
  <c r="G298" i="21"/>
  <c r="G286" i="21"/>
  <c r="A292" i="21"/>
  <c r="A299" i="21"/>
  <c r="E281" i="21"/>
  <c r="I286" i="21"/>
  <c r="I292" i="21"/>
  <c r="E299" i="21"/>
  <c r="G281" i="21"/>
  <c r="K286" i="21"/>
  <c r="K292" i="21"/>
  <c r="I299" i="21"/>
  <c r="I281" i="21"/>
  <c r="I287" i="21"/>
  <c r="A293" i="21"/>
  <c r="G300" i="21"/>
  <c r="E282" i="21"/>
  <c r="K287" i="21"/>
  <c r="E293" i="21"/>
  <c r="I300" i="21"/>
  <c r="G282" i="21"/>
  <c r="A288" i="21"/>
  <c r="A294" i="21"/>
  <c r="K300" i="21"/>
  <c r="G280" i="21"/>
  <c r="A283" i="21"/>
  <c r="I288" i="21"/>
  <c r="E294" i="21"/>
  <c r="I301" i="21"/>
  <c r="E283" i="21"/>
  <c r="K288" i="21"/>
  <c r="G294" i="21"/>
  <c r="K302" i="21"/>
  <c r="A278" i="21"/>
  <c r="G289" i="21"/>
  <c r="E295" i="21"/>
  <c r="I303" i="21"/>
  <c r="E278" i="21"/>
  <c r="I289" i="21"/>
  <c r="K295" i="21"/>
  <c r="K304" i="21"/>
  <c r="G278" i="21"/>
  <c r="G284" i="21"/>
  <c r="K289" i="21"/>
  <c r="G279" i="21"/>
  <c r="I282" i="21"/>
  <c r="K285" i="21"/>
  <c r="A289" i="21"/>
  <c r="E292" i="21"/>
  <c r="G295" i="21"/>
  <c r="I298" i="21"/>
  <c r="K301" i="21"/>
  <c r="I279" i="21"/>
  <c r="K282" i="21"/>
  <c r="A286" i="21"/>
  <c r="E289" i="21"/>
  <c r="G292" i="21"/>
  <c r="I295" i="21"/>
  <c r="K298" i="21"/>
  <c r="A302" i="21"/>
  <c r="E302" i="21"/>
  <c r="G302" i="21"/>
  <c r="E296" i="21"/>
  <c r="G299" i="21"/>
  <c r="I302" i="21"/>
  <c r="I280" i="21"/>
  <c r="K283" i="21"/>
  <c r="A287" i="21"/>
  <c r="E290" i="21"/>
  <c r="G293" i="21"/>
  <c r="I296" i="21"/>
  <c r="K299" i="21"/>
  <c r="A303" i="21"/>
  <c r="K280" i="21"/>
  <c r="A284" i="21"/>
  <c r="E287" i="21"/>
  <c r="G290" i="21"/>
  <c r="I293" i="21"/>
  <c r="K296" i="21"/>
  <c r="A300" i="21"/>
  <c r="E303" i="21"/>
  <c r="A281" i="21"/>
  <c r="E284" i="21"/>
  <c r="G287" i="21"/>
  <c r="I290" i="21"/>
  <c r="K293" i="21"/>
  <c r="A297" i="21"/>
  <c r="E300" i="21"/>
  <c r="G303" i="21"/>
  <c r="K303" i="21"/>
  <c r="A304" i="21"/>
  <c r="I278" i="21"/>
  <c r="K281" i="21"/>
  <c r="A285" i="21"/>
  <c r="E288" i="21"/>
  <c r="G291" i="21"/>
  <c r="I294" i="21"/>
  <c r="K297" i="21"/>
  <c r="A301" i="21"/>
  <c r="E304" i="21"/>
  <c r="K278" i="21"/>
  <c r="A282" i="21"/>
  <c r="E285" i="21"/>
  <c r="G288" i="21"/>
  <c r="I291" i="21"/>
  <c r="K294" i="21"/>
  <c r="A298" i="21"/>
  <c r="E301" i="21"/>
  <c r="G304" i="21"/>
  <c r="A295" i="21"/>
  <c r="E298" i="21"/>
  <c r="E250" i="20"/>
  <c r="E242" i="20"/>
  <c r="G245" i="20"/>
  <c r="G250" i="20"/>
  <c r="E241" i="20"/>
  <c r="I242" i="20"/>
  <c r="A245" i="20"/>
  <c r="I245" i="20"/>
  <c r="E247" i="20"/>
  <c r="A249" i="20"/>
  <c r="K251" i="20"/>
  <c r="G253" i="20"/>
  <c r="A255" i="20"/>
  <c r="A260" i="20"/>
  <c r="I254" i="20"/>
  <c r="G242" i="20"/>
  <c r="K245" i="20"/>
  <c r="I256" i="20"/>
  <c r="A247" i="20"/>
  <c r="K257" i="20"/>
  <c r="K241" i="20"/>
  <c r="I247" i="20"/>
  <c r="A261" i="20"/>
  <c r="E248" i="20"/>
  <c r="E264" i="20"/>
  <c r="I248" i="20"/>
  <c r="I240" i="20"/>
  <c r="K248" i="20"/>
  <c r="A264" i="20"/>
  <c r="K240" i="20"/>
  <c r="K243" i="20"/>
  <c r="K250" i="20"/>
  <c r="A244" i="20"/>
  <c r="G251" i="20"/>
  <c r="G244" i="20"/>
  <c r="A242" i="20"/>
  <c r="E245" i="20"/>
  <c r="G248" i="20"/>
  <c r="I251" i="20"/>
  <c r="K254" i="20"/>
  <c r="A258" i="20"/>
  <c r="E261" i="20"/>
  <c r="G264" i="20"/>
  <c r="E258" i="20"/>
  <c r="G261" i="20"/>
  <c r="I264" i="20"/>
  <c r="A252" i="20"/>
  <c r="E255" i="20"/>
  <c r="G258" i="20"/>
  <c r="I261" i="20"/>
  <c r="K264" i="20"/>
  <c r="E252" i="20"/>
  <c r="G255" i="20"/>
  <c r="I258" i="20"/>
  <c r="K261" i="20"/>
  <c r="A265" i="20"/>
  <c r="K242" i="20"/>
  <c r="A246" i="20"/>
  <c r="E249" i="20"/>
  <c r="G252" i="20"/>
  <c r="I255" i="20"/>
  <c r="K258" i="20"/>
  <c r="A262" i="20"/>
  <c r="E265" i="20"/>
  <c r="A243" i="20"/>
  <c r="E246" i="20"/>
  <c r="G249" i="20"/>
  <c r="I252" i="20"/>
  <c r="K255" i="20"/>
  <c r="A259" i="20"/>
  <c r="E262" i="20"/>
  <c r="G265" i="20"/>
  <c r="E243" i="20"/>
  <c r="G246" i="20"/>
  <c r="I249" i="20"/>
  <c r="K252" i="20"/>
  <c r="A256" i="20"/>
  <c r="E259" i="20"/>
  <c r="G262" i="20"/>
  <c r="I265" i="20"/>
  <c r="E240" i="20"/>
  <c r="G243" i="20"/>
  <c r="I246" i="20"/>
  <c r="K249" i="20"/>
  <c r="A253" i="20"/>
  <c r="E256" i="20"/>
  <c r="G259" i="20"/>
  <c r="I262" i="20"/>
  <c r="K265" i="20"/>
  <c r="G240" i="20"/>
  <c r="I243" i="20"/>
  <c r="K246" i="20"/>
  <c r="A250" i="20"/>
  <c r="E253" i="20"/>
  <c r="G256" i="20"/>
  <c r="I259" i="20"/>
  <c r="K262" i="20"/>
  <c r="A266" i="20"/>
  <c r="K259" i="20"/>
  <c r="A263" i="20"/>
  <c r="E266" i="20"/>
  <c r="I253" i="20"/>
  <c r="K256" i="20"/>
  <c r="E263" i="20"/>
  <c r="G266" i="20"/>
  <c r="A241" i="20"/>
  <c r="E244" i="20"/>
  <c r="G247" i="20"/>
  <c r="I250" i="20"/>
  <c r="K253" i="20"/>
  <c r="A257" i="20"/>
  <c r="E260" i="20"/>
  <c r="G263" i="20"/>
  <c r="I266" i="20"/>
  <c r="A254" i="20"/>
  <c r="E257" i="20"/>
  <c r="G260" i="20"/>
  <c r="I263" i="20"/>
  <c r="K266" i="20"/>
  <c r="G241" i="20"/>
  <c r="I244" i="20"/>
  <c r="K247" i="20"/>
  <c r="A251" i="20"/>
  <c r="E254" i="20"/>
  <c r="G257" i="20"/>
  <c r="I260" i="20"/>
  <c r="K263" i="20"/>
  <c r="I241" i="20"/>
  <c r="K244" i="20"/>
  <c r="A248" i="20"/>
  <c r="E251" i="20"/>
  <c r="G254" i="20"/>
  <c r="I257" i="20"/>
  <c r="K260" i="20"/>
  <c r="A243" i="19"/>
  <c r="K255" i="19"/>
  <c r="I252" i="19"/>
  <c r="G233" i="19"/>
  <c r="K239" i="19"/>
  <c r="E246" i="19"/>
  <c r="G249" i="19"/>
  <c r="K257" i="19"/>
  <c r="K259" i="19"/>
  <c r="G234" i="19"/>
  <c r="E236" i="19"/>
  <c r="G239" i="19"/>
  <c r="I242" i="19"/>
  <c r="K245" i="19"/>
  <c r="A249" i="19"/>
  <c r="E252" i="19"/>
  <c r="G255" i="19"/>
  <c r="A258" i="19"/>
  <c r="E233" i="19"/>
  <c r="G236" i="19"/>
  <c r="I239" i="19"/>
  <c r="K242" i="19"/>
  <c r="A246" i="19"/>
  <c r="E249" i="19"/>
  <c r="G252" i="19"/>
  <c r="I255" i="19"/>
  <c r="E258" i="19"/>
  <c r="K236" i="19"/>
  <c r="A240" i="19"/>
  <c r="E243" i="19"/>
  <c r="G246" i="19"/>
  <c r="I249" i="19"/>
  <c r="K252" i="19"/>
  <c r="A256" i="19"/>
  <c r="I258" i="19"/>
  <c r="I236" i="19"/>
  <c r="K233" i="19"/>
  <c r="A237" i="19"/>
  <c r="E240" i="19"/>
  <c r="G243" i="19"/>
  <c r="I246" i="19"/>
  <c r="K249" i="19"/>
  <c r="A253" i="19"/>
  <c r="E256" i="19"/>
  <c r="K258" i="19"/>
  <c r="I233" i="19"/>
  <c r="A234" i="19"/>
  <c r="E237" i="19"/>
  <c r="G240" i="19"/>
  <c r="I243" i="19"/>
  <c r="K246" i="19"/>
  <c r="A250" i="19"/>
  <c r="E253" i="19"/>
  <c r="G256" i="19"/>
  <c r="A259" i="19"/>
  <c r="E234" i="19"/>
  <c r="G237" i="19"/>
  <c r="I240" i="19"/>
  <c r="K243" i="19"/>
  <c r="A247" i="19"/>
  <c r="E250" i="19"/>
  <c r="G253" i="19"/>
  <c r="I256" i="19"/>
  <c r="E259" i="19"/>
  <c r="I237" i="19"/>
  <c r="K240" i="19"/>
  <c r="A244" i="19"/>
  <c r="E247" i="19"/>
  <c r="G250" i="19"/>
  <c r="I253" i="19"/>
  <c r="K256" i="19"/>
  <c r="G259" i="19"/>
  <c r="G258" i="19"/>
  <c r="I234" i="19"/>
  <c r="K237" i="19"/>
  <c r="A241" i="19"/>
  <c r="E244" i="19"/>
  <c r="G247" i="19"/>
  <c r="I250" i="19"/>
  <c r="K253" i="19"/>
  <c r="A257" i="19"/>
  <c r="I259" i="19"/>
  <c r="K234" i="19"/>
  <c r="A238" i="19"/>
  <c r="E241" i="19"/>
  <c r="G244" i="19"/>
  <c r="I247" i="19"/>
  <c r="K250" i="19"/>
  <c r="A254" i="19"/>
  <c r="A235" i="19"/>
  <c r="E238" i="19"/>
  <c r="G241" i="19"/>
  <c r="I244" i="19"/>
  <c r="K247" i="19"/>
  <c r="A251" i="19"/>
  <c r="E254" i="19"/>
  <c r="E257" i="19"/>
  <c r="E235" i="19"/>
  <c r="G238" i="19"/>
  <c r="I241" i="19"/>
  <c r="K244" i="19"/>
  <c r="A248" i="19"/>
  <c r="E251" i="19"/>
  <c r="G254" i="19"/>
  <c r="G235" i="19"/>
  <c r="I238" i="19"/>
  <c r="K241" i="19"/>
  <c r="A245" i="19"/>
  <c r="E248" i="19"/>
  <c r="G251" i="19"/>
  <c r="I254" i="19"/>
  <c r="G257" i="19"/>
  <c r="I235" i="19"/>
  <c r="K238" i="19"/>
  <c r="A242" i="19"/>
  <c r="E245" i="19"/>
  <c r="G248" i="19"/>
  <c r="I251" i="19"/>
  <c r="K254" i="19"/>
  <c r="K235" i="19"/>
  <c r="A239" i="19"/>
  <c r="E242" i="19"/>
  <c r="G245" i="19"/>
  <c r="I248" i="19"/>
  <c r="K251" i="19"/>
  <c r="A255" i="19"/>
  <c r="I257" i="19"/>
  <c r="A236" i="19"/>
  <c r="E239" i="19"/>
  <c r="G242" i="19"/>
  <c r="I245" i="19"/>
  <c r="K248" i="19"/>
  <c r="A252" i="19"/>
  <c r="E255" i="19"/>
  <c r="E143" i="18"/>
  <c r="K136" i="18"/>
  <c r="I151" i="18"/>
  <c r="A136" i="18"/>
  <c r="G126" i="18"/>
  <c r="A140" i="18"/>
  <c r="I130" i="18"/>
  <c r="I131" i="18"/>
  <c r="G152" i="18"/>
  <c r="I133" i="18"/>
  <c r="I149" i="18"/>
  <c r="A139" i="18"/>
  <c r="I129" i="18"/>
  <c r="K135" i="18"/>
  <c r="E140" i="18"/>
  <c r="G142" i="18"/>
  <c r="I152" i="18"/>
  <c r="E126" i="18"/>
  <c r="K129" i="18"/>
  <c r="E141" i="18"/>
  <c r="G130" i="18"/>
  <c r="E142" i="18"/>
  <c r="I132" i="18"/>
  <c r="E144" i="18"/>
  <c r="K132" i="18"/>
  <c r="E145" i="18"/>
  <c r="K133" i="18"/>
  <c r="I150" i="18"/>
  <c r="K134" i="18"/>
  <c r="G151" i="18"/>
  <c r="I126" i="18"/>
  <c r="A137" i="18"/>
  <c r="G149" i="18"/>
  <c r="E127" i="18"/>
  <c r="E139" i="18"/>
  <c r="G127" i="18"/>
  <c r="A150" i="18"/>
  <c r="G145" i="18"/>
  <c r="E146" i="18"/>
  <c r="G146" i="18"/>
  <c r="G150" i="18"/>
  <c r="G147" i="18"/>
  <c r="G148" i="18"/>
  <c r="E147" i="18"/>
  <c r="G128" i="18"/>
  <c r="A138" i="18"/>
  <c r="I148" i="18"/>
  <c r="G129" i="18"/>
  <c r="K126" i="18"/>
  <c r="I128" i="18"/>
  <c r="K131" i="18"/>
  <c r="A135" i="18"/>
  <c r="E138" i="18"/>
  <c r="G141" i="18"/>
  <c r="G144" i="18"/>
  <c r="I147" i="18"/>
  <c r="K150" i="18"/>
  <c r="K128" i="18"/>
  <c r="A132" i="18"/>
  <c r="E135" i="18"/>
  <c r="G138" i="18"/>
  <c r="I141" i="18"/>
  <c r="I144" i="18"/>
  <c r="K147" i="18"/>
  <c r="A151" i="18"/>
  <c r="A129" i="18"/>
  <c r="E132" i="18"/>
  <c r="G135" i="18"/>
  <c r="I138" i="18"/>
  <c r="K141" i="18"/>
  <c r="K144" i="18"/>
  <c r="A148" i="18"/>
  <c r="A126" i="18"/>
  <c r="E129" i="18"/>
  <c r="G132" i="18"/>
  <c r="I135" i="18"/>
  <c r="K138" i="18"/>
  <c r="A142" i="18"/>
  <c r="A145" i="18"/>
  <c r="E148" i="18"/>
  <c r="E151" i="18"/>
  <c r="A133" i="18"/>
  <c r="E136" i="18"/>
  <c r="G139" i="18"/>
  <c r="I142" i="18"/>
  <c r="I145" i="18"/>
  <c r="K148" i="18"/>
  <c r="K151" i="18"/>
  <c r="A130" i="18"/>
  <c r="E133" i="18"/>
  <c r="D133" i="18" s="1"/>
  <c r="G136" i="18"/>
  <c r="I139" i="18"/>
  <c r="K142" i="18"/>
  <c r="K145" i="18"/>
  <c r="A149" i="18"/>
  <c r="A152" i="18"/>
  <c r="A127" i="18"/>
  <c r="E130" i="18"/>
  <c r="G133" i="18"/>
  <c r="I136" i="18"/>
  <c r="K139" i="18"/>
  <c r="A143" i="18"/>
  <c r="A146" i="18"/>
  <c r="E149" i="18"/>
  <c r="E152" i="18"/>
  <c r="I127" i="18"/>
  <c r="K130" i="18"/>
  <c r="A134" i="18"/>
  <c r="E137" i="18"/>
  <c r="G140" i="18"/>
  <c r="G143" i="18"/>
  <c r="I146" i="18"/>
  <c r="K149" i="18"/>
  <c r="K152" i="18"/>
  <c r="K127" i="18"/>
  <c r="A131" i="18"/>
  <c r="E134" i="18"/>
  <c r="G137" i="18"/>
  <c r="I140" i="18"/>
  <c r="I143" i="18"/>
  <c r="K146" i="18"/>
  <c r="A128" i="18"/>
  <c r="E131" i="18"/>
  <c r="G134" i="18"/>
  <c r="I137" i="18"/>
  <c r="K140" i="18"/>
  <c r="K143" i="18"/>
  <c r="A147" i="18"/>
  <c r="E150" i="18"/>
  <c r="E128" i="18"/>
  <c r="G131" i="18"/>
  <c r="I134" i="18"/>
  <c r="K137" i="18"/>
  <c r="A141" i="18"/>
  <c r="A144" i="18"/>
  <c r="G121" i="16"/>
  <c r="E138" i="16"/>
  <c r="G118" i="16"/>
  <c r="E131" i="16"/>
  <c r="K142" i="16"/>
  <c r="G125" i="16"/>
  <c r="A144" i="16"/>
  <c r="A127" i="16"/>
  <c r="A128" i="16"/>
  <c r="E144" i="16"/>
  <c r="A119" i="16"/>
  <c r="E121" i="16"/>
  <c r="A122" i="16"/>
  <c r="I121" i="16"/>
  <c r="K124" i="16"/>
  <c r="E137" i="16"/>
  <c r="I127" i="16"/>
  <c r="E133" i="16"/>
  <c r="I138" i="16"/>
  <c r="K144" i="16"/>
  <c r="K127" i="16"/>
  <c r="G133" i="16"/>
  <c r="G139" i="16"/>
  <c r="A134" i="16"/>
  <c r="I139" i="16"/>
  <c r="E122" i="16"/>
  <c r="G128" i="16"/>
  <c r="E134" i="16"/>
  <c r="K139" i="16"/>
  <c r="I144" i="16"/>
  <c r="I122" i="16"/>
  <c r="I128" i="16"/>
  <c r="G134" i="16"/>
  <c r="G140" i="16"/>
  <c r="G123" i="16"/>
  <c r="A129" i="16"/>
  <c r="K134" i="16"/>
  <c r="I140" i="16"/>
  <c r="I123" i="16"/>
  <c r="K129" i="16"/>
  <c r="A135" i="16"/>
  <c r="K140" i="16"/>
  <c r="A141" i="16"/>
  <c r="A118" i="16"/>
  <c r="K123" i="16"/>
  <c r="A130" i="16"/>
  <c r="G135" i="16"/>
  <c r="E141" i="16"/>
  <c r="G124" i="16"/>
  <c r="K118" i="16"/>
  <c r="E118" i="16"/>
  <c r="I124" i="16"/>
  <c r="E130" i="16"/>
  <c r="E136" i="16"/>
  <c r="G141" i="16"/>
  <c r="G144" i="16"/>
  <c r="K130" i="16"/>
  <c r="G136" i="16"/>
  <c r="K141" i="16"/>
  <c r="I118" i="16"/>
  <c r="E125" i="16"/>
  <c r="A131" i="16"/>
  <c r="I136" i="16"/>
  <c r="I142" i="16"/>
  <c r="G119" i="16"/>
  <c r="E120" i="16"/>
  <c r="K125" i="16"/>
  <c r="I131" i="16"/>
  <c r="G137" i="16"/>
  <c r="I143" i="16"/>
  <c r="G120" i="16"/>
  <c r="I126" i="16"/>
  <c r="K131" i="16"/>
  <c r="I137" i="16"/>
  <c r="K143" i="16"/>
  <c r="I120" i="16"/>
  <c r="K126" i="16"/>
  <c r="E132" i="16"/>
  <c r="A138" i="16"/>
  <c r="I119" i="16"/>
  <c r="K122" i="16"/>
  <c r="A126" i="16"/>
  <c r="E129" i="16"/>
  <c r="G132" i="16"/>
  <c r="I135" i="16"/>
  <c r="K138" i="16"/>
  <c r="A142" i="16"/>
  <c r="K119" i="16"/>
  <c r="A123" i="16"/>
  <c r="E126" i="16"/>
  <c r="G129" i="16"/>
  <c r="I132" i="16"/>
  <c r="K135" i="16"/>
  <c r="A139" i="16"/>
  <c r="E142" i="16"/>
  <c r="A120" i="16"/>
  <c r="E123" i="16"/>
  <c r="G126" i="16"/>
  <c r="I129" i="16"/>
  <c r="D129" i="16" s="1"/>
  <c r="F129" i="16" s="1"/>
  <c r="K132" i="16"/>
  <c r="A136" i="16"/>
  <c r="E139" i="16"/>
  <c r="G142" i="16"/>
  <c r="A143" i="16"/>
  <c r="K120" i="16"/>
  <c r="A124" i="16"/>
  <c r="E127" i="16"/>
  <c r="G130" i="16"/>
  <c r="I133" i="16"/>
  <c r="K136" i="16"/>
  <c r="A140" i="16"/>
  <c r="E143" i="16"/>
  <c r="A121" i="16"/>
  <c r="E124" i="16"/>
  <c r="G127" i="16"/>
  <c r="I130" i="16"/>
  <c r="K133" i="16"/>
  <c r="A137" i="16"/>
  <c r="E140" i="16"/>
  <c r="G143" i="16"/>
  <c r="K121" i="16"/>
  <c r="A125" i="16"/>
  <c r="E128" i="16"/>
  <c r="G131" i="16"/>
  <c r="I134" i="16"/>
  <c r="K137" i="16"/>
  <c r="E119" i="16"/>
  <c r="G122" i="16"/>
  <c r="I125" i="16"/>
  <c r="K128" i="16"/>
  <c r="A132" i="16"/>
  <c r="E135" i="16"/>
  <c r="G138" i="16"/>
  <c r="I141" i="16"/>
  <c r="K161" i="15"/>
  <c r="A154" i="15"/>
  <c r="A149" i="15"/>
  <c r="E154" i="15"/>
  <c r="G160" i="15"/>
  <c r="E169" i="15"/>
  <c r="E149" i="15"/>
  <c r="A144" i="15"/>
  <c r="K149" i="15"/>
  <c r="G155" i="15"/>
  <c r="A163" i="15"/>
  <c r="A162" i="15"/>
  <c r="E144" i="15"/>
  <c r="E150" i="15"/>
  <c r="I155" i="15"/>
  <c r="E163" i="15"/>
  <c r="G143" i="15"/>
  <c r="G154" i="15"/>
  <c r="G144" i="15"/>
  <c r="G150" i="15"/>
  <c r="E156" i="15"/>
  <c r="G163" i="15"/>
  <c r="K143" i="15"/>
  <c r="I144" i="15"/>
  <c r="I150" i="15"/>
  <c r="I156" i="15"/>
  <c r="I163" i="15"/>
  <c r="A169" i="15"/>
  <c r="K144" i="15"/>
  <c r="K150" i="15"/>
  <c r="K156" i="15"/>
  <c r="A165" i="15"/>
  <c r="K145" i="15"/>
  <c r="A151" i="15"/>
  <c r="A157" i="15"/>
  <c r="E165" i="15"/>
  <c r="A146" i="15"/>
  <c r="E151" i="15"/>
  <c r="E157" i="15"/>
  <c r="E166" i="15"/>
  <c r="I146" i="15"/>
  <c r="E152" i="15"/>
  <c r="G157" i="15"/>
  <c r="I166" i="15"/>
  <c r="A147" i="15"/>
  <c r="G152" i="15"/>
  <c r="I158" i="15"/>
  <c r="K166" i="15"/>
  <c r="E147" i="15"/>
  <c r="A153" i="15"/>
  <c r="K158" i="15"/>
  <c r="E168" i="15"/>
  <c r="G147" i="15"/>
  <c r="G153" i="15"/>
  <c r="K159" i="15"/>
  <c r="G168" i="15"/>
  <c r="I147" i="15"/>
  <c r="I153" i="15"/>
  <c r="A160" i="15"/>
  <c r="G169" i="15"/>
  <c r="K147" i="15"/>
  <c r="K153" i="15"/>
  <c r="E160" i="15"/>
  <c r="A148" i="15"/>
  <c r="G166" i="15"/>
  <c r="I169" i="15"/>
  <c r="K169" i="15"/>
  <c r="I160" i="15"/>
  <c r="K163" i="15"/>
  <c r="A167" i="15"/>
  <c r="I157" i="15"/>
  <c r="K160" i="15"/>
  <c r="A164" i="15"/>
  <c r="E167" i="15"/>
  <c r="A145" i="15"/>
  <c r="E148" i="15"/>
  <c r="G151" i="15"/>
  <c r="I154" i="15"/>
  <c r="K157" i="15"/>
  <c r="A161" i="15"/>
  <c r="E164" i="15"/>
  <c r="G167" i="15"/>
  <c r="E145" i="15"/>
  <c r="G148" i="15"/>
  <c r="I151" i="15"/>
  <c r="K154" i="15"/>
  <c r="A158" i="15"/>
  <c r="E161" i="15"/>
  <c r="G164" i="15"/>
  <c r="I167" i="15"/>
  <c r="G145" i="15"/>
  <c r="I148" i="15"/>
  <c r="K151" i="15"/>
  <c r="A155" i="15"/>
  <c r="E158" i="15"/>
  <c r="D158" i="15" s="1"/>
  <c r="G161" i="15"/>
  <c r="I164" i="15"/>
  <c r="K167" i="15"/>
  <c r="I145" i="15"/>
  <c r="K148" i="15"/>
  <c r="A152" i="15"/>
  <c r="E155" i="15"/>
  <c r="G158" i="15"/>
  <c r="I161" i="15"/>
  <c r="K164" i="15"/>
  <c r="A168" i="15"/>
  <c r="A143" i="15"/>
  <c r="E146" i="15"/>
  <c r="G149" i="15"/>
  <c r="I152" i="15"/>
  <c r="K155" i="15"/>
  <c r="A159" i="15"/>
  <c r="E162" i="15"/>
  <c r="G165" i="15"/>
  <c r="I168" i="15"/>
  <c r="E143" i="15"/>
  <c r="G146" i="15"/>
  <c r="I149" i="15"/>
  <c r="K152" i="15"/>
  <c r="A156" i="15"/>
  <c r="E159" i="15"/>
  <c r="G162" i="15"/>
  <c r="I165" i="15"/>
  <c r="K168" i="15"/>
  <c r="G159" i="15"/>
  <c r="I162" i="15"/>
  <c r="K165" i="15"/>
  <c r="I143" i="15"/>
  <c r="K146" i="15"/>
  <c r="A150" i="15"/>
  <c r="E153" i="15"/>
  <c r="G156" i="15"/>
  <c r="I159" i="15"/>
  <c r="K162" i="15"/>
  <c r="A166" i="15"/>
  <c r="A190" i="14"/>
  <c r="E165" i="14"/>
  <c r="E164" i="14"/>
  <c r="I165" i="14"/>
  <c r="K183" i="14"/>
  <c r="E168" i="14"/>
  <c r="G168" i="14"/>
  <c r="E170" i="14"/>
  <c r="E171" i="14"/>
  <c r="G171" i="14"/>
  <c r="A181" i="14"/>
  <c r="K173" i="14"/>
  <c r="I182" i="14"/>
  <c r="G174" i="14"/>
  <c r="G176" i="14"/>
  <c r="I177" i="14"/>
  <c r="K171" i="14"/>
  <c r="K177" i="14"/>
  <c r="I185" i="14"/>
  <c r="I183" i="14"/>
  <c r="I189" i="14"/>
  <c r="K180" i="14"/>
  <c r="K166" i="14"/>
  <c r="I170" i="14"/>
  <c r="D170" i="14" s="1"/>
  <c r="F170" i="14" s="1"/>
  <c r="I176" i="14"/>
  <c r="A184" i="14"/>
  <c r="E184" i="14"/>
  <c r="K165" i="14"/>
  <c r="A165" i="14"/>
  <c r="I171" i="14"/>
  <c r="A178" i="14"/>
  <c r="K185" i="14"/>
  <c r="E178" i="14"/>
  <c r="K186" i="14"/>
  <c r="G166" i="14"/>
  <c r="A172" i="14"/>
  <c r="G178" i="14"/>
  <c r="E187" i="14"/>
  <c r="A167" i="14"/>
  <c r="E172" i="14"/>
  <c r="I179" i="14"/>
  <c r="G187" i="14"/>
  <c r="G189" i="14"/>
  <c r="G167" i="14"/>
  <c r="E173" i="14"/>
  <c r="K179" i="14"/>
  <c r="I188" i="14"/>
  <c r="A168" i="14"/>
  <c r="G173" i="14"/>
  <c r="I180" i="14"/>
  <c r="K188" i="14"/>
  <c r="I168" i="14"/>
  <c r="I174" i="14"/>
  <c r="E181" i="14"/>
  <c r="E190" i="14"/>
  <c r="K168" i="14"/>
  <c r="K174" i="14"/>
  <c r="G182" i="14"/>
  <c r="A169" i="14"/>
  <c r="A175" i="14"/>
  <c r="G165" i="14"/>
  <c r="A170" i="14"/>
  <c r="E175" i="14"/>
  <c r="K164" i="14"/>
  <c r="A187" i="14"/>
  <c r="K189" i="14"/>
  <c r="G184" i="14"/>
  <c r="I187" i="14"/>
  <c r="G190" i="14"/>
  <c r="G175" i="14"/>
  <c r="I178" i="14"/>
  <c r="G181" i="14"/>
  <c r="I184" i="14"/>
  <c r="K187" i="14"/>
  <c r="I190" i="14"/>
  <c r="A166" i="14"/>
  <c r="E169" i="14"/>
  <c r="G172" i="14"/>
  <c r="I175" i="14"/>
  <c r="K178" i="14"/>
  <c r="I181" i="14"/>
  <c r="K184" i="14"/>
  <c r="A188" i="14"/>
  <c r="K190" i="14"/>
  <c r="E166" i="14"/>
  <c r="G169" i="14"/>
  <c r="I172" i="14"/>
  <c r="K175" i="14"/>
  <c r="A179" i="14"/>
  <c r="K181" i="14"/>
  <c r="A185" i="14"/>
  <c r="I169" i="14"/>
  <c r="K172" i="14"/>
  <c r="A176" i="14"/>
  <c r="E179" i="14"/>
  <c r="A182" i="14"/>
  <c r="E185" i="14"/>
  <c r="E188" i="14"/>
  <c r="I166" i="14"/>
  <c r="K169" i="14"/>
  <c r="A173" i="14"/>
  <c r="E176" i="14"/>
  <c r="G179" i="14"/>
  <c r="E182" i="14"/>
  <c r="G185" i="14"/>
  <c r="G188" i="14"/>
  <c r="A164" i="14"/>
  <c r="E167" i="14"/>
  <c r="G170" i="14"/>
  <c r="I173" i="14"/>
  <c r="K176" i="14"/>
  <c r="A180" i="14"/>
  <c r="K182" i="14"/>
  <c r="A186" i="14"/>
  <c r="A189" i="14"/>
  <c r="A177" i="14"/>
  <c r="A183" i="14"/>
  <c r="E186" i="14"/>
  <c r="G164" i="14"/>
  <c r="I167" i="14"/>
  <c r="K170" i="14"/>
  <c r="A174" i="14"/>
  <c r="E177" i="14"/>
  <c r="E180" i="14"/>
  <c r="E183" i="14"/>
  <c r="G186" i="14"/>
  <c r="E189" i="14"/>
  <c r="I164" i="14"/>
  <c r="K167" i="14"/>
  <c r="A171" i="14"/>
  <c r="E174" i="14"/>
  <c r="G177" i="14"/>
  <c r="G180" i="14"/>
  <c r="G183" i="14"/>
  <c r="I186" i="14"/>
  <c r="I256" i="12"/>
  <c r="E264" i="12"/>
  <c r="G249" i="12"/>
  <c r="A269" i="12"/>
  <c r="I253" i="12"/>
  <c r="A248" i="12"/>
  <c r="I254" i="12"/>
  <c r="E268" i="12"/>
  <c r="I272" i="12"/>
  <c r="I258" i="12"/>
  <c r="G248" i="12"/>
  <c r="G259" i="12"/>
  <c r="E250" i="12"/>
  <c r="A261" i="12"/>
  <c r="G250" i="12"/>
  <c r="K261" i="12"/>
  <c r="G251" i="12"/>
  <c r="I262" i="12"/>
  <c r="G272" i="12"/>
  <c r="G271" i="12"/>
  <c r="K259" i="12"/>
  <c r="E252" i="12"/>
  <c r="E263" i="12"/>
  <c r="A253" i="12"/>
  <c r="K263" i="12"/>
  <c r="K249" i="12"/>
  <c r="A254" i="12"/>
  <c r="G264" i="12"/>
  <c r="E270" i="12"/>
  <c r="G254" i="12"/>
  <c r="A267" i="12"/>
  <c r="I269" i="12"/>
  <c r="A257" i="12"/>
  <c r="E247" i="12"/>
  <c r="G257" i="12"/>
  <c r="K271" i="12"/>
  <c r="K257" i="12"/>
  <c r="I250" i="12"/>
  <c r="K254" i="12"/>
  <c r="A260" i="12"/>
  <c r="A265" i="12"/>
  <c r="K272" i="12"/>
  <c r="G273" i="12"/>
  <c r="K250" i="12"/>
  <c r="G255" i="12"/>
  <c r="G260" i="12"/>
  <c r="G265" i="12"/>
  <c r="A251" i="12"/>
  <c r="K255" i="12"/>
  <c r="I260" i="12"/>
  <c r="K265" i="12"/>
  <c r="E251" i="12"/>
  <c r="E256" i="12"/>
  <c r="K260" i="12"/>
  <c r="E266" i="12"/>
  <c r="I271" i="12"/>
  <c r="G266" i="12"/>
  <c r="I251" i="12"/>
  <c r="K256" i="12"/>
  <c r="E261" i="12"/>
  <c r="K266" i="12"/>
  <c r="I247" i="12"/>
  <c r="I252" i="12"/>
  <c r="E257" i="12"/>
  <c r="E262" i="12"/>
  <c r="E267" i="12"/>
  <c r="E248" i="12"/>
  <c r="G253" i="12"/>
  <c r="I257" i="12"/>
  <c r="A263" i="12"/>
  <c r="I268" i="12"/>
  <c r="A249" i="12"/>
  <c r="K253" i="12"/>
  <c r="A258" i="12"/>
  <c r="I263" i="12"/>
  <c r="G269" i="12"/>
  <c r="E254" i="12"/>
  <c r="A259" i="12"/>
  <c r="A264" i="12"/>
  <c r="E260" i="12"/>
  <c r="G263" i="12"/>
  <c r="I266" i="12"/>
  <c r="K269" i="12"/>
  <c r="A273" i="12"/>
  <c r="A270" i="12"/>
  <c r="E273" i="12"/>
  <c r="G270" i="12"/>
  <c r="I273" i="12"/>
  <c r="G267" i="12"/>
  <c r="I270" i="12"/>
  <c r="K273" i="12"/>
  <c r="I267" i="12"/>
  <c r="K270" i="12"/>
  <c r="I248" i="12"/>
  <c r="K251" i="12"/>
  <c r="A255" i="12"/>
  <c r="E258" i="12"/>
  <c r="G261" i="12"/>
  <c r="I264" i="12"/>
  <c r="K267" i="12"/>
  <c r="A271" i="12"/>
  <c r="K248" i="12"/>
  <c r="A252" i="12"/>
  <c r="E255" i="12"/>
  <c r="G258" i="12"/>
  <c r="I261" i="12"/>
  <c r="K264" i="12"/>
  <c r="A268" i="12"/>
  <c r="E271" i="12"/>
  <c r="E249" i="12"/>
  <c r="G252" i="12"/>
  <c r="I255" i="12"/>
  <c r="K258" i="12"/>
  <c r="A262" i="12"/>
  <c r="E265" i="12"/>
  <c r="G268" i="12"/>
  <c r="I249" i="12"/>
  <c r="K252" i="12"/>
  <c r="A256" i="12"/>
  <c r="E259" i="12"/>
  <c r="G262" i="12"/>
  <c r="I265" i="12"/>
  <c r="K268" i="12"/>
  <c r="A272" i="12"/>
  <c r="E272" i="12"/>
  <c r="A250" i="12"/>
  <c r="E253" i="12"/>
  <c r="G256" i="12"/>
  <c r="I259" i="12"/>
  <c r="K262" i="12"/>
  <c r="A266" i="12"/>
  <c r="E269" i="12"/>
  <c r="K282" i="11"/>
  <c r="E275" i="11"/>
  <c r="A270" i="11"/>
  <c r="K268" i="11"/>
  <c r="A291" i="11"/>
  <c r="K269" i="11"/>
  <c r="E276" i="11"/>
  <c r="E283" i="11"/>
  <c r="K276" i="11"/>
  <c r="G284" i="11"/>
  <c r="E270" i="11"/>
  <c r="G270" i="11"/>
  <c r="E277" i="11"/>
  <c r="K284" i="11"/>
  <c r="K270" i="11"/>
  <c r="K277" i="11"/>
  <c r="K285" i="11"/>
  <c r="G276" i="11"/>
  <c r="G271" i="11"/>
  <c r="A278" i="11"/>
  <c r="G286" i="11"/>
  <c r="I271" i="11"/>
  <c r="G278" i="11"/>
  <c r="K286" i="11"/>
  <c r="A272" i="11"/>
  <c r="G279" i="11"/>
  <c r="A288" i="11"/>
  <c r="A273" i="11"/>
  <c r="I279" i="11"/>
  <c r="A289" i="11"/>
  <c r="A267" i="11"/>
  <c r="E273" i="11"/>
  <c r="A280" i="11"/>
  <c r="A290" i="11"/>
  <c r="E267" i="11"/>
  <c r="G273" i="11"/>
  <c r="G280" i="11"/>
  <c r="E292" i="11"/>
  <c r="I267" i="11"/>
  <c r="I273" i="11"/>
  <c r="A281" i="11"/>
  <c r="E293" i="11"/>
  <c r="E268" i="11"/>
  <c r="A274" i="11"/>
  <c r="E281" i="11"/>
  <c r="G268" i="11"/>
  <c r="I274" i="11"/>
  <c r="I281" i="11"/>
  <c r="I283" i="11"/>
  <c r="I268" i="11"/>
  <c r="K274" i="11"/>
  <c r="I282" i="11"/>
  <c r="E291" i="11"/>
  <c r="A269" i="11"/>
  <c r="E272" i="11"/>
  <c r="G275" i="11"/>
  <c r="I278" i="11"/>
  <c r="K281" i="11"/>
  <c r="A285" i="11"/>
  <c r="E288" i="11"/>
  <c r="G291" i="11"/>
  <c r="E269" i="11"/>
  <c r="G272" i="11"/>
  <c r="I275" i="11"/>
  <c r="K278" i="11"/>
  <c r="A282" i="11"/>
  <c r="E285" i="11"/>
  <c r="G288" i="11"/>
  <c r="I291" i="11"/>
  <c r="G269" i="11"/>
  <c r="I272" i="11"/>
  <c r="K275" i="11"/>
  <c r="A279" i="11"/>
  <c r="E282" i="11"/>
  <c r="G285" i="11"/>
  <c r="I288" i="11"/>
  <c r="K291" i="11"/>
  <c r="I269" i="11"/>
  <c r="K272" i="11"/>
  <c r="A276" i="11"/>
  <c r="E279" i="11"/>
  <c r="G282" i="11"/>
  <c r="I285" i="11"/>
  <c r="K288" i="11"/>
  <c r="A292" i="11"/>
  <c r="A286" i="11"/>
  <c r="E289" i="11"/>
  <c r="G292" i="11"/>
  <c r="I276" i="11"/>
  <c r="K279" i="11"/>
  <c r="A283" i="11"/>
  <c r="E286" i="11"/>
  <c r="G289" i="11"/>
  <c r="I292" i="11"/>
  <c r="I289" i="11"/>
  <c r="K292" i="11"/>
  <c r="G267" i="11"/>
  <c r="I270" i="11"/>
  <c r="K273" i="11"/>
  <c r="A277" i="11"/>
  <c r="E280" i="11"/>
  <c r="G283" i="11"/>
  <c r="I286" i="11"/>
  <c r="K289" i="11"/>
  <c r="A293" i="11"/>
  <c r="K267" i="11"/>
  <c r="A271" i="11"/>
  <c r="E274" i="11"/>
  <c r="G277" i="11"/>
  <c r="I280" i="11"/>
  <c r="K283" i="11"/>
  <c r="A287" i="11"/>
  <c r="E290" i="11"/>
  <c r="G293" i="11"/>
  <c r="A268" i="11"/>
  <c r="E271" i="11"/>
  <c r="G274" i="11"/>
  <c r="I277" i="11"/>
  <c r="K280" i="11"/>
  <c r="A284" i="11"/>
  <c r="E287" i="11"/>
  <c r="G290" i="11"/>
  <c r="I293" i="11"/>
  <c r="E284" i="11"/>
  <c r="G287" i="11"/>
  <c r="I290" i="11"/>
  <c r="K293" i="11"/>
  <c r="I287" i="11"/>
  <c r="K290" i="11"/>
  <c r="K271" i="11"/>
  <c r="A275" i="11"/>
  <c r="E278" i="11"/>
  <c r="G281" i="11"/>
  <c r="I284" i="11"/>
  <c r="K287" i="11"/>
  <c r="A180" i="10"/>
  <c r="Z10" i="10"/>
  <c r="A165" i="10"/>
  <c r="G174" i="10"/>
  <c r="A177" i="10"/>
  <c r="G165" i="10"/>
  <c r="K158" i="10"/>
  <c r="I155" i="10"/>
  <c r="A162" i="10"/>
  <c r="E171" i="10"/>
  <c r="I177" i="10"/>
  <c r="E161" i="10"/>
  <c r="E158" i="10"/>
  <c r="G161" i="10"/>
  <c r="G164" i="10"/>
  <c r="K170" i="10"/>
  <c r="E155" i="10"/>
  <c r="G158" i="10"/>
  <c r="I161" i="10"/>
  <c r="I164" i="10"/>
  <c r="K167" i="10"/>
  <c r="A171" i="10"/>
  <c r="A174" i="10"/>
  <c r="E177" i="10"/>
  <c r="E180" i="10"/>
  <c r="G155" i="10"/>
  <c r="I158" i="10"/>
  <c r="K161" i="10"/>
  <c r="K164" i="10"/>
  <c r="A168" i="10"/>
  <c r="E174" i="10"/>
  <c r="G177" i="10"/>
  <c r="G180" i="10"/>
  <c r="K155" i="10"/>
  <c r="E162" i="10"/>
  <c r="E165" i="10"/>
  <c r="G168" i="10"/>
  <c r="G171" i="10"/>
  <c r="I174" i="10"/>
  <c r="K177" i="10"/>
  <c r="K180" i="10"/>
  <c r="A156" i="10"/>
  <c r="I171" i="10"/>
  <c r="K174" i="10"/>
  <c r="A178" i="10"/>
  <c r="E156" i="10"/>
  <c r="I162" i="10"/>
  <c r="K171" i="10"/>
  <c r="A175" i="10"/>
  <c r="E178" i="10"/>
  <c r="G162" i="10"/>
  <c r="G156" i="10"/>
  <c r="I159" i="10"/>
  <c r="K162" i="10"/>
  <c r="K165" i="10"/>
  <c r="A169" i="10"/>
  <c r="A172" i="10"/>
  <c r="E175" i="10"/>
  <c r="G178" i="10"/>
  <c r="E169" i="10"/>
  <c r="E172" i="10"/>
  <c r="G175" i="10"/>
  <c r="I178" i="10"/>
  <c r="E159" i="10"/>
  <c r="I156" i="10"/>
  <c r="K156" i="10"/>
  <c r="A160" i="10"/>
  <c r="E166" i="10"/>
  <c r="G169" i="10"/>
  <c r="G172" i="10"/>
  <c r="I175" i="10"/>
  <c r="K178" i="10"/>
  <c r="G159" i="10"/>
  <c r="K159" i="10"/>
  <c r="A157" i="10"/>
  <c r="E160" i="10"/>
  <c r="E163" i="10"/>
  <c r="G166" i="10"/>
  <c r="I169" i="10"/>
  <c r="I172" i="10"/>
  <c r="K175" i="10"/>
  <c r="A179" i="10"/>
  <c r="E168" i="10"/>
  <c r="I180" i="10"/>
  <c r="A159" i="10"/>
  <c r="I168" i="10"/>
  <c r="K168" i="10"/>
  <c r="A166" i="10"/>
  <c r="E154" i="10"/>
  <c r="E157" i="10"/>
  <c r="G160" i="10"/>
  <c r="G163" i="10"/>
  <c r="I166" i="10"/>
  <c r="K169" i="10"/>
  <c r="K172" i="10"/>
  <c r="A176" i="10"/>
  <c r="I165" i="10"/>
  <c r="A163" i="10"/>
  <c r="G154" i="10"/>
  <c r="G157" i="10"/>
  <c r="I160" i="10"/>
  <c r="I163" i="10"/>
  <c r="K166" i="10"/>
  <c r="A170" i="10"/>
  <c r="A173" i="10"/>
  <c r="E176" i="10"/>
  <c r="E179" i="10"/>
  <c r="K160" i="10"/>
  <c r="G176" i="10"/>
  <c r="I154" i="10"/>
  <c r="I157" i="10"/>
  <c r="K163" i="10"/>
  <c r="A167" i="10"/>
  <c r="E170" i="10"/>
  <c r="E173" i="10"/>
  <c r="G179" i="10"/>
  <c r="K154" i="10"/>
  <c r="K157" i="10"/>
  <c r="A161" i="10"/>
  <c r="A164" i="10"/>
  <c r="E167" i="10"/>
  <c r="G170" i="10"/>
  <c r="G173" i="10"/>
  <c r="I176" i="10"/>
  <c r="I179" i="10"/>
  <c r="A155" i="10"/>
  <c r="A158" i="10"/>
  <c r="E164" i="10"/>
  <c r="G167" i="10"/>
  <c r="I170" i="10"/>
  <c r="I173" i="10"/>
  <c r="K176" i="10"/>
  <c r="K179" i="10"/>
  <c r="I167" i="10"/>
  <c r="I266" i="39"/>
  <c r="K269" i="39"/>
  <c r="E257" i="39"/>
  <c r="K253" i="39"/>
  <c r="K272" i="39"/>
  <c r="A278" i="39"/>
  <c r="I253" i="39"/>
  <c r="K256" i="39"/>
  <c r="A260" i="39"/>
  <c r="A263" i="39"/>
  <c r="E266" i="39"/>
  <c r="A275" i="39"/>
  <c r="A254" i="39"/>
  <c r="A257" i="39"/>
  <c r="E260" i="39"/>
  <c r="E263" i="39"/>
  <c r="I269" i="39"/>
  <c r="I272" i="39"/>
  <c r="E275" i="39"/>
  <c r="E278" i="39"/>
  <c r="E254" i="39"/>
  <c r="I260" i="39"/>
  <c r="I263" i="39"/>
  <c r="K266" i="39"/>
  <c r="A270" i="39"/>
  <c r="A273" i="39"/>
  <c r="I275" i="39"/>
  <c r="I278" i="39"/>
  <c r="K260" i="39"/>
  <c r="K263" i="39"/>
  <c r="A267" i="39"/>
  <c r="E273" i="39"/>
  <c r="K275" i="39"/>
  <c r="K278" i="39"/>
  <c r="I257" i="39"/>
  <c r="I254" i="39"/>
  <c r="K257" i="39"/>
  <c r="A261" i="39"/>
  <c r="A264" i="39"/>
  <c r="E267" i="39"/>
  <c r="E270" i="39"/>
  <c r="A276" i="39"/>
  <c r="A279" i="39"/>
  <c r="E261" i="39"/>
  <c r="I273" i="39"/>
  <c r="E276" i="39"/>
  <c r="E279" i="39"/>
  <c r="A255" i="39"/>
  <c r="E258" i="39"/>
  <c r="I267" i="39"/>
  <c r="I270" i="39"/>
  <c r="K273" i="39"/>
  <c r="E264" i="39"/>
  <c r="E255" i="39"/>
  <c r="I261" i="39"/>
  <c r="I264" i="39"/>
  <c r="K267" i="39"/>
  <c r="K270" i="39"/>
  <c r="A274" i="39"/>
  <c r="I276" i="39"/>
  <c r="I279" i="39"/>
  <c r="K254" i="39"/>
  <c r="A258" i="39"/>
  <c r="I258" i="39"/>
  <c r="K261" i="39"/>
  <c r="K264" i="39"/>
  <c r="A268" i="39"/>
  <c r="A271" i="39"/>
  <c r="K276" i="39"/>
  <c r="K279" i="39"/>
  <c r="I255" i="39"/>
  <c r="K258" i="39"/>
  <c r="A262" i="39"/>
  <c r="A265" i="39"/>
  <c r="E268" i="39"/>
  <c r="E271" i="39"/>
  <c r="E274" i="39"/>
  <c r="A277" i="39"/>
  <c r="K255" i="39"/>
  <c r="A259" i="39"/>
  <c r="E265" i="39"/>
  <c r="E277" i="39"/>
  <c r="A256" i="39"/>
  <c r="E262" i="39"/>
  <c r="I271" i="39"/>
  <c r="A253" i="39"/>
  <c r="E253" i="39"/>
  <c r="E256" i="39"/>
  <c r="I265" i="39"/>
  <c r="K268" i="39"/>
  <c r="K271" i="39"/>
  <c r="I274" i="39"/>
  <c r="I277" i="39"/>
  <c r="E259" i="39"/>
  <c r="I268" i="39"/>
  <c r="I259" i="39"/>
  <c r="I262" i="39"/>
  <c r="K265" i="39"/>
  <c r="A269" i="39"/>
  <c r="A272" i="39"/>
  <c r="K277" i="39"/>
  <c r="I256" i="39"/>
  <c r="K259" i="39"/>
  <c r="K262" i="39"/>
  <c r="A266" i="39"/>
  <c r="E269" i="39"/>
  <c r="E272" i="39"/>
  <c r="K274" i="39"/>
  <c r="E343" i="6"/>
  <c r="I342" i="6"/>
  <c r="E320" i="6"/>
  <c r="I542" i="7"/>
  <c r="A559" i="7"/>
  <c r="I565" i="7"/>
  <c r="A558" i="7"/>
  <c r="A557" i="7"/>
  <c r="I564" i="7"/>
  <c r="A555" i="7"/>
  <c r="A552" i="7"/>
  <c r="I559" i="7"/>
  <c r="A548" i="7"/>
  <c r="I553" i="7"/>
  <c r="A546" i="7"/>
  <c r="I549" i="7"/>
  <c r="A544" i="7"/>
  <c r="I548" i="7"/>
  <c r="I543" i="7"/>
  <c r="A568" i="7"/>
  <c r="A567" i="7"/>
  <c r="A564" i="7"/>
  <c r="A562" i="7"/>
  <c r="A560" i="7"/>
  <c r="I558" i="7"/>
  <c r="A566" i="7"/>
  <c r="A550" i="7"/>
  <c r="I557" i="7"/>
  <c r="A551" i="7"/>
  <c r="A565" i="7"/>
  <c r="A549" i="7"/>
  <c r="I556" i="7"/>
  <c r="I555" i="7"/>
  <c r="A563" i="7"/>
  <c r="A547" i="7"/>
  <c r="I554" i="7"/>
  <c r="A561" i="7"/>
  <c r="A545" i="7"/>
  <c r="I568" i="7"/>
  <c r="I552" i="7"/>
  <c r="I567" i="7"/>
  <c r="I551" i="7"/>
  <c r="A543" i="7"/>
  <c r="I566" i="7"/>
  <c r="I550" i="7"/>
  <c r="A556" i="7"/>
  <c r="I563" i="7"/>
  <c r="D563" i="7" s="1"/>
  <c r="J563" i="7" s="1"/>
  <c r="I547" i="7"/>
  <c r="I562" i="7"/>
  <c r="I546" i="7"/>
  <c r="A542" i="7"/>
  <c r="A554" i="7"/>
  <c r="I561" i="7"/>
  <c r="I545" i="7"/>
  <c r="A553" i="7"/>
  <c r="I560" i="7"/>
  <c r="I544" i="7"/>
  <c r="G330" i="6"/>
  <c r="A320" i="6"/>
  <c r="G342" i="6"/>
  <c r="A340" i="6"/>
  <c r="K323" i="6"/>
  <c r="E330" i="6"/>
  <c r="K340" i="6"/>
  <c r="G331" i="6"/>
  <c r="G320" i="6"/>
  <c r="K332" i="6"/>
  <c r="I345" i="6"/>
  <c r="I320" i="6"/>
  <c r="A333" i="6"/>
  <c r="K345" i="6"/>
  <c r="I323" i="6"/>
  <c r="I333" i="6"/>
  <c r="G345" i="6"/>
  <c r="G333" i="6"/>
  <c r="G326" i="6"/>
  <c r="E336" i="6"/>
  <c r="G323" i="6"/>
  <c r="I326" i="6"/>
  <c r="I336" i="6"/>
  <c r="A336" i="6"/>
  <c r="K326" i="6"/>
  <c r="K336" i="6"/>
  <c r="G346" i="6"/>
  <c r="A324" i="6"/>
  <c r="A327" i="6"/>
  <c r="A337" i="6"/>
  <c r="I321" i="6"/>
  <c r="E333" i="6"/>
  <c r="E339" i="6"/>
  <c r="I329" i="6"/>
  <c r="G339" i="6"/>
  <c r="E323" i="6"/>
  <c r="E327" i="6"/>
  <c r="K329" i="6"/>
  <c r="A330" i="6"/>
  <c r="K320" i="6"/>
  <c r="K325" i="6"/>
  <c r="G336" i="6"/>
  <c r="I339" i="6"/>
  <c r="K342" i="6"/>
  <c r="A346" i="6"/>
  <c r="K339" i="6"/>
  <c r="A343" i="6"/>
  <c r="E346" i="6"/>
  <c r="A321" i="6"/>
  <c r="E324" i="6"/>
  <c r="I330" i="6"/>
  <c r="G343" i="6"/>
  <c r="G324" i="6"/>
  <c r="K330" i="6"/>
  <c r="A334" i="6"/>
  <c r="E337" i="6"/>
  <c r="G340" i="6"/>
  <c r="I343" i="6"/>
  <c r="K346" i="6"/>
  <c r="G327" i="6"/>
  <c r="K333" i="6"/>
  <c r="E340" i="6"/>
  <c r="I346" i="6"/>
  <c r="E321" i="6"/>
  <c r="I327" i="6"/>
  <c r="G321" i="6"/>
  <c r="I324" i="6"/>
  <c r="K327" i="6"/>
  <c r="A331" i="6"/>
  <c r="E334" i="6"/>
  <c r="G337" i="6"/>
  <c r="I340" i="6"/>
  <c r="K343" i="6"/>
  <c r="I337" i="6"/>
  <c r="A325" i="6"/>
  <c r="K337" i="6"/>
  <c r="A341" i="6"/>
  <c r="E344" i="6"/>
  <c r="G328" i="6"/>
  <c r="G344" i="6"/>
  <c r="E331" i="6"/>
  <c r="A344" i="6"/>
  <c r="E328" i="6"/>
  <c r="A322" i="6"/>
  <c r="A338" i="6"/>
  <c r="E341" i="6"/>
  <c r="E322" i="6"/>
  <c r="G325" i="6"/>
  <c r="I328" i="6"/>
  <c r="K331" i="6"/>
  <c r="A335" i="6"/>
  <c r="E338" i="6"/>
  <c r="G341" i="6"/>
  <c r="I344" i="6"/>
  <c r="G322" i="6"/>
  <c r="I325" i="6"/>
  <c r="K328" i="6"/>
  <c r="A332" i="6"/>
  <c r="E335" i="6"/>
  <c r="G338" i="6"/>
  <c r="I341" i="6"/>
  <c r="K344" i="6"/>
  <c r="G335" i="6"/>
  <c r="K324" i="6"/>
  <c r="G334" i="6"/>
  <c r="K321" i="6"/>
  <c r="I334" i="6"/>
  <c r="K334" i="6"/>
  <c r="I322" i="6"/>
  <c r="K341" i="6"/>
  <c r="E329" i="6"/>
  <c r="A328" i="6"/>
  <c r="E325" i="6"/>
  <c r="I331" i="6"/>
  <c r="A329" i="6"/>
  <c r="E332" i="6"/>
  <c r="I338" i="6"/>
  <c r="A345" i="6"/>
  <c r="K322" i="6"/>
  <c r="A326" i="6"/>
  <c r="G332" i="6"/>
  <c r="I335" i="6"/>
  <c r="K338" i="6"/>
  <c r="A342" i="6"/>
  <c r="E345" i="6"/>
  <c r="A323" i="6"/>
  <c r="E326" i="6"/>
  <c r="G329" i="6"/>
  <c r="I332" i="6"/>
  <c r="K335" i="6"/>
  <c r="A339" i="6"/>
  <c r="E342" i="6"/>
  <c r="A443" i="5"/>
  <c r="A427" i="5"/>
  <c r="A428" i="5"/>
  <c r="A437" i="5"/>
  <c r="A442" i="5"/>
  <c r="A440" i="5"/>
  <c r="A441" i="5"/>
  <c r="A439" i="5"/>
  <c r="A436" i="5"/>
  <c r="A453" i="5"/>
  <c r="A452" i="5"/>
  <c r="A451" i="5"/>
  <c r="A435" i="5"/>
  <c r="A450" i="5"/>
  <c r="A434" i="5"/>
  <c r="A449" i="5"/>
  <c r="A433" i="5"/>
  <c r="A438" i="5"/>
  <c r="A432" i="5"/>
  <c r="A431" i="5"/>
  <c r="A446" i="5"/>
  <c r="A430" i="5"/>
  <c r="A448" i="5"/>
  <c r="A447" i="5"/>
  <c r="A445" i="5"/>
  <c r="A429" i="5"/>
  <c r="A444" i="5"/>
  <c r="G262" i="4"/>
  <c r="A278" i="4"/>
  <c r="E278" i="4"/>
  <c r="G275" i="4"/>
  <c r="K265" i="4"/>
  <c r="I275" i="4"/>
  <c r="D275" i="4" s="1"/>
  <c r="A275" i="4"/>
  <c r="G264" i="4"/>
  <c r="I281" i="4"/>
  <c r="K281" i="4"/>
  <c r="I284" i="4"/>
  <c r="I268" i="4"/>
  <c r="K284" i="4"/>
  <c r="I287" i="4"/>
  <c r="E262" i="4"/>
  <c r="G265" i="4"/>
  <c r="K271" i="4"/>
  <c r="K268" i="4"/>
  <c r="E272" i="4"/>
  <c r="I265" i="4"/>
  <c r="I272" i="4"/>
  <c r="I286" i="4"/>
  <c r="I262" i="4"/>
  <c r="A269" i="4"/>
  <c r="E287" i="4"/>
  <c r="G281" i="4"/>
  <c r="G287" i="4"/>
  <c r="K262" i="4"/>
  <c r="E269" i="4"/>
  <c r="A288" i="4"/>
  <c r="G269" i="4"/>
  <c r="A282" i="4"/>
  <c r="E288" i="4"/>
  <c r="G279" i="4"/>
  <c r="G272" i="4"/>
  <c r="A263" i="4"/>
  <c r="K275" i="4"/>
  <c r="G266" i="4"/>
  <c r="I269" i="4"/>
  <c r="E282" i="4"/>
  <c r="G263" i="4"/>
  <c r="A273" i="4"/>
  <c r="G285" i="4"/>
  <c r="I288" i="4"/>
  <c r="G276" i="4"/>
  <c r="I285" i="4"/>
  <c r="A267" i="4"/>
  <c r="G273" i="4"/>
  <c r="I276" i="4"/>
  <c r="I279" i="4"/>
  <c r="K282" i="4"/>
  <c r="K285" i="4"/>
  <c r="A264" i="4"/>
  <c r="E267" i="4"/>
  <c r="G270" i="4"/>
  <c r="I273" i="4"/>
  <c r="K276" i="4"/>
  <c r="K279" i="4"/>
  <c r="A283" i="4"/>
  <c r="A286" i="4"/>
  <c r="A285" i="4"/>
  <c r="E266" i="4"/>
  <c r="E263" i="4"/>
  <c r="A279" i="4"/>
  <c r="I266" i="4"/>
  <c r="E279" i="4"/>
  <c r="I263" i="4"/>
  <c r="A280" i="4"/>
  <c r="E283" i="4"/>
  <c r="E286" i="4"/>
  <c r="D286" i="4" s="1"/>
  <c r="G288" i="4"/>
  <c r="K287" i="4"/>
  <c r="A266" i="4"/>
  <c r="I278" i="4"/>
  <c r="K272" i="4"/>
  <c r="E285" i="4"/>
  <c r="K269" i="4"/>
  <c r="G282" i="4"/>
  <c r="A270" i="4"/>
  <c r="E273" i="4"/>
  <c r="K288" i="4"/>
  <c r="K263" i="4"/>
  <c r="E270" i="4"/>
  <c r="E264" i="4"/>
  <c r="I270" i="4"/>
  <c r="A277" i="4"/>
  <c r="I267" i="4"/>
  <c r="A274" i="4"/>
  <c r="E280" i="4"/>
  <c r="G283" i="4"/>
  <c r="K267" i="4"/>
  <c r="E274" i="4"/>
  <c r="G280" i="4"/>
  <c r="I283" i="4"/>
  <c r="K264" i="4"/>
  <c r="E271" i="4"/>
  <c r="G274" i="4"/>
  <c r="I280" i="4"/>
  <c r="K286" i="4"/>
  <c r="A265" i="4"/>
  <c r="E268" i="4"/>
  <c r="G271" i="4"/>
  <c r="I274" i="4"/>
  <c r="I277" i="4"/>
  <c r="K280" i="4"/>
  <c r="A284" i="4"/>
  <c r="A287" i="4"/>
  <c r="K278" i="4"/>
  <c r="N278" i="4" s="1"/>
  <c r="A276" i="4"/>
  <c r="E276" i="4"/>
  <c r="K266" i="4"/>
  <c r="I282" i="4"/>
  <c r="G267" i="4"/>
  <c r="K273" i="4"/>
  <c r="K270" i="4"/>
  <c r="G286" i="4"/>
  <c r="I264" i="4"/>
  <c r="A271" i="4"/>
  <c r="E277" i="4"/>
  <c r="A268" i="4"/>
  <c r="G277" i="4"/>
  <c r="K283" i="4"/>
  <c r="N283" i="4" s="1"/>
  <c r="E265" i="4"/>
  <c r="G268" i="4"/>
  <c r="I271" i="4"/>
  <c r="K274" i="4"/>
  <c r="K277" i="4"/>
  <c r="A281" i="4"/>
  <c r="E284" i="4"/>
  <c r="E281" i="4"/>
  <c r="G284" i="4"/>
  <c r="B223" i="3"/>
  <c r="B199" i="3"/>
  <c r="X184" i="3"/>
  <c r="Y185" i="3"/>
  <c r="Z184" i="3" s="1"/>
  <c r="X186" i="3"/>
  <c r="Y187" i="3"/>
  <c r="Z186" i="3" s="1"/>
  <c r="Y183" i="3"/>
  <c r="Z182" i="3" s="1"/>
  <c r="X182" i="3"/>
  <c r="Y181" i="3"/>
  <c r="Z180" i="3" s="1"/>
  <c r="X180" i="3"/>
  <c r="Y179" i="3"/>
  <c r="Z178" i="3" s="1"/>
  <c r="X178" i="3"/>
  <c r="Y177" i="3"/>
  <c r="Z176" i="3" s="1"/>
  <c r="X176" i="3"/>
  <c r="Y175" i="3"/>
  <c r="Z174" i="3" s="1"/>
  <c r="X174" i="3"/>
  <c r="Y173" i="3"/>
  <c r="Z172" i="3" s="1"/>
  <c r="X172" i="3"/>
  <c r="Y171" i="3"/>
  <c r="Z170" i="3" s="1"/>
  <c r="X170" i="3"/>
  <c r="Y169" i="3"/>
  <c r="Z168" i="3" s="1"/>
  <c r="X168" i="3"/>
  <c r="Y167" i="3"/>
  <c r="Z166" i="3" s="1"/>
  <c r="X166" i="3"/>
  <c r="Y165" i="3"/>
  <c r="Z164" i="3" s="1"/>
  <c r="X164" i="3"/>
  <c r="Y163" i="3"/>
  <c r="Z162" i="3" s="1"/>
  <c r="X162" i="3"/>
  <c r="Y161" i="3"/>
  <c r="Z160" i="3" s="1"/>
  <c r="X160" i="3"/>
  <c r="Y159" i="3"/>
  <c r="Z158" i="3" s="1"/>
  <c r="X158" i="3"/>
  <c r="Y142" i="3"/>
  <c r="Z141" i="3" s="1"/>
  <c r="X141" i="3"/>
  <c r="Y140" i="3"/>
  <c r="Z139" i="3" s="1"/>
  <c r="X139" i="3"/>
  <c r="Y138" i="3"/>
  <c r="Z137" i="3" s="1"/>
  <c r="X137" i="3"/>
  <c r="Y136" i="3"/>
  <c r="Z135" i="3" s="1"/>
  <c r="X135" i="3"/>
  <c r="Y134" i="3"/>
  <c r="Z133" i="3" s="1"/>
  <c r="X133" i="3"/>
  <c r="Y132" i="3"/>
  <c r="Z131" i="3" s="1"/>
  <c r="X131" i="3"/>
  <c r="Y130" i="3"/>
  <c r="Z129" i="3" s="1"/>
  <c r="X129" i="3"/>
  <c r="Y128" i="3"/>
  <c r="Z127" i="3" s="1"/>
  <c r="X127" i="3"/>
  <c r="Y126" i="3"/>
  <c r="Z125" i="3" s="1"/>
  <c r="X125" i="3"/>
  <c r="Y124" i="3"/>
  <c r="Z123" i="3" s="1"/>
  <c r="X123" i="3"/>
  <c r="Y122" i="3"/>
  <c r="Z121" i="3" s="1"/>
  <c r="X121" i="3"/>
  <c r="Y120" i="3"/>
  <c r="Z119" i="3" s="1"/>
  <c r="X119" i="3"/>
  <c r="Y118" i="3"/>
  <c r="Z117" i="3" s="1"/>
  <c r="X117" i="3"/>
  <c r="Y101" i="3"/>
  <c r="Z100" i="3" s="1"/>
  <c r="X100" i="3"/>
  <c r="Y99" i="3"/>
  <c r="Z98" i="3" s="1"/>
  <c r="X98" i="3"/>
  <c r="Y97" i="3"/>
  <c r="Z96" i="3" s="1"/>
  <c r="X96" i="3"/>
  <c r="Y95" i="3"/>
  <c r="Z94" i="3" s="1"/>
  <c r="X94" i="3"/>
  <c r="Y93" i="3"/>
  <c r="Z92" i="3" s="1"/>
  <c r="X92" i="3"/>
  <c r="Y91" i="3"/>
  <c r="Z90" i="3" s="1"/>
  <c r="X90" i="3"/>
  <c r="Y89" i="3"/>
  <c r="Z88" i="3" s="1"/>
  <c r="X88" i="3"/>
  <c r="Y87" i="3"/>
  <c r="Z86" i="3" s="1"/>
  <c r="X86" i="3"/>
  <c r="Y85" i="3"/>
  <c r="Z84" i="3" s="1"/>
  <c r="X84" i="3"/>
  <c r="Y68" i="3"/>
  <c r="Z67" i="3" s="1"/>
  <c r="X67" i="3"/>
  <c r="Y66" i="3"/>
  <c r="Z65" i="3" s="1"/>
  <c r="X65" i="3"/>
  <c r="Y64" i="3"/>
  <c r="Z63" i="3" s="1"/>
  <c r="X63" i="3"/>
  <c r="Y62" i="3"/>
  <c r="Z61" i="3" s="1"/>
  <c r="X61" i="3"/>
  <c r="Y60" i="3"/>
  <c r="Z59" i="3" s="1"/>
  <c r="X59" i="3"/>
  <c r="Y58" i="3"/>
  <c r="Z57" i="3" s="1"/>
  <c r="X57" i="3"/>
  <c r="Y56" i="3"/>
  <c r="Z55" i="3" s="1"/>
  <c r="X55" i="3"/>
  <c r="Y54" i="3"/>
  <c r="Z53" i="3" s="1"/>
  <c r="X53" i="3"/>
  <c r="Y52" i="3"/>
  <c r="Z51" i="3" s="1"/>
  <c r="X51" i="3"/>
  <c r="Y35" i="3"/>
  <c r="Z34" i="3" s="1"/>
  <c r="X34" i="3"/>
  <c r="Y33" i="3"/>
  <c r="Z32" i="3" s="1"/>
  <c r="X32" i="3"/>
  <c r="Y31" i="3"/>
  <c r="Z30" i="3" s="1"/>
  <c r="X30" i="3"/>
  <c r="Y29" i="3"/>
  <c r="Z28" i="3" s="1"/>
  <c r="X28" i="3"/>
  <c r="Y27" i="3"/>
  <c r="Z26" i="3" s="1"/>
  <c r="X26" i="3"/>
  <c r="Y25" i="3"/>
  <c r="Z24" i="3" s="1"/>
  <c r="X24" i="3"/>
  <c r="Y23" i="3"/>
  <c r="Z22" i="3" s="1"/>
  <c r="X22" i="3"/>
  <c r="Y21" i="3"/>
  <c r="Z20" i="3" s="1"/>
  <c r="X20" i="3"/>
  <c r="Y19" i="3"/>
  <c r="Z18" i="3" s="1"/>
  <c r="X18" i="3"/>
  <c r="Y17" i="3"/>
  <c r="Z16" i="3" s="1"/>
  <c r="X16" i="3"/>
  <c r="Y15" i="3"/>
  <c r="Z14" i="3" s="1"/>
  <c r="X14" i="3"/>
  <c r="Y13" i="3"/>
  <c r="Z12" i="3" s="1"/>
  <c r="X12" i="3"/>
  <c r="Y11" i="3"/>
  <c r="Z10" i="3" s="1"/>
  <c r="X10" i="3"/>
  <c r="E259" i="3"/>
  <c r="D259" i="3"/>
  <c r="E189" i="2"/>
  <c r="D189" i="2"/>
  <c r="D190" i="1"/>
  <c r="B130" i="2"/>
  <c r="B129" i="2"/>
  <c r="B128" i="2"/>
  <c r="Y109" i="2"/>
  <c r="Z108" i="2" s="1"/>
  <c r="X108" i="2"/>
  <c r="Y107" i="2"/>
  <c r="Z106" i="2" s="1"/>
  <c r="X106" i="2"/>
  <c r="Y105" i="2"/>
  <c r="Z104" i="2" s="1"/>
  <c r="X104" i="2"/>
  <c r="Y103" i="2"/>
  <c r="Z102" i="2" s="1"/>
  <c r="X102" i="2"/>
  <c r="Y101" i="2"/>
  <c r="Z100" i="2" s="1"/>
  <c r="X100" i="2"/>
  <c r="Y99" i="2"/>
  <c r="Z98" i="2" s="1"/>
  <c r="X98" i="2"/>
  <c r="Y97" i="2"/>
  <c r="Z96" i="2" s="1"/>
  <c r="X96" i="2"/>
  <c r="Y95" i="2"/>
  <c r="Z94" i="2" s="1"/>
  <c r="X94" i="2"/>
  <c r="Y93" i="2"/>
  <c r="Z92" i="2" s="1"/>
  <c r="X92" i="2"/>
  <c r="Y91" i="2"/>
  <c r="Z90" i="2" s="1"/>
  <c r="X90" i="2"/>
  <c r="Y89" i="2"/>
  <c r="Z88" i="2" s="1"/>
  <c r="X88" i="2"/>
  <c r="Y87" i="2"/>
  <c r="Z86" i="2" s="1"/>
  <c r="X86" i="2"/>
  <c r="Y71" i="2"/>
  <c r="Z70" i="2" s="1"/>
  <c r="X70" i="2"/>
  <c r="Y69" i="2"/>
  <c r="Z68" i="2" s="1"/>
  <c r="X68" i="2"/>
  <c r="Y67" i="2"/>
  <c r="Z66" i="2" s="1"/>
  <c r="X66" i="2"/>
  <c r="Y65" i="2"/>
  <c r="Z64" i="2" s="1"/>
  <c r="X64" i="2"/>
  <c r="Y63" i="2"/>
  <c r="Z62" i="2" s="1"/>
  <c r="X62" i="2"/>
  <c r="Y61" i="2"/>
  <c r="Z60" i="2" s="1"/>
  <c r="X60" i="2"/>
  <c r="Y59" i="2"/>
  <c r="Z58" i="2" s="1"/>
  <c r="X58" i="2"/>
  <c r="Y57" i="2"/>
  <c r="Z56" i="2" s="1"/>
  <c r="X56" i="2"/>
  <c r="Y55" i="2"/>
  <c r="Z54" i="2" s="1"/>
  <c r="X54" i="2"/>
  <c r="Y53" i="2"/>
  <c r="Z52" i="2" s="1"/>
  <c r="X52" i="2"/>
  <c r="Y51" i="2"/>
  <c r="Z50" i="2" s="1"/>
  <c r="X50" i="2"/>
  <c r="Y35" i="2"/>
  <c r="Z34" i="2" s="1"/>
  <c r="X34" i="2"/>
  <c r="Y33" i="2"/>
  <c r="Z32" i="2" s="1"/>
  <c r="X32" i="2"/>
  <c r="Y31" i="2"/>
  <c r="Z30" i="2" s="1"/>
  <c r="X30" i="2"/>
  <c r="Y29" i="2"/>
  <c r="Z28" i="2" s="1"/>
  <c r="X28" i="2"/>
  <c r="Y27" i="2"/>
  <c r="Z26" i="2" s="1"/>
  <c r="X26" i="2"/>
  <c r="Y25" i="2"/>
  <c r="Z24" i="2" s="1"/>
  <c r="X24" i="2"/>
  <c r="Y23" i="2"/>
  <c r="Z22" i="2" s="1"/>
  <c r="X22" i="2"/>
  <c r="Y21" i="2"/>
  <c r="Z20" i="2" s="1"/>
  <c r="X20" i="2"/>
  <c r="Y19" i="2"/>
  <c r="Z18" i="2" s="1"/>
  <c r="X18" i="2"/>
  <c r="Y17" i="2"/>
  <c r="Z16" i="2" s="1"/>
  <c r="X16" i="2"/>
  <c r="Y15" i="2"/>
  <c r="Z14" i="2" s="1"/>
  <c r="X14" i="2"/>
  <c r="Y13" i="2"/>
  <c r="Z12" i="2" s="1"/>
  <c r="X12" i="2"/>
  <c r="Y11" i="2"/>
  <c r="Z10" i="2" s="1"/>
  <c r="X10" i="2"/>
  <c r="Y109" i="1"/>
  <c r="Z108" i="1" s="1"/>
  <c r="Y111" i="1"/>
  <c r="Z110" i="1" s="1"/>
  <c r="Y113" i="1"/>
  <c r="Z112" i="1" s="1"/>
  <c r="Y115" i="1"/>
  <c r="Z114" i="1" s="1"/>
  <c r="Y117" i="1"/>
  <c r="Z116" i="1" s="1"/>
  <c r="Y119" i="1"/>
  <c r="Z118" i="1" s="1"/>
  <c r="Y121" i="1"/>
  <c r="Z120" i="1" s="1"/>
  <c r="Y107" i="1"/>
  <c r="Z106" i="1" s="1"/>
  <c r="Y105" i="1"/>
  <c r="Z104" i="1" s="1"/>
  <c r="Y103" i="1"/>
  <c r="Z102" i="1" s="1"/>
  <c r="Y101" i="1"/>
  <c r="Z100" i="1" s="1"/>
  <c r="Y99" i="1"/>
  <c r="Z98" i="1" s="1"/>
  <c r="Y97" i="1"/>
  <c r="Z96" i="1" s="1"/>
  <c r="Y95" i="1"/>
  <c r="Z94" i="1" s="1"/>
  <c r="Y93" i="1"/>
  <c r="Z92" i="1" s="1"/>
  <c r="Y76" i="1"/>
  <c r="Z75" i="1" s="1"/>
  <c r="Y74" i="1"/>
  <c r="Z73" i="1" s="1"/>
  <c r="Y72" i="1"/>
  <c r="Z71" i="1" s="1"/>
  <c r="Y70" i="1"/>
  <c r="Z69" i="1" s="1"/>
  <c r="Y68" i="1"/>
  <c r="Z67" i="1" s="1"/>
  <c r="Y66" i="1"/>
  <c r="Z65" i="1" s="1"/>
  <c r="Y64" i="1"/>
  <c r="Z63" i="1" s="1"/>
  <c r="Y62" i="1"/>
  <c r="Z61" i="1" s="1"/>
  <c r="Y39" i="1"/>
  <c r="Z38" i="1" s="1"/>
  <c r="Y41" i="1"/>
  <c r="Z40" i="1" s="1"/>
  <c r="Y43" i="1"/>
  <c r="Z42" i="1" s="1"/>
  <c r="Y45" i="1"/>
  <c r="Z44" i="1" s="1"/>
  <c r="Y37" i="1"/>
  <c r="Z36" i="1" s="1"/>
  <c r="Y35" i="1"/>
  <c r="Z34" i="1" s="1"/>
  <c r="Y33" i="1"/>
  <c r="Z32" i="1" s="1"/>
  <c r="Y31" i="1"/>
  <c r="Z30" i="1" s="1"/>
  <c r="Y29" i="1"/>
  <c r="Z28" i="1" s="1"/>
  <c r="Y27" i="1"/>
  <c r="Z26" i="1" s="1"/>
  <c r="Y25" i="1"/>
  <c r="Z24" i="1" s="1"/>
  <c r="Y23" i="1"/>
  <c r="Z22" i="1" s="1"/>
  <c r="Y21" i="1"/>
  <c r="Z20" i="1" s="1"/>
  <c r="Y19" i="1"/>
  <c r="Z18" i="1" s="1"/>
  <c r="Y17" i="1"/>
  <c r="Z16" i="1" s="1"/>
  <c r="Y15" i="1"/>
  <c r="Z14" i="1" s="1"/>
  <c r="Y13" i="1"/>
  <c r="Z12" i="1" s="1"/>
  <c r="Z10" i="1"/>
  <c r="E190" i="1"/>
  <c r="X61" i="1"/>
  <c r="X63" i="1"/>
  <c r="X65" i="1"/>
  <c r="X67" i="1"/>
  <c r="X69" i="1"/>
  <c r="X71" i="1"/>
  <c r="X73" i="1"/>
  <c r="X75" i="1"/>
  <c r="X12" i="1"/>
  <c r="X14" i="1"/>
  <c r="X16" i="1"/>
  <c r="X18" i="1"/>
  <c r="X20" i="1"/>
  <c r="X22" i="1"/>
  <c r="X24" i="1"/>
  <c r="X26" i="1"/>
  <c r="X28" i="1"/>
  <c r="X30" i="1"/>
  <c r="X32" i="1"/>
  <c r="X34" i="1"/>
  <c r="X36" i="1"/>
  <c r="X38" i="1"/>
  <c r="X40" i="1"/>
  <c r="X42" i="1"/>
  <c r="X44" i="1"/>
  <c r="X92" i="1"/>
  <c r="X94" i="1"/>
  <c r="X96" i="1"/>
  <c r="X98" i="1"/>
  <c r="X100" i="1"/>
  <c r="X102" i="1"/>
  <c r="X104" i="1"/>
  <c r="X106" i="1"/>
  <c r="X108" i="1"/>
  <c r="X110" i="1"/>
  <c r="X112" i="1"/>
  <c r="X114" i="1"/>
  <c r="X116" i="1"/>
  <c r="X118" i="1"/>
  <c r="X120" i="1"/>
  <c r="X10" i="1"/>
  <c r="Y240" i="9"/>
  <c r="Z239" i="9" s="1"/>
  <c r="Y238" i="9"/>
  <c r="Z237" i="9" s="1"/>
  <c r="Y236" i="9"/>
  <c r="Z235" i="9" s="1"/>
  <c r="Y234" i="9"/>
  <c r="Z233" i="9" s="1"/>
  <c r="Y232" i="9"/>
  <c r="Z231" i="9" s="1"/>
  <c r="Y230" i="9"/>
  <c r="Z229" i="9" s="1"/>
  <c r="Y228" i="9"/>
  <c r="Z227" i="9" s="1"/>
  <c r="Y226" i="9"/>
  <c r="Z225" i="9" s="1"/>
  <c r="Y224" i="9"/>
  <c r="Z223" i="9" s="1"/>
  <c r="Y222" i="9"/>
  <c r="Z221" i="9" s="1"/>
  <c r="Y220" i="9"/>
  <c r="Z219" i="9" s="1"/>
  <c r="Y203" i="9"/>
  <c r="Z202" i="9" s="1"/>
  <c r="Y201" i="9"/>
  <c r="Z200" i="9" s="1"/>
  <c r="Y199" i="9"/>
  <c r="Z198" i="9" s="1"/>
  <c r="Y197" i="9"/>
  <c r="Z196" i="9" s="1"/>
  <c r="Y195" i="9"/>
  <c r="Z194" i="9" s="1"/>
  <c r="Y193" i="9"/>
  <c r="Z192" i="9" s="1"/>
  <c r="Y191" i="9"/>
  <c r="Z190" i="9" s="1"/>
  <c r="Y189" i="9"/>
  <c r="Z188" i="9" s="1"/>
  <c r="Y187" i="9"/>
  <c r="Z186" i="9" s="1"/>
  <c r="Y185" i="9"/>
  <c r="Z184" i="9" s="1"/>
  <c r="Y183" i="9"/>
  <c r="Z182" i="9" s="1"/>
  <c r="Y181" i="9"/>
  <c r="Z180" i="9" s="1"/>
  <c r="Y179" i="9"/>
  <c r="Z178" i="9" s="1"/>
  <c r="Y177" i="9"/>
  <c r="Z176" i="9" s="1"/>
  <c r="Y160" i="9"/>
  <c r="Z159" i="9" s="1"/>
  <c r="Y158" i="9"/>
  <c r="Z157" i="9" s="1"/>
  <c r="Y156" i="9"/>
  <c r="Z155" i="9" s="1"/>
  <c r="Y154" i="9"/>
  <c r="Z153" i="9" s="1"/>
  <c r="Y152" i="9"/>
  <c r="Z151" i="9" s="1"/>
  <c r="Y150" i="9"/>
  <c r="Z149" i="9" s="1"/>
  <c r="Y148" i="9"/>
  <c r="Z147" i="9" s="1"/>
  <c r="Y146" i="9"/>
  <c r="Z145" i="9" s="1"/>
  <c r="Y144" i="9"/>
  <c r="Z143" i="9" s="1"/>
  <c r="Y142" i="9"/>
  <c r="Z141" i="9" s="1"/>
  <c r="Y140" i="9"/>
  <c r="Z139" i="9" s="1"/>
  <c r="Y138" i="9"/>
  <c r="Z137" i="9" s="1"/>
  <c r="Y136" i="9"/>
  <c r="Z135" i="9" s="1"/>
  <c r="Y134" i="9"/>
  <c r="Z133" i="9" s="1"/>
  <c r="Y132" i="9"/>
  <c r="Z131" i="9" s="1"/>
  <c r="Y257" i="9"/>
  <c r="Z256" i="9" s="1"/>
  <c r="Y259" i="9"/>
  <c r="Z258" i="9" s="1"/>
  <c r="Y261" i="9"/>
  <c r="Z260" i="9" s="1"/>
  <c r="Y263" i="9"/>
  <c r="Z262" i="9" s="1"/>
  <c r="Y265" i="9"/>
  <c r="Z264" i="9" s="1"/>
  <c r="Y267" i="9"/>
  <c r="Z266" i="9" s="1"/>
  <c r="Y269" i="9"/>
  <c r="Z268" i="9" s="1"/>
  <c r="Y271" i="9"/>
  <c r="Z270" i="9" s="1"/>
  <c r="Y273" i="9"/>
  <c r="Z272" i="9" s="1"/>
  <c r="Y275" i="9"/>
  <c r="Z274" i="9" s="1"/>
  <c r="Y277" i="9"/>
  <c r="Z276" i="9" s="1"/>
  <c r="Y279" i="9"/>
  <c r="Z278" i="9" s="1"/>
  <c r="Y281" i="9"/>
  <c r="Z280" i="9" s="1"/>
  <c r="Y115" i="9"/>
  <c r="Z114" i="9" s="1"/>
  <c r="Y113" i="9"/>
  <c r="Z112" i="9" s="1"/>
  <c r="Y111" i="9"/>
  <c r="Z110" i="9" s="1"/>
  <c r="Y109" i="9"/>
  <c r="Z108" i="9" s="1"/>
  <c r="Y107" i="9"/>
  <c r="Z106" i="9" s="1"/>
  <c r="Y105" i="9"/>
  <c r="Z104" i="9" s="1"/>
  <c r="Y103" i="9"/>
  <c r="Z102" i="9" s="1"/>
  <c r="Y101" i="9"/>
  <c r="Z100" i="9" s="1"/>
  <c r="Y99" i="9"/>
  <c r="Z98" i="9" s="1"/>
  <c r="Y97" i="9"/>
  <c r="Z96" i="9" s="1"/>
  <c r="Y13" i="9"/>
  <c r="Z12" i="9" s="1"/>
  <c r="Y15" i="9"/>
  <c r="Z14" i="9" s="1"/>
  <c r="Y17" i="9"/>
  <c r="Z16" i="9" s="1"/>
  <c r="Y19" i="9"/>
  <c r="Z18" i="9" s="1"/>
  <c r="Y21" i="9"/>
  <c r="Z20" i="9" s="1"/>
  <c r="Y23" i="9"/>
  <c r="Z22" i="9" s="1"/>
  <c r="Y25" i="9"/>
  <c r="Z24" i="9" s="1"/>
  <c r="Y27" i="9"/>
  <c r="Z26" i="9" s="1"/>
  <c r="Y29" i="9"/>
  <c r="Z28" i="9" s="1"/>
  <c r="Y31" i="9"/>
  <c r="Z30" i="9" s="1"/>
  <c r="Y33" i="9"/>
  <c r="Z32" i="9" s="1"/>
  <c r="Y35" i="9"/>
  <c r="Z34" i="9" s="1"/>
  <c r="Y11" i="9"/>
  <c r="Z10" i="9" s="1"/>
  <c r="Y54" i="9"/>
  <c r="Z53" i="9" s="1"/>
  <c r="Y56" i="9"/>
  <c r="Z55" i="9" s="1"/>
  <c r="Y58" i="9"/>
  <c r="Z57" i="9" s="1"/>
  <c r="Y60" i="9"/>
  <c r="Z59" i="9" s="1"/>
  <c r="Y62" i="9"/>
  <c r="Z61" i="9" s="1"/>
  <c r="Y64" i="9"/>
  <c r="Z63" i="9" s="1"/>
  <c r="Y66" i="9"/>
  <c r="Z65" i="9" s="1"/>
  <c r="Y68" i="9"/>
  <c r="Z67" i="9" s="1"/>
  <c r="Y70" i="9"/>
  <c r="Z69" i="9" s="1"/>
  <c r="Y72" i="9"/>
  <c r="Z71" i="9" s="1"/>
  <c r="Y74" i="9"/>
  <c r="Z73" i="9" s="1"/>
  <c r="Y76" i="9"/>
  <c r="Z75" i="9" s="1"/>
  <c r="Y78" i="9"/>
  <c r="Z77" i="9" s="1"/>
  <c r="Y80" i="9"/>
  <c r="Z79" i="9" s="1"/>
  <c r="Y52" i="9"/>
  <c r="E321" i="9"/>
  <c r="D321" i="9"/>
  <c r="X280" i="9"/>
  <c r="X278" i="9"/>
  <c r="X276" i="9"/>
  <c r="X274" i="9"/>
  <c r="X272" i="9"/>
  <c r="X270" i="9"/>
  <c r="X268" i="9"/>
  <c r="X266" i="9"/>
  <c r="X264" i="9"/>
  <c r="X262" i="9"/>
  <c r="X260" i="9"/>
  <c r="X258" i="9"/>
  <c r="X256" i="9"/>
  <c r="X239" i="9"/>
  <c r="X237" i="9"/>
  <c r="X235" i="9"/>
  <c r="X233" i="9"/>
  <c r="X231" i="9"/>
  <c r="X229" i="9"/>
  <c r="X227" i="9"/>
  <c r="X225" i="9"/>
  <c r="X223" i="9"/>
  <c r="X221" i="9"/>
  <c r="X219" i="9"/>
  <c r="X202" i="9"/>
  <c r="X200" i="9"/>
  <c r="X198" i="9"/>
  <c r="X196" i="9"/>
  <c r="X194" i="9"/>
  <c r="X192" i="9"/>
  <c r="X190" i="9"/>
  <c r="X188" i="9"/>
  <c r="X186" i="9"/>
  <c r="X184" i="9"/>
  <c r="X182" i="9"/>
  <c r="X180" i="9"/>
  <c r="X178" i="9"/>
  <c r="X176" i="9"/>
  <c r="X159" i="9"/>
  <c r="X157" i="9"/>
  <c r="X155" i="9"/>
  <c r="X153" i="9"/>
  <c r="X151" i="9"/>
  <c r="X149" i="9"/>
  <c r="X147" i="9"/>
  <c r="X145" i="9"/>
  <c r="X143" i="9"/>
  <c r="X141" i="9"/>
  <c r="X139" i="9"/>
  <c r="X137" i="9"/>
  <c r="X135" i="9"/>
  <c r="X133" i="9"/>
  <c r="X131" i="9"/>
  <c r="X114" i="9"/>
  <c r="X112" i="9"/>
  <c r="X110" i="9"/>
  <c r="X108" i="9"/>
  <c r="X106" i="9"/>
  <c r="X104" i="9"/>
  <c r="X102" i="9"/>
  <c r="X100" i="9"/>
  <c r="X98" i="9"/>
  <c r="X96" i="9"/>
  <c r="X79" i="9"/>
  <c r="X77" i="9"/>
  <c r="X75" i="9"/>
  <c r="X73" i="9"/>
  <c r="X71" i="9"/>
  <c r="X69" i="9"/>
  <c r="X67" i="9"/>
  <c r="X65" i="9"/>
  <c r="X63" i="9"/>
  <c r="X61" i="9"/>
  <c r="X59" i="9"/>
  <c r="X57" i="9"/>
  <c r="X55" i="9"/>
  <c r="X53" i="9"/>
  <c r="X51" i="9"/>
  <c r="X34" i="9"/>
  <c r="X32" i="9"/>
  <c r="X30" i="9"/>
  <c r="X28" i="9"/>
  <c r="X26" i="9"/>
  <c r="X24" i="9"/>
  <c r="X22" i="9"/>
  <c r="X20" i="9"/>
  <c r="X18" i="9"/>
  <c r="X16" i="9"/>
  <c r="X14" i="9"/>
  <c r="X12" i="9"/>
  <c r="X10" i="9"/>
  <c r="E326" i="35"/>
  <c r="E333" i="35"/>
  <c r="E57" i="35"/>
  <c r="J84" i="35"/>
  <c r="E13" i="35"/>
  <c r="F80" i="33"/>
  <c r="J293" i="35"/>
  <c r="F18" i="33"/>
  <c r="C45" i="34"/>
  <c r="J392" i="35"/>
  <c r="I339" i="35"/>
  <c r="D31" i="35"/>
  <c r="D33" i="35"/>
  <c r="C339" i="35"/>
  <c r="F11" i="36"/>
  <c r="J80" i="35"/>
  <c r="C304" i="35"/>
  <c r="D38" i="36"/>
  <c r="C372" i="35"/>
  <c r="E295" i="35"/>
  <c r="G98" i="35"/>
  <c r="H13" i="34"/>
  <c r="I99" i="35"/>
  <c r="L304" i="35"/>
  <c r="E393" i="35"/>
  <c r="I65" i="35"/>
  <c r="H101" i="34"/>
  <c r="F108" i="33"/>
  <c r="E392" i="35"/>
  <c r="L64" i="35"/>
  <c r="E387" i="35"/>
  <c r="C271" i="35"/>
  <c r="E122" i="35"/>
  <c r="J159" i="35"/>
  <c r="I66" i="35"/>
  <c r="J27" i="35"/>
  <c r="E17" i="34"/>
  <c r="L270" i="35"/>
  <c r="F84" i="34"/>
  <c r="F28" i="33"/>
  <c r="E265" i="35"/>
  <c r="L30" i="35"/>
  <c r="D166" i="35"/>
  <c r="D372" i="35"/>
  <c r="E289" i="35"/>
  <c r="E233" i="35"/>
  <c r="E26" i="35"/>
  <c r="J323" i="35"/>
  <c r="G167" i="35"/>
  <c r="E358" i="35"/>
  <c r="L167" i="35"/>
  <c r="J386" i="35"/>
  <c r="F114" i="33"/>
  <c r="G337" i="35"/>
  <c r="D303" i="35"/>
  <c r="C133" i="35"/>
  <c r="J89" i="35"/>
  <c r="J53" i="35"/>
  <c r="C97" i="34"/>
  <c r="L337" i="35"/>
  <c r="F20" i="34"/>
  <c r="E115" i="35"/>
  <c r="E17" i="35"/>
  <c r="J357" i="35"/>
  <c r="E13" i="33"/>
  <c r="J327" i="35"/>
  <c r="J28" i="35"/>
  <c r="J115" i="35"/>
  <c r="E318" i="35"/>
  <c r="E232" i="35"/>
  <c r="D37" i="36"/>
  <c r="E156" i="35"/>
  <c r="E117" i="35"/>
  <c r="L100" i="35"/>
  <c r="J160" i="35"/>
  <c r="F88" i="34"/>
  <c r="G202" i="35"/>
  <c r="F25" i="33"/>
  <c r="E317" i="35"/>
  <c r="F88" i="33"/>
  <c r="C166" i="35"/>
  <c r="E291" i="35"/>
  <c r="E56" i="35"/>
  <c r="E292" i="35"/>
  <c r="E81" i="35"/>
  <c r="E198" i="35"/>
  <c r="J189" i="35"/>
  <c r="J257" i="35"/>
  <c r="E398" i="35"/>
  <c r="I337" i="35"/>
  <c r="J222" i="35"/>
  <c r="C17" i="34"/>
  <c r="E335" i="35"/>
  <c r="F68" i="34"/>
  <c r="D337" i="35"/>
  <c r="I30" i="35"/>
  <c r="F95" i="33"/>
  <c r="E357" i="35"/>
  <c r="E259" i="35"/>
  <c r="G30" i="35"/>
  <c r="E113" i="35"/>
  <c r="J79" i="35"/>
  <c r="E19" i="35"/>
  <c r="E293" i="35"/>
  <c r="J148" i="35"/>
  <c r="J19" i="35"/>
  <c r="D169" i="35"/>
  <c r="J255" i="35"/>
  <c r="J199" i="35"/>
  <c r="J182" i="35"/>
  <c r="J292" i="35"/>
  <c r="C234" i="35"/>
  <c r="E257" i="35"/>
  <c r="J361" i="35"/>
  <c r="C41" i="34"/>
  <c r="J21" i="35"/>
  <c r="E229" i="35"/>
  <c r="J190" i="35"/>
  <c r="I371" i="35"/>
  <c r="E181" i="35"/>
  <c r="J250" i="35"/>
  <c r="L371" i="35"/>
  <c r="E368" i="35"/>
  <c r="J193" i="35"/>
  <c r="E226" i="35"/>
  <c r="D11" i="36"/>
  <c r="E356" i="35"/>
  <c r="E187" i="35"/>
  <c r="C235" i="35"/>
  <c r="J333" i="35"/>
  <c r="G234" i="35"/>
  <c r="J232" i="35"/>
  <c r="I15" i="35"/>
  <c r="E394" i="35"/>
  <c r="D237" i="35"/>
  <c r="E47" i="35"/>
  <c r="J12" i="35"/>
  <c r="C135" i="35"/>
  <c r="F72" i="34"/>
  <c r="I167" i="35"/>
  <c r="F19" i="33"/>
  <c r="L99" i="35"/>
  <c r="I134" i="35"/>
  <c r="C201" i="35"/>
  <c r="E263" i="35"/>
  <c r="J162" i="35"/>
  <c r="D234" i="35"/>
  <c r="E253" i="35"/>
  <c r="G64" i="35"/>
  <c r="J197" i="35"/>
  <c r="E49" i="35"/>
  <c r="L370" i="35"/>
  <c r="F55" i="33"/>
  <c r="F48" i="33"/>
  <c r="E385" i="35"/>
  <c r="C98" i="35"/>
  <c r="E219" i="35"/>
  <c r="E217" i="35"/>
  <c r="F109" i="33"/>
  <c r="G371" i="35"/>
  <c r="E397" i="35"/>
  <c r="E300" i="35"/>
  <c r="E288" i="35"/>
  <c r="I302" i="35"/>
  <c r="J126" i="35"/>
  <c r="G407" i="35"/>
  <c r="J85" i="35"/>
  <c r="D404" i="35"/>
  <c r="E9" i="34"/>
  <c r="E62" i="35"/>
  <c r="I169" i="35"/>
  <c r="L135" i="35"/>
  <c r="F36" i="36"/>
  <c r="J156" i="35"/>
  <c r="J365" i="35"/>
  <c r="C31" i="35"/>
  <c r="L133" i="35"/>
  <c r="H37" i="34"/>
  <c r="J228" i="35"/>
  <c r="E45" i="35"/>
  <c r="D373" i="35"/>
  <c r="G339" i="35"/>
  <c r="I237" i="35"/>
  <c r="C200" i="35"/>
  <c r="C305" i="35"/>
  <c r="F113" i="33"/>
  <c r="E386" i="35"/>
  <c r="G32" i="35"/>
  <c r="C373" i="35"/>
  <c r="E93" i="34"/>
  <c r="H21" i="34"/>
  <c r="E77" i="34"/>
  <c r="F52" i="34"/>
  <c r="E401" i="35"/>
  <c r="C404" i="35"/>
  <c r="E185" i="35"/>
  <c r="L201" i="35"/>
  <c r="F20" i="33"/>
  <c r="J256" i="35"/>
  <c r="G66" i="35"/>
  <c r="J130" i="35"/>
  <c r="F60" i="33"/>
  <c r="C37" i="34"/>
  <c r="J400" i="35"/>
  <c r="L404" i="35"/>
  <c r="E260" i="35"/>
  <c r="J254" i="35"/>
  <c r="L373" i="35"/>
  <c r="D302" i="35"/>
  <c r="C134" i="35"/>
  <c r="I202" i="35"/>
  <c r="E126" i="35"/>
  <c r="I336" i="35"/>
  <c r="E330" i="35"/>
  <c r="F49" i="33"/>
  <c r="J369" i="35"/>
  <c r="J298" i="35"/>
  <c r="E18" i="35"/>
  <c r="J186" i="35"/>
  <c r="I269" i="35"/>
  <c r="E65" i="34"/>
  <c r="J265" i="35"/>
  <c r="E164" i="35"/>
  <c r="J196" i="35"/>
  <c r="E363" i="35"/>
  <c r="F54" i="33"/>
  <c r="E79" i="35"/>
  <c r="D32" i="35"/>
  <c r="E83" i="35"/>
  <c r="L67" i="35"/>
  <c r="E362" i="35"/>
  <c r="C167" i="35"/>
  <c r="E361" i="35"/>
  <c r="D269" i="35"/>
  <c r="J88" i="35"/>
  <c r="F100" i="33"/>
  <c r="D101" i="35"/>
  <c r="E197" i="35"/>
  <c r="G235" i="35"/>
  <c r="F90" i="33"/>
  <c r="J152" i="35"/>
  <c r="E332" i="35"/>
  <c r="F40" i="34"/>
  <c r="J258" i="35"/>
  <c r="J359" i="35"/>
  <c r="E359" i="35"/>
  <c r="F74" i="33"/>
  <c r="J54" i="35"/>
  <c r="E124" i="35"/>
  <c r="J356" i="35"/>
  <c r="F96" i="34"/>
  <c r="D270" i="35"/>
  <c r="E149" i="35"/>
  <c r="J261" i="35"/>
  <c r="J322" i="35"/>
  <c r="E389" i="35"/>
  <c r="D235" i="35"/>
  <c r="G338" i="35"/>
  <c r="C270" i="35"/>
  <c r="D64" i="35"/>
  <c r="J119" i="35"/>
  <c r="E158" i="35"/>
  <c r="F9" i="33"/>
  <c r="E49" i="34"/>
  <c r="E353" i="35"/>
  <c r="E29" i="34"/>
  <c r="C89" i="34"/>
  <c r="E24" i="35"/>
  <c r="D271" i="35"/>
  <c r="F60" i="34"/>
  <c r="H97" i="34"/>
  <c r="G99" i="35"/>
  <c r="J52" i="35"/>
  <c r="F99" i="33"/>
  <c r="J124" i="35"/>
  <c r="E101" i="34"/>
  <c r="G269" i="35"/>
  <c r="E254" i="35"/>
  <c r="F24" i="34"/>
  <c r="H25" i="34"/>
  <c r="C67" i="35"/>
  <c r="F98" i="33"/>
  <c r="J217" i="35"/>
  <c r="I201" i="35"/>
  <c r="E222" i="35"/>
  <c r="F39" i="33"/>
  <c r="D304" i="35"/>
  <c r="J401" i="35"/>
  <c r="J230" i="35"/>
  <c r="H93" i="34"/>
  <c r="L372" i="35"/>
  <c r="L234" i="35"/>
  <c r="E294" i="35"/>
  <c r="E367" i="35"/>
  <c r="D371" i="35"/>
  <c r="E89" i="35"/>
  <c r="E91" i="35"/>
  <c r="F84" i="33"/>
  <c r="E165" i="35"/>
  <c r="C371" i="35"/>
  <c r="E51" i="35"/>
  <c r="F40" i="33"/>
  <c r="C53" i="34"/>
  <c r="J291" i="35"/>
  <c r="E250" i="35"/>
  <c r="J61" i="35"/>
  <c r="F44" i="34"/>
  <c r="J301" i="35"/>
  <c r="J113" i="35"/>
  <c r="C168" i="35"/>
  <c r="J183" i="35"/>
  <c r="F59" i="33"/>
  <c r="C370" i="35"/>
  <c r="E258" i="35"/>
  <c r="J262" i="35"/>
  <c r="J60" i="35"/>
  <c r="G203" i="35"/>
  <c r="L303" i="35"/>
  <c r="C337" i="35"/>
  <c r="F76" i="34"/>
  <c r="E322" i="35"/>
  <c r="E396" i="35"/>
  <c r="G169" i="35"/>
  <c r="D134" i="35"/>
  <c r="F120" i="33"/>
  <c r="E334" i="35"/>
  <c r="E327" i="35"/>
  <c r="I370" i="35"/>
  <c r="G201" i="35"/>
  <c r="J96" i="35"/>
  <c r="J86" i="35"/>
  <c r="C66" i="35"/>
  <c r="D168" i="35"/>
  <c r="E23" i="35"/>
  <c r="F32" i="34"/>
  <c r="F92" i="34"/>
  <c r="I364" i="35"/>
  <c r="F16" i="34"/>
  <c r="E395" i="35"/>
  <c r="G302" i="35"/>
  <c r="J15" i="35"/>
  <c r="I303" i="35"/>
  <c r="J24" i="35"/>
  <c r="H89" i="34"/>
  <c r="E88" i="35"/>
  <c r="E193" i="35"/>
  <c r="E45" i="34"/>
  <c r="C61" i="34"/>
  <c r="L98" i="35"/>
  <c r="E266" i="35"/>
  <c r="E155" i="35"/>
  <c r="E331" i="35"/>
  <c r="J49" i="35"/>
  <c r="E402" i="35"/>
  <c r="J229" i="35"/>
  <c r="E191" i="35"/>
  <c r="J122" i="35"/>
  <c r="I100" i="35"/>
  <c r="J29" i="35"/>
  <c r="E153" i="35"/>
  <c r="F100" i="34"/>
  <c r="G270" i="35"/>
  <c r="E12" i="35"/>
  <c r="C64" i="35"/>
  <c r="E27" i="35"/>
  <c r="C93" i="34"/>
  <c r="F35" i="33"/>
  <c r="J387" i="35"/>
  <c r="J181" i="35"/>
  <c r="J398" i="35"/>
  <c r="J300" i="35"/>
  <c r="I32" i="35"/>
  <c r="J295" i="35"/>
  <c r="F110" i="33"/>
  <c r="I166" i="35"/>
  <c r="L338" i="35"/>
  <c r="J351" i="35"/>
  <c r="E11" i="35"/>
  <c r="E351" i="35"/>
  <c r="J158" i="35"/>
  <c r="J23" i="35"/>
  <c r="E118" i="35"/>
  <c r="L66" i="35"/>
  <c r="F75" i="33"/>
  <c r="J318" i="35"/>
  <c r="F58" i="33"/>
  <c r="F68" i="33"/>
  <c r="C49" i="34"/>
  <c r="F115" i="33"/>
  <c r="F38" i="36"/>
  <c r="J285" i="35"/>
  <c r="L271" i="35"/>
  <c r="E125" i="35"/>
  <c r="F28" i="34"/>
  <c r="D338" i="35"/>
  <c r="J215" i="35"/>
  <c r="E190" i="35"/>
  <c r="C65" i="34"/>
  <c r="F119" i="33"/>
  <c r="J355" i="35"/>
  <c r="I305" i="35"/>
  <c r="F30" i="33"/>
  <c r="E299" i="35"/>
  <c r="J121" i="35"/>
  <c r="J58" i="35"/>
  <c r="E403" i="35"/>
  <c r="H65" i="34"/>
  <c r="H77" i="34"/>
  <c r="J288" i="35"/>
  <c r="L202" i="35"/>
  <c r="H57" i="34"/>
  <c r="E199" i="35"/>
  <c r="J83" i="35"/>
  <c r="E285" i="35"/>
  <c r="J249" i="35"/>
  <c r="J260" i="35"/>
  <c r="E16" i="35"/>
  <c r="G200" i="35"/>
  <c r="E284" i="35"/>
  <c r="J367" i="35"/>
  <c r="I268" i="35"/>
  <c r="C99" i="35"/>
  <c r="E89" i="34"/>
  <c r="J18" i="35"/>
  <c r="F64" i="33"/>
  <c r="J332" i="35"/>
  <c r="F85" i="33"/>
  <c r="C21" i="34"/>
  <c r="J231" i="35"/>
  <c r="I33" i="35"/>
  <c r="J26" i="35"/>
  <c r="E86" i="35"/>
  <c r="J259" i="35"/>
  <c r="J149" i="35"/>
  <c r="G405" i="35"/>
  <c r="C65" i="35"/>
  <c r="I67" i="35"/>
  <c r="D370" i="35"/>
  <c r="D200" i="35"/>
  <c r="J216" i="35"/>
  <c r="F118" i="33"/>
  <c r="E80" i="35"/>
  <c r="C405" i="35"/>
  <c r="J402" i="35"/>
  <c r="E63" i="35"/>
  <c r="C100" i="35"/>
  <c r="J123" i="35"/>
  <c r="C237" i="35"/>
  <c r="H49" i="34"/>
  <c r="J352" i="35"/>
  <c r="E264" i="35"/>
  <c r="G370" i="35"/>
  <c r="J195" i="35"/>
  <c r="D305" i="35"/>
  <c r="H61" i="34"/>
  <c r="J397" i="35"/>
  <c r="E283" i="35"/>
  <c r="E22" i="35"/>
  <c r="E95" i="35"/>
  <c r="E319" i="35"/>
  <c r="E287" i="35"/>
  <c r="J13" i="35"/>
  <c r="J56" i="35"/>
  <c r="J161" i="35"/>
  <c r="E220" i="35"/>
  <c r="L235" i="35"/>
  <c r="C406" i="35"/>
  <c r="G65" i="35"/>
  <c r="J389" i="35"/>
  <c r="J127" i="35"/>
  <c r="E249" i="35"/>
  <c r="E21" i="34"/>
  <c r="C268" i="35"/>
  <c r="I325" i="35"/>
  <c r="E33" i="34"/>
  <c r="J287" i="35"/>
  <c r="C202" i="35"/>
  <c r="F94" i="33"/>
  <c r="E37" i="34"/>
  <c r="E221" i="35"/>
  <c r="E61" i="35"/>
  <c r="G305" i="35"/>
  <c r="C9" i="34"/>
  <c r="J227" i="35"/>
  <c r="C30" i="35"/>
  <c r="C77" i="34"/>
  <c r="I372" i="35"/>
  <c r="J153" i="35"/>
  <c r="D406" i="35"/>
  <c r="L200" i="35"/>
  <c r="G236" i="35"/>
  <c r="J154" i="35"/>
  <c r="E400" i="35"/>
  <c r="H73" i="34"/>
  <c r="J267" i="35"/>
  <c r="J324" i="35"/>
  <c r="D336" i="35"/>
  <c r="F14" i="33"/>
  <c r="H69" i="34"/>
  <c r="E20" i="35"/>
  <c r="F56" i="34"/>
  <c r="C132" i="35"/>
  <c r="E360" i="35"/>
  <c r="G404" i="35"/>
  <c r="D203" i="35"/>
  <c r="G100" i="35"/>
  <c r="J226" i="35"/>
  <c r="C81" i="34"/>
  <c r="J264" i="35"/>
  <c r="J192" i="35"/>
  <c r="E162" i="35"/>
  <c r="F93" i="33"/>
  <c r="J118" i="35"/>
  <c r="H29" i="34"/>
  <c r="E267" i="35"/>
  <c r="J368" i="35"/>
  <c r="E129" i="35"/>
  <c r="J17" i="35"/>
  <c r="J396" i="35"/>
  <c r="J47" i="35"/>
  <c r="H81" i="34"/>
  <c r="H85" i="34"/>
  <c r="J185" i="35"/>
  <c r="J46" i="35"/>
  <c r="J22" i="35"/>
  <c r="E50" i="35"/>
  <c r="E29" i="35"/>
  <c r="J225" i="35"/>
  <c r="L134" i="35"/>
  <c r="C13" i="34"/>
  <c r="E96" i="35"/>
  <c r="F13" i="33"/>
  <c r="E188" i="35"/>
  <c r="G101" i="35"/>
  <c r="J188" i="35"/>
  <c r="I135" i="35"/>
  <c r="E290" i="35"/>
  <c r="F43" i="33"/>
  <c r="J62" i="35"/>
  <c r="E196" i="35"/>
  <c r="D46" i="35"/>
  <c r="E41" i="34"/>
  <c r="J290" i="35"/>
  <c r="F48" i="34"/>
  <c r="G303" i="35"/>
  <c r="G31" i="35"/>
  <c r="J11" i="35"/>
  <c r="J330" i="35"/>
  <c r="C29" i="34"/>
  <c r="E121" i="35"/>
  <c r="C33" i="35"/>
  <c r="J147" i="35"/>
  <c r="J114" i="35"/>
  <c r="J59" i="35"/>
  <c r="D167" i="35"/>
  <c r="J329" i="35"/>
  <c r="I271" i="35"/>
  <c r="J353" i="35"/>
  <c r="C73" i="34"/>
  <c r="J263" i="35"/>
  <c r="F80" i="34"/>
  <c r="E296" i="35"/>
  <c r="F8" i="33"/>
  <c r="J326" i="35"/>
  <c r="J321" i="35"/>
  <c r="J155" i="35"/>
  <c r="J157" i="35"/>
  <c r="J390" i="35"/>
  <c r="E261" i="35"/>
  <c r="E163" i="35"/>
  <c r="D268" i="35"/>
  <c r="E228" i="35"/>
  <c r="E399" i="35"/>
  <c r="F12" i="34"/>
  <c r="E152" i="35"/>
  <c r="J191" i="35"/>
  <c r="E85" i="34"/>
  <c r="J91" i="35"/>
  <c r="E28" i="35"/>
  <c r="E325" i="35"/>
  <c r="D36" i="36"/>
  <c r="E123" i="35"/>
  <c r="L169" i="35"/>
  <c r="J363" i="35"/>
  <c r="D30" i="35"/>
  <c r="J93" i="35"/>
  <c r="E227" i="35"/>
  <c r="J360" i="35"/>
  <c r="L166" i="35"/>
  <c r="F65" i="33"/>
  <c r="J219" i="35"/>
  <c r="J20" i="35"/>
  <c r="E21" i="35"/>
  <c r="F23" i="33"/>
  <c r="J335" i="35"/>
  <c r="J55" i="35"/>
  <c r="J151" i="35"/>
  <c r="C338" i="35"/>
  <c r="F78" i="33"/>
  <c r="L33" i="35"/>
  <c r="G133" i="35"/>
  <c r="I338" i="35"/>
  <c r="F34" i="33"/>
  <c r="E161" i="35"/>
  <c r="E97" i="34"/>
  <c r="E369" i="35"/>
  <c r="E194" i="35"/>
  <c r="J266" i="35"/>
  <c r="E215" i="35"/>
  <c r="H41" i="34"/>
  <c r="J403" i="35"/>
  <c r="E298" i="35"/>
  <c r="C303" i="35"/>
  <c r="J57" i="35"/>
  <c r="E189" i="35"/>
  <c r="J394" i="35"/>
  <c r="J117" i="35"/>
  <c r="G132" i="35"/>
  <c r="E53" i="35"/>
  <c r="E251" i="35"/>
  <c r="J289" i="35"/>
  <c r="J334" i="35"/>
  <c r="I203" i="35"/>
  <c r="C203" i="35"/>
  <c r="G406" i="35"/>
  <c r="E54" i="35"/>
  <c r="H53" i="34"/>
  <c r="J391" i="35"/>
  <c r="J25" i="35"/>
  <c r="F37" i="36"/>
  <c r="E55" i="35"/>
  <c r="E94" i="35"/>
  <c r="C169" i="35"/>
  <c r="J125" i="35"/>
  <c r="G271" i="35"/>
  <c r="D405" i="35"/>
  <c r="J95" i="35"/>
  <c r="D339" i="35"/>
  <c r="L302" i="35"/>
  <c r="D39" i="36"/>
  <c r="E119" i="35"/>
  <c r="F103" i="33"/>
  <c r="J81" i="35"/>
  <c r="E192" i="35"/>
  <c r="E182" i="35"/>
  <c r="J385" i="35"/>
  <c r="D407" i="35"/>
  <c r="J224" i="35"/>
  <c r="G237" i="35"/>
  <c r="J45" i="35"/>
  <c r="J220" i="35"/>
  <c r="E157" i="35"/>
  <c r="C101" i="35"/>
  <c r="G134" i="35"/>
  <c r="F53" i="33"/>
  <c r="E130" i="35"/>
  <c r="D133" i="35"/>
  <c r="L32" i="35"/>
  <c r="J187" i="35"/>
  <c r="I405" i="35"/>
  <c r="G373" i="35"/>
  <c r="L168" i="35"/>
  <c r="D98" i="35"/>
  <c r="F45" i="33"/>
  <c r="J362" i="35"/>
  <c r="E120" i="35"/>
  <c r="H45" i="34"/>
  <c r="L268" i="35"/>
  <c r="E365" i="35"/>
  <c r="D67" i="35"/>
  <c r="L405" i="35"/>
  <c r="F64" i="34"/>
  <c r="E90" i="35"/>
  <c r="L203" i="35"/>
  <c r="G372" i="35"/>
  <c r="J366" i="35"/>
  <c r="J294" i="35"/>
  <c r="G336" i="35"/>
  <c r="L269" i="35"/>
  <c r="E147" i="35"/>
  <c r="J97" i="35"/>
  <c r="C236" i="35"/>
  <c r="G166" i="35"/>
  <c r="F29" i="33"/>
  <c r="E58" i="35"/>
  <c r="L336" i="35"/>
  <c r="F104" i="33"/>
  <c r="E262" i="35"/>
  <c r="J165" i="35"/>
  <c r="F33" i="33"/>
  <c r="E195" i="35"/>
  <c r="J317" i="35"/>
  <c r="E128" i="35"/>
  <c r="E329" i="35"/>
  <c r="I270" i="35"/>
  <c r="F70" i="33"/>
  <c r="J283" i="35"/>
  <c r="E324" i="35"/>
  <c r="J284" i="35"/>
  <c r="J120" i="35"/>
  <c r="E224" i="35"/>
  <c r="E321" i="35"/>
  <c r="J164" i="35"/>
  <c r="E159" i="35"/>
  <c r="E131" i="35"/>
  <c r="I132" i="35"/>
  <c r="J50" i="35"/>
  <c r="E53" i="34"/>
  <c r="D100" i="35"/>
  <c r="E97" i="35"/>
  <c r="E13" i="34"/>
  <c r="D99" i="35"/>
  <c r="J233" i="35"/>
  <c r="J328" i="35"/>
  <c r="J325" i="35"/>
  <c r="J87" i="35"/>
  <c r="C269" i="35"/>
  <c r="G135" i="35"/>
  <c r="F24" i="33"/>
  <c r="D65" i="35"/>
  <c r="F36" i="34"/>
  <c r="I168" i="35"/>
  <c r="E52" i="35"/>
  <c r="H33" i="34"/>
  <c r="G67" i="35"/>
  <c r="E15" i="35"/>
  <c r="D201" i="35"/>
  <c r="J297" i="35"/>
  <c r="J399" i="35"/>
  <c r="L406" i="35"/>
  <c r="E225" i="35"/>
  <c r="I404" i="35"/>
  <c r="E328" i="35"/>
  <c r="E46" i="35"/>
  <c r="F50" i="33"/>
  <c r="J319" i="35"/>
  <c r="J92" i="35"/>
  <c r="D202" i="35"/>
  <c r="G168" i="35"/>
  <c r="E85" i="35"/>
  <c r="I64" i="35"/>
  <c r="F15" i="33"/>
  <c r="F83" i="33"/>
  <c r="E390" i="35"/>
  <c r="L101" i="35"/>
  <c r="F89" i="33"/>
  <c r="L236" i="35"/>
  <c r="E231" i="35"/>
  <c r="E364" i="35"/>
  <c r="J63" i="35"/>
  <c r="I407" i="35"/>
  <c r="E355" i="35"/>
  <c r="E151" i="35"/>
  <c r="E60" i="35"/>
  <c r="E114" i="35"/>
  <c r="J128" i="35"/>
  <c r="C407" i="35"/>
  <c r="C336" i="35"/>
  <c r="J221" i="35"/>
  <c r="E366" i="35"/>
  <c r="J94" i="35"/>
  <c r="I236" i="35"/>
  <c r="E255" i="35"/>
  <c r="E216" i="35"/>
  <c r="C85" i="34"/>
  <c r="J331" i="35"/>
  <c r="J296" i="35"/>
  <c r="F44" i="33"/>
  <c r="E84" i="35"/>
  <c r="J129" i="35"/>
  <c r="J251" i="35"/>
  <c r="C69" i="34"/>
  <c r="E61" i="34"/>
  <c r="J163" i="35"/>
  <c r="J223" i="35"/>
  <c r="E57" i="34"/>
  <c r="J198" i="35"/>
  <c r="E154" i="35"/>
  <c r="H17" i="34"/>
  <c r="F10" i="33"/>
  <c r="D132" i="35"/>
  <c r="E69" i="34"/>
  <c r="E352" i="35"/>
  <c r="D236" i="35"/>
  <c r="J16" i="35"/>
  <c r="J253" i="35"/>
  <c r="F39" i="36"/>
  <c r="J393" i="35"/>
  <c r="G304" i="35"/>
  <c r="E323" i="35"/>
  <c r="I234" i="35"/>
  <c r="F63" i="33"/>
  <c r="L31" i="35"/>
  <c r="I133" i="35"/>
  <c r="L237" i="35"/>
  <c r="F79" i="33"/>
  <c r="J364" i="35"/>
  <c r="E92" i="35"/>
  <c r="J358" i="35"/>
  <c r="G268" i="35"/>
  <c r="E297" i="35"/>
  <c r="C33" i="34"/>
  <c r="D135" i="35"/>
  <c r="L132" i="35"/>
  <c r="L65" i="35"/>
  <c r="F73" i="33"/>
  <c r="E256" i="35"/>
  <c r="F69" i="33"/>
  <c r="E25" i="35"/>
  <c r="E183" i="35"/>
  <c r="F8" i="34"/>
  <c r="E223" i="35"/>
  <c r="C57" i="34"/>
  <c r="E160" i="35"/>
  <c r="J395" i="35"/>
  <c r="E148" i="35"/>
  <c r="I31" i="35"/>
  <c r="G33" i="35"/>
  <c r="E301" i="35"/>
  <c r="I373" i="35"/>
  <c r="E81" i="34"/>
  <c r="L339" i="35"/>
  <c r="J90" i="35"/>
  <c r="F38" i="33"/>
  <c r="L407" i="35"/>
  <c r="H9" i="34"/>
  <c r="J131" i="35"/>
  <c r="E186" i="35"/>
  <c r="I406" i="35"/>
  <c r="I98" i="35"/>
  <c r="C32" i="35"/>
  <c r="E93" i="35"/>
  <c r="E87" i="35"/>
  <c r="F105" i="33"/>
  <c r="J51" i="35"/>
  <c r="J194" i="35"/>
  <c r="C25" i="34"/>
  <c r="E391" i="35"/>
  <c r="E127" i="35"/>
  <c r="C101" i="34"/>
  <c r="J299" i="35"/>
  <c r="E25" i="34"/>
  <c r="E59" i="35"/>
  <c r="D66" i="35"/>
  <c r="L305" i="35"/>
  <c r="E230" i="35"/>
  <c r="I200" i="35"/>
  <c r="E73" i="34"/>
  <c r="C302" i="35"/>
  <c r="AR22" i="30" l="1"/>
  <c r="AX22" i="30"/>
  <c r="AX13" i="30"/>
  <c r="AX30" i="29"/>
  <c r="AV30" i="29"/>
  <c r="AT30" i="29"/>
  <c r="F165" i="29"/>
  <c r="L165" i="29"/>
  <c r="AR28" i="29"/>
  <c r="AV28" i="29"/>
  <c r="AT28" i="29"/>
  <c r="AT32" i="27"/>
  <c r="D427" i="5"/>
  <c r="D449" i="5"/>
  <c r="AX9" i="30"/>
  <c r="AV21" i="29"/>
  <c r="D354" i="26"/>
  <c r="D355" i="26"/>
  <c r="AP24" i="19"/>
  <c r="D131" i="16"/>
  <c r="J131" i="16" s="1"/>
  <c r="AT34" i="29"/>
  <c r="D279" i="21"/>
  <c r="D338" i="26"/>
  <c r="F338" i="26" s="1"/>
  <c r="D339" i="26"/>
  <c r="H339" i="26" s="1"/>
  <c r="AT9" i="30"/>
  <c r="N562" i="7"/>
  <c r="AV34" i="29"/>
  <c r="AX34" i="29"/>
  <c r="AR26" i="31"/>
  <c r="AT26" i="31"/>
  <c r="AX26" i="31"/>
  <c r="AR14" i="31"/>
  <c r="AX14" i="31"/>
  <c r="AT14" i="31"/>
  <c r="AX25" i="29"/>
  <c r="AV25" i="29"/>
  <c r="AT25" i="29"/>
  <c r="AR18" i="29"/>
  <c r="AT18" i="29"/>
  <c r="D335" i="26"/>
  <c r="D350" i="26"/>
  <c r="D344" i="26"/>
  <c r="D340" i="26"/>
  <c r="AT32" i="28"/>
  <c r="AV32" i="28"/>
  <c r="AX23" i="29"/>
  <c r="AT23" i="29"/>
  <c r="AV19" i="28"/>
  <c r="AX32" i="28"/>
  <c r="D353" i="26"/>
  <c r="AT10" i="30"/>
  <c r="AX19" i="30"/>
  <c r="AX10" i="31"/>
  <c r="AR19" i="30"/>
  <c r="AR10" i="27"/>
  <c r="AV10" i="27"/>
  <c r="AR31" i="28"/>
  <c r="AX31" i="28"/>
  <c r="AT21" i="30"/>
  <c r="AX21" i="30"/>
  <c r="AR21" i="30"/>
  <c r="D332" i="26"/>
  <c r="AT12" i="30"/>
  <c r="N168" i="10"/>
  <c r="AV34" i="30"/>
  <c r="AX34" i="30"/>
  <c r="AT34" i="30"/>
  <c r="AR20" i="30"/>
  <c r="AT20" i="30"/>
  <c r="AX20" i="30"/>
  <c r="AX17" i="28"/>
  <c r="AT17" i="28"/>
  <c r="AX27" i="27"/>
  <c r="AV27" i="27"/>
  <c r="AR27" i="27"/>
  <c r="AT27" i="27"/>
  <c r="AR24" i="28"/>
  <c r="AX24" i="28"/>
  <c r="AT24" i="28"/>
  <c r="AX13" i="29"/>
  <c r="AV31" i="27"/>
  <c r="AX31" i="27"/>
  <c r="AV24" i="28"/>
  <c r="D333" i="26"/>
  <c r="AR30" i="29"/>
  <c r="D341" i="26"/>
  <c r="D337" i="26"/>
  <c r="D343" i="26"/>
  <c r="N158" i="10"/>
  <c r="A159" i="2"/>
  <c r="D281" i="4"/>
  <c r="N263" i="4"/>
  <c r="D128" i="25"/>
  <c r="F128" i="25" s="1"/>
  <c r="AT19" i="28"/>
  <c r="G569" i="7"/>
  <c r="K572" i="7" s="1"/>
  <c r="G280" i="39"/>
  <c r="K283" i="39" s="1"/>
  <c r="D330" i="26"/>
  <c r="AT25" i="31"/>
  <c r="AV15" i="31"/>
  <c r="AX16" i="30"/>
  <c r="N268" i="4"/>
  <c r="D144" i="25"/>
  <c r="F144" i="25" s="1"/>
  <c r="AX17" i="29"/>
  <c r="AX16" i="29"/>
  <c r="AZ27" i="11"/>
  <c r="AV11" i="28"/>
  <c r="AV15" i="27"/>
  <c r="AV22" i="28"/>
  <c r="AR15" i="27"/>
  <c r="AT16" i="29"/>
  <c r="D272" i="11"/>
  <c r="AT11" i="28"/>
  <c r="AV19" i="30"/>
  <c r="AT29" i="27"/>
  <c r="AX15" i="27"/>
  <c r="AP29" i="17"/>
  <c r="AT22" i="28"/>
  <c r="D318" i="13"/>
  <c r="F318" i="13" s="1"/>
  <c r="AV31" i="30"/>
  <c r="AZ14" i="12"/>
  <c r="AX29" i="27"/>
  <c r="AR31" i="31"/>
  <c r="AV31" i="31"/>
  <c r="AX31" i="31"/>
  <c r="AT31" i="31"/>
  <c r="AT26" i="27"/>
  <c r="AX26" i="27"/>
  <c r="N162" i="10"/>
  <c r="AT10" i="27"/>
  <c r="D288" i="11"/>
  <c r="J288" i="11" s="1"/>
  <c r="AV24" i="30"/>
  <c r="D320" i="6"/>
  <c r="N564" i="7"/>
  <c r="N549" i="7"/>
  <c r="N565" i="7"/>
  <c r="N180" i="10"/>
  <c r="AP14" i="11"/>
  <c r="AV8" i="28"/>
  <c r="AX8" i="28"/>
  <c r="N288" i="4"/>
  <c r="AV30" i="28"/>
  <c r="AX30" i="28"/>
  <c r="AT30" i="28"/>
  <c r="AR19" i="29"/>
  <c r="AV19" i="29"/>
  <c r="AV9" i="27"/>
  <c r="AX9" i="27"/>
  <c r="N544" i="7"/>
  <c r="AV28" i="31"/>
  <c r="AT28" i="31"/>
  <c r="N277" i="4"/>
  <c r="AV10" i="28"/>
  <c r="AR10" i="28"/>
  <c r="N270" i="4"/>
  <c r="N282" i="4"/>
  <c r="N548" i="7"/>
  <c r="AX23" i="31"/>
  <c r="D311" i="13"/>
  <c r="F311" i="13" s="1"/>
  <c r="AT26" i="28"/>
  <c r="AZ10" i="13"/>
  <c r="D144" i="15"/>
  <c r="J144" i="15" s="1"/>
  <c r="AZ32" i="6"/>
  <c r="AT31" i="28"/>
  <c r="AR20" i="28"/>
  <c r="AT20" i="28"/>
  <c r="AV20" i="28"/>
  <c r="AV15" i="29"/>
  <c r="AX15" i="29"/>
  <c r="AT15" i="29"/>
  <c r="AR21" i="28"/>
  <c r="AV21" i="28"/>
  <c r="AX12" i="27"/>
  <c r="AT12" i="27"/>
  <c r="AV12" i="27"/>
  <c r="AT33" i="27"/>
  <c r="AX33" i="27"/>
  <c r="AR8" i="31"/>
  <c r="AT8" i="31"/>
  <c r="AX8" i="31"/>
  <c r="AV8" i="31"/>
  <c r="AR29" i="30"/>
  <c r="AT29" i="30"/>
  <c r="N169" i="10"/>
  <c r="D134" i="16"/>
  <c r="F134" i="16" s="1"/>
  <c r="AP26" i="24"/>
  <c r="AR26" i="24" s="1"/>
  <c r="AV26" i="31"/>
  <c r="D138" i="16"/>
  <c r="AT11" i="29"/>
  <c r="AZ30" i="17"/>
  <c r="AP32" i="14"/>
  <c r="AZ32" i="11"/>
  <c r="AV26" i="30"/>
  <c r="AT26" i="30"/>
  <c r="AX26" i="30"/>
  <c r="AR33" i="31"/>
  <c r="AT33" i="31"/>
  <c r="AV33" i="31"/>
  <c r="AT30" i="30"/>
  <c r="AV30" i="30"/>
  <c r="AX30" i="30"/>
  <c r="AR20" i="29"/>
  <c r="AX20" i="29"/>
  <c r="AT20" i="29"/>
  <c r="AV20" i="29"/>
  <c r="AX8" i="30"/>
  <c r="AT8" i="30"/>
  <c r="AR26" i="30"/>
  <c r="AV13" i="27"/>
  <c r="AT13" i="27"/>
  <c r="AR13" i="27"/>
  <c r="AX13" i="27"/>
  <c r="AR22" i="31"/>
  <c r="AT22" i="31"/>
  <c r="H169" i="29"/>
  <c r="L169" i="29"/>
  <c r="F169" i="29"/>
  <c r="J169" i="29"/>
  <c r="AR23" i="30"/>
  <c r="AX23" i="30"/>
  <c r="AT30" i="31"/>
  <c r="AR30" i="31"/>
  <c r="AX30" i="31"/>
  <c r="AR24" i="27"/>
  <c r="AV24" i="27"/>
  <c r="AP14" i="16"/>
  <c r="N264" i="4"/>
  <c r="D264" i="12"/>
  <c r="F264" i="12" s="1"/>
  <c r="AR29" i="31"/>
  <c r="AZ34" i="39"/>
  <c r="AP23" i="39"/>
  <c r="AV23" i="39" s="1"/>
  <c r="AZ10" i="10"/>
  <c r="AR18" i="31"/>
  <c r="AZ21" i="13"/>
  <c r="D126" i="23"/>
  <c r="J126" i="23" s="1"/>
  <c r="AP14" i="19"/>
  <c r="AP14" i="23"/>
  <c r="AZ22" i="10"/>
  <c r="AT28" i="27"/>
  <c r="AZ33" i="5"/>
  <c r="AR17" i="30"/>
  <c r="AZ30" i="16"/>
  <c r="N160" i="10"/>
  <c r="N161" i="10"/>
  <c r="D171" i="14"/>
  <c r="H171" i="14" s="1"/>
  <c r="D283" i="21"/>
  <c r="F283" i="21" s="1"/>
  <c r="N286" i="4"/>
  <c r="N172" i="10"/>
  <c r="F162" i="29"/>
  <c r="AR24" i="30"/>
  <c r="AP29" i="39"/>
  <c r="AZ15" i="4"/>
  <c r="AZ25" i="11"/>
  <c r="AR27" i="31"/>
  <c r="AR32" i="27"/>
  <c r="AV31" i="29"/>
  <c r="AR25" i="29"/>
  <c r="AV22" i="30"/>
  <c r="AP29" i="24"/>
  <c r="AX11" i="29"/>
  <c r="AZ18" i="5"/>
  <c r="AR28" i="27"/>
  <c r="AR12" i="27"/>
  <c r="AR9" i="31"/>
  <c r="AZ9" i="6"/>
  <c r="AP21" i="14"/>
  <c r="AV21" i="14" s="1"/>
  <c r="AZ16" i="15"/>
  <c r="AZ9" i="16"/>
  <c r="AZ18" i="24"/>
  <c r="AP30" i="23"/>
  <c r="AR30" i="23" s="1"/>
  <c r="AR9" i="27"/>
  <c r="D564" i="7"/>
  <c r="J564" i="7" s="1"/>
  <c r="D253" i="39"/>
  <c r="L257" i="28"/>
  <c r="J257" i="28"/>
  <c r="AP34" i="22"/>
  <c r="AR34" i="28"/>
  <c r="N166" i="10"/>
  <c r="H257" i="28"/>
  <c r="AT9" i="4"/>
  <c r="AR31" i="29"/>
  <c r="AZ24" i="13"/>
  <c r="N178" i="10"/>
  <c r="AP13" i="26"/>
  <c r="AZ9" i="14"/>
  <c r="AP23" i="10"/>
  <c r="AR8" i="30"/>
  <c r="N546" i="7"/>
  <c r="AV27" i="31"/>
  <c r="AP21" i="12"/>
  <c r="AR30" i="30"/>
  <c r="AZ16" i="11"/>
  <c r="D258" i="12"/>
  <c r="F258" i="12" s="1"/>
  <c r="AP22" i="12"/>
  <c r="AT22" i="12" s="1"/>
  <c r="AZ17" i="12"/>
  <c r="AZ13" i="12"/>
  <c r="AZ15" i="12"/>
  <c r="K300" i="9"/>
  <c r="N556" i="7"/>
  <c r="N275" i="4"/>
  <c r="N265" i="4"/>
  <c r="N560" i="7"/>
  <c r="N285" i="4"/>
  <c r="N561" i="7"/>
  <c r="N567" i="7"/>
  <c r="N174" i="10"/>
  <c r="N273" i="4"/>
  <c r="D565" i="7"/>
  <c r="G181" i="2"/>
  <c r="N269" i="4"/>
  <c r="N568" i="7"/>
  <c r="N171" i="10"/>
  <c r="L267" i="27"/>
  <c r="AV29" i="29"/>
  <c r="AP14" i="25"/>
  <c r="AR17" i="28"/>
  <c r="D131" i="23"/>
  <c r="J131" i="23" s="1"/>
  <c r="AT24" i="19"/>
  <c r="AP31" i="11"/>
  <c r="AP19" i="11"/>
  <c r="L256" i="28"/>
  <c r="AP11" i="22"/>
  <c r="AP21" i="39"/>
  <c r="AR21" i="39" s="1"/>
  <c r="AP33" i="21"/>
  <c r="AT33" i="21" s="1"/>
  <c r="AT17" i="24"/>
  <c r="AR18" i="28"/>
  <c r="AV11" i="31"/>
  <c r="AP14" i="14"/>
  <c r="AV14" i="14" s="1"/>
  <c r="AV13" i="30"/>
  <c r="AZ13" i="21"/>
  <c r="AV20" i="30"/>
  <c r="D270" i="11"/>
  <c r="AZ28" i="24"/>
  <c r="AP22" i="23"/>
  <c r="AT22" i="23" s="1"/>
  <c r="N159" i="10"/>
  <c r="D137" i="23"/>
  <c r="J162" i="29"/>
  <c r="AP9" i="17"/>
  <c r="AP32" i="22"/>
  <c r="AR12" i="31"/>
  <c r="AZ23" i="23"/>
  <c r="AP14" i="21"/>
  <c r="AZ9" i="21"/>
  <c r="AT30" i="22"/>
  <c r="AT23" i="31"/>
  <c r="AR28" i="31"/>
  <c r="D248" i="20"/>
  <c r="F248" i="20" s="1"/>
  <c r="AZ14" i="17"/>
  <c r="AZ11" i="14"/>
  <c r="N157" i="10"/>
  <c r="D548" i="7"/>
  <c r="L548" i="7" s="1"/>
  <c r="N557" i="7"/>
  <c r="D266" i="39"/>
  <c r="L266" i="39" s="1"/>
  <c r="N179" i="10"/>
  <c r="N154" i="10"/>
  <c r="AV11" i="27"/>
  <c r="AZ18" i="15"/>
  <c r="AZ34" i="15"/>
  <c r="AP17" i="7"/>
  <c r="AR17" i="7" s="1"/>
  <c r="AR31" i="27"/>
  <c r="AP18" i="13"/>
  <c r="AX28" i="29"/>
  <c r="AT13" i="28"/>
  <c r="AR13" i="28"/>
  <c r="AZ23" i="16"/>
  <c r="AP13" i="4"/>
  <c r="AZ24" i="11"/>
  <c r="AV30" i="31"/>
  <c r="AP10" i="25"/>
  <c r="AZ11" i="25"/>
  <c r="AT9" i="11"/>
  <c r="AZ34" i="14"/>
  <c r="AP33" i="25"/>
  <c r="AZ23" i="5"/>
  <c r="AZ33" i="13"/>
  <c r="N175" i="10"/>
  <c r="AP24" i="24"/>
  <c r="AZ16" i="19"/>
  <c r="AP22" i="14"/>
  <c r="AZ9" i="25"/>
  <c r="D345" i="6"/>
  <c r="AP11" i="6"/>
  <c r="AV11" i="6" s="1"/>
  <c r="AZ24" i="6"/>
  <c r="AT10" i="6"/>
  <c r="K163" i="2"/>
  <c r="E166" i="2"/>
  <c r="E179" i="2"/>
  <c r="G18" i="33"/>
  <c r="F21" i="33"/>
  <c r="K200" i="35"/>
  <c r="F200" i="35"/>
  <c r="F30" i="35"/>
  <c r="K336" i="35"/>
  <c r="F336" i="35"/>
  <c r="F370" i="35"/>
  <c r="K370" i="35"/>
  <c r="F302" i="35"/>
  <c r="K302" i="35"/>
  <c r="F98" i="35"/>
  <c r="K98" i="35"/>
  <c r="F64" i="35"/>
  <c r="K64" i="35"/>
  <c r="K234" i="35"/>
  <c r="F234" i="35"/>
  <c r="F166" i="35"/>
  <c r="K166" i="35"/>
  <c r="K268" i="35"/>
  <c r="F268" i="35"/>
  <c r="F404" i="35"/>
  <c r="K404" i="35"/>
  <c r="F132" i="35"/>
  <c r="K132" i="35"/>
  <c r="G20" i="33"/>
  <c r="K271" i="35"/>
  <c r="F271" i="35"/>
  <c r="F237" i="35"/>
  <c r="K237" i="35"/>
  <c r="K169" i="35"/>
  <c r="F169" i="35"/>
  <c r="F67" i="35"/>
  <c r="K67" i="35"/>
  <c r="F203" i="35"/>
  <c r="K203" i="35"/>
  <c r="F101" i="35"/>
  <c r="K101" i="35"/>
  <c r="F305" i="35"/>
  <c r="K305" i="35"/>
  <c r="K339" i="35"/>
  <c r="F339" i="35"/>
  <c r="K407" i="35"/>
  <c r="F407" i="35"/>
  <c r="F33" i="35"/>
  <c r="K373" i="35"/>
  <c r="F373" i="35"/>
  <c r="F135" i="35"/>
  <c r="K135" i="35"/>
  <c r="G33" i="33"/>
  <c r="G23" i="33"/>
  <c r="G13" i="33"/>
  <c r="K338" i="35"/>
  <c r="F338" i="35"/>
  <c r="F406" i="35"/>
  <c r="K406" i="35"/>
  <c r="F32" i="35"/>
  <c r="F134" i="35"/>
  <c r="K134" i="35"/>
  <c r="K66" i="35"/>
  <c r="F66" i="35"/>
  <c r="K168" i="35"/>
  <c r="F168" i="35"/>
  <c r="K372" i="35"/>
  <c r="F372" i="35"/>
  <c r="K100" i="35"/>
  <c r="F100" i="35"/>
  <c r="K236" i="35"/>
  <c r="F236" i="35"/>
  <c r="F304" i="35"/>
  <c r="K304" i="35"/>
  <c r="K270" i="35"/>
  <c r="F270" i="35"/>
  <c r="F202" i="35"/>
  <c r="K202" i="35"/>
  <c r="G63" i="33"/>
  <c r="G115" i="33"/>
  <c r="G50" i="33"/>
  <c r="G38" i="33"/>
  <c r="G103" i="33"/>
  <c r="F106" i="33"/>
  <c r="G58" i="33"/>
  <c r="G48" i="33"/>
  <c r="G73" i="34"/>
  <c r="G21" i="34"/>
  <c r="G81" i="34"/>
  <c r="G93" i="34"/>
  <c r="G65" i="34"/>
  <c r="G69" i="34"/>
  <c r="G41" i="34"/>
  <c r="G101" i="34"/>
  <c r="G25" i="34"/>
  <c r="G53" i="34"/>
  <c r="G33" i="34"/>
  <c r="G97" i="34"/>
  <c r="G37" i="34"/>
  <c r="G85" i="34"/>
  <c r="G89" i="34"/>
  <c r="G29" i="34"/>
  <c r="G61" i="34"/>
  <c r="G57" i="34"/>
  <c r="G17" i="34"/>
  <c r="G77" i="34"/>
  <c r="G49" i="34"/>
  <c r="G45" i="34"/>
  <c r="G9" i="34"/>
  <c r="G13" i="34"/>
  <c r="G15" i="33"/>
  <c r="G95" i="33"/>
  <c r="F86" i="33"/>
  <c r="G83" i="33"/>
  <c r="F81" i="33"/>
  <c r="G78" i="33"/>
  <c r="G35" i="33"/>
  <c r="G30" i="33"/>
  <c r="F91" i="33"/>
  <c r="G88" i="33"/>
  <c r="G45" i="33"/>
  <c r="G65" i="33"/>
  <c r="G80" i="33"/>
  <c r="K337" i="35"/>
  <c r="F337" i="35"/>
  <c r="F235" i="35"/>
  <c r="K235" i="35"/>
  <c r="F167" i="35"/>
  <c r="K167" i="35"/>
  <c r="F269" i="35"/>
  <c r="K269" i="35"/>
  <c r="F405" i="35"/>
  <c r="K405" i="35"/>
  <c r="K303" i="35"/>
  <c r="F303" i="35"/>
  <c r="F31" i="35"/>
  <c r="F65" i="35"/>
  <c r="K65" i="35"/>
  <c r="K371" i="35"/>
  <c r="F371" i="35"/>
  <c r="K99" i="35"/>
  <c r="F99" i="35"/>
  <c r="F201" i="35"/>
  <c r="K201" i="35"/>
  <c r="F133" i="35"/>
  <c r="K133" i="35"/>
  <c r="G118" i="33"/>
  <c r="F121" i="33"/>
  <c r="G113" i="33"/>
  <c r="F116" i="33"/>
  <c r="G110" i="33"/>
  <c r="G40" i="33"/>
  <c r="G120" i="33"/>
  <c r="G75" i="33"/>
  <c r="G93" i="33"/>
  <c r="F96" i="33"/>
  <c r="F76" i="33"/>
  <c r="G73" i="33"/>
  <c r="F111" i="33"/>
  <c r="G108" i="33"/>
  <c r="G28" i="33"/>
  <c r="G43" i="33"/>
  <c r="G70" i="33"/>
  <c r="G85" i="33"/>
  <c r="G98" i="33"/>
  <c r="F101" i="33"/>
  <c r="G53" i="33"/>
  <c r="G105" i="33"/>
  <c r="G60" i="33"/>
  <c r="G55" i="33"/>
  <c r="G10" i="33"/>
  <c r="G68" i="33"/>
  <c r="G100" i="33"/>
  <c r="G25" i="33"/>
  <c r="G90" i="33"/>
  <c r="G8" i="33"/>
  <c r="G311" i="9"/>
  <c r="K316" i="9"/>
  <c r="I166" i="2"/>
  <c r="D166" i="2" s="1"/>
  <c r="F166" i="2" s="1"/>
  <c r="E313" i="9"/>
  <c r="K313" i="9"/>
  <c r="A167" i="2"/>
  <c r="G313" i="9"/>
  <c r="I304" i="9"/>
  <c r="K295" i="9"/>
  <c r="G163" i="2"/>
  <c r="G172" i="2"/>
  <c r="G179" i="2"/>
  <c r="AZ33" i="19"/>
  <c r="AZ21" i="19"/>
  <c r="AZ34" i="19"/>
  <c r="AV33" i="30"/>
  <c r="AT33" i="30"/>
  <c r="AR33" i="30"/>
  <c r="AX33" i="30"/>
  <c r="AP19" i="12"/>
  <c r="AR19" i="12" s="1"/>
  <c r="E182" i="2"/>
  <c r="I175" i="2"/>
  <c r="G312" i="9"/>
  <c r="I303" i="9"/>
  <c r="A185" i="2"/>
  <c r="I163" i="2"/>
  <c r="I172" i="2"/>
  <c r="I179" i="2"/>
  <c r="AV14" i="27"/>
  <c r="AT14" i="27"/>
  <c r="AX14" i="27"/>
  <c r="AR14" i="27"/>
  <c r="AP22" i="7"/>
  <c r="AR22" i="7" s="1"/>
  <c r="AQ35" i="6"/>
  <c r="AP8" i="6"/>
  <c r="AR8" i="6" s="1"/>
  <c r="AZ10" i="6"/>
  <c r="AX10" i="6"/>
  <c r="AP25" i="6"/>
  <c r="AV25" i="6" s="1"/>
  <c r="AZ29" i="6"/>
  <c r="AV23" i="27"/>
  <c r="AT23" i="27"/>
  <c r="AX23" i="27"/>
  <c r="AR23" i="27"/>
  <c r="AP11" i="16"/>
  <c r="AP29" i="16"/>
  <c r="AR29" i="16" s="1"/>
  <c r="AZ26" i="16"/>
  <c r="AQ35" i="16"/>
  <c r="AP8" i="16"/>
  <c r="AP16" i="14"/>
  <c r="AR16" i="14" s="1"/>
  <c r="AR32" i="14"/>
  <c r="AP8" i="4"/>
  <c r="AV8" i="4" s="1"/>
  <c r="AU35" i="4"/>
  <c r="AZ24" i="4"/>
  <c r="AP17" i="6"/>
  <c r="AT17" i="6" s="1"/>
  <c r="E317" i="9"/>
  <c r="G310" i="9"/>
  <c r="I301" i="9"/>
  <c r="A164" i="2"/>
  <c r="I181" i="2"/>
  <c r="E316" i="9"/>
  <c r="G309" i="9"/>
  <c r="I300" i="9"/>
  <c r="K178" i="2"/>
  <c r="A166" i="2"/>
  <c r="E173" i="2"/>
  <c r="A182" i="2"/>
  <c r="AV32" i="31"/>
  <c r="AT32" i="31"/>
  <c r="AR32" i="31"/>
  <c r="AX32" i="31"/>
  <c r="A173" i="2"/>
  <c r="AZ9" i="15"/>
  <c r="AP27" i="15"/>
  <c r="AV27" i="15" s="1"/>
  <c r="G308" i="9"/>
  <c r="G307" i="9"/>
  <c r="AZ12" i="24"/>
  <c r="AM35" i="24"/>
  <c r="AZ27" i="24"/>
  <c r="AZ26" i="24"/>
  <c r="AZ11" i="39"/>
  <c r="AZ30" i="39"/>
  <c r="AS35" i="39"/>
  <c r="AZ19" i="39"/>
  <c r="AZ24" i="39"/>
  <c r="AZ18" i="39"/>
  <c r="AP10" i="15"/>
  <c r="K317" i="9"/>
  <c r="G173" i="2"/>
  <c r="AW38" i="31"/>
  <c r="AP15" i="7"/>
  <c r="AR15" i="7" s="1"/>
  <c r="G297" i="9"/>
  <c r="I159" i="2"/>
  <c r="E302" i="9"/>
  <c r="G295" i="9"/>
  <c r="K312" i="9"/>
  <c r="K159" i="2"/>
  <c r="E167" i="2"/>
  <c r="E176" i="2"/>
  <c r="K184" i="2"/>
  <c r="I302" i="9"/>
  <c r="K314" i="9"/>
  <c r="I184" i="2"/>
  <c r="K311" i="9"/>
  <c r="AX20" i="31"/>
  <c r="AV20" i="31"/>
  <c r="AR20" i="31"/>
  <c r="AT20" i="31"/>
  <c r="E314" i="9"/>
  <c r="G175" i="2"/>
  <c r="K166" i="2"/>
  <c r="E312" i="9"/>
  <c r="A176" i="2"/>
  <c r="G294" i="9"/>
  <c r="E160" i="2"/>
  <c r="G176" i="2"/>
  <c r="G293" i="9"/>
  <c r="I176" i="2"/>
  <c r="G296" i="9"/>
  <c r="E301" i="9"/>
  <c r="E169" i="2"/>
  <c r="E300" i="9"/>
  <c r="K301" i="9"/>
  <c r="G160" i="2"/>
  <c r="G169" i="2"/>
  <c r="E185" i="2"/>
  <c r="E299" i="9"/>
  <c r="G292" i="9"/>
  <c r="I160" i="2"/>
  <c r="K169" i="2"/>
  <c r="G178" i="2"/>
  <c r="G185" i="2"/>
  <c r="AW32" i="9"/>
  <c r="AU29" i="9"/>
  <c r="AS26" i="9"/>
  <c r="AQ23" i="9"/>
  <c r="AM20" i="9"/>
  <c r="AW16" i="9"/>
  <c r="AU13" i="9"/>
  <c r="AS10" i="9"/>
  <c r="AU32" i="9"/>
  <c r="AS29" i="9"/>
  <c r="AQ26" i="9"/>
  <c r="AM23" i="9"/>
  <c r="AW19" i="9"/>
  <c r="AU16" i="9"/>
  <c r="AS13" i="9"/>
  <c r="AQ10" i="9"/>
  <c r="AS32" i="9"/>
  <c r="AQ29" i="9"/>
  <c r="AM26" i="9"/>
  <c r="AW22" i="9"/>
  <c r="AU19" i="9"/>
  <c r="AS16" i="9"/>
  <c r="AQ13" i="9"/>
  <c r="AM10" i="9"/>
  <c r="AQ32" i="9"/>
  <c r="AP32" i="9" s="1"/>
  <c r="AM29" i="9"/>
  <c r="AW25" i="9"/>
  <c r="AU22" i="9"/>
  <c r="AS19" i="9"/>
  <c r="AQ16" i="9"/>
  <c r="AM13" i="9"/>
  <c r="AW9" i="9"/>
  <c r="AQ33" i="9"/>
  <c r="AM30" i="9"/>
  <c r="AW26" i="9"/>
  <c r="AU23" i="9"/>
  <c r="AS20" i="9"/>
  <c r="AQ17" i="9"/>
  <c r="AM14" i="9"/>
  <c r="AU33" i="9"/>
  <c r="AS28" i="9"/>
  <c r="AQ24" i="9"/>
  <c r="AM19" i="9"/>
  <c r="AW14" i="9"/>
  <c r="AU9" i="9"/>
  <c r="AS33" i="9"/>
  <c r="AQ28" i="9"/>
  <c r="AM24" i="9"/>
  <c r="AW18" i="9"/>
  <c r="AU14" i="9"/>
  <c r="AS9" i="9"/>
  <c r="AM33" i="9"/>
  <c r="AM28" i="9"/>
  <c r="AW23" i="9"/>
  <c r="AU18" i="9"/>
  <c r="AS14" i="9"/>
  <c r="AQ9" i="9"/>
  <c r="AM32" i="9"/>
  <c r="AW27" i="9"/>
  <c r="AS23" i="9"/>
  <c r="AS18" i="9"/>
  <c r="AQ14" i="9"/>
  <c r="AM9" i="9"/>
  <c r="AW31" i="9"/>
  <c r="AU27" i="9"/>
  <c r="AS22" i="9"/>
  <c r="AQ18" i="9"/>
  <c r="AW13" i="9"/>
  <c r="AW8" i="9"/>
  <c r="AU31" i="9"/>
  <c r="AS27" i="9"/>
  <c r="AQ22" i="9"/>
  <c r="AM18" i="9"/>
  <c r="AW12" i="9"/>
  <c r="AU8" i="9"/>
  <c r="AS31" i="9"/>
  <c r="AQ27" i="9"/>
  <c r="AM22" i="9"/>
  <c r="AW17" i="9"/>
  <c r="AU12" i="9"/>
  <c r="AS8" i="9"/>
  <c r="AU34" i="9"/>
  <c r="AS30" i="9"/>
  <c r="AQ25" i="9"/>
  <c r="AM21" i="9"/>
  <c r="AW15" i="9"/>
  <c r="AU11" i="9"/>
  <c r="AS34" i="9"/>
  <c r="AQ30" i="9"/>
  <c r="AM25" i="9"/>
  <c r="AW20" i="9"/>
  <c r="AU15" i="9"/>
  <c r="AS11" i="9"/>
  <c r="AQ34" i="9"/>
  <c r="AW29" i="9"/>
  <c r="AW24" i="9"/>
  <c r="AU20" i="9"/>
  <c r="AS15" i="9"/>
  <c r="AQ11" i="9"/>
  <c r="AM34" i="9"/>
  <c r="AW28" i="9"/>
  <c r="AU24" i="9"/>
  <c r="AQ20" i="9"/>
  <c r="AQ15" i="9"/>
  <c r="AM11" i="9"/>
  <c r="AS24" i="9"/>
  <c r="AQ8" i="9"/>
  <c r="AQ31" i="9"/>
  <c r="AW21" i="9"/>
  <c r="AM8" i="9"/>
  <c r="AU21" i="9"/>
  <c r="AW30" i="9"/>
  <c r="AS21" i="9"/>
  <c r="AU17" i="9"/>
  <c r="AM15" i="9"/>
  <c r="AQ21" i="9"/>
  <c r="AM17" i="9"/>
  <c r="AM16" i="9"/>
  <c r="AU30" i="9"/>
  <c r="AW34" i="9"/>
  <c r="AQ19" i="9"/>
  <c r="AW33" i="9"/>
  <c r="AS17" i="9"/>
  <c r="AM31" i="9"/>
  <c r="AU28" i="9"/>
  <c r="AS12" i="9"/>
  <c r="AM12" i="9"/>
  <c r="AM27" i="9"/>
  <c r="AQ12" i="9"/>
  <c r="AU26" i="9"/>
  <c r="AU25" i="9"/>
  <c r="AW11" i="9"/>
  <c r="AS25" i="9"/>
  <c r="AU10" i="9"/>
  <c r="E291" i="9"/>
  <c r="I306" i="9"/>
  <c r="I291" i="9"/>
  <c r="A291" i="9"/>
  <c r="K299" i="9"/>
  <c r="K315" i="9"/>
  <c r="K302" i="9"/>
  <c r="K291" i="9"/>
  <c r="I308" i="9"/>
  <c r="G298" i="9"/>
  <c r="G314" i="9"/>
  <c r="E303" i="9"/>
  <c r="K303" i="9"/>
  <c r="I292" i="9"/>
  <c r="I309" i="9"/>
  <c r="G299" i="9"/>
  <c r="G315" i="9"/>
  <c r="E304" i="9"/>
  <c r="I293" i="9"/>
  <c r="I310" i="9"/>
  <c r="G316" i="9"/>
  <c r="E305" i="9"/>
  <c r="I294" i="9"/>
  <c r="I311" i="9"/>
  <c r="G317" i="9"/>
  <c r="I295" i="9"/>
  <c r="G291" i="9"/>
  <c r="K307" i="9"/>
  <c r="G303" i="9"/>
  <c r="G304" i="9"/>
  <c r="I315" i="9"/>
  <c r="K304" i="9"/>
  <c r="G300" i="9"/>
  <c r="K305" i="9"/>
  <c r="G301" i="9"/>
  <c r="I312" i="9"/>
  <c r="E307" i="9"/>
  <c r="I296" i="9"/>
  <c r="I314" i="9"/>
  <c r="E309" i="9"/>
  <c r="K309" i="9"/>
  <c r="E306" i="9"/>
  <c r="G302" i="9"/>
  <c r="I313" i="9"/>
  <c r="E308" i="9"/>
  <c r="K308" i="9"/>
  <c r="G305" i="9"/>
  <c r="K306" i="9"/>
  <c r="E292" i="9"/>
  <c r="I297" i="9"/>
  <c r="E294" i="9"/>
  <c r="E310" i="9"/>
  <c r="K292" i="9"/>
  <c r="E293" i="9"/>
  <c r="I298" i="9"/>
  <c r="K294" i="9"/>
  <c r="K310" i="9"/>
  <c r="I299" i="9"/>
  <c r="I316" i="9"/>
  <c r="G306" i="9"/>
  <c r="E295" i="9"/>
  <c r="E311" i="9"/>
  <c r="I317" i="9"/>
  <c r="K160" i="2"/>
  <c r="I178" i="2"/>
  <c r="I185" i="2"/>
  <c r="AZ22" i="22"/>
  <c r="AZ18" i="22"/>
  <c r="AZ31" i="22"/>
  <c r="AU35" i="22"/>
  <c r="AP35" i="29"/>
  <c r="AX8" i="29"/>
  <c r="AT8" i="29"/>
  <c r="AR8" i="29"/>
  <c r="AV8" i="29"/>
  <c r="G182" i="2"/>
  <c r="I182" i="2"/>
  <c r="A170" i="2"/>
  <c r="E297" i="9"/>
  <c r="I307" i="9"/>
  <c r="K297" i="9"/>
  <c r="A184" i="2"/>
  <c r="K162" i="2"/>
  <c r="E170" i="2"/>
  <c r="A179" i="2"/>
  <c r="E315" i="9"/>
  <c r="E298" i="9"/>
  <c r="K298" i="9"/>
  <c r="E296" i="9"/>
  <c r="I305" i="9"/>
  <c r="K296" i="9"/>
  <c r="A163" i="2"/>
  <c r="G170" i="2"/>
  <c r="A161" i="2"/>
  <c r="E164" i="2"/>
  <c r="G167" i="2"/>
  <c r="I170" i="2"/>
  <c r="I173" i="2"/>
  <c r="K176" i="2"/>
  <c r="K179" i="2"/>
  <c r="K182" i="2"/>
  <c r="K185" i="2"/>
  <c r="N266" i="4"/>
  <c r="D123" i="23"/>
  <c r="H123" i="23" s="1"/>
  <c r="J267" i="27"/>
  <c r="AV18" i="27"/>
  <c r="AP25" i="22"/>
  <c r="AX25" i="22" s="1"/>
  <c r="AZ32" i="22"/>
  <c r="AZ23" i="22"/>
  <c r="AP28" i="22"/>
  <c r="AZ17" i="22"/>
  <c r="AZ11" i="22"/>
  <c r="AX11" i="22"/>
  <c r="AP12" i="24"/>
  <c r="AZ16" i="24"/>
  <c r="AZ22" i="24"/>
  <c r="AV29" i="24"/>
  <c r="AZ27" i="39"/>
  <c r="AP20" i="19"/>
  <c r="AR20" i="19" s="1"/>
  <c r="AZ26" i="19"/>
  <c r="AZ15" i="19"/>
  <c r="AZ9" i="19"/>
  <c r="AQ37" i="29"/>
  <c r="AQ35" i="15"/>
  <c r="AP8" i="15"/>
  <c r="AR8" i="15" s="1"/>
  <c r="AP17" i="15"/>
  <c r="AX17" i="15" s="1"/>
  <c r="AP22" i="15"/>
  <c r="AR22" i="15" s="1"/>
  <c r="AZ30" i="15"/>
  <c r="AZ8" i="15"/>
  <c r="AW35" i="15"/>
  <c r="AS35" i="12"/>
  <c r="AZ29" i="12"/>
  <c r="AP18" i="12"/>
  <c r="AR18" i="12" s="1"/>
  <c r="AP27" i="12"/>
  <c r="AX27" i="12" s="1"/>
  <c r="AZ21" i="12"/>
  <c r="AX21" i="12"/>
  <c r="AZ32" i="7"/>
  <c r="AZ18" i="7"/>
  <c r="AP16" i="6"/>
  <c r="AR16" i="6" s="1"/>
  <c r="AP23" i="6"/>
  <c r="AR23" i="6" s="1"/>
  <c r="AZ28" i="6"/>
  <c r="AP29" i="6"/>
  <c r="AX29" i="6" s="1"/>
  <c r="AV18" i="29"/>
  <c r="AX18" i="29"/>
  <c r="AP9" i="16"/>
  <c r="AV9" i="16" s="1"/>
  <c r="AZ31" i="16"/>
  <c r="AP23" i="14"/>
  <c r="AR23" i="14" s="1"/>
  <c r="AX27" i="28"/>
  <c r="K173" i="2"/>
  <c r="A177" i="2"/>
  <c r="A180" i="2"/>
  <c r="A183" i="2"/>
  <c r="N274" i="4"/>
  <c r="N177" i="10"/>
  <c r="AT29" i="31"/>
  <c r="AV23" i="28"/>
  <c r="AT23" i="28"/>
  <c r="AP15" i="22"/>
  <c r="AR15" i="22" s="1"/>
  <c r="AP31" i="22"/>
  <c r="AT31" i="22" s="1"/>
  <c r="AZ26" i="22"/>
  <c r="AP11" i="24"/>
  <c r="AT11" i="24" s="1"/>
  <c r="AZ32" i="24"/>
  <c r="AZ10" i="39"/>
  <c r="AZ29" i="39"/>
  <c r="AX29" i="39"/>
  <c r="AZ17" i="39"/>
  <c r="AP28" i="39"/>
  <c r="AX9" i="31"/>
  <c r="AV9" i="31"/>
  <c r="AZ23" i="19"/>
  <c r="AZ19" i="19"/>
  <c r="AP24" i="15"/>
  <c r="AZ27" i="15"/>
  <c r="AX27" i="15"/>
  <c r="AP16" i="15"/>
  <c r="AR16" i="15" s="1"/>
  <c r="AU35" i="12"/>
  <c r="AQ35" i="12"/>
  <c r="AP8" i="12"/>
  <c r="AV8" i="12" s="1"/>
  <c r="AP14" i="12"/>
  <c r="AT14" i="12" s="1"/>
  <c r="AZ26" i="7"/>
  <c r="AP16" i="7"/>
  <c r="AX16" i="7" s="1"/>
  <c r="AP10" i="7"/>
  <c r="AP27" i="7"/>
  <c r="AX27" i="7" s="1"/>
  <c r="AP14" i="6"/>
  <c r="AV14" i="6" s="1"/>
  <c r="AZ23" i="6"/>
  <c r="AZ19" i="6"/>
  <c r="AT31" i="27"/>
  <c r="AP28" i="16"/>
  <c r="AX28" i="16" s="1"/>
  <c r="AV18" i="30"/>
  <c r="AT18" i="30"/>
  <c r="AR18" i="30"/>
  <c r="E161" i="2"/>
  <c r="K167" i="2"/>
  <c r="E183" i="2"/>
  <c r="N165" i="10"/>
  <c r="AP18" i="17"/>
  <c r="AT18" i="17" s="1"/>
  <c r="AR10" i="29"/>
  <c r="AT10" i="29"/>
  <c r="AX10" i="29"/>
  <c r="AP13" i="22"/>
  <c r="AX13" i="22" s="1"/>
  <c r="AP20" i="22"/>
  <c r="AR20" i="22" s="1"/>
  <c r="AP24" i="22"/>
  <c r="AX24" i="22" s="1"/>
  <c r="AP18" i="22"/>
  <c r="AP13" i="24"/>
  <c r="AV13" i="24" s="1"/>
  <c r="AS35" i="24"/>
  <c r="AZ14" i="24"/>
  <c r="AZ24" i="24"/>
  <c r="AX24" i="24"/>
  <c r="AZ31" i="24"/>
  <c r="AP33" i="39"/>
  <c r="AZ33" i="39"/>
  <c r="AP14" i="39"/>
  <c r="AR14" i="39" s="1"/>
  <c r="AZ9" i="39"/>
  <c r="AP33" i="19"/>
  <c r="AT33" i="19" s="1"/>
  <c r="AZ20" i="19"/>
  <c r="AS35" i="19"/>
  <c r="AP22" i="19"/>
  <c r="AR22" i="19" s="1"/>
  <c r="AP16" i="19"/>
  <c r="AR16" i="19" s="1"/>
  <c r="AV33" i="29"/>
  <c r="AT33" i="29"/>
  <c r="AX33" i="29"/>
  <c r="AX25" i="27"/>
  <c r="AV25" i="27"/>
  <c r="AT25" i="27"/>
  <c r="AS35" i="15"/>
  <c r="AP9" i="15"/>
  <c r="AR9" i="15" s="1"/>
  <c r="AZ17" i="15"/>
  <c r="AP15" i="15"/>
  <c r="AT15" i="15" s="1"/>
  <c r="AZ19" i="15"/>
  <c r="AP29" i="12"/>
  <c r="AV29" i="12" s="1"/>
  <c r="AZ9" i="12"/>
  <c r="AP28" i="12"/>
  <c r="AR28" i="12" s="1"/>
  <c r="AR22" i="12"/>
  <c r="AP31" i="7"/>
  <c r="AT31" i="7" s="1"/>
  <c r="AZ20" i="7"/>
  <c r="AV17" i="7"/>
  <c r="AZ14" i="7"/>
  <c r="AZ31" i="6"/>
  <c r="AZ20" i="6"/>
  <c r="AZ8" i="6"/>
  <c r="AW35" i="6"/>
  <c r="AP9" i="6"/>
  <c r="AV9" i="6" s="1"/>
  <c r="AZ26" i="6"/>
  <c r="AT30" i="27"/>
  <c r="AX30" i="27"/>
  <c r="AZ32" i="16"/>
  <c r="AP12" i="16"/>
  <c r="AZ21" i="16"/>
  <c r="AR14" i="16"/>
  <c r="AZ17" i="16"/>
  <c r="AZ11" i="16"/>
  <c r="AZ23" i="14"/>
  <c r="AP30" i="14"/>
  <c r="AP15" i="14"/>
  <c r="AX15" i="14" s="1"/>
  <c r="AZ33" i="4"/>
  <c r="AP28" i="4"/>
  <c r="AR28" i="4" s="1"/>
  <c r="AZ25" i="4"/>
  <c r="AZ14" i="4"/>
  <c r="AP15" i="4"/>
  <c r="AR15" i="4" s="1"/>
  <c r="AT14" i="28"/>
  <c r="AX14" i="28"/>
  <c r="AR14" i="28"/>
  <c r="N554" i="7"/>
  <c r="AZ28" i="22"/>
  <c r="AP19" i="22"/>
  <c r="AV19" i="22" s="1"/>
  <c r="AP26" i="22"/>
  <c r="AZ19" i="24"/>
  <c r="AV17" i="24"/>
  <c r="AZ8" i="24"/>
  <c r="AW35" i="24"/>
  <c r="AP30" i="39"/>
  <c r="AP20" i="39"/>
  <c r="AX20" i="39" s="1"/>
  <c r="AP19" i="39"/>
  <c r="AR19" i="39" s="1"/>
  <c r="AP25" i="19"/>
  <c r="AX25" i="19" s="1"/>
  <c r="AT21" i="31"/>
  <c r="AX21" i="31"/>
  <c r="AV21" i="31"/>
  <c r="AR33" i="29"/>
  <c r="AZ11" i="15"/>
  <c r="AP21" i="15"/>
  <c r="AZ22" i="15"/>
  <c r="AZ8" i="12"/>
  <c r="AW35" i="12"/>
  <c r="AZ29" i="7"/>
  <c r="AP18" i="7"/>
  <c r="AP25" i="7"/>
  <c r="AV25" i="7" s="1"/>
  <c r="AR10" i="6"/>
  <c r="AP28" i="6"/>
  <c r="AR28" i="6" s="1"/>
  <c r="AV10" i="6"/>
  <c r="AZ12" i="6"/>
  <c r="AR30" i="27"/>
  <c r="AP13" i="16"/>
  <c r="AV13" i="16" s="1"/>
  <c r="AP22" i="16"/>
  <c r="AV22" i="16" s="1"/>
  <c r="AZ25" i="16"/>
  <c r="AP19" i="14"/>
  <c r="AP13" i="14"/>
  <c r="AV13" i="14" s="1"/>
  <c r="AM35" i="14"/>
  <c r="AP17" i="25"/>
  <c r="AX17" i="25" s="1"/>
  <c r="AP11" i="25"/>
  <c r="AR11" i="25" s="1"/>
  <c r="AZ30" i="25"/>
  <c r="AM32" i="1"/>
  <c r="AW28" i="1"/>
  <c r="AU25" i="1"/>
  <c r="AS22" i="1"/>
  <c r="AQ19" i="1"/>
  <c r="AM16" i="1"/>
  <c r="AW12" i="1"/>
  <c r="AU9" i="1"/>
  <c r="AW34" i="1"/>
  <c r="AW31" i="1"/>
  <c r="AU28" i="1"/>
  <c r="AS25" i="1"/>
  <c r="AQ22" i="1"/>
  <c r="AM19" i="1"/>
  <c r="AW15" i="1"/>
  <c r="AU12" i="1"/>
  <c r="AS9" i="1"/>
  <c r="AU34" i="1"/>
  <c r="AU31" i="1"/>
  <c r="AS28" i="1"/>
  <c r="AQ25" i="1"/>
  <c r="AM22" i="1"/>
  <c r="AW18" i="1"/>
  <c r="AU15" i="1"/>
  <c r="AS12" i="1"/>
  <c r="AQ9" i="1"/>
  <c r="AS34" i="1"/>
  <c r="AS31" i="1"/>
  <c r="AQ28" i="1"/>
  <c r="AM25" i="1"/>
  <c r="AW21" i="1"/>
  <c r="AU18" i="1"/>
  <c r="AS15" i="1"/>
  <c r="AQ12" i="1"/>
  <c r="AQ33" i="1"/>
  <c r="AS29" i="1"/>
  <c r="AU24" i="1"/>
  <c r="AU20" i="1"/>
  <c r="AU16" i="1"/>
  <c r="AW11" i="1"/>
  <c r="AU11" i="1"/>
  <c r="AW23" i="1"/>
  <c r="AU23" i="1"/>
  <c r="AS19" i="1"/>
  <c r="AS10" i="1"/>
  <c r="AM27" i="1"/>
  <c r="AQ29" i="1"/>
  <c r="AS24" i="1"/>
  <c r="AS20" i="1"/>
  <c r="AS16" i="1"/>
  <c r="AU32" i="1"/>
  <c r="AM11" i="1"/>
  <c r="AW10" i="1"/>
  <c r="AU10" i="1"/>
  <c r="AQ27" i="1"/>
  <c r="AW26" i="1"/>
  <c r="AU22" i="1"/>
  <c r="AM33" i="1"/>
  <c r="AM29" i="1"/>
  <c r="AQ24" i="1"/>
  <c r="AQ20" i="1"/>
  <c r="AQ16" i="1"/>
  <c r="AS11" i="1"/>
  <c r="AM28" i="1"/>
  <c r="AM20" i="1"/>
  <c r="AQ11" i="1"/>
  <c r="AW19" i="1"/>
  <c r="AW14" i="1"/>
  <c r="AS23" i="1"/>
  <c r="AS14" i="1"/>
  <c r="AQ18" i="1"/>
  <c r="AM18" i="1"/>
  <c r="AW17" i="1"/>
  <c r="AW32" i="1"/>
  <c r="AM24" i="1"/>
  <c r="AQ15" i="1"/>
  <c r="AM15" i="1"/>
  <c r="AU27" i="1"/>
  <c r="AS27" i="1"/>
  <c r="AM31" i="1"/>
  <c r="AW27" i="1"/>
  <c r="AS32" i="1"/>
  <c r="AU14" i="1"/>
  <c r="AQ10" i="1"/>
  <c r="AW30" i="1"/>
  <c r="AU19" i="1"/>
  <c r="AQ32" i="1"/>
  <c r="AQ31" i="1"/>
  <c r="AQ23" i="1"/>
  <c r="AM14" i="1"/>
  <c r="AW9" i="1"/>
  <c r="AS18" i="1"/>
  <c r="AU30" i="1"/>
  <c r="AQ34" i="1"/>
  <c r="AS30" i="1"/>
  <c r="AS26" i="1"/>
  <c r="AU21" i="1"/>
  <c r="AU17" i="1"/>
  <c r="AU13" i="1"/>
  <c r="AM9" i="1"/>
  <c r="AM34" i="1"/>
  <c r="AQ26" i="1"/>
  <c r="AS21" i="1"/>
  <c r="AW8" i="1"/>
  <c r="AM30" i="1"/>
  <c r="AM26" i="1"/>
  <c r="AQ17" i="1"/>
  <c r="AU8" i="1"/>
  <c r="AW22" i="1"/>
  <c r="AU26" i="1"/>
  <c r="AQ30" i="1"/>
  <c r="AS17" i="1"/>
  <c r="AS13" i="1"/>
  <c r="AW33" i="1"/>
  <c r="AQ13" i="1"/>
  <c r="AW13" i="1"/>
  <c r="AQ21" i="1"/>
  <c r="AU33" i="1"/>
  <c r="AW29" i="1"/>
  <c r="AW25" i="1"/>
  <c r="AM21" i="1"/>
  <c r="AM17" i="1"/>
  <c r="AM13" i="1"/>
  <c r="AS8" i="1"/>
  <c r="AU29" i="1"/>
  <c r="AW20" i="1"/>
  <c r="AM12" i="1"/>
  <c r="AQ8" i="1"/>
  <c r="AM23" i="1"/>
  <c r="AQ14" i="1"/>
  <c r="AM10" i="1"/>
  <c r="AS33" i="1"/>
  <c r="AW24" i="1"/>
  <c r="AW16" i="1"/>
  <c r="AM8" i="1"/>
  <c r="K164" i="2"/>
  <c r="E174" i="2"/>
  <c r="G183" i="2"/>
  <c r="N542" i="7"/>
  <c r="N167" i="10"/>
  <c r="D127" i="25"/>
  <c r="H127" i="25" s="1"/>
  <c r="H162" i="29"/>
  <c r="AZ11" i="26"/>
  <c r="AT29" i="17"/>
  <c r="AX28" i="30"/>
  <c r="AT28" i="30"/>
  <c r="AV28" i="30"/>
  <c r="AZ24" i="22"/>
  <c r="AM35" i="22"/>
  <c r="AV30" i="22"/>
  <c r="AP30" i="24"/>
  <c r="AT30" i="24" s="1"/>
  <c r="AP34" i="24"/>
  <c r="AZ23" i="24"/>
  <c r="AZ34" i="24"/>
  <c r="AZ29" i="24"/>
  <c r="AX29" i="24"/>
  <c r="AP17" i="39"/>
  <c r="AV17" i="39" s="1"/>
  <c r="AP32" i="39"/>
  <c r="AX32" i="39" s="1"/>
  <c r="AP16" i="39"/>
  <c r="AP12" i="39"/>
  <c r="AZ25" i="19"/>
  <c r="AZ27" i="19"/>
  <c r="AZ17" i="19"/>
  <c r="AP29" i="19"/>
  <c r="AX29" i="19" s="1"/>
  <c r="AT18" i="28"/>
  <c r="AV18" i="28"/>
  <c r="AX29" i="28"/>
  <c r="AX24" i="29"/>
  <c r="AX34" i="27"/>
  <c r="AU35" i="15"/>
  <c r="AZ20" i="15"/>
  <c r="AZ21" i="15"/>
  <c r="AZ26" i="15"/>
  <c r="AZ19" i="12"/>
  <c r="AZ22" i="12"/>
  <c r="AP16" i="12"/>
  <c r="AV16" i="12" s="1"/>
  <c r="AZ34" i="7"/>
  <c r="AP34" i="7"/>
  <c r="AR34" i="7" s="1"/>
  <c r="AZ28" i="7"/>
  <c r="AU35" i="7"/>
  <c r="AP21" i="6"/>
  <c r="AR21" i="6" s="1"/>
  <c r="AZ13" i="6"/>
  <c r="AP15" i="6"/>
  <c r="AP33" i="6"/>
  <c r="AV33" i="6" s="1"/>
  <c r="AX12" i="30"/>
  <c r="AW37" i="28"/>
  <c r="AZ35" i="28"/>
  <c r="G164" i="2"/>
  <c r="I164" i="2"/>
  <c r="A171" i="2"/>
  <c r="E180" i="2"/>
  <c r="I161" i="2"/>
  <c r="E171" i="2"/>
  <c r="G180" i="2"/>
  <c r="N262" i="4"/>
  <c r="G171" i="2"/>
  <c r="N272" i="4"/>
  <c r="E165" i="2"/>
  <c r="K183" i="2"/>
  <c r="N176" i="10"/>
  <c r="D253" i="12"/>
  <c r="F253" i="12" s="1"/>
  <c r="D252" i="12"/>
  <c r="H252" i="12" s="1"/>
  <c r="D154" i="15"/>
  <c r="AX32" i="30"/>
  <c r="AV32" i="30"/>
  <c r="AX12" i="29"/>
  <c r="AV12" i="29"/>
  <c r="AT12" i="29"/>
  <c r="AZ29" i="22"/>
  <c r="AZ9" i="22"/>
  <c r="AZ15" i="22"/>
  <c r="AR11" i="22"/>
  <c r="AZ27" i="22"/>
  <c r="AX12" i="28"/>
  <c r="AV12" i="28"/>
  <c r="AP14" i="24"/>
  <c r="AX14" i="24" s="1"/>
  <c r="AP28" i="24"/>
  <c r="AR28" i="24" s="1"/>
  <c r="AP9" i="24"/>
  <c r="AT9" i="24" s="1"/>
  <c r="AP15" i="24"/>
  <c r="AX15" i="24" s="1"/>
  <c r="AT29" i="39"/>
  <c r="AZ20" i="39"/>
  <c r="AU35" i="39"/>
  <c r="AV23" i="31"/>
  <c r="AP34" i="19"/>
  <c r="AR34" i="19" s="1"/>
  <c r="AP15" i="19"/>
  <c r="AZ22" i="19"/>
  <c r="AT19" i="31"/>
  <c r="AX19" i="31"/>
  <c r="AZ28" i="15"/>
  <c r="AZ27" i="12"/>
  <c r="AZ33" i="12"/>
  <c r="AZ12" i="12"/>
  <c r="AR21" i="12"/>
  <c r="AP15" i="12"/>
  <c r="AT15" i="12" s="1"/>
  <c r="AP9" i="12"/>
  <c r="AV9" i="12" s="1"/>
  <c r="AZ31" i="12"/>
  <c r="AZ11" i="7"/>
  <c r="AZ31" i="7"/>
  <c r="AZ25" i="7"/>
  <c r="AZ30" i="6"/>
  <c r="AZ34" i="6"/>
  <c r="AP13" i="6"/>
  <c r="AT13" i="6" s="1"/>
  <c r="AZ18" i="6"/>
  <c r="AP19" i="6"/>
  <c r="AX19" i="6" s="1"/>
  <c r="AX11" i="31"/>
  <c r="AT11" i="31"/>
  <c r="AT27" i="29"/>
  <c r="AP16" i="16"/>
  <c r="AR16" i="16" s="1"/>
  <c r="AZ28" i="16"/>
  <c r="AZ10" i="16"/>
  <c r="AZ31" i="14"/>
  <c r="AQ35" i="14"/>
  <c r="AP8" i="14"/>
  <c r="AV8" i="14" s="1"/>
  <c r="AZ30" i="14"/>
  <c r="AZ24" i="14"/>
  <c r="AQ35" i="4"/>
  <c r="AV26" i="27"/>
  <c r="AR26" i="27"/>
  <c r="I167" i="2"/>
  <c r="A168" i="2"/>
  <c r="E177" i="2"/>
  <c r="A165" i="2"/>
  <c r="G177" i="2"/>
  <c r="I183" i="2"/>
  <c r="I171" i="2"/>
  <c r="E162" i="2"/>
  <c r="K174" i="2"/>
  <c r="D137" i="25"/>
  <c r="L137" i="25" s="1"/>
  <c r="F267" i="27"/>
  <c r="AR32" i="30"/>
  <c r="AR21" i="27"/>
  <c r="AX21" i="27"/>
  <c r="AT21" i="27"/>
  <c r="AP33" i="22"/>
  <c r="AZ8" i="22"/>
  <c r="AW35" i="22"/>
  <c r="AS35" i="22"/>
  <c r="AP18" i="24"/>
  <c r="AZ33" i="24"/>
  <c r="AZ12" i="39"/>
  <c r="AZ25" i="39"/>
  <c r="AZ13" i="39"/>
  <c r="AZ32" i="39"/>
  <c r="AZ15" i="39"/>
  <c r="AV34" i="28"/>
  <c r="AT34" i="28"/>
  <c r="AM35" i="19"/>
  <c r="AP9" i="19"/>
  <c r="AX9" i="19" s="1"/>
  <c r="AZ28" i="19"/>
  <c r="AR19" i="31"/>
  <c r="AX18" i="27"/>
  <c r="AX10" i="28"/>
  <c r="AT10" i="28"/>
  <c r="AP12" i="15"/>
  <c r="AP11" i="15"/>
  <c r="AP32" i="15"/>
  <c r="AR32" i="15" s="1"/>
  <c r="AP30" i="12"/>
  <c r="AT30" i="12" s="1"/>
  <c r="AP10" i="12"/>
  <c r="AX10" i="12" s="1"/>
  <c r="AZ34" i="12"/>
  <c r="AP9" i="7"/>
  <c r="AV9" i="7" s="1"/>
  <c r="AP29" i="7"/>
  <c r="AV29" i="7" s="1"/>
  <c r="AP14" i="7"/>
  <c r="AR14" i="7" s="1"/>
  <c r="AZ17" i="6"/>
  <c r="AP20" i="6"/>
  <c r="AP26" i="25"/>
  <c r="AX26" i="25" s="1"/>
  <c r="AP19" i="25"/>
  <c r="AX29" i="31"/>
  <c r="AT18" i="27"/>
  <c r="K170" i="2"/>
  <c r="G161" i="2"/>
  <c r="A174" i="2"/>
  <c r="N284" i="4"/>
  <c r="K161" i="2"/>
  <c r="E168" i="2"/>
  <c r="G174" i="2"/>
  <c r="I180" i="2"/>
  <c r="N267" i="4"/>
  <c r="AM33" i="2"/>
  <c r="AW29" i="2"/>
  <c r="AU26" i="2"/>
  <c r="AS23" i="2"/>
  <c r="AQ20" i="2"/>
  <c r="AM17" i="2"/>
  <c r="AW13" i="2"/>
  <c r="AU10" i="2"/>
  <c r="AW32" i="2"/>
  <c r="AU29" i="2"/>
  <c r="AS26" i="2"/>
  <c r="AQ23" i="2"/>
  <c r="AM20" i="2"/>
  <c r="AW16" i="2"/>
  <c r="AU13" i="2"/>
  <c r="AS10" i="2"/>
  <c r="AU32" i="2"/>
  <c r="AS29" i="2"/>
  <c r="AQ26" i="2"/>
  <c r="AM23" i="2"/>
  <c r="AW19" i="2"/>
  <c r="AU16" i="2"/>
  <c r="AS13" i="2"/>
  <c r="AQ10" i="2"/>
  <c r="AS32" i="2"/>
  <c r="AQ29" i="2"/>
  <c r="AM26" i="2"/>
  <c r="AW22" i="2"/>
  <c r="AU19" i="2"/>
  <c r="AS16" i="2"/>
  <c r="AQ13" i="2"/>
  <c r="AM10" i="2"/>
  <c r="AQ32" i="2"/>
  <c r="AM29" i="2"/>
  <c r="AW25" i="2"/>
  <c r="AU22" i="2"/>
  <c r="AS19" i="2"/>
  <c r="AM34" i="2"/>
  <c r="AW30" i="2"/>
  <c r="AU27" i="2"/>
  <c r="AS24" i="2"/>
  <c r="AQ21" i="2"/>
  <c r="AM18" i="2"/>
  <c r="AW14" i="2"/>
  <c r="AS33" i="2"/>
  <c r="AS34" i="2"/>
  <c r="AU28" i="2"/>
  <c r="AM24" i="2"/>
  <c r="AU18" i="2"/>
  <c r="AQ14" i="2"/>
  <c r="AS9" i="2"/>
  <c r="AW27" i="2"/>
  <c r="AS17" i="2"/>
  <c r="AW21" i="2"/>
  <c r="AM8" i="2"/>
  <c r="AU25" i="2"/>
  <c r="AU15" i="2"/>
  <c r="AQ34" i="2"/>
  <c r="AS28" i="2"/>
  <c r="AW23" i="2"/>
  <c r="AS18" i="2"/>
  <c r="AM14" i="2"/>
  <c r="AQ9" i="2"/>
  <c r="AQ22" i="2"/>
  <c r="AS8" i="2"/>
  <c r="AQ12" i="2"/>
  <c r="AM27" i="2"/>
  <c r="AW11" i="2"/>
  <c r="AW33" i="2"/>
  <c r="AQ28" i="2"/>
  <c r="AU23" i="2"/>
  <c r="AQ18" i="2"/>
  <c r="AM13" i="2"/>
  <c r="AM9" i="2"/>
  <c r="AU12" i="2"/>
  <c r="AM32" i="2"/>
  <c r="AS12" i="2"/>
  <c r="AW31" i="2"/>
  <c r="AQ16" i="2"/>
  <c r="AM16" i="2"/>
  <c r="AU33" i="2"/>
  <c r="AM28" i="2"/>
  <c r="AS22" i="2"/>
  <c r="AW17" i="2"/>
  <c r="AW12" i="2"/>
  <c r="AW8" i="2"/>
  <c r="AU17" i="2"/>
  <c r="AU8" i="2"/>
  <c r="AS27" i="2"/>
  <c r="AQ27" i="2"/>
  <c r="AM12" i="2"/>
  <c r="AW15" i="2"/>
  <c r="AW20" i="2"/>
  <c r="AQ33" i="2"/>
  <c r="AQ17" i="2"/>
  <c r="AU21" i="2"/>
  <c r="AW26" i="2"/>
  <c r="AS11" i="2"/>
  <c r="AM22" i="2"/>
  <c r="AU31" i="2"/>
  <c r="AS21" i="2"/>
  <c r="AS25" i="2"/>
  <c r="AQ8" i="2"/>
  <c r="AS31" i="2"/>
  <c r="AM31" i="2"/>
  <c r="AM21" i="2"/>
  <c r="AU30" i="2"/>
  <c r="AQ25" i="2"/>
  <c r="AU20" i="2"/>
  <c r="AS15" i="2"/>
  <c r="AQ11" i="2"/>
  <c r="AM25" i="2"/>
  <c r="AQ15" i="2"/>
  <c r="AQ30" i="2"/>
  <c r="AQ19" i="2"/>
  <c r="AM15" i="2"/>
  <c r="AQ31" i="2"/>
  <c r="AS30" i="2"/>
  <c r="AS20" i="2"/>
  <c r="AM11" i="2"/>
  <c r="AU11" i="2"/>
  <c r="AW24" i="2"/>
  <c r="AW10" i="2"/>
  <c r="AW34" i="2"/>
  <c r="AM30" i="2"/>
  <c r="AU24" i="2"/>
  <c r="AM19" i="2"/>
  <c r="AU14" i="2"/>
  <c r="AW9" i="2"/>
  <c r="AW28" i="2"/>
  <c r="AW18" i="2"/>
  <c r="AU9" i="2"/>
  <c r="AU34" i="2"/>
  <c r="AQ24" i="2"/>
  <c r="AS14" i="2"/>
  <c r="A162" i="2"/>
  <c r="G168" i="2"/>
  <c r="I174" i="2"/>
  <c r="I177" i="2"/>
  <c r="K180" i="2"/>
  <c r="AM34" i="3"/>
  <c r="AQ31" i="3"/>
  <c r="AM28" i="3"/>
  <c r="AW24" i="3"/>
  <c r="AU21" i="3"/>
  <c r="AS18" i="3"/>
  <c r="AQ15" i="3"/>
  <c r="AM12" i="3"/>
  <c r="AW8" i="3"/>
  <c r="AW33" i="3"/>
  <c r="AM31" i="3"/>
  <c r="AW27" i="3"/>
  <c r="AU24" i="3"/>
  <c r="AS21" i="3"/>
  <c r="AQ18" i="3"/>
  <c r="AM15" i="3"/>
  <c r="AW11" i="3"/>
  <c r="AU8" i="3"/>
  <c r="AU33" i="3"/>
  <c r="AW30" i="3"/>
  <c r="AU27" i="3"/>
  <c r="AS24" i="3"/>
  <c r="AQ21" i="3"/>
  <c r="AM18" i="3"/>
  <c r="AW14" i="3"/>
  <c r="AU11" i="3"/>
  <c r="AS8" i="3"/>
  <c r="AS33" i="3"/>
  <c r="AU30" i="3"/>
  <c r="AS27" i="3"/>
  <c r="AQ24" i="3"/>
  <c r="AM21" i="3"/>
  <c r="AW17" i="3"/>
  <c r="AU14" i="3"/>
  <c r="AS11" i="3"/>
  <c r="AQ8" i="3"/>
  <c r="AQ33" i="3"/>
  <c r="AS30" i="3"/>
  <c r="AQ27" i="3"/>
  <c r="AM24" i="3"/>
  <c r="AW20" i="3"/>
  <c r="AU17" i="3"/>
  <c r="AS14" i="3"/>
  <c r="AQ11" i="3"/>
  <c r="AM8" i="3"/>
  <c r="AM29" i="3"/>
  <c r="AW25" i="3"/>
  <c r="AU22" i="3"/>
  <c r="AS19" i="3"/>
  <c r="AQ16" i="3"/>
  <c r="AM13" i="3"/>
  <c r="AW9" i="3"/>
  <c r="AS34" i="3"/>
  <c r="AU31" i="3"/>
  <c r="AS28" i="3"/>
  <c r="AQ25" i="3"/>
  <c r="AM22" i="3"/>
  <c r="AW18" i="3"/>
  <c r="AU15" i="3"/>
  <c r="AS12" i="3"/>
  <c r="AQ9" i="3"/>
  <c r="AU29" i="3"/>
  <c r="AU23" i="3"/>
  <c r="AU18" i="3"/>
  <c r="AW12" i="3"/>
  <c r="AU28" i="3"/>
  <c r="AU16" i="3"/>
  <c r="AW32" i="3"/>
  <c r="AM16" i="3"/>
  <c r="AQ10" i="3"/>
  <c r="AW15" i="3"/>
  <c r="AW34" i="3"/>
  <c r="AS29" i="3"/>
  <c r="AS23" i="3"/>
  <c r="AS17" i="3"/>
  <c r="AU12" i="3"/>
  <c r="AW16" i="3"/>
  <c r="AS22" i="3"/>
  <c r="AS10" i="3"/>
  <c r="AU26" i="3"/>
  <c r="AQ14" i="3"/>
  <c r="AU34" i="3"/>
  <c r="AQ29" i="3"/>
  <c r="AQ23" i="3"/>
  <c r="AQ17" i="3"/>
  <c r="AQ12" i="3"/>
  <c r="AW10" i="3"/>
  <c r="AM33" i="3"/>
  <c r="AW26" i="3"/>
  <c r="AU20" i="3"/>
  <c r="AS26" i="3"/>
  <c r="AQ26" i="3"/>
  <c r="AQ34" i="3"/>
  <c r="AW28" i="3"/>
  <c r="AM23" i="3"/>
  <c r="AM17" i="3"/>
  <c r="AM11" i="3"/>
  <c r="AW22" i="3"/>
  <c r="AQ28" i="3"/>
  <c r="AM27" i="3"/>
  <c r="AW21" i="3"/>
  <c r="AM10" i="3"/>
  <c r="AU10" i="3"/>
  <c r="AQ22" i="3"/>
  <c r="AS32" i="3"/>
  <c r="AQ32" i="3"/>
  <c r="AS16" i="3"/>
  <c r="AU32" i="3"/>
  <c r="AW31" i="3"/>
  <c r="AM26" i="3"/>
  <c r="AM20" i="3"/>
  <c r="AM14" i="3"/>
  <c r="AM9" i="3"/>
  <c r="AW13" i="3"/>
  <c r="AQ30" i="3"/>
  <c r="AU19" i="3"/>
  <c r="AS31" i="3"/>
  <c r="AU25" i="3"/>
  <c r="AW19" i="3"/>
  <c r="AS25" i="3"/>
  <c r="AQ20" i="3"/>
  <c r="AU13" i="3"/>
  <c r="AS20" i="3"/>
  <c r="AM30" i="3"/>
  <c r="AM25" i="3"/>
  <c r="AQ19" i="3"/>
  <c r="AS13" i="3"/>
  <c r="AW23" i="3"/>
  <c r="AQ13" i="3"/>
  <c r="AU9" i="3"/>
  <c r="AS9" i="3"/>
  <c r="AW29" i="3"/>
  <c r="AM19" i="3"/>
  <c r="AS15" i="3"/>
  <c r="AM32" i="3"/>
  <c r="N279" i="4"/>
  <c r="N281" i="4"/>
  <c r="G165" i="2"/>
  <c r="I168" i="2"/>
  <c r="K171" i="2"/>
  <c r="K177" i="2"/>
  <c r="A181" i="2"/>
  <c r="N280" i="4"/>
  <c r="N276" i="4"/>
  <c r="N558" i="7"/>
  <c r="N547" i="7"/>
  <c r="E159" i="2"/>
  <c r="G162" i="2"/>
  <c r="I165" i="2"/>
  <c r="K168" i="2"/>
  <c r="A172" i="2"/>
  <c r="A175" i="2"/>
  <c r="A178" i="2"/>
  <c r="E184" i="2"/>
  <c r="N287" i="4"/>
  <c r="D343" i="6"/>
  <c r="F343" i="6" s="1"/>
  <c r="N563" i="7"/>
  <c r="N550" i="7"/>
  <c r="N552" i="7"/>
  <c r="N555" i="7"/>
  <c r="N559" i="7"/>
  <c r="N156" i="10"/>
  <c r="N155" i="10"/>
  <c r="K173" i="10"/>
  <c r="N173" i="10" s="1"/>
  <c r="AW27" i="10"/>
  <c r="AW35" i="10" s="1"/>
  <c r="D272" i="12"/>
  <c r="J272" i="12" s="1"/>
  <c r="D254" i="12"/>
  <c r="AT24" i="30"/>
  <c r="AP10" i="22"/>
  <c r="AR10" i="22" s="1"/>
  <c r="AZ13" i="22"/>
  <c r="AP22" i="22"/>
  <c r="AT22" i="22" s="1"/>
  <c r="AV11" i="22"/>
  <c r="AV19" i="27"/>
  <c r="AQ35" i="24"/>
  <c r="AP8" i="24"/>
  <c r="AP10" i="24"/>
  <c r="AR10" i="24" s="1"/>
  <c r="AP13" i="39"/>
  <c r="AR13" i="39" s="1"/>
  <c r="AP10" i="39"/>
  <c r="AR10" i="39" s="1"/>
  <c r="AZ21" i="39"/>
  <c r="AX21" i="39"/>
  <c r="AX23" i="28"/>
  <c r="AP30" i="19"/>
  <c r="AR24" i="19"/>
  <c r="AV24" i="19"/>
  <c r="AP12" i="19"/>
  <c r="AT12" i="19" s="1"/>
  <c r="AP31" i="19"/>
  <c r="AR31" i="19" s="1"/>
  <c r="AV11" i="29"/>
  <c r="AT34" i="27"/>
  <c r="AZ14" i="15"/>
  <c r="AZ15" i="15"/>
  <c r="AX15" i="15"/>
  <c r="AP23" i="12"/>
  <c r="AR23" i="12" s="1"/>
  <c r="AZ25" i="12"/>
  <c r="AV21" i="12"/>
  <c r="AP12" i="7"/>
  <c r="AR12" i="7" s="1"/>
  <c r="AM35" i="7"/>
  <c r="AP23" i="7"/>
  <c r="AT23" i="7" s="1"/>
  <c r="AZ16" i="7"/>
  <c r="AP11" i="7"/>
  <c r="AV11" i="7" s="1"/>
  <c r="AT25" i="6"/>
  <c r="AZ25" i="6"/>
  <c r="AT12" i="28"/>
  <c r="D326" i="13"/>
  <c r="J326" i="13" s="1"/>
  <c r="D304" i="13"/>
  <c r="H304" i="13" s="1"/>
  <c r="D327" i="13"/>
  <c r="J327" i="13" s="1"/>
  <c r="D302" i="13"/>
  <c r="AP9" i="13"/>
  <c r="AR9" i="13" s="1"/>
  <c r="AZ32" i="13"/>
  <c r="AP12" i="11"/>
  <c r="AR31" i="11"/>
  <c r="AP28" i="11"/>
  <c r="AP32" i="11"/>
  <c r="G159" i="2"/>
  <c r="I162" i="2"/>
  <c r="K165" i="2"/>
  <c r="A169" i="2"/>
  <c r="E172" i="2"/>
  <c r="E175" i="2"/>
  <c r="E178" i="2"/>
  <c r="E181" i="2"/>
  <c r="G184" i="2"/>
  <c r="N566" i="7"/>
  <c r="AP19" i="17"/>
  <c r="AT13" i="22"/>
  <c r="AP16" i="22"/>
  <c r="AX16" i="22" s="1"/>
  <c r="AP23" i="22"/>
  <c r="AZ19" i="22"/>
  <c r="AZ20" i="22"/>
  <c r="AZ14" i="22"/>
  <c r="AZ11" i="24"/>
  <c r="AZ13" i="24"/>
  <c r="AX13" i="24"/>
  <c r="AR29" i="39"/>
  <c r="AR23" i="39"/>
  <c r="AZ28" i="39"/>
  <c r="AP22" i="39"/>
  <c r="AR22" i="39" s="1"/>
  <c r="AU35" i="19"/>
  <c r="AZ12" i="19"/>
  <c r="AV29" i="28"/>
  <c r="AT29" i="28"/>
  <c r="AP25" i="15"/>
  <c r="AX25" i="15" s="1"/>
  <c r="AZ24" i="15"/>
  <c r="AZ12" i="15"/>
  <c r="AP13" i="15"/>
  <c r="AR13" i="15" s="1"/>
  <c r="AP23" i="15"/>
  <c r="AT23" i="15" s="1"/>
  <c r="AZ32" i="12"/>
  <c r="AZ24" i="12"/>
  <c r="AZ18" i="12"/>
  <c r="AZ23" i="7"/>
  <c r="AQ35" i="7"/>
  <c r="AP8" i="7"/>
  <c r="AR8" i="7" s="1"/>
  <c r="AZ17" i="7"/>
  <c r="AX17" i="7"/>
  <c r="AZ19" i="7"/>
  <c r="AP24" i="6"/>
  <c r="AT24" i="6" s="1"/>
  <c r="AZ27" i="6"/>
  <c r="AZ22" i="6"/>
  <c r="AP27" i="6"/>
  <c r="AR27" i="6" s="1"/>
  <c r="AV32" i="29"/>
  <c r="AX32" i="29"/>
  <c r="AR32" i="29"/>
  <c r="AZ8" i="16"/>
  <c r="AW35" i="16"/>
  <c r="AT14" i="16"/>
  <c r="AS35" i="16"/>
  <c r="AV23" i="29"/>
  <c r="AR23" i="29"/>
  <c r="N163" i="10"/>
  <c r="N170" i="10"/>
  <c r="AV13" i="22"/>
  <c r="AP29" i="22"/>
  <c r="AR29" i="22" s="1"/>
  <c r="AZ25" i="22"/>
  <c r="AR32" i="22"/>
  <c r="AX19" i="27"/>
  <c r="AT19" i="27"/>
  <c r="AR24" i="24"/>
  <c r="AP16" i="24"/>
  <c r="AZ17" i="24"/>
  <c r="AX17" i="24"/>
  <c r="AZ15" i="24"/>
  <c r="AM35" i="39"/>
  <c r="AZ14" i="39"/>
  <c r="AQ35" i="39"/>
  <c r="AP8" i="39"/>
  <c r="AX8" i="39" s="1"/>
  <c r="AP27" i="39"/>
  <c r="AR27" i="39" s="1"/>
  <c r="AP25" i="39"/>
  <c r="AZ8" i="19"/>
  <c r="AW35" i="19"/>
  <c r="AP21" i="19"/>
  <c r="AR21" i="19" s="1"/>
  <c r="AZ13" i="19"/>
  <c r="AZ18" i="19"/>
  <c r="AT24" i="29"/>
  <c r="AV24" i="29"/>
  <c r="AP33" i="15"/>
  <c r="AX33" i="15" s="1"/>
  <c r="AP31" i="15"/>
  <c r="AR31" i="15" s="1"/>
  <c r="AP28" i="15"/>
  <c r="AR28" i="15" s="1"/>
  <c r="AP26" i="15"/>
  <c r="AX26" i="15" s="1"/>
  <c r="AP20" i="12"/>
  <c r="AX20" i="12" s="1"/>
  <c r="AZ11" i="12"/>
  <c r="AZ16" i="12"/>
  <c r="AP32" i="12"/>
  <c r="AR32" i="12" s="1"/>
  <c r="AP24" i="7"/>
  <c r="AP21" i="7"/>
  <c r="AR21" i="7" s="1"/>
  <c r="AT22" i="7"/>
  <c r="AS35" i="6"/>
  <c r="AT8" i="6"/>
  <c r="AP26" i="6"/>
  <c r="AZ33" i="6"/>
  <c r="AX20" i="28"/>
  <c r="AX9" i="28"/>
  <c r="AT9" i="28"/>
  <c r="AZ12" i="16"/>
  <c r="AP26" i="16"/>
  <c r="AV26" i="16" s="1"/>
  <c r="AP19" i="16"/>
  <c r="AP29" i="14"/>
  <c r="AX29" i="14" s="1"/>
  <c r="AV32" i="14"/>
  <c r="AP25" i="14"/>
  <c r="AP20" i="4"/>
  <c r="AR20" i="4" s="1"/>
  <c r="AP12" i="4"/>
  <c r="AT12" i="4" s="1"/>
  <c r="AZ9" i="4"/>
  <c r="AX9" i="4"/>
  <c r="AR14" i="21"/>
  <c r="AP10" i="21"/>
  <c r="AX10" i="21" s="1"/>
  <c r="AV28" i="28"/>
  <c r="AT28" i="28"/>
  <c r="AZ12" i="22"/>
  <c r="AP27" i="22"/>
  <c r="AP21" i="22"/>
  <c r="AT21" i="22" s="1"/>
  <c r="AT29" i="24"/>
  <c r="AP20" i="24"/>
  <c r="AT20" i="24" s="1"/>
  <c r="AZ30" i="24"/>
  <c r="AP32" i="24"/>
  <c r="AR32" i="24" s="1"/>
  <c r="AP24" i="39"/>
  <c r="AR24" i="39" s="1"/>
  <c r="AZ16" i="39"/>
  <c r="AZ23" i="39"/>
  <c r="AX23" i="39"/>
  <c r="AZ8" i="39"/>
  <c r="AW35" i="39"/>
  <c r="AP31" i="39"/>
  <c r="AV13" i="28"/>
  <c r="AP11" i="19"/>
  <c r="AX11" i="19" s="1"/>
  <c r="AP19" i="19"/>
  <c r="AR19" i="19" s="1"/>
  <c r="AX26" i="28"/>
  <c r="AV26" i="28"/>
  <c r="AT10" i="15"/>
  <c r="AZ31" i="15"/>
  <c r="AP19" i="15"/>
  <c r="AR19" i="15" s="1"/>
  <c r="AT29" i="15"/>
  <c r="AZ23" i="12"/>
  <c r="AM35" i="12"/>
  <c r="AP31" i="12"/>
  <c r="AP25" i="12"/>
  <c r="AX25" i="12" s="1"/>
  <c r="AZ21" i="7"/>
  <c r="AZ24" i="7"/>
  <c r="AS35" i="7"/>
  <c r="AZ27" i="7"/>
  <c r="AP20" i="7"/>
  <c r="AT20" i="7" s="1"/>
  <c r="AM35" i="6"/>
  <c r="AP32" i="6"/>
  <c r="AR32" i="6" s="1"/>
  <c r="AU35" i="6"/>
  <c r="AV8" i="6"/>
  <c r="AV30" i="27"/>
  <c r="AR9" i="28"/>
  <c r="AP22" i="5"/>
  <c r="AX22" i="5" s="1"/>
  <c r="AU35" i="5"/>
  <c r="AQ37" i="27"/>
  <c r="A160" i="2"/>
  <c r="E163" i="2"/>
  <c r="G166" i="2"/>
  <c r="I169" i="2"/>
  <c r="D169" i="2" s="1"/>
  <c r="K172" i="2"/>
  <c r="K175" i="2"/>
  <c r="K181" i="2"/>
  <c r="N545" i="7"/>
  <c r="N551" i="7"/>
  <c r="N543" i="7"/>
  <c r="AZ16" i="22"/>
  <c r="AP9" i="22"/>
  <c r="AX9" i="22" s="1"/>
  <c r="AP12" i="22"/>
  <c r="AR12" i="22" s="1"/>
  <c r="AZ34" i="22"/>
  <c r="AV12" i="31"/>
  <c r="AX12" i="31"/>
  <c r="AZ20" i="24"/>
  <c r="AV24" i="24"/>
  <c r="AZ10" i="24"/>
  <c r="AT24" i="24"/>
  <c r="AZ9" i="24"/>
  <c r="AP27" i="24"/>
  <c r="AP22" i="24"/>
  <c r="AR22" i="24" s="1"/>
  <c r="AV29" i="39"/>
  <c r="AP34" i="39"/>
  <c r="AX27" i="31"/>
  <c r="AZ30" i="19"/>
  <c r="AP23" i="19"/>
  <c r="AP28" i="19"/>
  <c r="AX28" i="19" s="1"/>
  <c r="AW38" i="27"/>
  <c r="AX15" i="31"/>
  <c r="AT15" i="31"/>
  <c r="AP20" i="15"/>
  <c r="AX20" i="15" s="1"/>
  <c r="AZ13" i="15"/>
  <c r="AP18" i="15"/>
  <c r="AV18" i="15" s="1"/>
  <c r="AP17" i="12"/>
  <c r="AP13" i="12"/>
  <c r="AT13" i="12" s="1"/>
  <c r="AZ26" i="12"/>
  <c r="AP11" i="12"/>
  <c r="AR11" i="12" s="1"/>
  <c r="AP34" i="12"/>
  <c r="AX34" i="12" s="1"/>
  <c r="AZ15" i="7"/>
  <c r="AX15" i="7"/>
  <c r="AZ9" i="7"/>
  <c r="AP32" i="7"/>
  <c r="AV27" i="28"/>
  <c r="AR34" i="27"/>
  <c r="AP17" i="16"/>
  <c r="AP33" i="16"/>
  <c r="AZ20" i="16"/>
  <c r="AP27" i="16"/>
  <c r="AX27" i="16" s="1"/>
  <c r="AP15" i="16"/>
  <c r="AZ15" i="14"/>
  <c r="AP11" i="14"/>
  <c r="AV24" i="31"/>
  <c r="AT24" i="31"/>
  <c r="AR24" i="31"/>
  <c r="AT32" i="30"/>
  <c r="N164" i="10"/>
  <c r="D271" i="11"/>
  <c r="AP14" i="22"/>
  <c r="AZ10" i="22"/>
  <c r="AZ25" i="24"/>
  <c r="AP31" i="24"/>
  <c r="AV31" i="24" s="1"/>
  <c r="AZ22" i="39"/>
  <c r="AP15" i="39"/>
  <c r="AP9" i="39"/>
  <c r="AV9" i="39" s="1"/>
  <c r="AV25" i="30"/>
  <c r="AX25" i="30"/>
  <c r="AT25" i="30"/>
  <c r="AT11" i="27"/>
  <c r="AX11" i="27"/>
  <c r="AP18" i="19"/>
  <c r="AV18" i="19" s="1"/>
  <c r="AQ35" i="19"/>
  <c r="AP8" i="19"/>
  <c r="AR8" i="19" s="1"/>
  <c r="AP27" i="19"/>
  <c r="AT25" i="19"/>
  <c r="AV12" i="30"/>
  <c r="AP14" i="15"/>
  <c r="AR14" i="15" s="1"/>
  <c r="AZ25" i="15"/>
  <c r="AZ32" i="15"/>
  <c r="AP24" i="12"/>
  <c r="AR24" i="12" s="1"/>
  <c r="AP26" i="12"/>
  <c r="AV26" i="12" s="1"/>
  <c r="AZ12" i="7"/>
  <c r="AP13" i="7"/>
  <c r="AR13" i="7" s="1"/>
  <c r="AZ13" i="7"/>
  <c r="AP33" i="7"/>
  <c r="AP28" i="7"/>
  <c r="AZ15" i="6"/>
  <c r="AR10" i="30"/>
  <c r="AV14" i="29"/>
  <c r="AX14" i="29"/>
  <c r="AP32" i="16"/>
  <c r="AP21" i="16"/>
  <c r="AP26" i="14"/>
  <c r="AR26" i="14" s="1"/>
  <c r="AV16" i="14"/>
  <c r="AZ22" i="14"/>
  <c r="D134" i="25"/>
  <c r="J134" i="25" s="1"/>
  <c r="AP21" i="20"/>
  <c r="AX33" i="28"/>
  <c r="AV33" i="28"/>
  <c r="AT33" i="28"/>
  <c r="AP8" i="22"/>
  <c r="AQ35" i="22"/>
  <c r="AZ30" i="22"/>
  <c r="AX30" i="22"/>
  <c r="AV16" i="27"/>
  <c r="AX16" i="27"/>
  <c r="AT16" i="27"/>
  <c r="AP21" i="24"/>
  <c r="AR21" i="24" s="1"/>
  <c r="AP19" i="24"/>
  <c r="AR19" i="24" s="1"/>
  <c r="AZ21" i="24"/>
  <c r="AR29" i="24"/>
  <c r="AP11" i="39"/>
  <c r="AV11" i="39" s="1"/>
  <c r="AZ26" i="39"/>
  <c r="AP18" i="39"/>
  <c r="AR18" i="39" s="1"/>
  <c r="AZ14" i="19"/>
  <c r="AZ32" i="19"/>
  <c r="AZ24" i="19"/>
  <c r="AX24" i="19"/>
  <c r="AP13" i="19"/>
  <c r="AR13" i="19" s="1"/>
  <c r="AP32" i="19"/>
  <c r="AV32" i="19" s="1"/>
  <c r="AW37" i="27"/>
  <c r="AZ35" i="27"/>
  <c r="AP34" i="15"/>
  <c r="AR29" i="15"/>
  <c r="AV29" i="15"/>
  <c r="AP30" i="15"/>
  <c r="AR30" i="15" s="1"/>
  <c r="AZ28" i="12"/>
  <c r="AZ30" i="12"/>
  <c r="AP12" i="12"/>
  <c r="AR12" i="12" s="1"/>
  <c r="AP19" i="7"/>
  <c r="AV19" i="7" s="1"/>
  <c r="AZ33" i="7"/>
  <c r="AP26" i="7"/>
  <c r="AW35" i="7"/>
  <c r="AZ8" i="7"/>
  <c r="AP31" i="6"/>
  <c r="AV31" i="6" s="1"/>
  <c r="AP18" i="6"/>
  <c r="AR18" i="6" s="1"/>
  <c r="AT27" i="28"/>
  <c r="AP20" i="16"/>
  <c r="AR20" i="16" s="1"/>
  <c r="AZ18" i="16"/>
  <c r="AP31" i="16"/>
  <c r="AV31" i="16" s="1"/>
  <c r="AP10" i="14"/>
  <c r="AX10" i="14" s="1"/>
  <c r="AP28" i="14"/>
  <c r="AX28" i="14" s="1"/>
  <c r="AZ33" i="14"/>
  <c r="AZ27" i="14"/>
  <c r="AP26" i="4"/>
  <c r="AX26" i="4" s="1"/>
  <c r="AZ10" i="4"/>
  <c r="AZ18" i="4"/>
  <c r="AP31" i="25"/>
  <c r="AV31" i="25" s="1"/>
  <c r="AS35" i="25"/>
  <c r="AP9" i="25"/>
  <c r="AT9" i="25" s="1"/>
  <c r="AX28" i="28"/>
  <c r="AP14" i="5"/>
  <c r="AP23" i="5"/>
  <c r="AZ32" i="5"/>
  <c r="AZ25" i="5"/>
  <c r="AP18" i="5"/>
  <c r="AP12" i="5"/>
  <c r="AZ34" i="23"/>
  <c r="AP12" i="10"/>
  <c r="AR12" i="10" s="1"/>
  <c r="AP27" i="10"/>
  <c r="AV27" i="10" s="1"/>
  <c r="AP18" i="10"/>
  <c r="N271" i="4"/>
  <c r="AP19" i="20"/>
  <c r="AT19" i="20" s="1"/>
  <c r="AP10" i="17"/>
  <c r="AX10" i="17" s="1"/>
  <c r="AZ21" i="22"/>
  <c r="AP17" i="22"/>
  <c r="AZ33" i="22"/>
  <c r="AT25" i="28"/>
  <c r="AV25" i="28"/>
  <c r="AX25" i="28"/>
  <c r="AP23" i="24"/>
  <c r="AR23" i="24" s="1"/>
  <c r="AU35" i="24"/>
  <c r="AP25" i="24"/>
  <c r="AR25" i="24" s="1"/>
  <c r="AP33" i="24"/>
  <c r="AR33" i="24" s="1"/>
  <c r="AP26" i="39"/>
  <c r="AX26" i="39" s="1"/>
  <c r="AZ31" i="39"/>
  <c r="AT23" i="39"/>
  <c r="AP26" i="19"/>
  <c r="AV26" i="19" s="1"/>
  <c r="AZ11" i="19"/>
  <c r="AZ10" i="19"/>
  <c r="AZ29" i="19"/>
  <c r="AP17" i="19"/>
  <c r="AV17" i="19" s="1"/>
  <c r="AP10" i="19"/>
  <c r="AZ31" i="19"/>
  <c r="AM35" i="15"/>
  <c r="AZ10" i="15"/>
  <c r="AZ23" i="15"/>
  <c r="AZ33" i="15"/>
  <c r="AZ29" i="15"/>
  <c r="AX29" i="15"/>
  <c r="AP33" i="12"/>
  <c r="AZ10" i="12"/>
  <c r="AZ20" i="12"/>
  <c r="AZ10" i="7"/>
  <c r="AP30" i="7"/>
  <c r="AZ16" i="6"/>
  <c r="AZ21" i="6"/>
  <c r="AP22" i="6"/>
  <c r="AV22" i="6" s="1"/>
  <c r="AW38" i="30"/>
  <c r="AV21" i="27"/>
  <c r="AV27" i="29"/>
  <c r="AV9" i="28"/>
  <c r="AX15" i="30"/>
  <c r="AV15" i="30"/>
  <c r="AR15" i="30"/>
  <c r="AZ17" i="23"/>
  <c r="AZ22" i="23"/>
  <c r="AZ26" i="23"/>
  <c r="AZ23" i="10"/>
  <c r="AX23" i="10"/>
  <c r="AZ11" i="10"/>
  <c r="AP19" i="10"/>
  <c r="AX19" i="10" s="1"/>
  <c r="AP25" i="21"/>
  <c r="AR25" i="21" s="1"/>
  <c r="AZ29" i="21"/>
  <c r="AP35" i="28"/>
  <c r="D328" i="13"/>
  <c r="L328" i="13" s="1"/>
  <c r="D323" i="13"/>
  <c r="E329" i="13"/>
  <c r="D312" i="13"/>
  <c r="F312" i="13" s="1"/>
  <c r="AP21" i="13"/>
  <c r="AT21" i="13" s="1"/>
  <c r="AZ22" i="13"/>
  <c r="AP23" i="13"/>
  <c r="AR23" i="13" s="1"/>
  <c r="AP34" i="11"/>
  <c r="AZ22" i="11"/>
  <c r="AZ11" i="11"/>
  <c r="AV25" i="31"/>
  <c r="AT17" i="29"/>
  <c r="AP12" i="14"/>
  <c r="AX12" i="14" s="1"/>
  <c r="AP20" i="14"/>
  <c r="AZ14" i="14"/>
  <c r="AX14" i="14"/>
  <c r="AZ8" i="14"/>
  <c r="AW35" i="14"/>
  <c r="AZ19" i="4"/>
  <c r="AP30" i="4"/>
  <c r="AV30" i="4" s="1"/>
  <c r="AZ11" i="4"/>
  <c r="AZ32" i="4"/>
  <c r="AP32" i="25"/>
  <c r="AT32" i="25" s="1"/>
  <c r="AQ35" i="25"/>
  <c r="AP8" i="25"/>
  <c r="AT8" i="25" s="1"/>
  <c r="AZ34" i="25"/>
  <c r="AX19" i="28"/>
  <c r="AX19" i="29"/>
  <c r="AP29" i="5"/>
  <c r="AV29" i="5" s="1"/>
  <c r="AZ19" i="5"/>
  <c r="AP25" i="5"/>
  <c r="AV25" i="5" s="1"/>
  <c r="AZ11" i="5"/>
  <c r="AP18" i="23"/>
  <c r="AT18" i="23" s="1"/>
  <c r="AP31" i="23"/>
  <c r="AP26" i="23"/>
  <c r="AP16" i="10"/>
  <c r="AT16" i="10" s="1"/>
  <c r="AP21" i="10"/>
  <c r="AZ9" i="10"/>
  <c r="AZ24" i="10"/>
  <c r="AZ13" i="10"/>
  <c r="AX28" i="31"/>
  <c r="AP9" i="21"/>
  <c r="AT9" i="21" s="1"/>
  <c r="AP34" i="21"/>
  <c r="AX34" i="21" s="1"/>
  <c r="AZ34" i="21"/>
  <c r="AP29" i="21"/>
  <c r="AR29" i="21" s="1"/>
  <c r="AQ37" i="28"/>
  <c r="H318" i="13"/>
  <c r="D313" i="13"/>
  <c r="J313" i="13" s="1"/>
  <c r="D321" i="13"/>
  <c r="F321" i="13" s="1"/>
  <c r="AZ25" i="13"/>
  <c r="AP30" i="13"/>
  <c r="AX30" i="13" s="1"/>
  <c r="AV29" i="30"/>
  <c r="AZ10" i="11"/>
  <c r="AZ12" i="11"/>
  <c r="AZ14" i="11"/>
  <c r="AX14" i="11"/>
  <c r="AM35" i="16"/>
  <c r="AP10" i="16"/>
  <c r="AR10" i="16" s="1"/>
  <c r="AV14" i="16"/>
  <c r="AU35" i="16"/>
  <c r="AZ10" i="14"/>
  <c r="AR14" i="14"/>
  <c r="AZ16" i="14"/>
  <c r="AX16" i="14"/>
  <c r="AZ26" i="4"/>
  <c r="AP24" i="4"/>
  <c r="AT24" i="4" s="1"/>
  <c r="AP33" i="4"/>
  <c r="AT33" i="4" s="1"/>
  <c r="AP34" i="4"/>
  <c r="AR9" i="4"/>
  <c r="AV9" i="4"/>
  <c r="AZ13" i="25"/>
  <c r="AT14" i="25"/>
  <c r="AZ8" i="25"/>
  <c r="AW35" i="25"/>
  <c r="AZ22" i="5"/>
  <c r="AZ17" i="5"/>
  <c r="AR17" i="29"/>
  <c r="AZ10" i="23"/>
  <c r="AZ27" i="23"/>
  <c r="AV22" i="23"/>
  <c r="AZ29" i="23"/>
  <c r="AT30" i="23"/>
  <c r="AZ15" i="10"/>
  <c r="AT23" i="10"/>
  <c r="AP13" i="10"/>
  <c r="AX13" i="10" s="1"/>
  <c r="AZ26" i="10"/>
  <c r="AZ16" i="10"/>
  <c r="AP11" i="21"/>
  <c r="AP27" i="21"/>
  <c r="AR27" i="21" s="1"/>
  <c r="AP18" i="21"/>
  <c r="AZ11" i="21"/>
  <c r="AQ35" i="21"/>
  <c r="AP8" i="21"/>
  <c r="AZ31" i="21"/>
  <c r="AT32" i="21"/>
  <c r="AZ32" i="21"/>
  <c r="AX32" i="21"/>
  <c r="D324" i="13"/>
  <c r="J324" i="13" s="1"/>
  <c r="A329" i="13"/>
  <c r="AP16" i="13"/>
  <c r="AP32" i="13"/>
  <c r="AR32" i="13" s="1"/>
  <c r="AP19" i="13"/>
  <c r="AP29" i="13"/>
  <c r="AZ21" i="11"/>
  <c r="AZ23" i="11"/>
  <c r="AT24" i="27"/>
  <c r="AP33" i="14"/>
  <c r="AZ29" i="14"/>
  <c r="AZ34" i="4"/>
  <c r="AZ31" i="4"/>
  <c r="AZ17" i="4"/>
  <c r="AP18" i="4"/>
  <c r="AR18" i="4" s="1"/>
  <c r="AP13" i="25"/>
  <c r="AT10" i="25"/>
  <c r="AP25" i="25"/>
  <c r="AV25" i="25" s="1"/>
  <c r="AP16" i="25"/>
  <c r="AR16" i="25" s="1"/>
  <c r="AP15" i="25"/>
  <c r="AP20" i="5"/>
  <c r="AR20" i="5" s="1"/>
  <c r="AZ16" i="5"/>
  <c r="AP24" i="5"/>
  <c r="AP23" i="23"/>
  <c r="AR23" i="23" s="1"/>
  <c r="AP32" i="23"/>
  <c r="AR32" i="23" s="1"/>
  <c r="AP9" i="23"/>
  <c r="AP21" i="23"/>
  <c r="AR21" i="23" s="1"/>
  <c r="AZ28" i="10"/>
  <c r="AZ31" i="10"/>
  <c r="AZ21" i="10"/>
  <c r="AT21" i="28"/>
  <c r="AZ17" i="21"/>
  <c r="AZ27" i="21"/>
  <c r="AP19" i="21"/>
  <c r="AT19" i="21" s="1"/>
  <c r="AP21" i="21"/>
  <c r="AX18" i="31"/>
  <c r="AV8" i="27"/>
  <c r="AP35" i="27"/>
  <c r="D305" i="13"/>
  <c r="D307" i="13"/>
  <c r="AZ27" i="13"/>
  <c r="AU35" i="13"/>
  <c r="AP10" i="13"/>
  <c r="AP13" i="11"/>
  <c r="AM35" i="11"/>
  <c r="AP24" i="11"/>
  <c r="AV23" i="30"/>
  <c r="AP30" i="6"/>
  <c r="AV30" i="6" s="1"/>
  <c r="AZ29" i="16"/>
  <c r="AX29" i="16"/>
  <c r="AP24" i="16"/>
  <c r="AT24" i="16" s="1"/>
  <c r="AZ19" i="14"/>
  <c r="AT13" i="14"/>
  <c r="AT32" i="14"/>
  <c r="AP9" i="14"/>
  <c r="AV13" i="4"/>
  <c r="AZ8" i="4"/>
  <c r="AW35" i="4"/>
  <c r="AP22" i="4"/>
  <c r="AR22" i="4" s="1"/>
  <c r="AZ20" i="4"/>
  <c r="AP21" i="4"/>
  <c r="AZ32" i="25"/>
  <c r="AZ14" i="25"/>
  <c r="AX14" i="25"/>
  <c r="AP12" i="25"/>
  <c r="AR12" i="25" s="1"/>
  <c r="AP29" i="25"/>
  <c r="AZ29" i="25"/>
  <c r="AZ19" i="25"/>
  <c r="AP20" i="25"/>
  <c r="AP9" i="5"/>
  <c r="AZ9" i="5"/>
  <c r="AZ34" i="5"/>
  <c r="AP27" i="5"/>
  <c r="AR15" i="29"/>
  <c r="AP25" i="23"/>
  <c r="AR25" i="23" s="1"/>
  <c r="AZ32" i="23"/>
  <c r="AZ14" i="23"/>
  <c r="AX14" i="23"/>
  <c r="AP13" i="23"/>
  <c r="AZ8" i="23"/>
  <c r="AW35" i="23"/>
  <c r="AZ12" i="23"/>
  <c r="AQ35" i="10"/>
  <c r="AP30" i="10"/>
  <c r="AT22" i="30"/>
  <c r="AZ33" i="21"/>
  <c r="AX33" i="21"/>
  <c r="AT14" i="21"/>
  <c r="AZ21" i="21"/>
  <c r="AP16" i="21"/>
  <c r="AR16" i="21" s="1"/>
  <c r="AV17" i="28"/>
  <c r="AV29" i="27"/>
  <c r="D315" i="13"/>
  <c r="F315" i="13" s="1"/>
  <c r="K329" i="13"/>
  <c r="K331" i="13" s="1"/>
  <c r="H311" i="13"/>
  <c r="D309" i="13"/>
  <c r="AZ11" i="13"/>
  <c r="AP33" i="13"/>
  <c r="AT33" i="13" s="1"/>
  <c r="AZ13" i="13"/>
  <c r="AP16" i="11"/>
  <c r="AR16" i="11" s="1"/>
  <c r="AR9" i="11"/>
  <c r="AZ34" i="11"/>
  <c r="AV9" i="11"/>
  <c r="AZ28" i="11"/>
  <c r="AP11" i="11"/>
  <c r="AV11" i="11" s="1"/>
  <c r="AP33" i="11"/>
  <c r="AX33" i="11" s="1"/>
  <c r="AR32" i="28"/>
  <c r="AZ16" i="4"/>
  <c r="AP25" i="4"/>
  <c r="AV25" i="4" s="1"/>
  <c r="AZ33" i="25"/>
  <c r="AX33" i="25"/>
  <c r="AZ23" i="25"/>
  <c r="AZ29" i="5"/>
  <c r="AP17" i="5"/>
  <c r="AV17" i="5" s="1"/>
  <c r="AM35" i="5"/>
  <c r="AZ21" i="5"/>
  <c r="AP28" i="23"/>
  <c r="AZ21" i="23"/>
  <c r="AZ16" i="23"/>
  <c r="AZ11" i="23"/>
  <c r="AZ17" i="10"/>
  <c r="AP11" i="10"/>
  <c r="AP33" i="10"/>
  <c r="AV33" i="10" s="1"/>
  <c r="AZ30" i="21"/>
  <c r="AZ19" i="21"/>
  <c r="AX21" i="28"/>
  <c r="AV33" i="27"/>
  <c r="AP17" i="13"/>
  <c r="AZ26" i="13"/>
  <c r="AZ18" i="13"/>
  <c r="AP25" i="11"/>
  <c r="AR25" i="11" s="1"/>
  <c r="AT31" i="11"/>
  <c r="AZ13" i="11"/>
  <c r="AR14" i="11"/>
  <c r="AS35" i="11"/>
  <c r="AT29" i="16"/>
  <c r="AZ13" i="16"/>
  <c r="AP17" i="14"/>
  <c r="AT17" i="14" s="1"/>
  <c r="AZ27" i="4"/>
  <c r="AV15" i="4"/>
  <c r="AP31" i="4"/>
  <c r="AV31" i="4" s="1"/>
  <c r="AX31" i="30"/>
  <c r="AT9" i="29"/>
  <c r="AV33" i="25"/>
  <c r="AP24" i="25"/>
  <c r="AV24" i="25" s="1"/>
  <c r="AZ24" i="25"/>
  <c r="AX29" i="29"/>
  <c r="AP32" i="5"/>
  <c r="AT32" i="5" s="1"/>
  <c r="AP16" i="5"/>
  <c r="AP11" i="5"/>
  <c r="AR11" i="5" s="1"/>
  <c r="AS35" i="5"/>
  <c r="AZ30" i="5"/>
  <c r="AX9" i="29"/>
  <c r="AP17" i="23"/>
  <c r="AT17" i="23" s="1"/>
  <c r="AZ28" i="23"/>
  <c r="AP20" i="23"/>
  <c r="AX20" i="23" s="1"/>
  <c r="AZ19" i="23"/>
  <c r="AV30" i="23"/>
  <c r="AZ20" i="10"/>
  <c r="AV23" i="10"/>
  <c r="AP8" i="10"/>
  <c r="AU35" i="10"/>
  <c r="AS35" i="21"/>
  <c r="AV14" i="21"/>
  <c r="AW38" i="29"/>
  <c r="AR33" i="27"/>
  <c r="D320" i="13"/>
  <c r="L320" i="13" s="1"/>
  <c r="D322" i="13"/>
  <c r="D317" i="13"/>
  <c r="J317" i="13" s="1"/>
  <c r="AZ17" i="13"/>
  <c r="AP22" i="13"/>
  <c r="AP24" i="13"/>
  <c r="AZ14" i="13"/>
  <c r="AZ19" i="13"/>
  <c r="AP20" i="13"/>
  <c r="AR20" i="13" s="1"/>
  <c r="AP26" i="11"/>
  <c r="AT26" i="11" s="1"/>
  <c r="AP15" i="11"/>
  <c r="AZ15" i="11"/>
  <c r="AZ18" i="11"/>
  <c r="AZ30" i="7"/>
  <c r="AZ22" i="7"/>
  <c r="AX22" i="7"/>
  <c r="AZ14" i="6"/>
  <c r="AP34" i="6"/>
  <c r="AV34" i="6" s="1"/>
  <c r="AZ11" i="6"/>
  <c r="AP12" i="6"/>
  <c r="AR12" i="6" s="1"/>
  <c r="AT22" i="27"/>
  <c r="AZ19" i="16"/>
  <c r="AP18" i="16"/>
  <c r="AV18" i="16" s="1"/>
  <c r="AZ33" i="16"/>
  <c r="AZ27" i="16"/>
  <c r="AT14" i="14"/>
  <c r="AZ18" i="14"/>
  <c r="AU35" i="14"/>
  <c r="AP31" i="14"/>
  <c r="AR31" i="14" s="1"/>
  <c r="AT8" i="4"/>
  <c r="AS35" i="4"/>
  <c r="AP10" i="4"/>
  <c r="AP11" i="4"/>
  <c r="AV11" i="4" s="1"/>
  <c r="AZ30" i="4"/>
  <c r="AP29" i="4"/>
  <c r="AX29" i="4" s="1"/>
  <c r="AZ29" i="4"/>
  <c r="AW37" i="31"/>
  <c r="AW39" i="31" s="1"/>
  <c r="AZ35" i="31"/>
  <c r="AV14" i="25"/>
  <c r="AM35" i="25"/>
  <c r="AP30" i="25"/>
  <c r="AR30" i="25" s="1"/>
  <c r="AP28" i="25"/>
  <c r="AX28" i="25" s="1"/>
  <c r="AZ26" i="5"/>
  <c r="AZ12" i="5"/>
  <c r="AT13" i="30"/>
  <c r="AP24" i="23"/>
  <c r="AZ9" i="23"/>
  <c r="AZ18" i="23"/>
  <c r="AP20" i="10"/>
  <c r="AW37" i="29"/>
  <c r="AZ35" i="29"/>
  <c r="AP30" i="21"/>
  <c r="AV30" i="21" s="1"/>
  <c r="AZ18" i="21"/>
  <c r="AZ10" i="21"/>
  <c r="AZ25" i="21"/>
  <c r="AP26" i="21"/>
  <c r="AR26" i="21" s="1"/>
  <c r="AT9" i="27"/>
  <c r="D310" i="13"/>
  <c r="D325" i="13"/>
  <c r="J325" i="13" s="1"/>
  <c r="AQ35" i="13"/>
  <c r="AP8" i="13"/>
  <c r="AZ28" i="13"/>
  <c r="AP25" i="13"/>
  <c r="AV25" i="13" s="1"/>
  <c r="AP10" i="11"/>
  <c r="AP22" i="11"/>
  <c r="AT22" i="11" s="1"/>
  <c r="AP23" i="11"/>
  <c r="AV14" i="11"/>
  <c r="AT10" i="31"/>
  <c r="AX11" i="28"/>
  <c r="AR26" i="29"/>
  <c r="AZ25" i="14"/>
  <c r="AZ21" i="14"/>
  <c r="AP27" i="14"/>
  <c r="AZ17" i="14"/>
  <c r="AZ13" i="4"/>
  <c r="AX13" i="4"/>
  <c r="AP23" i="4"/>
  <c r="AV23" i="4" s="1"/>
  <c r="AP32" i="4"/>
  <c r="AV32" i="4" s="1"/>
  <c r="AZ20" i="25"/>
  <c r="AZ25" i="25"/>
  <c r="AZ18" i="25"/>
  <c r="AZ31" i="25"/>
  <c r="AP34" i="25"/>
  <c r="AU35" i="25"/>
  <c r="AP19" i="5"/>
  <c r="AR19" i="5" s="1"/>
  <c r="AZ14" i="5"/>
  <c r="AZ8" i="5"/>
  <c r="AW35" i="5"/>
  <c r="AP31" i="5"/>
  <c r="AV31" i="5" s="1"/>
  <c r="AP33" i="23"/>
  <c r="AV33" i="23" s="1"/>
  <c r="AP15" i="23"/>
  <c r="AR15" i="23" s="1"/>
  <c r="AZ18" i="10"/>
  <c r="AP29" i="10"/>
  <c r="AV29" i="10" s="1"/>
  <c r="AZ8" i="21"/>
  <c r="AW35" i="21"/>
  <c r="AP15" i="21"/>
  <c r="AZ9" i="13"/>
  <c r="AZ12" i="13"/>
  <c r="AP34" i="13"/>
  <c r="AR34" i="13" s="1"/>
  <c r="AP26" i="13"/>
  <c r="AV26" i="13" s="1"/>
  <c r="AX34" i="31"/>
  <c r="AR30" i="28"/>
  <c r="AT29" i="29"/>
  <c r="AP17" i="11"/>
  <c r="AR17" i="11" s="1"/>
  <c r="AV31" i="11"/>
  <c r="AZ17" i="11"/>
  <c r="AP10" i="5"/>
  <c r="AP26" i="5"/>
  <c r="AZ20" i="5"/>
  <c r="AS35" i="23"/>
  <c r="AP11" i="23"/>
  <c r="AX11" i="23" s="1"/>
  <c r="AM35" i="23"/>
  <c r="AZ25" i="23"/>
  <c r="AX30" i="23"/>
  <c r="AZ30" i="23"/>
  <c r="AP32" i="10"/>
  <c r="AT32" i="10" s="1"/>
  <c r="AZ12" i="10"/>
  <c r="AP31" i="10"/>
  <c r="AV31" i="10" s="1"/>
  <c r="AV22" i="31"/>
  <c r="AZ20" i="21"/>
  <c r="AP28" i="21"/>
  <c r="AP20" i="21"/>
  <c r="AX20" i="21" s="1"/>
  <c r="AP17" i="21"/>
  <c r="AV17" i="21" s="1"/>
  <c r="AR32" i="21"/>
  <c r="AV32" i="21"/>
  <c r="AT34" i="31"/>
  <c r="AX10" i="27"/>
  <c r="AX22" i="28"/>
  <c r="D303" i="13"/>
  <c r="H303" i="13" s="1"/>
  <c r="D306" i="13"/>
  <c r="J306" i="13" s="1"/>
  <c r="D316" i="13"/>
  <c r="J316" i="13" s="1"/>
  <c r="AP12" i="13"/>
  <c r="AP15" i="13"/>
  <c r="AV15" i="13" s="1"/>
  <c r="AZ8" i="13"/>
  <c r="AW35" i="13"/>
  <c r="AP31" i="13"/>
  <c r="AV31" i="13" s="1"/>
  <c r="AZ29" i="13"/>
  <c r="AP20" i="11"/>
  <c r="AT20" i="11" s="1"/>
  <c r="AZ33" i="11"/>
  <c r="AZ30" i="11"/>
  <c r="AZ26" i="11"/>
  <c r="AZ20" i="11"/>
  <c r="AP35" i="31"/>
  <c r="AZ16" i="16"/>
  <c r="AP23" i="16"/>
  <c r="AZ14" i="16"/>
  <c r="AX14" i="16"/>
  <c r="AP34" i="14"/>
  <c r="AV34" i="14" s="1"/>
  <c r="AZ12" i="14"/>
  <c r="AP24" i="14"/>
  <c r="AV24" i="14" s="1"/>
  <c r="AP18" i="14"/>
  <c r="AT18" i="14" s="1"/>
  <c r="AR13" i="4"/>
  <c r="AR25" i="31"/>
  <c r="AP21" i="25"/>
  <c r="AZ10" i="25"/>
  <c r="AR33" i="25"/>
  <c r="AZ12" i="25"/>
  <c r="AV22" i="27"/>
  <c r="AP28" i="5"/>
  <c r="AZ28" i="5"/>
  <c r="AP21" i="5"/>
  <c r="AR21" i="5" s="1"/>
  <c r="AP15" i="5"/>
  <c r="AT13" i="29"/>
  <c r="AU35" i="23"/>
  <c r="AZ13" i="23"/>
  <c r="AZ33" i="23"/>
  <c r="AP34" i="23"/>
  <c r="AP15" i="10"/>
  <c r="AR15" i="10" s="1"/>
  <c r="AP17" i="10"/>
  <c r="AP26" i="10"/>
  <c r="AP34" i="10"/>
  <c r="AV34" i="10" s="1"/>
  <c r="AZ19" i="10"/>
  <c r="AT8" i="28"/>
  <c r="AT19" i="29"/>
  <c r="AP31" i="21"/>
  <c r="G329" i="13"/>
  <c r="K332" i="13" s="1"/>
  <c r="D319" i="13"/>
  <c r="L319" i="13" s="1"/>
  <c r="AZ20" i="13"/>
  <c r="AZ34" i="13"/>
  <c r="AX21" i="29"/>
  <c r="AP29" i="11"/>
  <c r="AR29" i="11" s="1"/>
  <c r="AP18" i="11"/>
  <c r="AR18" i="11" s="1"/>
  <c r="AZ9" i="11"/>
  <c r="AX9" i="11"/>
  <c r="AZ29" i="11"/>
  <c r="AQ37" i="31"/>
  <c r="AZ12" i="4"/>
  <c r="AP16" i="4"/>
  <c r="AR16" i="4" s="1"/>
  <c r="AP14" i="4"/>
  <c r="AV14" i="4" s="1"/>
  <c r="AZ15" i="25"/>
  <c r="AV10" i="25"/>
  <c r="AP18" i="25"/>
  <c r="AX29" i="30"/>
  <c r="AZ13" i="5"/>
  <c r="AZ24" i="23"/>
  <c r="AP10" i="23"/>
  <c r="AR10" i="23" s="1"/>
  <c r="AT14" i="23"/>
  <c r="AP24" i="10"/>
  <c r="AZ29" i="10"/>
  <c r="AM35" i="10"/>
  <c r="AP22" i="10"/>
  <c r="AW38" i="28"/>
  <c r="AZ15" i="21"/>
  <c r="AZ23" i="21"/>
  <c r="AU35" i="21"/>
  <c r="AZ28" i="21"/>
  <c r="AM35" i="21"/>
  <c r="AP13" i="21"/>
  <c r="AR13" i="21" s="1"/>
  <c r="AV8" i="30"/>
  <c r="AR16" i="28"/>
  <c r="D314" i="13"/>
  <c r="J318" i="13"/>
  <c r="AZ31" i="13"/>
  <c r="AP28" i="13"/>
  <c r="AR28" i="13" s="1"/>
  <c r="AP14" i="13"/>
  <c r="AR14" i="13" s="1"/>
  <c r="AP21" i="11"/>
  <c r="AR21" i="11" s="1"/>
  <c r="AZ31" i="11"/>
  <c r="AX31" i="11"/>
  <c r="AP27" i="11"/>
  <c r="AT31" i="30"/>
  <c r="AZ28" i="4"/>
  <c r="AP19" i="4"/>
  <c r="AP17" i="4"/>
  <c r="AV17" i="4" s="1"/>
  <c r="AZ21" i="25"/>
  <c r="AZ17" i="25"/>
  <c r="AR14" i="25"/>
  <c r="AV32" i="27"/>
  <c r="AP34" i="5"/>
  <c r="AP30" i="5"/>
  <c r="AV30" i="5" s="1"/>
  <c r="AT23" i="30"/>
  <c r="AZ31" i="23"/>
  <c r="AP27" i="23"/>
  <c r="AX27" i="23" s="1"/>
  <c r="AP12" i="23"/>
  <c r="AZ8" i="10"/>
  <c r="AR23" i="10"/>
  <c r="AZ34" i="10"/>
  <c r="AP25" i="10"/>
  <c r="AT25" i="10" s="1"/>
  <c r="AV14" i="31"/>
  <c r="AZ12" i="21"/>
  <c r="AZ14" i="21"/>
  <c r="AX14" i="21"/>
  <c r="AP12" i="21"/>
  <c r="AZ26" i="21"/>
  <c r="AZ16" i="21"/>
  <c r="AX22" i="27"/>
  <c r="AV9" i="30"/>
  <c r="AV13" i="29"/>
  <c r="J311" i="13"/>
  <c r="D308" i="13"/>
  <c r="J308" i="13" s="1"/>
  <c r="AM35" i="13"/>
  <c r="AZ30" i="13"/>
  <c r="AP13" i="13"/>
  <c r="AV13" i="13" s="1"/>
  <c r="AV31" i="28"/>
  <c r="AQ35" i="11"/>
  <c r="AP8" i="11"/>
  <c r="AP30" i="11"/>
  <c r="AR30" i="11" s="1"/>
  <c r="AX33" i="31"/>
  <c r="AV16" i="29"/>
  <c r="AX24" i="27"/>
  <c r="AZ16" i="25"/>
  <c r="AZ22" i="25"/>
  <c r="AP23" i="25"/>
  <c r="AR23" i="25" s="1"/>
  <c r="AZ31" i="5"/>
  <c r="AZ15" i="5"/>
  <c r="AZ24" i="5"/>
  <c r="AR14" i="23"/>
  <c r="AZ20" i="23"/>
  <c r="AZ15" i="23"/>
  <c r="AP16" i="23"/>
  <c r="AR16" i="23" s="1"/>
  <c r="AZ14" i="10"/>
  <c r="AZ32" i="10"/>
  <c r="AZ25" i="10"/>
  <c r="AP10" i="10"/>
  <c r="AT10" i="10" s="1"/>
  <c r="AZ30" i="10"/>
  <c r="AR34" i="31"/>
  <c r="AP35" i="30"/>
  <c r="I329" i="13"/>
  <c r="AP11" i="13"/>
  <c r="AR11" i="13" s="1"/>
  <c r="AS35" i="13"/>
  <c r="AZ16" i="13"/>
  <c r="AW35" i="11"/>
  <c r="AZ8" i="11"/>
  <c r="AW37" i="30"/>
  <c r="AZ35" i="30"/>
  <c r="AV9" i="29"/>
  <c r="AZ15" i="16"/>
  <c r="AP30" i="16"/>
  <c r="AR30" i="16" s="1"/>
  <c r="AP25" i="16"/>
  <c r="AP34" i="16"/>
  <c r="AV34" i="16" s="1"/>
  <c r="AZ22" i="16"/>
  <c r="AZ34" i="16"/>
  <c r="AZ24" i="16"/>
  <c r="AZ20" i="14"/>
  <c r="AZ28" i="14"/>
  <c r="AZ26" i="14"/>
  <c r="AZ32" i="14"/>
  <c r="AX32" i="14"/>
  <c r="AZ13" i="14"/>
  <c r="AS35" i="14"/>
  <c r="AM35" i="4"/>
  <c r="AZ22" i="4"/>
  <c r="AZ21" i="4"/>
  <c r="AZ23" i="4"/>
  <c r="AP27" i="4"/>
  <c r="AP22" i="25"/>
  <c r="AV22" i="25" s="1"/>
  <c r="AZ28" i="25"/>
  <c r="AZ26" i="25"/>
  <c r="AP27" i="25"/>
  <c r="AZ27" i="25"/>
  <c r="AZ10" i="5"/>
  <c r="AP13" i="5"/>
  <c r="AV13" i="5" s="1"/>
  <c r="AQ35" i="5"/>
  <c r="AP8" i="5"/>
  <c r="AT8" i="5" s="1"/>
  <c r="AP33" i="5"/>
  <c r="AT33" i="5" s="1"/>
  <c r="AZ27" i="5"/>
  <c r="AV14" i="23"/>
  <c r="AQ35" i="23"/>
  <c r="AP8" i="23"/>
  <c r="AP29" i="23"/>
  <c r="AP19" i="23"/>
  <c r="AP28" i="10"/>
  <c r="AX28" i="10" s="1"/>
  <c r="AP9" i="10"/>
  <c r="AR9" i="10" s="1"/>
  <c r="AP14" i="10"/>
  <c r="AX14" i="10" s="1"/>
  <c r="AS35" i="10"/>
  <c r="AZ33" i="10"/>
  <c r="AP22" i="21"/>
  <c r="AR22" i="21" s="1"/>
  <c r="AP24" i="21"/>
  <c r="AX24" i="21" s="1"/>
  <c r="AZ24" i="21"/>
  <c r="AR33" i="21"/>
  <c r="AZ22" i="21"/>
  <c r="AP23" i="21"/>
  <c r="AQ37" i="30"/>
  <c r="AR8" i="28"/>
  <c r="AP27" i="13"/>
  <c r="AZ15" i="13"/>
  <c r="AZ23" i="13"/>
  <c r="AZ19" i="11"/>
  <c r="AT14" i="11"/>
  <c r="AU35" i="11"/>
  <c r="AR14" i="30"/>
  <c r="AP22" i="17"/>
  <c r="AX22" i="17" s="1"/>
  <c r="F102" i="34"/>
  <c r="F74" i="34"/>
  <c r="F30" i="34"/>
  <c r="F70" i="34"/>
  <c r="F50" i="34"/>
  <c r="F26" i="34"/>
  <c r="F38" i="34"/>
  <c r="F22" i="34"/>
  <c r="F66" i="34"/>
  <c r="F86" i="34"/>
  <c r="F90" i="34"/>
  <c r="F18" i="34"/>
  <c r="F98" i="34"/>
  <c r="F78" i="34"/>
  <c r="F62" i="34"/>
  <c r="F58" i="34"/>
  <c r="F46" i="34"/>
  <c r="F82" i="34"/>
  <c r="F54" i="34"/>
  <c r="F34" i="34"/>
  <c r="F14" i="34"/>
  <c r="F10" i="34"/>
  <c r="F42" i="34"/>
  <c r="F94" i="34"/>
  <c r="AZ27" i="17"/>
  <c r="AZ32" i="17"/>
  <c r="AZ26" i="17"/>
  <c r="AZ9" i="17"/>
  <c r="AZ20" i="17"/>
  <c r="AZ21" i="17"/>
  <c r="AU35" i="17"/>
  <c r="AZ15" i="17"/>
  <c r="AP33" i="17"/>
  <c r="AX33" i="17" s="1"/>
  <c r="AZ11" i="17"/>
  <c r="AP28" i="17"/>
  <c r="AP16" i="17"/>
  <c r="AV16" i="17" s="1"/>
  <c r="AZ13" i="17"/>
  <c r="AP27" i="17"/>
  <c r="AT27" i="17" s="1"/>
  <c r="AZ19" i="17"/>
  <c r="AP20" i="17"/>
  <c r="AX20" i="17" s="1"/>
  <c r="AP14" i="17"/>
  <c r="AV14" i="17" s="1"/>
  <c r="AP26" i="17"/>
  <c r="AV26" i="17" s="1"/>
  <c r="AP15" i="17"/>
  <c r="AZ31" i="17"/>
  <c r="AQ35" i="17"/>
  <c r="AP8" i="17"/>
  <c r="AT8" i="17" s="1"/>
  <c r="AP32" i="17"/>
  <c r="AR32" i="17" s="1"/>
  <c r="AZ29" i="17"/>
  <c r="AX29" i="17"/>
  <c r="AZ23" i="17"/>
  <c r="AS35" i="17"/>
  <c r="AZ12" i="17"/>
  <c r="AP30" i="17"/>
  <c r="AX30" i="17" s="1"/>
  <c r="AZ17" i="17"/>
  <c r="AZ16" i="17"/>
  <c r="AZ10" i="17"/>
  <c r="AP13" i="17"/>
  <c r="AP25" i="17"/>
  <c r="AV25" i="17" s="1"/>
  <c r="AZ8" i="17"/>
  <c r="AW35" i="17"/>
  <c r="AP24" i="17"/>
  <c r="AT24" i="17" s="1"/>
  <c r="AZ25" i="17"/>
  <c r="AP34" i="17"/>
  <c r="AX34" i="17" s="1"/>
  <c r="AZ24" i="17"/>
  <c r="AP21" i="17"/>
  <c r="AZ22" i="17"/>
  <c r="AP17" i="17"/>
  <c r="AR17" i="17" s="1"/>
  <c r="AM35" i="17"/>
  <c r="AP12" i="17"/>
  <c r="AR12" i="17" s="1"/>
  <c r="AP31" i="17"/>
  <c r="AV31" i="17" s="1"/>
  <c r="AZ28" i="17"/>
  <c r="AP11" i="17"/>
  <c r="AX11" i="17" s="1"/>
  <c r="AZ18" i="17"/>
  <c r="AZ34" i="17"/>
  <c r="AR29" i="17"/>
  <c r="AV29" i="17"/>
  <c r="AP23" i="17"/>
  <c r="AX23" i="17" s="1"/>
  <c r="AZ33" i="17"/>
  <c r="AP29" i="26"/>
  <c r="AX29" i="26" s="1"/>
  <c r="AP14" i="26"/>
  <c r="AZ21" i="26"/>
  <c r="AP24" i="26"/>
  <c r="AX24" i="26" s="1"/>
  <c r="AP18" i="26"/>
  <c r="AX18" i="26" s="1"/>
  <c r="AP22" i="26"/>
  <c r="AX22" i="26" s="1"/>
  <c r="AZ22" i="26"/>
  <c r="AP27" i="26"/>
  <c r="AT27" i="26" s="1"/>
  <c r="AP21" i="26"/>
  <c r="AX21" i="26" s="1"/>
  <c r="AP12" i="26"/>
  <c r="AR12" i="26" s="1"/>
  <c r="AP25" i="26"/>
  <c r="AV25" i="26" s="1"/>
  <c r="J334" i="26"/>
  <c r="AZ25" i="26"/>
  <c r="AZ16" i="26"/>
  <c r="G357" i="26"/>
  <c r="K360" i="26" s="1"/>
  <c r="F333" i="26"/>
  <c r="AP15" i="26"/>
  <c r="AZ28" i="26"/>
  <c r="H331" i="26"/>
  <c r="F350" i="26"/>
  <c r="AZ19" i="26"/>
  <c r="F330" i="26"/>
  <c r="E357" i="26"/>
  <c r="F336" i="26"/>
  <c r="L341" i="26"/>
  <c r="AZ9" i="26"/>
  <c r="AZ31" i="26"/>
  <c r="AZ13" i="26"/>
  <c r="AZ10" i="26"/>
  <c r="AZ30" i="26"/>
  <c r="L353" i="26"/>
  <c r="AP34" i="26"/>
  <c r="AX34" i="26" s="1"/>
  <c r="AM35" i="26"/>
  <c r="I357" i="26"/>
  <c r="AP33" i="26"/>
  <c r="AR33" i="26" s="1"/>
  <c r="AZ24" i="26"/>
  <c r="AP16" i="26"/>
  <c r="AV16" i="26" s="1"/>
  <c r="AP20" i="26"/>
  <c r="AR20" i="26" s="1"/>
  <c r="AP17" i="26"/>
  <c r="AX17" i="26" s="1"/>
  <c r="AP11" i="26"/>
  <c r="AR11" i="26" s="1"/>
  <c r="AZ27" i="26"/>
  <c r="J354" i="26"/>
  <c r="AP19" i="26"/>
  <c r="AV19" i="26" s="1"/>
  <c r="H356" i="26"/>
  <c r="AP23" i="26"/>
  <c r="AV23" i="26" s="1"/>
  <c r="J342" i="26"/>
  <c r="L348" i="26"/>
  <c r="F344" i="26"/>
  <c r="AZ34" i="26"/>
  <c r="AP26" i="26"/>
  <c r="AV26" i="26" s="1"/>
  <c r="H345" i="26"/>
  <c r="AP9" i="26"/>
  <c r="AR9" i="26" s="1"/>
  <c r="J351" i="26"/>
  <c r="AZ15" i="26"/>
  <c r="L337" i="26"/>
  <c r="AP32" i="26"/>
  <c r="AT32" i="26" s="1"/>
  <c r="AZ29" i="26"/>
  <c r="AZ23" i="26"/>
  <c r="L355" i="26"/>
  <c r="AZ18" i="26"/>
  <c r="AQ35" i="26"/>
  <c r="AP8" i="26"/>
  <c r="AZ26" i="26"/>
  <c r="AS35" i="26"/>
  <c r="H335" i="26"/>
  <c r="K357" i="26"/>
  <c r="K359" i="26" s="1"/>
  <c r="L332" i="26"/>
  <c r="AP28" i="26"/>
  <c r="AR28" i="26" s="1"/>
  <c r="AZ20" i="26"/>
  <c r="AP10" i="26"/>
  <c r="AX10" i="26" s="1"/>
  <c r="AZ14" i="26"/>
  <c r="AZ8" i="26"/>
  <c r="AW35" i="26"/>
  <c r="AP31" i="26"/>
  <c r="AT31" i="26" s="1"/>
  <c r="AZ12" i="26"/>
  <c r="L347" i="26"/>
  <c r="L343" i="26"/>
  <c r="H346" i="26"/>
  <c r="J349" i="26"/>
  <c r="F352" i="26"/>
  <c r="AP30" i="26"/>
  <c r="AV30" i="26" s="1"/>
  <c r="AU35" i="26"/>
  <c r="AZ17" i="26"/>
  <c r="AZ33" i="26"/>
  <c r="A357" i="26"/>
  <c r="AZ32" i="26"/>
  <c r="D250" i="20"/>
  <c r="AP17" i="20"/>
  <c r="AR17" i="20" s="1"/>
  <c r="AP27" i="20"/>
  <c r="AZ31" i="20"/>
  <c r="AP26" i="20"/>
  <c r="AZ29" i="20"/>
  <c r="AZ23" i="20"/>
  <c r="AP24" i="20"/>
  <c r="AR24" i="20" s="1"/>
  <c r="AZ27" i="20"/>
  <c r="AZ25" i="20"/>
  <c r="AZ21" i="20"/>
  <c r="AP30" i="20"/>
  <c r="AX30" i="20" s="1"/>
  <c r="AP34" i="20"/>
  <c r="AP32" i="20"/>
  <c r="AR32" i="20" s="1"/>
  <c r="AZ26" i="20"/>
  <c r="AZ33" i="20"/>
  <c r="AZ8" i="20"/>
  <c r="AW35" i="20"/>
  <c r="AP28" i="20"/>
  <c r="AZ12" i="20"/>
  <c r="AZ16" i="20"/>
  <c r="AM35" i="20"/>
  <c r="AZ14" i="20"/>
  <c r="AP13" i="20"/>
  <c r="AR13" i="20" s="1"/>
  <c r="AP33" i="20"/>
  <c r="AT33" i="20" s="1"/>
  <c r="AP11" i="20"/>
  <c r="AV11" i="20" s="1"/>
  <c r="AP15" i="20"/>
  <c r="AR15" i="20" s="1"/>
  <c r="AP23" i="20"/>
  <c r="AV23" i="20" s="1"/>
  <c r="AP10" i="20"/>
  <c r="AT10" i="20" s="1"/>
  <c r="AP9" i="20"/>
  <c r="AR9" i="20" s="1"/>
  <c r="AS35" i="20"/>
  <c r="AZ22" i="20"/>
  <c r="AZ10" i="20"/>
  <c r="AZ20" i="20"/>
  <c r="AZ30" i="20"/>
  <c r="AZ24" i="20"/>
  <c r="AZ28" i="20"/>
  <c r="AZ32" i="20"/>
  <c r="AZ18" i="20"/>
  <c r="AP29" i="20"/>
  <c r="AT29" i="20" s="1"/>
  <c r="AU35" i="20"/>
  <c r="AZ15" i="20"/>
  <c r="AQ35" i="20"/>
  <c r="AP8" i="20"/>
  <c r="AT8" i="20" s="1"/>
  <c r="AZ13" i="20"/>
  <c r="AZ11" i="20"/>
  <c r="AP25" i="20"/>
  <c r="AT25" i="20" s="1"/>
  <c r="AZ9" i="20"/>
  <c r="AP22" i="20"/>
  <c r="AV22" i="20" s="1"/>
  <c r="AP20" i="20"/>
  <c r="AT20" i="20" s="1"/>
  <c r="AP14" i="20"/>
  <c r="AV14" i="20" s="1"/>
  <c r="AP18" i="20"/>
  <c r="AR18" i="20" s="1"/>
  <c r="AP31" i="20"/>
  <c r="AX31" i="20" s="1"/>
  <c r="AP16" i="20"/>
  <c r="AR16" i="20" s="1"/>
  <c r="AZ19" i="20"/>
  <c r="AZ17" i="20"/>
  <c r="AP12" i="20"/>
  <c r="AR12" i="20" s="1"/>
  <c r="AZ34" i="20"/>
  <c r="AP28" i="18"/>
  <c r="AV28" i="18" s="1"/>
  <c r="AP31" i="18"/>
  <c r="AX31" i="18" s="1"/>
  <c r="AP34" i="18"/>
  <c r="AX34" i="18" s="1"/>
  <c r="AP30" i="18"/>
  <c r="AR30" i="18" s="1"/>
  <c r="AZ13" i="18"/>
  <c r="AZ34" i="18"/>
  <c r="AZ29" i="18"/>
  <c r="AP16" i="18"/>
  <c r="AR16" i="18" s="1"/>
  <c r="AP18" i="18"/>
  <c r="AT18" i="18" s="1"/>
  <c r="AP19" i="18"/>
  <c r="AR19" i="18" s="1"/>
  <c r="AS35" i="18"/>
  <c r="AP8" i="18"/>
  <c r="AT8" i="18" s="1"/>
  <c r="AU35" i="18"/>
  <c r="AP29" i="18"/>
  <c r="AR29" i="18" s="1"/>
  <c r="AP22" i="18"/>
  <c r="AV22" i="18" s="1"/>
  <c r="AZ8" i="18"/>
  <c r="AW35" i="18"/>
  <c r="AP27" i="18"/>
  <c r="AX27" i="18" s="1"/>
  <c r="AP25" i="18"/>
  <c r="AR25" i="18" s="1"/>
  <c r="AZ21" i="18"/>
  <c r="AP11" i="18"/>
  <c r="AV11" i="18" s="1"/>
  <c r="AZ26" i="18"/>
  <c r="AP13" i="18"/>
  <c r="AR13" i="18" s="1"/>
  <c r="D131" i="18"/>
  <c r="F131" i="18" s="1"/>
  <c r="AZ17" i="18"/>
  <c r="AZ32" i="18"/>
  <c r="AZ24" i="18"/>
  <c r="AP14" i="18"/>
  <c r="AT14" i="18" s="1"/>
  <c r="AZ16" i="18"/>
  <c r="AP32" i="18"/>
  <c r="AT32" i="18" s="1"/>
  <c r="AZ20" i="18"/>
  <c r="AZ18" i="18"/>
  <c r="AP33" i="18"/>
  <c r="AV33" i="18" s="1"/>
  <c r="AZ19" i="18"/>
  <c r="AZ11" i="18"/>
  <c r="AZ25" i="18"/>
  <c r="AZ22" i="18"/>
  <c r="AP20" i="18"/>
  <c r="AV20" i="18" s="1"/>
  <c r="AM35" i="18"/>
  <c r="AZ14" i="18"/>
  <c r="AZ9" i="18"/>
  <c r="AZ10" i="18"/>
  <c r="AZ28" i="18"/>
  <c r="AP23" i="18"/>
  <c r="AX23" i="18" s="1"/>
  <c r="AP15" i="18"/>
  <c r="AP10" i="18"/>
  <c r="AX10" i="18" s="1"/>
  <c r="AZ33" i="18"/>
  <c r="AP26" i="18"/>
  <c r="AV26" i="18" s="1"/>
  <c r="AZ23" i="18"/>
  <c r="AZ12" i="18"/>
  <c r="AP17" i="18"/>
  <c r="AR17" i="18" s="1"/>
  <c r="AZ27" i="18"/>
  <c r="AP9" i="18"/>
  <c r="AP21" i="18"/>
  <c r="AX21" i="18" s="1"/>
  <c r="AZ30" i="18"/>
  <c r="AQ35" i="18"/>
  <c r="AP12" i="18"/>
  <c r="AZ31" i="18"/>
  <c r="AP24" i="18"/>
  <c r="AT24" i="18" s="1"/>
  <c r="AZ15" i="18"/>
  <c r="D182" i="14"/>
  <c r="H266" i="31"/>
  <c r="H245" i="31"/>
  <c r="F245" i="31"/>
  <c r="J266" i="31"/>
  <c r="L266" i="31"/>
  <c r="H247" i="30"/>
  <c r="L247" i="30"/>
  <c r="L244" i="30"/>
  <c r="J244" i="30"/>
  <c r="F244" i="30"/>
  <c r="J247" i="30"/>
  <c r="L245" i="31"/>
  <c r="H247" i="31"/>
  <c r="F265" i="31"/>
  <c r="J247" i="31"/>
  <c r="L247" i="31"/>
  <c r="H258" i="31"/>
  <c r="L249" i="31"/>
  <c r="H249" i="31"/>
  <c r="L257" i="31"/>
  <c r="J257" i="31"/>
  <c r="F257" i="31"/>
  <c r="L265" i="31"/>
  <c r="L260" i="31"/>
  <c r="J249" i="31"/>
  <c r="J265" i="31"/>
  <c r="F258" i="31"/>
  <c r="J254" i="31"/>
  <c r="F255" i="31"/>
  <c r="J255" i="31"/>
  <c r="H255" i="31"/>
  <c r="J251" i="31"/>
  <c r="J264" i="31"/>
  <c r="L264" i="31"/>
  <c r="H251" i="31"/>
  <c r="L251" i="31"/>
  <c r="L254" i="31"/>
  <c r="L258" i="31"/>
  <c r="F241" i="31"/>
  <c r="E270" i="31"/>
  <c r="L241" i="31"/>
  <c r="L263" i="31"/>
  <c r="H264" i="31"/>
  <c r="J241" i="31"/>
  <c r="F260" i="31"/>
  <c r="F262" i="31"/>
  <c r="H246" i="31"/>
  <c r="L250" i="31"/>
  <c r="L243" i="31"/>
  <c r="L246" i="31"/>
  <c r="J243" i="31"/>
  <c r="L253" i="31"/>
  <c r="H254" i="31"/>
  <c r="J250" i="31"/>
  <c r="F252" i="31"/>
  <c r="H259" i="31"/>
  <c r="H263" i="31"/>
  <c r="H242" i="31"/>
  <c r="J261" i="31"/>
  <c r="L242" i="31"/>
  <c r="J242" i="31"/>
  <c r="L252" i="31"/>
  <c r="J246" i="31"/>
  <c r="J259" i="31"/>
  <c r="L256" i="31"/>
  <c r="F250" i="31"/>
  <c r="F259" i="31"/>
  <c r="K272" i="31"/>
  <c r="H267" i="31"/>
  <c r="F253" i="31"/>
  <c r="H256" i="31"/>
  <c r="J260" i="31"/>
  <c r="H252" i="31"/>
  <c r="D268" i="31"/>
  <c r="F256" i="31"/>
  <c r="F263" i="31"/>
  <c r="J253" i="31"/>
  <c r="F243" i="31"/>
  <c r="L262" i="31"/>
  <c r="J267" i="31"/>
  <c r="H262" i="31"/>
  <c r="L261" i="31"/>
  <c r="H261" i="31"/>
  <c r="L267" i="31"/>
  <c r="J244" i="31"/>
  <c r="L244" i="31"/>
  <c r="H244" i="31"/>
  <c r="F244" i="31"/>
  <c r="J256" i="30"/>
  <c r="F256" i="30"/>
  <c r="H256" i="30"/>
  <c r="L253" i="30"/>
  <c r="J253" i="30"/>
  <c r="H253" i="30"/>
  <c r="L241" i="30"/>
  <c r="F241" i="30"/>
  <c r="J241" i="30"/>
  <c r="L259" i="30"/>
  <c r="H248" i="30"/>
  <c r="H250" i="30"/>
  <c r="F252" i="30"/>
  <c r="L248" i="30"/>
  <c r="J248" i="30"/>
  <c r="F246" i="30"/>
  <c r="L245" i="30"/>
  <c r="J239" i="30"/>
  <c r="L252" i="30"/>
  <c r="H237" i="30"/>
  <c r="J250" i="30"/>
  <c r="J238" i="30"/>
  <c r="L246" i="30"/>
  <c r="J246" i="30"/>
  <c r="L250" i="30"/>
  <c r="L238" i="30"/>
  <c r="F245" i="30"/>
  <c r="H238" i="30"/>
  <c r="J262" i="30"/>
  <c r="J242" i="30"/>
  <c r="F258" i="30"/>
  <c r="F261" i="30"/>
  <c r="H259" i="30"/>
  <c r="L262" i="30"/>
  <c r="J252" i="30"/>
  <c r="F262" i="30"/>
  <c r="J261" i="30"/>
  <c r="L261" i="30"/>
  <c r="H239" i="30"/>
  <c r="J259" i="30"/>
  <c r="L239" i="30"/>
  <c r="L242" i="30"/>
  <c r="H254" i="30"/>
  <c r="F237" i="30"/>
  <c r="H245" i="30"/>
  <c r="H260" i="30"/>
  <c r="H242" i="30"/>
  <c r="H263" i="30"/>
  <c r="L258" i="30"/>
  <c r="J237" i="30"/>
  <c r="F249" i="30"/>
  <c r="E266" i="30"/>
  <c r="H258" i="30"/>
  <c r="L263" i="30"/>
  <c r="K268" i="30"/>
  <c r="J255" i="30"/>
  <c r="L254" i="30"/>
  <c r="H243" i="30"/>
  <c r="J240" i="30"/>
  <c r="H240" i="30"/>
  <c r="F254" i="30"/>
  <c r="L249" i="30"/>
  <c r="F260" i="30"/>
  <c r="F240" i="30"/>
  <c r="J249" i="30"/>
  <c r="L243" i="30"/>
  <c r="D264" i="30"/>
  <c r="J257" i="30"/>
  <c r="F257" i="30"/>
  <c r="H257" i="30"/>
  <c r="F255" i="30"/>
  <c r="H251" i="30"/>
  <c r="L251" i="30"/>
  <c r="J260" i="30"/>
  <c r="J263" i="30"/>
  <c r="J251" i="30"/>
  <c r="H255" i="30"/>
  <c r="F243" i="30"/>
  <c r="L257" i="30"/>
  <c r="L181" i="29"/>
  <c r="L184" i="29"/>
  <c r="J178" i="29"/>
  <c r="L178" i="29"/>
  <c r="F178" i="29"/>
  <c r="H181" i="29"/>
  <c r="H161" i="29"/>
  <c r="L180" i="29"/>
  <c r="L161" i="29"/>
  <c r="J174" i="29"/>
  <c r="F161" i="29"/>
  <c r="F181" i="29"/>
  <c r="L175" i="29"/>
  <c r="F175" i="29"/>
  <c r="F168" i="29"/>
  <c r="F184" i="29"/>
  <c r="H180" i="29"/>
  <c r="H175" i="29"/>
  <c r="H184" i="29"/>
  <c r="F180" i="29"/>
  <c r="L174" i="29"/>
  <c r="L171" i="29"/>
  <c r="L168" i="29"/>
  <c r="L173" i="29"/>
  <c r="J185" i="29"/>
  <c r="J168" i="29"/>
  <c r="H177" i="29"/>
  <c r="H174" i="29"/>
  <c r="F160" i="29"/>
  <c r="F164" i="29"/>
  <c r="H164" i="29"/>
  <c r="J160" i="29"/>
  <c r="L160" i="29"/>
  <c r="L177" i="29"/>
  <c r="L164" i="29"/>
  <c r="J173" i="29"/>
  <c r="J182" i="29"/>
  <c r="F170" i="29"/>
  <c r="F185" i="29"/>
  <c r="F163" i="29"/>
  <c r="L185" i="29"/>
  <c r="J163" i="29"/>
  <c r="H166" i="29"/>
  <c r="L166" i="29"/>
  <c r="J177" i="29"/>
  <c r="J166" i="29"/>
  <c r="H182" i="29"/>
  <c r="F173" i="29"/>
  <c r="L172" i="29"/>
  <c r="F182" i="29"/>
  <c r="F186" i="29"/>
  <c r="H176" i="29"/>
  <c r="H171" i="29"/>
  <c r="F171" i="29"/>
  <c r="L170" i="29"/>
  <c r="L179" i="29"/>
  <c r="J179" i="29"/>
  <c r="H163" i="29"/>
  <c r="H179" i="29"/>
  <c r="E189" i="29"/>
  <c r="H170" i="29"/>
  <c r="L176" i="29"/>
  <c r="J176" i="29"/>
  <c r="L186" i="29"/>
  <c r="H186" i="29"/>
  <c r="D187" i="29"/>
  <c r="K191" i="29"/>
  <c r="F183" i="29"/>
  <c r="L183" i="29"/>
  <c r="J183" i="29"/>
  <c r="H167" i="29"/>
  <c r="J167" i="29"/>
  <c r="H172" i="29"/>
  <c r="F172" i="29"/>
  <c r="F167" i="29"/>
  <c r="F260" i="28"/>
  <c r="H260" i="28"/>
  <c r="L260" i="28"/>
  <c r="L254" i="28"/>
  <c r="L265" i="28"/>
  <c r="L274" i="28"/>
  <c r="H274" i="28"/>
  <c r="H252" i="28"/>
  <c r="F254" i="28"/>
  <c r="H254" i="28"/>
  <c r="J274" i="28"/>
  <c r="L264" i="28"/>
  <c r="L268" i="28"/>
  <c r="F268" i="28"/>
  <c r="L261" i="28"/>
  <c r="J265" i="28"/>
  <c r="L266" i="28"/>
  <c r="J266" i="28"/>
  <c r="F258" i="28"/>
  <c r="J252" i="28"/>
  <c r="J277" i="28"/>
  <c r="F266" i="28"/>
  <c r="H258" i="28"/>
  <c r="J262" i="28"/>
  <c r="F252" i="28"/>
  <c r="L267" i="28"/>
  <c r="F256" i="28"/>
  <c r="J258" i="28"/>
  <c r="H268" i="28"/>
  <c r="K283" i="28"/>
  <c r="L272" i="28"/>
  <c r="L277" i="28"/>
  <c r="J267" i="28"/>
  <c r="F265" i="28"/>
  <c r="E281" i="28"/>
  <c r="F277" i="28"/>
  <c r="J256" i="28"/>
  <c r="F273" i="28"/>
  <c r="H278" i="28"/>
  <c r="L276" i="28"/>
  <c r="F270" i="28"/>
  <c r="H270" i="28"/>
  <c r="J270" i="28"/>
  <c r="F276" i="28"/>
  <c r="J276" i="28"/>
  <c r="L275" i="28"/>
  <c r="F261" i="28"/>
  <c r="H261" i="28"/>
  <c r="F262" i="28"/>
  <c r="J271" i="28"/>
  <c r="F264" i="28"/>
  <c r="H264" i="28"/>
  <c r="L262" i="28"/>
  <c r="L270" i="28"/>
  <c r="J255" i="28"/>
  <c r="H255" i="28"/>
  <c r="F255" i="28"/>
  <c r="L255" i="28"/>
  <c r="H271" i="28"/>
  <c r="L259" i="28"/>
  <c r="J259" i="28"/>
  <c r="H263" i="28"/>
  <c r="J253" i="28"/>
  <c r="H253" i="28"/>
  <c r="L263" i="28"/>
  <c r="F275" i="28"/>
  <c r="F253" i="28"/>
  <c r="F272" i="28"/>
  <c r="H272" i="28"/>
  <c r="J263" i="28"/>
  <c r="F278" i="28"/>
  <c r="L278" i="28"/>
  <c r="F271" i="28"/>
  <c r="J269" i="28"/>
  <c r="J275" i="28"/>
  <c r="D279" i="28"/>
  <c r="F259" i="28"/>
  <c r="F267" i="28"/>
  <c r="H269" i="28"/>
  <c r="L269" i="28"/>
  <c r="H273" i="28"/>
  <c r="J273" i="28"/>
  <c r="F280" i="27"/>
  <c r="L283" i="27"/>
  <c r="J283" i="27"/>
  <c r="H283" i="27"/>
  <c r="H268" i="27"/>
  <c r="H280" i="27"/>
  <c r="L280" i="27"/>
  <c r="F268" i="27"/>
  <c r="H276" i="27"/>
  <c r="J288" i="27"/>
  <c r="L264" i="27"/>
  <c r="F285" i="27"/>
  <c r="L285" i="27"/>
  <c r="L269" i="27"/>
  <c r="L273" i="27"/>
  <c r="F273" i="27"/>
  <c r="H269" i="27"/>
  <c r="J285" i="27"/>
  <c r="H273" i="27"/>
  <c r="L289" i="27"/>
  <c r="J269" i="27"/>
  <c r="J264" i="27"/>
  <c r="F264" i="27"/>
  <c r="L276" i="27"/>
  <c r="F289" i="27"/>
  <c r="H289" i="27"/>
  <c r="H279" i="27"/>
  <c r="J277" i="27"/>
  <c r="J279" i="27"/>
  <c r="J272" i="27"/>
  <c r="E292" i="27"/>
  <c r="L272" i="27"/>
  <c r="F279" i="27"/>
  <c r="H277" i="27"/>
  <c r="H272" i="27"/>
  <c r="J268" i="27"/>
  <c r="F276" i="27"/>
  <c r="K294" i="27"/>
  <c r="F287" i="27"/>
  <c r="F277" i="27"/>
  <c r="H263" i="27"/>
  <c r="H271" i="27"/>
  <c r="J271" i="27"/>
  <c r="J287" i="27"/>
  <c r="F271" i="27"/>
  <c r="L287" i="27"/>
  <c r="H284" i="27"/>
  <c r="F274" i="27"/>
  <c r="H275" i="27"/>
  <c r="F275" i="27"/>
  <c r="J275" i="27"/>
  <c r="L275" i="27"/>
  <c r="H266" i="27"/>
  <c r="H282" i="27"/>
  <c r="J284" i="27"/>
  <c r="F288" i="27"/>
  <c r="H288" i="27"/>
  <c r="J282" i="27"/>
  <c r="L284" i="27"/>
  <c r="J263" i="27"/>
  <c r="L263" i="27"/>
  <c r="F278" i="27"/>
  <c r="J278" i="27"/>
  <c r="L278" i="27"/>
  <c r="H278" i="27"/>
  <c r="J274" i="27"/>
  <c r="F270" i="27"/>
  <c r="J270" i="27"/>
  <c r="L270" i="27"/>
  <c r="L266" i="27"/>
  <c r="H274" i="27"/>
  <c r="J266" i="27"/>
  <c r="F282" i="27"/>
  <c r="D290" i="27"/>
  <c r="L281" i="27"/>
  <c r="F281" i="27"/>
  <c r="H270" i="27"/>
  <c r="H281" i="27"/>
  <c r="F286" i="27"/>
  <c r="J286" i="27"/>
  <c r="H286" i="27"/>
  <c r="D152" i="25"/>
  <c r="L152" i="25" s="1"/>
  <c r="D145" i="25"/>
  <c r="H145" i="25" s="1"/>
  <c r="D149" i="25"/>
  <c r="D142" i="25"/>
  <c r="F142" i="25" s="1"/>
  <c r="D130" i="25"/>
  <c r="J130" i="25" s="1"/>
  <c r="D147" i="25"/>
  <c r="L147" i="25" s="1"/>
  <c r="D139" i="25"/>
  <c r="J139" i="25" s="1"/>
  <c r="D150" i="25"/>
  <c r="L150" i="25" s="1"/>
  <c r="D126" i="25"/>
  <c r="F126" i="25" s="1"/>
  <c r="D136" i="25"/>
  <c r="H136" i="25" s="1"/>
  <c r="K153" i="25"/>
  <c r="K155" i="25" s="1"/>
  <c r="L128" i="25"/>
  <c r="D141" i="25"/>
  <c r="L141" i="25" s="1"/>
  <c r="D143" i="25"/>
  <c r="H143" i="25" s="1"/>
  <c r="D131" i="25"/>
  <c r="J131" i="25" s="1"/>
  <c r="J128" i="25"/>
  <c r="H128" i="25"/>
  <c r="D146" i="25"/>
  <c r="L146" i="25" s="1"/>
  <c r="G153" i="25"/>
  <c r="K156" i="25" s="1"/>
  <c r="D151" i="25"/>
  <c r="H151" i="25" s="1"/>
  <c r="D138" i="25"/>
  <c r="L138" i="25" s="1"/>
  <c r="I153" i="25"/>
  <c r="D129" i="25"/>
  <c r="F129" i="25" s="1"/>
  <c r="A153" i="25"/>
  <c r="E153" i="25"/>
  <c r="D133" i="25"/>
  <c r="L133" i="25" s="1"/>
  <c r="D148" i="25"/>
  <c r="L148" i="25" s="1"/>
  <c r="D140" i="25"/>
  <c r="J140" i="25" s="1"/>
  <c r="D132" i="25"/>
  <c r="L132" i="25" s="1"/>
  <c r="D135" i="25"/>
  <c r="H135" i="25" s="1"/>
  <c r="J144" i="25"/>
  <c r="H144" i="25"/>
  <c r="L144" i="25"/>
  <c r="D147" i="23"/>
  <c r="L147" i="23" s="1"/>
  <c r="D148" i="23"/>
  <c r="H148" i="23" s="1"/>
  <c r="D149" i="23"/>
  <c r="H149" i="23" s="1"/>
  <c r="D132" i="23"/>
  <c r="L132" i="23" s="1"/>
  <c r="D146" i="23"/>
  <c r="H146" i="23" s="1"/>
  <c r="D133" i="23"/>
  <c r="H133" i="23" s="1"/>
  <c r="D141" i="23"/>
  <c r="H141" i="23" s="1"/>
  <c r="D144" i="23"/>
  <c r="J144" i="23" s="1"/>
  <c r="D128" i="23"/>
  <c r="J128" i="23" s="1"/>
  <c r="D138" i="23"/>
  <c r="F138" i="23" s="1"/>
  <c r="D130" i="23"/>
  <c r="H130" i="23" s="1"/>
  <c r="D139" i="23"/>
  <c r="L139" i="23" s="1"/>
  <c r="L131" i="23"/>
  <c r="D129" i="23"/>
  <c r="F129" i="23" s="1"/>
  <c r="D142" i="23"/>
  <c r="L142" i="23" s="1"/>
  <c r="D143" i="23"/>
  <c r="H143" i="23" s="1"/>
  <c r="D127" i="23"/>
  <c r="L127" i="23" s="1"/>
  <c r="K150" i="23"/>
  <c r="K152" i="23" s="1"/>
  <c r="D124" i="23"/>
  <c r="J124" i="23" s="1"/>
  <c r="D135" i="23"/>
  <c r="L135" i="23" s="1"/>
  <c r="G150" i="23"/>
  <c r="K153" i="23" s="1"/>
  <c r="A150" i="23"/>
  <c r="E150" i="23"/>
  <c r="I150" i="23"/>
  <c r="D125" i="23"/>
  <c r="H125" i="23" s="1"/>
  <c r="D136" i="23"/>
  <c r="F136" i="23" s="1"/>
  <c r="H126" i="23"/>
  <c r="D140" i="23"/>
  <c r="D134" i="23"/>
  <c r="L134" i="23" s="1"/>
  <c r="D145" i="23"/>
  <c r="F145" i="23" s="1"/>
  <c r="F123" i="23"/>
  <c r="L126" i="23"/>
  <c r="J123" i="23"/>
  <c r="F131" i="23"/>
  <c r="F126" i="23"/>
  <c r="D287" i="21"/>
  <c r="F287" i="21" s="1"/>
  <c r="D304" i="21"/>
  <c r="H304" i="21" s="1"/>
  <c r="D297" i="21"/>
  <c r="J297" i="21" s="1"/>
  <c r="D292" i="21"/>
  <c r="J292" i="21" s="1"/>
  <c r="D281" i="21"/>
  <c r="J281" i="21" s="1"/>
  <c r="D291" i="21"/>
  <c r="H291" i="21" s="1"/>
  <c r="D303" i="21"/>
  <c r="J303" i="21" s="1"/>
  <c r="D299" i="21"/>
  <c r="F299" i="21" s="1"/>
  <c r="D293" i="21"/>
  <c r="F293" i="21" s="1"/>
  <c r="D282" i="21"/>
  <c r="H282" i="21" s="1"/>
  <c r="D301" i="21"/>
  <c r="L301" i="21" s="1"/>
  <c r="D285" i="21"/>
  <c r="F285" i="21" s="1"/>
  <c r="D288" i="21"/>
  <c r="L288" i="21" s="1"/>
  <c r="D286" i="21"/>
  <c r="L286" i="21" s="1"/>
  <c r="D280" i="21"/>
  <c r="F280" i="21" s="1"/>
  <c r="D294" i="21"/>
  <c r="J294" i="21" s="1"/>
  <c r="D278" i="21"/>
  <c r="J278" i="21" s="1"/>
  <c r="D295" i="21"/>
  <c r="L295" i="21" s="1"/>
  <c r="D300" i="21"/>
  <c r="F300" i="21" s="1"/>
  <c r="D289" i="21"/>
  <c r="F289" i="21" s="1"/>
  <c r="L283" i="21"/>
  <c r="K305" i="21"/>
  <c r="K307" i="21" s="1"/>
  <c r="E305" i="21"/>
  <c r="A305" i="21"/>
  <c r="D296" i="21"/>
  <c r="F296" i="21" s="1"/>
  <c r="D302" i="21"/>
  <c r="L302" i="21" s="1"/>
  <c r="G305" i="21"/>
  <c r="K308" i="21" s="1"/>
  <c r="H279" i="21"/>
  <c r="F279" i="21"/>
  <c r="D284" i="21"/>
  <c r="D290" i="21"/>
  <c r="H290" i="21" s="1"/>
  <c r="I305" i="21"/>
  <c r="D298" i="21"/>
  <c r="L279" i="21"/>
  <c r="J279" i="21"/>
  <c r="H283" i="21"/>
  <c r="J283" i="21"/>
  <c r="D243" i="20"/>
  <c r="J243" i="20" s="1"/>
  <c r="D265" i="20"/>
  <c r="F265" i="20" s="1"/>
  <c r="D263" i="20"/>
  <c r="J263" i="20" s="1"/>
  <c r="D242" i="20"/>
  <c r="J242" i="20" s="1"/>
  <c r="D256" i="20"/>
  <c r="F256" i="20" s="1"/>
  <c r="D244" i="20"/>
  <c r="J244" i="20" s="1"/>
  <c r="D249" i="20"/>
  <c r="F249" i="20" s="1"/>
  <c r="D261" i="20"/>
  <c r="L261" i="20" s="1"/>
  <c r="D247" i="20"/>
  <c r="J247" i="20" s="1"/>
  <c r="D245" i="20"/>
  <c r="F245" i="20" s="1"/>
  <c r="D253" i="20"/>
  <c r="H253" i="20" s="1"/>
  <c r="D264" i="20"/>
  <c r="F264" i="20" s="1"/>
  <c r="D258" i="20"/>
  <c r="J258" i="20" s="1"/>
  <c r="D262" i="20"/>
  <c r="F262" i="20" s="1"/>
  <c r="D255" i="20"/>
  <c r="H255" i="20" s="1"/>
  <c r="D259" i="20"/>
  <c r="J259" i="20" s="1"/>
  <c r="D251" i="20"/>
  <c r="J251" i="20" s="1"/>
  <c r="D240" i="20"/>
  <c r="L240" i="20" s="1"/>
  <c r="D260" i="20"/>
  <c r="H260" i="20" s="1"/>
  <c r="E267" i="20"/>
  <c r="J248" i="20"/>
  <c r="L248" i="20"/>
  <c r="H248" i="20"/>
  <c r="D266" i="20"/>
  <c r="J266" i="20" s="1"/>
  <c r="D257" i="20"/>
  <c r="H257" i="20" s="1"/>
  <c r="D246" i="20"/>
  <c r="J246" i="20" s="1"/>
  <c r="D254" i="20"/>
  <c r="L254" i="20" s="1"/>
  <c r="K267" i="20"/>
  <c r="K269" i="20" s="1"/>
  <c r="I267" i="20"/>
  <c r="G267" i="20"/>
  <c r="K270" i="20" s="1"/>
  <c r="A267" i="20"/>
  <c r="D241" i="20"/>
  <c r="J241" i="20" s="1"/>
  <c r="D252" i="20"/>
  <c r="H252" i="20" s="1"/>
  <c r="D258" i="19"/>
  <c r="D236" i="19"/>
  <c r="H236" i="19" s="1"/>
  <c r="D233" i="19"/>
  <c r="J233" i="19" s="1"/>
  <c r="D242" i="19"/>
  <c r="J242" i="19" s="1"/>
  <c r="D252" i="19"/>
  <c r="J252" i="19" s="1"/>
  <c r="D247" i="19"/>
  <c r="J247" i="19" s="1"/>
  <c r="D244" i="19"/>
  <c r="L244" i="19" s="1"/>
  <c r="D238" i="19"/>
  <c r="J238" i="19" s="1"/>
  <c r="D240" i="19"/>
  <c r="L240" i="19" s="1"/>
  <c r="D241" i="19"/>
  <c r="J241" i="19" s="1"/>
  <c r="D246" i="19"/>
  <c r="J246" i="19" s="1"/>
  <c r="D243" i="19"/>
  <c r="H243" i="19" s="1"/>
  <c r="D254" i="19"/>
  <c r="L254" i="19" s="1"/>
  <c r="D249" i="19"/>
  <c r="L249" i="19" s="1"/>
  <c r="D234" i="19"/>
  <c r="J234" i="19" s="1"/>
  <c r="D248" i="19"/>
  <c r="F248" i="19" s="1"/>
  <c r="D250" i="19"/>
  <c r="F250" i="19" s="1"/>
  <c r="D255" i="19"/>
  <c r="F255" i="19" s="1"/>
  <c r="D259" i="19"/>
  <c r="F259" i="19" s="1"/>
  <c r="D235" i="19"/>
  <c r="J235" i="19" s="1"/>
  <c r="D256" i="19"/>
  <c r="J256" i="19" s="1"/>
  <c r="G260" i="19"/>
  <c r="K263" i="19" s="1"/>
  <c r="D253" i="19"/>
  <c r="J253" i="19" s="1"/>
  <c r="K260" i="19"/>
  <c r="K262" i="19" s="1"/>
  <c r="D245" i="19"/>
  <c r="J245" i="19" s="1"/>
  <c r="D251" i="19"/>
  <c r="H251" i="19" s="1"/>
  <c r="D239" i="19"/>
  <c r="F239" i="19" s="1"/>
  <c r="D257" i="19"/>
  <c r="D237" i="19"/>
  <c r="L237" i="19" s="1"/>
  <c r="I260" i="19"/>
  <c r="E260" i="19"/>
  <c r="A260" i="19"/>
  <c r="D137" i="18"/>
  <c r="F137" i="18" s="1"/>
  <c r="D142" i="18"/>
  <c r="J142" i="18" s="1"/>
  <c r="D150" i="18"/>
  <c r="J150" i="18" s="1"/>
  <c r="D146" i="18"/>
  <c r="L146" i="18" s="1"/>
  <c r="D130" i="18"/>
  <c r="J130" i="18" s="1"/>
  <c r="D135" i="18"/>
  <c r="F135" i="18" s="1"/>
  <c r="D140" i="18"/>
  <c r="L140" i="18" s="1"/>
  <c r="D141" i="18"/>
  <c r="F141" i="18" s="1"/>
  <c r="D129" i="18"/>
  <c r="L129" i="18" s="1"/>
  <c r="D147" i="18"/>
  <c r="J147" i="18" s="1"/>
  <c r="D128" i="18"/>
  <c r="F128" i="18" s="1"/>
  <c r="D127" i="18"/>
  <c r="H127" i="18" s="1"/>
  <c r="D139" i="18"/>
  <c r="H139" i="18" s="1"/>
  <c r="D126" i="18"/>
  <c r="F126" i="18" s="1"/>
  <c r="D152" i="18"/>
  <c r="F152" i="18" s="1"/>
  <c r="D145" i="18"/>
  <c r="F145" i="18" s="1"/>
  <c r="D148" i="18"/>
  <c r="F148" i="18" s="1"/>
  <c r="D132" i="18"/>
  <c r="J132" i="18" s="1"/>
  <c r="D144" i="18"/>
  <c r="H144" i="18" s="1"/>
  <c r="G153" i="18"/>
  <c r="K156" i="18" s="1"/>
  <c r="D134" i="18"/>
  <c r="J134" i="18" s="1"/>
  <c r="D136" i="18"/>
  <c r="L136" i="18" s="1"/>
  <c r="K153" i="18"/>
  <c r="K155" i="18" s="1"/>
  <c r="I153" i="18"/>
  <c r="H133" i="18"/>
  <c r="J133" i="18"/>
  <c r="L133" i="18"/>
  <c r="F133" i="18"/>
  <c r="A153" i="18"/>
  <c r="E153" i="18"/>
  <c r="D149" i="18"/>
  <c r="F149" i="18" s="1"/>
  <c r="D143" i="18"/>
  <c r="F143" i="18" s="1"/>
  <c r="D138" i="18"/>
  <c r="H138" i="18" s="1"/>
  <c r="D151" i="18"/>
  <c r="L151" i="18" s="1"/>
  <c r="D121" i="16"/>
  <c r="J121" i="16" s="1"/>
  <c r="D120" i="16"/>
  <c r="J120" i="16" s="1"/>
  <c r="D126" i="16"/>
  <c r="H126" i="16" s="1"/>
  <c r="D137" i="16"/>
  <c r="H137" i="16" s="1"/>
  <c r="D133" i="16"/>
  <c r="L133" i="16" s="1"/>
  <c r="D127" i="16"/>
  <c r="J127" i="16" s="1"/>
  <c r="D144" i="16"/>
  <c r="J144" i="16" s="1"/>
  <c r="D123" i="16"/>
  <c r="J123" i="16" s="1"/>
  <c r="D136" i="16"/>
  <c r="H136" i="16" s="1"/>
  <c r="D125" i="16"/>
  <c r="L125" i="16" s="1"/>
  <c r="D140" i="16"/>
  <c r="H140" i="16" s="1"/>
  <c r="D118" i="16"/>
  <c r="J118" i="16" s="1"/>
  <c r="D122" i="16"/>
  <c r="J122" i="16" s="1"/>
  <c r="D135" i="16"/>
  <c r="H135" i="16" s="1"/>
  <c r="D139" i="16"/>
  <c r="J139" i="16" s="1"/>
  <c r="D143" i="16"/>
  <c r="J143" i="16" s="1"/>
  <c r="D142" i="16"/>
  <c r="J142" i="16" s="1"/>
  <c r="D128" i="16"/>
  <c r="H128" i="16" s="1"/>
  <c r="D132" i="16"/>
  <c r="J132" i="16" s="1"/>
  <c r="D141" i="16"/>
  <c r="H141" i="16" s="1"/>
  <c r="K145" i="16"/>
  <c r="K147" i="16" s="1"/>
  <c r="D130" i="16"/>
  <c r="L130" i="16" s="1"/>
  <c r="D119" i="16"/>
  <c r="J119" i="16" s="1"/>
  <c r="D124" i="16"/>
  <c r="F124" i="16" s="1"/>
  <c r="G145" i="16"/>
  <c r="K148" i="16" s="1"/>
  <c r="A145" i="16"/>
  <c r="H131" i="16"/>
  <c r="F131" i="16"/>
  <c r="E145" i="16"/>
  <c r="I145" i="16"/>
  <c r="J134" i="16"/>
  <c r="L129" i="16"/>
  <c r="L134" i="16"/>
  <c r="H134" i="16"/>
  <c r="H129" i="16"/>
  <c r="L131" i="16"/>
  <c r="J129" i="16"/>
  <c r="D163" i="15"/>
  <c r="F163" i="15" s="1"/>
  <c r="D146" i="15"/>
  <c r="F146" i="15" s="1"/>
  <c r="D150" i="15"/>
  <c r="J150" i="15" s="1"/>
  <c r="D143" i="15"/>
  <c r="L143" i="15" s="1"/>
  <c r="D165" i="15"/>
  <c r="H165" i="15" s="1"/>
  <c r="D168" i="15"/>
  <c r="H168" i="15" s="1"/>
  <c r="D152" i="15"/>
  <c r="H152" i="15" s="1"/>
  <c r="D148" i="15"/>
  <c r="J148" i="15" s="1"/>
  <c r="D149" i="15"/>
  <c r="F149" i="15" s="1"/>
  <c r="D153" i="15"/>
  <c r="F153" i="15" s="1"/>
  <c r="D156" i="15"/>
  <c r="L156" i="15" s="1"/>
  <c r="D162" i="15"/>
  <c r="L162" i="15" s="1"/>
  <c r="D169" i="15"/>
  <c r="D155" i="15"/>
  <c r="J155" i="15" s="1"/>
  <c r="D151" i="15"/>
  <c r="J151" i="15" s="1"/>
  <c r="D145" i="15"/>
  <c r="H145" i="15" s="1"/>
  <c r="D160" i="15"/>
  <c r="L160" i="15" s="1"/>
  <c r="K170" i="15"/>
  <c r="K172" i="15" s="1"/>
  <c r="D166" i="15"/>
  <c r="F166" i="15" s="1"/>
  <c r="H158" i="15"/>
  <c r="D164" i="15"/>
  <c r="J164" i="15" s="1"/>
  <c r="D147" i="15"/>
  <c r="L147" i="15" s="1"/>
  <c r="H144" i="15"/>
  <c r="D161" i="15"/>
  <c r="F161" i="15" s="1"/>
  <c r="D167" i="15"/>
  <c r="F167" i="15" s="1"/>
  <c r="G170" i="15"/>
  <c r="K173" i="15" s="1"/>
  <c r="E170" i="15"/>
  <c r="F158" i="15"/>
  <c r="J158" i="15"/>
  <c r="L158" i="15"/>
  <c r="D157" i="15"/>
  <c r="I170" i="15"/>
  <c r="D159" i="15"/>
  <c r="H159" i="15" s="1"/>
  <c r="A170" i="15"/>
  <c r="L154" i="15"/>
  <c r="F144" i="15"/>
  <c r="L144" i="15"/>
  <c r="D165" i="14"/>
  <c r="F165" i="14" s="1"/>
  <c r="D164" i="14"/>
  <c r="J164" i="14" s="1"/>
  <c r="D168" i="14"/>
  <c r="J168" i="14" s="1"/>
  <c r="D185" i="14"/>
  <c r="J185" i="14" s="1"/>
  <c r="D175" i="14"/>
  <c r="J175" i="14" s="1"/>
  <c r="D177" i="14"/>
  <c r="F177" i="14" s="1"/>
  <c r="D172" i="14"/>
  <c r="J172" i="14" s="1"/>
  <c r="D178" i="14"/>
  <c r="F178" i="14" s="1"/>
  <c r="D184" i="14"/>
  <c r="F184" i="14" s="1"/>
  <c r="D187" i="14"/>
  <c r="H187" i="14" s="1"/>
  <c r="F171" i="14"/>
  <c r="D190" i="14"/>
  <c r="J190" i="14" s="1"/>
  <c r="D179" i="14"/>
  <c r="J179" i="14" s="1"/>
  <c r="G191" i="14"/>
  <c r="K194" i="14" s="1"/>
  <c r="J171" i="14"/>
  <c r="D176" i="14"/>
  <c r="L176" i="14" s="1"/>
  <c r="H170" i="14"/>
  <c r="D169" i="14"/>
  <c r="H169" i="14" s="1"/>
  <c r="D167" i="14"/>
  <c r="H167" i="14" s="1"/>
  <c r="J170" i="14"/>
  <c r="D173" i="14"/>
  <c r="L173" i="14" s="1"/>
  <c r="L170" i="14"/>
  <c r="K191" i="14"/>
  <c r="K193" i="14" s="1"/>
  <c r="L171" i="14"/>
  <c r="D174" i="14"/>
  <c r="D180" i="14"/>
  <c r="I191" i="14"/>
  <c r="D186" i="14"/>
  <c r="J186" i="14" s="1"/>
  <c r="D183" i="14"/>
  <c r="J183" i="14" s="1"/>
  <c r="E191" i="14"/>
  <c r="D189" i="14"/>
  <c r="D188" i="14"/>
  <c r="D181" i="14"/>
  <c r="F181" i="14" s="1"/>
  <c r="D166" i="14"/>
  <c r="F166" i="14" s="1"/>
  <c r="A191" i="14"/>
  <c r="D270" i="12"/>
  <c r="J270" i="12" s="1"/>
  <c r="D256" i="12"/>
  <c r="J256" i="12" s="1"/>
  <c r="D269" i="12"/>
  <c r="H269" i="12" s="1"/>
  <c r="D250" i="12"/>
  <c r="H250" i="12" s="1"/>
  <c r="D262" i="12"/>
  <c r="J262" i="12" s="1"/>
  <c r="D268" i="12"/>
  <c r="L268" i="12" s="1"/>
  <c r="D271" i="12"/>
  <c r="F271" i="12" s="1"/>
  <c r="D247" i="12"/>
  <c r="J247" i="12" s="1"/>
  <c r="D263" i="12"/>
  <c r="L263" i="12" s="1"/>
  <c r="D260" i="12"/>
  <c r="J260" i="12" s="1"/>
  <c r="D267" i="12"/>
  <c r="F267" i="12" s="1"/>
  <c r="D255" i="12"/>
  <c r="F255" i="12" s="1"/>
  <c r="D259" i="12"/>
  <c r="L259" i="12" s="1"/>
  <c r="D266" i="12"/>
  <c r="F266" i="12" s="1"/>
  <c r="D257" i="12"/>
  <c r="L257" i="12" s="1"/>
  <c r="D251" i="12"/>
  <c r="L251" i="12" s="1"/>
  <c r="D248" i="12"/>
  <c r="J248" i="12" s="1"/>
  <c r="D273" i="12"/>
  <c r="L273" i="12" s="1"/>
  <c r="K274" i="12"/>
  <c r="K276" i="12" s="1"/>
  <c r="I274" i="12"/>
  <c r="E274" i="12"/>
  <c r="D265" i="12"/>
  <c r="H265" i="12" s="1"/>
  <c r="G274" i="12"/>
  <c r="K277" i="12" s="1"/>
  <c r="A274" i="12"/>
  <c r="D249" i="12"/>
  <c r="L249" i="12" s="1"/>
  <c r="D261" i="12"/>
  <c r="F261" i="12" s="1"/>
  <c r="J258" i="12"/>
  <c r="L258" i="12"/>
  <c r="H258" i="12"/>
  <c r="D291" i="11"/>
  <c r="F291" i="11" s="1"/>
  <c r="D275" i="11"/>
  <c r="F275" i="11" s="1"/>
  <c r="D292" i="11"/>
  <c r="H292" i="11" s="1"/>
  <c r="D293" i="11"/>
  <c r="H293" i="11" s="1"/>
  <c r="D281" i="11"/>
  <c r="L281" i="11" s="1"/>
  <c r="D279" i="11"/>
  <c r="H279" i="11" s="1"/>
  <c r="D289" i="11"/>
  <c r="H289" i="11" s="1"/>
  <c r="D277" i="11"/>
  <c r="H277" i="11" s="1"/>
  <c r="D276" i="11"/>
  <c r="J276" i="11" s="1"/>
  <c r="D273" i="11"/>
  <c r="F273" i="11" s="1"/>
  <c r="D267" i="11"/>
  <c r="F267" i="11" s="1"/>
  <c r="G294" i="11"/>
  <c r="K297" i="11" s="1"/>
  <c r="D283" i="11"/>
  <c r="J283" i="11" s="1"/>
  <c r="D285" i="11"/>
  <c r="F285" i="11" s="1"/>
  <c r="D268" i="11"/>
  <c r="F268" i="11" s="1"/>
  <c r="D274" i="11"/>
  <c r="J274" i="11" s="1"/>
  <c r="D286" i="11"/>
  <c r="F286" i="11" s="1"/>
  <c r="D282" i="11"/>
  <c r="L282" i="11" s="1"/>
  <c r="L288" i="11"/>
  <c r="H288" i="11"/>
  <c r="D269" i="11"/>
  <c r="H269" i="11" s="1"/>
  <c r="D287" i="11"/>
  <c r="J287" i="11" s="1"/>
  <c r="D278" i="11"/>
  <c r="J278" i="11" s="1"/>
  <c r="D284" i="11"/>
  <c r="H284" i="11" s="1"/>
  <c r="D280" i="11"/>
  <c r="H280" i="11" s="1"/>
  <c r="A294" i="11"/>
  <c r="K294" i="11"/>
  <c r="K296" i="11" s="1"/>
  <c r="D290" i="11"/>
  <c r="F290" i="11" s="1"/>
  <c r="F288" i="11"/>
  <c r="I294" i="11"/>
  <c r="E294" i="11"/>
  <c r="D173" i="10"/>
  <c r="J173" i="10" s="1"/>
  <c r="D161" i="10"/>
  <c r="J161" i="10" s="1"/>
  <c r="D157" i="10"/>
  <c r="F157" i="10" s="1"/>
  <c r="D169" i="10"/>
  <c r="J169" i="10" s="1"/>
  <c r="D159" i="10"/>
  <c r="L159" i="10" s="1"/>
  <c r="D177" i="10"/>
  <c r="H177" i="10" s="1"/>
  <c r="D168" i="10"/>
  <c r="H168" i="10" s="1"/>
  <c r="D156" i="10"/>
  <c r="D160" i="10"/>
  <c r="J160" i="10" s="1"/>
  <c r="D158" i="10"/>
  <c r="J158" i="10" s="1"/>
  <c r="D170" i="10"/>
  <c r="F170" i="10" s="1"/>
  <c r="G181" i="10"/>
  <c r="K184" i="10" s="1"/>
  <c r="D165" i="10"/>
  <c r="F165" i="10" s="1"/>
  <c r="D178" i="10"/>
  <c r="H178" i="10" s="1"/>
  <c r="I181" i="10"/>
  <c r="D174" i="10"/>
  <c r="J174" i="10" s="1"/>
  <c r="D176" i="10"/>
  <c r="F176" i="10" s="1"/>
  <c r="D154" i="10"/>
  <c r="F154" i="10" s="1"/>
  <c r="D162" i="10"/>
  <c r="L162" i="10" s="1"/>
  <c r="E181" i="10"/>
  <c r="D180" i="10"/>
  <c r="L180" i="10" s="1"/>
  <c r="D166" i="10"/>
  <c r="F166" i="10" s="1"/>
  <c r="D164" i="10"/>
  <c r="H164" i="10" s="1"/>
  <c r="D172" i="10"/>
  <c r="H172" i="10" s="1"/>
  <c r="D155" i="10"/>
  <c r="J155" i="10" s="1"/>
  <c r="D163" i="10"/>
  <c r="J163" i="10" s="1"/>
  <c r="D179" i="10"/>
  <c r="L179" i="10" s="1"/>
  <c r="D167" i="10"/>
  <c r="J167" i="10" s="1"/>
  <c r="A181" i="10"/>
  <c r="D175" i="10"/>
  <c r="D171" i="10"/>
  <c r="F171" i="10" s="1"/>
  <c r="D260" i="39"/>
  <c r="F260" i="39" s="1"/>
  <c r="D257" i="39"/>
  <c r="J257" i="39" s="1"/>
  <c r="D268" i="39"/>
  <c r="H268" i="39" s="1"/>
  <c r="D267" i="39"/>
  <c r="J267" i="39" s="1"/>
  <c r="D263" i="39"/>
  <c r="F263" i="39" s="1"/>
  <c r="D258" i="39"/>
  <c r="F258" i="39" s="1"/>
  <c r="D279" i="39"/>
  <c r="H279" i="39" s="1"/>
  <c r="D275" i="39"/>
  <c r="J275" i="39" s="1"/>
  <c r="D269" i="39"/>
  <c r="J269" i="39" s="1"/>
  <c r="D255" i="39"/>
  <c r="F255" i="39" s="1"/>
  <c r="D261" i="39"/>
  <c r="H261" i="39" s="1"/>
  <c r="D272" i="39"/>
  <c r="J272" i="39" s="1"/>
  <c r="D256" i="39"/>
  <c r="L256" i="39" s="1"/>
  <c r="D264" i="39"/>
  <c r="F264" i="39" s="1"/>
  <c r="D277" i="39"/>
  <c r="F277" i="39" s="1"/>
  <c r="K280" i="39"/>
  <c r="K282" i="39" s="1"/>
  <c r="E280" i="39"/>
  <c r="D259" i="39"/>
  <c r="H259" i="39" s="1"/>
  <c r="A280" i="39"/>
  <c r="D276" i="39"/>
  <c r="F276" i="39" s="1"/>
  <c r="D262" i="39"/>
  <c r="F262" i="39" s="1"/>
  <c r="D273" i="39"/>
  <c r="F273" i="39" s="1"/>
  <c r="I280" i="39"/>
  <c r="D265" i="39"/>
  <c r="H265" i="39" s="1"/>
  <c r="D270" i="39"/>
  <c r="F270" i="39" s="1"/>
  <c r="D274" i="39"/>
  <c r="H274" i="39" s="1"/>
  <c r="D271" i="39"/>
  <c r="D254" i="39"/>
  <c r="H254" i="39" s="1"/>
  <c r="D278" i="39"/>
  <c r="H278" i="39" s="1"/>
  <c r="D342" i="6"/>
  <c r="L342" i="6" s="1"/>
  <c r="A569" i="7"/>
  <c r="D561" i="7"/>
  <c r="F561" i="7" s="1"/>
  <c r="D567" i="7"/>
  <c r="F567" i="7" s="1"/>
  <c r="D543" i="7"/>
  <c r="F543" i="7" s="1"/>
  <c r="D553" i="7"/>
  <c r="L553" i="7" s="1"/>
  <c r="D545" i="7"/>
  <c r="J545" i="7" s="1"/>
  <c r="D549" i="7"/>
  <c r="F549" i="7" s="1"/>
  <c r="H548" i="7"/>
  <c r="D566" i="7"/>
  <c r="H566" i="7" s="1"/>
  <c r="D542" i="7"/>
  <c r="D558" i="7"/>
  <c r="H558" i="7" s="1"/>
  <c r="D559" i="7"/>
  <c r="F559" i="7" s="1"/>
  <c r="D550" i="7"/>
  <c r="F550" i="7" s="1"/>
  <c r="D560" i="7"/>
  <c r="H560" i="7" s="1"/>
  <c r="D557" i="7"/>
  <c r="F557" i="7" s="1"/>
  <c r="D555" i="7"/>
  <c r="J555" i="7" s="1"/>
  <c r="D552" i="7"/>
  <c r="H552" i="7" s="1"/>
  <c r="D568" i="7"/>
  <c r="L568" i="7" s="1"/>
  <c r="D556" i="7"/>
  <c r="F556" i="7" s="1"/>
  <c r="D551" i="7"/>
  <c r="H551" i="7" s="1"/>
  <c r="I569" i="7"/>
  <c r="K569" i="7"/>
  <c r="D547" i="7"/>
  <c r="F547" i="7" s="1"/>
  <c r="E569" i="7"/>
  <c r="D562" i="7"/>
  <c r="D544" i="7"/>
  <c r="D554" i="7"/>
  <c r="D546" i="7"/>
  <c r="F546" i="7" s="1"/>
  <c r="F548" i="7"/>
  <c r="H563" i="7"/>
  <c r="L563" i="7"/>
  <c r="F563" i="7"/>
  <c r="D323" i="6"/>
  <c r="F323" i="6" s="1"/>
  <c r="D321" i="6"/>
  <c r="F321" i="6" s="1"/>
  <c r="D333" i="6"/>
  <c r="H333" i="6" s="1"/>
  <c r="D332" i="6"/>
  <c r="L332" i="6" s="1"/>
  <c r="D330" i="6"/>
  <c r="J330" i="6" s="1"/>
  <c r="D344" i="6"/>
  <c r="H344" i="6" s="1"/>
  <c r="D336" i="6"/>
  <c r="F336" i="6" s="1"/>
  <c r="D346" i="6"/>
  <c r="H346" i="6" s="1"/>
  <c r="D326" i="6"/>
  <c r="H326" i="6" s="1"/>
  <c r="D322" i="6"/>
  <c r="H322" i="6" s="1"/>
  <c r="D337" i="6"/>
  <c r="F337" i="6" s="1"/>
  <c r="D325" i="6"/>
  <c r="J325" i="6" s="1"/>
  <c r="D339" i="6"/>
  <c r="J339" i="6" s="1"/>
  <c r="D328" i="6"/>
  <c r="H328" i="6" s="1"/>
  <c r="D327" i="6"/>
  <c r="J327" i="6" s="1"/>
  <c r="F320" i="6"/>
  <c r="D329" i="6"/>
  <c r="F329" i="6" s="1"/>
  <c r="D341" i="6"/>
  <c r="L341" i="6" s="1"/>
  <c r="D331" i="6"/>
  <c r="L331" i="6" s="1"/>
  <c r="D335" i="6"/>
  <c r="H335" i="6" s="1"/>
  <c r="D340" i="6"/>
  <c r="L340" i="6" s="1"/>
  <c r="K347" i="6"/>
  <c r="K349" i="6" s="1"/>
  <c r="A347" i="6"/>
  <c r="E347" i="6"/>
  <c r="D338" i="6"/>
  <c r="H338" i="6" s="1"/>
  <c r="I347" i="6"/>
  <c r="D334" i="6"/>
  <c r="L334" i="6" s="1"/>
  <c r="G347" i="6"/>
  <c r="K350" i="6" s="1"/>
  <c r="D324" i="6"/>
  <c r="H324" i="6" s="1"/>
  <c r="D429" i="5"/>
  <c r="H429" i="5" s="1"/>
  <c r="D443" i="5"/>
  <c r="F443" i="5" s="1"/>
  <c r="D453" i="5"/>
  <c r="F453" i="5" s="1"/>
  <c r="D451" i="5"/>
  <c r="H451" i="5" s="1"/>
  <c r="D435" i="5"/>
  <c r="H435" i="5" s="1"/>
  <c r="D447" i="5"/>
  <c r="L447" i="5" s="1"/>
  <c r="D428" i="5"/>
  <c r="L428" i="5" s="1"/>
  <c r="D438" i="5"/>
  <c r="F438" i="5" s="1"/>
  <c r="D431" i="5"/>
  <c r="H431" i="5" s="1"/>
  <c r="D441" i="5"/>
  <c r="J441" i="5" s="1"/>
  <c r="D433" i="5"/>
  <c r="J433" i="5" s="1"/>
  <c r="J427" i="5"/>
  <c r="D434" i="5"/>
  <c r="F434" i="5" s="1"/>
  <c r="D440" i="5"/>
  <c r="J440" i="5" s="1"/>
  <c r="D432" i="5"/>
  <c r="J432" i="5" s="1"/>
  <c r="D436" i="5"/>
  <c r="H436" i="5" s="1"/>
  <c r="D445" i="5"/>
  <c r="L445" i="5" s="1"/>
  <c r="D452" i="5"/>
  <c r="L452" i="5" s="1"/>
  <c r="D446" i="5"/>
  <c r="F446" i="5" s="1"/>
  <c r="D450" i="5"/>
  <c r="F450" i="5" s="1"/>
  <c r="G454" i="5"/>
  <c r="K457" i="5" s="1"/>
  <c r="D439" i="5"/>
  <c r="F439" i="5" s="1"/>
  <c r="I454" i="5"/>
  <c r="D448" i="5"/>
  <c r="J448" i="5" s="1"/>
  <c r="K454" i="5"/>
  <c r="K456" i="5" s="1"/>
  <c r="E454" i="5"/>
  <c r="J449" i="5"/>
  <c r="L449" i="5"/>
  <c r="D430" i="5"/>
  <c r="H430" i="5" s="1"/>
  <c r="D437" i="5"/>
  <c r="F437" i="5" s="1"/>
  <c r="D442" i="5"/>
  <c r="H442" i="5" s="1"/>
  <c r="D444" i="5"/>
  <c r="A454" i="5"/>
  <c r="F449" i="5"/>
  <c r="H449" i="5"/>
  <c r="D279" i="4"/>
  <c r="J279" i="4" s="1"/>
  <c r="D278" i="4"/>
  <c r="H278" i="4" s="1"/>
  <c r="H275" i="4"/>
  <c r="D267" i="4"/>
  <c r="F267" i="4" s="1"/>
  <c r="D287" i="4"/>
  <c r="F287" i="4" s="1"/>
  <c r="D272" i="4"/>
  <c r="F272" i="4" s="1"/>
  <c r="D268" i="4"/>
  <c r="H268" i="4" s="1"/>
  <c r="D264" i="4"/>
  <c r="D262" i="4"/>
  <c r="J262" i="4" s="1"/>
  <c r="D265" i="4"/>
  <c r="H265" i="4" s="1"/>
  <c r="D276" i="4"/>
  <c r="J276" i="4" s="1"/>
  <c r="D266" i="4"/>
  <c r="J266" i="4" s="1"/>
  <c r="D284" i="4"/>
  <c r="F284" i="4" s="1"/>
  <c r="D280" i="4"/>
  <c r="J280" i="4" s="1"/>
  <c r="D269" i="4"/>
  <c r="J269" i="4" s="1"/>
  <c r="I289" i="4"/>
  <c r="D270" i="4"/>
  <c r="L270" i="4" s="1"/>
  <c r="D271" i="4"/>
  <c r="F271" i="4" s="1"/>
  <c r="D273" i="4"/>
  <c r="L273" i="4" s="1"/>
  <c r="D283" i="4"/>
  <c r="J283" i="4" s="1"/>
  <c r="K289" i="4"/>
  <c r="J286" i="4"/>
  <c r="H286" i="4"/>
  <c r="D274" i="4"/>
  <c r="L274" i="4" s="1"/>
  <c r="A289" i="4"/>
  <c r="D285" i="4"/>
  <c r="L285" i="4" s="1"/>
  <c r="D282" i="4"/>
  <c r="D263" i="4"/>
  <c r="F263" i="4" s="1"/>
  <c r="D277" i="4"/>
  <c r="L277" i="4" s="1"/>
  <c r="E289" i="4"/>
  <c r="G289" i="4"/>
  <c r="K292" i="4" s="1"/>
  <c r="D288" i="4"/>
  <c r="H288" i="4" s="1"/>
  <c r="F275" i="4"/>
  <c r="J275" i="4"/>
  <c r="L286" i="4"/>
  <c r="F286" i="4"/>
  <c r="L275" i="4"/>
  <c r="K254" i="3"/>
  <c r="G240" i="3"/>
  <c r="E242" i="3"/>
  <c r="A240" i="3"/>
  <c r="K249" i="3"/>
  <c r="I255" i="3"/>
  <c r="E250" i="3"/>
  <c r="E253" i="3"/>
  <c r="K246" i="3"/>
  <c r="A231" i="3"/>
  <c r="K233" i="3"/>
  <c r="G237" i="3"/>
  <c r="A250" i="3"/>
  <c r="I237" i="3"/>
  <c r="I251" i="3"/>
  <c r="K237" i="3"/>
  <c r="I252" i="3"/>
  <c r="I229" i="3"/>
  <c r="E243" i="3"/>
  <c r="I230" i="3"/>
  <c r="I243" i="3"/>
  <c r="E231" i="3"/>
  <c r="G245" i="3"/>
  <c r="I254" i="3"/>
  <c r="G246" i="3"/>
  <c r="A247" i="3"/>
  <c r="K232" i="3"/>
  <c r="E234" i="3"/>
  <c r="G234" i="3"/>
  <c r="A236" i="3"/>
  <c r="G249" i="3"/>
  <c r="K229" i="3"/>
  <c r="K243" i="3"/>
  <c r="G248" i="3"/>
  <c r="A237" i="3"/>
  <c r="E239" i="3"/>
  <c r="G242" i="3"/>
  <c r="I248" i="3"/>
  <c r="A255" i="3"/>
  <c r="A230" i="3"/>
  <c r="E233" i="3"/>
  <c r="G236" i="3"/>
  <c r="G239" i="3"/>
  <c r="I242" i="3"/>
  <c r="K245" i="3"/>
  <c r="K248" i="3"/>
  <c r="A252" i="3"/>
  <c r="A233" i="3"/>
  <c r="I245" i="3"/>
  <c r="G233" i="3"/>
  <c r="I236" i="3"/>
  <c r="K242" i="3"/>
  <c r="A246" i="3"/>
  <c r="A249" i="3"/>
  <c r="E252" i="3"/>
  <c r="E255" i="3"/>
  <c r="E236" i="3"/>
  <c r="K251" i="3"/>
  <c r="E230" i="3"/>
  <c r="I239" i="3"/>
  <c r="G230" i="3"/>
  <c r="I233" i="3"/>
  <c r="K236" i="3"/>
  <c r="K239" i="3"/>
  <c r="A243" i="3"/>
  <c r="E246" i="3"/>
  <c r="E249" i="3"/>
  <c r="G252" i="3"/>
  <c r="G255" i="3"/>
  <c r="K230" i="3"/>
  <c r="A234" i="3"/>
  <c r="E237" i="3"/>
  <c r="E240" i="3"/>
  <c r="G243" i="3"/>
  <c r="I246" i="3"/>
  <c r="I249" i="3"/>
  <c r="K252" i="3"/>
  <c r="K255" i="3"/>
  <c r="A253" i="3"/>
  <c r="I231" i="3"/>
  <c r="K234" i="3"/>
  <c r="A238" i="3"/>
  <c r="A241" i="3"/>
  <c r="E244" i="3"/>
  <c r="E247" i="3"/>
  <c r="G250" i="3"/>
  <c r="I253" i="3"/>
  <c r="A244" i="3"/>
  <c r="G244" i="3"/>
  <c r="G247" i="3"/>
  <c r="I250" i="3"/>
  <c r="K253" i="3"/>
  <c r="I234" i="3"/>
  <c r="E241" i="3"/>
  <c r="A232" i="3"/>
  <c r="E235" i="3"/>
  <c r="G238" i="3"/>
  <c r="G241" i="3"/>
  <c r="I244" i="3"/>
  <c r="I247" i="3"/>
  <c r="K250" i="3"/>
  <c r="A254" i="3"/>
  <c r="K240" i="3"/>
  <c r="K231" i="3"/>
  <c r="A229" i="3"/>
  <c r="E232" i="3"/>
  <c r="G235" i="3"/>
  <c r="I238" i="3"/>
  <c r="I241" i="3"/>
  <c r="K244" i="3"/>
  <c r="K247" i="3"/>
  <c r="A251" i="3"/>
  <c r="E254" i="3"/>
  <c r="G253" i="3"/>
  <c r="A235" i="3"/>
  <c r="E229" i="3"/>
  <c r="G232" i="3"/>
  <c r="I235" i="3"/>
  <c r="K238" i="3"/>
  <c r="K241" i="3"/>
  <c r="A245" i="3"/>
  <c r="A248" i="3"/>
  <c r="E251" i="3"/>
  <c r="G254" i="3"/>
  <c r="I240" i="3"/>
  <c r="G231" i="3"/>
  <c r="E238" i="3"/>
  <c r="G229" i="3"/>
  <c r="I232" i="3"/>
  <c r="K235" i="3"/>
  <c r="A239" i="3"/>
  <c r="A242" i="3"/>
  <c r="E245" i="3"/>
  <c r="E248" i="3"/>
  <c r="G251" i="3"/>
  <c r="K165" i="1"/>
  <c r="I183" i="1"/>
  <c r="A160" i="1"/>
  <c r="K166" i="1"/>
  <c r="G170" i="1"/>
  <c r="A174" i="1"/>
  <c r="E177" i="1"/>
  <c r="K180" i="1"/>
  <c r="A184" i="1"/>
  <c r="G163" i="1"/>
  <c r="A167" i="1"/>
  <c r="I170" i="1"/>
  <c r="E174" i="1"/>
  <c r="G177" i="1"/>
  <c r="A181" i="1"/>
  <c r="E184" i="1"/>
  <c r="E160" i="1"/>
  <c r="A177" i="1"/>
  <c r="I163" i="1"/>
  <c r="E167" i="1"/>
  <c r="K170" i="1"/>
  <c r="G174" i="1"/>
  <c r="I177" i="1"/>
  <c r="E181" i="1"/>
  <c r="G184" i="1"/>
  <c r="G160" i="1"/>
  <c r="K177" i="1"/>
  <c r="E178" i="1"/>
  <c r="E170" i="1"/>
  <c r="K183" i="1"/>
  <c r="E163" i="1"/>
  <c r="I167" i="1"/>
  <c r="I160" i="1"/>
  <c r="K174" i="1"/>
  <c r="K184" i="1"/>
  <c r="I171" i="1"/>
  <c r="K181" i="1"/>
  <c r="K171" i="1"/>
  <c r="E185" i="1"/>
  <c r="A172" i="1"/>
  <c r="E182" i="1"/>
  <c r="K178" i="1"/>
  <c r="E165" i="1"/>
  <c r="A163" i="1"/>
  <c r="A164" i="1"/>
  <c r="A168" i="1"/>
  <c r="G175" i="1"/>
  <c r="A165" i="1"/>
  <c r="A179" i="1"/>
  <c r="G165" i="1"/>
  <c r="A176" i="1"/>
  <c r="I165" i="1"/>
  <c r="G169" i="1"/>
  <c r="A173" i="1"/>
  <c r="E176" i="1"/>
  <c r="G179" i="1"/>
  <c r="A183" i="1"/>
  <c r="E186" i="1"/>
  <c r="G167" i="1"/>
  <c r="K167" i="1"/>
  <c r="K173" i="1"/>
  <c r="G181" i="1"/>
  <c r="I181" i="1"/>
  <c r="G164" i="1"/>
  <c r="G168" i="1"/>
  <c r="E175" i="1"/>
  <c r="A182" i="1"/>
  <c r="K164" i="1"/>
  <c r="G185" i="1"/>
  <c r="K168" i="1"/>
  <c r="I175" i="1"/>
  <c r="I185" i="1"/>
  <c r="A169" i="1"/>
  <c r="K175" i="1"/>
  <c r="I182" i="1"/>
  <c r="K163" i="1"/>
  <c r="I172" i="1"/>
  <c r="K182" i="1"/>
  <c r="A186" i="1"/>
  <c r="I161" i="1"/>
  <c r="A162" i="1"/>
  <c r="A166" i="1"/>
  <c r="I169" i="1"/>
  <c r="E173" i="1"/>
  <c r="G176" i="1"/>
  <c r="I179" i="1"/>
  <c r="E183" i="1"/>
  <c r="G186" i="1"/>
  <c r="I180" i="1"/>
  <c r="I174" i="1"/>
  <c r="E171" i="1"/>
  <c r="E168" i="1"/>
  <c r="A185" i="1"/>
  <c r="I164" i="1"/>
  <c r="G178" i="1"/>
  <c r="I168" i="1"/>
  <c r="I178" i="1"/>
  <c r="E172" i="1"/>
  <c r="G182" i="1"/>
  <c r="G172" i="1"/>
  <c r="K185" i="1"/>
  <c r="A161" i="1"/>
  <c r="E169" i="1"/>
  <c r="E179" i="1"/>
  <c r="K179" i="1"/>
  <c r="E162" i="1"/>
  <c r="E166" i="1"/>
  <c r="K169" i="1"/>
  <c r="G173" i="1"/>
  <c r="I176" i="1"/>
  <c r="A180" i="1"/>
  <c r="G183" i="1"/>
  <c r="I186" i="1"/>
  <c r="G161" i="1"/>
  <c r="I166" i="1"/>
  <c r="G171" i="1"/>
  <c r="A171" i="1"/>
  <c r="I184" i="1"/>
  <c r="E164" i="1"/>
  <c r="A178" i="1"/>
  <c r="E161" i="1"/>
  <c r="A175" i="1"/>
  <c r="I162" i="1"/>
  <c r="G166" i="1"/>
  <c r="A170" i="1"/>
  <c r="I173" i="1"/>
  <c r="K176" i="1"/>
  <c r="E180" i="1"/>
  <c r="G180" i="1"/>
  <c r="G162" i="1"/>
  <c r="K172" i="1"/>
  <c r="K186" i="1"/>
  <c r="K162" i="1"/>
  <c r="K160" i="1"/>
  <c r="K161" i="1"/>
  <c r="Z51" i="9"/>
  <c r="A314" i="9"/>
  <c r="A313" i="9"/>
  <c r="A310" i="9"/>
  <c r="A312" i="9"/>
  <c r="A311" i="9"/>
  <c r="A305" i="9"/>
  <c r="A316" i="9"/>
  <c r="A315" i="9"/>
  <c r="A294" i="9"/>
  <c r="A307" i="9"/>
  <c r="A304" i="9"/>
  <c r="A306" i="9"/>
  <c r="A303" i="9"/>
  <c r="A302" i="9"/>
  <c r="A301" i="9"/>
  <c r="A300" i="9"/>
  <c r="A299" i="9"/>
  <c r="A298" i="9"/>
  <c r="A297" i="9"/>
  <c r="A295" i="9"/>
  <c r="A293" i="9"/>
  <c r="A309" i="9"/>
  <c r="A292" i="9"/>
  <c r="A296" i="9"/>
  <c r="A308" i="9"/>
  <c r="A317" i="9"/>
  <c r="AR11" i="16" l="1"/>
  <c r="AX11" i="16"/>
  <c r="AV11" i="16"/>
  <c r="L156" i="10"/>
  <c r="H131" i="23"/>
  <c r="AT15" i="7"/>
  <c r="AX16" i="16"/>
  <c r="D314" i="9"/>
  <c r="H314" i="9" s="1"/>
  <c r="L270" i="11"/>
  <c r="J270" i="11"/>
  <c r="F270" i="11"/>
  <c r="H270" i="11"/>
  <c r="AV13" i="26"/>
  <c r="AT13" i="26"/>
  <c r="AX13" i="26"/>
  <c r="AR13" i="26"/>
  <c r="J138" i="16"/>
  <c r="L138" i="16"/>
  <c r="F138" i="16"/>
  <c r="H138" i="16"/>
  <c r="AV14" i="19"/>
  <c r="AR14" i="19"/>
  <c r="AT14" i="19"/>
  <c r="AX14" i="19"/>
  <c r="J281" i="4"/>
  <c r="H281" i="4"/>
  <c r="L281" i="4"/>
  <c r="F281" i="4"/>
  <c r="AV28" i="24"/>
  <c r="F544" i="7"/>
  <c r="AV31" i="22"/>
  <c r="AT28" i="16"/>
  <c r="AT16" i="15"/>
  <c r="AT20" i="39"/>
  <c r="AX30" i="4"/>
  <c r="AX9" i="24"/>
  <c r="AV9" i="24"/>
  <c r="H137" i="23"/>
  <c r="L137" i="23"/>
  <c r="J137" i="23"/>
  <c r="H253" i="39"/>
  <c r="F253" i="39"/>
  <c r="F272" i="11"/>
  <c r="H272" i="11"/>
  <c r="J272" i="11"/>
  <c r="L272" i="11"/>
  <c r="AR8" i="16"/>
  <c r="AX8" i="16"/>
  <c r="AT8" i="16"/>
  <c r="J253" i="39"/>
  <c r="F137" i="23"/>
  <c r="L253" i="39"/>
  <c r="AV14" i="24"/>
  <c r="AR27" i="7"/>
  <c r="AT15" i="19"/>
  <c r="AV15" i="19"/>
  <c r="AR12" i="16"/>
  <c r="AT12" i="16"/>
  <c r="AX12" i="16"/>
  <c r="F266" i="39"/>
  <c r="J266" i="39"/>
  <c r="H266" i="39"/>
  <c r="AV25" i="19"/>
  <c r="AX13" i="14"/>
  <c r="D357" i="26"/>
  <c r="AR10" i="15"/>
  <c r="AX10" i="15"/>
  <c r="AV10" i="15"/>
  <c r="AR19" i="13"/>
  <c r="AX19" i="13"/>
  <c r="AX19" i="20"/>
  <c r="AP35" i="26"/>
  <c r="AV14" i="10"/>
  <c r="AV19" i="16"/>
  <c r="AT19" i="16"/>
  <c r="AT15" i="4"/>
  <c r="D175" i="2"/>
  <c r="F175" i="2" s="1"/>
  <c r="A187" i="1"/>
  <c r="AX14" i="39"/>
  <c r="AV14" i="7"/>
  <c r="L127" i="25"/>
  <c r="J127" i="25"/>
  <c r="L318" i="13"/>
  <c r="A186" i="2"/>
  <c r="AX8" i="26"/>
  <c r="AV21" i="39"/>
  <c r="AV14" i="39"/>
  <c r="J548" i="7"/>
  <c r="H312" i="13"/>
  <c r="AV12" i="16"/>
  <c r="AR11" i="6"/>
  <c r="AX22" i="4"/>
  <c r="AR16" i="7"/>
  <c r="AX22" i="25"/>
  <c r="AV29" i="14"/>
  <c r="J321" i="13"/>
  <c r="AR25" i="13"/>
  <c r="AR28" i="11"/>
  <c r="AT28" i="11"/>
  <c r="AV12" i="11"/>
  <c r="AT12" i="11"/>
  <c r="L250" i="20"/>
  <c r="J250" i="20"/>
  <c r="AX32" i="19"/>
  <c r="AV34" i="4"/>
  <c r="AX34" i="4"/>
  <c r="F137" i="25"/>
  <c r="J137" i="25"/>
  <c r="AX22" i="16"/>
  <c r="L123" i="23"/>
  <c r="AV26" i="39"/>
  <c r="AT17" i="7"/>
  <c r="AX14" i="6"/>
  <c r="AX30" i="24"/>
  <c r="AV30" i="24"/>
  <c r="D178" i="2"/>
  <c r="F178" i="2" s="1"/>
  <c r="AV18" i="13"/>
  <c r="AX18" i="13"/>
  <c r="AR18" i="13"/>
  <c r="AR34" i="39"/>
  <c r="AV34" i="39"/>
  <c r="AR11" i="14"/>
  <c r="AT11" i="14"/>
  <c r="AR24" i="15"/>
  <c r="AX24" i="15"/>
  <c r="D160" i="1"/>
  <c r="AR9" i="14"/>
  <c r="AV9" i="14"/>
  <c r="AT9" i="23"/>
  <c r="AV9" i="23"/>
  <c r="AV20" i="25"/>
  <c r="AT20" i="25"/>
  <c r="AR19" i="25"/>
  <c r="AV19" i="25"/>
  <c r="AR34" i="24"/>
  <c r="AV34" i="24"/>
  <c r="AT19" i="25"/>
  <c r="AT8" i="24"/>
  <c r="AR8" i="24"/>
  <c r="AX33" i="23"/>
  <c r="AT13" i="16"/>
  <c r="AR16" i="24"/>
  <c r="AT16" i="24"/>
  <c r="AT23" i="26"/>
  <c r="AX15" i="22"/>
  <c r="AX21" i="14"/>
  <c r="AT20" i="19"/>
  <c r="F127" i="25"/>
  <c r="AV19" i="20"/>
  <c r="AR8" i="5"/>
  <c r="AV33" i="19"/>
  <c r="D234" i="3"/>
  <c r="J234" i="3" s="1"/>
  <c r="J330" i="26"/>
  <c r="AV20" i="16"/>
  <c r="AR19" i="20"/>
  <c r="AT16" i="23"/>
  <c r="AR34" i="4"/>
  <c r="AV26" i="24"/>
  <c r="AT21" i="14"/>
  <c r="AR20" i="15"/>
  <c r="AR21" i="14"/>
  <c r="H250" i="20"/>
  <c r="AR26" i="4"/>
  <c r="AT15" i="22"/>
  <c r="AX27" i="5"/>
  <c r="AR27" i="5"/>
  <c r="AV27" i="5"/>
  <c r="AR16" i="13"/>
  <c r="AX16" i="13"/>
  <c r="AV16" i="13"/>
  <c r="AT16" i="13"/>
  <c r="H264" i="12"/>
  <c r="J264" i="12"/>
  <c r="L264" i="12"/>
  <c r="AR33" i="10"/>
  <c r="AR10" i="25"/>
  <c r="AX10" i="25"/>
  <c r="AV32" i="22"/>
  <c r="AX32" i="22"/>
  <c r="AT32" i="22"/>
  <c r="AX13" i="25"/>
  <c r="AV13" i="25"/>
  <c r="AR29" i="26"/>
  <c r="AT29" i="26"/>
  <c r="AV29" i="26"/>
  <c r="AV22" i="11"/>
  <c r="AX18" i="23"/>
  <c r="AX10" i="4"/>
  <c r="AV10" i="4"/>
  <c r="AX17" i="5"/>
  <c r="AT17" i="5"/>
  <c r="AX30" i="19"/>
  <c r="AT30" i="19"/>
  <c r="AR25" i="10"/>
  <c r="J322" i="13"/>
  <c r="H322" i="13"/>
  <c r="AT28" i="7"/>
  <c r="AV28" i="7"/>
  <c r="F308" i="13"/>
  <c r="F309" i="13"/>
  <c r="J309" i="13"/>
  <c r="J271" i="11"/>
  <c r="F271" i="11"/>
  <c r="AT21" i="5"/>
  <c r="AT18" i="21"/>
  <c r="AV18" i="21"/>
  <c r="L343" i="6"/>
  <c r="AR31" i="21"/>
  <c r="AX31" i="21"/>
  <c r="AV23" i="5"/>
  <c r="AR23" i="5"/>
  <c r="AT21" i="4"/>
  <c r="AR21" i="4"/>
  <c r="AR27" i="4"/>
  <c r="AX27" i="4"/>
  <c r="AR8" i="23"/>
  <c r="AT8" i="23"/>
  <c r="AT33" i="10"/>
  <c r="AT27" i="5"/>
  <c r="AR29" i="10"/>
  <c r="AV16" i="15"/>
  <c r="AV16" i="23"/>
  <c r="AT15" i="24"/>
  <c r="AT26" i="24"/>
  <c r="AR15" i="24"/>
  <c r="AX26" i="24"/>
  <c r="K181" i="10"/>
  <c r="AT22" i="15"/>
  <c r="AX22" i="15"/>
  <c r="AR28" i="17"/>
  <c r="AV28" i="17"/>
  <c r="L564" i="7"/>
  <c r="AV10" i="19"/>
  <c r="AX10" i="19"/>
  <c r="AR31" i="39"/>
  <c r="AV31" i="39"/>
  <c r="F564" i="7"/>
  <c r="AT28" i="5"/>
  <c r="AR28" i="5"/>
  <c r="H564" i="7"/>
  <c r="AR30" i="10"/>
  <c r="AX30" i="10"/>
  <c r="AT30" i="13"/>
  <c r="AV30" i="13"/>
  <c r="AX19" i="11"/>
  <c r="AT19" i="11"/>
  <c r="AR19" i="11"/>
  <c r="AV19" i="11"/>
  <c r="AR18" i="10"/>
  <c r="AX18" i="10"/>
  <c r="AR10" i="11"/>
  <c r="AV10" i="11"/>
  <c r="AX10" i="11"/>
  <c r="AV21" i="17"/>
  <c r="AX21" i="17"/>
  <c r="AV22" i="14"/>
  <c r="AX22" i="14"/>
  <c r="AT22" i="14"/>
  <c r="AR22" i="14"/>
  <c r="AV10" i="5"/>
  <c r="AX10" i="5"/>
  <c r="AV17" i="6"/>
  <c r="AX17" i="6"/>
  <c r="AX21" i="20"/>
  <c r="AV21" i="20"/>
  <c r="AR10" i="7"/>
  <c r="AT10" i="7"/>
  <c r="AV10" i="7"/>
  <c r="AX10" i="7"/>
  <c r="AV24" i="16"/>
  <c r="AX24" i="16"/>
  <c r="AX22" i="23"/>
  <c r="D177" i="1"/>
  <c r="J340" i="26"/>
  <c r="F340" i="26"/>
  <c r="H327" i="13"/>
  <c r="AR12" i="23"/>
  <c r="AX12" i="23"/>
  <c r="AV18" i="14"/>
  <c r="AW39" i="27"/>
  <c r="AR15" i="14"/>
  <c r="AT15" i="14"/>
  <c r="AR12" i="4"/>
  <c r="AX12" i="4"/>
  <c r="J323" i="13"/>
  <c r="F323" i="13"/>
  <c r="L327" i="13"/>
  <c r="AR22" i="23"/>
  <c r="AR11" i="23"/>
  <c r="AV11" i="23"/>
  <c r="AV30" i="16"/>
  <c r="AV18" i="5"/>
  <c r="AR18" i="5"/>
  <c r="AT18" i="5"/>
  <c r="AR20" i="7"/>
  <c r="AR19" i="23"/>
  <c r="AV19" i="23"/>
  <c r="H137" i="25"/>
  <c r="AX22" i="21"/>
  <c r="AX13" i="16"/>
  <c r="AX32" i="15"/>
  <c r="AX19" i="22"/>
  <c r="AV13" i="7"/>
  <c r="AR30" i="19"/>
  <c r="AX22" i="19"/>
  <c r="AT16" i="16"/>
  <c r="AV29" i="19"/>
  <c r="AT8" i="15"/>
  <c r="AV11" i="25"/>
  <c r="AV29" i="21"/>
  <c r="AV10" i="16"/>
  <c r="AT23" i="5"/>
  <c r="AT17" i="25"/>
  <c r="AV17" i="25"/>
  <c r="AT22" i="16"/>
  <c r="AR28" i="7"/>
  <c r="AT14" i="24"/>
  <c r="AV32" i="15"/>
  <c r="AX8" i="15"/>
  <c r="AV15" i="22"/>
  <c r="AR13" i="24"/>
  <c r="AT14" i="6"/>
  <c r="AR32" i="19"/>
  <c r="AT11" i="25"/>
  <c r="AT31" i="21"/>
  <c r="AT23" i="14"/>
  <c r="AT22" i="19"/>
  <c r="AX20" i="22"/>
  <c r="D162" i="2"/>
  <c r="F162" i="2" s="1"/>
  <c r="AT22" i="10"/>
  <c r="AR22" i="10"/>
  <c r="AV22" i="10"/>
  <c r="AX19" i="17"/>
  <c r="AR19" i="17"/>
  <c r="AR17" i="10"/>
  <c r="AV17" i="10"/>
  <c r="AX17" i="10"/>
  <c r="AT17" i="10"/>
  <c r="AV27" i="11"/>
  <c r="AR27" i="11"/>
  <c r="AT9" i="17"/>
  <c r="AX9" i="17"/>
  <c r="AR9" i="17"/>
  <c r="AV9" i="17"/>
  <c r="F565" i="7"/>
  <c r="H565" i="7"/>
  <c r="L565" i="7"/>
  <c r="J565" i="7"/>
  <c r="AR34" i="22"/>
  <c r="AT34" i="22"/>
  <c r="AX34" i="22"/>
  <c r="AV34" i="22"/>
  <c r="H182" i="14"/>
  <c r="L182" i="14"/>
  <c r="J182" i="14"/>
  <c r="AV17" i="13"/>
  <c r="AX17" i="13"/>
  <c r="AR17" i="13"/>
  <c r="AT33" i="14"/>
  <c r="AV33" i="14"/>
  <c r="L345" i="6"/>
  <c r="J345" i="6"/>
  <c r="H345" i="6"/>
  <c r="F345" i="6"/>
  <c r="AX21" i="21"/>
  <c r="AV21" i="21"/>
  <c r="AT21" i="10"/>
  <c r="AR21" i="10"/>
  <c r="AR32" i="16"/>
  <c r="AT32" i="16"/>
  <c r="AR32" i="11"/>
  <c r="AT32" i="11"/>
  <c r="AR28" i="39"/>
  <c r="AT28" i="39"/>
  <c r="AT8" i="13"/>
  <c r="AV8" i="13"/>
  <c r="AX34" i="11"/>
  <c r="AV34" i="11"/>
  <c r="AR34" i="11"/>
  <c r="AV18" i="17"/>
  <c r="AR18" i="17"/>
  <c r="AX18" i="17"/>
  <c r="AT24" i="11"/>
  <c r="AV24" i="11"/>
  <c r="AR24" i="11"/>
  <c r="AX27" i="14"/>
  <c r="AV27" i="14"/>
  <c r="AR27" i="20"/>
  <c r="AX27" i="20"/>
  <c r="AX27" i="13"/>
  <c r="AR27" i="13"/>
  <c r="J333" i="26"/>
  <c r="AT25" i="4"/>
  <c r="AV31" i="21"/>
  <c r="AR10" i="5"/>
  <c r="L308" i="13"/>
  <c r="AX17" i="14"/>
  <c r="AX18" i="11"/>
  <c r="AR12" i="14"/>
  <c r="AX21" i="22"/>
  <c r="AT32" i="39"/>
  <c r="AR10" i="21"/>
  <c r="AT28" i="24"/>
  <c r="J132" i="23"/>
  <c r="H354" i="26"/>
  <c r="AV20" i="13"/>
  <c r="AX28" i="5"/>
  <c r="AV22" i="5"/>
  <c r="AT27" i="10"/>
  <c r="AT14" i="10"/>
  <c r="H309" i="13"/>
  <c r="AV14" i="13"/>
  <c r="AV24" i="39"/>
  <c r="AX23" i="14"/>
  <c r="AR9" i="23"/>
  <c r="AR14" i="12"/>
  <c r="AR16" i="10"/>
  <c r="AT27" i="21"/>
  <c r="AT25" i="15"/>
  <c r="AV34" i="21"/>
  <c r="AX9" i="23"/>
  <c r="AT16" i="22"/>
  <c r="AT21" i="12"/>
  <c r="AT31" i="5"/>
  <c r="D163" i="2"/>
  <c r="L163" i="2" s="1"/>
  <c r="AR32" i="39"/>
  <c r="AX26" i="11"/>
  <c r="AR25" i="4"/>
  <c r="AX27" i="21"/>
  <c r="AV18" i="23"/>
  <c r="AT10" i="4"/>
  <c r="AT13" i="10"/>
  <c r="AV28" i="5"/>
  <c r="AT26" i="25"/>
  <c r="AX21" i="5"/>
  <c r="AX21" i="24"/>
  <c r="AP28" i="1"/>
  <c r="AX30" i="11"/>
  <c r="AT28" i="13"/>
  <c r="AR26" i="25"/>
  <c r="AX13" i="15"/>
  <c r="AR9" i="22"/>
  <c r="AV26" i="25"/>
  <c r="AT9" i="15"/>
  <c r="AR31" i="22"/>
  <c r="D167" i="1"/>
  <c r="F167" i="1" s="1"/>
  <c r="AR21" i="13"/>
  <c r="AV16" i="22"/>
  <c r="AR25" i="15"/>
  <c r="AR13" i="14"/>
  <c r="AV28" i="11"/>
  <c r="AX23" i="4"/>
  <c r="L309" i="13"/>
  <c r="AX18" i="14"/>
  <c r="AR18" i="16"/>
  <c r="AX8" i="25"/>
  <c r="AR15" i="15"/>
  <c r="AX20" i="19"/>
  <c r="D173" i="1"/>
  <c r="L173" i="1" s="1"/>
  <c r="H121" i="16"/>
  <c r="AT10" i="21"/>
  <c r="L317" i="13"/>
  <c r="AR31" i="4"/>
  <c r="AT26" i="13"/>
  <c r="AV17" i="14"/>
  <c r="AX30" i="12"/>
  <c r="H253" i="12"/>
  <c r="AV22" i="12"/>
  <c r="AX22" i="12"/>
  <c r="J253" i="12"/>
  <c r="AX28" i="12"/>
  <c r="AV14" i="12"/>
  <c r="L253" i="12"/>
  <c r="AX18" i="12"/>
  <c r="L272" i="12"/>
  <c r="AV28" i="12"/>
  <c r="AV30" i="12"/>
  <c r="AR16" i="12"/>
  <c r="AV11" i="12"/>
  <c r="F272" i="12"/>
  <c r="J268" i="12"/>
  <c r="AV20" i="12"/>
  <c r="AV15" i="12"/>
  <c r="AR13" i="12"/>
  <c r="AR27" i="12"/>
  <c r="AR8" i="12"/>
  <c r="AX8" i="12"/>
  <c r="AT8" i="12"/>
  <c r="AR10" i="12"/>
  <c r="AT10" i="12"/>
  <c r="AT27" i="12"/>
  <c r="AT28" i="12"/>
  <c r="AX16" i="12"/>
  <c r="AX19" i="12"/>
  <c r="D306" i="9"/>
  <c r="J306" i="9" s="1"/>
  <c r="AZ14" i="9"/>
  <c r="AZ33" i="9"/>
  <c r="AP25" i="9"/>
  <c r="AV25" i="9" s="1"/>
  <c r="AP31" i="9"/>
  <c r="J254" i="12"/>
  <c r="H254" i="12"/>
  <c r="F254" i="12"/>
  <c r="L254" i="12"/>
  <c r="AX26" i="5"/>
  <c r="AV26" i="5"/>
  <c r="AR26" i="5"/>
  <c r="AT28" i="21"/>
  <c r="AX28" i="21"/>
  <c r="AR28" i="21"/>
  <c r="AV28" i="21"/>
  <c r="AV33" i="4"/>
  <c r="AR33" i="4"/>
  <c r="AT28" i="22"/>
  <c r="AV28" i="22"/>
  <c r="AR28" i="22"/>
  <c r="AR15" i="25"/>
  <c r="AV15" i="25"/>
  <c r="AX15" i="21"/>
  <c r="AR15" i="21"/>
  <c r="AR10" i="13"/>
  <c r="AT10" i="13"/>
  <c r="AV10" i="13"/>
  <c r="AX12" i="5"/>
  <c r="AV12" i="5"/>
  <c r="AR12" i="5"/>
  <c r="AR23" i="16"/>
  <c r="AT23" i="16"/>
  <c r="AT20" i="10"/>
  <c r="AX20" i="10"/>
  <c r="AV20" i="10"/>
  <c r="AR20" i="10"/>
  <c r="AR12" i="13"/>
  <c r="AV12" i="13"/>
  <c r="AT12" i="13"/>
  <c r="AR20" i="14"/>
  <c r="AX20" i="14"/>
  <c r="J342" i="6"/>
  <c r="AR23" i="21"/>
  <c r="AX23" i="21"/>
  <c r="AV23" i="21"/>
  <c r="AX26" i="10"/>
  <c r="AR26" i="10"/>
  <c r="AV33" i="13"/>
  <c r="AV33" i="7"/>
  <c r="AX33" i="7"/>
  <c r="AT18" i="24"/>
  <c r="AV18" i="24"/>
  <c r="AR18" i="24"/>
  <c r="AR22" i="17"/>
  <c r="AT22" i="17"/>
  <c r="AX27" i="25"/>
  <c r="AR27" i="25"/>
  <c r="AV27" i="25"/>
  <c r="AV34" i="5"/>
  <c r="AX34" i="5"/>
  <c r="AV34" i="25"/>
  <c r="AR34" i="25"/>
  <c r="AX17" i="12"/>
  <c r="AT17" i="12"/>
  <c r="AR17" i="12"/>
  <c r="AV17" i="12"/>
  <c r="AX14" i="26"/>
  <c r="AV14" i="26"/>
  <c r="AT14" i="26"/>
  <c r="L303" i="13"/>
  <c r="F303" i="13"/>
  <c r="J303" i="13"/>
  <c r="F325" i="13"/>
  <c r="J307" i="13"/>
  <c r="L307" i="13"/>
  <c r="F134" i="25"/>
  <c r="L134" i="25"/>
  <c r="H134" i="25"/>
  <c r="AX33" i="16"/>
  <c r="AR33" i="16"/>
  <c r="AT29" i="23"/>
  <c r="AX29" i="23"/>
  <c r="AR29" i="23"/>
  <c r="AX14" i="22"/>
  <c r="AR14" i="22"/>
  <c r="AT14" i="22"/>
  <c r="AR25" i="14"/>
  <c r="AT25" i="14"/>
  <c r="AX25" i="14"/>
  <c r="AT21" i="25"/>
  <c r="AR21" i="25"/>
  <c r="AX21" i="25"/>
  <c r="AV25" i="14"/>
  <c r="AR33" i="13"/>
  <c r="AV27" i="22"/>
  <c r="AR27" i="22"/>
  <c r="AR24" i="10"/>
  <c r="AT24" i="10"/>
  <c r="AX24" i="10"/>
  <c r="AV24" i="10"/>
  <c r="AX24" i="23"/>
  <c r="AV24" i="23"/>
  <c r="AX24" i="25"/>
  <c r="AT24" i="25"/>
  <c r="AT34" i="5"/>
  <c r="AV24" i="13"/>
  <c r="AT24" i="13"/>
  <c r="AV26" i="23"/>
  <c r="AR26" i="23"/>
  <c r="J149" i="25"/>
  <c r="F149" i="25"/>
  <c r="AV26" i="20"/>
  <c r="AT26" i="20"/>
  <c r="AX12" i="13"/>
  <c r="AV23" i="11"/>
  <c r="AT23" i="11"/>
  <c r="AT21" i="15"/>
  <c r="AV21" i="15"/>
  <c r="AR21" i="15"/>
  <c r="F168" i="14"/>
  <c r="L168" i="14"/>
  <c r="H168" i="14"/>
  <c r="AR20" i="21"/>
  <c r="AT20" i="21"/>
  <c r="AR19" i="21"/>
  <c r="AV19" i="21"/>
  <c r="AT24" i="5"/>
  <c r="AR24" i="5"/>
  <c r="AX24" i="5"/>
  <c r="AV8" i="21"/>
  <c r="AR8" i="21"/>
  <c r="AX8" i="21"/>
  <c r="F270" i="12"/>
  <c r="H272" i="12"/>
  <c r="AT34" i="20"/>
  <c r="AR34" i="20"/>
  <c r="L340" i="26"/>
  <c r="AR11" i="4"/>
  <c r="AX11" i="4"/>
  <c r="AT34" i="21"/>
  <c r="AT12" i="23"/>
  <c r="AR20" i="25"/>
  <c r="AX20" i="25"/>
  <c r="F305" i="13"/>
  <c r="H305" i="13"/>
  <c r="AV24" i="4"/>
  <c r="AV18" i="11"/>
  <c r="AT31" i="23"/>
  <c r="AR31" i="23"/>
  <c r="AX32" i="4"/>
  <c r="AT24" i="12"/>
  <c r="AT26" i="15"/>
  <c r="H271" i="11"/>
  <c r="L271" i="11"/>
  <c r="H324" i="13"/>
  <c r="AR28" i="16"/>
  <c r="AV28" i="16"/>
  <c r="F147" i="23"/>
  <c r="H147" i="23"/>
  <c r="J147" i="23"/>
  <c r="H341" i="26"/>
  <c r="AV19" i="17"/>
  <c r="AX16" i="21"/>
  <c r="AV12" i="23"/>
  <c r="AR18" i="25"/>
  <c r="AX18" i="25"/>
  <c r="AX19" i="5"/>
  <c r="AT19" i="5"/>
  <c r="AV19" i="5"/>
  <c r="AX11" i="12"/>
  <c r="F302" i="13"/>
  <c r="H302" i="13"/>
  <c r="AV34" i="19"/>
  <c r="AR12" i="39"/>
  <c r="AT12" i="39"/>
  <c r="AV30" i="14"/>
  <c r="AX30" i="14"/>
  <c r="AR30" i="14"/>
  <c r="AX33" i="19"/>
  <c r="AR33" i="19"/>
  <c r="AR24" i="22"/>
  <c r="AT24" i="22"/>
  <c r="AR13" i="13"/>
  <c r="AV17" i="11"/>
  <c r="AT17" i="11"/>
  <c r="AX17" i="11"/>
  <c r="AX16" i="10"/>
  <c r="AV32" i="23"/>
  <c r="AV23" i="7"/>
  <c r="AR20" i="24"/>
  <c r="AV23" i="15"/>
  <c r="F327" i="13"/>
  <c r="AT9" i="19"/>
  <c r="AR9" i="19"/>
  <c r="AV9" i="19"/>
  <c r="AR16" i="39"/>
  <c r="AX16" i="39"/>
  <c r="AT16" i="39"/>
  <c r="AT26" i="22"/>
  <c r="AR26" i="22"/>
  <c r="AV26" i="22"/>
  <c r="AX26" i="22"/>
  <c r="AX9" i="39"/>
  <c r="AT16" i="21"/>
  <c r="J314" i="13"/>
  <c r="F314" i="13"/>
  <c r="AR28" i="25"/>
  <c r="AR29" i="25"/>
  <c r="AT29" i="25"/>
  <c r="AR26" i="19"/>
  <c r="AR9" i="39"/>
  <c r="AT32" i="7"/>
  <c r="AV32" i="7"/>
  <c r="AR20" i="12"/>
  <c r="AV25" i="39"/>
  <c r="AR25" i="39"/>
  <c r="AV20" i="22"/>
  <c r="AT20" i="22"/>
  <c r="AV11" i="24"/>
  <c r="AR11" i="24"/>
  <c r="AR25" i="22"/>
  <c r="AV25" i="22"/>
  <c r="AR13" i="17"/>
  <c r="AV13" i="17"/>
  <c r="AT17" i="13"/>
  <c r="AX19" i="4"/>
  <c r="AR19" i="4"/>
  <c r="AR16" i="5"/>
  <c r="AV16" i="5"/>
  <c r="F324" i="13"/>
  <c r="L324" i="13"/>
  <c r="AX31" i="12"/>
  <c r="AV31" i="12"/>
  <c r="AR9" i="12"/>
  <c r="AT18" i="12"/>
  <c r="AV18" i="12"/>
  <c r="AX10" i="10"/>
  <c r="AV10" i="10"/>
  <c r="AR12" i="21"/>
  <c r="AX12" i="21"/>
  <c r="AX29" i="11"/>
  <c r="AT29" i="11"/>
  <c r="AV8" i="25"/>
  <c r="AT28" i="25"/>
  <c r="AT23" i="23"/>
  <c r="AV23" i="23"/>
  <c r="AV28" i="19"/>
  <c r="AV26" i="15"/>
  <c r="AR26" i="15"/>
  <c r="AR30" i="12"/>
  <c r="AV27" i="7"/>
  <c r="AT27" i="7"/>
  <c r="AR9" i="16"/>
  <c r="J352" i="26"/>
  <c r="AX34" i="13"/>
  <c r="AX22" i="13"/>
  <c r="AV22" i="13"/>
  <c r="AT27" i="23"/>
  <c r="AV10" i="14"/>
  <c r="AR10" i="14"/>
  <c r="AT21" i="20"/>
  <c r="AR21" i="20"/>
  <c r="AR18" i="7"/>
  <c r="AX18" i="7"/>
  <c r="AV18" i="7"/>
  <c r="AR20" i="6"/>
  <c r="AT20" i="6"/>
  <c r="AX11" i="15"/>
  <c r="AV11" i="15"/>
  <c r="AR31" i="7"/>
  <c r="AV31" i="7"/>
  <c r="AX10" i="23"/>
  <c r="AV10" i="23"/>
  <c r="AV34" i="23"/>
  <c r="AT34" i="23"/>
  <c r="AT31" i="16"/>
  <c r="AV34" i="13"/>
  <c r="AR9" i="25"/>
  <c r="AV9" i="25"/>
  <c r="AT33" i="15"/>
  <c r="AR33" i="15"/>
  <c r="AV30" i="7"/>
  <c r="AX30" i="7"/>
  <c r="AX15" i="16"/>
  <c r="AR15" i="16"/>
  <c r="AR28" i="19"/>
  <c r="AV12" i="15"/>
  <c r="AX12" i="15"/>
  <c r="AT12" i="15"/>
  <c r="AX19" i="39"/>
  <c r="AV19" i="39"/>
  <c r="AV23" i="12"/>
  <c r="AR12" i="24"/>
  <c r="AV12" i="24"/>
  <c r="AX31" i="22"/>
  <c r="AR24" i="7"/>
  <c r="AX24" i="7"/>
  <c r="AX31" i="19"/>
  <c r="AT31" i="19"/>
  <c r="AT11" i="15"/>
  <c r="AV19" i="14"/>
  <c r="AX19" i="14"/>
  <c r="AV20" i="39"/>
  <c r="AR20" i="39"/>
  <c r="H242" i="19"/>
  <c r="H258" i="19"/>
  <c r="J258" i="19"/>
  <c r="F258" i="19"/>
  <c r="AT25" i="16"/>
  <c r="AV25" i="16"/>
  <c r="F306" i="13"/>
  <c r="AR31" i="10"/>
  <c r="AR32" i="4"/>
  <c r="F310" i="13"/>
  <c r="H310" i="13"/>
  <c r="AR23" i="15"/>
  <c r="AP16" i="3"/>
  <c r="AV16" i="3" s="1"/>
  <c r="AR29" i="7"/>
  <c r="AX29" i="7"/>
  <c r="AR8" i="14"/>
  <c r="AX8" i="14"/>
  <c r="F154" i="15"/>
  <c r="J154" i="15"/>
  <c r="H154" i="15"/>
  <c r="AR19" i="14"/>
  <c r="AX30" i="39"/>
  <c r="AV30" i="39"/>
  <c r="AT30" i="39"/>
  <c r="AV28" i="4"/>
  <c r="AX28" i="4"/>
  <c r="AR29" i="12"/>
  <c r="AT29" i="12"/>
  <c r="H306" i="13"/>
  <c r="L306" i="13"/>
  <c r="AX31" i="10"/>
  <c r="AR25" i="25"/>
  <c r="AX25" i="25"/>
  <c r="AR29" i="13"/>
  <c r="AT29" i="13"/>
  <c r="AX12" i="11"/>
  <c r="AR12" i="11"/>
  <c r="F252" i="12"/>
  <c r="L252" i="12"/>
  <c r="J252" i="12"/>
  <c r="AX28" i="39"/>
  <c r="AV28" i="39"/>
  <c r="AV17" i="15"/>
  <c r="AT17" i="15"/>
  <c r="AR17" i="15"/>
  <c r="H150" i="15"/>
  <c r="L150" i="15"/>
  <c r="AT19" i="4"/>
  <c r="AR17" i="23"/>
  <c r="L304" i="13"/>
  <c r="J312" i="13"/>
  <c r="L312" i="13"/>
  <c r="AR9" i="7"/>
  <c r="AT9" i="7"/>
  <c r="AX9" i="7"/>
  <c r="AX31" i="7"/>
  <c r="AW39" i="30"/>
  <c r="AT30" i="10"/>
  <c r="L321" i="13"/>
  <c r="AX8" i="13"/>
  <c r="AR8" i="13"/>
  <c r="AX28" i="11"/>
  <c r="H321" i="13"/>
  <c r="AV27" i="21"/>
  <c r="AV20" i="19"/>
  <c r="AR9" i="6"/>
  <c r="AV19" i="12"/>
  <c r="AP22" i="9"/>
  <c r="AR22" i="9" s="1"/>
  <c r="AT18" i="13"/>
  <c r="AT13" i="4"/>
  <c r="AP21" i="9"/>
  <c r="AT21" i="9" s="1"/>
  <c r="F121" i="16"/>
  <c r="J126" i="25"/>
  <c r="AX33" i="10"/>
  <c r="L322" i="13"/>
  <c r="AR32" i="10"/>
  <c r="AR27" i="14"/>
  <c r="AX18" i="21"/>
  <c r="E331" i="13"/>
  <c r="AP11" i="9"/>
  <c r="AV11" i="9" s="1"/>
  <c r="AT18" i="39"/>
  <c r="AX12" i="22"/>
  <c r="AZ21" i="1"/>
  <c r="AT22" i="9"/>
  <c r="AT33" i="25"/>
  <c r="AX12" i="26"/>
  <c r="AV23" i="17"/>
  <c r="AR30" i="17"/>
  <c r="AR30" i="5"/>
  <c r="AR30" i="21"/>
  <c r="AV33" i="11"/>
  <c r="AR17" i="14"/>
  <c r="AR17" i="5"/>
  <c r="AR33" i="11"/>
  <c r="AV15" i="10"/>
  <c r="H308" i="13"/>
  <c r="AT16" i="7"/>
  <c r="AR14" i="6"/>
  <c r="AT32" i="9"/>
  <c r="AV16" i="7"/>
  <c r="AZ24" i="9"/>
  <c r="AT11" i="22"/>
  <c r="AT21" i="39"/>
  <c r="AT11" i="6"/>
  <c r="AR33" i="6"/>
  <c r="AT33" i="6"/>
  <c r="AX23" i="6"/>
  <c r="H343" i="6"/>
  <c r="AX11" i="6"/>
  <c r="AT9" i="6"/>
  <c r="J343" i="6"/>
  <c r="AV19" i="6"/>
  <c r="AR19" i="6"/>
  <c r="AR29" i="6"/>
  <c r="AV28" i="6"/>
  <c r="AV21" i="6"/>
  <c r="AX21" i="6"/>
  <c r="AX22" i="6"/>
  <c r="AR25" i="6"/>
  <c r="AT21" i="6"/>
  <c r="AX16" i="6"/>
  <c r="AV20" i="6"/>
  <c r="AT29" i="6"/>
  <c r="AX25" i="6"/>
  <c r="AR17" i="6"/>
  <c r="AZ30" i="1"/>
  <c r="AZ13" i="1"/>
  <c r="AZ17" i="1"/>
  <c r="AZ25" i="1"/>
  <c r="D248" i="3"/>
  <c r="D242" i="3"/>
  <c r="J242" i="3" s="1"/>
  <c r="D250" i="3"/>
  <c r="L250" i="3" s="1"/>
  <c r="AP19" i="3"/>
  <c r="AV19" i="3" s="1"/>
  <c r="D183" i="2"/>
  <c r="L183" i="2" s="1"/>
  <c r="D159" i="2"/>
  <c r="H159" i="2" s="1"/>
  <c r="D174" i="2"/>
  <c r="F174" i="2" s="1"/>
  <c r="D182" i="2"/>
  <c r="J182" i="2" s="1"/>
  <c r="D160" i="2"/>
  <c r="J160" i="2" s="1"/>
  <c r="D176" i="2"/>
  <c r="H176" i="2" s="1"/>
  <c r="D170" i="2"/>
  <c r="F170" i="2" s="1"/>
  <c r="L169" i="2"/>
  <c r="D167" i="2"/>
  <c r="L167" i="2" s="1"/>
  <c r="D180" i="2"/>
  <c r="H180" i="2" s="1"/>
  <c r="D165" i="2"/>
  <c r="J165" i="2" s="1"/>
  <c r="J166" i="2"/>
  <c r="D168" i="2"/>
  <c r="J168" i="2" s="1"/>
  <c r="K186" i="2"/>
  <c r="K188" i="2" s="1"/>
  <c r="G186" i="2"/>
  <c r="K189" i="2" s="1"/>
  <c r="I186" i="2"/>
  <c r="D184" i="2"/>
  <c r="H184" i="2" s="1"/>
  <c r="D164" i="2"/>
  <c r="L164" i="2" s="1"/>
  <c r="D172" i="2"/>
  <c r="F172" i="2" s="1"/>
  <c r="D179" i="2"/>
  <c r="D161" i="2"/>
  <c r="AZ17" i="2"/>
  <c r="AP16" i="2"/>
  <c r="AV16" i="2" s="1"/>
  <c r="J169" i="2"/>
  <c r="AP11" i="2"/>
  <c r="AV11" i="2" s="1"/>
  <c r="AP33" i="2"/>
  <c r="AX33" i="2" s="1"/>
  <c r="AR8" i="20"/>
  <c r="AT22" i="26"/>
  <c r="AP35" i="11"/>
  <c r="AT16" i="25"/>
  <c r="AV23" i="13"/>
  <c r="AT25" i="5"/>
  <c r="J305" i="13"/>
  <c r="AX25" i="13"/>
  <c r="AT31" i="25"/>
  <c r="F317" i="13"/>
  <c r="AW38" i="11"/>
  <c r="AV28" i="23"/>
  <c r="AX9" i="5"/>
  <c r="AT20" i="4"/>
  <c r="AV13" i="11"/>
  <c r="AT9" i="10"/>
  <c r="AV20" i="11"/>
  <c r="AX31" i="23"/>
  <c r="AV28" i="14"/>
  <c r="AT18" i="19"/>
  <c r="AX18" i="19"/>
  <c r="AT17" i="16"/>
  <c r="AV17" i="16"/>
  <c r="AV23" i="19"/>
  <c r="AX23" i="19"/>
  <c r="AT23" i="19"/>
  <c r="AT22" i="5"/>
  <c r="AW38" i="7"/>
  <c r="AT19" i="15"/>
  <c r="AT12" i="21"/>
  <c r="AT17" i="19"/>
  <c r="AP22" i="3"/>
  <c r="AR22" i="3" s="1"/>
  <c r="AZ34" i="3"/>
  <c r="AP25" i="3"/>
  <c r="AR25" i="3" s="1"/>
  <c r="AX17" i="19"/>
  <c r="AV18" i="22"/>
  <c r="AR18" i="22"/>
  <c r="AX18" i="22"/>
  <c r="AT18" i="22"/>
  <c r="AT26" i="12"/>
  <c r="AX8" i="20"/>
  <c r="AW37" i="11"/>
  <c r="AZ35" i="11"/>
  <c r="AQ37" i="11"/>
  <c r="AV26" i="21"/>
  <c r="AT26" i="21"/>
  <c r="AT34" i="6"/>
  <c r="AR15" i="11"/>
  <c r="AP35" i="10"/>
  <c r="AR8" i="10"/>
  <c r="AR13" i="23"/>
  <c r="AT18" i="4"/>
  <c r="AV18" i="4"/>
  <c r="AR11" i="21"/>
  <c r="AX25" i="21"/>
  <c r="AV33" i="24"/>
  <c r="AT33" i="24"/>
  <c r="AR31" i="25"/>
  <c r="AT18" i="6"/>
  <c r="AX12" i="12"/>
  <c r="AV12" i="12"/>
  <c r="AX26" i="14"/>
  <c r="AV26" i="14"/>
  <c r="AR31" i="24"/>
  <c r="AT31" i="24"/>
  <c r="AX31" i="24"/>
  <c r="AW37" i="39"/>
  <c r="AZ35" i="39"/>
  <c r="AR34" i="16"/>
  <c r="AT26" i="6"/>
  <c r="AX26" i="6"/>
  <c r="AR26" i="6"/>
  <c r="AV26" i="6"/>
  <c r="AW37" i="16"/>
  <c r="AZ35" i="16"/>
  <c r="AT9" i="13"/>
  <c r="AQ37" i="24"/>
  <c r="AV33" i="22"/>
  <c r="AR33" i="22"/>
  <c r="F264" i="4"/>
  <c r="F250" i="20"/>
  <c r="AR32" i="26"/>
  <c r="AT27" i="13"/>
  <c r="AR25" i="16"/>
  <c r="AT17" i="21"/>
  <c r="AT13" i="11"/>
  <c r="L313" i="13"/>
  <c r="AX27" i="11"/>
  <c r="AV9" i="21"/>
  <c r="AT10" i="23"/>
  <c r="AX20" i="13"/>
  <c r="AR18" i="14"/>
  <c r="AV32" i="16"/>
  <c r="AW38" i="23"/>
  <c r="L310" i="13"/>
  <c r="AT26" i="23"/>
  <c r="AX28" i="13"/>
  <c r="AT11" i="4"/>
  <c r="AR26" i="11"/>
  <c r="F322" i="13"/>
  <c r="AV13" i="10"/>
  <c r="AT28" i="23"/>
  <c r="AR24" i="25"/>
  <c r="AX13" i="11"/>
  <c r="H323" i="13"/>
  <c r="AT22" i="4"/>
  <c r="AR24" i="16"/>
  <c r="AV24" i="5"/>
  <c r="AT15" i="11"/>
  <c r="F313" i="13"/>
  <c r="AT20" i="23"/>
  <c r="AX34" i="25"/>
  <c r="AX22" i="11"/>
  <c r="H307" i="13"/>
  <c r="AT11" i="10"/>
  <c r="AX17" i="23"/>
  <c r="AT11" i="7"/>
  <c r="AX25" i="5"/>
  <c r="AT18" i="16"/>
  <c r="AX13" i="7"/>
  <c r="AT13" i="7"/>
  <c r="AX31" i="15"/>
  <c r="AV20" i="24"/>
  <c r="AX20" i="24"/>
  <c r="AT11" i="21"/>
  <c r="AT13" i="15"/>
  <c r="AV13" i="15"/>
  <c r="AZ27" i="10"/>
  <c r="AX27" i="10"/>
  <c r="AP12" i="3"/>
  <c r="AR12" i="3" s="1"/>
  <c r="AP10" i="3"/>
  <c r="AR10" i="3" s="1"/>
  <c r="AT12" i="12"/>
  <c r="AR11" i="7"/>
  <c r="AV21" i="7"/>
  <c r="AX9" i="16"/>
  <c r="AT9" i="16"/>
  <c r="E186" i="2"/>
  <c r="H270" i="12"/>
  <c r="F148" i="23"/>
  <c r="AV24" i="21"/>
  <c r="AX33" i="5"/>
  <c r="AR22" i="25"/>
  <c r="AV20" i="21"/>
  <c r="AV32" i="11"/>
  <c r="J319" i="13"/>
  <c r="AV11" i="21"/>
  <c r="AV13" i="23"/>
  <c r="J315" i="13"/>
  <c r="AX15" i="25"/>
  <c r="AT20" i="13"/>
  <c r="AX13" i="23"/>
  <c r="AT24" i="14"/>
  <c r="AX24" i="14"/>
  <c r="AR31" i="13"/>
  <c r="H320" i="13"/>
  <c r="J320" i="13"/>
  <c r="L302" i="13"/>
  <c r="AT13" i="21"/>
  <c r="AT17" i="4"/>
  <c r="AV29" i="13"/>
  <c r="L323" i="13"/>
  <c r="AW37" i="14"/>
  <c r="AZ35" i="14"/>
  <c r="AV25" i="24"/>
  <c r="AT25" i="24"/>
  <c r="AV20" i="4"/>
  <c r="AR8" i="22"/>
  <c r="AP35" i="22"/>
  <c r="AT8" i="22"/>
  <c r="AV8" i="22"/>
  <c r="AX8" i="22"/>
  <c r="AR21" i="16"/>
  <c r="AX21" i="16"/>
  <c r="AX25" i="24"/>
  <c r="AX19" i="16"/>
  <c r="AR19" i="16"/>
  <c r="AW38" i="6"/>
  <c r="AT11" i="13"/>
  <c r="AX23" i="12"/>
  <c r="AT23" i="12"/>
  <c r="AZ21" i="3"/>
  <c r="AP17" i="3"/>
  <c r="AT17" i="3" s="1"/>
  <c r="AP33" i="3"/>
  <c r="AR33" i="3" s="1"/>
  <c r="AZ9" i="2"/>
  <c r="AP15" i="2"/>
  <c r="AR15" i="2" s="1"/>
  <c r="AZ26" i="2"/>
  <c r="AS35" i="2"/>
  <c r="AT31" i="4"/>
  <c r="AX28" i="15"/>
  <c r="AR9" i="24"/>
  <c r="AT19" i="22"/>
  <c r="AR19" i="22"/>
  <c r="L175" i="2"/>
  <c r="F182" i="14"/>
  <c r="F168" i="15"/>
  <c r="AV31" i="18"/>
  <c r="F347" i="26"/>
  <c r="AT12" i="26"/>
  <c r="AR24" i="21"/>
  <c r="AR28" i="10"/>
  <c r="AR33" i="5"/>
  <c r="AX30" i="16"/>
  <c r="AT30" i="16"/>
  <c r="AT23" i="21"/>
  <c r="AX15" i="23"/>
  <c r="AR27" i="23"/>
  <c r="F319" i="13"/>
  <c r="AR34" i="10"/>
  <c r="AX12" i="25"/>
  <c r="AR24" i="14"/>
  <c r="AX20" i="5"/>
  <c r="AV27" i="23"/>
  <c r="AP35" i="13"/>
  <c r="AR10" i="4"/>
  <c r="AX30" i="5"/>
  <c r="AT22" i="25"/>
  <c r="AT30" i="5"/>
  <c r="K333" i="13"/>
  <c r="AV30" i="10"/>
  <c r="AX32" i="23"/>
  <c r="AT21" i="21"/>
  <c r="AR21" i="21"/>
  <c r="AR18" i="23"/>
  <c r="AR8" i="25"/>
  <c r="AP35" i="25"/>
  <c r="AT34" i="11"/>
  <c r="AR19" i="10"/>
  <c r="AR30" i="7"/>
  <c r="AT21" i="24"/>
  <c r="AX18" i="4"/>
  <c r="AV21" i="16"/>
  <c r="AR31" i="6"/>
  <c r="AX31" i="6"/>
  <c r="AT29" i="22"/>
  <c r="AT30" i="7"/>
  <c r="AX11" i="14"/>
  <c r="AV11" i="14"/>
  <c r="AX18" i="15"/>
  <c r="AT18" i="15"/>
  <c r="AR18" i="15"/>
  <c r="AT34" i="7"/>
  <c r="AV21" i="22"/>
  <c r="AR21" i="22"/>
  <c r="AT20" i="12"/>
  <c r="AV27" i="13"/>
  <c r="AV22" i="4"/>
  <c r="AV12" i="22"/>
  <c r="AZ16" i="1"/>
  <c r="AX25" i="16"/>
  <c r="K291" i="4"/>
  <c r="K293" i="4" s="1"/>
  <c r="N289" i="4"/>
  <c r="H163" i="15"/>
  <c r="AV8" i="11"/>
  <c r="H328" i="13"/>
  <c r="AV28" i="10"/>
  <c r="AP35" i="5"/>
  <c r="AV8" i="5"/>
  <c r="AV27" i="4"/>
  <c r="AV23" i="25"/>
  <c r="H315" i="13"/>
  <c r="AT34" i="10"/>
  <c r="AV17" i="23"/>
  <c r="AT28" i="14"/>
  <c r="AX20" i="11"/>
  <c r="AW37" i="13"/>
  <c r="AZ35" i="13"/>
  <c r="H317" i="13"/>
  <c r="AQ37" i="13"/>
  <c r="AV30" i="25"/>
  <c r="AX30" i="25"/>
  <c r="AW38" i="4"/>
  <c r="F320" i="13"/>
  <c r="AX25" i="4"/>
  <c r="AX16" i="11"/>
  <c r="L326" i="13"/>
  <c r="AT21" i="23"/>
  <c r="AV21" i="23"/>
  <c r="AT26" i="10"/>
  <c r="AV33" i="5"/>
  <c r="AQ37" i="25"/>
  <c r="AV18" i="10"/>
  <c r="AT28" i="15"/>
  <c r="AX23" i="5"/>
  <c r="AV13" i="19"/>
  <c r="AT13" i="19"/>
  <c r="AX13" i="19"/>
  <c r="AX32" i="16"/>
  <c r="AV14" i="15"/>
  <c r="AT14" i="15"/>
  <c r="AX14" i="15"/>
  <c r="AX21" i="7"/>
  <c r="AX26" i="16"/>
  <c r="AT26" i="16"/>
  <c r="AR26" i="16"/>
  <c r="AV21" i="19"/>
  <c r="AX21" i="19"/>
  <c r="AV29" i="22"/>
  <c r="AX29" i="22"/>
  <c r="AP35" i="7"/>
  <c r="AT8" i="7"/>
  <c r="AX8" i="7"/>
  <c r="AV8" i="7"/>
  <c r="AV22" i="39"/>
  <c r="AX11" i="7"/>
  <c r="AP30" i="3"/>
  <c r="AV30" i="3" s="1"/>
  <c r="AP28" i="3"/>
  <c r="AR28" i="3" s="1"/>
  <c r="AP29" i="3"/>
  <c r="AT29" i="3" s="1"/>
  <c r="AP17" i="2"/>
  <c r="AX17" i="2" s="1"/>
  <c r="AP9" i="2"/>
  <c r="AV9" i="2" s="1"/>
  <c r="AP13" i="2"/>
  <c r="AR13" i="2" s="1"/>
  <c r="AR17" i="19"/>
  <c r="AR33" i="39"/>
  <c r="AX33" i="39"/>
  <c r="AV33" i="39"/>
  <c r="AT33" i="39"/>
  <c r="AV10" i="17"/>
  <c r="AT22" i="21"/>
  <c r="AW38" i="13"/>
  <c r="AT18" i="11"/>
  <c r="AV8" i="23"/>
  <c r="AT12" i="25"/>
  <c r="AV15" i="23"/>
  <c r="AX25" i="11"/>
  <c r="AQ37" i="10"/>
  <c r="AT25" i="23"/>
  <c r="AX19" i="21"/>
  <c r="AT19" i="13"/>
  <c r="AX9" i="10"/>
  <c r="AX11" i="5"/>
  <c r="AV23" i="24"/>
  <c r="AT23" i="24"/>
  <c r="AT18" i="10"/>
  <c r="AT33" i="22"/>
  <c r="AW37" i="19"/>
  <c r="AZ35" i="19"/>
  <c r="AQ37" i="7"/>
  <c r="AZ13" i="3"/>
  <c r="AZ22" i="3"/>
  <c r="AP34" i="3"/>
  <c r="AX34" i="3" s="1"/>
  <c r="AU35" i="3"/>
  <c r="AP31" i="3"/>
  <c r="AR31" i="3" s="1"/>
  <c r="AZ31" i="2"/>
  <c r="AX20" i="6"/>
  <c r="AV34" i="7"/>
  <c r="AX34" i="7"/>
  <c r="AP10" i="1"/>
  <c r="AR10" i="1" s="1"/>
  <c r="AZ14" i="1"/>
  <c r="K571" i="7"/>
  <c r="K573" i="7" s="1"/>
  <c r="N569" i="7"/>
  <c r="AV24" i="26"/>
  <c r="J310" i="13"/>
  <c r="AV12" i="21"/>
  <c r="AQ37" i="5"/>
  <c r="AX13" i="13"/>
  <c r="AT13" i="13"/>
  <c r="AX14" i="4"/>
  <c r="AV32" i="10"/>
  <c r="AV15" i="21"/>
  <c r="AT15" i="21"/>
  <c r="AT33" i="23"/>
  <c r="AR23" i="4"/>
  <c r="AT23" i="4"/>
  <c r="AR24" i="23"/>
  <c r="AW38" i="5"/>
  <c r="AX16" i="4"/>
  <c r="AV29" i="25"/>
  <c r="AX29" i="25"/>
  <c r="AT15" i="25"/>
  <c r="AR14" i="4"/>
  <c r="AV28" i="13"/>
  <c r="AX32" i="25"/>
  <c r="AV25" i="11"/>
  <c r="AX11" i="10"/>
  <c r="AR27" i="10"/>
  <c r="AV14" i="5"/>
  <c r="AZ35" i="7"/>
  <c r="AW37" i="7"/>
  <c r="AT21" i="7"/>
  <c r="AX32" i="11"/>
  <c r="D329" i="13"/>
  <c r="AV22" i="22"/>
  <c r="AX22" i="22"/>
  <c r="AP13" i="3"/>
  <c r="AR13" i="3" s="1"/>
  <c r="AP14" i="3"/>
  <c r="AV14" i="3" s="1"/>
  <c r="AZ12" i="3"/>
  <c r="AZ17" i="3"/>
  <c r="AZ11" i="3"/>
  <c r="AZ20" i="2"/>
  <c r="AX33" i="24"/>
  <c r="AT20" i="5"/>
  <c r="AP13" i="1"/>
  <c r="AV13" i="1" s="1"/>
  <c r="AZ19" i="1"/>
  <c r="AP33" i="1"/>
  <c r="AR33" i="1" s="1"/>
  <c r="AR13" i="16"/>
  <c r="L270" i="12"/>
  <c r="F137" i="16"/>
  <c r="H152" i="25"/>
  <c r="AR24" i="26"/>
  <c r="AV30" i="17"/>
  <c r="AR20" i="17"/>
  <c r="AT19" i="23"/>
  <c r="AR13" i="5"/>
  <c r="AX16" i="25"/>
  <c r="AX34" i="10"/>
  <c r="AV21" i="11"/>
  <c r="AX21" i="11"/>
  <c r="L314" i="13"/>
  <c r="H314" i="13"/>
  <c r="AT9" i="5"/>
  <c r="AV9" i="10"/>
  <c r="AR15" i="13"/>
  <c r="AT12" i="10"/>
  <c r="AR26" i="13"/>
  <c r="AR33" i="23"/>
  <c r="AV31" i="14"/>
  <c r="AX31" i="14"/>
  <c r="AX30" i="21"/>
  <c r="AR30" i="6"/>
  <c r="AX30" i="6"/>
  <c r="AT30" i="6"/>
  <c r="AR13" i="10"/>
  <c r="AT34" i="16"/>
  <c r="AT29" i="21"/>
  <c r="AV21" i="10"/>
  <c r="AR32" i="25"/>
  <c r="AV20" i="14"/>
  <c r="F328" i="13"/>
  <c r="AR14" i="5"/>
  <c r="AX18" i="16"/>
  <c r="AR26" i="12"/>
  <c r="AT15" i="16"/>
  <c r="AV20" i="15"/>
  <c r="AT25" i="39"/>
  <c r="AX25" i="39"/>
  <c r="AV27" i="6"/>
  <c r="AV25" i="15"/>
  <c r="AR23" i="22"/>
  <c r="AV23" i="22"/>
  <c r="AT23" i="22"/>
  <c r="AR22" i="22"/>
  <c r="AZ23" i="3"/>
  <c r="AP26" i="3"/>
  <c r="AV26" i="3" s="1"/>
  <c r="AZ34" i="2"/>
  <c r="AP25" i="2"/>
  <c r="AR25" i="2" s="1"/>
  <c r="AZ15" i="2"/>
  <c r="AZ23" i="2"/>
  <c r="AZ14" i="2"/>
  <c r="AZ22" i="2"/>
  <c r="AP23" i="2"/>
  <c r="AX23" i="2" s="1"/>
  <c r="AP14" i="1"/>
  <c r="AR14" i="1" s="1"/>
  <c r="AX19" i="15"/>
  <c r="AX23" i="22"/>
  <c r="AX8" i="17"/>
  <c r="AT10" i="17"/>
  <c r="AV11" i="13"/>
  <c r="AR17" i="4"/>
  <c r="AX17" i="4"/>
  <c r="AV16" i="4"/>
  <c r="AX34" i="14"/>
  <c r="AR34" i="14"/>
  <c r="AT15" i="13"/>
  <c r="AW37" i="21"/>
  <c r="AZ35" i="21"/>
  <c r="AT34" i="25"/>
  <c r="AX24" i="13"/>
  <c r="AV12" i="25"/>
  <c r="AV16" i="25"/>
  <c r="AX32" i="13"/>
  <c r="AT23" i="13"/>
  <c r="AX12" i="10"/>
  <c r="AV12" i="10"/>
  <c r="AT26" i="7"/>
  <c r="AX26" i="7"/>
  <c r="AV26" i="7"/>
  <c r="AX30" i="15"/>
  <c r="AV30" i="15"/>
  <c r="AT30" i="15"/>
  <c r="AX19" i="24"/>
  <c r="AV19" i="24"/>
  <c r="AV27" i="19"/>
  <c r="AX27" i="19"/>
  <c r="AT27" i="19"/>
  <c r="AR27" i="19"/>
  <c r="AV15" i="39"/>
  <c r="AT15" i="39"/>
  <c r="AT27" i="16"/>
  <c r="AR27" i="16"/>
  <c r="AR34" i="12"/>
  <c r="AT34" i="12"/>
  <c r="AV34" i="12"/>
  <c r="AX32" i="6"/>
  <c r="AT32" i="6"/>
  <c r="AT25" i="12"/>
  <c r="AV25" i="12"/>
  <c r="AR25" i="12"/>
  <c r="AX20" i="4"/>
  <c r="AT24" i="7"/>
  <c r="AV24" i="7"/>
  <c r="AV28" i="15"/>
  <c r="AX10" i="39"/>
  <c r="AT10" i="39"/>
  <c r="AZ25" i="3"/>
  <c r="AP24" i="3"/>
  <c r="AR24" i="3" s="1"/>
  <c r="AP18" i="3"/>
  <c r="AR18" i="3" s="1"/>
  <c r="AZ10" i="2"/>
  <c r="AT31" i="6"/>
  <c r="AR15" i="19"/>
  <c r="AX15" i="19"/>
  <c r="AW39" i="28"/>
  <c r="AT20" i="17"/>
  <c r="AT8" i="10"/>
  <c r="AV29" i="23"/>
  <c r="AX21" i="4"/>
  <c r="AT11" i="11"/>
  <c r="L316" i="13"/>
  <c r="AR10" i="10"/>
  <c r="AX26" i="21"/>
  <c r="AX14" i="13"/>
  <c r="AX22" i="10"/>
  <c r="AV15" i="5"/>
  <c r="AV29" i="11"/>
  <c r="AR15" i="5"/>
  <c r="AT20" i="14"/>
  <c r="AR17" i="21"/>
  <c r="AT10" i="5"/>
  <c r="AR31" i="5"/>
  <c r="AX31" i="25"/>
  <c r="AT34" i="14"/>
  <c r="AR23" i="11"/>
  <c r="L325" i="13"/>
  <c r="H325" i="13"/>
  <c r="AV11" i="5"/>
  <c r="AV32" i="6"/>
  <c r="AR24" i="13"/>
  <c r="AV22" i="21"/>
  <c r="AX19" i="23"/>
  <c r="AT27" i="4"/>
  <c r="AX16" i="23"/>
  <c r="AX23" i="25"/>
  <c r="AT27" i="11"/>
  <c r="AT24" i="23"/>
  <c r="AX9" i="14"/>
  <c r="AT9" i="14"/>
  <c r="AX24" i="11"/>
  <c r="AX17" i="21"/>
  <c r="AT8" i="21"/>
  <c r="AP35" i="21"/>
  <c r="AT26" i="5"/>
  <c r="AT34" i="4"/>
  <c r="AR30" i="13"/>
  <c r="AT15" i="10"/>
  <c r="AR25" i="5"/>
  <c r="AR22" i="6"/>
  <c r="AT22" i="6"/>
  <c r="AT28" i="10"/>
  <c r="AT20" i="16"/>
  <c r="AR26" i="7"/>
  <c r="AX8" i="19"/>
  <c r="AP35" i="19"/>
  <c r="AV8" i="19"/>
  <c r="AR15" i="39"/>
  <c r="AV14" i="22"/>
  <c r="AX20" i="16"/>
  <c r="AT31" i="12"/>
  <c r="AR31" i="12"/>
  <c r="AX19" i="19"/>
  <c r="AV19" i="19"/>
  <c r="AT19" i="19"/>
  <c r="AX16" i="24"/>
  <c r="AV16" i="24"/>
  <c r="AT22" i="39"/>
  <c r="F304" i="13"/>
  <c r="AX23" i="7"/>
  <c r="AR23" i="7"/>
  <c r="AZ28" i="3"/>
  <c r="AT9" i="12"/>
  <c r="AX9" i="12"/>
  <c r="AR17" i="39"/>
  <c r="AX17" i="39"/>
  <c r="AX17" i="16"/>
  <c r="AT8" i="19"/>
  <c r="AT17" i="39"/>
  <c r="AW38" i="12"/>
  <c r="L567" i="7"/>
  <c r="AX14" i="20"/>
  <c r="AV12" i="26"/>
  <c r="AX28" i="17"/>
  <c r="AT16" i="11"/>
  <c r="AW38" i="10"/>
  <c r="AV27" i="16"/>
  <c r="AV16" i="11"/>
  <c r="J328" i="13"/>
  <c r="AX8" i="10"/>
  <c r="AV13" i="21"/>
  <c r="AX13" i="5"/>
  <c r="AV21" i="25"/>
  <c r="AV25" i="21"/>
  <c r="AT34" i="13"/>
  <c r="AT19" i="10"/>
  <c r="AX8" i="5"/>
  <c r="AT25" i="11"/>
  <c r="AW39" i="29"/>
  <c r="AT14" i="5"/>
  <c r="AV12" i="6"/>
  <c r="AT31" i="13"/>
  <c r="AX16" i="5"/>
  <c r="AT16" i="5"/>
  <c r="AV26" i="4"/>
  <c r="AV15" i="16"/>
  <c r="AX26" i="13"/>
  <c r="AT33" i="11"/>
  <c r="AX33" i="13"/>
  <c r="AV16" i="21"/>
  <c r="F307" i="13"/>
  <c r="AT32" i="23"/>
  <c r="AT25" i="25"/>
  <c r="AR33" i="14"/>
  <c r="AQ37" i="21"/>
  <c r="AV16" i="10"/>
  <c r="AT32" i="4"/>
  <c r="AT30" i="21"/>
  <c r="AX26" i="23"/>
  <c r="AX33" i="22"/>
  <c r="AX9" i="25"/>
  <c r="AT20" i="15"/>
  <c r="AX24" i="12"/>
  <c r="AV24" i="12"/>
  <c r="AQ37" i="19"/>
  <c r="AX22" i="39"/>
  <c r="AT10" i="22"/>
  <c r="AT11" i="12"/>
  <c r="AV11" i="19"/>
  <c r="AT11" i="19"/>
  <c r="AR11" i="19"/>
  <c r="AT24" i="39"/>
  <c r="AX24" i="39"/>
  <c r="AV31" i="15"/>
  <c r="AT31" i="15"/>
  <c r="AT27" i="39"/>
  <c r="AV27" i="39"/>
  <c r="AX27" i="39"/>
  <c r="AT19" i="24"/>
  <c r="AX27" i="6"/>
  <c r="AX13" i="39"/>
  <c r="AV13" i="39"/>
  <c r="AT13" i="39"/>
  <c r="AX18" i="6"/>
  <c r="AT30" i="25"/>
  <c r="AT14" i="4"/>
  <c r="K293" i="9"/>
  <c r="K318" i="9" s="1"/>
  <c r="K320" i="9" s="1"/>
  <c r="AW10" i="9"/>
  <c r="AZ10" i="9" s="1"/>
  <c r="L121" i="16"/>
  <c r="AR25" i="20"/>
  <c r="AV19" i="13"/>
  <c r="AX34" i="16"/>
  <c r="H319" i="13"/>
  <c r="AX25" i="10"/>
  <c r="AW37" i="10"/>
  <c r="AZ35" i="10"/>
  <c r="AR34" i="5"/>
  <c r="AT16" i="4"/>
  <c r="AV32" i="13"/>
  <c r="AX15" i="10"/>
  <c r="AV21" i="5"/>
  <c r="AV15" i="11"/>
  <c r="F316" i="13"/>
  <c r="AX25" i="23"/>
  <c r="AW37" i="5"/>
  <c r="AZ35" i="5"/>
  <c r="AR22" i="11"/>
  <c r="L315" i="13"/>
  <c r="AV11" i="10"/>
  <c r="AT21" i="11"/>
  <c r="AR22" i="13"/>
  <c r="AT15" i="23"/>
  <c r="AX32" i="5"/>
  <c r="AR32" i="5"/>
  <c r="AX21" i="23"/>
  <c r="AT23" i="25"/>
  <c r="AV25" i="23"/>
  <c r="AV32" i="25"/>
  <c r="AX11" i="21"/>
  <c r="AV20" i="5"/>
  <c r="AT10" i="16"/>
  <c r="AX10" i="16"/>
  <c r="AX21" i="13"/>
  <c r="AV21" i="13"/>
  <c r="AX29" i="21"/>
  <c r="AX33" i="14"/>
  <c r="AV21" i="24"/>
  <c r="AV19" i="10"/>
  <c r="AX26" i="12"/>
  <c r="AT12" i="22"/>
  <c r="AT12" i="7"/>
  <c r="AV33" i="15"/>
  <c r="F326" i="13"/>
  <c r="AX15" i="12"/>
  <c r="AR15" i="12"/>
  <c r="AZ20" i="1"/>
  <c r="AP34" i="1"/>
  <c r="AP16" i="1"/>
  <c r="AR16" i="1" s="1"/>
  <c r="AX23" i="13"/>
  <c r="AP35" i="23"/>
  <c r="AX15" i="5"/>
  <c r="AX13" i="21"/>
  <c r="AV29" i="4"/>
  <c r="AT29" i="4"/>
  <c r="AT12" i="6"/>
  <c r="AX12" i="6"/>
  <c r="AV20" i="23"/>
  <c r="AR20" i="23"/>
  <c r="AX11" i="13"/>
  <c r="AT29" i="5"/>
  <c r="AX29" i="5"/>
  <c r="AV33" i="12"/>
  <c r="AR33" i="12"/>
  <c r="AT33" i="12"/>
  <c r="AX33" i="12"/>
  <c r="AV17" i="22"/>
  <c r="AT17" i="22"/>
  <c r="AR17" i="22"/>
  <c r="AX17" i="22"/>
  <c r="AW38" i="25"/>
  <c r="AX19" i="7"/>
  <c r="AT19" i="7"/>
  <c r="AX34" i="15"/>
  <c r="AV34" i="15"/>
  <c r="AT34" i="15"/>
  <c r="AT22" i="24"/>
  <c r="AT32" i="24"/>
  <c r="AX32" i="24"/>
  <c r="AV32" i="24"/>
  <c r="AT26" i="14"/>
  <c r="AP35" i="39"/>
  <c r="AV8" i="39"/>
  <c r="AT8" i="39"/>
  <c r="AW38" i="16"/>
  <c r="AX24" i="6"/>
  <c r="AV24" i="6"/>
  <c r="AR24" i="6"/>
  <c r="AX12" i="7"/>
  <c r="AV12" i="7"/>
  <c r="AV10" i="22"/>
  <c r="AX10" i="22"/>
  <c r="AS35" i="3"/>
  <c r="AQ35" i="2"/>
  <c r="AP8" i="2"/>
  <c r="AT8" i="2" s="1"/>
  <c r="AM35" i="2"/>
  <c r="AZ30" i="2"/>
  <c r="AZ13" i="2"/>
  <c r="AR12" i="15"/>
  <c r="AX15" i="39"/>
  <c r="AR13" i="6"/>
  <c r="AX13" i="6"/>
  <c r="AV13" i="6"/>
  <c r="AX15" i="6"/>
  <c r="AR15" i="6"/>
  <c r="AV15" i="6"/>
  <c r="AT15" i="6"/>
  <c r="AW38" i="24"/>
  <c r="AX23" i="26"/>
  <c r="AR10" i="17"/>
  <c r="AR14" i="10"/>
  <c r="AQ37" i="23"/>
  <c r="AT27" i="25"/>
  <c r="AX32" i="10"/>
  <c r="AV26" i="10"/>
  <c r="AT25" i="13"/>
  <c r="AR34" i="23"/>
  <c r="AX34" i="23"/>
  <c r="AX23" i="16"/>
  <c r="AV23" i="16"/>
  <c r="AR20" i="11"/>
  <c r="AX9" i="13"/>
  <c r="AX29" i="10"/>
  <c r="AX14" i="5"/>
  <c r="AT27" i="14"/>
  <c r="AT10" i="11"/>
  <c r="H316" i="13"/>
  <c r="AR29" i="4"/>
  <c r="AW38" i="21"/>
  <c r="AX28" i="23"/>
  <c r="AT13" i="5"/>
  <c r="AX31" i="4"/>
  <c r="AT30" i="11"/>
  <c r="AT13" i="23"/>
  <c r="AR11" i="11"/>
  <c r="AT25" i="21"/>
  <c r="AW37" i="23"/>
  <c r="AZ35" i="23"/>
  <c r="AV21" i="4"/>
  <c r="H326" i="13"/>
  <c r="AX21" i="10"/>
  <c r="AX23" i="23"/>
  <c r="AT13" i="25"/>
  <c r="AR18" i="21"/>
  <c r="AW37" i="25"/>
  <c r="AZ35" i="25"/>
  <c r="AR24" i="4"/>
  <c r="AX24" i="4"/>
  <c r="H313" i="13"/>
  <c r="AX9" i="21"/>
  <c r="AR29" i="5"/>
  <c r="AV9" i="13"/>
  <c r="AR10" i="19"/>
  <c r="AT10" i="19"/>
  <c r="AT12" i="5"/>
  <c r="AR19" i="7"/>
  <c r="AR34" i="15"/>
  <c r="AX28" i="7"/>
  <c r="AT21" i="19"/>
  <c r="AV10" i="39"/>
  <c r="AV33" i="16"/>
  <c r="AT33" i="16"/>
  <c r="AT28" i="19"/>
  <c r="AV9" i="22"/>
  <c r="AT9" i="22"/>
  <c r="AT11" i="5"/>
  <c r="AV22" i="24"/>
  <c r="AT29" i="14"/>
  <c r="AR34" i="6"/>
  <c r="AT32" i="12"/>
  <c r="AV32" i="12"/>
  <c r="AX32" i="12"/>
  <c r="AV31" i="19"/>
  <c r="AT10" i="24"/>
  <c r="AV10" i="24"/>
  <c r="AX10" i="24"/>
  <c r="AP32" i="3"/>
  <c r="AV32" i="3" s="1"/>
  <c r="AZ18" i="3"/>
  <c r="AT31" i="14"/>
  <c r="AT27" i="6"/>
  <c r="AX23" i="24"/>
  <c r="AX25" i="7"/>
  <c r="AT25" i="7"/>
  <c r="AR25" i="7"/>
  <c r="AX33" i="4"/>
  <c r="AT24" i="15"/>
  <c r="AV24" i="15"/>
  <c r="AX22" i="24"/>
  <c r="D179" i="1"/>
  <c r="F179" i="1" s="1"/>
  <c r="AV9" i="26"/>
  <c r="AT18" i="26"/>
  <c r="AX13" i="17"/>
  <c r="AX15" i="13"/>
  <c r="AT29" i="10"/>
  <c r="AW38" i="14"/>
  <c r="AX8" i="11"/>
  <c r="J302" i="13"/>
  <c r="AX31" i="5"/>
  <c r="AR8" i="11"/>
  <c r="AV9" i="5"/>
  <c r="AV19" i="4"/>
  <c r="AX31" i="13"/>
  <c r="AT18" i="25"/>
  <c r="AV18" i="25"/>
  <c r="AT14" i="13"/>
  <c r="AV32" i="5"/>
  <c r="AX29" i="13"/>
  <c r="AT11" i="23"/>
  <c r="AV30" i="11"/>
  <c r="AT31" i="10"/>
  <c r="AV26" i="11"/>
  <c r="AV25" i="10"/>
  <c r="AX15" i="11"/>
  <c r="AT22" i="13"/>
  <c r="AV8" i="10"/>
  <c r="AT8" i="11"/>
  <c r="AR11" i="10"/>
  <c r="AR28" i="23"/>
  <c r="AT24" i="21"/>
  <c r="AX8" i="23"/>
  <c r="AR9" i="5"/>
  <c r="AR13" i="11"/>
  <c r="AT15" i="5"/>
  <c r="AR13" i="25"/>
  <c r="AX23" i="11"/>
  <c r="L305" i="13"/>
  <c r="AT26" i="4"/>
  <c r="AR9" i="21"/>
  <c r="AV31" i="23"/>
  <c r="AR30" i="4"/>
  <c r="AT30" i="4"/>
  <c r="AX11" i="11"/>
  <c r="J304" i="13"/>
  <c r="AR26" i="39"/>
  <c r="AT26" i="39"/>
  <c r="AX18" i="5"/>
  <c r="AV28" i="25"/>
  <c r="AR28" i="14"/>
  <c r="AV18" i="6"/>
  <c r="AX18" i="39"/>
  <c r="AR33" i="7"/>
  <c r="AT33" i="7"/>
  <c r="AR18" i="19"/>
  <c r="AR17" i="16"/>
  <c r="AX13" i="12"/>
  <c r="AV13" i="12"/>
  <c r="AR23" i="19"/>
  <c r="AR27" i="24"/>
  <c r="AX27" i="24"/>
  <c r="AT27" i="24"/>
  <c r="AV27" i="24"/>
  <c r="AR22" i="5"/>
  <c r="AV19" i="15"/>
  <c r="AX31" i="39"/>
  <c r="AT31" i="39"/>
  <c r="AV10" i="21"/>
  <c r="AR29" i="14"/>
  <c r="AR8" i="39"/>
  <c r="AT32" i="13"/>
  <c r="AV12" i="19"/>
  <c r="AR12" i="19"/>
  <c r="AX12" i="19"/>
  <c r="AV18" i="39"/>
  <c r="AT21" i="16"/>
  <c r="AX34" i="6"/>
  <c r="AR29" i="19"/>
  <c r="AT29" i="19"/>
  <c r="AZ35" i="4"/>
  <c r="AW37" i="4"/>
  <c r="AX10" i="13"/>
  <c r="AR34" i="21"/>
  <c r="AT10" i="14"/>
  <c r="AR32" i="7"/>
  <c r="AQ37" i="39"/>
  <c r="AR16" i="22"/>
  <c r="AV30" i="19"/>
  <c r="AV8" i="24"/>
  <c r="AP35" i="24"/>
  <c r="AP20" i="3"/>
  <c r="AR20" i="3" s="1"/>
  <c r="AZ26" i="3"/>
  <c r="AZ20" i="3"/>
  <c r="AZ14" i="3"/>
  <c r="AZ8" i="3"/>
  <c r="AW35" i="3"/>
  <c r="AP34" i="2"/>
  <c r="AR34" i="2" s="1"/>
  <c r="AP31" i="2"/>
  <c r="AR31" i="2" s="1"/>
  <c r="AZ12" i="2"/>
  <c r="AZ33" i="2"/>
  <c r="AZ19" i="2"/>
  <c r="AP20" i="2"/>
  <c r="AT20" i="2" s="1"/>
  <c r="AV10" i="12"/>
  <c r="AV16" i="16"/>
  <c r="AT34" i="19"/>
  <c r="AX28" i="24"/>
  <c r="D171" i="2"/>
  <c r="AS35" i="1"/>
  <c r="AU35" i="1"/>
  <c r="AP15" i="1"/>
  <c r="AV15" i="1" s="1"/>
  <c r="AP24" i="1"/>
  <c r="AT24" i="1" s="1"/>
  <c r="AR30" i="39"/>
  <c r="AW37" i="6"/>
  <c r="AZ35" i="6"/>
  <c r="AX28" i="6"/>
  <c r="AV22" i="15"/>
  <c r="AZ12" i="9"/>
  <c r="AP24" i="9"/>
  <c r="AV24" i="9" s="1"/>
  <c r="AZ25" i="9"/>
  <c r="AX25" i="9"/>
  <c r="AP26" i="9"/>
  <c r="AT26" i="9" s="1"/>
  <c r="D173" i="2"/>
  <c r="J173" i="2" s="1"/>
  <c r="AZ11" i="2"/>
  <c r="AZ27" i="2"/>
  <c r="AW37" i="22"/>
  <c r="AZ35" i="22"/>
  <c r="AT8" i="14"/>
  <c r="AP35" i="14"/>
  <c r="AT34" i="24"/>
  <c r="AP17" i="1"/>
  <c r="AX17" i="1" s="1"/>
  <c r="AZ9" i="1"/>
  <c r="AV28" i="1"/>
  <c r="AX11" i="25"/>
  <c r="AT29" i="7"/>
  <c r="AV15" i="14"/>
  <c r="AV9" i="15"/>
  <c r="AT28" i="6"/>
  <c r="AP19" i="9"/>
  <c r="AR19" i="9" s="1"/>
  <c r="AP30" i="9"/>
  <c r="AR30" i="9" s="1"/>
  <c r="AP9" i="9"/>
  <c r="AX9" i="9" s="1"/>
  <c r="D185" i="2"/>
  <c r="F185" i="2" s="1"/>
  <c r="AX12" i="24"/>
  <c r="AV29" i="16"/>
  <c r="AT27" i="22"/>
  <c r="AV12" i="4"/>
  <c r="AZ19" i="3"/>
  <c r="AX19" i="3"/>
  <c r="AZ10" i="3"/>
  <c r="AZ15" i="3"/>
  <c r="AP27" i="3"/>
  <c r="AR27" i="3" s="1"/>
  <c r="AP21" i="3"/>
  <c r="AR21" i="3" s="1"/>
  <c r="AP15" i="3"/>
  <c r="AV15" i="3" s="1"/>
  <c r="AZ18" i="2"/>
  <c r="AP19" i="2"/>
  <c r="AT19" i="2" s="1"/>
  <c r="AZ25" i="2"/>
  <c r="AP26" i="2"/>
  <c r="AR26" i="2" s="1"/>
  <c r="AX19" i="25"/>
  <c r="AQ37" i="14"/>
  <c r="AR14" i="24"/>
  <c r="AR30" i="24"/>
  <c r="AZ32" i="1"/>
  <c r="AZ23" i="1"/>
  <c r="AP9" i="1"/>
  <c r="AR9" i="1" s="1"/>
  <c r="AZ31" i="1"/>
  <c r="AR17" i="25"/>
  <c r="AT23" i="6"/>
  <c r="AV27" i="12"/>
  <c r="AT26" i="19"/>
  <c r="AZ34" i="9"/>
  <c r="AP15" i="9"/>
  <c r="AR15" i="9" s="1"/>
  <c r="AR32" i="9"/>
  <c r="AV32" i="9"/>
  <c r="H169" i="2"/>
  <c r="AX8" i="6"/>
  <c r="AP35" i="6"/>
  <c r="AZ28" i="2"/>
  <c r="AP30" i="2"/>
  <c r="AV30" i="2" s="1"/>
  <c r="AP12" i="2"/>
  <c r="AR12" i="2" s="1"/>
  <c r="AP14" i="2"/>
  <c r="AX14" i="2" s="1"/>
  <c r="AZ29" i="2"/>
  <c r="AX12" i="39"/>
  <c r="D177" i="2"/>
  <c r="J177" i="2" s="1"/>
  <c r="AT12" i="14"/>
  <c r="AV12" i="39"/>
  <c r="AV16" i="39"/>
  <c r="AP23" i="1"/>
  <c r="AV23" i="1" s="1"/>
  <c r="AZ34" i="1"/>
  <c r="AW37" i="12"/>
  <c r="AZ35" i="12"/>
  <c r="AX8" i="24"/>
  <c r="AW38" i="15"/>
  <c r="AR13" i="22"/>
  <c r="AX16" i="15"/>
  <c r="D291" i="9"/>
  <c r="F291" i="9" s="1"/>
  <c r="AP20" i="9"/>
  <c r="AT20" i="9" s="1"/>
  <c r="AT11" i="16"/>
  <c r="AQ37" i="6"/>
  <c r="AP32" i="2"/>
  <c r="AR32" i="2" s="1"/>
  <c r="AT32" i="15"/>
  <c r="AV12" i="14"/>
  <c r="AZ8" i="1"/>
  <c r="AW35" i="1"/>
  <c r="AP31" i="1"/>
  <c r="AV31" i="1" s="1"/>
  <c r="AZ26" i="1"/>
  <c r="AZ11" i="1"/>
  <c r="AW37" i="24"/>
  <c r="AZ35" i="24"/>
  <c r="AV23" i="14"/>
  <c r="AZ15" i="9"/>
  <c r="AZ23" i="9"/>
  <c r="AP13" i="9"/>
  <c r="AX13" i="9" s="1"/>
  <c r="AW38" i="39"/>
  <c r="AT14" i="7"/>
  <c r="AR31" i="16"/>
  <c r="AT32" i="19"/>
  <c r="AR11" i="39"/>
  <c r="AQ37" i="22"/>
  <c r="AX34" i="39"/>
  <c r="AX23" i="15"/>
  <c r="D181" i="2"/>
  <c r="H181" i="2" s="1"/>
  <c r="AZ29" i="3"/>
  <c r="AP23" i="3"/>
  <c r="AX23" i="3" s="1"/>
  <c r="AZ32" i="3"/>
  <c r="AZ9" i="3"/>
  <c r="AQ35" i="3"/>
  <c r="AP8" i="3"/>
  <c r="AR8" i="3" s="1"/>
  <c r="AZ30" i="3"/>
  <c r="AZ24" i="3"/>
  <c r="AP22" i="2"/>
  <c r="AT22" i="2" s="1"/>
  <c r="AR11" i="15"/>
  <c r="AT19" i="6"/>
  <c r="AX27" i="22"/>
  <c r="AV32" i="39"/>
  <c r="AM35" i="1"/>
  <c r="AZ29" i="1"/>
  <c r="AP32" i="1"/>
  <c r="AR32" i="1" s="1"/>
  <c r="AP18" i="1"/>
  <c r="AR18" i="1" s="1"/>
  <c r="AP27" i="1"/>
  <c r="AT27" i="1" s="1"/>
  <c r="AZ18" i="1"/>
  <c r="AZ12" i="1"/>
  <c r="AX29" i="12"/>
  <c r="AV23" i="6"/>
  <c r="AX31" i="16"/>
  <c r="AV8" i="15"/>
  <c r="AP35" i="15"/>
  <c r="AT25" i="9"/>
  <c r="AZ28" i="9"/>
  <c r="AZ8" i="9"/>
  <c r="AP17" i="9"/>
  <c r="AV17" i="9" s="1"/>
  <c r="AZ16" i="9"/>
  <c r="AV15" i="7"/>
  <c r="AP35" i="4"/>
  <c r="AV22" i="7"/>
  <c r="AT19" i="12"/>
  <c r="AP26" i="1"/>
  <c r="AV26" i="1" s="1"/>
  <c r="AX15" i="4"/>
  <c r="AV16" i="6"/>
  <c r="AQ37" i="15"/>
  <c r="AZ11" i="9"/>
  <c r="AR25" i="9"/>
  <c r="AZ13" i="9"/>
  <c r="F169" i="2"/>
  <c r="AT27" i="15"/>
  <c r="AZ16" i="2"/>
  <c r="AZ24" i="1"/>
  <c r="AP21" i="1"/>
  <c r="AR21" i="1" s="1"/>
  <c r="AZ10" i="1"/>
  <c r="AP25" i="1"/>
  <c r="AR25" i="1" s="1"/>
  <c r="AP19" i="1"/>
  <c r="AR19" i="1" s="1"/>
  <c r="AT19" i="14"/>
  <c r="AR25" i="19"/>
  <c r="AX14" i="7"/>
  <c r="AP18" i="9"/>
  <c r="AR18" i="9" s="1"/>
  <c r="AZ22" i="9"/>
  <c r="AP23" i="9"/>
  <c r="AR23" i="9" s="1"/>
  <c r="AR27" i="15"/>
  <c r="AZ26" i="9"/>
  <c r="AX9" i="15"/>
  <c r="AP12" i="9"/>
  <c r="AR12" i="9" s="1"/>
  <c r="AS35" i="9"/>
  <c r="AZ18" i="9"/>
  <c r="AP29" i="9"/>
  <c r="AR29" i="9" s="1"/>
  <c r="AV20" i="7"/>
  <c r="AX11" i="39"/>
  <c r="AZ33" i="1"/>
  <c r="AP11" i="1"/>
  <c r="AT11" i="1" s="1"/>
  <c r="AP12" i="1"/>
  <c r="AT12" i="1" s="1"/>
  <c r="AZ28" i="1"/>
  <c r="AX28" i="1"/>
  <c r="AT34" i="39"/>
  <c r="AX20" i="7"/>
  <c r="AW37" i="15"/>
  <c r="AZ35" i="15"/>
  <c r="AZ30" i="9"/>
  <c r="AZ31" i="9"/>
  <c r="AP33" i="9"/>
  <c r="AV33" i="9" s="1"/>
  <c r="AX32" i="9"/>
  <c r="AZ32" i="9"/>
  <c r="AT16" i="14"/>
  <c r="AX34" i="19"/>
  <c r="AZ24" i="2"/>
  <c r="AP27" i="2"/>
  <c r="AP21" i="2"/>
  <c r="AR21" i="2" s="1"/>
  <c r="AP29" i="2"/>
  <c r="AX29" i="2" s="1"/>
  <c r="AT16" i="6"/>
  <c r="AX18" i="24"/>
  <c r="AQ37" i="4"/>
  <c r="AX33" i="6"/>
  <c r="AZ27" i="1"/>
  <c r="AT30" i="14"/>
  <c r="AX16" i="19"/>
  <c r="AT14" i="39"/>
  <c r="AT13" i="24"/>
  <c r="AX14" i="12"/>
  <c r="AT16" i="19"/>
  <c r="AT19" i="17"/>
  <c r="AZ29" i="9"/>
  <c r="AZ17" i="9"/>
  <c r="AP28" i="9"/>
  <c r="AR28" i="9" s="1"/>
  <c r="AZ9" i="9"/>
  <c r="AP10" i="9"/>
  <c r="AV10" i="9" s="1"/>
  <c r="AT16" i="12"/>
  <c r="AZ31" i="3"/>
  <c r="AZ16" i="3"/>
  <c r="AP9" i="3"/>
  <c r="AV9" i="3" s="1"/>
  <c r="AM35" i="3"/>
  <c r="AZ32" i="2"/>
  <c r="AW38" i="22"/>
  <c r="AV15" i="24"/>
  <c r="AX34" i="24"/>
  <c r="AP8" i="1"/>
  <c r="AR8" i="1" s="1"/>
  <c r="AQ35" i="1"/>
  <c r="AR22" i="16"/>
  <c r="AT18" i="7"/>
  <c r="AX21" i="15"/>
  <c r="AT19" i="39"/>
  <c r="AV15" i="15"/>
  <c r="AP35" i="12"/>
  <c r="AV16" i="19"/>
  <c r="AM35" i="9"/>
  <c r="AP34" i="9"/>
  <c r="AR34" i="9" s="1"/>
  <c r="AP14" i="9"/>
  <c r="AR14" i="9" s="1"/>
  <c r="AV8" i="16"/>
  <c r="AP35" i="16"/>
  <c r="AP11" i="3"/>
  <c r="AR11" i="3" s="1"/>
  <c r="AZ27" i="3"/>
  <c r="AU35" i="2"/>
  <c r="AP18" i="2"/>
  <c r="AR18" i="2" s="1"/>
  <c r="AP10" i="2"/>
  <c r="AV10" i="2" s="1"/>
  <c r="AP30" i="1"/>
  <c r="AX30" i="1" s="1"/>
  <c r="AP29" i="1"/>
  <c r="AV29" i="1" s="1"/>
  <c r="AZ15" i="1"/>
  <c r="AT11" i="39"/>
  <c r="AV22" i="19"/>
  <c r="AQ37" i="12"/>
  <c r="AV29" i="6"/>
  <c r="AX32" i="7"/>
  <c r="AX26" i="19"/>
  <c r="AT25" i="22"/>
  <c r="AZ21" i="9"/>
  <c r="AP27" i="9"/>
  <c r="AT27" i="9" s="1"/>
  <c r="AP16" i="9"/>
  <c r="AR16" i="9" s="1"/>
  <c r="AT12" i="24"/>
  <c r="AQ37" i="16"/>
  <c r="AZ19" i="9"/>
  <c r="AZ33" i="3"/>
  <c r="AP24" i="2"/>
  <c r="AX24" i="2" s="1"/>
  <c r="AZ8" i="2"/>
  <c r="AW35" i="2"/>
  <c r="AP28" i="2"/>
  <c r="AT28" i="2" s="1"/>
  <c r="AZ21" i="2"/>
  <c r="AT9" i="39"/>
  <c r="AZ22" i="1"/>
  <c r="AP20" i="1"/>
  <c r="AR20" i="1" s="1"/>
  <c r="AP22" i="1"/>
  <c r="AR22" i="1" s="1"/>
  <c r="AX28" i="22"/>
  <c r="AX9" i="6"/>
  <c r="AW38" i="19"/>
  <c r="AV24" i="22"/>
  <c r="AX11" i="24"/>
  <c r="AQ35" i="9"/>
  <c r="AP8" i="9"/>
  <c r="AT8" i="9" s="1"/>
  <c r="AZ20" i="9"/>
  <c r="AU35" i="9"/>
  <c r="AZ27" i="9"/>
  <c r="AT28" i="4"/>
  <c r="AT28" i="17"/>
  <c r="AR21" i="17"/>
  <c r="AV32" i="17"/>
  <c r="AV22" i="17"/>
  <c r="AR31" i="17"/>
  <c r="AT34" i="17"/>
  <c r="AV8" i="17"/>
  <c r="AV11" i="17"/>
  <c r="AR8" i="17"/>
  <c r="AT31" i="17"/>
  <c r="AT23" i="17"/>
  <c r="AR23" i="17"/>
  <c r="AR14" i="17"/>
  <c r="AV27" i="17"/>
  <c r="AT32" i="17"/>
  <c r="AT16" i="17"/>
  <c r="AT26" i="17"/>
  <c r="AR25" i="17"/>
  <c r="AT14" i="17"/>
  <c r="AT21" i="17"/>
  <c r="AT30" i="17"/>
  <c r="AV33" i="17"/>
  <c r="AX26" i="17"/>
  <c r="AT12" i="17"/>
  <c r="AX16" i="17"/>
  <c r="AW38" i="17"/>
  <c r="AX25" i="17"/>
  <c r="AT11" i="17"/>
  <c r="AV15" i="17"/>
  <c r="AX15" i="17"/>
  <c r="AX32" i="17"/>
  <c r="AT15" i="17"/>
  <c r="AR15" i="17"/>
  <c r="AV24" i="17"/>
  <c r="AT17" i="17"/>
  <c r="AR24" i="17"/>
  <c r="AR27" i="17"/>
  <c r="AW37" i="17"/>
  <c r="AZ35" i="17"/>
  <c r="AX17" i="17"/>
  <c r="AR26" i="17"/>
  <c r="AX27" i="17"/>
  <c r="AX24" i="17"/>
  <c r="AT13" i="17"/>
  <c r="AQ37" i="17"/>
  <c r="AT25" i="17"/>
  <c r="AR11" i="17"/>
  <c r="AX14" i="17"/>
  <c r="AR16" i="17"/>
  <c r="AP35" i="17"/>
  <c r="AT33" i="17"/>
  <c r="AX12" i="17"/>
  <c r="AV20" i="17"/>
  <c r="AV34" i="17"/>
  <c r="AV12" i="17"/>
  <c r="AR34" i="17"/>
  <c r="AX31" i="17"/>
  <c r="AR33" i="17"/>
  <c r="AV17" i="17"/>
  <c r="F353" i="26"/>
  <c r="F345" i="26"/>
  <c r="AX28" i="26"/>
  <c r="J356" i="26"/>
  <c r="F337" i="26"/>
  <c r="H336" i="26"/>
  <c r="AR16" i="26"/>
  <c r="AX16" i="26"/>
  <c r="AR8" i="26"/>
  <c r="J345" i="26"/>
  <c r="L345" i="26"/>
  <c r="H340" i="26"/>
  <c r="F356" i="26"/>
  <c r="J348" i="26"/>
  <c r="H350" i="26"/>
  <c r="AX26" i="26"/>
  <c r="F348" i="26"/>
  <c r="L354" i="26"/>
  <c r="L335" i="26"/>
  <c r="AR14" i="26"/>
  <c r="E359" i="26"/>
  <c r="J341" i="26"/>
  <c r="AT33" i="26"/>
  <c r="AV34" i="26"/>
  <c r="F334" i="26"/>
  <c r="AT34" i="26"/>
  <c r="J346" i="26"/>
  <c r="L334" i="26"/>
  <c r="L350" i="26"/>
  <c r="AV8" i="26"/>
  <c r="L333" i="26"/>
  <c r="AT17" i="26"/>
  <c r="J347" i="26"/>
  <c r="AR31" i="26"/>
  <c r="H344" i="26"/>
  <c r="L330" i="26"/>
  <c r="AV31" i="26"/>
  <c r="AT26" i="26"/>
  <c r="L346" i="26"/>
  <c r="J350" i="26"/>
  <c r="J355" i="26"/>
  <c r="K361" i="26"/>
  <c r="L356" i="26"/>
  <c r="AR26" i="26"/>
  <c r="H337" i="26"/>
  <c r="AT21" i="26"/>
  <c r="AR34" i="26"/>
  <c r="H334" i="26"/>
  <c r="J335" i="26"/>
  <c r="F346" i="26"/>
  <c r="H355" i="26"/>
  <c r="L344" i="26"/>
  <c r="AR19" i="26"/>
  <c r="AX31" i="26"/>
  <c r="AR27" i="26"/>
  <c r="F339" i="26"/>
  <c r="AR10" i="26"/>
  <c r="F335" i="26"/>
  <c r="F355" i="26"/>
  <c r="F354" i="26"/>
  <c r="J332" i="26"/>
  <c r="H333" i="26"/>
  <c r="AT16" i="26"/>
  <c r="L352" i="26"/>
  <c r="AX30" i="26"/>
  <c r="H353" i="26"/>
  <c r="J336" i="26"/>
  <c r="H338" i="26"/>
  <c r="H343" i="26"/>
  <c r="AV32" i="26"/>
  <c r="L349" i="26"/>
  <c r="AV17" i="26"/>
  <c r="AT30" i="26"/>
  <c r="AX32" i="26"/>
  <c r="F349" i="26"/>
  <c r="J353" i="26"/>
  <c r="AT11" i="26"/>
  <c r="J343" i="26"/>
  <c r="AX33" i="26"/>
  <c r="AW37" i="26"/>
  <c r="AZ35" i="26"/>
  <c r="AT25" i="26"/>
  <c r="AX11" i="26"/>
  <c r="AR25" i="26"/>
  <c r="F343" i="26"/>
  <c r="F332" i="26"/>
  <c r="AT9" i="26"/>
  <c r="AR17" i="26"/>
  <c r="AX19" i="26"/>
  <c r="AR15" i="26"/>
  <c r="AV28" i="26"/>
  <c r="H351" i="26"/>
  <c r="L351" i="26"/>
  <c r="L331" i="26"/>
  <c r="H332" i="26"/>
  <c r="AW38" i="26"/>
  <c r="AX15" i="26"/>
  <c r="J337" i="26"/>
  <c r="L339" i="26"/>
  <c r="L342" i="26"/>
  <c r="J344" i="26"/>
  <c r="H352" i="26"/>
  <c r="AV11" i="26"/>
  <c r="L338" i="26"/>
  <c r="AV22" i="26"/>
  <c r="L336" i="26"/>
  <c r="H349" i="26"/>
  <c r="J338" i="26"/>
  <c r="AV33" i="26"/>
  <c r="H348" i="26"/>
  <c r="H347" i="26"/>
  <c r="H342" i="26"/>
  <c r="AX9" i="26"/>
  <c r="H330" i="26"/>
  <c r="AR22" i="26"/>
  <c r="F351" i="26"/>
  <c r="F342" i="26"/>
  <c r="J331" i="26"/>
  <c r="F331" i="26"/>
  <c r="AR21" i="26"/>
  <c r="AV10" i="26"/>
  <c r="AT28" i="26"/>
  <c r="AX27" i="26"/>
  <c r="AV18" i="26"/>
  <c r="AR30" i="26"/>
  <c r="AT19" i="26"/>
  <c r="AT8" i="26"/>
  <c r="AV20" i="26"/>
  <c r="AT20" i="26"/>
  <c r="F341" i="26"/>
  <c r="AV15" i="26"/>
  <c r="AT10" i="26"/>
  <c r="AR18" i="26"/>
  <c r="AQ37" i="26"/>
  <c r="AX25" i="26"/>
  <c r="AX20" i="26"/>
  <c r="AR23" i="26"/>
  <c r="AV21" i="26"/>
  <c r="AV27" i="26"/>
  <c r="AT15" i="26"/>
  <c r="J339" i="26"/>
  <c r="AT24" i="26"/>
  <c r="AX15" i="20"/>
  <c r="AV27" i="20"/>
  <c r="AX32" i="20"/>
  <c r="AX9" i="20"/>
  <c r="AV15" i="20"/>
  <c r="AV34" i="20"/>
  <c r="AX20" i="20"/>
  <c r="AV20" i="20"/>
  <c r="AX22" i="20"/>
  <c r="AX25" i="20"/>
  <c r="AX10" i="20"/>
  <c r="AV16" i="20"/>
  <c r="AR26" i="20"/>
  <c r="AR22" i="20"/>
  <c r="AV10" i="20"/>
  <c r="AX17" i="20"/>
  <c r="AT17" i="20"/>
  <c r="AV17" i="20"/>
  <c r="AT27" i="20"/>
  <c r="AT9" i="20"/>
  <c r="AQ37" i="20"/>
  <c r="AV33" i="20"/>
  <c r="AX24" i="20"/>
  <c r="AR11" i="20"/>
  <c r="AW37" i="20"/>
  <c r="AZ35" i="20"/>
  <c r="AV31" i="20"/>
  <c r="AR31" i="20"/>
  <c r="AR33" i="20"/>
  <c r="AX33" i="20"/>
  <c r="AV25" i="20"/>
  <c r="AV24" i="20"/>
  <c r="AV18" i="20"/>
  <c r="AV9" i="20"/>
  <c r="AT13" i="20"/>
  <c r="AX11" i="20"/>
  <c r="AX29" i="20"/>
  <c r="AT18" i="20"/>
  <c r="AX26" i="20"/>
  <c r="AT14" i="20"/>
  <c r="AR29" i="20"/>
  <c r="AR10" i="20"/>
  <c r="AT11" i="20"/>
  <c r="AV28" i="20"/>
  <c r="AR14" i="20"/>
  <c r="AT30" i="20"/>
  <c r="AV12" i="20"/>
  <c r="AV29" i="20"/>
  <c r="AT23" i="20"/>
  <c r="AT31" i="20"/>
  <c r="AV13" i="20"/>
  <c r="AR20" i="20"/>
  <c r="AX18" i="20"/>
  <c r="AR23" i="20"/>
  <c r="AX13" i="20"/>
  <c r="AT16" i="20"/>
  <c r="AX16" i="20"/>
  <c r="AV32" i="20"/>
  <c r="AT24" i="20"/>
  <c r="AT22" i="20"/>
  <c r="AT32" i="20"/>
  <c r="AW38" i="20"/>
  <c r="AX12" i="20"/>
  <c r="AX34" i="20"/>
  <c r="AX23" i="20"/>
  <c r="AX28" i="20"/>
  <c r="AT12" i="20"/>
  <c r="AV30" i="20"/>
  <c r="AT28" i="20"/>
  <c r="AV8" i="20"/>
  <c r="AP35" i="20"/>
  <c r="AT15" i="20"/>
  <c r="AR28" i="20"/>
  <c r="AR30" i="20"/>
  <c r="AX28" i="18"/>
  <c r="AT28" i="18"/>
  <c r="AR28" i="18"/>
  <c r="AT26" i="18"/>
  <c r="AT31" i="18"/>
  <c r="AV30" i="18"/>
  <c r="AR21" i="18"/>
  <c r="AR31" i="18"/>
  <c r="AV34" i="18"/>
  <c r="AT34" i="18"/>
  <c r="AR34" i="18"/>
  <c r="AV21" i="18"/>
  <c r="AX22" i="18"/>
  <c r="AX30" i="18"/>
  <c r="L131" i="18"/>
  <c r="AX18" i="18"/>
  <c r="AX17" i="18"/>
  <c r="AR18" i="18"/>
  <c r="AR23" i="18"/>
  <c r="J131" i="18"/>
  <c r="H130" i="18"/>
  <c r="AR27" i="18"/>
  <c r="H131" i="18"/>
  <c r="AV18" i="18"/>
  <c r="AT30" i="18"/>
  <c r="AX32" i="18"/>
  <c r="AT27" i="18"/>
  <c r="AT22" i="18"/>
  <c r="AV8" i="18"/>
  <c r="AR22" i="18"/>
  <c r="AV10" i="18"/>
  <c r="AR14" i="18"/>
  <c r="AV27" i="18"/>
  <c r="AR8" i="18"/>
  <c r="AR20" i="18"/>
  <c r="AT20" i="18"/>
  <c r="AV13" i="18"/>
  <c r="AX24" i="18"/>
  <c r="AR12" i="18"/>
  <c r="AV16" i="18"/>
  <c r="AT10" i="18"/>
  <c r="AV15" i="18"/>
  <c r="AQ37" i="18"/>
  <c r="AR15" i="18"/>
  <c r="AT12" i="18"/>
  <c r="AV29" i="18"/>
  <c r="H137" i="18"/>
  <c r="AX15" i="18"/>
  <c r="AT29" i="18"/>
  <c r="AX25" i="18"/>
  <c r="AP35" i="18"/>
  <c r="AX29" i="18"/>
  <c r="AV23" i="18"/>
  <c r="AX20" i="18"/>
  <c r="AR33" i="18"/>
  <c r="AX12" i="18"/>
  <c r="AT13" i="18"/>
  <c r="AR26" i="18"/>
  <c r="AV25" i="18"/>
  <c r="AW38" i="18"/>
  <c r="AT33" i="18"/>
  <c r="AV12" i="18"/>
  <c r="AV19" i="18"/>
  <c r="AT11" i="18"/>
  <c r="AV32" i="18"/>
  <c r="AR24" i="18"/>
  <c r="AT21" i="18"/>
  <c r="AT25" i="18"/>
  <c r="AR32" i="18"/>
  <c r="AT16" i="18"/>
  <c r="AT23" i="18"/>
  <c r="AV24" i="18"/>
  <c r="AX9" i="18"/>
  <c r="AX16" i="18"/>
  <c r="AW37" i="18"/>
  <c r="AZ35" i="18"/>
  <c r="AX13" i="18"/>
  <c r="AT15" i="18"/>
  <c r="AR9" i="18"/>
  <c r="AX33" i="18"/>
  <c r="AT17" i="18"/>
  <c r="AX8" i="18"/>
  <c r="AT9" i="18"/>
  <c r="AX11" i="18"/>
  <c r="AV14" i="18"/>
  <c r="AV9" i="18"/>
  <c r="AR11" i="18"/>
  <c r="AV17" i="18"/>
  <c r="AR10" i="18"/>
  <c r="AX14" i="18"/>
  <c r="AX19" i="18"/>
  <c r="AT19" i="18"/>
  <c r="AX26" i="18"/>
  <c r="J165" i="14"/>
  <c r="L164" i="14"/>
  <c r="F164" i="14"/>
  <c r="H165" i="14"/>
  <c r="H164" i="14"/>
  <c r="H279" i="4"/>
  <c r="F278" i="4"/>
  <c r="F279" i="4"/>
  <c r="L279" i="4"/>
  <c r="J145" i="25"/>
  <c r="F145" i="25"/>
  <c r="J152" i="25"/>
  <c r="L145" i="25"/>
  <c r="F152" i="25"/>
  <c r="L149" i="25"/>
  <c r="H133" i="25"/>
  <c r="H149" i="25"/>
  <c r="L151" i="25"/>
  <c r="F139" i="25"/>
  <c r="J150" i="25"/>
  <c r="L126" i="25"/>
  <c r="H139" i="25"/>
  <c r="H126" i="25"/>
  <c r="H138" i="25"/>
  <c r="L130" i="25"/>
  <c r="L136" i="25"/>
  <c r="F130" i="25"/>
  <c r="H130" i="25"/>
  <c r="L139" i="25"/>
  <c r="F151" i="25"/>
  <c r="J147" i="25"/>
  <c r="F147" i="25"/>
  <c r="J136" i="25"/>
  <c r="L142" i="25"/>
  <c r="J143" i="25"/>
  <c r="H147" i="25"/>
  <c r="L143" i="25"/>
  <c r="J151" i="25"/>
  <c r="H142" i="25"/>
  <c r="J142" i="25"/>
  <c r="H150" i="25"/>
  <c r="F136" i="25"/>
  <c r="E155" i="25"/>
  <c r="H129" i="25"/>
  <c r="F150" i="25"/>
  <c r="F133" i="25"/>
  <c r="J129" i="25"/>
  <c r="J148" i="25"/>
  <c r="L129" i="25"/>
  <c r="J141" i="25"/>
  <c r="F141" i="25"/>
  <c r="H141" i="25"/>
  <c r="J146" i="25"/>
  <c r="H146" i="25"/>
  <c r="F131" i="25"/>
  <c r="L131" i="25"/>
  <c r="F146" i="25"/>
  <c r="K157" i="25"/>
  <c r="F143" i="25"/>
  <c r="J138" i="25"/>
  <c r="F138" i="25"/>
  <c r="H131" i="25"/>
  <c r="F140" i="25"/>
  <c r="H140" i="25"/>
  <c r="L140" i="25"/>
  <c r="F148" i="25"/>
  <c r="H148" i="25"/>
  <c r="D153" i="25"/>
  <c r="L135" i="25"/>
  <c r="J133" i="25"/>
  <c r="J135" i="25"/>
  <c r="F132" i="25"/>
  <c r="H132" i="25"/>
  <c r="J132" i="25"/>
  <c r="F135" i="25"/>
  <c r="F132" i="23"/>
  <c r="L141" i="23"/>
  <c r="J149" i="23"/>
  <c r="F149" i="23"/>
  <c r="L149" i="23"/>
  <c r="J148" i="23"/>
  <c r="L148" i="23"/>
  <c r="F133" i="23"/>
  <c r="H132" i="23"/>
  <c r="F144" i="23"/>
  <c r="F146" i="23"/>
  <c r="H139" i="23"/>
  <c r="J141" i="23"/>
  <c r="F141" i="23"/>
  <c r="L129" i="23"/>
  <c r="L146" i="23"/>
  <c r="L128" i="23"/>
  <c r="J125" i="23"/>
  <c r="L125" i="23"/>
  <c r="F125" i="23"/>
  <c r="L130" i="23"/>
  <c r="H128" i="23"/>
  <c r="F128" i="23"/>
  <c r="J130" i="23"/>
  <c r="J146" i="23"/>
  <c r="F130" i="23"/>
  <c r="L133" i="23"/>
  <c r="H144" i="23"/>
  <c r="J133" i="23"/>
  <c r="L144" i="23"/>
  <c r="J138" i="23"/>
  <c r="J142" i="23"/>
  <c r="F139" i="23"/>
  <c r="L138" i="23"/>
  <c r="J139" i="23"/>
  <c r="H127" i="23"/>
  <c r="K154" i="23"/>
  <c r="H138" i="23"/>
  <c r="F142" i="23"/>
  <c r="H142" i="23"/>
  <c r="E152" i="23"/>
  <c r="F134" i="23"/>
  <c r="J135" i="23"/>
  <c r="J127" i="23"/>
  <c r="F127" i="23"/>
  <c r="H136" i="23"/>
  <c r="J143" i="23"/>
  <c r="L143" i="23"/>
  <c r="F143" i="23"/>
  <c r="H135" i="23"/>
  <c r="J136" i="23"/>
  <c r="F124" i="23"/>
  <c r="F135" i="23"/>
  <c r="J129" i="23"/>
  <c r="H129" i="23"/>
  <c r="L124" i="23"/>
  <c r="L136" i="23"/>
  <c r="H124" i="23"/>
  <c r="H140" i="23"/>
  <c r="L140" i="23"/>
  <c r="F140" i="23"/>
  <c r="J145" i="23"/>
  <c r="L145" i="23"/>
  <c r="H134" i="23"/>
  <c r="J134" i="23"/>
  <c r="H145" i="23"/>
  <c r="D150" i="23"/>
  <c r="J140" i="23"/>
  <c r="L287" i="21"/>
  <c r="J304" i="21"/>
  <c r="H287" i="21"/>
  <c r="J287" i="21"/>
  <c r="L293" i="21"/>
  <c r="F304" i="21"/>
  <c r="L304" i="21"/>
  <c r="H293" i="21"/>
  <c r="H297" i="21"/>
  <c r="L285" i="21"/>
  <c r="L297" i="21"/>
  <c r="H292" i="21"/>
  <c r="J288" i="21"/>
  <c r="H299" i="21"/>
  <c r="L299" i="21"/>
  <c r="L281" i="21"/>
  <c r="F281" i="21"/>
  <c r="L292" i="21"/>
  <c r="H281" i="21"/>
  <c r="F292" i="21"/>
  <c r="H303" i="21"/>
  <c r="H280" i="21"/>
  <c r="F286" i="21"/>
  <c r="J280" i="21"/>
  <c r="J286" i="21"/>
  <c r="F297" i="21"/>
  <c r="J299" i="21"/>
  <c r="H288" i="21"/>
  <c r="L280" i="21"/>
  <c r="J293" i="21"/>
  <c r="J291" i="21"/>
  <c r="F291" i="21"/>
  <c r="F303" i="21"/>
  <c r="L291" i="21"/>
  <c r="L303" i="21"/>
  <c r="F301" i="21"/>
  <c r="J301" i="21"/>
  <c r="J285" i="21"/>
  <c r="H285" i="21"/>
  <c r="H301" i="21"/>
  <c r="F288" i="21"/>
  <c r="L282" i="21"/>
  <c r="J282" i="21"/>
  <c r="L294" i="21"/>
  <c r="F282" i="21"/>
  <c r="H294" i="21"/>
  <c r="H286" i="21"/>
  <c r="H289" i="21"/>
  <c r="J300" i="21"/>
  <c r="H300" i="21"/>
  <c r="L300" i="21"/>
  <c r="J289" i="21"/>
  <c r="L289" i="21"/>
  <c r="F294" i="21"/>
  <c r="L278" i="21"/>
  <c r="H278" i="21"/>
  <c r="J295" i="21"/>
  <c r="K309" i="21"/>
  <c r="F295" i="21"/>
  <c r="H295" i="21"/>
  <c r="F278" i="21"/>
  <c r="H302" i="21"/>
  <c r="D305" i="21"/>
  <c r="J302" i="21"/>
  <c r="E307" i="21"/>
  <c r="H296" i="21"/>
  <c r="L296" i="21"/>
  <c r="J296" i="21"/>
  <c r="F302" i="21"/>
  <c r="J298" i="21"/>
  <c r="H298" i="21"/>
  <c r="F298" i="21"/>
  <c r="F284" i="21"/>
  <c r="J284" i="21"/>
  <c r="L284" i="21"/>
  <c r="H284" i="21"/>
  <c r="J290" i="21"/>
  <c r="F290" i="21"/>
  <c r="L290" i="21"/>
  <c r="L298" i="21"/>
  <c r="J249" i="20"/>
  <c r="H256" i="20"/>
  <c r="L243" i="20"/>
  <c r="F243" i="20"/>
  <c r="H243" i="20"/>
  <c r="L249" i="20"/>
  <c r="H265" i="20"/>
  <c r="F263" i="20"/>
  <c r="J265" i="20"/>
  <c r="L256" i="20"/>
  <c r="L245" i="20"/>
  <c r="L265" i="20"/>
  <c r="J256" i="20"/>
  <c r="F244" i="20"/>
  <c r="L242" i="20"/>
  <c r="H244" i="20"/>
  <c r="L263" i="20"/>
  <c r="H263" i="20"/>
  <c r="H242" i="20"/>
  <c r="F242" i="20"/>
  <c r="F246" i="20"/>
  <c r="H258" i="20"/>
  <c r="J262" i="20"/>
  <c r="L244" i="20"/>
  <c r="J245" i="20"/>
  <c r="H245" i="20"/>
  <c r="F259" i="20"/>
  <c r="H261" i="20"/>
  <c r="F261" i="20"/>
  <c r="H249" i="20"/>
  <c r="J261" i="20"/>
  <c r="F247" i="20"/>
  <c r="H247" i="20"/>
  <c r="L247" i="20"/>
  <c r="L262" i="20"/>
  <c r="F258" i="20"/>
  <c r="J240" i="20"/>
  <c r="F255" i="20"/>
  <c r="L258" i="20"/>
  <c r="J253" i="20"/>
  <c r="L255" i="20"/>
  <c r="L264" i="20"/>
  <c r="L252" i="20"/>
  <c r="L259" i="20"/>
  <c r="H259" i="20"/>
  <c r="J264" i="20"/>
  <c r="H264" i="20"/>
  <c r="H266" i="20"/>
  <c r="J254" i="20"/>
  <c r="F257" i="20"/>
  <c r="L253" i="20"/>
  <c r="F253" i="20"/>
  <c r="H251" i="20"/>
  <c r="H246" i="20"/>
  <c r="H262" i="20"/>
  <c r="F254" i="20"/>
  <c r="F251" i="20"/>
  <c r="F240" i="20"/>
  <c r="L266" i="20"/>
  <c r="J257" i="20"/>
  <c r="F266" i="20"/>
  <c r="L251" i="20"/>
  <c r="H241" i="20"/>
  <c r="J260" i="20"/>
  <c r="L246" i="20"/>
  <c r="L257" i="20"/>
  <c r="H240" i="20"/>
  <c r="F260" i="20"/>
  <c r="J255" i="20"/>
  <c r="E269" i="20"/>
  <c r="K271" i="20"/>
  <c r="L260" i="20"/>
  <c r="H254" i="20"/>
  <c r="J252" i="20"/>
  <c r="L241" i="20"/>
  <c r="F241" i="20"/>
  <c r="F252" i="20"/>
  <c r="D267" i="20"/>
  <c r="L258" i="19"/>
  <c r="F252" i="19"/>
  <c r="L238" i="19"/>
  <c r="L236" i="19"/>
  <c r="J236" i="19"/>
  <c r="F236" i="19"/>
  <c r="H241" i="19"/>
  <c r="L242" i="19"/>
  <c r="F242" i="19"/>
  <c r="F247" i="19"/>
  <c r="F240" i="19"/>
  <c r="F233" i="19"/>
  <c r="L233" i="19"/>
  <c r="H233" i="19"/>
  <c r="H248" i="19"/>
  <c r="L248" i="19"/>
  <c r="H240" i="19"/>
  <c r="L241" i="19"/>
  <c r="F241" i="19"/>
  <c r="J255" i="19"/>
  <c r="J244" i="19"/>
  <c r="F244" i="19"/>
  <c r="K264" i="19"/>
  <c r="H252" i="19"/>
  <c r="L252" i="19"/>
  <c r="J240" i="19"/>
  <c r="H247" i="19"/>
  <c r="L247" i="19"/>
  <c r="H238" i="19"/>
  <c r="H244" i="19"/>
  <c r="F238" i="19"/>
  <c r="F234" i="19"/>
  <c r="H234" i="19"/>
  <c r="F243" i="19"/>
  <c r="J249" i="19"/>
  <c r="L255" i="19"/>
  <c r="L243" i="19"/>
  <c r="L250" i="19"/>
  <c r="J254" i="19"/>
  <c r="F254" i="19"/>
  <c r="H254" i="19"/>
  <c r="L246" i="19"/>
  <c r="E262" i="19"/>
  <c r="J243" i="19"/>
  <c r="H255" i="19"/>
  <c r="H249" i="19"/>
  <c r="F246" i="19"/>
  <c r="L234" i="19"/>
  <c r="H246" i="19"/>
  <c r="J250" i="19"/>
  <c r="F249" i="19"/>
  <c r="H250" i="19"/>
  <c r="L256" i="19"/>
  <c r="H256" i="19"/>
  <c r="L259" i="19"/>
  <c r="J259" i="19"/>
  <c r="J248" i="19"/>
  <c r="L235" i="19"/>
  <c r="H259" i="19"/>
  <c r="L245" i="19"/>
  <c r="H245" i="19"/>
  <c r="L251" i="19"/>
  <c r="F256" i="19"/>
  <c r="F245" i="19"/>
  <c r="F235" i="19"/>
  <c r="H235" i="19"/>
  <c r="F253" i="19"/>
  <c r="H253" i="19"/>
  <c r="L253" i="19"/>
  <c r="J257" i="19"/>
  <c r="L257" i="19"/>
  <c r="F257" i="19"/>
  <c r="F237" i="19"/>
  <c r="D260" i="19"/>
  <c r="J239" i="19"/>
  <c r="H239" i="19"/>
  <c r="L239" i="19"/>
  <c r="F251" i="19"/>
  <c r="J251" i="19"/>
  <c r="H237" i="19"/>
  <c r="J237" i="19"/>
  <c r="H257" i="19"/>
  <c r="J137" i="18"/>
  <c r="L137" i="18"/>
  <c r="H142" i="18"/>
  <c r="L128" i="18"/>
  <c r="H150" i="18"/>
  <c r="F142" i="18"/>
  <c r="L142" i="18"/>
  <c r="L150" i="18"/>
  <c r="J146" i="18"/>
  <c r="F150" i="18"/>
  <c r="F127" i="18"/>
  <c r="J129" i="18"/>
  <c r="L130" i="18"/>
  <c r="J140" i="18"/>
  <c r="H140" i="18"/>
  <c r="F140" i="18"/>
  <c r="F130" i="18"/>
  <c r="H146" i="18"/>
  <c r="J139" i="18"/>
  <c r="F146" i="18"/>
  <c r="L139" i="18"/>
  <c r="L135" i="18"/>
  <c r="J127" i="18"/>
  <c r="F139" i="18"/>
  <c r="H135" i="18"/>
  <c r="J141" i="18"/>
  <c r="L141" i="18"/>
  <c r="H141" i="18"/>
  <c r="J135" i="18"/>
  <c r="L144" i="18"/>
  <c r="H129" i="18"/>
  <c r="L127" i="18"/>
  <c r="F129" i="18"/>
  <c r="H128" i="18"/>
  <c r="J128" i="18"/>
  <c r="L147" i="18"/>
  <c r="F147" i="18"/>
  <c r="F144" i="18"/>
  <c r="H147" i="18"/>
  <c r="H152" i="18"/>
  <c r="F134" i="18"/>
  <c r="K157" i="18"/>
  <c r="J144" i="18"/>
  <c r="J152" i="18"/>
  <c r="J126" i="18"/>
  <c r="H145" i="18"/>
  <c r="J145" i="18"/>
  <c r="L145" i="18"/>
  <c r="H126" i="18"/>
  <c r="L152" i="18"/>
  <c r="L126" i="18"/>
  <c r="H134" i="18"/>
  <c r="L148" i="18"/>
  <c r="H132" i="18"/>
  <c r="J148" i="18"/>
  <c r="H148" i="18"/>
  <c r="L132" i="18"/>
  <c r="L134" i="18"/>
  <c r="F132" i="18"/>
  <c r="J136" i="18"/>
  <c r="E155" i="18"/>
  <c r="F151" i="18"/>
  <c r="F136" i="18"/>
  <c r="H143" i="18"/>
  <c r="J143" i="18"/>
  <c r="H136" i="18"/>
  <c r="L149" i="18"/>
  <c r="J149" i="18"/>
  <c r="H149" i="18"/>
  <c r="D153" i="18"/>
  <c r="J151" i="18"/>
  <c r="H151" i="18"/>
  <c r="J138" i="18"/>
  <c r="L138" i="18"/>
  <c r="F138" i="18"/>
  <c r="L143" i="18"/>
  <c r="L126" i="16"/>
  <c r="J137" i="16"/>
  <c r="L137" i="16"/>
  <c r="H133" i="16"/>
  <c r="F133" i="16"/>
  <c r="J126" i="16"/>
  <c r="L127" i="16"/>
  <c r="F126" i="16"/>
  <c r="L120" i="16"/>
  <c r="L136" i="16"/>
  <c r="F120" i="16"/>
  <c r="F127" i="16"/>
  <c r="F144" i="16"/>
  <c r="H144" i="16"/>
  <c r="F118" i="16"/>
  <c r="H123" i="16"/>
  <c r="J133" i="16"/>
  <c r="H120" i="16"/>
  <c r="H127" i="16"/>
  <c r="L144" i="16"/>
  <c r="L118" i="16"/>
  <c r="H125" i="16"/>
  <c r="F136" i="16"/>
  <c r="J130" i="16"/>
  <c r="H122" i="16"/>
  <c r="F123" i="16"/>
  <c r="H119" i="16"/>
  <c r="H118" i="16"/>
  <c r="F122" i="16"/>
  <c r="F140" i="16"/>
  <c r="J140" i="16"/>
  <c r="L123" i="16"/>
  <c r="H130" i="16"/>
  <c r="L140" i="16"/>
  <c r="F130" i="16"/>
  <c r="F125" i="16"/>
  <c r="L135" i="16"/>
  <c r="J125" i="16"/>
  <c r="L122" i="16"/>
  <c r="J136" i="16"/>
  <c r="F132" i="16"/>
  <c r="L132" i="16"/>
  <c r="F135" i="16"/>
  <c r="H132" i="16"/>
  <c r="J135" i="16"/>
  <c r="H124" i="16"/>
  <c r="L139" i="16"/>
  <c r="F139" i="16"/>
  <c r="F142" i="16"/>
  <c r="E147" i="16"/>
  <c r="H143" i="16"/>
  <c r="L119" i="16"/>
  <c r="H142" i="16"/>
  <c r="H139" i="16"/>
  <c r="L142" i="16"/>
  <c r="J128" i="16"/>
  <c r="F143" i="16"/>
  <c r="L143" i="16"/>
  <c r="K149" i="16"/>
  <c r="F128" i="16"/>
  <c r="D145" i="16"/>
  <c r="L128" i="16"/>
  <c r="F141" i="16"/>
  <c r="L141" i="16"/>
  <c r="L124" i="16"/>
  <c r="J124" i="16"/>
  <c r="J141" i="16"/>
  <c r="F119" i="16"/>
  <c r="L146" i="15"/>
  <c r="H146" i="15"/>
  <c r="J163" i="15"/>
  <c r="L163" i="15"/>
  <c r="J168" i="15"/>
  <c r="F150" i="15"/>
  <c r="J146" i="15"/>
  <c r="J152" i="15"/>
  <c r="L165" i="15"/>
  <c r="L168" i="15"/>
  <c r="J165" i="15"/>
  <c r="F165" i="15"/>
  <c r="K174" i="15"/>
  <c r="H149" i="15"/>
  <c r="H148" i="15"/>
  <c r="F148" i="15"/>
  <c r="L148" i="15"/>
  <c r="H143" i="15"/>
  <c r="J143" i="15"/>
  <c r="L149" i="15"/>
  <c r="F143" i="15"/>
  <c r="L153" i="15"/>
  <c r="J149" i="15"/>
  <c r="H156" i="15"/>
  <c r="H160" i="15"/>
  <c r="F152" i="15"/>
  <c r="F151" i="15"/>
  <c r="L152" i="15"/>
  <c r="H153" i="15"/>
  <c r="J153" i="15"/>
  <c r="L145" i="15"/>
  <c r="F145" i="15"/>
  <c r="L155" i="15"/>
  <c r="F169" i="15"/>
  <c r="H169" i="15"/>
  <c r="J169" i="15"/>
  <c r="F160" i="15"/>
  <c r="J145" i="15"/>
  <c r="L169" i="15"/>
  <c r="F162" i="15"/>
  <c r="H162" i="15"/>
  <c r="J162" i="15"/>
  <c r="F156" i="15"/>
  <c r="H155" i="15"/>
  <c r="J156" i="15"/>
  <c r="E172" i="15"/>
  <c r="F155" i="15"/>
  <c r="J160" i="15"/>
  <c r="L151" i="15"/>
  <c r="H164" i="15"/>
  <c r="L164" i="15"/>
  <c r="F164" i="15"/>
  <c r="H151" i="15"/>
  <c r="F147" i="15"/>
  <c r="H166" i="15"/>
  <c r="J166" i="15"/>
  <c r="L166" i="15"/>
  <c r="L161" i="15"/>
  <c r="D170" i="15"/>
  <c r="H167" i="15"/>
  <c r="J167" i="15"/>
  <c r="H161" i="15"/>
  <c r="L167" i="15"/>
  <c r="J147" i="15"/>
  <c r="J161" i="15"/>
  <c r="H147" i="15"/>
  <c r="F157" i="15"/>
  <c r="H157" i="15"/>
  <c r="J157" i="15"/>
  <c r="J159" i="15"/>
  <c r="L159" i="15"/>
  <c r="L157" i="15"/>
  <c r="F159" i="15"/>
  <c r="L165" i="14"/>
  <c r="L175" i="14"/>
  <c r="F172" i="14"/>
  <c r="L185" i="14"/>
  <c r="F185" i="14"/>
  <c r="H185" i="14"/>
  <c r="H184" i="14"/>
  <c r="J178" i="14"/>
  <c r="H175" i="14"/>
  <c r="L177" i="14"/>
  <c r="H190" i="14"/>
  <c r="J184" i="14"/>
  <c r="J177" i="14"/>
  <c r="F175" i="14"/>
  <c r="L178" i="14"/>
  <c r="L190" i="14"/>
  <c r="L187" i="14"/>
  <c r="H172" i="14"/>
  <c r="H177" i="14"/>
  <c r="F187" i="14"/>
  <c r="H178" i="14"/>
  <c r="L172" i="14"/>
  <c r="J187" i="14"/>
  <c r="H179" i="14"/>
  <c r="F190" i="14"/>
  <c r="H176" i="14"/>
  <c r="K195" i="14"/>
  <c r="L184" i="14"/>
  <c r="L179" i="14"/>
  <c r="J167" i="14"/>
  <c r="L169" i="14"/>
  <c r="F169" i="14"/>
  <c r="F179" i="14"/>
  <c r="L167" i="14"/>
  <c r="F167" i="14"/>
  <c r="J176" i="14"/>
  <c r="F176" i="14"/>
  <c r="H183" i="14"/>
  <c r="J181" i="14"/>
  <c r="E193" i="14"/>
  <c r="F173" i="14"/>
  <c r="H173" i="14"/>
  <c r="J169" i="14"/>
  <c r="J173" i="14"/>
  <c r="J188" i="14"/>
  <c r="L188" i="14"/>
  <c r="H188" i="14"/>
  <c r="F188" i="14"/>
  <c r="L180" i="14"/>
  <c r="J180" i="14"/>
  <c r="F183" i="14"/>
  <c r="F180" i="14"/>
  <c r="H189" i="14"/>
  <c r="J189" i="14"/>
  <c r="H174" i="14"/>
  <c r="J174" i="14"/>
  <c r="D191" i="14"/>
  <c r="F189" i="14"/>
  <c r="L189" i="14"/>
  <c r="F174" i="14"/>
  <c r="H166" i="14"/>
  <c r="J166" i="14"/>
  <c r="L166" i="14"/>
  <c r="H181" i="14"/>
  <c r="F186" i="14"/>
  <c r="H186" i="14"/>
  <c r="L186" i="14"/>
  <c r="H180" i="14"/>
  <c r="L174" i="14"/>
  <c r="L183" i="14"/>
  <c r="L181" i="14"/>
  <c r="H262" i="12"/>
  <c r="H268" i="12"/>
  <c r="H271" i="12"/>
  <c r="F256" i="12"/>
  <c r="H256" i="12"/>
  <c r="F262" i="12"/>
  <c r="F247" i="12"/>
  <c r="F268" i="12"/>
  <c r="L256" i="12"/>
  <c r="J269" i="12"/>
  <c r="L269" i="12"/>
  <c r="H247" i="12"/>
  <c r="F269" i="12"/>
  <c r="H267" i="12"/>
  <c r="L262" i="12"/>
  <c r="F259" i="12"/>
  <c r="L250" i="12"/>
  <c r="F250" i="12"/>
  <c r="J250" i="12"/>
  <c r="J266" i="12"/>
  <c r="J255" i="12"/>
  <c r="H255" i="12"/>
  <c r="L255" i="12"/>
  <c r="L260" i="12"/>
  <c r="F260" i="12"/>
  <c r="J257" i="12"/>
  <c r="F263" i="12"/>
  <c r="H266" i="12"/>
  <c r="F273" i="12"/>
  <c r="J263" i="12"/>
  <c r="H260" i="12"/>
  <c r="J259" i="12"/>
  <c r="H263" i="12"/>
  <c r="J271" i="12"/>
  <c r="L271" i="12"/>
  <c r="L247" i="12"/>
  <c r="E276" i="12"/>
  <c r="H257" i="12"/>
  <c r="L266" i="12"/>
  <c r="H259" i="12"/>
  <c r="J267" i="12"/>
  <c r="L267" i="12"/>
  <c r="L248" i="12"/>
  <c r="F257" i="12"/>
  <c r="K278" i="12"/>
  <c r="F248" i="12"/>
  <c r="F265" i="12"/>
  <c r="H273" i="12"/>
  <c r="H248" i="12"/>
  <c r="J273" i="12"/>
  <c r="L261" i="12"/>
  <c r="H261" i="12"/>
  <c r="H251" i="12"/>
  <c r="F251" i="12"/>
  <c r="J251" i="12"/>
  <c r="F249" i="12"/>
  <c r="J265" i="12"/>
  <c r="J249" i="12"/>
  <c r="L265" i="12"/>
  <c r="D274" i="12"/>
  <c r="H249" i="12"/>
  <c r="J261" i="12"/>
  <c r="J291" i="11"/>
  <c r="H276" i="11"/>
  <c r="H275" i="11"/>
  <c r="L291" i="11"/>
  <c r="H291" i="11"/>
  <c r="J275" i="11"/>
  <c r="F276" i="11"/>
  <c r="J268" i="11"/>
  <c r="J273" i="11"/>
  <c r="L276" i="11"/>
  <c r="L275" i="11"/>
  <c r="J293" i="11"/>
  <c r="F292" i="11"/>
  <c r="J282" i="11"/>
  <c r="J279" i="11"/>
  <c r="H281" i="11"/>
  <c r="L293" i="11"/>
  <c r="H283" i="11"/>
  <c r="J281" i="11"/>
  <c r="F293" i="11"/>
  <c r="F281" i="11"/>
  <c r="L292" i="11"/>
  <c r="J292" i="11"/>
  <c r="F289" i="11"/>
  <c r="L279" i="11"/>
  <c r="F279" i="11"/>
  <c r="L273" i="11"/>
  <c r="L277" i="11"/>
  <c r="J289" i="11"/>
  <c r="L289" i="11"/>
  <c r="J277" i="11"/>
  <c r="L283" i="11"/>
  <c r="H268" i="11"/>
  <c r="H285" i="11"/>
  <c r="F283" i="11"/>
  <c r="F277" i="11"/>
  <c r="K298" i="11"/>
  <c r="H267" i="11"/>
  <c r="J267" i="11"/>
  <c r="L267" i="11"/>
  <c r="H273" i="11"/>
  <c r="H286" i="11"/>
  <c r="F274" i="11"/>
  <c r="L287" i="11"/>
  <c r="H274" i="11"/>
  <c r="L274" i="11"/>
  <c r="J286" i="11"/>
  <c r="L285" i="11"/>
  <c r="L286" i="11"/>
  <c r="H282" i="11"/>
  <c r="F282" i="11"/>
  <c r="J285" i="11"/>
  <c r="L268" i="11"/>
  <c r="L269" i="11"/>
  <c r="F269" i="11"/>
  <c r="J269" i="11"/>
  <c r="H287" i="11"/>
  <c r="F287" i="11"/>
  <c r="J290" i="11"/>
  <c r="H278" i="11"/>
  <c r="F284" i="11"/>
  <c r="L290" i="11"/>
  <c r="F280" i="11"/>
  <c r="J284" i="11"/>
  <c r="E296" i="11"/>
  <c r="L280" i="11"/>
  <c r="L278" i="11"/>
  <c r="F278" i="11"/>
  <c r="D294" i="11"/>
  <c r="H290" i="11"/>
  <c r="L284" i="11"/>
  <c r="J280" i="11"/>
  <c r="H173" i="10"/>
  <c r="F173" i="10"/>
  <c r="L173" i="10"/>
  <c r="J157" i="10"/>
  <c r="H156" i="10"/>
  <c r="L160" i="10"/>
  <c r="F159" i="10"/>
  <c r="J168" i="10"/>
  <c r="F168" i="10"/>
  <c r="L154" i="10"/>
  <c r="H159" i="10"/>
  <c r="L168" i="10"/>
  <c r="J177" i="10"/>
  <c r="H158" i="10"/>
  <c r="L172" i="10"/>
  <c r="F161" i="10"/>
  <c r="L157" i="10"/>
  <c r="H169" i="10"/>
  <c r="F169" i="10"/>
  <c r="E183" i="10"/>
  <c r="J172" i="10"/>
  <c r="H161" i="10"/>
  <c r="L169" i="10"/>
  <c r="L161" i="10"/>
  <c r="H157" i="10"/>
  <c r="F177" i="10"/>
  <c r="L170" i="10"/>
  <c r="J159" i="10"/>
  <c r="L177" i="10"/>
  <c r="F160" i="10"/>
  <c r="F158" i="10"/>
  <c r="H170" i="10"/>
  <c r="H160" i="10"/>
  <c r="L158" i="10"/>
  <c r="J176" i="10"/>
  <c r="L176" i="10"/>
  <c r="H163" i="10"/>
  <c r="F156" i="10"/>
  <c r="J156" i="10"/>
  <c r="H165" i="10"/>
  <c r="H171" i="10"/>
  <c r="J154" i="10"/>
  <c r="J178" i="10"/>
  <c r="J170" i="10"/>
  <c r="H176" i="10"/>
  <c r="F178" i="10"/>
  <c r="L165" i="10"/>
  <c r="J165" i="10"/>
  <c r="L178" i="10"/>
  <c r="H154" i="10"/>
  <c r="L163" i="10"/>
  <c r="L174" i="10"/>
  <c r="H174" i="10"/>
  <c r="F174" i="10"/>
  <c r="F163" i="10"/>
  <c r="F155" i="10"/>
  <c r="F162" i="10"/>
  <c r="J162" i="10"/>
  <c r="H162" i="10"/>
  <c r="F172" i="10"/>
  <c r="L155" i="10"/>
  <c r="D181" i="10"/>
  <c r="J179" i="10"/>
  <c r="H179" i="10"/>
  <c r="J166" i="10"/>
  <c r="F175" i="10"/>
  <c r="H175" i="10"/>
  <c r="L175" i="10"/>
  <c r="F167" i="10"/>
  <c r="H167" i="10"/>
  <c r="F179" i="10"/>
  <c r="J164" i="10"/>
  <c r="F164" i="10"/>
  <c r="L164" i="10"/>
  <c r="H166" i="10"/>
  <c r="L166" i="10"/>
  <c r="J180" i="10"/>
  <c r="H180" i="10"/>
  <c r="F180" i="10"/>
  <c r="H155" i="10"/>
  <c r="J171" i="10"/>
  <c r="L171" i="10"/>
  <c r="J175" i="10"/>
  <c r="L167" i="10"/>
  <c r="L269" i="39"/>
  <c r="H260" i="39"/>
  <c r="L260" i="39"/>
  <c r="F257" i="39"/>
  <c r="J260" i="39"/>
  <c r="H263" i="39"/>
  <c r="L263" i="39"/>
  <c r="J268" i="39"/>
  <c r="F268" i="39"/>
  <c r="J263" i="39"/>
  <c r="L267" i="39"/>
  <c r="L268" i="39"/>
  <c r="F267" i="39"/>
  <c r="H267" i="39"/>
  <c r="H257" i="39"/>
  <c r="L257" i="39"/>
  <c r="E282" i="39"/>
  <c r="L258" i="39"/>
  <c r="F269" i="39"/>
  <c r="J255" i="39"/>
  <c r="J279" i="39"/>
  <c r="F275" i="39"/>
  <c r="H258" i="39"/>
  <c r="F279" i="39"/>
  <c r="H275" i="39"/>
  <c r="L275" i="39"/>
  <c r="H255" i="39"/>
  <c r="J258" i="39"/>
  <c r="L255" i="39"/>
  <c r="L279" i="39"/>
  <c r="H269" i="39"/>
  <c r="H264" i="39"/>
  <c r="H272" i="39"/>
  <c r="L261" i="39"/>
  <c r="F261" i="39"/>
  <c r="L254" i="39"/>
  <c r="H256" i="39"/>
  <c r="K284" i="39"/>
  <c r="F265" i="39"/>
  <c r="L264" i="39"/>
  <c r="J264" i="39"/>
  <c r="F256" i="39"/>
  <c r="L276" i="39"/>
  <c r="L272" i="39"/>
  <c r="J256" i="39"/>
  <c r="L265" i="39"/>
  <c r="J261" i="39"/>
  <c r="J277" i="39"/>
  <c r="J259" i="39"/>
  <c r="F272" i="39"/>
  <c r="L259" i="39"/>
  <c r="F259" i="39"/>
  <c r="H276" i="39"/>
  <c r="L270" i="39"/>
  <c r="L273" i="39"/>
  <c r="H262" i="39"/>
  <c r="J262" i="39"/>
  <c r="L262" i="39"/>
  <c r="J265" i="39"/>
  <c r="J276" i="39"/>
  <c r="H277" i="39"/>
  <c r="L277" i="39"/>
  <c r="F274" i="39"/>
  <c r="H270" i="39"/>
  <c r="H271" i="39"/>
  <c r="L271" i="39"/>
  <c r="F271" i="39"/>
  <c r="L274" i="39"/>
  <c r="D280" i="39"/>
  <c r="J274" i="39"/>
  <c r="J270" i="39"/>
  <c r="F278" i="39"/>
  <c r="L278" i="39"/>
  <c r="F254" i="39"/>
  <c r="J254" i="39"/>
  <c r="J278" i="39"/>
  <c r="J273" i="39"/>
  <c r="J271" i="39"/>
  <c r="H273" i="39"/>
  <c r="F342" i="6"/>
  <c r="H342" i="6"/>
  <c r="H336" i="6"/>
  <c r="L323" i="6"/>
  <c r="L321" i="6"/>
  <c r="L333" i="6"/>
  <c r="F333" i="6"/>
  <c r="H542" i="7"/>
  <c r="D569" i="7"/>
  <c r="H561" i="7"/>
  <c r="L561" i="7"/>
  <c r="J561" i="7"/>
  <c r="J567" i="7"/>
  <c r="H567" i="7"/>
  <c r="H543" i="7"/>
  <c r="J543" i="7"/>
  <c r="L543" i="7"/>
  <c r="H545" i="7"/>
  <c r="F553" i="7"/>
  <c r="F545" i="7"/>
  <c r="H550" i="7"/>
  <c r="J553" i="7"/>
  <c r="H553" i="7"/>
  <c r="L558" i="7"/>
  <c r="F558" i="7"/>
  <c r="J558" i="7"/>
  <c r="L545" i="7"/>
  <c r="J549" i="7"/>
  <c r="L560" i="7"/>
  <c r="H549" i="7"/>
  <c r="J566" i="7"/>
  <c r="L549" i="7"/>
  <c r="J542" i="7"/>
  <c r="L542" i="7"/>
  <c r="F566" i="7"/>
  <c r="L566" i="7"/>
  <c r="J559" i="7"/>
  <c r="L559" i="7"/>
  <c r="F542" i="7"/>
  <c r="H559" i="7"/>
  <c r="F552" i="7"/>
  <c r="F551" i="7"/>
  <c r="J552" i="7"/>
  <c r="L551" i="7"/>
  <c r="H556" i="7"/>
  <c r="L555" i="7"/>
  <c r="L556" i="7"/>
  <c r="L547" i="7"/>
  <c r="H544" i="7"/>
  <c r="H557" i="7"/>
  <c r="L550" i="7"/>
  <c r="L557" i="7"/>
  <c r="J560" i="7"/>
  <c r="J551" i="7"/>
  <c r="F560" i="7"/>
  <c r="J557" i="7"/>
  <c r="J550" i="7"/>
  <c r="L552" i="7"/>
  <c r="E571" i="7"/>
  <c r="F555" i="7"/>
  <c r="L544" i="7"/>
  <c r="H555" i="7"/>
  <c r="H546" i="7"/>
  <c r="J544" i="7"/>
  <c r="H568" i="7"/>
  <c r="J568" i="7"/>
  <c r="F568" i="7"/>
  <c r="J556" i="7"/>
  <c r="J547" i="7"/>
  <c r="H547" i="7"/>
  <c r="L546" i="7"/>
  <c r="J546" i="7"/>
  <c r="H554" i="7"/>
  <c r="J554" i="7"/>
  <c r="L554" i="7"/>
  <c r="J562" i="7"/>
  <c r="L562" i="7"/>
  <c r="F562" i="7"/>
  <c r="H562" i="7"/>
  <c r="F554" i="7"/>
  <c r="J323" i="6"/>
  <c r="H323" i="6"/>
  <c r="J321" i="6"/>
  <c r="L336" i="6"/>
  <c r="L344" i="6"/>
  <c r="H321" i="6"/>
  <c r="J333" i="6"/>
  <c r="L330" i="6"/>
  <c r="F332" i="6"/>
  <c r="F330" i="6"/>
  <c r="J332" i="6"/>
  <c r="F344" i="6"/>
  <c r="H332" i="6"/>
  <c r="J344" i="6"/>
  <c r="J326" i="6"/>
  <c r="H337" i="6"/>
  <c r="F339" i="6"/>
  <c r="H330" i="6"/>
  <c r="J336" i="6"/>
  <c r="L337" i="6"/>
  <c r="F346" i="6"/>
  <c r="F327" i="6"/>
  <c r="J346" i="6"/>
  <c r="L329" i="6"/>
  <c r="L346" i="6"/>
  <c r="F326" i="6"/>
  <c r="F322" i="6"/>
  <c r="L326" i="6"/>
  <c r="J322" i="6"/>
  <c r="L322" i="6"/>
  <c r="J341" i="6"/>
  <c r="F328" i="6"/>
  <c r="J328" i="6"/>
  <c r="L328" i="6"/>
  <c r="H325" i="6"/>
  <c r="L325" i="6"/>
  <c r="F325" i="6"/>
  <c r="H339" i="6"/>
  <c r="J331" i="6"/>
  <c r="J337" i="6"/>
  <c r="L339" i="6"/>
  <c r="H341" i="6"/>
  <c r="H329" i="6"/>
  <c r="J329" i="6"/>
  <c r="H327" i="6"/>
  <c r="L327" i="6"/>
  <c r="F341" i="6"/>
  <c r="F331" i="6"/>
  <c r="H331" i="6"/>
  <c r="F340" i="6"/>
  <c r="H340" i="6"/>
  <c r="J338" i="6"/>
  <c r="J340" i="6"/>
  <c r="K351" i="6"/>
  <c r="F338" i="6"/>
  <c r="L338" i="6"/>
  <c r="E349" i="6"/>
  <c r="F335" i="6"/>
  <c r="J335" i="6"/>
  <c r="L335" i="6"/>
  <c r="D347" i="6"/>
  <c r="F334" i="6"/>
  <c r="H334" i="6"/>
  <c r="F324" i="6"/>
  <c r="J324" i="6"/>
  <c r="J334" i="6"/>
  <c r="L324" i="6"/>
  <c r="F429" i="5"/>
  <c r="J429" i="5"/>
  <c r="L429" i="5"/>
  <c r="L443" i="5"/>
  <c r="J443" i="5"/>
  <c r="H443" i="5"/>
  <c r="F433" i="5"/>
  <c r="L453" i="5"/>
  <c r="J453" i="5"/>
  <c r="F435" i="5"/>
  <c r="J435" i="5"/>
  <c r="H453" i="5"/>
  <c r="L441" i="5"/>
  <c r="H438" i="5"/>
  <c r="L435" i="5"/>
  <c r="H447" i="5"/>
  <c r="F447" i="5"/>
  <c r="J447" i="5"/>
  <c r="J451" i="5"/>
  <c r="L451" i="5"/>
  <c r="F451" i="5"/>
  <c r="H441" i="5"/>
  <c r="J438" i="5"/>
  <c r="J428" i="5"/>
  <c r="L433" i="5"/>
  <c r="F427" i="5"/>
  <c r="H433" i="5"/>
  <c r="F441" i="5"/>
  <c r="L431" i="5"/>
  <c r="H434" i="5"/>
  <c r="J431" i="5"/>
  <c r="J434" i="5"/>
  <c r="F431" i="5"/>
  <c r="L434" i="5"/>
  <c r="H428" i="5"/>
  <c r="F428" i="5"/>
  <c r="L438" i="5"/>
  <c r="L432" i="5"/>
  <c r="H427" i="5"/>
  <c r="F436" i="5"/>
  <c r="J439" i="5"/>
  <c r="J436" i="5"/>
  <c r="L436" i="5"/>
  <c r="H440" i="5"/>
  <c r="F432" i="5"/>
  <c r="H432" i="5"/>
  <c r="L427" i="5"/>
  <c r="F445" i="5"/>
  <c r="F452" i="5"/>
  <c r="L440" i="5"/>
  <c r="H445" i="5"/>
  <c r="H452" i="5"/>
  <c r="J445" i="5"/>
  <c r="F440" i="5"/>
  <c r="L446" i="5"/>
  <c r="H446" i="5"/>
  <c r="J452" i="5"/>
  <c r="E456" i="5"/>
  <c r="K458" i="5"/>
  <c r="J450" i="5"/>
  <c r="L450" i="5"/>
  <c r="J446" i="5"/>
  <c r="J430" i="5"/>
  <c r="H450" i="5"/>
  <c r="D454" i="5"/>
  <c r="H439" i="5"/>
  <c r="L439" i="5"/>
  <c r="F448" i="5"/>
  <c r="L448" i="5"/>
  <c r="H448" i="5"/>
  <c r="L442" i="5"/>
  <c r="L430" i="5"/>
  <c r="F442" i="5"/>
  <c r="J442" i="5"/>
  <c r="L437" i="5"/>
  <c r="F430" i="5"/>
  <c r="H437" i="5"/>
  <c r="J437" i="5"/>
  <c r="J444" i="5"/>
  <c r="H444" i="5"/>
  <c r="L444" i="5"/>
  <c r="F444" i="5"/>
  <c r="L278" i="4"/>
  <c r="J278" i="4"/>
  <c r="F268" i="4"/>
  <c r="J272" i="4"/>
  <c r="L262" i="4"/>
  <c r="L267" i="4"/>
  <c r="H267" i="4"/>
  <c r="J267" i="4"/>
  <c r="H287" i="4"/>
  <c r="J287" i="4"/>
  <c r="L287" i="4"/>
  <c r="J268" i="4"/>
  <c r="L272" i="4"/>
  <c r="L268" i="4"/>
  <c r="H272" i="4"/>
  <c r="H262" i="4"/>
  <c r="F266" i="4"/>
  <c r="F262" i="4"/>
  <c r="H266" i="4"/>
  <c r="L264" i="4"/>
  <c r="J264" i="4"/>
  <c r="H270" i="4"/>
  <c r="H264" i="4"/>
  <c r="F270" i="4"/>
  <c r="J270" i="4"/>
  <c r="H280" i="4"/>
  <c r="F280" i="4"/>
  <c r="L266" i="4"/>
  <c r="J265" i="4"/>
  <c r="E291" i="4"/>
  <c r="L276" i="4"/>
  <c r="F265" i="4"/>
  <c r="H276" i="4"/>
  <c r="J284" i="4"/>
  <c r="L265" i="4"/>
  <c r="F276" i="4"/>
  <c r="H277" i="4"/>
  <c r="J277" i="4"/>
  <c r="F269" i="4"/>
  <c r="H269" i="4"/>
  <c r="L284" i="4"/>
  <c r="H284" i="4"/>
  <c r="J288" i="4"/>
  <c r="J271" i="4"/>
  <c r="H283" i="4"/>
  <c r="F273" i="4"/>
  <c r="L269" i="4"/>
  <c r="L283" i="4"/>
  <c r="F277" i="4"/>
  <c r="J273" i="4"/>
  <c r="H273" i="4"/>
  <c r="L280" i="4"/>
  <c r="L271" i="4"/>
  <c r="H271" i="4"/>
  <c r="F283" i="4"/>
  <c r="F274" i="4"/>
  <c r="J274" i="4"/>
  <c r="H274" i="4"/>
  <c r="H263" i="4"/>
  <c r="L263" i="4"/>
  <c r="J285" i="4"/>
  <c r="F285" i="4"/>
  <c r="D289" i="4"/>
  <c r="F288" i="4"/>
  <c r="L288" i="4"/>
  <c r="H285" i="4"/>
  <c r="J263" i="4"/>
  <c r="J282" i="4"/>
  <c r="F282" i="4"/>
  <c r="L282" i="4"/>
  <c r="H282" i="4"/>
  <c r="D253" i="3"/>
  <c r="L253" i="3" s="1"/>
  <c r="D237" i="3"/>
  <c r="J237" i="3" s="1"/>
  <c r="D231" i="3"/>
  <c r="F231" i="3" s="1"/>
  <c r="D254" i="3"/>
  <c r="H254" i="3" s="1"/>
  <c r="D238" i="3"/>
  <c r="H238" i="3" s="1"/>
  <c r="D243" i="3"/>
  <c r="F243" i="3" s="1"/>
  <c r="H248" i="3"/>
  <c r="D252" i="3"/>
  <c r="L252" i="3" s="1"/>
  <c r="D251" i="3"/>
  <c r="F251" i="3" s="1"/>
  <c r="D246" i="3"/>
  <c r="H246" i="3" s="1"/>
  <c r="D230" i="3"/>
  <c r="J230" i="3" s="1"/>
  <c r="D240" i="3"/>
  <c r="F240" i="3" s="1"/>
  <c r="I256" i="3"/>
  <c r="D245" i="3"/>
  <c r="J245" i="3" s="1"/>
  <c r="D236" i="3"/>
  <c r="H236" i="3" s="1"/>
  <c r="D235" i="3"/>
  <c r="H235" i="3" s="1"/>
  <c r="D249" i="3"/>
  <c r="H249" i="3" s="1"/>
  <c r="D232" i="3"/>
  <c r="F232" i="3" s="1"/>
  <c r="G256" i="3"/>
  <c r="K259" i="3" s="1"/>
  <c r="F248" i="3"/>
  <c r="E256" i="3"/>
  <c r="D241" i="3"/>
  <c r="L248" i="3"/>
  <c r="A256" i="3"/>
  <c r="D229" i="3"/>
  <c r="J229" i="3" s="1"/>
  <c r="K256" i="3"/>
  <c r="K258" i="3" s="1"/>
  <c r="D233" i="3"/>
  <c r="D247" i="3"/>
  <c r="L247" i="3" s="1"/>
  <c r="D255" i="3"/>
  <c r="J255" i="3" s="1"/>
  <c r="D244" i="3"/>
  <c r="D239" i="3"/>
  <c r="F239" i="3" s="1"/>
  <c r="J248" i="3"/>
  <c r="L234" i="3"/>
  <c r="H234" i="3"/>
  <c r="F234" i="3"/>
  <c r="F159" i="2"/>
  <c r="L166" i="2"/>
  <c r="H166" i="2"/>
  <c r="F184" i="2"/>
  <c r="H182" i="2"/>
  <c r="D183" i="1"/>
  <c r="F183" i="1" s="1"/>
  <c r="H173" i="1"/>
  <c r="J177" i="1"/>
  <c r="D176" i="1"/>
  <c r="H176" i="1" s="1"/>
  <c r="D164" i="1"/>
  <c r="J164" i="1" s="1"/>
  <c r="D168" i="1"/>
  <c r="H168" i="1" s="1"/>
  <c r="D178" i="1"/>
  <c r="F178" i="1" s="1"/>
  <c r="D171" i="1"/>
  <c r="L171" i="1" s="1"/>
  <c r="D165" i="1"/>
  <c r="L165" i="1" s="1"/>
  <c r="D180" i="1"/>
  <c r="F180" i="1" s="1"/>
  <c r="D184" i="1"/>
  <c r="F184" i="1" s="1"/>
  <c r="D163" i="1"/>
  <c r="F163" i="1" s="1"/>
  <c r="D166" i="1"/>
  <c r="J166" i="1" s="1"/>
  <c r="D181" i="1"/>
  <c r="L181" i="1" s="1"/>
  <c r="D169" i="1"/>
  <c r="J169" i="1" s="1"/>
  <c r="J167" i="1"/>
  <c r="E187" i="1"/>
  <c r="D175" i="1"/>
  <c r="L175" i="1" s="1"/>
  <c r="D186" i="1"/>
  <c r="J186" i="1" s="1"/>
  <c r="I187" i="1"/>
  <c r="D170" i="1"/>
  <c r="F170" i="1" s="1"/>
  <c r="D174" i="1"/>
  <c r="L174" i="1" s="1"/>
  <c r="D182" i="1"/>
  <c r="F182" i="1" s="1"/>
  <c r="D162" i="1"/>
  <c r="J162" i="1" s="1"/>
  <c r="D161" i="1"/>
  <c r="H161" i="1" s="1"/>
  <c r="D172" i="1"/>
  <c r="L172" i="1" s="1"/>
  <c r="D185" i="1"/>
  <c r="G187" i="1"/>
  <c r="K190" i="1" s="1"/>
  <c r="L167" i="1"/>
  <c r="H167" i="1"/>
  <c r="K187" i="1"/>
  <c r="K189" i="1" s="1"/>
  <c r="J173" i="1"/>
  <c r="J160" i="1"/>
  <c r="L160" i="1"/>
  <c r="F160" i="1"/>
  <c r="H160" i="1"/>
  <c r="F173" i="1"/>
  <c r="D311" i="9"/>
  <c r="F311" i="9" s="1"/>
  <c r="D312" i="9"/>
  <c r="F312" i="9" s="1"/>
  <c r="D315" i="9"/>
  <c r="H315" i="9" s="1"/>
  <c r="D296" i="9"/>
  <c r="H296" i="9" s="1"/>
  <c r="D293" i="9"/>
  <c r="H293" i="9" s="1"/>
  <c r="D310" i="9"/>
  <c r="L314" i="9"/>
  <c r="D302" i="9"/>
  <c r="L302" i="9" s="1"/>
  <c r="D292" i="9"/>
  <c r="J292" i="9" s="1"/>
  <c r="D317" i="9"/>
  <c r="H317" i="9" s="1"/>
  <c r="D305" i="9"/>
  <c r="J305" i="9" s="1"/>
  <c r="D304" i="9"/>
  <c r="H304" i="9" s="1"/>
  <c r="D300" i="9"/>
  <c r="F300" i="9" s="1"/>
  <c r="A318" i="9"/>
  <c r="D303" i="9"/>
  <c r="H303" i="9" s="1"/>
  <c r="D294" i="9"/>
  <c r="F294" i="9" s="1"/>
  <c r="D298" i="9"/>
  <c r="F298" i="9" s="1"/>
  <c r="D316" i="9"/>
  <c r="H316" i="9" s="1"/>
  <c r="D308" i="9"/>
  <c r="F308" i="9" s="1"/>
  <c r="D309" i="9"/>
  <c r="L309" i="9" s="1"/>
  <c r="D299" i="9"/>
  <c r="F299" i="9" s="1"/>
  <c r="E318" i="9"/>
  <c r="D301" i="9"/>
  <c r="H301" i="9" s="1"/>
  <c r="I318" i="9"/>
  <c r="G318" i="9"/>
  <c r="K321" i="9" s="1"/>
  <c r="D307" i="9"/>
  <c r="F307" i="9" s="1"/>
  <c r="D297" i="9"/>
  <c r="J297" i="9" s="1"/>
  <c r="D295" i="9"/>
  <c r="C156" i="35"/>
  <c r="C76" i="34"/>
  <c r="G257" i="35"/>
  <c r="C64" i="34"/>
  <c r="G57" i="35"/>
  <c r="L300" i="35"/>
  <c r="I366" i="35"/>
  <c r="L185" i="35"/>
  <c r="L226" i="35"/>
  <c r="L156" i="35"/>
  <c r="H100" i="33"/>
  <c r="E384" i="35"/>
  <c r="E20" i="33"/>
  <c r="D233" i="35"/>
  <c r="L15" i="35"/>
  <c r="I97" i="35"/>
  <c r="L322" i="35"/>
  <c r="I62" i="35"/>
  <c r="C193" i="35"/>
  <c r="E99" i="33"/>
  <c r="L164" i="35"/>
  <c r="H76" i="34"/>
  <c r="D327" i="35"/>
  <c r="G91" i="35"/>
  <c r="E25" i="33"/>
  <c r="I265" i="35"/>
  <c r="I115" i="35"/>
  <c r="D126" i="35"/>
  <c r="G318" i="35"/>
  <c r="I223" i="35"/>
  <c r="G196" i="35"/>
  <c r="L24" i="35"/>
  <c r="H96" i="34"/>
  <c r="G96" i="35"/>
  <c r="H39" i="33"/>
  <c r="G193" i="35"/>
  <c r="E247" i="35"/>
  <c r="C147" i="35"/>
  <c r="J350" i="35"/>
  <c r="L265" i="35"/>
  <c r="D28" i="35"/>
  <c r="G253" i="35"/>
  <c r="E54" i="33"/>
  <c r="I56" i="35"/>
  <c r="C396" i="35"/>
  <c r="C254" i="35"/>
  <c r="H100" i="34"/>
  <c r="D197" i="35"/>
  <c r="C389" i="35"/>
  <c r="I300" i="35"/>
  <c r="G50" i="35"/>
  <c r="G188" i="35"/>
  <c r="I352" i="35"/>
  <c r="H83" i="33"/>
  <c r="D195" i="35"/>
  <c r="D387" i="35"/>
  <c r="D230" i="35"/>
  <c r="I397" i="35"/>
  <c r="L392" i="35"/>
  <c r="G181" i="35"/>
  <c r="C402" i="35"/>
  <c r="D7" i="36"/>
  <c r="C92" i="34"/>
  <c r="G152" i="35"/>
  <c r="L197" i="35"/>
  <c r="L402" i="35"/>
  <c r="E89" i="33"/>
  <c r="D364" i="35"/>
  <c r="G58" i="35"/>
  <c r="L84" i="35"/>
  <c r="L321" i="35"/>
  <c r="H50" i="33"/>
  <c r="I399" i="35"/>
  <c r="G256" i="35"/>
  <c r="E68" i="34"/>
  <c r="D222" i="35"/>
  <c r="D81" i="35"/>
  <c r="E246" i="35"/>
  <c r="C27" i="35"/>
  <c r="H113" i="33"/>
  <c r="E88" i="34"/>
  <c r="C28" i="34"/>
  <c r="C385" i="35"/>
  <c r="G86" i="35"/>
  <c r="E14" i="35"/>
  <c r="G352" i="35"/>
  <c r="E70" i="33"/>
  <c r="J252" i="35"/>
  <c r="C290" i="35"/>
  <c r="D291" i="35"/>
  <c r="D152" i="35"/>
  <c r="I88" i="35"/>
  <c r="D122" i="35"/>
  <c r="L85" i="35"/>
  <c r="C148" i="35"/>
  <c r="G322" i="35"/>
  <c r="G390" i="35"/>
  <c r="I398" i="35"/>
  <c r="E44" i="34"/>
  <c r="L127" i="35"/>
  <c r="C100" i="34"/>
  <c r="C16" i="35"/>
  <c r="D289" i="35"/>
  <c r="E316" i="35"/>
  <c r="L158" i="35"/>
  <c r="H24" i="34"/>
  <c r="G182" i="35"/>
  <c r="E15" i="33"/>
  <c r="I402" i="35"/>
  <c r="I183" i="35"/>
  <c r="D50" i="35"/>
  <c r="E348" i="35"/>
  <c r="H34" i="33"/>
  <c r="B305" i="35"/>
  <c r="E50" i="33"/>
  <c r="C60" i="34"/>
  <c r="I163" i="35"/>
  <c r="D164" i="35"/>
  <c r="C149" i="35"/>
  <c r="L231" i="35"/>
  <c r="G353" i="35"/>
  <c r="I326" i="35"/>
  <c r="L95" i="35"/>
  <c r="H95" i="33"/>
  <c r="I216" i="35"/>
  <c r="C393" i="35"/>
  <c r="I80" i="35"/>
  <c r="C296" i="35"/>
  <c r="H84" i="34"/>
  <c r="D85" i="35"/>
  <c r="C38" i="36"/>
  <c r="I257" i="35"/>
  <c r="D25" i="36"/>
  <c r="I230" i="35"/>
  <c r="D63" i="35"/>
  <c r="J112" i="35"/>
  <c r="I148" i="35"/>
  <c r="H109" i="33"/>
  <c r="C84" i="35"/>
  <c r="I228" i="35"/>
  <c r="G63" i="35"/>
  <c r="E69" i="33"/>
  <c r="L361" i="35"/>
  <c r="J383" i="35"/>
  <c r="I224" i="35"/>
  <c r="C117" i="35"/>
  <c r="D94" i="35"/>
  <c r="I85" i="35"/>
  <c r="D267" i="35"/>
  <c r="E24" i="33"/>
  <c r="D34" i="36"/>
  <c r="C390" i="35"/>
  <c r="D26" i="36"/>
  <c r="D11" i="35"/>
  <c r="H75" i="33"/>
  <c r="J246" i="35"/>
  <c r="E38" i="33"/>
  <c r="H80" i="34"/>
  <c r="J382" i="35"/>
  <c r="C24" i="35"/>
  <c r="L289" i="35"/>
  <c r="C251" i="35"/>
  <c r="I290" i="35"/>
  <c r="D181" i="35"/>
  <c r="I189" i="35"/>
  <c r="D323" i="35"/>
  <c r="C267" i="35"/>
  <c r="J247" i="35"/>
  <c r="G255" i="35"/>
  <c r="L399" i="35"/>
  <c r="C80" i="34"/>
  <c r="C366" i="35"/>
  <c r="D297" i="35"/>
  <c r="L403" i="35"/>
  <c r="D317" i="35"/>
  <c r="D151" i="35"/>
  <c r="D283" i="35"/>
  <c r="I129" i="35"/>
  <c r="H23" i="33"/>
  <c r="L19" i="35"/>
  <c r="C199" i="35"/>
  <c r="G54" i="35"/>
  <c r="H84" i="33"/>
  <c r="E85" i="33"/>
  <c r="E82" i="35"/>
  <c r="I49" i="35"/>
  <c r="H40" i="33"/>
  <c r="C37" i="36"/>
  <c r="C88" i="34"/>
  <c r="G334" i="35"/>
  <c r="D301" i="35"/>
  <c r="G291" i="35"/>
  <c r="L355" i="35"/>
  <c r="H88" i="34"/>
  <c r="F5" i="36"/>
  <c r="C324" i="35"/>
  <c r="D25" i="35"/>
  <c r="C162" i="35"/>
  <c r="L47" i="35"/>
  <c r="L301" i="35"/>
  <c r="D189" i="35"/>
  <c r="L53" i="35"/>
  <c r="E105" i="33"/>
  <c r="L130" i="35"/>
  <c r="D127" i="35"/>
  <c r="I368" i="35"/>
  <c r="G330" i="35"/>
  <c r="C192" i="35"/>
  <c r="F18" i="36"/>
  <c r="F6" i="36"/>
  <c r="H52" i="34"/>
  <c r="G387" i="35"/>
  <c r="E48" i="33"/>
  <c r="D35" i="36"/>
  <c r="D330" i="35"/>
  <c r="H68" i="33"/>
  <c r="G160" i="35"/>
  <c r="I255" i="35"/>
  <c r="G186" i="35"/>
  <c r="L196" i="35"/>
  <c r="H45" i="33"/>
  <c r="L334" i="35"/>
  <c r="I365" i="35"/>
  <c r="G149" i="35"/>
  <c r="C60" i="35"/>
  <c r="H115" i="33"/>
  <c r="D22" i="35"/>
  <c r="C365" i="35"/>
  <c r="I63" i="35"/>
  <c r="C90" i="35"/>
  <c r="D318" i="35"/>
  <c r="L261" i="35"/>
  <c r="C194" i="35"/>
  <c r="L192" i="35"/>
  <c r="D360" i="35"/>
  <c r="I357" i="35"/>
  <c r="I254" i="35"/>
  <c r="D165" i="35"/>
  <c r="C397" i="35"/>
  <c r="I119" i="35"/>
  <c r="C359" i="35"/>
  <c r="D49" i="35"/>
  <c r="I156" i="35"/>
  <c r="I260" i="35"/>
  <c r="C220" i="35"/>
  <c r="D162" i="35"/>
  <c r="E24" i="34"/>
  <c r="E32" i="34"/>
  <c r="L16" i="35"/>
  <c r="I25" i="35"/>
  <c r="L56" i="35"/>
  <c r="E43" i="35"/>
  <c r="G80" i="35"/>
  <c r="D183" i="35"/>
  <c r="C262" i="35"/>
  <c r="F7" i="36"/>
  <c r="L363" i="35"/>
  <c r="C24" i="34"/>
  <c r="L131" i="35"/>
  <c r="D333" i="35"/>
  <c r="E53" i="33"/>
  <c r="C260" i="35"/>
  <c r="C253" i="35"/>
  <c r="L152" i="35"/>
  <c r="E8" i="34"/>
  <c r="L128" i="35"/>
  <c r="I249" i="35"/>
  <c r="D251" i="35"/>
  <c r="H80" i="33"/>
  <c r="E77" i="35"/>
  <c r="L155" i="35"/>
  <c r="I196" i="35"/>
  <c r="E314" i="35"/>
  <c r="G221" i="35"/>
  <c r="L217" i="35"/>
  <c r="D260" i="35"/>
  <c r="G317" i="35"/>
  <c r="H79" i="33"/>
  <c r="L222" i="35"/>
  <c r="C17" i="35"/>
  <c r="C85" i="35"/>
  <c r="D12" i="35"/>
  <c r="I81" i="35"/>
  <c r="I403" i="35"/>
  <c r="G259" i="35"/>
  <c r="L317" i="35"/>
  <c r="D57" i="35"/>
  <c r="L227" i="35"/>
  <c r="H74" i="33"/>
  <c r="D328" i="35"/>
  <c r="I298" i="35"/>
  <c r="C353" i="35"/>
  <c r="F35" i="36"/>
  <c r="I195" i="35"/>
  <c r="G115" i="35"/>
  <c r="L86" i="35"/>
  <c r="F32" i="36"/>
  <c r="D358" i="35"/>
  <c r="C221" i="35"/>
  <c r="L285" i="35"/>
  <c r="G123" i="35"/>
  <c r="E19" i="33"/>
  <c r="D18" i="35"/>
  <c r="I161" i="35"/>
  <c r="C39" i="36"/>
  <c r="C182" i="35"/>
  <c r="C18" i="35"/>
  <c r="G368" i="35"/>
  <c r="C119" i="35"/>
  <c r="E34" i="33"/>
  <c r="C56" i="35"/>
  <c r="G158" i="35"/>
  <c r="L254" i="35"/>
  <c r="C217" i="35"/>
  <c r="H9" i="33"/>
  <c r="I330" i="35"/>
  <c r="I117" i="35"/>
  <c r="C181" i="35"/>
  <c r="L393" i="35"/>
  <c r="I361" i="35"/>
  <c r="I396" i="35"/>
  <c r="D97" i="35"/>
  <c r="I215" i="35"/>
  <c r="I79" i="35"/>
  <c r="I359" i="35"/>
  <c r="D353" i="35"/>
  <c r="J78" i="35"/>
  <c r="E388" i="35"/>
  <c r="G327" i="35"/>
  <c r="L198" i="35"/>
  <c r="I24" i="35"/>
  <c r="E212" i="35"/>
  <c r="I187" i="35"/>
  <c r="G326" i="35"/>
  <c r="G260" i="35"/>
  <c r="D361" i="35"/>
  <c r="D263" i="35"/>
  <c r="D21" i="35"/>
  <c r="G298" i="35"/>
  <c r="H33" i="33"/>
  <c r="G297" i="35"/>
  <c r="G159" i="35"/>
  <c r="G187" i="35"/>
  <c r="C96" i="35"/>
  <c r="I394" i="35"/>
  <c r="G250" i="35"/>
  <c r="I362" i="35"/>
  <c r="C399" i="35"/>
  <c r="L288" i="35"/>
  <c r="E383" i="35"/>
  <c r="I157" i="35"/>
  <c r="G230" i="35"/>
  <c r="I358" i="35"/>
  <c r="H25" i="33"/>
  <c r="I324" i="35"/>
  <c r="H104" i="33"/>
  <c r="G23" i="35"/>
  <c r="D227" i="35"/>
  <c r="I233" i="35"/>
  <c r="I301" i="35"/>
  <c r="G386" i="35"/>
  <c r="D255" i="35"/>
  <c r="D216" i="35"/>
  <c r="G45" i="35"/>
  <c r="E12" i="34"/>
  <c r="E36" i="34"/>
  <c r="J146" i="35"/>
  <c r="L299" i="35"/>
  <c r="H15" i="33"/>
  <c r="I391" i="35"/>
  <c r="C57" i="35"/>
  <c r="C227" i="35"/>
  <c r="H88" i="33"/>
  <c r="C197" i="35"/>
  <c r="C355" i="35"/>
  <c r="E75" i="33"/>
  <c r="D159" i="35"/>
  <c r="L259" i="35"/>
  <c r="L221" i="35"/>
  <c r="L88" i="35"/>
  <c r="E354" i="35"/>
  <c r="G290" i="35"/>
  <c r="D367" i="35"/>
  <c r="G398" i="35"/>
  <c r="G151" i="35"/>
  <c r="G25" i="35"/>
  <c r="J316" i="35"/>
  <c r="L329" i="35"/>
  <c r="L123" i="35"/>
  <c r="E78" i="35"/>
  <c r="L26" i="35"/>
  <c r="L366" i="35"/>
  <c r="G11" i="35"/>
  <c r="E64" i="33"/>
  <c r="I251" i="35"/>
  <c r="G191" i="35"/>
  <c r="H63" i="33"/>
  <c r="J218" i="35"/>
  <c r="I13" i="35"/>
  <c r="B203" i="35"/>
  <c r="G52" i="35"/>
  <c r="I386" i="35"/>
  <c r="G17" i="35"/>
  <c r="G59" i="35"/>
  <c r="H29" i="33"/>
  <c r="D86" i="35"/>
  <c r="H48" i="33"/>
  <c r="E103" i="33"/>
  <c r="D55" i="35"/>
  <c r="E44" i="35"/>
  <c r="C300" i="35"/>
  <c r="H30" i="33"/>
  <c r="F17" i="36"/>
  <c r="C26" i="35"/>
  <c r="G28" i="35"/>
  <c r="J282" i="35"/>
  <c r="D355" i="35"/>
  <c r="D300" i="35"/>
  <c r="C331" i="35"/>
  <c r="L266" i="35"/>
  <c r="C228" i="35"/>
  <c r="C11" i="36"/>
  <c r="G194" i="35"/>
  <c r="L27" i="35"/>
  <c r="I283" i="35"/>
  <c r="G229" i="35"/>
  <c r="D296" i="35"/>
  <c r="I333" i="35"/>
  <c r="I95" i="35"/>
  <c r="G51" i="35"/>
  <c r="D17" i="35"/>
  <c r="G131" i="35"/>
  <c r="G154" i="35"/>
  <c r="E146" i="35"/>
  <c r="D402" i="35"/>
  <c r="G400" i="35"/>
  <c r="I261" i="35"/>
  <c r="E76" i="34"/>
  <c r="E180" i="35"/>
  <c r="C386" i="35"/>
  <c r="G333" i="35"/>
  <c r="I89" i="35"/>
  <c r="E76" i="35"/>
  <c r="L118" i="35"/>
  <c r="C333" i="35"/>
  <c r="D115" i="35"/>
  <c r="L365" i="35"/>
  <c r="L364" i="35"/>
  <c r="D155" i="35"/>
  <c r="L157" i="35"/>
  <c r="D231" i="35"/>
  <c r="D114" i="35"/>
  <c r="C361" i="35"/>
  <c r="G199" i="35"/>
  <c r="E29" i="33"/>
  <c r="I287" i="35"/>
  <c r="D326" i="35"/>
  <c r="J145" i="35"/>
  <c r="L93" i="35"/>
  <c r="C124" i="35"/>
  <c r="C219" i="35"/>
  <c r="H60" i="34"/>
  <c r="C93" i="35"/>
  <c r="L59" i="35"/>
  <c r="J14" i="35"/>
  <c r="J77" i="35"/>
  <c r="G295" i="35"/>
  <c r="D19" i="35"/>
  <c r="D215" i="35"/>
  <c r="I126" i="35"/>
  <c r="L257" i="35"/>
  <c r="H20" i="33"/>
  <c r="C22" i="35"/>
  <c r="L80" i="35"/>
  <c r="L215" i="35"/>
  <c r="E45" i="33"/>
  <c r="J76" i="35"/>
  <c r="H44" i="33"/>
  <c r="C188" i="35"/>
  <c r="L352" i="35"/>
  <c r="G300" i="35"/>
  <c r="E218" i="35"/>
  <c r="I128" i="35"/>
  <c r="G385" i="35"/>
  <c r="H12" i="34"/>
  <c r="D80" i="35"/>
  <c r="L294" i="35"/>
  <c r="G365" i="35"/>
  <c r="I149" i="35"/>
  <c r="C151" i="35"/>
  <c r="D18" i="36"/>
  <c r="G165" i="35"/>
  <c r="B169" i="35"/>
  <c r="D129" i="35"/>
  <c r="L253" i="35"/>
  <c r="G97" i="35"/>
  <c r="E20" i="34"/>
  <c r="I130" i="35"/>
  <c r="L332" i="35"/>
  <c r="C250" i="35"/>
  <c r="G164" i="35"/>
  <c r="G355" i="35"/>
  <c r="E35" i="33"/>
  <c r="L188" i="35"/>
  <c r="E80" i="33"/>
  <c r="C398" i="35"/>
  <c r="E94" i="33"/>
  <c r="C19" i="35"/>
  <c r="D53" i="35"/>
  <c r="G389" i="35"/>
  <c r="G399" i="35"/>
  <c r="C126" i="35"/>
  <c r="D225" i="35"/>
  <c r="L92" i="35"/>
  <c r="D398" i="35"/>
  <c r="L191" i="35"/>
  <c r="I199" i="35"/>
  <c r="L147" i="35"/>
  <c r="E104" i="33"/>
  <c r="D187" i="35"/>
  <c r="G369" i="35"/>
  <c r="D54" i="35"/>
  <c r="L119" i="35"/>
  <c r="C301" i="35"/>
  <c r="J10" i="35"/>
  <c r="I162" i="35"/>
  <c r="I188" i="35"/>
  <c r="L165" i="35"/>
  <c r="G157" i="35"/>
  <c r="G27" i="35"/>
  <c r="I367" i="35"/>
  <c r="E10" i="35"/>
  <c r="D89" i="35"/>
  <c r="H69" i="33"/>
  <c r="C283" i="35"/>
  <c r="D26" i="35"/>
  <c r="L260" i="35"/>
  <c r="H99" i="33"/>
  <c r="D199" i="35"/>
  <c r="E8" i="35"/>
  <c r="I60" i="35"/>
  <c r="D265" i="35"/>
  <c r="L161" i="35"/>
  <c r="D292" i="35"/>
  <c r="C332" i="35"/>
  <c r="D31" i="36"/>
  <c r="C46" i="35"/>
  <c r="L13" i="35"/>
  <c r="E110" i="33"/>
  <c r="D335" i="35"/>
  <c r="C231" i="35"/>
  <c r="E286" i="35"/>
  <c r="H53" i="33"/>
  <c r="G94" i="35"/>
  <c r="I18" i="35"/>
  <c r="G88" i="35"/>
  <c r="G220" i="35"/>
  <c r="L61" i="35"/>
  <c r="G321" i="35"/>
  <c r="C335" i="35"/>
  <c r="H18" i="33"/>
  <c r="I131" i="35"/>
  <c r="D249" i="35"/>
  <c r="G53" i="35"/>
  <c r="E252" i="35"/>
  <c r="H10" i="33"/>
  <c r="L398" i="35"/>
  <c r="F19" i="36"/>
  <c r="B39" i="36"/>
  <c r="J388" i="35"/>
  <c r="I159" i="35"/>
  <c r="H58" i="33"/>
  <c r="G29" i="35"/>
  <c r="D217" i="35"/>
  <c r="L318" i="35"/>
  <c r="D351" i="35"/>
  <c r="C114" i="35"/>
  <c r="C323" i="35"/>
  <c r="D365" i="35"/>
  <c r="C326" i="35"/>
  <c r="L258" i="35"/>
  <c r="C84" i="34"/>
  <c r="D153" i="35"/>
  <c r="I96" i="35"/>
  <c r="E112" i="35"/>
  <c r="I259" i="35"/>
  <c r="L326" i="35"/>
  <c r="H16" i="34"/>
  <c r="L298" i="35"/>
  <c r="L195" i="35"/>
  <c r="C88" i="35"/>
  <c r="B101" i="35"/>
  <c r="C297" i="35"/>
  <c r="E84" i="33"/>
  <c r="C52" i="35"/>
  <c r="J212" i="35"/>
  <c r="L162" i="35"/>
  <c r="C48" i="34"/>
  <c r="I165" i="35"/>
  <c r="G228" i="35"/>
  <c r="E55" i="33"/>
  <c r="L126" i="35"/>
  <c r="L230" i="35"/>
  <c r="E63" i="33"/>
  <c r="I264" i="35"/>
  <c r="J180" i="35"/>
  <c r="G296" i="35"/>
  <c r="L121" i="35"/>
  <c r="L129" i="35"/>
  <c r="D185" i="35"/>
  <c r="J111" i="35"/>
  <c r="L255" i="35"/>
  <c r="G13" i="35"/>
  <c r="L401" i="35"/>
  <c r="L325" i="35"/>
  <c r="I355" i="35"/>
  <c r="H98" i="33"/>
  <c r="G319" i="35"/>
  <c r="C55" i="35"/>
  <c r="J179" i="35"/>
  <c r="G233" i="35"/>
  <c r="E49" i="33"/>
  <c r="I225" i="35"/>
  <c r="C25" i="35"/>
  <c r="I127" i="35"/>
  <c r="C289" i="35"/>
  <c r="E68" i="33"/>
  <c r="I147" i="35"/>
  <c r="L81" i="35"/>
  <c r="L160" i="35"/>
  <c r="L292" i="35"/>
  <c r="E90" i="33"/>
  <c r="I288" i="35"/>
  <c r="L295" i="35"/>
  <c r="L369" i="35"/>
  <c r="H110" i="33"/>
  <c r="I360" i="35"/>
  <c r="E10" i="33"/>
  <c r="H118" i="33"/>
  <c r="I389" i="35"/>
  <c r="D259" i="35"/>
  <c r="G360" i="35"/>
  <c r="D131" i="35"/>
  <c r="G261" i="35"/>
  <c r="F27" i="36"/>
  <c r="I285" i="35"/>
  <c r="C40" i="34"/>
  <c r="G222" i="35"/>
  <c r="D257" i="35"/>
  <c r="E119" i="33"/>
  <c r="C23" i="35"/>
  <c r="L362" i="35"/>
  <c r="C36" i="34"/>
  <c r="E78" i="33"/>
  <c r="L287" i="35"/>
  <c r="D331" i="35"/>
  <c r="G226" i="35"/>
  <c r="G232" i="35"/>
  <c r="L368" i="35"/>
  <c r="C154" i="35"/>
  <c r="C319" i="35"/>
  <c r="I164" i="35"/>
  <c r="C160" i="35"/>
  <c r="C163" i="35"/>
  <c r="C164" i="35"/>
  <c r="E315" i="35"/>
  <c r="D62" i="35"/>
  <c r="G83" i="35"/>
  <c r="I151" i="35"/>
  <c r="E60" i="33"/>
  <c r="E110" i="35"/>
  <c r="H8" i="34"/>
  <c r="G62" i="35"/>
  <c r="E88" i="33"/>
  <c r="E108" i="33"/>
  <c r="D45" i="35"/>
  <c r="L335" i="35"/>
  <c r="C369" i="35"/>
  <c r="C216" i="35"/>
  <c r="L283" i="35"/>
  <c r="G224" i="35"/>
  <c r="J286" i="35"/>
  <c r="C249" i="35"/>
  <c r="L125" i="35"/>
  <c r="H8" i="33"/>
  <c r="C159" i="35"/>
  <c r="G155" i="35"/>
  <c r="D226" i="35"/>
  <c r="C400" i="35"/>
  <c r="H64" i="33"/>
  <c r="I91" i="35"/>
  <c r="I87" i="35"/>
  <c r="G183" i="35"/>
  <c r="D27" i="35"/>
  <c r="C92" i="35"/>
  <c r="D61" i="35"/>
  <c r="H43" i="33"/>
  <c r="E118" i="33"/>
  <c r="L22" i="35"/>
  <c r="D13" i="35"/>
  <c r="L324" i="35"/>
  <c r="D196" i="35"/>
  <c r="D329" i="35"/>
  <c r="G357" i="35"/>
  <c r="E16" i="34"/>
  <c r="I186" i="35"/>
  <c r="L323" i="35"/>
  <c r="D229" i="35"/>
  <c r="C158" i="35"/>
  <c r="L367" i="35"/>
  <c r="C294" i="35"/>
  <c r="G84" i="35"/>
  <c r="B33" i="35"/>
  <c r="E280" i="35"/>
  <c r="I29" i="35"/>
  <c r="I94" i="35"/>
  <c r="C89" i="35"/>
  <c r="G19" i="35"/>
  <c r="G392" i="35"/>
  <c r="D391" i="35"/>
  <c r="G92" i="35"/>
  <c r="I17" i="35"/>
  <c r="B373" i="35"/>
  <c r="I250" i="35"/>
  <c r="G215" i="35"/>
  <c r="L25" i="35"/>
  <c r="C62" i="35"/>
  <c r="I113" i="35"/>
  <c r="D258" i="35"/>
  <c r="J384" i="35"/>
  <c r="C54" i="35"/>
  <c r="G56" i="35"/>
  <c r="L357" i="35"/>
  <c r="G254" i="35"/>
  <c r="I23" i="35"/>
  <c r="C224" i="35"/>
  <c r="H59" i="33"/>
  <c r="H49" i="33"/>
  <c r="E80" i="34"/>
  <c r="C44" i="34"/>
  <c r="I385" i="35"/>
  <c r="D285" i="35"/>
  <c r="C318" i="35"/>
  <c r="E116" i="35"/>
  <c r="D30" i="36"/>
  <c r="C129" i="35"/>
  <c r="G289" i="35"/>
  <c r="C87" i="35"/>
  <c r="E93" i="33"/>
  <c r="G328" i="35"/>
  <c r="I55" i="35"/>
  <c r="D20" i="35"/>
  <c r="E109" i="33"/>
  <c r="H72" i="34"/>
  <c r="C258" i="35"/>
  <c r="H103" i="33"/>
  <c r="D130" i="35"/>
  <c r="L327" i="35"/>
  <c r="E145" i="35"/>
  <c r="I158" i="35"/>
  <c r="G46" i="35"/>
  <c r="I123" i="35"/>
  <c r="G363" i="35"/>
  <c r="L189" i="35"/>
  <c r="F21" i="36"/>
  <c r="H20" i="34"/>
  <c r="L183" i="35"/>
  <c r="L250" i="35"/>
  <c r="D60" i="35"/>
  <c r="I114" i="35"/>
  <c r="L291" i="35"/>
  <c r="G26" i="35"/>
  <c r="D117" i="35"/>
  <c r="D47" i="35"/>
  <c r="E18" i="33"/>
  <c r="L353" i="35"/>
  <c r="J213" i="35"/>
  <c r="C80" i="35"/>
  <c r="D324" i="35"/>
  <c r="L193" i="35"/>
  <c r="I232" i="35"/>
  <c r="L386" i="35"/>
  <c r="D293" i="35"/>
  <c r="D385" i="35"/>
  <c r="G283" i="35"/>
  <c r="L63" i="35"/>
  <c r="G293" i="35"/>
  <c r="I231" i="35"/>
  <c r="I335" i="35"/>
  <c r="D264" i="35"/>
  <c r="D23" i="35"/>
  <c r="G118" i="35"/>
  <c r="I155" i="35"/>
  <c r="D223" i="35"/>
  <c r="D228" i="35"/>
  <c r="G265" i="35"/>
  <c r="L50" i="35"/>
  <c r="G324" i="35"/>
  <c r="G227" i="35"/>
  <c r="H89" i="33"/>
  <c r="B339" i="35"/>
  <c r="I221" i="35"/>
  <c r="D386" i="35"/>
  <c r="C59" i="35"/>
  <c r="D157" i="35"/>
  <c r="J82" i="35"/>
  <c r="I61" i="35"/>
  <c r="E113" i="33"/>
  <c r="D198" i="35"/>
  <c r="L124" i="35"/>
  <c r="G147" i="35"/>
  <c r="G89" i="35"/>
  <c r="E120" i="33"/>
  <c r="J354" i="35"/>
  <c r="C226" i="35"/>
  <c r="D221" i="35"/>
  <c r="B407" i="35"/>
  <c r="D32" i="36"/>
  <c r="G292" i="35"/>
  <c r="F33" i="36"/>
  <c r="J44" i="35"/>
  <c r="G85" i="35"/>
  <c r="I328" i="35"/>
  <c r="I329" i="35"/>
  <c r="L351" i="35"/>
  <c r="E65" i="33"/>
  <c r="G395" i="35"/>
  <c r="D284" i="35"/>
  <c r="I331" i="35"/>
  <c r="D156" i="35"/>
  <c r="L249" i="35"/>
  <c r="H119" i="33"/>
  <c r="D52" i="35"/>
  <c r="D27" i="36"/>
  <c r="C284" i="35"/>
  <c r="C364" i="35"/>
  <c r="L333" i="35"/>
  <c r="L216" i="35"/>
  <c r="L55" i="35"/>
  <c r="C20" i="34"/>
  <c r="D83" i="35"/>
  <c r="J48" i="35"/>
  <c r="E84" i="34"/>
  <c r="E48" i="34"/>
  <c r="L229" i="35"/>
  <c r="C198" i="35"/>
  <c r="C157" i="35"/>
  <c r="L12" i="35"/>
  <c r="G323" i="35"/>
  <c r="I197" i="35"/>
  <c r="D29" i="35"/>
  <c r="L358" i="35"/>
  <c r="C161" i="35"/>
  <c r="D33" i="36"/>
  <c r="B41" i="37"/>
  <c r="G20" i="35"/>
  <c r="E248" i="35"/>
  <c r="L356" i="35"/>
  <c r="D194" i="35"/>
  <c r="E98" i="33"/>
  <c r="L153" i="35"/>
  <c r="G12" i="35"/>
  <c r="L390" i="35"/>
  <c r="E350" i="35"/>
  <c r="E72" i="34"/>
  <c r="I53" i="35"/>
  <c r="C233" i="35"/>
  <c r="J42" i="35"/>
  <c r="L220" i="35"/>
  <c r="I84" i="35"/>
  <c r="I47" i="35"/>
  <c r="L391" i="35"/>
  <c r="E150" i="35"/>
  <c r="I319" i="35"/>
  <c r="H28" i="33"/>
  <c r="E184" i="35"/>
  <c r="C81" i="35"/>
  <c r="D28" i="36"/>
  <c r="C61" i="35"/>
  <c r="G264" i="35"/>
  <c r="C298" i="35"/>
  <c r="G79" i="35"/>
  <c r="L297" i="35"/>
  <c r="D352" i="35"/>
  <c r="E33" i="33"/>
  <c r="J8" i="35"/>
  <c r="L79" i="35"/>
  <c r="F28" i="36"/>
  <c r="C21" i="35"/>
  <c r="G190" i="35"/>
  <c r="L58" i="35"/>
  <c r="D149" i="35"/>
  <c r="C363" i="35"/>
  <c r="C225" i="35"/>
  <c r="C230" i="35"/>
  <c r="J315" i="35"/>
  <c r="I256" i="35"/>
  <c r="I400" i="35"/>
  <c r="C403" i="35"/>
  <c r="I395" i="35"/>
  <c r="L389" i="35"/>
  <c r="L223" i="35"/>
  <c r="L115" i="35"/>
  <c r="L293" i="35"/>
  <c r="G15" i="35"/>
  <c r="L60" i="35"/>
  <c r="G225" i="35"/>
  <c r="G121" i="35"/>
  <c r="C83" i="35"/>
  <c r="C358" i="35"/>
  <c r="I369" i="35"/>
  <c r="I258" i="35"/>
  <c r="C317" i="35"/>
  <c r="D321" i="35"/>
  <c r="G60" i="35"/>
  <c r="G299" i="35"/>
  <c r="G219" i="35"/>
  <c r="C189" i="35"/>
  <c r="I19" i="35"/>
  <c r="J144" i="35"/>
  <c r="I21" i="35"/>
  <c r="C190" i="35"/>
  <c r="E64" i="34"/>
  <c r="I93" i="35"/>
  <c r="H64" i="34"/>
  <c r="L17" i="35"/>
  <c r="D79" i="35"/>
  <c r="L89" i="35"/>
  <c r="H13" i="33"/>
  <c r="L46" i="35"/>
  <c r="L262" i="35"/>
  <c r="G262" i="35"/>
  <c r="D190" i="35"/>
  <c r="H48" i="34"/>
  <c r="C367" i="35"/>
  <c r="C52" i="34"/>
  <c r="L120" i="35"/>
  <c r="C362" i="35"/>
  <c r="I220" i="35"/>
  <c r="C96" i="34"/>
  <c r="L90" i="35"/>
  <c r="D261" i="35"/>
  <c r="G366" i="35"/>
  <c r="D93" i="35"/>
  <c r="G90" i="35"/>
  <c r="I194" i="35"/>
  <c r="I354" i="35"/>
  <c r="L296" i="35"/>
  <c r="G223" i="35"/>
  <c r="B67" i="35"/>
  <c r="I125" i="35"/>
  <c r="F30" i="36"/>
  <c r="G325" i="35"/>
  <c r="L148" i="35"/>
  <c r="G81" i="35"/>
  <c r="J348" i="35"/>
  <c r="C229" i="35"/>
  <c r="D390" i="35"/>
  <c r="D158" i="35"/>
  <c r="H114" i="33"/>
  <c r="E144" i="35"/>
  <c r="D254" i="35"/>
  <c r="L113" i="35"/>
  <c r="D287" i="35"/>
  <c r="L21" i="35"/>
  <c r="D24" i="36"/>
  <c r="C293" i="35"/>
  <c r="C357" i="35"/>
  <c r="C264" i="35"/>
  <c r="D23" i="36"/>
  <c r="I154" i="35"/>
  <c r="D90" i="35"/>
  <c r="F34" i="36"/>
  <c r="F22" i="36"/>
  <c r="E111" i="35"/>
  <c r="E382" i="35"/>
  <c r="I198" i="35"/>
  <c r="D393" i="35"/>
  <c r="G251" i="35"/>
  <c r="F10" i="36"/>
  <c r="H14" i="33"/>
  <c r="D394" i="35"/>
  <c r="E115" i="33"/>
  <c r="L163" i="35"/>
  <c r="G301" i="35"/>
  <c r="C68" i="34"/>
  <c r="G288" i="35"/>
  <c r="I160" i="35"/>
  <c r="C187" i="35"/>
  <c r="I262" i="35"/>
  <c r="I327" i="35"/>
  <c r="G122" i="35"/>
  <c r="C328" i="35"/>
  <c r="D396" i="35"/>
  <c r="E44" i="33"/>
  <c r="E30" i="33"/>
  <c r="I222" i="35"/>
  <c r="I51" i="35"/>
  <c r="L328" i="35"/>
  <c r="D224" i="35"/>
  <c r="I356" i="35"/>
  <c r="F29" i="36"/>
  <c r="G24" i="35"/>
  <c r="H65" i="33"/>
  <c r="D295" i="35"/>
  <c r="L18" i="35"/>
  <c r="E9" i="33"/>
  <c r="D163" i="35"/>
  <c r="E96" i="34"/>
  <c r="C45" i="35"/>
  <c r="I351" i="35"/>
  <c r="J214" i="35"/>
  <c r="C51" i="35"/>
  <c r="G61" i="35"/>
  <c r="J314" i="35"/>
  <c r="D299" i="35"/>
  <c r="L57" i="35"/>
  <c r="D220" i="35"/>
  <c r="H73" i="33"/>
  <c r="C79" i="35"/>
  <c r="D400" i="35"/>
  <c r="E8" i="33"/>
  <c r="L397" i="35"/>
  <c r="D325" i="35"/>
  <c r="G249" i="35"/>
  <c r="C12" i="34"/>
  <c r="H120" i="33"/>
  <c r="I191" i="35"/>
  <c r="D232" i="35"/>
  <c r="D22" i="36"/>
  <c r="D160" i="35"/>
  <c r="C256" i="35"/>
  <c r="G267" i="35"/>
  <c r="I58" i="35"/>
  <c r="E14" i="33"/>
  <c r="L251" i="35"/>
  <c r="I353" i="35"/>
  <c r="C391" i="35"/>
  <c r="C127" i="35"/>
  <c r="I295" i="35"/>
  <c r="L264" i="35"/>
  <c r="G231" i="35"/>
  <c r="E100" i="34"/>
  <c r="C15" i="35"/>
  <c r="G192" i="35"/>
  <c r="I27" i="35"/>
  <c r="I182" i="35"/>
  <c r="E213" i="35"/>
  <c r="G127" i="35"/>
  <c r="L20" i="35"/>
  <c r="L117" i="35"/>
  <c r="G284" i="35"/>
  <c r="I253" i="35"/>
  <c r="L151" i="35"/>
  <c r="G356" i="35"/>
  <c r="C215" i="35"/>
  <c r="D362" i="35"/>
  <c r="D368" i="35"/>
  <c r="I120" i="35"/>
  <c r="E58" i="33"/>
  <c r="D401" i="35"/>
  <c r="G351" i="35"/>
  <c r="I390" i="35"/>
  <c r="I317" i="35"/>
  <c r="H105" i="33"/>
  <c r="G117" i="35"/>
  <c r="I11" i="35"/>
  <c r="I387" i="35"/>
  <c r="D363" i="35"/>
  <c r="L87" i="35"/>
  <c r="C232" i="35"/>
  <c r="I193" i="35"/>
  <c r="E92" i="34"/>
  <c r="L154" i="35"/>
  <c r="J281" i="35"/>
  <c r="D395" i="35"/>
  <c r="G393" i="35"/>
  <c r="D357" i="35"/>
  <c r="G120" i="35"/>
  <c r="L51" i="35"/>
  <c r="G361" i="35"/>
  <c r="G185" i="35"/>
  <c r="G163" i="35"/>
  <c r="C13" i="35"/>
  <c r="C115" i="35"/>
  <c r="I299" i="35"/>
  <c r="H38" i="33"/>
  <c r="L330" i="35"/>
  <c r="H92" i="34"/>
  <c r="C8" i="34"/>
  <c r="H94" i="33"/>
  <c r="L23" i="35"/>
  <c r="L49" i="35"/>
  <c r="D88" i="35"/>
  <c r="C257" i="35"/>
  <c r="J9" i="35"/>
  <c r="C118" i="35"/>
  <c r="D15" i="35"/>
  <c r="C128" i="35"/>
  <c r="H28" i="34"/>
  <c r="I292" i="35"/>
  <c r="C183" i="35"/>
  <c r="L331" i="35"/>
  <c r="G114" i="35"/>
  <c r="L225" i="35"/>
  <c r="L97" i="35"/>
  <c r="G331" i="35"/>
  <c r="I266" i="35"/>
  <c r="D266" i="35"/>
  <c r="H70" i="33"/>
  <c r="L149" i="35"/>
  <c r="L187" i="35"/>
  <c r="H19" i="33"/>
  <c r="L290" i="35"/>
  <c r="L186" i="35"/>
  <c r="G21" i="35"/>
  <c r="I153" i="35"/>
  <c r="G16" i="35"/>
  <c r="H44" i="34"/>
  <c r="C72" i="34"/>
  <c r="G335" i="35"/>
  <c r="G258" i="35"/>
  <c r="L284" i="35"/>
  <c r="C291" i="35"/>
  <c r="C97" i="35"/>
  <c r="L29" i="35"/>
  <c r="D118" i="35"/>
  <c r="L228" i="35"/>
  <c r="L83" i="35"/>
  <c r="C94" i="35"/>
  <c r="G367" i="35"/>
  <c r="I57" i="35"/>
  <c r="C368" i="35"/>
  <c r="I28" i="35"/>
  <c r="E179" i="35"/>
  <c r="D91" i="35"/>
  <c r="E39" i="33"/>
  <c r="I124" i="35"/>
  <c r="D193" i="35"/>
  <c r="F24" i="36"/>
  <c r="E178" i="35"/>
  <c r="C29" i="35"/>
  <c r="G266" i="35"/>
  <c r="C152" i="35"/>
  <c r="E43" i="33"/>
  <c r="G263" i="35"/>
  <c r="C222" i="35"/>
  <c r="G113" i="35"/>
  <c r="G358" i="35"/>
  <c r="C12" i="35"/>
  <c r="C56" i="34"/>
  <c r="C95" i="35"/>
  <c r="C387" i="35"/>
  <c r="C91" i="35"/>
  <c r="C261" i="35"/>
  <c r="C53" i="35"/>
  <c r="C356" i="35"/>
  <c r="L159" i="35"/>
  <c r="C155" i="35"/>
  <c r="D128" i="35"/>
  <c r="C334" i="35"/>
  <c r="H60" i="33"/>
  <c r="I192" i="35"/>
  <c r="C360" i="35"/>
  <c r="G126" i="35"/>
  <c r="I20" i="35"/>
  <c r="D96" i="35"/>
  <c r="C125" i="35"/>
  <c r="G93" i="35"/>
  <c r="I122" i="35"/>
  <c r="D148" i="35"/>
  <c r="I284" i="35"/>
  <c r="E28" i="34"/>
  <c r="I392" i="35"/>
  <c r="F23" i="36"/>
  <c r="D16" i="35"/>
  <c r="I152" i="35"/>
  <c r="J116" i="35"/>
  <c r="D119" i="35"/>
  <c r="G125" i="35"/>
  <c r="D58" i="35"/>
  <c r="L122" i="35"/>
  <c r="C329" i="35"/>
  <c r="C266" i="35"/>
  <c r="D294" i="35"/>
  <c r="C285" i="35"/>
  <c r="C49" i="35"/>
  <c r="I334" i="35"/>
  <c r="G401" i="35"/>
  <c r="G364" i="35"/>
  <c r="D356" i="35"/>
  <c r="D188" i="35"/>
  <c r="C186" i="35"/>
  <c r="L263" i="35"/>
  <c r="I86" i="35"/>
  <c r="C16" i="34"/>
  <c r="D290" i="35"/>
  <c r="B135" i="35"/>
  <c r="D95" i="35"/>
  <c r="L96" i="35"/>
  <c r="G124" i="35"/>
  <c r="L199" i="35"/>
  <c r="D262" i="35"/>
  <c r="C401" i="35"/>
  <c r="I52" i="35"/>
  <c r="C113" i="35"/>
  <c r="D17" i="36"/>
  <c r="L62" i="35"/>
  <c r="G148" i="35"/>
  <c r="G161" i="35"/>
  <c r="J320" i="35"/>
  <c r="G18" i="35"/>
  <c r="E79" i="33"/>
  <c r="I59" i="35"/>
  <c r="E114" i="33"/>
  <c r="D124" i="35"/>
  <c r="H36" i="34"/>
  <c r="G403" i="35"/>
  <c r="L395" i="35"/>
  <c r="D120" i="35"/>
  <c r="D92" i="35"/>
  <c r="I318" i="35"/>
  <c r="F25" i="36"/>
  <c r="I181" i="35"/>
  <c r="L54" i="35"/>
  <c r="D322" i="35"/>
  <c r="H78" i="33"/>
  <c r="I294" i="35"/>
  <c r="G216" i="35"/>
  <c r="D5" i="36"/>
  <c r="G396" i="35"/>
  <c r="G130" i="35"/>
  <c r="G294" i="35"/>
  <c r="D191" i="35"/>
  <c r="C131" i="35"/>
  <c r="I16" i="35"/>
  <c r="L387" i="35"/>
  <c r="E100" i="33"/>
  <c r="L91" i="35"/>
  <c r="L394" i="35"/>
  <c r="L181" i="35"/>
  <c r="C195" i="35"/>
  <c r="C121" i="35"/>
  <c r="E349" i="35"/>
  <c r="E40" i="34"/>
  <c r="J184" i="35"/>
  <c r="C394" i="35"/>
  <c r="E23" i="33"/>
  <c r="D125" i="35"/>
  <c r="H68" i="34"/>
  <c r="L28" i="35"/>
  <c r="L182" i="35"/>
  <c r="D219" i="35"/>
  <c r="D253" i="35"/>
  <c r="L359" i="35"/>
  <c r="C28" i="35"/>
  <c r="E28" i="33"/>
  <c r="G162" i="35"/>
  <c r="I321" i="35"/>
  <c r="D56" i="35"/>
  <c r="L396" i="35"/>
  <c r="L11" i="35"/>
  <c r="L360" i="35"/>
  <c r="I332" i="35"/>
  <c r="E59" i="33"/>
  <c r="I401" i="35"/>
  <c r="L233" i="35"/>
  <c r="G195" i="35"/>
  <c r="B237" i="35"/>
  <c r="C330" i="35"/>
  <c r="C47" i="35"/>
  <c r="E95" i="33"/>
  <c r="D359" i="35"/>
  <c r="I26" i="35"/>
  <c r="D319" i="35"/>
  <c r="G156" i="35"/>
  <c r="D250" i="35"/>
  <c r="H40" i="34"/>
  <c r="C352" i="35"/>
  <c r="H93" i="33"/>
  <c r="J349" i="35"/>
  <c r="E52" i="34"/>
  <c r="C288" i="35"/>
  <c r="D123" i="35"/>
  <c r="G332" i="35"/>
  <c r="D298" i="35"/>
  <c r="I121" i="35"/>
  <c r="I263" i="35"/>
  <c r="C392" i="35"/>
  <c r="I190" i="35"/>
  <c r="G397" i="35"/>
  <c r="H54" i="33"/>
  <c r="D332" i="35"/>
  <c r="D369" i="35"/>
  <c r="L190" i="35"/>
  <c r="E56" i="34"/>
  <c r="L94" i="35"/>
  <c r="F31" i="36"/>
  <c r="G49" i="35"/>
  <c r="D21" i="36"/>
  <c r="G217" i="35"/>
  <c r="C36" i="36"/>
  <c r="C351" i="35"/>
  <c r="C20" i="35"/>
  <c r="D29" i="36"/>
  <c r="D403" i="35"/>
  <c r="I45" i="35"/>
  <c r="H56" i="34"/>
  <c r="D147" i="35"/>
  <c r="L400" i="35"/>
  <c r="D334" i="35"/>
  <c r="E9" i="35"/>
  <c r="D154" i="35"/>
  <c r="I322" i="35"/>
  <c r="J150" i="35"/>
  <c r="C321" i="35"/>
  <c r="D186" i="35"/>
  <c r="C263" i="35"/>
  <c r="C153" i="35"/>
  <c r="I227" i="35"/>
  <c r="D182" i="35"/>
  <c r="C130" i="35"/>
  <c r="H85" i="33"/>
  <c r="I22" i="35"/>
  <c r="I83" i="35"/>
  <c r="E320" i="35"/>
  <c r="L114" i="35"/>
  <c r="D24" i="35"/>
  <c r="L232" i="35"/>
  <c r="C63" i="35"/>
  <c r="D19" i="36"/>
  <c r="G55" i="35"/>
  <c r="I217" i="35"/>
  <c r="E282" i="35"/>
  <c r="I296" i="35"/>
  <c r="I363" i="35"/>
  <c r="L194" i="35"/>
  <c r="C325" i="35"/>
  <c r="C395" i="35"/>
  <c r="I393" i="35"/>
  <c r="C58" i="35"/>
  <c r="D51" i="35"/>
  <c r="L224" i="35"/>
  <c r="D87" i="35"/>
  <c r="C120" i="35"/>
  <c r="C191" i="35"/>
  <c r="D121" i="35"/>
  <c r="D288" i="35"/>
  <c r="C86" i="35"/>
  <c r="C327" i="35"/>
  <c r="C185" i="35"/>
  <c r="D59" i="35"/>
  <c r="I92" i="35"/>
  <c r="G198" i="35"/>
  <c r="C165" i="35"/>
  <c r="C122" i="35"/>
  <c r="E42" i="35"/>
  <c r="E48" i="35"/>
  <c r="D392" i="35"/>
  <c r="E40" i="33"/>
  <c r="F26" i="36"/>
  <c r="C255" i="35"/>
  <c r="D256" i="35"/>
  <c r="L256" i="35"/>
  <c r="D84" i="35"/>
  <c r="L219" i="35"/>
  <c r="I118" i="35"/>
  <c r="D399" i="35"/>
  <c r="I297" i="35"/>
  <c r="L52" i="35"/>
  <c r="G391" i="35"/>
  <c r="G95" i="35"/>
  <c r="H24" i="33"/>
  <c r="D397" i="35"/>
  <c r="G359" i="35"/>
  <c r="C50" i="35"/>
  <c r="H108" i="33"/>
  <c r="J43" i="35"/>
  <c r="I90" i="35"/>
  <c r="C123" i="35"/>
  <c r="E214" i="35"/>
  <c r="C259" i="35"/>
  <c r="C11" i="35"/>
  <c r="L267" i="35"/>
  <c r="I323" i="35"/>
  <c r="I54" i="35"/>
  <c r="I229" i="35"/>
  <c r="E83" i="33"/>
  <c r="J248" i="35"/>
  <c r="G153" i="35"/>
  <c r="L319" i="35"/>
  <c r="B271" i="35"/>
  <c r="G47" i="35"/>
  <c r="C292" i="35"/>
  <c r="G22" i="35"/>
  <c r="C287" i="35"/>
  <c r="G394" i="35"/>
  <c r="G87" i="35"/>
  <c r="I293" i="35"/>
  <c r="C295" i="35"/>
  <c r="I291" i="35"/>
  <c r="D192" i="35"/>
  <c r="E281" i="35"/>
  <c r="G128" i="35"/>
  <c r="G362" i="35"/>
  <c r="G197" i="35"/>
  <c r="C322" i="35"/>
  <c r="D389" i="35"/>
  <c r="G329" i="35"/>
  <c r="D161" i="35"/>
  <c r="E73" i="33"/>
  <c r="I219" i="35"/>
  <c r="L45" i="35"/>
  <c r="D6" i="36"/>
  <c r="G119" i="35"/>
  <c r="E74" i="33"/>
  <c r="C223" i="35"/>
  <c r="G287" i="35"/>
  <c r="C196" i="35"/>
  <c r="E60" i="34"/>
  <c r="C265" i="35"/>
  <c r="G189" i="35"/>
  <c r="I12" i="35"/>
  <c r="D113" i="35"/>
  <c r="J178" i="35"/>
  <c r="G285" i="35"/>
  <c r="D10" i="36"/>
  <c r="D366" i="35"/>
  <c r="G129" i="35"/>
  <c r="H32" i="34"/>
  <c r="H55" i="33"/>
  <c r="I289" i="35"/>
  <c r="C32" i="34"/>
  <c r="L385" i="35"/>
  <c r="C299" i="35"/>
  <c r="I50" i="35"/>
  <c r="I185" i="35"/>
  <c r="I267" i="35"/>
  <c r="G402" i="35"/>
  <c r="J280" i="35"/>
  <c r="H35" i="33"/>
  <c r="I46" i="35"/>
  <c r="J110" i="35"/>
  <c r="I226" i="35"/>
  <c r="I350" i="35"/>
  <c r="L349" i="35"/>
  <c r="C218" i="35"/>
  <c r="C320" i="35"/>
  <c r="D320" i="35"/>
  <c r="D316" i="35"/>
  <c r="G179" i="35"/>
  <c r="D214" i="35"/>
  <c r="G14" i="35"/>
  <c r="G184" i="35"/>
  <c r="B134" i="35"/>
  <c r="L48" i="35"/>
  <c r="I144" i="35"/>
  <c r="C382" i="35"/>
  <c r="C388" i="35"/>
  <c r="B336" i="35"/>
  <c r="C178" i="35"/>
  <c r="C44" i="35"/>
  <c r="B37" i="36"/>
  <c r="L282" i="35"/>
  <c r="B270" i="35"/>
  <c r="D314" i="35"/>
  <c r="C22" i="36"/>
  <c r="C10" i="35"/>
  <c r="B167" i="35"/>
  <c r="I180" i="35"/>
  <c r="G383" i="35"/>
  <c r="D179" i="35"/>
  <c r="B77" i="34"/>
  <c r="G146" i="35"/>
  <c r="B65" i="34"/>
  <c r="C145" i="35"/>
  <c r="L9" i="35"/>
  <c r="I78" i="35"/>
  <c r="I10" i="35"/>
  <c r="C28" i="36"/>
  <c r="L281" i="35"/>
  <c r="B235" i="35"/>
  <c r="C247" i="35"/>
  <c r="C32" i="36"/>
  <c r="B269" i="35"/>
  <c r="G316" i="35"/>
  <c r="B32" i="35"/>
  <c r="B404" i="35"/>
  <c r="B37" i="34"/>
  <c r="L384" i="35"/>
  <c r="G180" i="35"/>
  <c r="L382" i="35"/>
  <c r="B89" i="34"/>
  <c r="C348" i="35"/>
  <c r="C77" i="35"/>
  <c r="B30" i="35"/>
  <c r="I184" i="35"/>
  <c r="B85" i="34"/>
  <c r="G42" i="35"/>
  <c r="L388" i="35"/>
  <c r="I315" i="35"/>
  <c r="L43" i="35"/>
  <c r="I76" i="35"/>
  <c r="B132" i="35"/>
  <c r="I383" i="35"/>
  <c r="B99" i="35"/>
  <c r="B97" i="34"/>
  <c r="I382" i="35"/>
  <c r="D144" i="35"/>
  <c r="G281" i="35"/>
  <c r="B61" i="34"/>
  <c r="L146" i="35"/>
  <c r="D82" i="35"/>
  <c r="I42" i="35"/>
  <c r="B166" i="35"/>
  <c r="B36" i="36"/>
  <c r="G43" i="35"/>
  <c r="G280" i="35"/>
  <c r="C281" i="35"/>
  <c r="C31" i="36"/>
  <c r="L184" i="35"/>
  <c r="L8" i="35"/>
  <c r="G112" i="35"/>
  <c r="I111" i="35"/>
  <c r="H90" i="33"/>
  <c r="G384" i="35"/>
  <c r="D116" i="35"/>
  <c r="D282" i="35"/>
  <c r="D146" i="35"/>
  <c r="C248" i="35"/>
  <c r="B40" i="37"/>
  <c r="L179" i="35"/>
  <c r="I150" i="35"/>
  <c r="L76" i="35"/>
  <c r="B38" i="36"/>
  <c r="C24" i="36"/>
  <c r="B9" i="34"/>
  <c r="D10" i="35"/>
  <c r="L44" i="35"/>
  <c r="D315" i="35"/>
  <c r="G44" i="35"/>
  <c r="G388" i="35"/>
  <c r="B370" i="35"/>
  <c r="I280" i="35"/>
  <c r="D110" i="35"/>
  <c r="L212" i="35"/>
  <c r="B25" i="34"/>
  <c r="D281" i="35"/>
  <c r="G252" i="35"/>
  <c r="C116" i="35"/>
  <c r="C111" i="35"/>
  <c r="I286" i="35"/>
  <c r="G111" i="35"/>
  <c r="B100" i="35"/>
  <c r="G348" i="35"/>
  <c r="G9" i="35"/>
  <c r="L213" i="35"/>
  <c r="L14" i="35"/>
  <c r="D248" i="35"/>
  <c r="L10" i="35"/>
  <c r="G248" i="35"/>
  <c r="L110" i="35"/>
  <c r="D382" i="35"/>
  <c r="C76" i="35"/>
  <c r="L315" i="35"/>
  <c r="C315" i="35"/>
  <c r="G354" i="35"/>
  <c r="D15" i="36"/>
  <c r="C316" i="35"/>
  <c r="G77" i="35"/>
  <c r="C18" i="36"/>
  <c r="D280" i="35"/>
  <c r="L150" i="35"/>
  <c r="C29" i="36"/>
  <c r="D44" i="35"/>
  <c r="D286" i="35"/>
  <c r="I14" i="35"/>
  <c r="C384" i="35"/>
  <c r="G350" i="35"/>
  <c r="D180" i="35"/>
  <c r="I213" i="35"/>
  <c r="B38" i="37"/>
  <c r="C5" i="36"/>
  <c r="D14" i="35"/>
  <c r="C34" i="36"/>
  <c r="I384" i="35"/>
  <c r="L320" i="35"/>
  <c r="C33" i="36"/>
  <c r="D212" i="35"/>
  <c r="C42" i="35"/>
  <c r="G282" i="35"/>
  <c r="B57" i="34"/>
  <c r="G82" i="35"/>
  <c r="D178" i="35"/>
  <c r="B66" i="35"/>
  <c r="B168" i="35"/>
  <c r="B53" i="34"/>
  <c r="C180" i="35"/>
  <c r="D213" i="35"/>
  <c r="C214" i="35"/>
  <c r="I252" i="35"/>
  <c r="G78" i="35"/>
  <c r="C280" i="35"/>
  <c r="C21" i="36"/>
  <c r="D349" i="35"/>
  <c r="L112" i="35"/>
  <c r="C144" i="35"/>
  <c r="B372" i="35"/>
  <c r="B73" i="34"/>
  <c r="I218" i="35"/>
  <c r="L145" i="35"/>
  <c r="B133" i="35"/>
  <c r="C150" i="35"/>
  <c r="G213" i="35"/>
  <c r="C212" i="35"/>
  <c r="B304" i="35"/>
  <c r="G76" i="35"/>
  <c r="G212" i="35"/>
  <c r="B69" i="34"/>
  <c r="F16" i="36"/>
  <c r="L286" i="35"/>
  <c r="D348" i="35"/>
  <c r="G218" i="35"/>
  <c r="I48" i="35"/>
  <c r="I77" i="35"/>
  <c r="L252" i="35"/>
  <c r="I348" i="35"/>
  <c r="B234" i="35"/>
  <c r="L247" i="35"/>
  <c r="G286" i="35"/>
  <c r="C282" i="35"/>
  <c r="D48" i="35"/>
  <c r="I314" i="35"/>
  <c r="I281" i="35"/>
  <c r="D184" i="35"/>
  <c r="I247" i="35"/>
  <c r="G320" i="35"/>
  <c r="I116" i="35"/>
  <c r="C10" i="36"/>
  <c r="C30" i="36"/>
  <c r="B29" i="34"/>
  <c r="D16" i="36"/>
  <c r="C354" i="35"/>
  <c r="B303" i="35"/>
  <c r="G246" i="35"/>
  <c r="I179" i="35"/>
  <c r="D20" i="36"/>
  <c r="D77" i="35"/>
  <c r="D218" i="35"/>
  <c r="D252" i="35"/>
  <c r="B98" i="35"/>
  <c r="L354" i="35"/>
  <c r="B49" i="34"/>
  <c r="B13" i="34"/>
  <c r="C286" i="35"/>
  <c r="B45" i="34"/>
  <c r="G144" i="35"/>
  <c r="G382" i="35"/>
  <c r="L82" i="35"/>
  <c r="L144" i="35"/>
  <c r="L246" i="35"/>
  <c r="B13" i="37"/>
  <c r="I110" i="35"/>
  <c r="C27" i="36"/>
  <c r="C252" i="35"/>
  <c r="B33" i="34"/>
  <c r="C17" i="36"/>
  <c r="C78" i="35"/>
  <c r="D9" i="35"/>
  <c r="B31" i="35"/>
  <c r="F15" i="36"/>
  <c r="C146" i="35"/>
  <c r="I112" i="35"/>
  <c r="B268" i="35"/>
  <c r="G10" i="35"/>
  <c r="D350" i="35"/>
  <c r="C43" i="35"/>
  <c r="B337" i="35"/>
  <c r="L218" i="35"/>
  <c r="D388" i="35"/>
  <c r="B302" i="35"/>
  <c r="I82" i="35"/>
  <c r="L77" i="35"/>
  <c r="L348" i="35"/>
  <c r="I349" i="35"/>
  <c r="C26" i="36"/>
  <c r="L280" i="35"/>
  <c r="G150" i="35"/>
  <c r="B65" i="35"/>
  <c r="I212" i="35"/>
  <c r="C48" i="35"/>
  <c r="I44" i="35"/>
  <c r="B93" i="34"/>
  <c r="I316" i="35"/>
  <c r="L350" i="35"/>
  <c r="I8" i="35"/>
  <c r="C35" i="36"/>
  <c r="I248" i="35"/>
  <c r="C184" i="35"/>
  <c r="D247" i="35"/>
  <c r="D43" i="35"/>
  <c r="I146" i="35"/>
  <c r="B406" i="35"/>
  <c r="L314" i="35"/>
  <c r="G48" i="35"/>
  <c r="C179" i="35"/>
  <c r="L383" i="35"/>
  <c r="D354" i="35"/>
  <c r="I246" i="35"/>
  <c r="I9" i="35"/>
  <c r="D76" i="35"/>
  <c r="D112" i="35"/>
  <c r="I145" i="35"/>
  <c r="G315" i="35"/>
  <c r="D14" i="36"/>
  <c r="D8" i="35"/>
  <c r="G110" i="35"/>
  <c r="L248" i="35"/>
  <c r="B39" i="37"/>
  <c r="C350" i="35"/>
  <c r="F20" i="36"/>
  <c r="G178" i="35"/>
  <c r="C23" i="36"/>
  <c r="I282" i="35"/>
  <c r="B202" i="35"/>
  <c r="C112" i="35"/>
  <c r="B371" i="35"/>
  <c r="L214" i="35"/>
  <c r="C25" i="36"/>
  <c r="C19" i="36"/>
  <c r="L78" i="35"/>
  <c r="C349" i="35"/>
  <c r="C246" i="35"/>
  <c r="C6" i="36"/>
  <c r="G145" i="35"/>
  <c r="G8" i="35"/>
  <c r="G247" i="35"/>
  <c r="G349" i="35"/>
  <c r="L316" i="35"/>
  <c r="B236" i="35"/>
  <c r="L180" i="35"/>
  <c r="D384" i="35"/>
  <c r="D42" i="35"/>
  <c r="G116" i="35"/>
  <c r="L116" i="35"/>
  <c r="I320" i="35"/>
  <c r="D145" i="35"/>
  <c r="D150" i="35"/>
  <c r="G214" i="35"/>
  <c r="C8" i="35"/>
  <c r="I388" i="35"/>
  <c r="C14" i="35"/>
  <c r="L42" i="35"/>
  <c r="B338" i="35"/>
  <c r="C82" i="35"/>
  <c r="C110" i="35"/>
  <c r="B101" i="34"/>
  <c r="C314" i="35"/>
  <c r="C213" i="35"/>
  <c r="C383" i="35"/>
  <c r="B17" i="34"/>
  <c r="G314" i="35"/>
  <c r="I178" i="35"/>
  <c r="I43" i="35"/>
  <c r="D111" i="35"/>
  <c r="B405" i="35"/>
  <c r="B81" i="34"/>
  <c r="C7" i="36"/>
  <c r="B201" i="35"/>
  <c r="B200" i="35"/>
  <c r="L178" i="35"/>
  <c r="B41" i="34"/>
  <c r="L111" i="35"/>
  <c r="B21" i="34"/>
  <c r="B64" i="35"/>
  <c r="C9" i="35"/>
  <c r="I214" i="35"/>
  <c r="D78" i="35"/>
  <c r="D383" i="35"/>
  <c r="D246" i="35"/>
  <c r="B11" i="36"/>
  <c r="F14" i="36"/>
  <c r="I35" i="33" l="1"/>
  <c r="J306" i="35"/>
  <c r="K299" i="35"/>
  <c r="F299" i="35"/>
  <c r="G32" i="34"/>
  <c r="C34" i="34"/>
  <c r="G34" i="34" s="1"/>
  <c r="I55" i="33"/>
  <c r="K265" i="35"/>
  <c r="F265" i="35"/>
  <c r="E62" i="34"/>
  <c r="F196" i="35"/>
  <c r="K196" i="35"/>
  <c r="F223" i="35"/>
  <c r="K223" i="35"/>
  <c r="E76" i="33"/>
  <c r="K322" i="35"/>
  <c r="F322" i="35"/>
  <c r="K295" i="35"/>
  <c r="F295" i="35"/>
  <c r="F287" i="35"/>
  <c r="K287" i="35"/>
  <c r="F292" i="35"/>
  <c r="K292" i="35"/>
  <c r="M305" i="35"/>
  <c r="E86" i="33"/>
  <c r="F11" i="35"/>
  <c r="K259" i="35"/>
  <c r="F259" i="35"/>
  <c r="K123" i="35"/>
  <c r="F123" i="35"/>
  <c r="H111" i="33"/>
  <c r="I108" i="33"/>
  <c r="K50" i="35"/>
  <c r="F50" i="35"/>
  <c r="K255" i="35"/>
  <c r="F255" i="35"/>
  <c r="K122" i="35"/>
  <c r="F122" i="35"/>
  <c r="K165" i="35"/>
  <c r="F165" i="35"/>
  <c r="K185" i="35"/>
  <c r="F185" i="35"/>
  <c r="K327" i="35"/>
  <c r="F327" i="35"/>
  <c r="F86" i="35"/>
  <c r="K86" i="35"/>
  <c r="K191" i="35"/>
  <c r="F191" i="35"/>
  <c r="K120" i="35"/>
  <c r="F120" i="35"/>
  <c r="F58" i="35"/>
  <c r="K58" i="35"/>
  <c r="F395" i="35"/>
  <c r="K395" i="35"/>
  <c r="F325" i="35"/>
  <c r="K325" i="35"/>
  <c r="K63" i="35"/>
  <c r="F63" i="35"/>
  <c r="I85" i="33"/>
  <c r="F130" i="35"/>
  <c r="K130" i="35"/>
  <c r="K153" i="35"/>
  <c r="F153" i="35"/>
  <c r="F263" i="35"/>
  <c r="K263" i="35"/>
  <c r="F321" i="35"/>
  <c r="K321" i="35"/>
  <c r="H58" i="34"/>
  <c r="F20" i="35"/>
  <c r="F351" i="35"/>
  <c r="K351" i="35"/>
  <c r="E58" i="34"/>
  <c r="K392" i="35"/>
  <c r="F392" i="35"/>
  <c r="K288" i="35"/>
  <c r="F288" i="35"/>
  <c r="E54" i="34"/>
  <c r="I93" i="33"/>
  <c r="H96" i="33"/>
  <c r="F352" i="35"/>
  <c r="K352" i="35"/>
  <c r="H42" i="34"/>
  <c r="F47" i="35"/>
  <c r="K47" i="35"/>
  <c r="K330" i="35"/>
  <c r="F330" i="35"/>
  <c r="F28" i="35"/>
  <c r="H70" i="34"/>
  <c r="F394" i="35"/>
  <c r="K394" i="35"/>
  <c r="E42" i="34"/>
  <c r="F121" i="35"/>
  <c r="K121" i="35"/>
  <c r="K195" i="35"/>
  <c r="F195" i="35"/>
  <c r="K131" i="35"/>
  <c r="F131" i="35"/>
  <c r="I78" i="33"/>
  <c r="H81" i="33"/>
  <c r="H38" i="34"/>
  <c r="F113" i="35"/>
  <c r="K113" i="35"/>
  <c r="F401" i="35"/>
  <c r="K401" i="35"/>
  <c r="C18" i="34"/>
  <c r="G18" i="34" s="1"/>
  <c r="G16" i="34"/>
  <c r="F186" i="35"/>
  <c r="K186" i="35"/>
  <c r="K49" i="35"/>
  <c r="F49" i="35"/>
  <c r="K285" i="35"/>
  <c r="F285" i="35"/>
  <c r="K266" i="35"/>
  <c r="F266" i="35"/>
  <c r="F329" i="35"/>
  <c r="K329" i="35"/>
  <c r="E30" i="34"/>
  <c r="K125" i="35"/>
  <c r="F125" i="35"/>
  <c r="K360" i="35"/>
  <c r="F360" i="35"/>
  <c r="I60" i="33"/>
  <c r="K334" i="35"/>
  <c r="F334" i="35"/>
  <c r="F155" i="35"/>
  <c r="K155" i="35"/>
  <c r="K356" i="35"/>
  <c r="F356" i="35"/>
  <c r="F53" i="35"/>
  <c r="K53" i="35"/>
  <c r="F261" i="35"/>
  <c r="K261" i="35"/>
  <c r="K91" i="35"/>
  <c r="F91" i="35"/>
  <c r="F387" i="35"/>
  <c r="K387" i="35"/>
  <c r="K95" i="35"/>
  <c r="F95" i="35"/>
  <c r="C58" i="34"/>
  <c r="G58" i="34" s="1"/>
  <c r="G56" i="34"/>
  <c r="F12" i="35"/>
  <c r="K222" i="35"/>
  <c r="F222" i="35"/>
  <c r="E46" i="33"/>
  <c r="K152" i="35"/>
  <c r="F152" i="35"/>
  <c r="F29" i="35"/>
  <c r="K368" i="35"/>
  <c r="F368" i="35"/>
  <c r="F94" i="35"/>
  <c r="K94" i="35"/>
  <c r="F97" i="35"/>
  <c r="K97" i="35"/>
  <c r="K291" i="35"/>
  <c r="F291" i="35"/>
  <c r="G72" i="34"/>
  <c r="C74" i="34"/>
  <c r="G74" i="34" s="1"/>
  <c r="H46" i="34"/>
  <c r="I70" i="33"/>
  <c r="K183" i="35"/>
  <c r="F183" i="35"/>
  <c r="H30" i="34"/>
  <c r="F128" i="35"/>
  <c r="K128" i="35"/>
  <c r="K118" i="35"/>
  <c r="F118" i="35"/>
  <c r="K257" i="35"/>
  <c r="F257" i="35"/>
  <c r="C10" i="34"/>
  <c r="G14" i="34" s="1"/>
  <c r="G8" i="34"/>
  <c r="G12" i="34"/>
  <c r="H94" i="34"/>
  <c r="I38" i="33"/>
  <c r="F115" i="35"/>
  <c r="K115" i="35"/>
  <c r="F13" i="35"/>
  <c r="E94" i="34"/>
  <c r="K232" i="35"/>
  <c r="F232" i="35"/>
  <c r="I105" i="33"/>
  <c r="K215" i="35"/>
  <c r="F215" i="35"/>
  <c r="F15" i="35"/>
  <c r="E102" i="34"/>
  <c r="K127" i="35"/>
  <c r="F127" i="35"/>
  <c r="K391" i="35"/>
  <c r="F391" i="35"/>
  <c r="F256" i="35"/>
  <c r="K256" i="35"/>
  <c r="I120" i="33"/>
  <c r="C14" i="34"/>
  <c r="K79" i="35"/>
  <c r="F79" i="35"/>
  <c r="I73" i="33"/>
  <c r="H76" i="33"/>
  <c r="J340" i="35"/>
  <c r="K51" i="35"/>
  <c r="F51" i="35"/>
  <c r="K45" i="35"/>
  <c r="F45" i="35"/>
  <c r="E98" i="34"/>
  <c r="I65" i="33"/>
  <c r="F328" i="35"/>
  <c r="K328" i="35"/>
  <c r="F187" i="35"/>
  <c r="K187" i="35"/>
  <c r="C70" i="34"/>
  <c r="G70" i="34" s="1"/>
  <c r="G68" i="34"/>
  <c r="E408" i="35"/>
  <c r="K264" i="35"/>
  <c r="F264" i="35"/>
  <c r="K357" i="35"/>
  <c r="F357" i="35"/>
  <c r="K293" i="35"/>
  <c r="F293" i="35"/>
  <c r="K229" i="35"/>
  <c r="F229" i="35"/>
  <c r="J374" i="35"/>
  <c r="C98" i="34"/>
  <c r="G98" i="34" s="1"/>
  <c r="G96" i="34"/>
  <c r="K362" i="35"/>
  <c r="F362" i="35"/>
  <c r="C54" i="34"/>
  <c r="G54" i="34" s="1"/>
  <c r="G52" i="34"/>
  <c r="K367" i="35"/>
  <c r="F367" i="35"/>
  <c r="H50" i="34"/>
  <c r="I13" i="33"/>
  <c r="H66" i="34"/>
  <c r="E66" i="34"/>
  <c r="K190" i="35"/>
  <c r="F190" i="35"/>
  <c r="F189" i="35"/>
  <c r="K189" i="35"/>
  <c r="K317" i="35"/>
  <c r="F317" i="35"/>
  <c r="K358" i="35"/>
  <c r="F358" i="35"/>
  <c r="F83" i="35"/>
  <c r="K83" i="35"/>
  <c r="K403" i="35"/>
  <c r="F403" i="35"/>
  <c r="F230" i="35"/>
  <c r="K230" i="35"/>
  <c r="F225" i="35"/>
  <c r="K225" i="35"/>
  <c r="K363" i="35"/>
  <c r="F363" i="35"/>
  <c r="F21" i="35"/>
  <c r="E36" i="33"/>
  <c r="F298" i="35"/>
  <c r="K298" i="35"/>
  <c r="F61" i="35"/>
  <c r="K61" i="35"/>
  <c r="F81" i="35"/>
  <c r="K81" i="35"/>
  <c r="I28" i="33"/>
  <c r="J68" i="35"/>
  <c r="K233" i="35"/>
  <c r="F233" i="35"/>
  <c r="E74" i="34"/>
  <c r="E101" i="33"/>
  <c r="K161" i="35"/>
  <c r="F161" i="35"/>
  <c r="F157" i="35"/>
  <c r="K157" i="35"/>
  <c r="K198" i="35"/>
  <c r="F198" i="35"/>
  <c r="E50" i="34"/>
  <c r="E86" i="34"/>
  <c r="C22" i="34"/>
  <c r="G22" i="34" s="1"/>
  <c r="G20" i="34"/>
  <c r="F364" i="35"/>
  <c r="K364" i="35"/>
  <c r="F284" i="35"/>
  <c r="K284" i="35"/>
  <c r="H407" i="35"/>
  <c r="K226" i="35"/>
  <c r="F226" i="35"/>
  <c r="E116" i="33"/>
  <c r="F59" i="35"/>
  <c r="K59" i="35"/>
  <c r="H339" i="35"/>
  <c r="M373" i="35"/>
  <c r="K80" i="35"/>
  <c r="F80" i="35"/>
  <c r="H22" i="34"/>
  <c r="I103" i="33"/>
  <c r="H106" i="33"/>
  <c r="F258" i="35"/>
  <c r="K258" i="35"/>
  <c r="H74" i="34"/>
  <c r="E96" i="33"/>
  <c r="K87" i="35"/>
  <c r="F87" i="35"/>
  <c r="K129" i="35"/>
  <c r="F129" i="35"/>
  <c r="F318" i="35"/>
  <c r="K318" i="35"/>
  <c r="C46" i="34"/>
  <c r="G46" i="34" s="1"/>
  <c r="G44" i="34"/>
  <c r="E82" i="34"/>
  <c r="F224" i="35"/>
  <c r="K224" i="35"/>
  <c r="F54" i="35"/>
  <c r="K54" i="35"/>
  <c r="K62" i="35"/>
  <c r="F62" i="35"/>
  <c r="M407" i="35"/>
  <c r="H373" i="35"/>
  <c r="K89" i="35"/>
  <c r="F89" i="35"/>
  <c r="E306" i="35"/>
  <c r="K294" i="35"/>
  <c r="F294" i="35"/>
  <c r="K158" i="35"/>
  <c r="F158" i="35"/>
  <c r="E18" i="34"/>
  <c r="E121" i="33"/>
  <c r="I43" i="33"/>
  <c r="K92" i="35"/>
  <c r="F92" i="35"/>
  <c r="K400" i="35"/>
  <c r="F400" i="35"/>
  <c r="K159" i="35"/>
  <c r="F159" i="35"/>
  <c r="I8" i="33"/>
  <c r="K249" i="35"/>
  <c r="F249" i="35"/>
  <c r="F216" i="35"/>
  <c r="K216" i="35"/>
  <c r="F369" i="35"/>
  <c r="K369" i="35"/>
  <c r="E111" i="33"/>
  <c r="E91" i="33"/>
  <c r="H10" i="34"/>
  <c r="K164" i="35"/>
  <c r="F164" i="35"/>
  <c r="F163" i="35"/>
  <c r="K163" i="35"/>
  <c r="K160" i="35"/>
  <c r="F160" i="35"/>
  <c r="K319" i="35"/>
  <c r="F319" i="35"/>
  <c r="K154" i="35"/>
  <c r="F154" i="35"/>
  <c r="E81" i="33"/>
  <c r="C38" i="34"/>
  <c r="G38" i="34" s="1"/>
  <c r="G36" i="34"/>
  <c r="F23" i="35"/>
  <c r="G40" i="34"/>
  <c r="C42" i="34"/>
  <c r="G42" i="34" s="1"/>
  <c r="H121" i="33"/>
  <c r="I118" i="33"/>
  <c r="I110" i="33"/>
  <c r="K289" i="35"/>
  <c r="F289" i="35"/>
  <c r="F25" i="35"/>
  <c r="K55" i="35"/>
  <c r="F55" i="35"/>
  <c r="I98" i="33"/>
  <c r="H101" i="33"/>
  <c r="C50" i="34"/>
  <c r="G50" i="34" s="1"/>
  <c r="G48" i="34"/>
  <c r="K52" i="35"/>
  <c r="F52" i="35"/>
  <c r="F297" i="35"/>
  <c r="K297" i="35"/>
  <c r="K88" i="35"/>
  <c r="F88" i="35"/>
  <c r="H18" i="34"/>
  <c r="C86" i="34"/>
  <c r="G86" i="34" s="1"/>
  <c r="G84" i="34"/>
  <c r="F326" i="35"/>
  <c r="K326" i="35"/>
  <c r="K323" i="35"/>
  <c r="F323" i="35"/>
  <c r="F114" i="35"/>
  <c r="K114" i="35"/>
  <c r="I58" i="33"/>
  <c r="I10" i="33"/>
  <c r="I18" i="33"/>
  <c r="H21" i="33"/>
  <c r="K335" i="35"/>
  <c r="F335" i="35"/>
  <c r="I53" i="33"/>
  <c r="K231" i="35"/>
  <c r="F231" i="35"/>
  <c r="F46" i="35"/>
  <c r="K46" i="35"/>
  <c r="K332" i="35"/>
  <c r="F332" i="35"/>
  <c r="F283" i="35"/>
  <c r="K283" i="35"/>
  <c r="K301" i="35"/>
  <c r="F301" i="35"/>
  <c r="K126" i="35"/>
  <c r="F126" i="35"/>
  <c r="F19" i="35"/>
  <c r="F398" i="35"/>
  <c r="K398" i="35"/>
  <c r="F250" i="35"/>
  <c r="K250" i="35"/>
  <c r="E22" i="34"/>
  <c r="F151" i="35"/>
  <c r="K151" i="35"/>
  <c r="H14" i="34"/>
  <c r="K188" i="35"/>
  <c r="F188" i="35"/>
  <c r="F22" i="35"/>
  <c r="I20" i="33"/>
  <c r="F93" i="35"/>
  <c r="K93" i="35"/>
  <c r="H62" i="34"/>
  <c r="K219" i="35"/>
  <c r="F219" i="35"/>
  <c r="K124" i="35"/>
  <c r="F124" i="35"/>
  <c r="K361" i="35"/>
  <c r="F361" i="35"/>
  <c r="F333" i="35"/>
  <c r="K333" i="35"/>
  <c r="K386" i="35"/>
  <c r="F386" i="35"/>
  <c r="E78" i="34"/>
  <c r="K228" i="35"/>
  <c r="F228" i="35"/>
  <c r="F331" i="35"/>
  <c r="K331" i="35"/>
  <c r="F26" i="35"/>
  <c r="I30" i="33"/>
  <c r="K300" i="35"/>
  <c r="F300" i="35"/>
  <c r="E106" i="33"/>
  <c r="I48" i="33"/>
  <c r="I63" i="33"/>
  <c r="F355" i="35"/>
  <c r="K355" i="35"/>
  <c r="F197" i="35"/>
  <c r="K197" i="35"/>
  <c r="I88" i="33"/>
  <c r="F227" i="35"/>
  <c r="K227" i="35"/>
  <c r="K57" i="35"/>
  <c r="F57" i="35"/>
  <c r="I15" i="33"/>
  <c r="E38" i="34"/>
  <c r="E14" i="34"/>
  <c r="I25" i="33"/>
  <c r="F399" i="35"/>
  <c r="K399" i="35"/>
  <c r="K96" i="35"/>
  <c r="F96" i="35"/>
  <c r="I33" i="33"/>
  <c r="F181" i="35"/>
  <c r="K181" i="35"/>
  <c r="F217" i="35"/>
  <c r="K217" i="35"/>
  <c r="K56" i="35"/>
  <c r="F56" i="35"/>
  <c r="F119" i="35"/>
  <c r="K119" i="35"/>
  <c r="F18" i="35"/>
  <c r="K182" i="35"/>
  <c r="F182" i="35"/>
  <c r="F221" i="35"/>
  <c r="K221" i="35"/>
  <c r="K353" i="35"/>
  <c r="F353" i="35"/>
  <c r="F85" i="35"/>
  <c r="K85" i="35"/>
  <c r="F17" i="35"/>
  <c r="E340" i="35"/>
  <c r="I80" i="33"/>
  <c r="E10" i="34"/>
  <c r="K253" i="35"/>
  <c r="F253" i="35"/>
  <c r="K260" i="35"/>
  <c r="F260" i="35"/>
  <c r="C26" i="34"/>
  <c r="G26" i="34" s="1"/>
  <c r="G24" i="34"/>
  <c r="K262" i="35"/>
  <c r="F262" i="35"/>
  <c r="E34" i="34"/>
  <c r="E26" i="34"/>
  <c r="F220" i="35"/>
  <c r="K220" i="35"/>
  <c r="K359" i="35"/>
  <c r="F359" i="35"/>
  <c r="F397" i="35"/>
  <c r="K397" i="35"/>
  <c r="F194" i="35"/>
  <c r="K194" i="35"/>
  <c r="F90" i="35"/>
  <c r="K90" i="35"/>
  <c r="F365" i="35"/>
  <c r="K365" i="35"/>
  <c r="I115" i="33"/>
  <c r="F60" i="35"/>
  <c r="K60" i="35"/>
  <c r="I45" i="33"/>
  <c r="I68" i="33"/>
  <c r="H54" i="34"/>
  <c r="F192" i="35"/>
  <c r="K192" i="35"/>
  <c r="F162" i="35"/>
  <c r="K162" i="35"/>
  <c r="K324" i="35"/>
  <c r="F324" i="35"/>
  <c r="H90" i="34"/>
  <c r="C90" i="34"/>
  <c r="G90" i="34" s="1"/>
  <c r="G88" i="34"/>
  <c r="I40" i="33"/>
  <c r="K199" i="35"/>
  <c r="F199" i="35"/>
  <c r="I23" i="33"/>
  <c r="K366" i="35"/>
  <c r="F366" i="35"/>
  <c r="G80" i="34"/>
  <c r="C82" i="34"/>
  <c r="G82" i="34" s="1"/>
  <c r="K267" i="35"/>
  <c r="F267" i="35"/>
  <c r="K251" i="35"/>
  <c r="F251" i="35"/>
  <c r="F24" i="35"/>
  <c r="J408" i="35"/>
  <c r="H82" i="34"/>
  <c r="E41" i="33"/>
  <c r="I75" i="33"/>
  <c r="K390" i="35"/>
  <c r="F390" i="35"/>
  <c r="K117" i="35"/>
  <c r="F117" i="35"/>
  <c r="K84" i="35"/>
  <c r="F84" i="35"/>
  <c r="H86" i="34"/>
  <c r="K296" i="35"/>
  <c r="F296" i="35"/>
  <c r="F393" i="35"/>
  <c r="K393" i="35"/>
  <c r="I95" i="33"/>
  <c r="K149" i="35"/>
  <c r="F149" i="35"/>
  <c r="C62" i="34"/>
  <c r="G62" i="34" s="1"/>
  <c r="G60" i="34"/>
  <c r="M339" i="35"/>
  <c r="H305" i="35"/>
  <c r="E374" i="35"/>
  <c r="H26" i="34"/>
  <c r="F16" i="35"/>
  <c r="G100" i="34"/>
  <c r="C102" i="34"/>
  <c r="G102" i="34" s="1"/>
  <c r="E46" i="34"/>
  <c r="F148" i="35"/>
  <c r="K148" i="35"/>
  <c r="K290" i="35"/>
  <c r="F290" i="35"/>
  <c r="K385" i="35"/>
  <c r="F385" i="35"/>
  <c r="C30" i="34"/>
  <c r="G30" i="34" s="1"/>
  <c r="G28" i="34"/>
  <c r="E90" i="34"/>
  <c r="H116" i="33"/>
  <c r="I113" i="33"/>
  <c r="F27" i="35"/>
  <c r="E70" i="34"/>
  <c r="I50" i="33"/>
  <c r="C94" i="34"/>
  <c r="G94" i="34" s="1"/>
  <c r="G92" i="34"/>
  <c r="F402" i="35"/>
  <c r="K402" i="35"/>
  <c r="I83" i="33"/>
  <c r="H86" i="33"/>
  <c r="K389" i="35"/>
  <c r="F389" i="35"/>
  <c r="H102" i="34"/>
  <c r="F254" i="35"/>
  <c r="K254" i="35"/>
  <c r="K396" i="35"/>
  <c r="F396" i="35"/>
  <c r="K147" i="35"/>
  <c r="F147" i="35"/>
  <c r="H98" i="34"/>
  <c r="H78" i="34"/>
  <c r="K193" i="35"/>
  <c r="F193" i="35"/>
  <c r="I100" i="33"/>
  <c r="G64" i="34"/>
  <c r="C66" i="34"/>
  <c r="G66" i="34" s="1"/>
  <c r="C78" i="34"/>
  <c r="G78" i="34" s="1"/>
  <c r="G76" i="34"/>
  <c r="F156" i="35"/>
  <c r="K156" i="35"/>
  <c r="N181" i="10"/>
  <c r="K183" i="10"/>
  <c r="K185" i="10" s="1"/>
  <c r="F177" i="1"/>
  <c r="L177" i="1"/>
  <c r="J314" i="9"/>
  <c r="AR21" i="9"/>
  <c r="F314" i="9"/>
  <c r="AX21" i="9"/>
  <c r="J162" i="2"/>
  <c r="H162" i="2"/>
  <c r="L162" i="2"/>
  <c r="H320" i="6"/>
  <c r="J320" i="6"/>
  <c r="L320" i="6"/>
  <c r="AX8" i="4"/>
  <c r="L311" i="13"/>
  <c r="D313" i="9"/>
  <c r="D318" i="9" s="1"/>
  <c r="AV33" i="21"/>
  <c r="AR8" i="4"/>
  <c r="AV21" i="9"/>
  <c r="AT16" i="2"/>
  <c r="J175" i="2"/>
  <c r="H175" i="2"/>
  <c r="H306" i="9"/>
  <c r="F183" i="2"/>
  <c r="J250" i="3"/>
  <c r="AT34" i="1"/>
  <c r="H250" i="3"/>
  <c r="G408" i="35"/>
  <c r="L408" i="35"/>
  <c r="L374" i="35"/>
  <c r="G374" i="35"/>
  <c r="L340" i="35"/>
  <c r="G340" i="35"/>
  <c r="L306" i="35"/>
  <c r="G306" i="35"/>
  <c r="L272" i="35"/>
  <c r="G272" i="35"/>
  <c r="L238" i="35"/>
  <c r="G238" i="35"/>
  <c r="C34" i="35"/>
  <c r="F306" i="9"/>
  <c r="L182" i="2"/>
  <c r="L179" i="1"/>
  <c r="J164" i="2"/>
  <c r="J178" i="2"/>
  <c r="H178" i="2"/>
  <c r="L172" i="2"/>
  <c r="H183" i="2"/>
  <c r="H174" i="2"/>
  <c r="F163" i="2"/>
  <c r="L178" i="2"/>
  <c r="C68" i="35"/>
  <c r="F168" i="2"/>
  <c r="H242" i="3"/>
  <c r="AV29" i="3"/>
  <c r="AT10" i="1"/>
  <c r="AV22" i="9"/>
  <c r="C102" i="35"/>
  <c r="L184" i="2"/>
  <c r="AX34" i="1"/>
  <c r="AW39" i="23"/>
  <c r="AT28" i="3"/>
  <c r="AX33" i="1"/>
  <c r="AX27" i="9"/>
  <c r="L306" i="9"/>
  <c r="F250" i="3"/>
  <c r="AX16" i="3"/>
  <c r="AR24" i="1"/>
  <c r="AR26" i="3"/>
  <c r="AV33" i="1"/>
  <c r="AT19" i="9"/>
  <c r="AX22" i="9"/>
  <c r="J167" i="2"/>
  <c r="AR11" i="1"/>
  <c r="L242" i="3"/>
  <c r="AW39" i="7"/>
  <c r="L183" i="1"/>
  <c r="L174" i="2"/>
  <c r="F242" i="3"/>
  <c r="AX26" i="3"/>
  <c r="AR34" i="3"/>
  <c r="AX27" i="1"/>
  <c r="AX11" i="1"/>
  <c r="J184" i="2"/>
  <c r="AX33" i="3"/>
  <c r="H165" i="2"/>
  <c r="AX19" i="9"/>
  <c r="AT13" i="1"/>
  <c r="AR31" i="1"/>
  <c r="L160" i="2"/>
  <c r="M404" i="35"/>
  <c r="H370" i="35"/>
  <c r="H404" i="35"/>
  <c r="M336" i="35"/>
  <c r="H302" i="35"/>
  <c r="H336" i="35"/>
  <c r="M370" i="35"/>
  <c r="M302" i="35"/>
  <c r="F168" i="1"/>
  <c r="AX18" i="1"/>
  <c r="AT15" i="1"/>
  <c r="AR30" i="1"/>
  <c r="AW39" i="14"/>
  <c r="F165" i="2"/>
  <c r="H177" i="1"/>
  <c r="AW39" i="10"/>
  <c r="AW39" i="25"/>
  <c r="F180" i="2"/>
  <c r="AX11" i="9"/>
  <c r="AW39" i="4"/>
  <c r="H167" i="2"/>
  <c r="AR34" i="1"/>
  <c r="AR19" i="3"/>
  <c r="AV33" i="3"/>
  <c r="AT19" i="3"/>
  <c r="AW39" i="22"/>
  <c r="H163" i="2"/>
  <c r="AR13" i="9"/>
  <c r="AT26" i="3"/>
  <c r="AX31" i="1"/>
  <c r="H179" i="1"/>
  <c r="L180" i="2"/>
  <c r="L165" i="2"/>
  <c r="AR28" i="1"/>
  <c r="AT28" i="1"/>
  <c r="AV32" i="1"/>
  <c r="AR17" i="1"/>
  <c r="J168" i="1"/>
  <c r="AR11" i="9"/>
  <c r="E188" i="2"/>
  <c r="J163" i="2"/>
  <c r="AR10" i="9"/>
  <c r="AT11" i="9"/>
  <c r="AT23" i="9"/>
  <c r="J312" i="9"/>
  <c r="AR27" i="9"/>
  <c r="AV15" i="9"/>
  <c r="AR31" i="9"/>
  <c r="AT24" i="9"/>
  <c r="AX31" i="9"/>
  <c r="AT17" i="9"/>
  <c r="AX17" i="9"/>
  <c r="AV31" i="9"/>
  <c r="AX15" i="9"/>
  <c r="AT13" i="9"/>
  <c r="AT31" i="9"/>
  <c r="H372" i="35"/>
  <c r="M406" i="35"/>
  <c r="M304" i="35"/>
  <c r="H406" i="35"/>
  <c r="H304" i="35"/>
  <c r="M338" i="35"/>
  <c r="M372" i="35"/>
  <c r="H338" i="35"/>
  <c r="AX15" i="1"/>
  <c r="AT21" i="1"/>
  <c r="L178" i="1"/>
  <c r="AV9" i="9"/>
  <c r="AT12" i="9"/>
  <c r="AX8" i="9"/>
  <c r="L296" i="9"/>
  <c r="AR8" i="9"/>
  <c r="AT18" i="9"/>
  <c r="AV20" i="9"/>
  <c r="AX29" i="3"/>
  <c r="AX9" i="1"/>
  <c r="AR29" i="3"/>
  <c r="J178" i="1"/>
  <c r="AV24" i="1"/>
  <c r="AR12" i="1"/>
  <c r="AX10" i="1"/>
  <c r="AR20" i="9"/>
  <c r="AT9" i="1"/>
  <c r="AR9" i="9"/>
  <c r="AV28" i="9"/>
  <c r="AR33" i="9"/>
  <c r="AX24" i="1"/>
  <c r="AR15" i="3"/>
  <c r="AV25" i="3"/>
  <c r="AT15" i="3"/>
  <c r="L176" i="1"/>
  <c r="H164" i="1"/>
  <c r="AV8" i="9"/>
  <c r="AV12" i="9"/>
  <c r="AT30" i="9"/>
  <c r="AX20" i="3"/>
  <c r="J176" i="1"/>
  <c r="E189" i="1"/>
  <c r="AT33" i="9"/>
  <c r="AX30" i="9"/>
  <c r="H312" i="9"/>
  <c r="F176" i="1"/>
  <c r="F164" i="2"/>
  <c r="AX20" i="9"/>
  <c r="AX18" i="9"/>
  <c r="AT16" i="9"/>
  <c r="AX32" i="3"/>
  <c r="AV10" i="3"/>
  <c r="AT14" i="3"/>
  <c r="AX17" i="3"/>
  <c r="AR16" i="3"/>
  <c r="L159" i="2"/>
  <c r="AT16" i="3"/>
  <c r="AR17" i="9"/>
  <c r="AR23" i="3"/>
  <c r="J159" i="2"/>
  <c r="AT12" i="3"/>
  <c r="AV12" i="3"/>
  <c r="AR32" i="3"/>
  <c r="AV23" i="3"/>
  <c r="AX21" i="3"/>
  <c r="AX12" i="3"/>
  <c r="AX25" i="3"/>
  <c r="AR33" i="2"/>
  <c r="F182" i="2"/>
  <c r="H160" i="2"/>
  <c r="H172" i="2"/>
  <c r="J174" i="2"/>
  <c r="J180" i="2"/>
  <c r="AX11" i="2"/>
  <c r="F176" i="2"/>
  <c r="F167" i="2"/>
  <c r="J176" i="2"/>
  <c r="L176" i="2"/>
  <c r="L170" i="2"/>
  <c r="AV15" i="2"/>
  <c r="J183" i="2"/>
  <c r="AX16" i="2"/>
  <c r="F160" i="2"/>
  <c r="J172" i="2"/>
  <c r="AT17" i="2"/>
  <c r="AT33" i="2"/>
  <c r="H170" i="2"/>
  <c r="H168" i="2"/>
  <c r="J170" i="2"/>
  <c r="J185" i="2"/>
  <c r="AV33" i="2"/>
  <c r="AV23" i="2"/>
  <c r="AR28" i="2"/>
  <c r="AT30" i="2"/>
  <c r="AR29" i="2"/>
  <c r="AT34" i="2"/>
  <c r="AV34" i="2"/>
  <c r="AR16" i="2"/>
  <c r="H173" i="2"/>
  <c r="L185" i="2"/>
  <c r="AT32" i="2"/>
  <c r="AR19" i="2"/>
  <c r="AR10" i="2"/>
  <c r="AV29" i="2"/>
  <c r="AX28" i="2"/>
  <c r="AX34" i="2"/>
  <c r="H164" i="2"/>
  <c r="AX21" i="2"/>
  <c r="AR8" i="2"/>
  <c r="L168" i="2"/>
  <c r="AT14" i="2"/>
  <c r="L173" i="2"/>
  <c r="AT23" i="2"/>
  <c r="AR23" i="2"/>
  <c r="AX8" i="2"/>
  <c r="AV12" i="2"/>
  <c r="AT25" i="2"/>
  <c r="AR22" i="2"/>
  <c r="AT12" i="2"/>
  <c r="K190" i="2"/>
  <c r="AV20" i="2"/>
  <c r="AX10" i="2"/>
  <c r="AV32" i="2"/>
  <c r="AV17" i="2"/>
  <c r="AX9" i="2"/>
  <c r="AR24" i="2"/>
  <c r="AT24" i="2"/>
  <c r="F177" i="2"/>
  <c r="L177" i="2"/>
  <c r="AV8" i="2"/>
  <c r="AR14" i="2"/>
  <c r="AV26" i="2"/>
  <c r="F173" i="2"/>
  <c r="AX13" i="2"/>
  <c r="AR11" i="2"/>
  <c r="AT11" i="2"/>
  <c r="F161" i="2"/>
  <c r="H161" i="2"/>
  <c r="J161" i="2"/>
  <c r="L161" i="2"/>
  <c r="L179" i="2"/>
  <c r="J179" i="2"/>
  <c r="F179" i="2"/>
  <c r="H179" i="2"/>
  <c r="F184" i="35"/>
  <c r="K184" i="35"/>
  <c r="F14" i="35"/>
  <c r="F286" i="35"/>
  <c r="K286" i="35"/>
  <c r="F252" i="35"/>
  <c r="K252" i="35"/>
  <c r="K150" i="35"/>
  <c r="F150" i="35"/>
  <c r="F48" i="35"/>
  <c r="K48" i="35"/>
  <c r="F116" i="35"/>
  <c r="K116" i="35"/>
  <c r="F320" i="35"/>
  <c r="K320" i="35"/>
  <c r="K388" i="35"/>
  <c r="F388" i="35"/>
  <c r="F354" i="35"/>
  <c r="K354" i="35"/>
  <c r="F218" i="35"/>
  <c r="K218" i="35"/>
  <c r="F82" i="35"/>
  <c r="K82" i="35"/>
  <c r="F110" i="35"/>
  <c r="K110" i="35"/>
  <c r="K280" i="35"/>
  <c r="F280" i="35"/>
  <c r="C306" i="35"/>
  <c r="K306" i="35" s="1"/>
  <c r="K178" i="35"/>
  <c r="F178" i="35"/>
  <c r="K8" i="35"/>
  <c r="F8" i="35"/>
  <c r="F246" i="35"/>
  <c r="K246" i="35"/>
  <c r="F212" i="35"/>
  <c r="K212" i="35"/>
  <c r="F382" i="35"/>
  <c r="K382" i="35"/>
  <c r="C408" i="35"/>
  <c r="K408" i="35" s="1"/>
  <c r="K144" i="35"/>
  <c r="F144" i="35"/>
  <c r="C374" i="35"/>
  <c r="K374" i="35" s="1"/>
  <c r="K348" i="35"/>
  <c r="F348" i="35"/>
  <c r="K42" i="35"/>
  <c r="F76" i="35"/>
  <c r="K76" i="35"/>
  <c r="F314" i="35"/>
  <c r="K314" i="35"/>
  <c r="C340" i="35"/>
  <c r="F340" i="35" s="1"/>
  <c r="D374" i="35"/>
  <c r="I90" i="33"/>
  <c r="H91" i="33"/>
  <c r="K111" i="35"/>
  <c r="F111" i="35"/>
  <c r="K77" i="35"/>
  <c r="F77" i="35"/>
  <c r="F315" i="35"/>
  <c r="K315" i="35"/>
  <c r="K43" i="35"/>
  <c r="F43" i="35"/>
  <c r="K145" i="35"/>
  <c r="F145" i="35"/>
  <c r="F383" i="35"/>
  <c r="K383" i="35"/>
  <c r="F247" i="35"/>
  <c r="K247" i="35"/>
  <c r="K213" i="35"/>
  <c r="F213" i="35"/>
  <c r="K9" i="35"/>
  <c r="F9" i="35"/>
  <c r="F349" i="35"/>
  <c r="K349" i="35"/>
  <c r="K281" i="35"/>
  <c r="F281" i="35"/>
  <c r="K179" i="35"/>
  <c r="F179" i="35"/>
  <c r="D408" i="35"/>
  <c r="H337" i="35"/>
  <c r="M371" i="35"/>
  <c r="M303" i="35"/>
  <c r="M405" i="35"/>
  <c r="H371" i="35"/>
  <c r="H405" i="35"/>
  <c r="H303" i="35"/>
  <c r="M337" i="35"/>
  <c r="I37" i="34"/>
  <c r="I29" i="34"/>
  <c r="I25" i="34"/>
  <c r="I21" i="34"/>
  <c r="I85" i="34"/>
  <c r="I101" i="34"/>
  <c r="I41" i="34"/>
  <c r="I77" i="34"/>
  <c r="I57" i="34"/>
  <c r="I61" i="34"/>
  <c r="I81" i="34"/>
  <c r="I49" i="34"/>
  <c r="I53" i="34"/>
  <c r="I93" i="34"/>
  <c r="I33" i="34"/>
  <c r="I17" i="34"/>
  <c r="I73" i="34"/>
  <c r="I13" i="34"/>
  <c r="I9" i="34"/>
  <c r="I97" i="34"/>
  <c r="I45" i="34"/>
  <c r="I65" i="34"/>
  <c r="I89" i="34"/>
  <c r="I69" i="34"/>
  <c r="I306" i="35"/>
  <c r="D340" i="35"/>
  <c r="K146" i="35"/>
  <c r="F146" i="35"/>
  <c r="F316" i="35"/>
  <c r="K316" i="35"/>
  <c r="F78" i="35"/>
  <c r="K78" i="35"/>
  <c r="K180" i="35"/>
  <c r="F180" i="35"/>
  <c r="F248" i="35"/>
  <c r="K248" i="35"/>
  <c r="F112" i="35"/>
  <c r="K112" i="35"/>
  <c r="F10" i="35"/>
  <c r="F384" i="35"/>
  <c r="K384" i="35"/>
  <c r="F350" i="35"/>
  <c r="K350" i="35"/>
  <c r="F214" i="35"/>
  <c r="K214" i="35"/>
  <c r="K282" i="35"/>
  <c r="F282" i="35"/>
  <c r="F44" i="35"/>
  <c r="K44" i="35"/>
  <c r="I374" i="35"/>
  <c r="D306" i="35"/>
  <c r="L68" i="35"/>
  <c r="I340" i="35"/>
  <c r="I68" i="35"/>
  <c r="I408" i="35"/>
  <c r="F165" i="1"/>
  <c r="AV23" i="9"/>
  <c r="AR15" i="1"/>
  <c r="H292" i="9"/>
  <c r="H175" i="1"/>
  <c r="F164" i="1"/>
  <c r="AQ37" i="9"/>
  <c r="AV27" i="9"/>
  <c r="H185" i="2"/>
  <c r="AT29" i="2"/>
  <c r="AX33" i="9"/>
  <c r="AT32" i="1"/>
  <c r="AT23" i="1"/>
  <c r="AT23" i="3"/>
  <c r="AX23" i="9"/>
  <c r="AT31" i="1"/>
  <c r="AV30" i="9"/>
  <c r="AT30" i="3"/>
  <c r="AX25" i="2"/>
  <c r="AV19" i="9"/>
  <c r="AR24" i="9"/>
  <c r="AV8" i="1"/>
  <c r="AX12" i="2"/>
  <c r="AX30" i="2"/>
  <c r="AX20" i="1"/>
  <c r="AT22" i="3"/>
  <c r="AV25" i="1"/>
  <c r="AT29" i="1"/>
  <c r="AW39" i="13"/>
  <c r="AT31" i="2"/>
  <c r="AV11" i="3"/>
  <c r="AX10" i="9"/>
  <c r="AV17" i="1"/>
  <c r="AX16" i="9"/>
  <c r="AX12" i="1"/>
  <c r="AW37" i="1"/>
  <c r="AZ35" i="1"/>
  <c r="H177" i="2"/>
  <c r="AT8" i="1"/>
  <c r="AX28" i="3"/>
  <c r="AT18" i="3"/>
  <c r="AX14" i="1"/>
  <c r="AT34" i="3"/>
  <c r="L315" i="9"/>
  <c r="J304" i="9"/>
  <c r="AT30" i="1"/>
  <c r="AT21" i="2"/>
  <c r="AV18" i="9"/>
  <c r="AX21" i="1"/>
  <c r="AX8" i="1"/>
  <c r="AX12" i="9"/>
  <c r="AW38" i="1"/>
  <c r="AW39" i="5"/>
  <c r="AX24" i="3"/>
  <c r="AX11" i="3"/>
  <c r="AV28" i="3"/>
  <c r="AR17" i="3"/>
  <c r="F171" i="2"/>
  <c r="H171" i="2"/>
  <c r="J171" i="2"/>
  <c r="L171" i="2"/>
  <c r="AV34" i="3"/>
  <c r="AV10" i="1"/>
  <c r="AV22" i="2"/>
  <c r="AT27" i="2"/>
  <c r="AT20" i="1"/>
  <c r="AR27" i="2"/>
  <c r="AX26" i="9"/>
  <c r="AV16" i="1"/>
  <c r="AV21" i="2"/>
  <c r="F181" i="2"/>
  <c r="AV9" i="1"/>
  <c r="AX18" i="2"/>
  <c r="AX27" i="2"/>
  <c r="AP35" i="2"/>
  <c r="AX15" i="2"/>
  <c r="AX19" i="1"/>
  <c r="AT33" i="1"/>
  <c r="AX22" i="3"/>
  <c r="AR30" i="3"/>
  <c r="AX16" i="1"/>
  <c r="AV18" i="2"/>
  <c r="AQ37" i="2"/>
  <c r="AV13" i="2"/>
  <c r="L181" i="2"/>
  <c r="AT31" i="3"/>
  <c r="AV22" i="3"/>
  <c r="AV12" i="1"/>
  <c r="AW37" i="3"/>
  <c r="AZ35" i="3"/>
  <c r="J179" i="1"/>
  <c r="F171" i="1"/>
  <c r="AW39" i="17"/>
  <c r="AT10" i="2"/>
  <c r="AV18" i="1"/>
  <c r="AV24" i="3"/>
  <c r="AW39" i="15"/>
  <c r="AV14" i="9"/>
  <c r="AW35" i="9"/>
  <c r="AR27" i="1"/>
  <c r="AX30" i="3"/>
  <c r="AW39" i="12"/>
  <c r="AV14" i="2"/>
  <c r="AX15" i="3"/>
  <c r="AW39" i="6"/>
  <c r="AX8" i="3"/>
  <c r="AT13" i="3"/>
  <c r="AX13" i="3"/>
  <c r="AV28" i="2"/>
  <c r="AT9" i="3"/>
  <c r="AW38" i="2"/>
  <c r="AW39" i="16"/>
  <c r="AW39" i="11"/>
  <c r="AT25" i="3"/>
  <c r="J174" i="1"/>
  <c r="AV27" i="2"/>
  <c r="AV21" i="1"/>
  <c r="AT21" i="3"/>
  <c r="AV34" i="9"/>
  <c r="AX32" i="2"/>
  <c r="AT14" i="9"/>
  <c r="AR20" i="2"/>
  <c r="AV17" i="3"/>
  <c r="AV25" i="2"/>
  <c r="AX13" i="1"/>
  <c r="AX14" i="3"/>
  <c r="AT9" i="2"/>
  <c r="AV31" i="3"/>
  <c r="L238" i="3"/>
  <c r="AW37" i="2"/>
  <c r="AZ35" i="2"/>
  <c r="AT26" i="1"/>
  <c r="AR9" i="3"/>
  <c r="AX29" i="9"/>
  <c r="AT27" i="3"/>
  <c r="AV26" i="9"/>
  <c r="AV20" i="1"/>
  <c r="AT18" i="1"/>
  <c r="AW39" i="24"/>
  <c r="AT25" i="1"/>
  <c r="AX18" i="3"/>
  <c r="AR13" i="1"/>
  <c r="AR14" i="3"/>
  <c r="AX31" i="2"/>
  <c r="AR9" i="2"/>
  <c r="AX26" i="2"/>
  <c r="D186" i="2"/>
  <c r="AX22" i="1"/>
  <c r="AV16" i="9"/>
  <c r="AT18" i="2"/>
  <c r="AX14" i="9"/>
  <c r="AT17" i="1"/>
  <c r="AX9" i="3"/>
  <c r="AV29" i="9"/>
  <c r="AV19" i="1"/>
  <c r="AT14" i="1"/>
  <c r="AX28" i="9"/>
  <c r="AP35" i="3"/>
  <c r="AT15" i="9"/>
  <c r="AV21" i="3"/>
  <c r="AT29" i="9"/>
  <c r="AT19" i="1"/>
  <c r="AX19" i="2"/>
  <c r="AT8" i="3"/>
  <c r="AT26" i="2"/>
  <c r="AT10" i="3"/>
  <c r="J171" i="1"/>
  <c r="L312" i="9"/>
  <c r="J181" i="2"/>
  <c r="AR26" i="1"/>
  <c r="AX32" i="1"/>
  <c r="AQ37" i="3"/>
  <c r="AT10" i="9"/>
  <c r="AV22" i="1"/>
  <c r="AR30" i="2"/>
  <c r="AT28" i="9"/>
  <c r="AR26" i="9"/>
  <c r="AV20" i="3"/>
  <c r="AW38" i="3"/>
  <c r="AV18" i="3"/>
  <c r="AV13" i="3"/>
  <c r="AR17" i="2"/>
  <c r="AT34" i="9"/>
  <c r="AQ37" i="1"/>
  <c r="AX25" i="1"/>
  <c r="AX23" i="1"/>
  <c r="AX34" i="9"/>
  <c r="AV27" i="3"/>
  <c r="AT16" i="1"/>
  <c r="AV14" i="1"/>
  <c r="AV19" i="2"/>
  <c r="AW39" i="19"/>
  <c r="AT15" i="2"/>
  <c r="AP35" i="1"/>
  <c r="AX26" i="1"/>
  <c r="AR23" i="1"/>
  <c r="AT9" i="9"/>
  <c r="AV27" i="1"/>
  <c r="AX31" i="3"/>
  <c r="AX29" i="1"/>
  <c r="AW39" i="39"/>
  <c r="AV24" i="2"/>
  <c r="AX27" i="3"/>
  <c r="AW38" i="9"/>
  <c r="F315" i="9"/>
  <c r="AP35" i="9"/>
  <c r="AV30" i="1"/>
  <c r="AR29" i="1"/>
  <c r="AV11" i="1"/>
  <c r="AV13" i="9"/>
  <c r="AT24" i="3"/>
  <c r="AX10" i="3"/>
  <c r="AX24" i="9"/>
  <c r="AT32" i="3"/>
  <c r="AT13" i="2"/>
  <c r="AT20" i="3"/>
  <c r="AV34" i="1"/>
  <c r="AW39" i="21"/>
  <c r="AX22" i="2"/>
  <c r="AX20" i="2"/>
  <c r="AT22" i="1"/>
  <c r="AV8" i="3"/>
  <c r="AT11" i="3"/>
  <c r="AT33" i="3"/>
  <c r="AV31" i="2"/>
  <c r="G10" i="34"/>
  <c r="AW39" i="26"/>
  <c r="AW39" i="20"/>
  <c r="AW39" i="18"/>
  <c r="H231" i="3"/>
  <c r="L254" i="3"/>
  <c r="J254" i="3"/>
  <c r="L236" i="3"/>
  <c r="F253" i="3"/>
  <c r="F238" i="3"/>
  <c r="F245" i="3"/>
  <c r="J231" i="3"/>
  <c r="J238" i="3"/>
  <c r="L231" i="3"/>
  <c r="H232" i="3"/>
  <c r="H245" i="3"/>
  <c r="J253" i="3"/>
  <c r="L237" i="3"/>
  <c r="H253" i="3"/>
  <c r="H237" i="3"/>
  <c r="F237" i="3"/>
  <c r="H230" i="3"/>
  <c r="J246" i="3"/>
  <c r="F254" i="3"/>
  <c r="J251" i="3"/>
  <c r="H229" i="3"/>
  <c r="H251" i="3"/>
  <c r="H252" i="3"/>
  <c r="F252" i="3"/>
  <c r="J252" i="3"/>
  <c r="H243" i="3"/>
  <c r="L232" i="3"/>
  <c r="J247" i="3"/>
  <c r="E258" i="3"/>
  <c r="J243" i="3"/>
  <c r="L230" i="3"/>
  <c r="L243" i="3"/>
  <c r="J236" i="3"/>
  <c r="L245" i="3"/>
  <c r="L246" i="3"/>
  <c r="L229" i="3"/>
  <c r="F230" i="3"/>
  <c r="J235" i="3"/>
  <c r="J240" i="3"/>
  <c r="F246" i="3"/>
  <c r="J232" i="3"/>
  <c r="L251" i="3"/>
  <c r="F236" i="3"/>
  <c r="H255" i="3"/>
  <c r="F249" i="3"/>
  <c r="H240" i="3"/>
  <c r="H247" i="3"/>
  <c r="F235" i="3"/>
  <c r="L240" i="3"/>
  <c r="K260" i="3"/>
  <c r="L255" i="3"/>
  <c r="L235" i="3"/>
  <c r="H239" i="3"/>
  <c r="J239" i="3"/>
  <c r="F229" i="3"/>
  <c r="L239" i="3"/>
  <c r="J249" i="3"/>
  <c r="L249" i="3"/>
  <c r="L244" i="3"/>
  <c r="J244" i="3"/>
  <c r="L241" i="3"/>
  <c r="F241" i="3"/>
  <c r="H241" i="3"/>
  <c r="J241" i="3"/>
  <c r="F244" i="3"/>
  <c r="F255" i="3"/>
  <c r="F233" i="3"/>
  <c r="J233" i="3"/>
  <c r="L233" i="3"/>
  <c r="H233" i="3"/>
  <c r="H244" i="3"/>
  <c r="F247" i="3"/>
  <c r="D256" i="3"/>
  <c r="L184" i="1"/>
  <c r="H183" i="1"/>
  <c r="J183" i="1"/>
  <c r="J170" i="1"/>
  <c r="J165" i="1"/>
  <c r="L168" i="1"/>
  <c r="H178" i="1"/>
  <c r="L164" i="1"/>
  <c r="H184" i="1"/>
  <c r="L163" i="1"/>
  <c r="H165" i="1"/>
  <c r="F174" i="1"/>
  <c r="H171" i="1"/>
  <c r="F161" i="1"/>
  <c r="J181" i="1"/>
  <c r="L169" i="1"/>
  <c r="L162" i="1"/>
  <c r="F169" i="1"/>
  <c r="H174" i="1"/>
  <c r="L161" i="1"/>
  <c r="H181" i="1"/>
  <c r="J163" i="1"/>
  <c r="J184" i="1"/>
  <c r="L166" i="1"/>
  <c r="H163" i="1"/>
  <c r="H169" i="1"/>
  <c r="H166" i="1"/>
  <c r="L180" i="1"/>
  <c r="J161" i="1"/>
  <c r="F181" i="1"/>
  <c r="H180" i="1"/>
  <c r="F175" i="1"/>
  <c r="J180" i="1"/>
  <c r="H162" i="1"/>
  <c r="F186" i="1"/>
  <c r="D187" i="1"/>
  <c r="F162" i="1"/>
  <c r="F166" i="1"/>
  <c r="L186" i="1"/>
  <c r="H182" i="1"/>
  <c r="L182" i="1"/>
  <c r="J182" i="1"/>
  <c r="L170" i="1"/>
  <c r="J175" i="1"/>
  <c r="H186" i="1"/>
  <c r="H170" i="1"/>
  <c r="L185" i="1"/>
  <c r="J185" i="1"/>
  <c r="H185" i="1"/>
  <c r="F185" i="1"/>
  <c r="F172" i="1"/>
  <c r="J172" i="1"/>
  <c r="H172" i="1"/>
  <c r="K191" i="1"/>
  <c r="L293" i="9"/>
  <c r="J293" i="9"/>
  <c r="H311" i="9"/>
  <c r="J311" i="9"/>
  <c r="L311" i="9"/>
  <c r="F296" i="9"/>
  <c r="J296" i="9"/>
  <c r="F293" i="9"/>
  <c r="H310" i="9"/>
  <c r="J310" i="9"/>
  <c r="F310" i="9"/>
  <c r="J315" i="9"/>
  <c r="L310" i="9"/>
  <c r="L304" i="9"/>
  <c r="J302" i="9"/>
  <c r="F302" i="9"/>
  <c r="H302" i="9"/>
  <c r="L292" i="9"/>
  <c r="J317" i="9"/>
  <c r="L317" i="9"/>
  <c r="F292" i="9"/>
  <c r="F317" i="9"/>
  <c r="L305" i="9"/>
  <c r="F305" i="9"/>
  <c r="L298" i="9"/>
  <c r="J316" i="9"/>
  <c r="F316" i="9"/>
  <c r="H291" i="9"/>
  <c r="F304" i="9"/>
  <c r="J291" i="9"/>
  <c r="L291" i="9"/>
  <c r="L303" i="9"/>
  <c r="H300" i="9"/>
  <c r="L300" i="9"/>
  <c r="H305" i="9"/>
  <c r="H294" i="9"/>
  <c r="F303" i="9"/>
  <c r="L316" i="9"/>
  <c r="L308" i="9"/>
  <c r="J294" i="9"/>
  <c r="J300" i="9"/>
  <c r="L294" i="9"/>
  <c r="J303" i="9"/>
  <c r="E320" i="9"/>
  <c r="H298" i="9"/>
  <c r="J298" i="9"/>
  <c r="L299" i="9"/>
  <c r="L301" i="9"/>
  <c r="L297" i="9"/>
  <c r="F301" i="9"/>
  <c r="K322" i="9"/>
  <c r="J299" i="9"/>
  <c r="J309" i="9"/>
  <c r="F309" i="9"/>
  <c r="H299" i="9"/>
  <c r="H308" i="9"/>
  <c r="J308" i="9"/>
  <c r="H309" i="9"/>
  <c r="F297" i="9"/>
  <c r="H297" i="9"/>
  <c r="J301" i="9"/>
  <c r="L307" i="9"/>
  <c r="L295" i="9"/>
  <c r="H295" i="9"/>
  <c r="J295" i="9"/>
  <c r="F295" i="9"/>
  <c r="J307" i="9"/>
  <c r="H307" i="9"/>
  <c r="B403" i="35"/>
  <c r="B129" i="35"/>
  <c r="B63" i="35"/>
  <c r="B360" i="35"/>
  <c r="B319" i="35"/>
  <c r="B27" i="36"/>
  <c r="B8" i="37"/>
  <c r="B117" i="35"/>
  <c r="B357" i="35"/>
  <c r="C20" i="36"/>
  <c r="B389" i="35"/>
  <c r="B187" i="35"/>
  <c r="B230" i="35"/>
  <c r="B24" i="37"/>
  <c r="B295" i="35"/>
  <c r="B26" i="36"/>
  <c r="B21" i="37"/>
  <c r="B62" i="35"/>
  <c r="B56" i="35"/>
  <c r="B401" i="35"/>
  <c r="B165" i="35"/>
  <c r="B254" i="35"/>
  <c r="B32" i="34"/>
  <c r="B369" i="35"/>
  <c r="B327" i="35"/>
  <c r="B118" i="35"/>
  <c r="B96" i="35"/>
  <c r="B31" i="36"/>
  <c r="B361" i="35"/>
  <c r="B362" i="35"/>
  <c r="B8" i="34"/>
  <c r="B6" i="36"/>
  <c r="B162" i="35"/>
  <c r="B229" i="35"/>
  <c r="B60" i="34"/>
  <c r="B298" i="35"/>
  <c r="B48" i="34"/>
  <c r="B26" i="35"/>
  <c r="B333" i="35"/>
  <c r="B59" i="35"/>
  <c r="B259" i="35"/>
  <c r="B399" i="35"/>
  <c r="B393" i="35"/>
  <c r="B368" i="35"/>
  <c r="B35" i="36"/>
  <c r="B215" i="35"/>
  <c r="B80" i="34"/>
  <c r="B87" i="35"/>
  <c r="B163" i="35"/>
  <c r="B24" i="34"/>
  <c r="B323" i="35"/>
  <c r="B356" i="35"/>
  <c r="B395" i="35"/>
  <c r="B197" i="35"/>
  <c r="B249" i="35"/>
  <c r="B190" i="35"/>
  <c r="B394" i="35"/>
  <c r="B16" i="34"/>
  <c r="B131" i="35"/>
  <c r="B57" i="35"/>
  <c r="B221" i="35"/>
  <c r="B19" i="36"/>
  <c r="B224" i="35"/>
  <c r="B219" i="35"/>
  <c r="B294" i="35"/>
  <c r="B44" i="34"/>
  <c r="B10" i="36"/>
  <c r="B359" i="35"/>
  <c r="B28" i="37"/>
  <c r="B296" i="35"/>
  <c r="C14" i="36"/>
  <c r="B35" i="37"/>
  <c r="B147" i="35"/>
  <c r="B225" i="35"/>
  <c r="B68" i="34"/>
  <c r="B227" i="35"/>
  <c r="B29" i="36"/>
  <c r="B100" i="34"/>
  <c r="B317" i="35"/>
  <c r="B17" i="36"/>
  <c r="B7" i="36"/>
  <c r="B154" i="35"/>
  <c r="B51" i="35"/>
  <c r="B321" i="35"/>
  <c r="B16" i="35"/>
  <c r="B261" i="35"/>
  <c r="B21" i="35"/>
  <c r="B26" i="37"/>
  <c r="B24" i="36"/>
  <c r="B7" i="37"/>
  <c r="B125" i="35"/>
  <c r="B121" i="35"/>
  <c r="B28" i="36"/>
  <c r="B17" i="35"/>
  <c r="B292" i="35"/>
  <c r="B185" i="35"/>
  <c r="B93" i="35"/>
  <c r="B115" i="35"/>
  <c r="B92" i="34"/>
  <c r="B330" i="35"/>
  <c r="B46" i="35"/>
  <c r="B30" i="37"/>
  <c r="B285" i="35"/>
  <c r="B182" i="35"/>
  <c r="B181" i="35"/>
  <c r="B231" i="35"/>
  <c r="B25" i="37"/>
  <c r="B85" i="35"/>
  <c r="B80" i="35"/>
  <c r="B351" i="35"/>
  <c r="B284" i="35"/>
  <c r="B124" i="35"/>
  <c r="B186" i="35"/>
  <c r="B155" i="35"/>
  <c r="B127" i="35"/>
  <c r="B291" i="35"/>
  <c r="B258" i="35"/>
  <c r="B33" i="36"/>
  <c r="B54" i="35"/>
  <c r="B128" i="35"/>
  <c r="B189" i="35"/>
  <c r="B364" i="35"/>
  <c r="B226" i="35"/>
  <c r="B72" i="34"/>
  <c r="B220" i="35"/>
  <c r="B250" i="35"/>
  <c r="B265" i="35"/>
  <c r="B45" i="35"/>
  <c r="B267" i="35"/>
  <c r="B18" i="36"/>
  <c r="B290" i="35"/>
  <c r="B61" i="35"/>
  <c r="B9" i="37"/>
  <c r="B400" i="35"/>
  <c r="B88" i="35"/>
  <c r="B58" i="35"/>
  <c r="B232" i="35"/>
  <c r="B363" i="35"/>
  <c r="B217" i="35"/>
  <c r="B23" i="36"/>
  <c r="B326" i="35"/>
  <c r="B120" i="35"/>
  <c r="B386" i="35"/>
  <c r="B325" i="35"/>
  <c r="B366" i="35"/>
  <c r="B297" i="35"/>
  <c r="B15" i="35"/>
  <c r="B97" i="35"/>
  <c r="B156" i="35"/>
  <c r="B260" i="35"/>
  <c r="B12" i="35"/>
  <c r="B266" i="35"/>
  <c r="B300" i="35"/>
  <c r="B89" i="35"/>
  <c r="B329" i="35"/>
  <c r="B199" i="35"/>
  <c r="B30" i="36"/>
  <c r="C16" i="36"/>
  <c r="B322" i="35"/>
  <c r="B358" i="35"/>
  <c r="B19" i="37"/>
  <c r="B92" i="35"/>
  <c r="B19" i="35"/>
  <c r="B94" i="35"/>
  <c r="B324" i="35"/>
  <c r="B53" i="35"/>
  <c r="B148" i="35"/>
  <c r="B283" i="35"/>
  <c r="B33" i="37"/>
  <c r="B29" i="35"/>
  <c r="B25" i="36"/>
  <c r="B49" i="35"/>
  <c r="B29" i="37"/>
  <c r="B397" i="35"/>
  <c r="B40" i="34"/>
  <c r="B253" i="35"/>
  <c r="B164" i="35"/>
  <c r="B113" i="35"/>
  <c r="B55" i="35"/>
  <c r="B318" i="35"/>
  <c r="B262" i="35"/>
  <c r="B299" i="35"/>
  <c r="B21" i="36"/>
  <c r="B216" i="35"/>
  <c r="B84" i="35"/>
  <c r="B36" i="37"/>
  <c r="B37" i="37"/>
  <c r="B50" i="35"/>
  <c r="B13" i="35"/>
  <c r="C15" i="36"/>
  <c r="B64" i="34"/>
  <c r="B31" i="37"/>
  <c r="B228" i="35"/>
  <c r="B79" i="35"/>
  <c r="B402" i="35"/>
  <c r="B160" i="35"/>
  <c r="B151" i="35"/>
  <c r="B52" i="34"/>
  <c r="B251" i="35"/>
  <c r="B86" i="35"/>
  <c r="B365" i="35"/>
  <c r="B152" i="35"/>
  <c r="B18" i="35"/>
  <c r="B5" i="36"/>
  <c r="B194" i="35"/>
  <c r="B32" i="37"/>
  <c r="B335" i="35"/>
  <c r="B76" i="34"/>
  <c r="B24" i="35"/>
  <c r="B198" i="35"/>
  <c r="B301" i="35"/>
  <c r="B256" i="35"/>
  <c r="B52" i="35"/>
  <c r="B27" i="35"/>
  <c r="B293" i="35"/>
  <c r="B20" i="37"/>
  <c r="B153" i="35"/>
  <c r="B188" i="35"/>
  <c r="B334" i="35"/>
  <c r="B20" i="35"/>
  <c r="B123" i="35"/>
  <c r="B387" i="35"/>
  <c r="B28" i="34"/>
  <c r="B222" i="35"/>
  <c r="B95" i="35"/>
  <c r="B119" i="35"/>
  <c r="B11" i="35"/>
  <c r="B60" i="35"/>
  <c r="B34" i="37"/>
  <c r="B130" i="35"/>
  <c r="B183" i="35"/>
  <c r="B196" i="35"/>
  <c r="B352" i="35"/>
  <c r="B91" i="35"/>
  <c r="B328" i="35"/>
  <c r="B263" i="35"/>
  <c r="B195" i="35"/>
  <c r="B233" i="35"/>
  <c r="B332" i="35"/>
  <c r="B149" i="35"/>
  <c r="B122" i="35"/>
  <c r="B47" i="35"/>
  <c r="B34" i="36"/>
  <c r="B22" i="36"/>
  <c r="B23" i="37"/>
  <c r="B159" i="35"/>
  <c r="B193" i="35"/>
  <c r="B27" i="37"/>
  <c r="B25" i="35"/>
  <c r="B161" i="35"/>
  <c r="B32" i="36"/>
  <c r="B158" i="35"/>
  <c r="B288" i="35"/>
  <c r="B126" i="35"/>
  <c r="B23" i="35"/>
  <c r="B84" i="34"/>
  <c r="B255" i="35"/>
  <c r="B287" i="35"/>
  <c r="B22" i="35"/>
  <c r="B353" i="35"/>
  <c r="B390" i="35"/>
  <c r="B28" i="35"/>
  <c r="B114" i="35"/>
  <c r="B367" i="35"/>
  <c r="B157" i="35"/>
  <c r="B398" i="35"/>
  <c r="B12" i="34"/>
  <c r="B12" i="37"/>
  <c r="B192" i="35"/>
  <c r="B257" i="35"/>
  <c r="B331" i="35"/>
  <c r="B355" i="35"/>
  <c r="B88" i="34"/>
  <c r="B289" i="35"/>
  <c r="B36" i="34"/>
  <c r="B392" i="35"/>
  <c r="B396" i="35"/>
  <c r="B81" i="35"/>
  <c r="B90" i="35"/>
  <c r="B191" i="35"/>
  <c r="B223" i="35"/>
  <c r="B83" i="35"/>
  <c r="B56" i="34"/>
  <c r="B20" i="34"/>
  <c r="B264" i="35"/>
  <c r="B96" i="34"/>
  <c r="B391" i="35"/>
  <c r="B385" i="35"/>
  <c r="L313" i="9" l="1"/>
  <c r="J313" i="9"/>
  <c r="H313" i="9"/>
  <c r="F313" i="9"/>
  <c r="C40" i="36"/>
  <c r="M298" i="35"/>
  <c r="M400" i="35"/>
  <c r="H366" i="35"/>
  <c r="M332" i="35"/>
  <c r="H298" i="35"/>
  <c r="H332" i="35"/>
  <c r="M366" i="35"/>
  <c r="H400" i="35"/>
  <c r="H324" i="35"/>
  <c r="M358" i="35"/>
  <c r="M392" i="35"/>
  <c r="H358" i="35"/>
  <c r="H392" i="35"/>
  <c r="M290" i="35"/>
  <c r="H290" i="35"/>
  <c r="M324" i="35"/>
  <c r="M368" i="35"/>
  <c r="H334" i="35"/>
  <c r="H402" i="35"/>
  <c r="H300" i="35"/>
  <c r="M334" i="35"/>
  <c r="M402" i="35"/>
  <c r="H368" i="35"/>
  <c r="M300" i="35"/>
  <c r="H399" i="35"/>
  <c r="M399" i="35"/>
  <c r="H365" i="35"/>
  <c r="M297" i="35"/>
  <c r="M331" i="35"/>
  <c r="H297" i="35"/>
  <c r="H331" i="35"/>
  <c r="M365" i="35"/>
  <c r="AW39" i="1"/>
  <c r="F408" i="35"/>
  <c r="F374" i="35"/>
  <c r="K340" i="35"/>
  <c r="M362" i="35"/>
  <c r="H328" i="35"/>
  <c r="M294" i="35"/>
  <c r="H396" i="35"/>
  <c r="H294" i="35"/>
  <c r="M328" i="35"/>
  <c r="H362" i="35"/>
  <c r="M396" i="35"/>
  <c r="M389" i="35"/>
  <c r="H355" i="35"/>
  <c r="H287" i="35"/>
  <c r="M321" i="35"/>
  <c r="M287" i="35"/>
  <c r="M355" i="35"/>
  <c r="H321" i="35"/>
  <c r="H389" i="35"/>
  <c r="M325" i="35"/>
  <c r="H291" i="35"/>
  <c r="H325" i="35"/>
  <c r="M359" i="35"/>
  <c r="M393" i="35"/>
  <c r="H359" i="35"/>
  <c r="H393" i="35"/>
  <c r="M291" i="35"/>
  <c r="M351" i="35"/>
  <c r="H317" i="35"/>
  <c r="H351" i="35"/>
  <c r="M385" i="35"/>
  <c r="H385" i="35"/>
  <c r="H283" i="35"/>
  <c r="M317" i="35"/>
  <c r="M283" i="35"/>
  <c r="H292" i="35"/>
  <c r="M326" i="35"/>
  <c r="M292" i="35"/>
  <c r="H326" i="35"/>
  <c r="M360" i="35"/>
  <c r="H394" i="35"/>
  <c r="M394" i="35"/>
  <c r="H360" i="35"/>
  <c r="M401" i="35"/>
  <c r="H367" i="35"/>
  <c r="M333" i="35"/>
  <c r="H299" i="35"/>
  <c r="M299" i="35"/>
  <c r="H333" i="35"/>
  <c r="M367" i="35"/>
  <c r="H401" i="35"/>
  <c r="H364" i="35"/>
  <c r="M398" i="35"/>
  <c r="H330" i="35"/>
  <c r="M364" i="35"/>
  <c r="M296" i="35"/>
  <c r="H296" i="35"/>
  <c r="M330" i="35"/>
  <c r="H398" i="35"/>
  <c r="H386" i="35"/>
  <c r="M352" i="35"/>
  <c r="H318" i="35"/>
  <c r="M386" i="35"/>
  <c r="H352" i="35"/>
  <c r="H284" i="35"/>
  <c r="M318" i="35"/>
  <c r="M284" i="35"/>
  <c r="B90" i="34"/>
  <c r="I94" i="34" s="1"/>
  <c r="I92" i="34"/>
  <c r="B26" i="34"/>
  <c r="I30" i="34" s="1"/>
  <c r="I28" i="34"/>
  <c r="B78" i="34"/>
  <c r="I82" i="34" s="1"/>
  <c r="I80" i="34"/>
  <c r="B38" i="34"/>
  <c r="I42" i="34" s="1"/>
  <c r="I40" i="34"/>
  <c r="B66" i="34"/>
  <c r="I70" i="34" s="1"/>
  <c r="I68" i="34"/>
  <c r="B46" i="34"/>
  <c r="I50" i="34" s="1"/>
  <c r="I48" i="34"/>
  <c r="B54" i="34"/>
  <c r="I58" i="34" s="1"/>
  <c r="I56" i="34"/>
  <c r="B22" i="34"/>
  <c r="I26" i="34" s="1"/>
  <c r="I24" i="34"/>
  <c r="B102" i="34"/>
  <c r="B82" i="34"/>
  <c r="I86" i="34" s="1"/>
  <c r="I84" i="34"/>
  <c r="I12" i="34"/>
  <c r="I8" i="34"/>
  <c r="B10" i="34"/>
  <c r="I14" i="34" s="1"/>
  <c r="B30" i="34"/>
  <c r="I34" i="34" s="1"/>
  <c r="I32" i="34"/>
  <c r="B42" i="34"/>
  <c r="I46" i="34" s="1"/>
  <c r="I44" i="34"/>
  <c r="B50" i="34"/>
  <c r="I54" i="34" s="1"/>
  <c r="I52" i="34"/>
  <c r="B58" i="34"/>
  <c r="I62" i="34" s="1"/>
  <c r="I60" i="34"/>
  <c r="B14" i="34"/>
  <c r="I18" i="34" s="1"/>
  <c r="I16" i="34"/>
  <c r="B98" i="34"/>
  <c r="I102" i="34" s="1"/>
  <c r="I100" i="34"/>
  <c r="B34" i="34"/>
  <c r="I38" i="34" s="1"/>
  <c r="I36" i="34"/>
  <c r="B70" i="34"/>
  <c r="I74" i="34" s="1"/>
  <c r="I72" i="34"/>
  <c r="B86" i="34"/>
  <c r="I90" i="34" s="1"/>
  <c r="I88" i="34"/>
  <c r="B62" i="34"/>
  <c r="I66" i="34" s="1"/>
  <c r="I64" i="34"/>
  <c r="B18" i="34"/>
  <c r="I22" i="34" s="1"/>
  <c r="I20" i="34"/>
  <c r="B94" i="34"/>
  <c r="I98" i="34" s="1"/>
  <c r="I96" i="34"/>
  <c r="B74" i="34"/>
  <c r="I78" i="34" s="1"/>
  <c r="I76" i="34"/>
  <c r="H319" i="35"/>
  <c r="M353" i="35"/>
  <c r="M285" i="35"/>
  <c r="M387" i="35"/>
  <c r="H353" i="35"/>
  <c r="H285" i="35"/>
  <c r="M319" i="35"/>
  <c r="H387" i="35"/>
  <c r="M289" i="35"/>
  <c r="M323" i="35"/>
  <c r="H289" i="35"/>
  <c r="H391" i="35"/>
  <c r="H357" i="35"/>
  <c r="M391" i="35"/>
  <c r="H323" i="35"/>
  <c r="M357" i="35"/>
  <c r="M322" i="35"/>
  <c r="H288" i="35"/>
  <c r="M288" i="35"/>
  <c r="H390" i="35"/>
  <c r="M356" i="35"/>
  <c r="H322" i="35"/>
  <c r="H356" i="35"/>
  <c r="M390" i="35"/>
  <c r="F306" i="35"/>
  <c r="AW39" i="3"/>
  <c r="AW39" i="2"/>
  <c r="AW37" i="9"/>
  <c r="AW39" i="9" s="1"/>
  <c r="AZ35" i="9"/>
  <c r="M301" i="35"/>
  <c r="M403" i="35"/>
  <c r="H369" i="35"/>
  <c r="H301" i="35"/>
  <c r="M335" i="35"/>
  <c r="M369" i="35"/>
  <c r="H335" i="35"/>
  <c r="H403" i="35"/>
  <c r="M363" i="35"/>
  <c r="H329" i="35"/>
  <c r="H363" i="35"/>
  <c r="M397" i="35"/>
  <c r="H397" i="35"/>
  <c r="H295" i="35"/>
  <c r="M329" i="35"/>
  <c r="M295" i="35"/>
  <c r="M327" i="35"/>
  <c r="H293" i="35"/>
  <c r="H361" i="35"/>
  <c r="M395" i="35"/>
  <c r="M293" i="35"/>
  <c r="H327" i="35"/>
  <c r="M361" i="35"/>
  <c r="H395" i="35"/>
  <c r="AK184" i="39"/>
  <c r="AG184" i="39"/>
  <c r="AD184" i="39"/>
  <c r="AE184" i="39" s="1"/>
  <c r="AK139" i="39"/>
  <c r="AG139" i="39"/>
  <c r="AD139" i="39"/>
  <c r="AE139" i="39" s="1"/>
  <c r="AK96" i="39"/>
  <c r="AG96" i="39"/>
  <c r="AD96" i="39"/>
  <c r="AE96" i="39" s="1"/>
  <c r="AD53" i="39"/>
  <c r="AE53" i="39" s="1"/>
  <c r="AK53" i="39"/>
  <c r="AG53" i="39"/>
  <c r="AK10" i="39"/>
  <c r="AG10" i="39"/>
  <c r="AD10" i="39"/>
  <c r="AE10" i="39" s="1"/>
  <c r="B178" i="35"/>
  <c r="B314" i="35"/>
  <c r="B17" i="37"/>
  <c r="B384" i="35"/>
  <c r="B8" i="35"/>
  <c r="B144" i="35"/>
  <c r="B280" i="35"/>
  <c r="B184" i="35"/>
  <c r="B14" i="35"/>
  <c r="B44" i="35"/>
  <c r="B48" i="35"/>
  <c r="B212" i="35"/>
  <c r="B145" i="35"/>
  <c r="B22" i="37"/>
  <c r="B315" i="35"/>
  <c r="B15" i="36"/>
  <c r="B43" i="35"/>
  <c r="B16" i="37"/>
  <c r="B348" i="35"/>
  <c r="B218" i="35"/>
  <c r="B286" i="35"/>
  <c r="B76" i="35"/>
  <c r="B78" i="35"/>
  <c r="B82" i="35"/>
  <c r="B20" i="36"/>
  <c r="B213" i="35"/>
  <c r="B9" i="35"/>
  <c r="B354" i="35"/>
  <c r="B116" i="35"/>
  <c r="B281" i="35"/>
  <c r="B111" i="35"/>
  <c r="B246" i="35"/>
  <c r="B349" i="35"/>
  <c r="B247" i="35"/>
  <c r="B350" i="35"/>
  <c r="B252" i="35"/>
  <c r="B110" i="35"/>
  <c r="B214" i="35"/>
  <c r="B77" i="35"/>
  <c r="B180" i="35"/>
  <c r="B14" i="36"/>
  <c r="B112" i="35"/>
  <c r="B316" i="35"/>
  <c r="B150" i="35"/>
  <c r="B282" i="35"/>
  <c r="B10" i="35"/>
  <c r="B320" i="35"/>
  <c r="B42" i="35"/>
  <c r="B383" i="35"/>
  <c r="B382" i="35"/>
  <c r="B146" i="35"/>
  <c r="B248" i="35"/>
  <c r="B16" i="36"/>
  <c r="B388" i="35"/>
  <c r="B18" i="37"/>
  <c r="B179" i="35"/>
  <c r="B34" i="35" l="1"/>
  <c r="H382" i="35"/>
  <c r="M382" i="35"/>
  <c r="H348" i="35"/>
  <c r="M280" i="35"/>
  <c r="H314" i="35"/>
  <c r="M348" i="35"/>
  <c r="H280" i="35"/>
  <c r="M314" i="35"/>
  <c r="I10" i="34"/>
  <c r="M316" i="35"/>
  <c r="H282" i="35"/>
  <c r="H384" i="35"/>
  <c r="M282" i="35"/>
  <c r="M384" i="35"/>
  <c r="H350" i="35"/>
  <c r="M350" i="35"/>
  <c r="H316" i="35"/>
  <c r="H354" i="35"/>
  <c r="M388" i="35"/>
  <c r="H320" i="35"/>
  <c r="M354" i="35"/>
  <c r="H388" i="35"/>
  <c r="H286" i="35"/>
  <c r="M320" i="35"/>
  <c r="M286" i="35"/>
  <c r="M383" i="35"/>
  <c r="H349" i="35"/>
  <c r="B374" i="35"/>
  <c r="H374" i="35" s="1"/>
  <c r="H383" i="35"/>
  <c r="B408" i="35"/>
  <c r="M281" i="35"/>
  <c r="H281" i="35"/>
  <c r="M315" i="35"/>
  <c r="B306" i="35"/>
  <c r="H306" i="35" s="1"/>
  <c r="H315" i="35"/>
  <c r="M349" i="35"/>
  <c r="B340" i="35"/>
  <c r="M340" i="35" s="1"/>
  <c r="B537" i="7"/>
  <c r="B532" i="7"/>
  <c r="B530" i="7"/>
  <c r="B525" i="7"/>
  <c r="B523" i="7"/>
  <c r="B522" i="7"/>
  <c r="B519" i="7"/>
  <c r="B518" i="7"/>
  <c r="B517" i="7"/>
  <c r="B516" i="7"/>
  <c r="B515" i="7"/>
  <c r="B514" i="7"/>
  <c r="B513" i="7"/>
  <c r="B512" i="7"/>
  <c r="B511" i="7"/>
  <c r="AJ511" i="7"/>
  <c r="AI511" i="7"/>
  <c r="AH511" i="7"/>
  <c r="AF511" i="7"/>
  <c r="AC511" i="7"/>
  <c r="AB511" i="7"/>
  <c r="AK472" i="7"/>
  <c r="AG472" i="7"/>
  <c r="AD472" i="7"/>
  <c r="AE472" i="7" s="1"/>
  <c r="AK423" i="7"/>
  <c r="AG423" i="7"/>
  <c r="AD423" i="7"/>
  <c r="AE423" i="7" s="1"/>
  <c r="AK388" i="7"/>
  <c r="AG388" i="7"/>
  <c r="AD388" i="7"/>
  <c r="AE388" i="7" s="1"/>
  <c r="AK335" i="7"/>
  <c r="AG335" i="7"/>
  <c r="AD335" i="7"/>
  <c r="AE335" i="7" s="1"/>
  <c r="AK290" i="7"/>
  <c r="AG290" i="7"/>
  <c r="AD290" i="7"/>
  <c r="AE290" i="7" s="1"/>
  <c r="AK247" i="7"/>
  <c r="AG247" i="7"/>
  <c r="AD247" i="7"/>
  <c r="AE247" i="7" s="1"/>
  <c r="AK208" i="7"/>
  <c r="AG208" i="7"/>
  <c r="AD208" i="7"/>
  <c r="AE208" i="7" s="1"/>
  <c r="AK151" i="7"/>
  <c r="AG151" i="7"/>
  <c r="AD151" i="7"/>
  <c r="AE151" i="7" s="1"/>
  <c r="AK104" i="7"/>
  <c r="AG104" i="7"/>
  <c r="AD104" i="7"/>
  <c r="AE104" i="7" s="1"/>
  <c r="AK59" i="7"/>
  <c r="AG59" i="7"/>
  <c r="AD59" i="7"/>
  <c r="AE59" i="7" s="1"/>
  <c r="AK10" i="7"/>
  <c r="AG10" i="7"/>
  <c r="AD10" i="7"/>
  <c r="AE10" i="7" s="1"/>
  <c r="AJ288" i="6"/>
  <c r="AK288" i="6" s="1"/>
  <c r="AH288" i="6"/>
  <c r="AF288" i="6"/>
  <c r="AB288" i="6"/>
  <c r="B314" i="6"/>
  <c r="B307" i="6"/>
  <c r="B298" i="6"/>
  <c r="B296" i="6"/>
  <c r="C74" i="33"/>
  <c r="F18" i="32"/>
  <c r="I6" i="32"/>
  <c r="B109" i="33"/>
  <c r="H6" i="32"/>
  <c r="J18" i="32"/>
  <c r="C114" i="33"/>
  <c r="C29" i="33"/>
  <c r="B104" i="33"/>
  <c r="C19" i="33"/>
  <c r="J6" i="32"/>
  <c r="C109" i="33"/>
  <c r="C119" i="33"/>
  <c r="B59" i="33"/>
  <c r="B79" i="33"/>
  <c r="B18" i="32"/>
  <c r="C44" i="33"/>
  <c r="B89" i="33"/>
  <c r="B69" i="33"/>
  <c r="C49" i="33"/>
  <c r="B6" i="32"/>
  <c r="C64" i="33"/>
  <c r="B54" i="33"/>
  <c r="B94" i="33"/>
  <c r="C24" i="33"/>
  <c r="B99" i="33"/>
  <c r="C39" i="33"/>
  <c r="B19" i="33"/>
  <c r="B64" i="33"/>
  <c r="B24" i="33"/>
  <c r="H18" i="32"/>
  <c r="C54" i="33"/>
  <c r="B119" i="33"/>
  <c r="B84" i="33"/>
  <c r="C94" i="33"/>
  <c r="C89" i="33"/>
  <c r="C14" i="33"/>
  <c r="B39" i="33"/>
  <c r="B44" i="33"/>
  <c r="C79" i="33"/>
  <c r="B114" i="33"/>
  <c r="C18" i="32"/>
  <c r="C104" i="33"/>
  <c r="B29" i="33"/>
  <c r="C6" i="32"/>
  <c r="C34" i="33"/>
  <c r="C69" i="33"/>
  <c r="B74" i="33"/>
  <c r="B34" i="33"/>
  <c r="C9" i="33"/>
  <c r="C84" i="33"/>
  <c r="C59" i="33"/>
  <c r="C99" i="33"/>
  <c r="B14" i="33"/>
  <c r="B49" i="33"/>
  <c r="F6" i="32"/>
  <c r="B9" i="33"/>
  <c r="H408" i="35" l="1"/>
  <c r="M408" i="35"/>
  <c r="AD288" i="6"/>
  <c r="AE288" i="6" s="1"/>
  <c r="M306" i="35"/>
  <c r="H340" i="35"/>
  <c r="E21" i="33"/>
  <c r="C76" i="33"/>
  <c r="G81" i="33" s="1"/>
  <c r="G74" i="33"/>
  <c r="C41" i="33"/>
  <c r="G39" i="33"/>
  <c r="C36" i="33"/>
  <c r="G34" i="33"/>
  <c r="C121" i="33"/>
  <c r="G119" i="33"/>
  <c r="C16" i="33"/>
  <c r="G14" i="33"/>
  <c r="C91" i="33"/>
  <c r="G96" i="33" s="1"/>
  <c r="G89" i="33"/>
  <c r="C61" i="33"/>
  <c r="G59" i="33"/>
  <c r="C46" i="33"/>
  <c r="G44" i="33"/>
  <c r="C11" i="33"/>
  <c r="G9" i="33"/>
  <c r="C86" i="33"/>
  <c r="G91" i="33" s="1"/>
  <c r="G84" i="33"/>
  <c r="C21" i="33"/>
  <c r="G19" i="33"/>
  <c r="C96" i="33"/>
  <c r="G101" i="33" s="1"/>
  <c r="G94" i="33"/>
  <c r="C26" i="33"/>
  <c r="G21" i="33" s="1"/>
  <c r="G24" i="33"/>
  <c r="C71" i="33"/>
  <c r="G76" i="33" s="1"/>
  <c r="G69" i="33"/>
  <c r="C56" i="33"/>
  <c r="G54" i="33"/>
  <c r="C51" i="33"/>
  <c r="G49" i="33"/>
  <c r="C101" i="33"/>
  <c r="G106" i="33" s="1"/>
  <c r="G99" i="33"/>
  <c r="C66" i="33"/>
  <c r="G64" i="33"/>
  <c r="C116" i="33"/>
  <c r="G121" i="33" s="1"/>
  <c r="G114" i="33"/>
  <c r="C111" i="33"/>
  <c r="G116" i="33" s="1"/>
  <c r="G109" i="33"/>
  <c r="C31" i="33"/>
  <c r="G29" i="33"/>
  <c r="C81" i="33"/>
  <c r="G86" i="33" s="1"/>
  <c r="G79" i="33"/>
  <c r="C106" i="33"/>
  <c r="G111" i="33" s="1"/>
  <c r="G104" i="33"/>
  <c r="B31" i="33"/>
  <c r="I29" i="33"/>
  <c r="B51" i="33"/>
  <c r="I49" i="33"/>
  <c r="B76" i="33"/>
  <c r="I76" i="33" s="1"/>
  <c r="I74" i="33"/>
  <c r="B116" i="33"/>
  <c r="I116" i="33" s="1"/>
  <c r="I114" i="33"/>
  <c r="B71" i="33"/>
  <c r="I69" i="33"/>
  <c r="B66" i="33"/>
  <c r="I64" i="33"/>
  <c r="B16" i="33"/>
  <c r="I14" i="33"/>
  <c r="B11" i="33"/>
  <c r="I9" i="33"/>
  <c r="B41" i="33"/>
  <c r="I39" i="33"/>
  <c r="B101" i="33"/>
  <c r="I101" i="33" s="1"/>
  <c r="I99" i="33"/>
  <c r="B121" i="33"/>
  <c r="I121" i="33" s="1"/>
  <c r="I119" i="33"/>
  <c r="B46" i="33"/>
  <c r="I44" i="33"/>
  <c r="B96" i="33"/>
  <c r="I96" i="33" s="1"/>
  <c r="I94" i="33"/>
  <c r="B106" i="33"/>
  <c r="I106" i="33" s="1"/>
  <c r="I104" i="33"/>
  <c r="B86" i="33"/>
  <c r="I86" i="33" s="1"/>
  <c r="I84" i="33"/>
  <c r="B26" i="33"/>
  <c r="I24" i="33"/>
  <c r="B61" i="33"/>
  <c r="I61" i="33" s="1"/>
  <c r="I59" i="33"/>
  <c r="B81" i="33"/>
  <c r="I81" i="33" s="1"/>
  <c r="I79" i="33"/>
  <c r="B91" i="33"/>
  <c r="I91" i="33" s="1"/>
  <c r="I89" i="33"/>
  <c r="B36" i="33"/>
  <c r="I34" i="33"/>
  <c r="B111" i="33"/>
  <c r="I111" i="33" s="1"/>
  <c r="I109" i="33"/>
  <c r="B21" i="33"/>
  <c r="I21" i="33" s="1"/>
  <c r="I19" i="33"/>
  <c r="B56" i="33"/>
  <c r="I54" i="33"/>
  <c r="M374" i="35"/>
  <c r="AG288" i="6"/>
  <c r="AK511" i="7"/>
  <c r="AD511" i="7"/>
  <c r="AG511" i="7"/>
  <c r="B293" i="6"/>
  <c r="B291" i="6"/>
  <c r="B290" i="6"/>
  <c r="B289" i="6"/>
  <c r="B288" i="6"/>
  <c r="AK264" i="6"/>
  <c r="AG264" i="6"/>
  <c r="AD264" i="6"/>
  <c r="AE264" i="6" s="1"/>
  <c r="AK225" i="6"/>
  <c r="AG225" i="6"/>
  <c r="AD225" i="6"/>
  <c r="AE225" i="6" s="1"/>
  <c r="AK174" i="6"/>
  <c r="AG174" i="6"/>
  <c r="AD174" i="6"/>
  <c r="AE174" i="6" s="1"/>
  <c r="AK127" i="6"/>
  <c r="AG127" i="6"/>
  <c r="AD127" i="6"/>
  <c r="AE127" i="6" s="1"/>
  <c r="AK82" i="6"/>
  <c r="AG82" i="6"/>
  <c r="AD82" i="6"/>
  <c r="AE82" i="6" s="1"/>
  <c r="AK49" i="6"/>
  <c r="AG49" i="6"/>
  <c r="AD49" i="6"/>
  <c r="AE49" i="6" s="1"/>
  <c r="AK10" i="6"/>
  <c r="AG10" i="6"/>
  <c r="AD10" i="6"/>
  <c r="AE10" i="6" s="1"/>
  <c r="D18" i="32"/>
  <c r="D6" i="32"/>
  <c r="AE511" i="7" l="1"/>
  <c r="AH395" i="5"/>
  <c r="AF395" i="5"/>
  <c r="AC395" i="5"/>
  <c r="AB395" i="5"/>
  <c r="AK395" i="5"/>
  <c r="B418" i="5"/>
  <c r="B421" i="5"/>
  <c r="B415" i="5"/>
  <c r="B414" i="5"/>
  <c r="B403" i="5"/>
  <c r="B402" i="5"/>
  <c r="C17" i="32"/>
  <c r="B17" i="32"/>
  <c r="H17" i="32"/>
  <c r="F17" i="32"/>
  <c r="AD395" i="5" l="1"/>
  <c r="AE395" i="5" s="1"/>
  <c r="AG395" i="5"/>
  <c r="B401" i="5"/>
  <c r="B400" i="5"/>
  <c r="B399" i="5"/>
  <c r="B398" i="5"/>
  <c r="B397" i="5"/>
  <c r="B396" i="5"/>
  <c r="B395" i="5"/>
  <c r="AK359" i="5"/>
  <c r="AG359" i="5"/>
  <c r="AD359" i="5"/>
  <c r="AE359" i="5" s="1"/>
  <c r="AK312" i="5"/>
  <c r="AG312" i="5"/>
  <c r="AD312" i="5"/>
  <c r="AE312" i="5" s="1"/>
  <c r="AK277" i="5"/>
  <c r="AG277" i="5"/>
  <c r="AD277" i="5"/>
  <c r="AE277" i="5" s="1"/>
  <c r="AK242" i="5"/>
  <c r="AG242" i="5"/>
  <c r="AD242" i="5"/>
  <c r="AE242" i="5" s="1"/>
  <c r="AD206" i="5"/>
  <c r="AE206" i="5" s="1"/>
  <c r="AK206" i="5"/>
  <c r="AG206" i="5"/>
  <c r="AK162" i="5"/>
  <c r="AG162" i="5"/>
  <c r="AD162" i="5"/>
  <c r="AE162" i="5" s="1"/>
  <c r="AK123" i="5"/>
  <c r="AG123" i="5"/>
  <c r="AD123" i="5"/>
  <c r="AE123" i="5" s="1"/>
  <c r="AK88" i="5"/>
  <c r="AG88" i="5"/>
  <c r="AD88" i="5"/>
  <c r="AE88" i="5" s="1"/>
  <c r="AK51" i="5"/>
  <c r="AG51" i="5"/>
  <c r="AD51" i="5"/>
  <c r="AE51" i="5" s="1"/>
  <c r="AK10" i="5"/>
  <c r="AG10" i="5"/>
  <c r="AD10" i="5"/>
  <c r="AE10" i="5" s="1"/>
  <c r="B249" i="4"/>
  <c r="B248" i="4"/>
  <c r="B237" i="4"/>
  <c r="B236" i="4"/>
  <c r="B235" i="4"/>
  <c r="B234" i="4"/>
  <c r="B233" i="4"/>
  <c r="B232" i="4"/>
  <c r="B230" i="4"/>
  <c r="B229" i="4"/>
  <c r="AK188" i="4"/>
  <c r="AG188" i="4"/>
  <c r="AD188" i="4"/>
  <c r="AK141" i="4"/>
  <c r="AG141" i="4"/>
  <c r="AD141" i="4"/>
  <c r="AE141" i="4" s="1"/>
  <c r="AK96" i="4"/>
  <c r="AG96" i="4"/>
  <c r="AD96" i="4"/>
  <c r="AE96" i="4" s="1"/>
  <c r="AK55" i="4"/>
  <c r="AG55" i="4"/>
  <c r="AD55" i="4"/>
  <c r="AE55" i="4" s="1"/>
  <c r="AD10" i="4"/>
  <c r="AE10" i="4" s="1"/>
  <c r="AK10" i="4"/>
  <c r="AG10" i="4"/>
  <c r="B216" i="3"/>
  <c r="B208" i="3"/>
  <c r="B205" i="3"/>
  <c r="B203" i="3"/>
  <c r="B202" i="3"/>
  <c r="B201" i="3"/>
  <c r="B200" i="3"/>
  <c r="B198" i="3"/>
  <c r="B197" i="3"/>
  <c r="AD158" i="3"/>
  <c r="AE158" i="3" s="1"/>
  <c r="AG158" i="3"/>
  <c r="AK158" i="3"/>
  <c r="AK117" i="3"/>
  <c r="AG117" i="3"/>
  <c r="AD117" i="3"/>
  <c r="AE117" i="3" s="1"/>
  <c r="AK84" i="3"/>
  <c r="AG84" i="3"/>
  <c r="AD84" i="3"/>
  <c r="AE84" i="3" s="1"/>
  <c r="AD51" i="3"/>
  <c r="AE51" i="3" s="1"/>
  <c r="AD10" i="3"/>
  <c r="AE10" i="3" s="1"/>
  <c r="AK51" i="3"/>
  <c r="AG51" i="3"/>
  <c r="AK10" i="3"/>
  <c r="AG10" i="3"/>
  <c r="AI127" i="2"/>
  <c r="AH127" i="2"/>
  <c r="AE127" i="2"/>
  <c r="AF127" i="2" s="1"/>
  <c r="B146" i="2"/>
  <c r="B135" i="2"/>
  <c r="B133" i="2"/>
  <c r="B132" i="2"/>
  <c r="AC86" i="2"/>
  <c r="AD86" i="2" s="1"/>
  <c r="AJ86" i="2"/>
  <c r="AF86" i="2"/>
  <c r="AE127" i="1"/>
  <c r="AB127" i="1"/>
  <c r="AG127" i="1"/>
  <c r="AH127" i="1"/>
  <c r="AI127" i="1"/>
  <c r="AA127" i="1"/>
  <c r="AJ50" i="2"/>
  <c r="AF50" i="2"/>
  <c r="AC50" i="2"/>
  <c r="AD50" i="2" s="1"/>
  <c r="AC10" i="2"/>
  <c r="AD10" i="2" s="1"/>
  <c r="AJ10" i="2"/>
  <c r="AF10" i="2"/>
  <c r="B153" i="1"/>
  <c r="B147" i="1"/>
  <c r="B146" i="1"/>
  <c r="B139" i="1"/>
  <c r="B138" i="1"/>
  <c r="B134" i="1"/>
  <c r="B133" i="1"/>
  <c r="B132" i="1"/>
  <c r="B131" i="1"/>
  <c r="B128" i="1"/>
  <c r="B130" i="1"/>
  <c r="B129" i="1"/>
  <c r="B127" i="1"/>
  <c r="F14" i="32"/>
  <c r="I15" i="32"/>
  <c r="F15" i="32"/>
  <c r="I14" i="32"/>
  <c r="D17" i="32"/>
  <c r="J14" i="32"/>
  <c r="J15" i="32"/>
  <c r="C14" i="32"/>
  <c r="B14" i="32"/>
  <c r="H14" i="32"/>
  <c r="B154" i="2" l="1"/>
  <c r="C40" i="32"/>
  <c r="AC127" i="2"/>
  <c r="AD127" i="2" s="1"/>
  <c r="B224" i="3"/>
  <c r="AJ127" i="1"/>
  <c r="AJ127" i="2"/>
  <c r="AF127" i="1"/>
  <c r="AE188" i="4"/>
  <c r="AD224" i="4"/>
  <c r="B256" i="4"/>
  <c r="B154" i="1"/>
  <c r="AC92" i="1"/>
  <c r="AD92" i="1" s="1"/>
  <c r="AJ92" i="1"/>
  <c r="AF92" i="1"/>
  <c r="AC61" i="1"/>
  <c r="AD61" i="1" s="1"/>
  <c r="AJ61" i="1"/>
  <c r="AF61" i="1"/>
  <c r="AJ10" i="1"/>
  <c r="AF10" i="1"/>
  <c r="AC10" i="1"/>
  <c r="AD10" i="1" s="1"/>
  <c r="E7" i="37"/>
  <c r="E8" i="37"/>
  <c r="E9" i="37"/>
  <c r="B10" i="37"/>
  <c r="C10" i="37"/>
  <c r="D10" i="37"/>
  <c r="E12" i="37"/>
  <c r="E13" i="37"/>
  <c r="B14" i="37"/>
  <c r="C14" i="37"/>
  <c r="D14" i="37"/>
  <c r="E16" i="37"/>
  <c r="E17" i="37"/>
  <c r="E18" i="37"/>
  <c r="E19" i="37"/>
  <c r="E20" i="37"/>
  <c r="E21" i="37"/>
  <c r="E22" i="37"/>
  <c r="E23" i="37"/>
  <c r="E24" i="37"/>
  <c r="E25" i="37"/>
  <c r="E26" i="37"/>
  <c r="E27" i="37"/>
  <c r="E28" i="37"/>
  <c r="E29" i="37"/>
  <c r="E30" i="37"/>
  <c r="E31" i="37"/>
  <c r="E32" i="37"/>
  <c r="E33" i="37"/>
  <c r="E34" i="37"/>
  <c r="E35" i="37"/>
  <c r="E36" i="37"/>
  <c r="E37" i="37"/>
  <c r="E38" i="37"/>
  <c r="E39" i="37"/>
  <c r="E40" i="37"/>
  <c r="E41" i="37"/>
  <c r="B42" i="37"/>
  <c r="C42" i="37"/>
  <c r="D42" i="37"/>
  <c r="E5" i="36"/>
  <c r="G5" i="36"/>
  <c r="E6" i="36"/>
  <c r="G6" i="36"/>
  <c r="E7" i="36"/>
  <c r="G7" i="36"/>
  <c r="B8" i="36"/>
  <c r="C8" i="36"/>
  <c r="D8" i="36"/>
  <c r="F8" i="36"/>
  <c r="E10" i="36"/>
  <c r="G10" i="36"/>
  <c r="E11" i="36"/>
  <c r="G11" i="36"/>
  <c r="B12" i="36"/>
  <c r="C12" i="36"/>
  <c r="D12" i="36"/>
  <c r="F12" i="36"/>
  <c r="E14" i="36"/>
  <c r="G14" i="36"/>
  <c r="E15" i="36"/>
  <c r="G15" i="36"/>
  <c r="E16" i="36"/>
  <c r="G16" i="36"/>
  <c r="E17" i="36"/>
  <c r="G17" i="36"/>
  <c r="E18" i="36"/>
  <c r="G18" i="36"/>
  <c r="E19" i="36"/>
  <c r="G19" i="36"/>
  <c r="E20" i="36"/>
  <c r="G20" i="36"/>
  <c r="E21" i="36"/>
  <c r="G21" i="36"/>
  <c r="E22" i="36"/>
  <c r="G22" i="36"/>
  <c r="E23" i="36"/>
  <c r="G23" i="36"/>
  <c r="E24" i="36"/>
  <c r="G24" i="36"/>
  <c r="E25" i="36"/>
  <c r="G25" i="36"/>
  <c r="E26" i="36"/>
  <c r="G26" i="36"/>
  <c r="E27" i="36"/>
  <c r="G27" i="36"/>
  <c r="E28" i="36"/>
  <c r="G28" i="36"/>
  <c r="E29" i="36"/>
  <c r="G29" i="36"/>
  <c r="E30" i="36"/>
  <c r="G30" i="36"/>
  <c r="E31" i="36"/>
  <c r="G31" i="36"/>
  <c r="E32" i="36"/>
  <c r="G32" i="36"/>
  <c r="E33" i="36"/>
  <c r="G33" i="36"/>
  <c r="E34" i="36"/>
  <c r="G34" i="36"/>
  <c r="E35" i="36"/>
  <c r="G35" i="36"/>
  <c r="E36" i="36"/>
  <c r="G36" i="36"/>
  <c r="E37" i="36"/>
  <c r="G37" i="36"/>
  <c r="E38" i="36"/>
  <c r="G38" i="36"/>
  <c r="E39" i="36"/>
  <c r="G39" i="36"/>
  <c r="B40" i="36"/>
  <c r="D40" i="36"/>
  <c r="F40" i="36"/>
  <c r="H8" i="35"/>
  <c r="M8" i="35"/>
  <c r="H9" i="35"/>
  <c r="M9" i="35"/>
  <c r="H10" i="35"/>
  <c r="K10" i="35"/>
  <c r="M10" i="35"/>
  <c r="H11" i="35"/>
  <c r="K11" i="35"/>
  <c r="M11" i="35"/>
  <c r="H12" i="35"/>
  <c r="K12" i="35"/>
  <c r="M12" i="35"/>
  <c r="H13" i="35"/>
  <c r="K13" i="35"/>
  <c r="M13" i="35"/>
  <c r="H14" i="35"/>
  <c r="K14" i="35"/>
  <c r="M14" i="35"/>
  <c r="H15" i="35"/>
  <c r="K15" i="35"/>
  <c r="M15" i="35"/>
  <c r="H16" i="35"/>
  <c r="K16" i="35"/>
  <c r="M16" i="35"/>
  <c r="H17" i="35"/>
  <c r="K17" i="35"/>
  <c r="M17" i="35"/>
  <c r="H18" i="35"/>
  <c r="K18" i="35"/>
  <c r="M18" i="35"/>
  <c r="H19" i="35"/>
  <c r="K19" i="35"/>
  <c r="M19" i="35"/>
  <c r="H20" i="35"/>
  <c r="K20" i="35"/>
  <c r="M20" i="35"/>
  <c r="H21" i="35"/>
  <c r="K21" i="35"/>
  <c r="M21" i="35"/>
  <c r="H22" i="35"/>
  <c r="K22" i="35"/>
  <c r="M22" i="35"/>
  <c r="H23" i="35"/>
  <c r="K23" i="35"/>
  <c r="M23" i="35"/>
  <c r="H24" i="35"/>
  <c r="K24" i="35"/>
  <c r="M24" i="35"/>
  <c r="H25" i="35"/>
  <c r="K25" i="35"/>
  <c r="M25" i="35"/>
  <c r="H26" i="35"/>
  <c r="K26" i="35"/>
  <c r="M26" i="35"/>
  <c r="H27" i="35"/>
  <c r="K27" i="35"/>
  <c r="M27" i="35"/>
  <c r="H28" i="35"/>
  <c r="K28" i="35"/>
  <c r="M28" i="35"/>
  <c r="H29" i="35"/>
  <c r="K29" i="35"/>
  <c r="M29" i="35"/>
  <c r="H30" i="35"/>
  <c r="K30" i="35"/>
  <c r="M30" i="35"/>
  <c r="H31" i="35"/>
  <c r="K31" i="35"/>
  <c r="M31" i="35"/>
  <c r="H32" i="35"/>
  <c r="K32" i="35"/>
  <c r="M32" i="35"/>
  <c r="H33" i="35"/>
  <c r="K33" i="35"/>
  <c r="M33" i="35"/>
  <c r="D34" i="35"/>
  <c r="E34" i="35"/>
  <c r="G34" i="35"/>
  <c r="I34" i="35"/>
  <c r="J34" i="35"/>
  <c r="L34" i="35"/>
  <c r="M34" i="35" s="1"/>
  <c r="F42" i="35"/>
  <c r="H42" i="35"/>
  <c r="M42" i="35"/>
  <c r="H43" i="35"/>
  <c r="M43" i="35"/>
  <c r="H44" i="35"/>
  <c r="M44" i="35"/>
  <c r="H45" i="35"/>
  <c r="M45" i="35"/>
  <c r="H46" i="35"/>
  <c r="M46" i="35"/>
  <c r="H47" i="35"/>
  <c r="M47" i="35"/>
  <c r="H48" i="35"/>
  <c r="M48" i="35"/>
  <c r="H49" i="35"/>
  <c r="M49" i="35"/>
  <c r="H50" i="35"/>
  <c r="M50" i="35"/>
  <c r="H51" i="35"/>
  <c r="M51" i="35"/>
  <c r="H52" i="35"/>
  <c r="M52" i="35"/>
  <c r="H53" i="35"/>
  <c r="M53" i="35"/>
  <c r="H54" i="35"/>
  <c r="M54" i="35"/>
  <c r="H55" i="35"/>
  <c r="M55" i="35"/>
  <c r="H56" i="35"/>
  <c r="M56" i="35"/>
  <c r="H57" i="35"/>
  <c r="M57" i="35"/>
  <c r="H58" i="35"/>
  <c r="M58" i="35"/>
  <c r="H59" i="35"/>
  <c r="M59" i="35"/>
  <c r="H60" i="35"/>
  <c r="M60" i="35"/>
  <c r="H61" i="35"/>
  <c r="M61" i="35"/>
  <c r="H62" i="35"/>
  <c r="M62" i="35"/>
  <c r="H63" i="35"/>
  <c r="M63" i="35"/>
  <c r="H64" i="35"/>
  <c r="M64" i="35"/>
  <c r="H65" i="35"/>
  <c r="M65" i="35"/>
  <c r="H66" i="35"/>
  <c r="M66" i="35"/>
  <c r="H67" i="35"/>
  <c r="M67" i="35"/>
  <c r="B68" i="35"/>
  <c r="M68" i="35" s="1"/>
  <c r="D68" i="35"/>
  <c r="E68" i="35"/>
  <c r="G68" i="35"/>
  <c r="H76" i="35"/>
  <c r="M76" i="35"/>
  <c r="H77" i="35"/>
  <c r="M77" i="35"/>
  <c r="H78" i="35"/>
  <c r="M78" i="35"/>
  <c r="H79" i="35"/>
  <c r="M79" i="35"/>
  <c r="H80" i="35"/>
  <c r="M80" i="35"/>
  <c r="H81" i="35"/>
  <c r="M81" i="35"/>
  <c r="H82" i="35"/>
  <c r="M82" i="35"/>
  <c r="H83" i="35"/>
  <c r="M83" i="35"/>
  <c r="H84" i="35"/>
  <c r="M84" i="35"/>
  <c r="H85" i="35"/>
  <c r="M85" i="35"/>
  <c r="H86" i="35"/>
  <c r="M86" i="35"/>
  <c r="H87" i="35"/>
  <c r="M87" i="35"/>
  <c r="H88" i="35"/>
  <c r="M88" i="35"/>
  <c r="H89" i="35"/>
  <c r="M89" i="35"/>
  <c r="H90" i="35"/>
  <c r="M90" i="35"/>
  <c r="H91" i="35"/>
  <c r="M91" i="35"/>
  <c r="H92" i="35"/>
  <c r="M92" i="35"/>
  <c r="H93" i="35"/>
  <c r="M93" i="35"/>
  <c r="H94" i="35"/>
  <c r="M94" i="35"/>
  <c r="H95" i="35"/>
  <c r="M95" i="35"/>
  <c r="H96" i="35"/>
  <c r="M96" i="35"/>
  <c r="H97" i="35"/>
  <c r="M97" i="35"/>
  <c r="H98" i="35"/>
  <c r="M98" i="35"/>
  <c r="H99" i="35"/>
  <c r="M99" i="35"/>
  <c r="H100" i="35"/>
  <c r="M100" i="35"/>
  <c r="H101" i="35"/>
  <c r="M101" i="35"/>
  <c r="B102" i="35"/>
  <c r="D102" i="35"/>
  <c r="E102" i="35"/>
  <c r="G102" i="35"/>
  <c r="I102" i="35"/>
  <c r="J102" i="35"/>
  <c r="L102" i="35"/>
  <c r="H110" i="35"/>
  <c r="M110" i="35"/>
  <c r="H111" i="35"/>
  <c r="M111" i="35"/>
  <c r="H112" i="35"/>
  <c r="M112" i="35"/>
  <c r="H113" i="35"/>
  <c r="M113" i="35"/>
  <c r="H114" i="35"/>
  <c r="M114" i="35"/>
  <c r="H115" i="35"/>
  <c r="M115" i="35"/>
  <c r="H116" i="35"/>
  <c r="M116" i="35"/>
  <c r="H117" i="35"/>
  <c r="M117" i="35"/>
  <c r="H118" i="35"/>
  <c r="M118" i="35"/>
  <c r="H119" i="35"/>
  <c r="M119" i="35"/>
  <c r="H120" i="35"/>
  <c r="M120" i="35"/>
  <c r="H121" i="35"/>
  <c r="M121" i="35"/>
  <c r="H122" i="35"/>
  <c r="M122" i="35"/>
  <c r="H123" i="35"/>
  <c r="M123" i="35"/>
  <c r="H124" i="35"/>
  <c r="M124" i="35"/>
  <c r="H125" i="35"/>
  <c r="M125" i="35"/>
  <c r="H126" i="35"/>
  <c r="M126" i="35"/>
  <c r="H127" i="35"/>
  <c r="M127" i="35"/>
  <c r="H128" i="35"/>
  <c r="M128" i="35"/>
  <c r="H129" i="35"/>
  <c r="M129" i="35"/>
  <c r="H130" i="35"/>
  <c r="M130" i="35"/>
  <c r="H131" i="35"/>
  <c r="M131" i="35"/>
  <c r="H132" i="35"/>
  <c r="M132" i="35"/>
  <c r="H133" i="35"/>
  <c r="M133" i="35"/>
  <c r="H134" i="35"/>
  <c r="M134" i="35"/>
  <c r="H135" i="35"/>
  <c r="M135" i="35"/>
  <c r="B136" i="35"/>
  <c r="C136" i="35"/>
  <c r="D136" i="35"/>
  <c r="E136" i="35"/>
  <c r="G136" i="35"/>
  <c r="I136" i="35"/>
  <c r="J136" i="35"/>
  <c r="L136" i="35"/>
  <c r="H144" i="35"/>
  <c r="M144" i="35"/>
  <c r="H145" i="35"/>
  <c r="M145" i="35"/>
  <c r="H146" i="35"/>
  <c r="M146" i="35"/>
  <c r="H147" i="35"/>
  <c r="M147" i="35"/>
  <c r="H148" i="35"/>
  <c r="M148" i="35"/>
  <c r="H149" i="35"/>
  <c r="M149" i="35"/>
  <c r="H150" i="35"/>
  <c r="M150" i="35"/>
  <c r="H151" i="35"/>
  <c r="M151" i="35"/>
  <c r="H152" i="35"/>
  <c r="M152" i="35"/>
  <c r="H153" i="35"/>
  <c r="M153" i="35"/>
  <c r="H154" i="35"/>
  <c r="M154" i="35"/>
  <c r="H155" i="35"/>
  <c r="M155" i="35"/>
  <c r="H156" i="35"/>
  <c r="M156" i="35"/>
  <c r="H157" i="35"/>
  <c r="M157" i="35"/>
  <c r="H158" i="35"/>
  <c r="M158" i="35"/>
  <c r="H159" i="35"/>
  <c r="M159" i="35"/>
  <c r="H160" i="35"/>
  <c r="M160" i="35"/>
  <c r="H161" i="35"/>
  <c r="M161" i="35"/>
  <c r="H162" i="35"/>
  <c r="M162" i="35"/>
  <c r="H163" i="35"/>
  <c r="M163" i="35"/>
  <c r="H164" i="35"/>
  <c r="M164" i="35"/>
  <c r="H165" i="35"/>
  <c r="M165" i="35"/>
  <c r="H166" i="35"/>
  <c r="M166" i="35"/>
  <c r="H167" i="35"/>
  <c r="M167" i="35"/>
  <c r="H168" i="35"/>
  <c r="M168" i="35"/>
  <c r="H169" i="35"/>
  <c r="M169" i="35"/>
  <c r="B170" i="35"/>
  <c r="C170" i="35"/>
  <c r="D170" i="35"/>
  <c r="E170" i="35"/>
  <c r="G170" i="35"/>
  <c r="I170" i="35"/>
  <c r="J170" i="35"/>
  <c r="L170" i="35"/>
  <c r="H178" i="35"/>
  <c r="M178" i="35"/>
  <c r="H179" i="35"/>
  <c r="M179" i="35"/>
  <c r="H180" i="35"/>
  <c r="M180" i="35"/>
  <c r="H181" i="35"/>
  <c r="M181" i="35"/>
  <c r="H182" i="35"/>
  <c r="M182" i="35"/>
  <c r="H183" i="35"/>
  <c r="M183" i="35"/>
  <c r="H184" i="35"/>
  <c r="M184" i="35"/>
  <c r="H185" i="35"/>
  <c r="M185" i="35"/>
  <c r="H186" i="35"/>
  <c r="M186" i="35"/>
  <c r="H187" i="35"/>
  <c r="M187" i="35"/>
  <c r="H188" i="35"/>
  <c r="M188" i="35"/>
  <c r="H189" i="35"/>
  <c r="M189" i="35"/>
  <c r="H190" i="35"/>
  <c r="M190" i="35"/>
  <c r="H191" i="35"/>
  <c r="M191" i="35"/>
  <c r="H192" i="35"/>
  <c r="M192" i="35"/>
  <c r="H193" i="35"/>
  <c r="M193" i="35"/>
  <c r="H194" i="35"/>
  <c r="M194" i="35"/>
  <c r="H195" i="35"/>
  <c r="M195" i="35"/>
  <c r="H196" i="35"/>
  <c r="M196" i="35"/>
  <c r="H197" i="35"/>
  <c r="M197" i="35"/>
  <c r="H198" i="35"/>
  <c r="M198" i="35"/>
  <c r="H199" i="35"/>
  <c r="M199" i="35"/>
  <c r="H200" i="35"/>
  <c r="M200" i="35"/>
  <c r="H201" i="35"/>
  <c r="M201" i="35"/>
  <c r="H202" i="35"/>
  <c r="M202" i="35"/>
  <c r="H203" i="35"/>
  <c r="M203" i="35"/>
  <c r="B204" i="35"/>
  <c r="C204" i="35"/>
  <c r="D204" i="35"/>
  <c r="E204" i="35"/>
  <c r="G204" i="35"/>
  <c r="I204" i="35"/>
  <c r="J204" i="35"/>
  <c r="L204" i="35"/>
  <c r="H212" i="35"/>
  <c r="M212" i="35"/>
  <c r="H213" i="35"/>
  <c r="M213" i="35"/>
  <c r="H214" i="35"/>
  <c r="M214" i="35"/>
  <c r="H215" i="35"/>
  <c r="M215" i="35"/>
  <c r="H216" i="35"/>
  <c r="M216" i="35"/>
  <c r="H217" i="35"/>
  <c r="M217" i="35"/>
  <c r="H218" i="35"/>
  <c r="M218" i="35"/>
  <c r="H219" i="35"/>
  <c r="M219" i="35"/>
  <c r="H220" i="35"/>
  <c r="M220" i="35"/>
  <c r="H221" i="35"/>
  <c r="M221" i="35"/>
  <c r="H222" i="35"/>
  <c r="M222" i="35"/>
  <c r="H223" i="35"/>
  <c r="M223" i="35"/>
  <c r="H224" i="35"/>
  <c r="M224" i="35"/>
  <c r="H225" i="35"/>
  <c r="M225" i="35"/>
  <c r="H226" i="35"/>
  <c r="M226" i="35"/>
  <c r="H227" i="35"/>
  <c r="M227" i="35"/>
  <c r="H228" i="35"/>
  <c r="M228" i="35"/>
  <c r="H229" i="35"/>
  <c r="M229" i="35"/>
  <c r="H230" i="35"/>
  <c r="M230" i="35"/>
  <c r="H231" i="35"/>
  <c r="M231" i="35"/>
  <c r="H232" i="35"/>
  <c r="M232" i="35"/>
  <c r="H233" i="35"/>
  <c r="M233" i="35"/>
  <c r="H234" i="35"/>
  <c r="M234" i="35"/>
  <c r="H235" i="35"/>
  <c r="M235" i="35"/>
  <c r="H236" i="35"/>
  <c r="M236" i="35"/>
  <c r="H237" i="35"/>
  <c r="M237" i="35"/>
  <c r="B238" i="35"/>
  <c r="C238" i="35"/>
  <c r="D238" i="35"/>
  <c r="E238" i="35"/>
  <c r="I238" i="35"/>
  <c r="J238" i="35"/>
  <c r="H246" i="35"/>
  <c r="M246" i="35"/>
  <c r="H247" i="35"/>
  <c r="M247" i="35"/>
  <c r="H248" i="35"/>
  <c r="M248" i="35"/>
  <c r="H249" i="35"/>
  <c r="M249" i="35"/>
  <c r="H250" i="35"/>
  <c r="M250" i="35"/>
  <c r="H251" i="35"/>
  <c r="M251" i="35"/>
  <c r="H252" i="35"/>
  <c r="M252" i="35"/>
  <c r="H253" i="35"/>
  <c r="M253" i="35"/>
  <c r="H254" i="35"/>
  <c r="M254" i="35"/>
  <c r="H255" i="35"/>
  <c r="M255" i="35"/>
  <c r="H256" i="35"/>
  <c r="M256" i="35"/>
  <c r="H257" i="35"/>
  <c r="M257" i="35"/>
  <c r="H258" i="35"/>
  <c r="M258" i="35"/>
  <c r="H259" i="35"/>
  <c r="M259" i="35"/>
  <c r="H260" i="35"/>
  <c r="M260" i="35"/>
  <c r="H261" i="35"/>
  <c r="M261" i="35"/>
  <c r="H262" i="35"/>
  <c r="M262" i="35"/>
  <c r="H263" i="35"/>
  <c r="M263" i="35"/>
  <c r="H264" i="35"/>
  <c r="M264" i="35"/>
  <c r="H265" i="35"/>
  <c r="M265" i="35"/>
  <c r="H266" i="35"/>
  <c r="M266" i="35"/>
  <c r="H267" i="35"/>
  <c r="M267" i="35"/>
  <c r="H268" i="35"/>
  <c r="M268" i="35"/>
  <c r="H269" i="35"/>
  <c r="M269" i="35"/>
  <c r="H270" i="35"/>
  <c r="M270" i="35"/>
  <c r="H271" i="35"/>
  <c r="M271" i="35"/>
  <c r="B272" i="35"/>
  <c r="H272" i="35" s="1"/>
  <c r="C272" i="35"/>
  <c r="D272" i="35"/>
  <c r="E272" i="35"/>
  <c r="I272" i="35"/>
  <c r="J272" i="35"/>
  <c r="E11" i="33"/>
  <c r="F11" i="33"/>
  <c r="H11" i="33"/>
  <c r="I11" i="33" s="1"/>
  <c r="E16" i="33"/>
  <c r="F16" i="33"/>
  <c r="G16" i="33" s="1"/>
  <c r="H16" i="33"/>
  <c r="I16" i="33" s="1"/>
  <c r="E26" i="33"/>
  <c r="F26" i="33"/>
  <c r="G26" i="33" s="1"/>
  <c r="H26" i="33"/>
  <c r="I26" i="33" s="1"/>
  <c r="E31" i="33"/>
  <c r="F31" i="33"/>
  <c r="G31" i="33" s="1"/>
  <c r="H31" i="33"/>
  <c r="I31" i="33" s="1"/>
  <c r="F36" i="33"/>
  <c r="G36" i="33" s="1"/>
  <c r="H36" i="33"/>
  <c r="I36" i="33" s="1"/>
  <c r="F41" i="33"/>
  <c r="G41" i="33" s="1"/>
  <c r="H41" i="33"/>
  <c r="I41" i="33" s="1"/>
  <c r="F46" i="33"/>
  <c r="G46" i="33" s="1"/>
  <c r="H46" i="33"/>
  <c r="I46" i="33" s="1"/>
  <c r="E51" i="33"/>
  <c r="F51" i="33"/>
  <c r="G51" i="33" s="1"/>
  <c r="H51" i="33"/>
  <c r="I51" i="33" s="1"/>
  <c r="E56" i="33"/>
  <c r="F56" i="33"/>
  <c r="G56" i="33" s="1"/>
  <c r="H56" i="33"/>
  <c r="I56" i="33" s="1"/>
  <c r="E61" i="33"/>
  <c r="F61" i="33"/>
  <c r="G61" i="33" s="1"/>
  <c r="E66" i="33"/>
  <c r="F66" i="33"/>
  <c r="G66" i="33" s="1"/>
  <c r="H66" i="33"/>
  <c r="I66" i="33" s="1"/>
  <c r="E71" i="33"/>
  <c r="F71" i="33"/>
  <c r="G71" i="33" s="1"/>
  <c r="H71" i="33"/>
  <c r="I71" i="33" s="1"/>
  <c r="K5" i="32"/>
  <c r="E6" i="32"/>
  <c r="G6" i="32"/>
  <c r="K6" i="32"/>
  <c r="E7" i="32"/>
  <c r="G7" i="32"/>
  <c r="K7" i="32"/>
  <c r="B8" i="32"/>
  <c r="C8" i="32"/>
  <c r="F8" i="32"/>
  <c r="H8" i="32"/>
  <c r="I8" i="32"/>
  <c r="J8" i="32"/>
  <c r="E10" i="32"/>
  <c r="G10" i="32"/>
  <c r="K10" i="32"/>
  <c r="E11" i="32"/>
  <c r="G11" i="32"/>
  <c r="K11" i="32"/>
  <c r="B12" i="32"/>
  <c r="C12" i="32"/>
  <c r="D12" i="32"/>
  <c r="F12" i="32"/>
  <c r="H12" i="32"/>
  <c r="I12" i="32"/>
  <c r="J12" i="32"/>
  <c r="K14" i="32"/>
  <c r="K15" i="32"/>
  <c r="E16" i="32"/>
  <c r="G16" i="32"/>
  <c r="K16" i="32"/>
  <c r="E17" i="32"/>
  <c r="G17" i="32"/>
  <c r="K17" i="32"/>
  <c r="E18" i="32"/>
  <c r="G18" i="32"/>
  <c r="K18" i="32"/>
  <c r="E19" i="32"/>
  <c r="G19" i="32"/>
  <c r="K19" i="32"/>
  <c r="E20" i="32"/>
  <c r="G20" i="32"/>
  <c r="K20" i="32"/>
  <c r="E21" i="32"/>
  <c r="G21" i="32"/>
  <c r="K21" i="32"/>
  <c r="E22" i="32"/>
  <c r="G22" i="32"/>
  <c r="K22" i="32"/>
  <c r="E23" i="32"/>
  <c r="G23" i="32"/>
  <c r="K23" i="32"/>
  <c r="E24" i="32"/>
  <c r="G24" i="32"/>
  <c r="K24" i="32"/>
  <c r="E25" i="32"/>
  <c r="G25" i="32"/>
  <c r="K25" i="32"/>
  <c r="E26" i="32"/>
  <c r="G26" i="32"/>
  <c r="K26" i="32"/>
  <c r="E27" i="32"/>
  <c r="G27" i="32"/>
  <c r="K27" i="32"/>
  <c r="E28" i="32"/>
  <c r="G28" i="32"/>
  <c r="K28" i="32"/>
  <c r="E29" i="32"/>
  <c r="G29" i="32"/>
  <c r="K29" i="32"/>
  <c r="E30" i="32"/>
  <c r="G30" i="32"/>
  <c r="K30" i="32"/>
  <c r="E31" i="32"/>
  <c r="G31" i="32"/>
  <c r="K31" i="32"/>
  <c r="E32" i="32"/>
  <c r="G32" i="32"/>
  <c r="K32" i="32"/>
  <c r="E33" i="32"/>
  <c r="G33" i="32"/>
  <c r="K33" i="32"/>
  <c r="E34" i="32"/>
  <c r="K34" i="32"/>
  <c r="E35" i="32"/>
  <c r="G35" i="32"/>
  <c r="K35" i="32"/>
  <c r="E36" i="32"/>
  <c r="G36" i="32"/>
  <c r="K36" i="32"/>
  <c r="E37" i="32"/>
  <c r="G37" i="32"/>
  <c r="K37" i="32"/>
  <c r="E38" i="32"/>
  <c r="G38" i="32"/>
  <c r="K38" i="32"/>
  <c r="E39" i="32"/>
  <c r="G39" i="32"/>
  <c r="K39" i="32"/>
  <c r="B40" i="32"/>
  <c r="F40" i="32"/>
  <c r="H40" i="32"/>
  <c r="I40" i="32"/>
  <c r="J40" i="32"/>
  <c r="D5" i="32"/>
  <c r="D15" i="32"/>
  <c r="C41" i="32" l="1"/>
  <c r="K40" i="32"/>
  <c r="B41" i="32"/>
  <c r="D41" i="36"/>
  <c r="E15" i="32"/>
  <c r="G15" i="32"/>
  <c r="E14" i="37"/>
  <c r="E10" i="37"/>
  <c r="E42" i="37"/>
  <c r="E5" i="32"/>
  <c r="G5" i="32"/>
  <c r="D8" i="32"/>
  <c r="D43" i="37"/>
  <c r="AE224" i="4"/>
  <c r="B43" i="37"/>
  <c r="G40" i="36"/>
  <c r="F41" i="36"/>
  <c r="G12" i="36"/>
  <c r="E40" i="36"/>
  <c r="E12" i="36"/>
  <c r="C41" i="36"/>
  <c r="B41" i="36"/>
  <c r="F34" i="35"/>
  <c r="K170" i="35"/>
  <c r="K68" i="35"/>
  <c r="F102" i="35"/>
  <c r="F68" i="35"/>
  <c r="K102" i="35"/>
  <c r="K136" i="35"/>
  <c r="F136" i="35"/>
  <c r="F238" i="35"/>
  <c r="F170" i="35"/>
  <c r="K204" i="35"/>
  <c r="K238" i="35"/>
  <c r="F204" i="35"/>
  <c r="F272" i="35"/>
  <c r="K34" i="35"/>
  <c r="H238" i="35"/>
  <c r="H204" i="35"/>
  <c r="M170" i="35"/>
  <c r="M136" i="35"/>
  <c r="H102" i="35"/>
  <c r="M204" i="35"/>
  <c r="H170" i="35"/>
  <c r="M238" i="35"/>
  <c r="M272" i="35"/>
  <c r="M102" i="35"/>
  <c r="H68" i="35"/>
  <c r="H136" i="35"/>
  <c r="H34" i="35"/>
  <c r="K12" i="32"/>
  <c r="E12" i="32"/>
  <c r="G12" i="32"/>
  <c r="H41" i="32"/>
  <c r="I41" i="32"/>
  <c r="J41" i="32"/>
  <c r="K8" i="32"/>
  <c r="AC127" i="1"/>
  <c r="C43" i="37"/>
  <c r="G8" i="36"/>
  <c r="E8" i="36"/>
  <c r="G11" i="33"/>
  <c r="F41" i="32"/>
  <c r="D14" i="32"/>
  <c r="K41" i="32" l="1"/>
  <c r="E8" i="32"/>
  <c r="E43" i="37"/>
  <c r="G8" i="32"/>
  <c r="E14" i="32"/>
  <c r="D40" i="32"/>
  <c r="D41" i="32" s="1"/>
  <c r="G14" i="32"/>
  <c r="AD127" i="1"/>
  <c r="G41" i="36"/>
  <c r="E41" i="36"/>
  <c r="E40" i="32" l="1"/>
  <c r="G40" i="32"/>
  <c r="E41" i="32"/>
  <c r="A279" i="17"/>
  <c r="A282" i="17"/>
  <c r="A277" i="17"/>
  <c r="A284" i="17"/>
  <c r="A293" i="17"/>
  <c r="A292" i="17"/>
  <c r="A280" i="17"/>
  <c r="A294" i="17"/>
  <c r="A286" i="17"/>
  <c r="A291" i="17"/>
  <c r="A287" i="17"/>
  <c r="A290" i="17"/>
  <c r="A298" i="17"/>
  <c r="A299" i="17"/>
  <c r="A274" i="17"/>
  <c r="A278" i="17"/>
  <c r="A276" i="17"/>
  <c r="A288" i="17"/>
  <c r="A283" i="17"/>
  <c r="A289" i="17"/>
  <c r="A295" i="17"/>
  <c r="A285" i="17"/>
  <c r="A297" i="17"/>
  <c r="A281" i="17"/>
  <c r="A296" i="17"/>
  <c r="E279" i="17"/>
  <c r="E296" i="17"/>
  <c r="E274" i="17"/>
  <c r="E291" i="17"/>
  <c r="I275" i="17"/>
  <c r="I295" i="17"/>
  <c r="A275" i="17"/>
  <c r="E283" i="17"/>
  <c r="I285" i="17"/>
  <c r="I280" i="17"/>
  <c r="E295" i="17"/>
  <c r="E293" i="17"/>
  <c r="I288" i="17"/>
  <c r="I286" i="17"/>
  <c r="E285" i="17"/>
  <c r="E297" i="17"/>
  <c r="I292" i="17"/>
  <c r="I277" i="17"/>
  <c r="E286" i="17"/>
  <c r="I284" i="17"/>
  <c r="I276" i="17"/>
  <c r="E280" i="17"/>
  <c r="E277" i="17"/>
  <c r="I273" i="17"/>
  <c r="E299" i="17"/>
  <c r="E284" i="17"/>
  <c r="E275" i="17"/>
  <c r="E276" i="17"/>
  <c r="I282" i="17"/>
  <c r="I278" i="17"/>
  <c r="I297" i="17"/>
  <c r="E298" i="17"/>
  <c r="I296" i="17"/>
  <c r="E289" i="17"/>
  <c r="E278" i="17"/>
  <c r="I290" i="17"/>
  <c r="I283" i="17"/>
  <c r="I294" i="17"/>
  <c r="I287" i="17"/>
  <c r="E282" i="17"/>
  <c r="I289" i="17"/>
  <c r="E290" i="17"/>
  <c r="E292" i="17"/>
  <c r="E294" i="17"/>
  <c r="E287" i="17"/>
  <c r="I298" i="17"/>
  <c r="I299" i="17"/>
  <c r="I293" i="17"/>
  <c r="E281" i="17"/>
  <c r="E288" i="17"/>
  <c r="I279" i="17"/>
  <c r="I281" i="17"/>
  <c r="I274" i="17"/>
  <c r="E273" i="17"/>
  <c r="I291" i="17"/>
  <c r="D273" i="17" l="1"/>
  <c r="F273" i="17" s="1"/>
  <c r="D290" i="17"/>
  <c r="H290" i="17" s="1"/>
  <c r="G41" i="32"/>
  <c r="D292" i="17"/>
  <c r="L292" i="17" s="1"/>
  <c r="K300" i="17"/>
  <c r="K302" i="17" s="1"/>
  <c r="D280" i="17"/>
  <c r="F280" i="17" s="1"/>
  <c r="D294" i="17"/>
  <c r="F294" i="17" s="1"/>
  <c r="D276" i="17"/>
  <c r="L276" i="17" s="1"/>
  <c r="D287" i="17"/>
  <c r="F287" i="17" s="1"/>
  <c r="D285" i="17"/>
  <c r="F285" i="17" s="1"/>
  <c r="D279" i="17"/>
  <c r="F279" i="17" s="1"/>
  <c r="A300" i="17"/>
  <c r="D284" i="17"/>
  <c r="J284" i="17" s="1"/>
  <c r="D299" i="17"/>
  <c r="H299" i="17" s="1"/>
  <c r="D296" i="17"/>
  <c r="F296" i="17" s="1"/>
  <c r="G300" i="17"/>
  <c r="K303" i="17" s="1"/>
  <c r="D289" i="17"/>
  <c r="J289" i="17" s="1"/>
  <c r="D295" i="17"/>
  <c r="J295" i="17" s="1"/>
  <c r="J273" i="17"/>
  <c r="D286" i="17"/>
  <c r="D277" i="17"/>
  <c r="F277" i="17" s="1"/>
  <c r="D298" i="17"/>
  <c r="L298" i="17" s="1"/>
  <c r="D297" i="17"/>
  <c r="J297" i="17" s="1"/>
  <c r="D282" i="17"/>
  <c r="J282" i="17" s="1"/>
  <c r="D275" i="17"/>
  <c r="H275" i="17" s="1"/>
  <c r="D278" i="17"/>
  <c r="L278" i="17" s="1"/>
  <c r="D288" i="17"/>
  <c r="F288" i="17" s="1"/>
  <c r="D283" i="17"/>
  <c r="F283" i="17" s="1"/>
  <c r="D291" i="17"/>
  <c r="F291" i="17" s="1"/>
  <c r="I300" i="17"/>
  <c r="E300" i="17"/>
  <c r="D281" i="17"/>
  <c r="L281" i="17" s="1"/>
  <c r="D293" i="17"/>
  <c r="J293" i="17" s="1"/>
  <c r="D274" i="17"/>
  <c r="J274" i="17" s="1"/>
  <c r="J279" i="17" l="1"/>
  <c r="H273" i="17"/>
  <c r="L273" i="17"/>
  <c r="F290" i="17"/>
  <c r="J290" i="17"/>
  <c r="L290" i="17"/>
  <c r="L287" i="17"/>
  <c r="F292" i="17"/>
  <c r="H292" i="17"/>
  <c r="J292" i="17"/>
  <c r="H279" i="17"/>
  <c r="L284" i="17"/>
  <c r="F284" i="17"/>
  <c r="J294" i="17"/>
  <c r="L294" i="17"/>
  <c r="F276" i="17"/>
  <c r="H284" i="17"/>
  <c r="H280" i="17"/>
  <c r="J276" i="17"/>
  <c r="H294" i="17"/>
  <c r="H276" i="17"/>
  <c r="L285" i="17"/>
  <c r="J285" i="17"/>
  <c r="J280" i="17"/>
  <c r="H287" i="17"/>
  <c r="L280" i="17"/>
  <c r="J296" i="17"/>
  <c r="H296" i="17"/>
  <c r="J287" i="17"/>
  <c r="L296" i="17"/>
  <c r="L295" i="17"/>
  <c r="J299" i="17"/>
  <c r="E302" i="17"/>
  <c r="H285" i="17"/>
  <c r="H297" i="17"/>
  <c r="H288" i="17"/>
  <c r="L297" i="17"/>
  <c r="K304" i="17"/>
  <c r="L299" i="17"/>
  <c r="L279" i="17"/>
  <c r="L277" i="17"/>
  <c r="H278" i="17"/>
  <c r="L289" i="17"/>
  <c r="F289" i="17"/>
  <c r="H289" i="17"/>
  <c r="F299" i="17"/>
  <c r="F281" i="17"/>
  <c r="J278" i="17"/>
  <c r="H281" i="17"/>
  <c r="F278" i="17"/>
  <c r="F282" i="17"/>
  <c r="H291" i="17"/>
  <c r="H282" i="17"/>
  <c r="J286" i="17"/>
  <c r="L286" i="17"/>
  <c r="J291" i="17"/>
  <c r="L291" i="17"/>
  <c r="J283" i="17"/>
  <c r="F275" i="17"/>
  <c r="F286" i="17"/>
  <c r="L275" i="17"/>
  <c r="J275" i="17"/>
  <c r="H298" i="17"/>
  <c r="F295" i="17"/>
  <c r="H277" i="17"/>
  <c r="J277" i="17"/>
  <c r="F297" i="17"/>
  <c r="H295" i="17"/>
  <c r="L282" i="17"/>
  <c r="H286" i="17"/>
  <c r="F298" i="17"/>
  <c r="J298" i="17"/>
  <c r="D300" i="17"/>
  <c r="L293" i="17"/>
  <c r="H293" i="17"/>
  <c r="L288" i="17"/>
  <c r="J288" i="17"/>
  <c r="J281" i="17"/>
  <c r="H274" i="17"/>
  <c r="L274" i="17"/>
  <c r="F274" i="17"/>
  <c r="H283" i="17"/>
  <c r="L283" i="17"/>
  <c r="F293" i="17"/>
  <c r="A139" i="22"/>
  <c r="A125" i="22"/>
  <c r="A143" i="22"/>
  <c r="A137" i="22"/>
  <c r="A123" i="22"/>
  <c r="A145" i="22"/>
  <c r="A146" i="22"/>
  <c r="A135" i="22"/>
  <c r="A133" i="22"/>
  <c r="A127" i="22"/>
  <c r="A121" i="22"/>
  <c r="E139" i="22"/>
  <c r="A131" i="22"/>
  <c r="A129" i="22"/>
  <c r="A144" i="22"/>
  <c r="A141" i="22"/>
  <c r="E138" i="22"/>
  <c r="K124" i="22"/>
  <c r="G136" i="22"/>
  <c r="E131" i="22"/>
  <c r="E128" i="22"/>
  <c r="I142" i="22"/>
  <c r="G123" i="22"/>
  <c r="G121" i="22"/>
  <c r="A138" i="22"/>
  <c r="E135" i="22"/>
  <c r="G120" i="22"/>
  <c r="G129" i="22"/>
  <c r="G130" i="22"/>
  <c r="K132" i="22"/>
  <c r="G131" i="22"/>
  <c r="A142" i="22"/>
  <c r="E129" i="22"/>
  <c r="E130" i="22"/>
  <c r="I138" i="22"/>
  <c r="I146" i="22"/>
  <c r="E132" i="22"/>
  <c r="G134" i="22"/>
  <c r="G125" i="22"/>
  <c r="K144" i="22"/>
  <c r="I123" i="22"/>
  <c r="I127" i="22"/>
  <c r="K145" i="22"/>
  <c r="E144" i="22"/>
  <c r="I124" i="22"/>
  <c r="K131" i="22"/>
  <c r="G139" i="22"/>
  <c r="A128" i="22"/>
  <c r="G137" i="22"/>
  <c r="E145" i="22"/>
  <c r="E146" i="22"/>
  <c r="E120" i="22"/>
  <c r="G146" i="22"/>
  <c r="E122" i="22"/>
  <c r="A134" i="22"/>
  <c r="E126" i="22"/>
  <c r="E137" i="22"/>
  <c r="I129" i="22"/>
  <c r="I125" i="22"/>
  <c r="K122" i="22"/>
  <c r="I132" i="22"/>
  <c r="G132" i="22"/>
  <c r="G133" i="22"/>
  <c r="E124" i="22"/>
  <c r="G122" i="22"/>
  <c r="K136" i="22"/>
  <c r="E123" i="22"/>
  <c r="G124" i="22"/>
  <c r="E134" i="22"/>
  <c r="E140" i="22"/>
  <c r="K129" i="22"/>
  <c r="E143" i="22"/>
  <c r="K127" i="22"/>
  <c r="A132" i="22"/>
  <c r="G127" i="22"/>
  <c r="E125" i="22"/>
  <c r="I133" i="22"/>
  <c r="I144" i="22"/>
  <c r="I137" i="22"/>
  <c r="A124" i="22"/>
  <c r="A122" i="22"/>
  <c r="E127" i="22"/>
  <c r="G138" i="22"/>
  <c r="E136" i="22"/>
  <c r="G143" i="22"/>
  <c r="I126" i="22"/>
  <c r="K140" i="22"/>
  <c r="I131" i="22"/>
  <c r="K146" i="22"/>
  <c r="I140" i="22"/>
  <c r="K143" i="22"/>
  <c r="K142" i="22"/>
  <c r="I122" i="22"/>
  <c r="K141" i="22"/>
  <c r="E133" i="22"/>
  <c r="I135" i="22"/>
  <c r="I121" i="22"/>
  <c r="G145" i="22"/>
  <c r="E121" i="22"/>
  <c r="G142" i="22"/>
  <c r="G128" i="22"/>
  <c r="E141" i="22"/>
  <c r="I120" i="22"/>
  <c r="K123" i="22"/>
  <c r="K125" i="22"/>
  <c r="K121" i="22"/>
  <c r="I136" i="22"/>
  <c r="I143" i="22"/>
  <c r="G135" i="22"/>
  <c r="A140" i="22"/>
  <c r="I145" i="22"/>
  <c r="E142" i="22"/>
  <c r="G141" i="22"/>
  <c r="K133" i="22"/>
  <c r="K130" i="22"/>
  <c r="A136" i="22"/>
  <c r="G126" i="22"/>
  <c r="I141" i="22"/>
  <c r="G140" i="22"/>
  <c r="I128" i="22"/>
  <c r="G144" i="22"/>
  <c r="I130" i="22"/>
  <c r="I134" i="22"/>
  <c r="A126" i="22"/>
  <c r="A130" i="22"/>
  <c r="K139" i="22"/>
  <c r="K135" i="22"/>
  <c r="K137" i="22"/>
  <c r="K128" i="22"/>
  <c r="K120" i="22"/>
  <c r="I139" i="22"/>
  <c r="K138" i="22"/>
  <c r="K126" i="22"/>
  <c r="A120" i="22"/>
  <c r="K134" i="22"/>
  <c r="D133" i="22" l="1"/>
  <c r="J133" i="22" s="1"/>
  <c r="D121" i="22"/>
  <c r="H121" i="22" s="1"/>
  <c r="D125" i="22"/>
  <c r="J125" i="22" s="1"/>
  <c r="D127" i="22"/>
  <c r="L127" i="22" s="1"/>
  <c r="D132" i="22"/>
  <c r="F132" i="22" s="1"/>
  <c r="D146" i="22"/>
  <c r="H146" i="22" s="1"/>
  <c r="D138" i="22"/>
  <c r="H138" i="22" s="1"/>
  <c r="D144" i="22"/>
  <c r="L144" i="22" s="1"/>
  <c r="D126" i="22"/>
  <c r="F126" i="22" s="1"/>
  <c r="D142" i="22"/>
  <c r="L142" i="22" s="1"/>
  <c r="D129" i="22"/>
  <c r="L129" i="22" s="1"/>
  <c r="J142" i="22"/>
  <c r="D130" i="22"/>
  <c r="F130" i="22" s="1"/>
  <c r="D136" i="22"/>
  <c r="F136" i="22" s="1"/>
  <c r="D122" i="22"/>
  <c r="F122" i="22" s="1"/>
  <c r="K147" i="22"/>
  <c r="K149" i="22" s="1"/>
  <c r="G147" i="22"/>
  <c r="K150" i="22" s="1"/>
  <c r="A147" i="22"/>
  <c r="I147" i="22"/>
  <c r="D137" i="22"/>
  <c r="J137" i="22" s="1"/>
  <c r="D141" i="22"/>
  <c r="L141" i="22" s="1"/>
  <c r="D143" i="22"/>
  <c r="F143" i="22" s="1"/>
  <c r="D124" i="22"/>
  <c r="F124" i="22" s="1"/>
  <c r="D140" i="22"/>
  <c r="F140" i="22" s="1"/>
  <c r="D145" i="22"/>
  <c r="J145" i="22" s="1"/>
  <c r="D139" i="22"/>
  <c r="J139" i="22" s="1"/>
  <c r="D128" i="22"/>
  <c r="F128" i="22" s="1"/>
  <c r="D134" i="22"/>
  <c r="F134" i="22" s="1"/>
  <c r="D135" i="22"/>
  <c r="J135" i="22" s="1"/>
  <c r="D131" i="22"/>
  <c r="F131" i="22" s="1"/>
  <c r="D123" i="22"/>
  <c r="L123" i="22" s="1"/>
  <c r="D120" i="22"/>
  <c r="H120" i="22" s="1"/>
  <c r="E147" i="22"/>
  <c r="L132" i="22" l="1"/>
  <c r="H132" i="22"/>
  <c r="J132" i="22"/>
  <c r="L133" i="22"/>
  <c r="L146" i="22"/>
  <c r="H127" i="22"/>
  <c r="F133" i="22"/>
  <c r="J127" i="22"/>
  <c r="F127" i="22"/>
  <c r="J121" i="22"/>
  <c r="F125" i="22"/>
  <c r="H125" i="22"/>
  <c r="H133" i="22"/>
  <c r="F121" i="22"/>
  <c r="L121" i="22"/>
  <c r="L125" i="22"/>
  <c r="J144" i="22"/>
  <c r="J129" i="22"/>
  <c r="E149" i="22"/>
  <c r="F146" i="22"/>
  <c r="J126" i="22"/>
  <c r="H144" i="22"/>
  <c r="J146" i="22"/>
  <c r="H126" i="22"/>
  <c r="F137" i="22"/>
  <c r="H139" i="22"/>
  <c r="L126" i="22"/>
  <c r="H137" i="22"/>
  <c r="L137" i="22"/>
  <c r="F144" i="22"/>
  <c r="L122" i="22"/>
  <c r="H145" i="22"/>
  <c r="J120" i="22"/>
  <c r="H122" i="22"/>
  <c r="F145" i="22"/>
  <c r="F129" i="22"/>
  <c r="H142" i="22"/>
  <c r="J130" i="22"/>
  <c r="F142" i="22"/>
  <c r="F138" i="22"/>
  <c r="L138" i="22"/>
  <c r="J138" i="22"/>
  <c r="K151" i="22"/>
  <c r="L130" i="22"/>
  <c r="H130" i="22"/>
  <c r="L135" i="22"/>
  <c r="J122" i="22"/>
  <c r="L136" i="22"/>
  <c r="L145" i="22"/>
  <c r="H124" i="22"/>
  <c r="H136" i="22"/>
  <c r="H129" i="22"/>
  <c r="J136" i="22"/>
  <c r="L143" i="22"/>
  <c r="H143" i="22"/>
  <c r="J143" i="22"/>
  <c r="F123" i="22"/>
  <c r="H123" i="22"/>
  <c r="J123" i="22"/>
  <c r="L134" i="22"/>
  <c r="H134" i="22"/>
  <c r="F141" i="22"/>
  <c r="H135" i="22"/>
  <c r="L131" i="22"/>
  <c r="H131" i="22"/>
  <c r="L124" i="22"/>
  <c r="J131" i="22"/>
  <c r="H141" i="22"/>
  <c r="J141" i="22"/>
  <c r="J128" i="22"/>
  <c r="L128" i="22"/>
  <c r="H128" i="22"/>
  <c r="J124" i="22"/>
  <c r="F135" i="22"/>
  <c r="J134" i="22"/>
  <c r="F139" i="22"/>
  <c r="L139" i="22"/>
  <c r="D147" i="22"/>
  <c r="L120" i="22"/>
  <c r="J140" i="22"/>
  <c r="H140" i="22"/>
  <c r="L140" i="22"/>
  <c r="F120" i="22"/>
  <c r="A135" i="24"/>
  <c r="A128" i="24"/>
  <c r="A142" i="24"/>
  <c r="A141" i="24"/>
  <c r="A131" i="24"/>
  <c r="A138" i="24"/>
  <c r="A134" i="24"/>
  <c r="A145" i="24"/>
  <c r="A147" i="24"/>
  <c r="A146" i="24"/>
  <c r="A123" i="24"/>
  <c r="A137" i="24"/>
  <c r="A144" i="24"/>
  <c r="A148" i="24"/>
  <c r="A124" i="24"/>
  <c r="A127" i="24"/>
  <c r="A125" i="24"/>
  <c r="A140" i="24"/>
  <c r="A132" i="24"/>
  <c r="A126" i="24"/>
  <c r="A130" i="24"/>
  <c r="A133" i="24"/>
  <c r="A129" i="24"/>
  <c r="A143" i="24"/>
  <c r="A139" i="24"/>
  <c r="A136" i="24"/>
  <c r="E134" i="24"/>
  <c r="E133" i="24"/>
  <c r="G133" i="24"/>
  <c r="I143" i="24"/>
  <c r="I137" i="24"/>
  <c r="K124" i="24"/>
  <c r="G128" i="24"/>
  <c r="E132" i="24"/>
  <c r="G130" i="24"/>
  <c r="G137" i="24"/>
  <c r="I140" i="24"/>
  <c r="E127" i="24"/>
  <c r="G142" i="24"/>
  <c r="E137" i="24"/>
  <c r="E128" i="24"/>
  <c r="E126" i="24"/>
  <c r="I127" i="24"/>
  <c r="G123" i="24"/>
  <c r="K136" i="24"/>
  <c r="K145" i="24"/>
  <c r="G134" i="24"/>
  <c r="E145" i="24"/>
  <c r="E148" i="24"/>
  <c r="I132" i="24"/>
  <c r="I123" i="24"/>
  <c r="K127" i="24"/>
  <c r="G144" i="24"/>
  <c r="G135" i="24"/>
  <c r="E140" i="24"/>
  <c r="G125" i="24"/>
  <c r="E142" i="24"/>
  <c r="I148" i="24"/>
  <c r="G139" i="24"/>
  <c r="E131" i="24"/>
  <c r="G124" i="24"/>
  <c r="I122" i="24"/>
  <c r="G148" i="24"/>
  <c r="E124" i="24"/>
  <c r="I145" i="24"/>
  <c r="K139" i="24"/>
  <c r="G122" i="24"/>
  <c r="I138" i="24"/>
  <c r="K138" i="24"/>
  <c r="G132" i="24"/>
  <c r="G146" i="24"/>
  <c r="K137" i="24"/>
  <c r="I136" i="24"/>
  <c r="E139" i="24"/>
  <c r="E146" i="24"/>
  <c r="E144" i="24"/>
  <c r="I144" i="24"/>
  <c r="E129" i="24"/>
  <c r="E136" i="24"/>
  <c r="K147" i="24"/>
  <c r="K134" i="24"/>
  <c r="I131" i="24"/>
  <c r="K142" i="24"/>
  <c r="I125" i="24"/>
  <c r="K123" i="24"/>
  <c r="G131" i="24"/>
  <c r="G140" i="24"/>
  <c r="G141" i="24"/>
  <c r="E123" i="24"/>
  <c r="I141" i="24"/>
  <c r="G127" i="24"/>
  <c r="I128" i="24"/>
  <c r="I130" i="24"/>
  <c r="G129" i="24"/>
  <c r="K133" i="24"/>
  <c r="E143" i="24"/>
  <c r="E141" i="24"/>
  <c r="E125" i="24"/>
  <c r="K129" i="24"/>
  <c r="E122" i="24"/>
  <c r="G145" i="24"/>
  <c r="G138" i="24"/>
  <c r="I139" i="24"/>
  <c r="K140" i="24"/>
  <c r="I135" i="24"/>
  <c r="I133" i="24"/>
  <c r="K144" i="24"/>
  <c r="K135" i="24"/>
  <c r="K132" i="24"/>
  <c r="G147" i="24"/>
  <c r="K128" i="24"/>
  <c r="I147" i="24"/>
  <c r="K146" i="24"/>
  <c r="I146" i="24"/>
  <c r="K148" i="24"/>
  <c r="I129" i="24"/>
  <c r="K130" i="24"/>
  <c r="E135" i="24"/>
  <c r="E147" i="24"/>
  <c r="G143" i="24"/>
  <c r="E138" i="24"/>
  <c r="I134" i="24"/>
  <c r="E130" i="24"/>
  <c r="I124" i="24"/>
  <c r="G126" i="24"/>
  <c r="K122" i="24"/>
  <c r="K131" i="24"/>
  <c r="K143" i="24"/>
  <c r="K125" i="24"/>
  <c r="I142" i="24"/>
  <c r="K126" i="24"/>
  <c r="I126" i="24"/>
  <c r="K141" i="24"/>
  <c r="A122" i="24"/>
  <c r="G136" i="24"/>
  <c r="D128" i="24" l="1"/>
  <c r="L128" i="24" s="1"/>
  <c r="D148" i="24"/>
  <c r="L148" i="24" s="1"/>
  <c r="D127" i="24"/>
  <c r="J127" i="24" s="1"/>
  <c r="D123" i="24"/>
  <c r="H123" i="24" s="1"/>
  <c r="D147" i="24"/>
  <c r="J147" i="24" s="1"/>
  <c r="D139" i="24"/>
  <c r="F139" i="24" s="1"/>
  <c r="A149" i="24"/>
  <c r="D135" i="24"/>
  <c r="H135" i="24" s="1"/>
  <c r="D125" i="24"/>
  <c r="F125" i="24" s="1"/>
  <c r="D130" i="24"/>
  <c r="J130" i="24" s="1"/>
  <c r="D138" i="24"/>
  <c r="F138" i="24" s="1"/>
  <c r="D140" i="24"/>
  <c r="J140" i="24" s="1"/>
  <c r="D143" i="24"/>
  <c r="F143" i="24" s="1"/>
  <c r="G149" i="24"/>
  <c r="K152" i="24" s="1"/>
  <c r="D132" i="24"/>
  <c r="L132" i="24" s="1"/>
  <c r="D136" i="24"/>
  <c r="J136" i="24" s="1"/>
  <c r="D145" i="24"/>
  <c r="F145" i="24" s="1"/>
  <c r="J145" i="24"/>
  <c r="D129" i="24"/>
  <c r="H129" i="24" s="1"/>
  <c r="D144" i="24"/>
  <c r="H144" i="24" s="1"/>
  <c r="D133" i="24"/>
  <c r="F133" i="24" s="1"/>
  <c r="D146" i="24"/>
  <c r="H146" i="24" s="1"/>
  <c r="D142" i="24"/>
  <c r="L142" i="24" s="1"/>
  <c r="D137" i="24"/>
  <c r="F137" i="24" s="1"/>
  <c r="E149" i="24"/>
  <c r="K149" i="24"/>
  <c r="K151" i="24" s="1"/>
  <c r="D124" i="24"/>
  <c r="J124" i="24" s="1"/>
  <c r="D141" i="24"/>
  <c r="H141" i="24" s="1"/>
  <c r="D126" i="24"/>
  <c r="L126" i="24" s="1"/>
  <c r="I149" i="24"/>
  <c r="D134" i="24"/>
  <c r="H134" i="24" s="1"/>
  <c r="D131" i="24"/>
  <c r="J131" i="24" s="1"/>
  <c r="D122" i="24"/>
  <c r="H122" i="24" s="1"/>
  <c r="L138" i="24" l="1"/>
  <c r="J138" i="24"/>
  <c r="L125" i="24"/>
  <c r="H147" i="24"/>
  <c r="F128" i="24"/>
  <c r="H128" i="24"/>
  <c r="J128" i="24"/>
  <c r="F135" i="24"/>
  <c r="H139" i="24"/>
  <c r="F147" i="24"/>
  <c r="J148" i="24"/>
  <c r="F148" i="24"/>
  <c r="L147" i="24"/>
  <c r="F127" i="24"/>
  <c r="H127" i="24"/>
  <c r="H148" i="24"/>
  <c r="L139" i="24"/>
  <c r="H132" i="24"/>
  <c r="J135" i="24"/>
  <c r="F123" i="24"/>
  <c r="L127" i="24"/>
  <c r="F140" i="24"/>
  <c r="F146" i="24"/>
  <c r="J137" i="24"/>
  <c r="H125" i="24"/>
  <c r="J139" i="24"/>
  <c r="J123" i="24"/>
  <c r="J142" i="24"/>
  <c r="F136" i="24"/>
  <c r="L145" i="24"/>
  <c r="J125" i="24"/>
  <c r="L135" i="24"/>
  <c r="J146" i="24"/>
  <c r="E151" i="24"/>
  <c r="L123" i="24"/>
  <c r="L136" i="24"/>
  <c r="L130" i="24"/>
  <c r="J133" i="24"/>
  <c r="H136" i="24"/>
  <c r="H130" i="24"/>
  <c r="H140" i="24"/>
  <c r="F130" i="24"/>
  <c r="F132" i="24"/>
  <c r="J132" i="24"/>
  <c r="J144" i="24"/>
  <c r="H143" i="24"/>
  <c r="H142" i="24"/>
  <c r="H137" i="24"/>
  <c r="H138" i="24"/>
  <c r="L146" i="24"/>
  <c r="L140" i="24"/>
  <c r="H124" i="24"/>
  <c r="F131" i="24"/>
  <c r="L144" i="24"/>
  <c r="K153" i="24"/>
  <c r="F144" i="24"/>
  <c r="H133" i="24"/>
  <c r="H131" i="24"/>
  <c r="L143" i="24"/>
  <c r="F129" i="24"/>
  <c r="J141" i="24"/>
  <c r="L129" i="24"/>
  <c r="J143" i="24"/>
  <c r="L124" i="24"/>
  <c r="F124" i="24"/>
  <c r="L131" i="24"/>
  <c r="L137" i="24"/>
  <c r="L133" i="24"/>
  <c r="J129" i="24"/>
  <c r="F142" i="24"/>
  <c r="H145" i="24"/>
  <c r="J134" i="24"/>
  <c r="L134" i="24"/>
  <c r="D149" i="24"/>
  <c r="J122" i="24"/>
  <c r="F122" i="24"/>
  <c r="L122" i="24"/>
  <c r="H126" i="24"/>
  <c r="J126" i="24"/>
  <c r="L141" i="24"/>
  <c r="F126" i="24"/>
  <c r="F134" i="24"/>
  <c r="F141" i="2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I7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<sst xmlns="http://schemas.openxmlformats.org/spreadsheetml/2006/main" count="35400" uniqueCount="3714">
  <si>
    <t/>
  </si>
  <si>
    <t>NAMES OF CANDIDATES (18 No.)
( * Denotes outgoing member)</t>
  </si>
  <si>
    <t>Gender</t>
  </si>
  <si>
    <t>First 
Count</t>
  </si>
  <si>
    <t>Second 
Count</t>
  </si>
  <si>
    <t>Third 
Count</t>
  </si>
  <si>
    <t>Fourth 
Count</t>
  </si>
  <si>
    <t>Fifth 
Count</t>
  </si>
  <si>
    <t>Sixth 
Count</t>
  </si>
  <si>
    <t>Seventh 
Count</t>
  </si>
  <si>
    <t>Eighth 
Count</t>
  </si>
  <si>
    <t>Ninth 
Count</t>
  </si>
  <si>
    <t>Tenth 
Count</t>
  </si>
  <si>
    <t>Eleventh 
Count</t>
  </si>
  <si>
    <t>Twelfth 
Count</t>
  </si>
  <si>
    <t>Thirteenth 
Count</t>
  </si>
  <si>
    <t>Fourteenth 
Count</t>
  </si>
  <si>
    <t>Number of Votes</t>
  </si>
  <si>
    <t>Transfer of Phelan, F's Surplus and Result</t>
  </si>
  <si>
    <t>Transfer of Dalton, A's Surplus and Result</t>
  </si>
  <si>
    <t>Transfer of Browne, F's Surplus and Result</t>
  </si>
  <si>
    <t>Transfer of Temiola, A's Votes and Result</t>
  </si>
  <si>
    <t>Transfer of Donohoe, O's Votes and Result</t>
  </si>
  <si>
    <t>Transfer of Ryan, M's Votes and Result</t>
  </si>
  <si>
    <t>Transfer of Doyle, R's Votes and Result</t>
  </si>
  <si>
    <t>Transfer of Murphy, D's Votes and Result</t>
  </si>
  <si>
    <t>Transfer of Aylesbury, M's Votes and Result</t>
  </si>
  <si>
    <t>Transfer of Chiorean, N's Votes and Result</t>
  </si>
  <si>
    <t>Transfer of O'Rock, J's Votes and Result</t>
  </si>
  <si>
    <t>Transfer of Woods, R's Votes and Result</t>
  </si>
  <si>
    <t>Transfer of O'Neill, T's Votes and Result</t>
  </si>
  <si>
    <t>F</t>
  </si>
  <si>
    <t>* BROWNE, FERGAL (FG)</t>
  </si>
  <si>
    <t>M</t>
  </si>
  <si>
    <t>Callinan, Mark (SF)</t>
  </si>
  <si>
    <t>Chiorean, Nicoleta (SF)</t>
  </si>
  <si>
    <t>* DALTON, ANDREA (FF)</t>
  </si>
  <si>
    <t>Donohoe, Orla (IFP)</t>
  </si>
  <si>
    <t>DOOGUE, PAUL (FG)</t>
  </si>
  <si>
    <t>Doyle, Ruairí (SF)</t>
  </si>
  <si>
    <t>* MURNANE, KEN (FF)</t>
  </si>
  <si>
    <t>Murphy, Daeln (TNP)</t>
  </si>
  <si>
    <t>* O'Neill, Tom (FG)</t>
  </si>
  <si>
    <t>* PHELAN, FINTAN (FF)</t>
  </si>
  <si>
    <t>Ryan, Maria (IF)</t>
  </si>
  <si>
    <t>* WALLACE, ADRIENNE (PBP)</t>
  </si>
  <si>
    <t>Woods, Rory (TIP)</t>
  </si>
  <si>
    <t>Non-transferable papers not effective</t>
  </si>
  <si>
    <t>TOTALS:</t>
  </si>
  <si>
    <t>NAMES OF CANDIDATES (8 No.)
( * Denotes outgoing member)</t>
  </si>
  <si>
    <t>Transfer of Kinsella, T's Surplus and Result</t>
  </si>
  <si>
    <t>Transfer of Quinn, W's Surplus and Result</t>
  </si>
  <si>
    <t>Transfer of Gladney, Á's and O'Brien, L's Votes and Result</t>
  </si>
  <si>
    <t>* DORAN, MICHAEL (FG)</t>
  </si>
  <si>
    <t>Gladney, Áine (SF)</t>
  </si>
  <si>
    <t>* GLADNEY, ANDY (SF)</t>
  </si>
  <si>
    <t>* KINSELLA, THOMAS (FG)</t>
  </si>
  <si>
    <t>* McDonald, Arthur (FF)</t>
  </si>
  <si>
    <t>PENDER, DANIEL (FF)</t>
  </si>
  <si>
    <t>NAMES OF CANDIDATES (15 No.)
( * Denotes outgoing member)</t>
  </si>
  <si>
    <t>Transfer of Pender, J's Surplus and Result</t>
  </si>
  <si>
    <t>Transfer of Murphy, C's Surplus and Result</t>
  </si>
  <si>
    <t>Transfer of Thompson, P's Votes and Result</t>
  </si>
  <si>
    <t>Transfer of Cahill, J's Votes and Result</t>
  </si>
  <si>
    <t>Transfer of Fennelly Nolan, P's Votes and Result</t>
  </si>
  <si>
    <t>Transfer of Gahan, K's Votes and Result</t>
  </si>
  <si>
    <t>Transfer of Paton, W's Surplus and Result</t>
  </si>
  <si>
    <t>Transfer of McDonnell, A's Votes and Result</t>
  </si>
  <si>
    <t>Transfer of McDonald, J's Votes and Result</t>
  </si>
  <si>
    <t>Transfer of Nolan, B's Votes and Result</t>
  </si>
  <si>
    <t>Transfer of Ward, B's Surplus and Result</t>
  </si>
  <si>
    <t>Cahill, John (PBP)</t>
  </si>
  <si>
    <t>DEANE, JIM (SF)</t>
  </si>
  <si>
    <t>Gahan, Ken (SF)</t>
  </si>
  <si>
    <t>* McDonald, John (FF)</t>
  </si>
  <si>
    <t>* O'DONOGHUE, BRIAN (FG)</t>
  </si>
  <si>
    <t>* PENDER, JOHN (FF)</t>
  </si>
  <si>
    <t>Thompson, Phil (SF)</t>
  </si>
  <si>
    <t>WARD, BEN (FG)</t>
  </si>
  <si>
    <t>NAMES OF CANDIDATES (13 No.)
( * Denotes outgoing member)</t>
  </si>
  <si>
    <t>Transfer of O'Reilly, S's Surplus and Result</t>
  </si>
  <si>
    <t>Transfer of McCormack, F's, McEntee, M's and O'Reilly, J's Votes and Result</t>
  </si>
  <si>
    <t>Transfer of Brady, C's Surplus and Result</t>
  </si>
  <si>
    <t>Transfer of Cosgrove, G's Votes and Result</t>
  </si>
  <si>
    <t>Transfer of Shekleton, K's Votes and Result</t>
  </si>
  <si>
    <t>Transfer of McDonald, P's Votes and Result</t>
  </si>
  <si>
    <t>Transfer of Conaty, S's Surplus and Result</t>
  </si>
  <si>
    <t>* BRADY, CARMEL (FG)</t>
  </si>
  <si>
    <t>CONATY, STIOFÁN (SF)</t>
  </si>
  <si>
    <t>* Fitzpatrick, Aiden (FF)</t>
  </si>
  <si>
    <t>* KELLY, CLIFFORD (FF)</t>
  </si>
  <si>
    <t>* McDonald, Paddy (SF)</t>
  </si>
  <si>
    <t>McEntee, Marina (SF)</t>
  </si>
  <si>
    <t>SMITH, NIALL (FF)</t>
  </si>
  <si>
    <t>* SMITH, VAL (FG)</t>
  </si>
  <si>
    <t>NAMES OF CANDIDATES (11 No.)
( * Denotes outgoing member)</t>
  </si>
  <si>
    <t>Transfer of Goggins, K's Votes and Result</t>
  </si>
  <si>
    <t>Transfer of Gaffney, A's Votes and Result</t>
  </si>
  <si>
    <t>Transfer of Smith, T's Surplus and Result</t>
  </si>
  <si>
    <t>Transfer of McPhillips, G's Votes and Result</t>
  </si>
  <si>
    <t>Transfer of Galligan, N's Votes and Result</t>
  </si>
  <si>
    <t>Transfer of Brady, P's Surplus and Result</t>
  </si>
  <si>
    <t>CONNELL, NOEL (SF)</t>
  </si>
  <si>
    <t>Gaffney, Angela (SF)</t>
  </si>
  <si>
    <t>Galligan, Nathan (FF)</t>
  </si>
  <si>
    <t>Goggins, Kieran (IFP)</t>
  </si>
  <si>
    <t>Gordon, Lester (TIP)</t>
  </si>
  <si>
    <t>NAMES OF CANDIDATES (12 No.)
( * Denotes outgoing member)</t>
  </si>
  <si>
    <t>Transfer of Smith, A's Surplus and Result</t>
  </si>
  <si>
    <t>Transfer of Faye, B's Surplus and Result</t>
  </si>
  <si>
    <t>Transfer of Komolafe, S's, Murphy, K's, Tinev, T's and Van Der Spek, L's Votes and Result</t>
  </si>
  <si>
    <t>Transfer of Wall, M's Votes and Result</t>
  </si>
  <si>
    <t>Transfer of Brady, D's Surplus and Result</t>
  </si>
  <si>
    <t>BRADY, DAMIEN (SF)</t>
  </si>
  <si>
    <t>BRADY, NIAMH (FG)</t>
  </si>
  <si>
    <t>Wall, Michael "Bricker" (SF)</t>
  </si>
  <si>
    <t>Transfer of Daly, P's Surplus and Result</t>
  </si>
  <si>
    <t>Transfer of Kwasny, J's Votes and Result</t>
  </si>
  <si>
    <t>Transfer of Major, A's Votes and Result</t>
  </si>
  <si>
    <t>Transfer of Ryan, S's Votes and Result</t>
  </si>
  <si>
    <t>Transfer of Keenan, R's Votes and Result</t>
  </si>
  <si>
    <t>Transfer of Howard, M's Surplus and Result</t>
  </si>
  <si>
    <t>Transfer of Tonge, H's Votes and Result</t>
  </si>
  <si>
    <t>BAKER BASHUA, ANTOINETTE (FF)</t>
  </si>
  <si>
    <t>* COLLERAN MOLLOY, CLARE (FF)</t>
  </si>
  <si>
    <t>* DALY, PAT (FF)</t>
  </si>
  <si>
    <t>GUILFOYLE, TOMMY (SF)</t>
  </si>
  <si>
    <t>* HOWARD, MARY (FG)</t>
  </si>
  <si>
    <t>* MURPHY, PAUL (FG)</t>
  </si>
  <si>
    <t>* O’CALLAGHAN, TOM (FF)</t>
  </si>
  <si>
    <t>Tonge, Hilary (SD)</t>
  </si>
  <si>
    <t>NAMES OF CANDIDATES (9 No.)
( * Denotes outgoing member)</t>
  </si>
  <si>
    <t>Transfer of Slattery, B's Surplus and Result</t>
  </si>
  <si>
    <t>Transfer of Garrihy, J's Surplus and Result</t>
  </si>
  <si>
    <t>Transfer of Loughrey, M's and Vaughan, D's Votes and Result</t>
  </si>
  <si>
    <t>Transfer of O’Sullivan, C's Votes and Result</t>
  </si>
  <si>
    <t>Transfer of O’Loughlin, P's Votes and Result</t>
  </si>
  <si>
    <t>* GARRIHY, JOE (FG)</t>
  </si>
  <si>
    <t>* KILLEEN, JOE (FF)</t>
  </si>
  <si>
    <t>Loughrey, Michael (TIP)</t>
  </si>
  <si>
    <t>O’Sullivan, Conor (SF)</t>
  </si>
  <si>
    <t>SLATTERY, BILL (FG)</t>
  </si>
  <si>
    <t>* TALTY, SHANE (FF)</t>
  </si>
  <si>
    <t>Transfer of Cooney, J's Surplus and Result</t>
  </si>
  <si>
    <t>Transfer of Hayes, P's Surplus and Result</t>
  </si>
  <si>
    <t>Transfer of Flynn, A's Votes and Result</t>
  </si>
  <si>
    <t>Transfer of Cleary, D's Votes and Result</t>
  </si>
  <si>
    <t>Transfer of Levie, F's Votes and Result</t>
  </si>
  <si>
    <t>* BURKE, PAT (FG)</t>
  </si>
  <si>
    <t>Cleary, Dr Martina (SF)</t>
  </si>
  <si>
    <t>* COONEY, JOE (FG)</t>
  </si>
  <si>
    <t>* HAYES, PAT (FF)</t>
  </si>
  <si>
    <t>Levie, Fiona (SD)</t>
  </si>
  <si>
    <t>* O’BRIEN, TONY (FF)</t>
  </si>
  <si>
    <t>* O’CALLAGHAN, ALAN (FF)</t>
  </si>
  <si>
    <t>Transfer of Hill, J's Votes and Result</t>
  </si>
  <si>
    <t>Transfer of Griffin, S's Votes and Result</t>
  </si>
  <si>
    <t>Transfer of Hassett, K's Votes and Result</t>
  </si>
  <si>
    <t>Transfer of Bennett, D's Votes and Result</t>
  </si>
  <si>
    <t>Transfer of Woulfe, J's Votes and Result</t>
  </si>
  <si>
    <t>Transfer of Doohan, T's Votes and Result</t>
  </si>
  <si>
    <t>Transfer of Gould, D's Surplus and Result</t>
  </si>
  <si>
    <t>Transfer of Murphy, C's Votes and Result</t>
  </si>
  <si>
    <t>Transfer of McInerney, R's Surplus and Result</t>
  </si>
  <si>
    <t>Bennett, Dawn (SF)</t>
  </si>
  <si>
    <t>Doohan, Therese (FG)</t>
  </si>
  <si>
    <t>Hill, John (IFP)</t>
  </si>
  <si>
    <t>* KEATING, GABRIEL (FG)</t>
  </si>
  <si>
    <t>* MCINERNEY, RITA (FF)</t>
  </si>
  <si>
    <t>* Murphy, Cillian (FF)</t>
  </si>
  <si>
    <t>SHANNON, MICHAEL (FF)</t>
  </si>
  <si>
    <t>Troy, Alan (FF)</t>
  </si>
  <si>
    <t>Transfer of O’Brien, C's Votes and Result</t>
  </si>
  <si>
    <t>Transfer of Griffin, D's Surplus and Result</t>
  </si>
  <si>
    <t>Transfer of Barry, P's Votes and Result</t>
  </si>
  <si>
    <t>Transfer of Cavanagh, F's Votes and Result</t>
  </si>
  <si>
    <t>Transfer of Haugh, J's Votes and Result</t>
  </si>
  <si>
    <t>Transfer of Ryan, J's Votes and Result</t>
  </si>
  <si>
    <t>Transfer of McNamara, K's Votes and Result</t>
  </si>
  <si>
    <t>Transfer of McGettigan, D's Surplus and Result</t>
  </si>
  <si>
    <t>Transfer of Gillane, V's Votes and Result</t>
  </si>
  <si>
    <t>Transfer of Hartigan, R's Surplus and Result</t>
  </si>
  <si>
    <t>* CROWE, JOHN (FG)</t>
  </si>
  <si>
    <t>Gillane, Val (FG)</t>
  </si>
  <si>
    <t>GRIFFIN, DAVID (FF)</t>
  </si>
  <si>
    <t>HARTIGAN, RACHEL (FF)</t>
  </si>
  <si>
    <t>* MCGETTIGAN, DONNA (SF)</t>
  </si>
  <si>
    <t>MULCAHY, TONY (FG)</t>
  </si>
  <si>
    <t>* O’GORMAN, PAT (FF)</t>
  </si>
  <si>
    <t>Ryan, James (SF)</t>
  </si>
  <si>
    <t>Transfer of O’Flynn, K's Surplus and Result</t>
  </si>
  <si>
    <t>Transfer of Condon, M's and MacCarthy Morrogh, T's Votes and Result</t>
  </si>
  <si>
    <t>Transfer of Halpin, S's Votes and Result</t>
  </si>
  <si>
    <t>Transfer of O’Leary-Hegarty, M's Votes and Result</t>
  </si>
  <si>
    <t>Transfer of Ward, A's Votes and Result</t>
  </si>
  <si>
    <t>Transfer of Busteed, E's Votes and Result</t>
  </si>
  <si>
    <t>Transfer of Daly, I's Votes and Result</t>
  </si>
  <si>
    <t>Transfer of Kavanagh, J's Surplus and Result</t>
  </si>
  <si>
    <t>Transfer of McDonnell, M's Surplus and Result</t>
  </si>
  <si>
    <t>Busteed, Edith (PBP)</t>
  </si>
  <si>
    <t>Daley, Christa (SF)</t>
  </si>
  <si>
    <t>Daly, Imelda (FG)</t>
  </si>
  <si>
    <t>Halpin, Sinéad (SD)</t>
  </si>
  <si>
    <t>* KAVANAGH, JOE (FG)</t>
  </si>
  <si>
    <t>MCDONNELL, MARGARET (FF)</t>
  </si>
  <si>
    <t>O’Leary-Hegarty, Mandy (SF)</t>
  </si>
  <si>
    <t>Ryan, Shane (FF)</t>
  </si>
  <si>
    <t>Ward, Anita (TIP)</t>
  </si>
  <si>
    <t>Transfer of Fitzgerald, T's Surplus and Result</t>
  </si>
  <si>
    <t>Transfer of Boylan, D's Surplus and Result</t>
  </si>
  <si>
    <t>Transfer of Joy, J's Votes and Result</t>
  </si>
  <si>
    <t>Transfer of Mackin, S's Votes and Result</t>
  </si>
  <si>
    <t>Transfer of Morrissey, S's Votes and Result</t>
  </si>
  <si>
    <t>Transfer of Sheehan, J's Surplus and Result</t>
  </si>
  <si>
    <t>Transfer of Toomey, F's Votes and Result</t>
  </si>
  <si>
    <t>Transfer of Jordan, L's Votes and Result</t>
  </si>
  <si>
    <t>Transfer of Nugent, M's Votes and Result</t>
  </si>
  <si>
    <t>* BOYLAN, DAMIAN (FG)</t>
  </si>
  <si>
    <t>* COLLINS, KENNETH (SF)</t>
  </si>
  <si>
    <t>* FITZGERALD, TONY (FF)</t>
  </si>
  <si>
    <t>GOULD, MICHELLE (SF)</t>
  </si>
  <si>
    <t>Lahive, Ross (TIP)</t>
  </si>
  <si>
    <t>Mackin, Saoirse (SD)</t>
  </si>
  <si>
    <t>* MCCARTHY, BRIAN (PBP)</t>
  </si>
  <si>
    <t>* Nugent, Mick (SF)</t>
  </si>
  <si>
    <t>* SHEEHAN, JOHN (FF)</t>
  </si>
  <si>
    <t>Transfer of O’Callaghan, S's Surplus and Result</t>
  </si>
  <si>
    <t>Transfer of Rajesh, J's Votes and Result</t>
  </si>
  <si>
    <t>Transfer of Harris, J's Votes and Result</t>
  </si>
  <si>
    <t>Transfer of Laird, S's Votes and Result</t>
  </si>
  <si>
    <t>Transfer of Murphy, T's Votes and Result</t>
  </si>
  <si>
    <t>Transfer of Margassery, D's Votes and Result</t>
  </si>
  <si>
    <t>Transfer of Daly, A's Votes and Result</t>
  </si>
  <si>
    <t>Transfer of McGrath, L's Votes and Result</t>
  </si>
  <si>
    <t>Transfer of Boyle, D's Votes and Result</t>
  </si>
  <si>
    <t>Boyle, David (FF)</t>
  </si>
  <si>
    <t>* KERINS, FIONA (SF)</t>
  </si>
  <si>
    <t>Laird, Shane Patrick (PBP)</t>
  </si>
  <si>
    <t>* MARTIN, SEÁN (FF)</t>
  </si>
  <si>
    <t>McGrath, Luke (SF)</t>
  </si>
  <si>
    <t>Murphy, Tommy (IF)</t>
  </si>
  <si>
    <t>* O’CALLAGHAN, SHANE (FG)</t>
  </si>
  <si>
    <t>RICE, PÁDRAIG (SD)</t>
  </si>
  <si>
    <t>NAMES OF CANDIDATES (16 No.)
( * Denotes outgoing member)</t>
  </si>
  <si>
    <t>Transfer of Field, T's Votes and Result</t>
  </si>
  <si>
    <t>Transfer of Hurley Roche, R's Votes and Result</t>
  </si>
  <si>
    <t>Transfer of Wright, S's Votes and Result</t>
  </si>
  <si>
    <t>Transfer of O’Riordan, M's Votes and Result</t>
  </si>
  <si>
    <t>Transfer of Cowhey Shahid, M's Votes and Result</t>
  </si>
  <si>
    <t>Transfer of Bogue, L's Votes and Result</t>
  </si>
  <si>
    <t>Transfer of O’Brien, B's Votes and Result</t>
  </si>
  <si>
    <t>Transfer of Doyle, S's Votes and Result</t>
  </si>
  <si>
    <t>Transfer of Shannon, T's Surplus and Result</t>
  </si>
  <si>
    <t>Transfer of McCarthy, K's Surplus and Result</t>
  </si>
  <si>
    <t>Transfer of O’Leary, C's Votes and Result</t>
  </si>
  <si>
    <t>* CAHILL, DES (FG)</t>
  </si>
  <si>
    <t>Cowhey Shahid, Michelle (SF)</t>
  </si>
  <si>
    <t>* DESMOND, MARY ROSE (FF)</t>
  </si>
  <si>
    <t>Doyle, Susan (SD)</t>
  </si>
  <si>
    <t>* Forde, Deirdre (FG)</t>
  </si>
  <si>
    <t>O’Brien, Barry (FG)</t>
  </si>
  <si>
    <t>O’Leary, Chris (SF)</t>
  </si>
  <si>
    <t>O’Riordan, Michael (TIP)</t>
  </si>
  <si>
    <t>* SHANNON, TERRY (FF)</t>
  </si>
  <si>
    <t>NAMES OF CANDIDATES (17 No.)
( * Denotes outgoing member)</t>
  </si>
  <si>
    <t>Transfer of Macdonnchadha, A's Votes and Result</t>
  </si>
  <si>
    <t>Transfer of Kiely, T's Votes and Result</t>
  </si>
  <si>
    <t>Transfer of Christopher-Rea, A's Votes and Result</t>
  </si>
  <si>
    <t>Transfer of McCarthy, T's Votes and Result</t>
  </si>
  <si>
    <t>Transfer of Shevchenko, O's Votes and Result</t>
  </si>
  <si>
    <t>Transfer of Finn, C's Votes and Result</t>
  </si>
  <si>
    <t>Transfer of Murphy, J's Votes and Result</t>
  </si>
  <si>
    <t>Transfer of Dennehy, F's Surplus and Result</t>
  </si>
  <si>
    <t>Transfer of O'Brien, G's Votes and Result</t>
  </si>
  <si>
    <t>Transfer of Kelleher, G's Surplus and Result</t>
  </si>
  <si>
    <t>Transfer of Kelleher, C's Surplus and Result</t>
  </si>
  <si>
    <t>Transfer of O'Leary, O's Votes and Result</t>
  </si>
  <si>
    <t>Transfer of Lynch, J's Surplus and Result</t>
  </si>
  <si>
    <t>Christopher-Rea, Andrea (FG)</t>
  </si>
  <si>
    <t>COLEMAN, TERRY (FF)</t>
  </si>
  <si>
    <t>* DENNEHY, FERGAL (FF)</t>
  </si>
  <si>
    <t>* KELLEHER, COLM (FF)</t>
  </si>
  <si>
    <t>* KELLEHER, GARRET (FG)</t>
  </si>
  <si>
    <t>LYNCH, JOE (SF)</t>
  </si>
  <si>
    <t>McCarthy, Ciaran (SD)</t>
  </si>
  <si>
    <t>McCarthy, Trevor (SF)</t>
  </si>
  <si>
    <t>O'Brien, Gary (FG)</t>
  </si>
  <si>
    <t>O'Leary, Orla (SF)</t>
  </si>
  <si>
    <t>Shevchenko, Olga (FF)</t>
  </si>
  <si>
    <t>Transfer of COLEMAN, A's Surplus and Result</t>
  </si>
  <si>
    <t>Transfer of O'DRISCOLL, D's and SPILLANE, S's Votes and Result</t>
  </si>
  <si>
    <t>Transfer of O'CALLAGHAN, C's Votes and Result</t>
  </si>
  <si>
    <t>Transfer of PIPER, B's Votes and Result</t>
  </si>
  <si>
    <t>Transfer of SEAMAN, G's Votes and Result</t>
  </si>
  <si>
    <t>Transfer of FOLEY, J's Surplus and Result</t>
  </si>
  <si>
    <t>Transfer of MURPHY O'MAHONY, M's Votes and Result</t>
  </si>
  <si>
    <t>BAMBURY, ANN (SD)</t>
  </si>
  <si>
    <t>* COUGHLAN, GILLIAN (FF)</t>
  </si>
  <si>
    <t>FOLEY, JOHN MICHAEL (FG)</t>
  </si>
  <si>
    <t>MURPHY O'MAHONY, Margaret (FF)</t>
  </si>
  <si>
    <t>O'CALLAGHAN, Clare (SF)</t>
  </si>
  <si>
    <t>* O'DONOVAN, Seán (FF)</t>
  </si>
  <si>
    <t>O'DRISCOLL, Deborah (TIP)</t>
  </si>
  <si>
    <t>* O'SULLIVAN, MARIE (FG)</t>
  </si>
  <si>
    <t>SEAMAN, Gerard (FG)</t>
  </si>
  <si>
    <t>Transfer of MURPHY, P's Votes and Result</t>
  </si>
  <si>
    <t>Transfer of COAKLEY WAKEFIELD, L's and MAGUIRE LEAHY, M's Votes and Result</t>
  </si>
  <si>
    <t>Transfer of COLLINS, D's Surplus and Result</t>
  </si>
  <si>
    <t>Transfer of HEINHOLD, C's Votes and Result</t>
  </si>
  <si>
    <t>Transfer of CROWLEY, D's Votes and Result</t>
  </si>
  <si>
    <t>Transfer of HARRINGTON, F's Surplus and Result</t>
  </si>
  <si>
    <t>* CRONIN, CAROLINE (FG)</t>
  </si>
  <si>
    <t>CROWLEY, Danny (FF)</t>
  </si>
  <si>
    <t>* HEINHOLD, Chris (SD)</t>
  </si>
  <si>
    <t>MAGUIRE LEAHY, Mary Lou (FG)</t>
  </si>
  <si>
    <t>* MURPHY, PATRICK GERARD (FF)</t>
  </si>
  <si>
    <t>O'CALLAGHAN, Colum (SF)</t>
  </si>
  <si>
    <t>NAMES OF CANDIDATES (10 No.)
( * Denotes outgoing member)</t>
  </si>
  <si>
    <t>Transfer of McGrath, S's Surplus and Result</t>
  </si>
  <si>
    <t>Transfer of Dalton-O'Sullivan, B's Surplus and Result</t>
  </si>
  <si>
    <t>Transfer of White, J's Surplus and Result</t>
  </si>
  <si>
    <t>Transfer of Buckley, A's Surplus and Result</t>
  </si>
  <si>
    <t>Transfer of O'Regan, J's Votes and Result</t>
  </si>
  <si>
    <t>Transfer of Terry, R's Votes and Result</t>
  </si>
  <si>
    <t>Transfer of O'Brien, C's Votes and Result</t>
  </si>
  <si>
    <t>* BUCKLEY, AUDREY (FF)</t>
  </si>
  <si>
    <t>FAHY, EOGHAN (SF)</t>
  </si>
  <si>
    <t>* MCCARTHY, ÚNA (FG)</t>
  </si>
  <si>
    <t>* MCGRATH, SEAMUS (FF)</t>
  </si>
  <si>
    <t>Terry, Richard (SD)</t>
  </si>
  <si>
    <t>* WHITE, JACK (FG)</t>
  </si>
  <si>
    <t>Transfer of O'CALLAGHAN, S's Surplus and Result</t>
  </si>
  <si>
    <t>Transfer of KIDNEY, P's Votes and Result</t>
  </si>
  <si>
    <t>Transfer of ABU ZEID-O'NEILL, R's Votes and Result</t>
  </si>
  <si>
    <t>Transfer of BARRY, A's Surplus and Result</t>
  </si>
  <si>
    <t>Transfer of Ó CADHLA, D's Votes and Result</t>
  </si>
  <si>
    <t>Transfer of KELLY, K's Votes and Result</t>
  </si>
  <si>
    <t>Transfer of SHEPPARD, S's Surplus and Result</t>
  </si>
  <si>
    <t>Transfer of ÖZÇINAR, M's Votes and Result</t>
  </si>
  <si>
    <t>Transfer of CURLEY, G's Surplus and Result</t>
  </si>
  <si>
    <t>Transfer of RASMUSSEN, C's Surplus and Result</t>
  </si>
  <si>
    <t>ABU ZEID-O'NEILL, Rola (PBP)</t>
  </si>
  <si>
    <t>* BARRY, ANTHONY (FG)</t>
  </si>
  <si>
    <t>FINN, DOMINIC (FF)</t>
  </si>
  <si>
    <t>KELLY, Keith (FG)</t>
  </si>
  <si>
    <t>ÖZÇINAR, Medhi (SF)</t>
  </si>
  <si>
    <t>Ó CADHLA, Diarmaid (GVP)</t>
  </si>
  <si>
    <t>* O'CALLAGHAN, SHEILA (FF)</t>
  </si>
  <si>
    <t>* SHEPPARD, SINÉAD (FG)</t>
  </si>
  <si>
    <t>Transfer of O'LEARY, W's Surplus and Result</t>
  </si>
  <si>
    <t>Transfer of MCCARTHY, N's Surplus and Result</t>
  </si>
  <si>
    <t>Transfer of BRENNAN, K's, HORGAN, T's, RYDER, M's and TOBIN, J's Votes and Result</t>
  </si>
  <si>
    <t>Transfer of ROCHE, F's Votes and Result</t>
  </si>
  <si>
    <t>Transfer of O'BRIEN, J's Votes and Result</t>
  </si>
  <si>
    <t>Transfer of BLIGHE, D's Votes and Result</t>
  </si>
  <si>
    <t>Transfer of DAWSON, K's Votes and Result</t>
  </si>
  <si>
    <t>Transfer of O'BRIEN, D's Surplus and Result</t>
  </si>
  <si>
    <t>BLIGHE, Derek (IF)</t>
  </si>
  <si>
    <t>COTTER, NEILUS (FF)</t>
  </si>
  <si>
    <t>* DAWSON, Kay (FG)</t>
  </si>
  <si>
    <t>* MCCARTHY, NOEL (FG)</t>
  </si>
  <si>
    <t>* O'BRIEN, DEIRDRE (FF)</t>
  </si>
  <si>
    <t>O'BRIEN, Joe (SF)</t>
  </si>
  <si>
    <t>* O'FLYNN, FRANK (FF)</t>
  </si>
  <si>
    <t>Transfer of MOYNIHAN, B's Surplus and Result</t>
  </si>
  <si>
    <t>Transfer of O’SHEA, J's Surplus and Result</t>
  </si>
  <si>
    <t>Transfer of BRADLEY, T's Votes and Result</t>
  </si>
  <si>
    <t>Transfer of O’CONNOR, B's Votes and Result</t>
  </si>
  <si>
    <t>Transfer of RING, A's Votes and Result</t>
  </si>
  <si>
    <t>Transfer of CRONIN, F's Votes and Result</t>
  </si>
  <si>
    <t>Transfer of O’KEEFFE, E's Votes and Result</t>
  </si>
  <si>
    <t>* DOYLE, IAN (FF)</t>
  </si>
  <si>
    <t>* MOYNIHAN, BERNARD (FF)</t>
  </si>
  <si>
    <t>MURPHY, TRISH (FG)</t>
  </si>
  <si>
    <t>O’KEEFFE, Evelyn (SF)</t>
  </si>
  <si>
    <t>* O’SHEA, JOHN PAUL (FG)</t>
  </si>
  <si>
    <t>RING, Andrew (SD)</t>
  </si>
  <si>
    <t>Transfer of Moynihan, G's Surplus and Result</t>
  </si>
  <si>
    <t>Transfer of O'Leary, R's Votes and Result</t>
  </si>
  <si>
    <t>Transfer of Creed, M's Surplus and Result</t>
  </si>
  <si>
    <t>Transfer of Burgess, H's Votes and Result</t>
  </si>
  <si>
    <t>Transfer of O'Sullivan, J's Votes and Result</t>
  </si>
  <si>
    <t>* CREED, MICHAEL (FG)</t>
  </si>
  <si>
    <t>* LOONEY, MICHAEL (FF)</t>
  </si>
  <si>
    <t>* LUCEY, TED (FG)</t>
  </si>
  <si>
    <t>* LYNCH, EILEEN (FG)</t>
  </si>
  <si>
    <t>* MOYNIHAN, GOBNAIT (FF)</t>
  </si>
  <si>
    <t>O'Sullivan, John (SF)</t>
  </si>
  <si>
    <t>Transfer of O'SHEA, T's Surplus and Result</t>
  </si>
  <si>
    <t>Transfer of MADDEN, L's Surplus and Result</t>
  </si>
  <si>
    <t>Transfer of KENNY, E's Surplus and Result</t>
  </si>
  <si>
    <t>Transfer of MCNALLY, P's Votes and Result</t>
  </si>
  <si>
    <t>Transfer of CURRY, D's Votes and Result</t>
  </si>
  <si>
    <t>Transfer of CANNON, R's and SCULLY, P's Votes and Result</t>
  </si>
  <si>
    <t>CANNON, Ross (TIP)</t>
  </si>
  <si>
    <t>CURRY, David (SD)</t>
  </si>
  <si>
    <t>* MADDEN, LIAM (FG)</t>
  </si>
  <si>
    <t>* MURPHY, GEARÓID (FF)</t>
  </si>
  <si>
    <t>O'BRIEN, Melissa (SF)</t>
  </si>
  <si>
    <t>* O'SHEA, TONY (FG)</t>
  </si>
  <si>
    <t>Transfer of LINEHAN-FOLEY, M's Surplus and Result</t>
  </si>
  <si>
    <t>Transfer of HEGARTY, M's Surplus and Result</t>
  </si>
  <si>
    <t>Transfer of NEVILLE, M's Votes and Result</t>
  </si>
  <si>
    <t>Transfer of O'SULLIVAN, J's Votes and Result</t>
  </si>
  <si>
    <t>Transfer of HARRINGTON, C's Votes and Result</t>
  </si>
  <si>
    <t>Transfer of BULLMAN, P's Votes and Result</t>
  </si>
  <si>
    <t>Transfer of BUCKLEY, S's Votes and Result</t>
  </si>
  <si>
    <t>Transfer of KELLY-MCCARTHY, E's Votes and Result</t>
  </si>
  <si>
    <t>Transfer of QUAIDE, L's Surplus and Result</t>
  </si>
  <si>
    <t>Transfer of ADAMS, E's Votes and Result</t>
  </si>
  <si>
    <t>Transfer of STROMSOE, M's Votes and Result</t>
  </si>
  <si>
    <t>ADAMS, Edith (SF)</t>
  </si>
  <si>
    <t>AHERN, ANN-MARIE (FF)</t>
  </si>
  <si>
    <t>BULLMAN, Paddy (IF)</t>
  </si>
  <si>
    <t>COCKING, RORY (FG)</t>
  </si>
  <si>
    <t>CURTIN, Alison (FG)</t>
  </si>
  <si>
    <t>* HEGARTY, MICHAEL (FG)</t>
  </si>
  <si>
    <t>MULCAHY, PATRICK (FF)</t>
  </si>
  <si>
    <t>O'SULLIVAN, James-Peter (TIP)</t>
  </si>
  <si>
    <t>* QUAIDE, LIAM (SD)</t>
  </si>
  <si>
    <t>Transfer of DEANE, L's and JACKSON, R's Votes and Result</t>
  </si>
  <si>
    <t>Transfer of NEVIN, E's Votes and Result</t>
  </si>
  <si>
    <t>Transfer of COAKLEY, K's Votes and Result</t>
  </si>
  <si>
    <t>Transfer of Ó SEAGHDA, D's Votes and Result</t>
  </si>
  <si>
    <t>Transfer of O'MAHONY, B's Votes and Result</t>
  </si>
  <si>
    <t>Transfer of DEEGAN, H's Votes and Result</t>
  </si>
  <si>
    <t>Transfer of HURLEY, D's Votes and Result</t>
  </si>
  <si>
    <t>Transfer of MCCARTHY, B's Votes and Result</t>
  </si>
  <si>
    <t>Transfer of CARROLL, J's Surplus and Result</t>
  </si>
  <si>
    <t>* CARROLL, JOE (FF)</t>
  </si>
  <si>
    <t>* KELLY, DEIRDRE (FF)</t>
  </si>
  <si>
    <t>MCCARTHY, Brendan (FG)</t>
  </si>
  <si>
    <t>O'DONOVAN, NOEL (FG)</t>
  </si>
  <si>
    <t>O'REILLY, Pádraig (FF)</t>
  </si>
  <si>
    <t>Ó SEAGHDA, Dónnchadh (SF)</t>
  </si>
  <si>
    <t>TOWSE, ISOBEL (SD)</t>
  </si>
  <si>
    <t>Transfer of Murray, J's Surplus and Result</t>
  </si>
  <si>
    <t>Transfer of Beard, J's Surplus and Result</t>
  </si>
  <si>
    <t>Transfer of McGee, E's Votes and Result</t>
  </si>
  <si>
    <t>Transfer of Le Masurier, J's and Mulligan, L's Votes and Result</t>
  </si>
  <si>
    <t>Transfer of McMyler, A's Votes and Result</t>
  </si>
  <si>
    <t>Transfer of McLaughlin, P's Votes and Result</t>
  </si>
  <si>
    <t>Transfer of McMenamin, K's Votes and Result</t>
  </si>
  <si>
    <t>BEARD, JOY (100R)</t>
  </si>
  <si>
    <t>BRADLEY, FIONÁN (FF)</t>
  </si>
  <si>
    <t>* CANNING, PAUL (FF)</t>
  </si>
  <si>
    <t>* CROSSAN, TERRY (SF)</t>
  </si>
  <si>
    <t>McGuinness, Niamh (SF)</t>
  </si>
  <si>
    <t>McLaughlin, Peter (FG)</t>
  </si>
  <si>
    <t>McMenamin, Kim (TIP)</t>
  </si>
  <si>
    <t>* MURRAY, JACK (SF)</t>
  </si>
  <si>
    <t>Transfer of Farren, A's Surplus and Result</t>
  </si>
  <si>
    <t>Transfer of McDermott, M's Surplus and Result</t>
  </si>
  <si>
    <t>Transfer of White, M's Votes and Result</t>
  </si>
  <si>
    <t>Transfer of McKinney, D's Votes and Result</t>
  </si>
  <si>
    <t>Transfer of Devine, T's and McKinney, P's Votes and Result</t>
  </si>
  <si>
    <t>Transfer of Doherty, A's Surplus and Result</t>
  </si>
  <si>
    <t>Devine, Toni (SF)</t>
  </si>
  <si>
    <t>* DOHERTY, ALBERT (SF)</t>
  </si>
  <si>
    <t>FARREN, ALI (100R)</t>
  </si>
  <si>
    <t>* MCDERMOTT, MARTIN (FF)</t>
  </si>
  <si>
    <t>* McGuinness, Johnny (FG)</t>
  </si>
  <si>
    <t>McKinney, Donal (TIP)</t>
  </si>
  <si>
    <t>Transfer of Molloy, J's Votes and Result</t>
  </si>
  <si>
    <t>Transfer of Vial, D's Votes and Result</t>
  </si>
  <si>
    <t>Transfer of Kennedy, C's Votes and Result</t>
  </si>
  <si>
    <t>Transfer of Brogan, P's Votes and Result</t>
  </si>
  <si>
    <t>Transfer of Boyle, L's Votes and Result</t>
  </si>
  <si>
    <t>Transfer of Doherty, D's Votes and Result</t>
  </si>
  <si>
    <t>Transfer of Hegarty, M's Votes and Result</t>
  </si>
  <si>
    <t>Transfer of Naughton, M's Surplus and Result</t>
  </si>
  <si>
    <t>Transfer of Kennedy, P's Votes and Result</t>
  </si>
  <si>
    <t>Transfer of Jordan, N's Surplus and Result</t>
  </si>
  <si>
    <t>Boyle, Linda (SF)</t>
  </si>
  <si>
    <t>BOYLE, MANUS (FG)</t>
  </si>
  <si>
    <t>Hegarty, Martin (FF)</t>
  </si>
  <si>
    <t>* JORDAN, NOEL (SF)</t>
  </si>
  <si>
    <t>Kennedy, Claudia (FF)</t>
  </si>
  <si>
    <t>* MCMAHON, MICHAEL (SF)</t>
  </si>
  <si>
    <t>Molloy, John (TIP)</t>
  </si>
  <si>
    <t>* NAUGHTON, MICHÉAL (FF)</t>
  </si>
  <si>
    <t>* Sweeny, Barry (FG)</t>
  </si>
  <si>
    <t>Transfer of Mac Giolla Easbuig, M's Surplus and Result</t>
  </si>
  <si>
    <t>Transfer of Doohan, A's and Sweeney, A's Votes and Result</t>
  </si>
  <si>
    <t>Transfer of Duffy, J's Votes and Result</t>
  </si>
  <si>
    <t>Transfer of Rodgers, A's Votes and Result</t>
  </si>
  <si>
    <t>Transfer of Harkin, M's Votes and Result</t>
  </si>
  <si>
    <t>Transfer of O'Donnell, K's Votes and Result</t>
  </si>
  <si>
    <t>Transfer of Reilly, J's Votes and Result</t>
  </si>
  <si>
    <t>Transfer of Rodgers, K's Votes and Result</t>
  </si>
  <si>
    <t>* CARR, BRIAN (SF)</t>
  </si>
  <si>
    <t>MCGEE, DENIS (100R)</t>
  </si>
  <si>
    <t>* MOLLOY, ANTHONY (FF)</t>
  </si>
  <si>
    <t>Molloy, Joseph (FG)</t>
  </si>
  <si>
    <t>* Ó FEARRAIGH, JOHN SHÉAMAIS (SF)</t>
  </si>
  <si>
    <t>Reilly, John (FF)</t>
  </si>
  <si>
    <t>Rodgers, Anne Marie (FF)</t>
  </si>
  <si>
    <t>Rodgers, Kellie (SF)</t>
  </si>
  <si>
    <t>Transfer of Kelly, D's Surplus and Result</t>
  </si>
  <si>
    <t>Transfer of Bradley, V's and O Donnell, S's Votes and Result</t>
  </si>
  <si>
    <t>Transfer of Carr, N's Votes and Result</t>
  </si>
  <si>
    <t>Transfer of McCloskey, A's Votes and Result</t>
  </si>
  <si>
    <t>Transfer of McLaughlin, M's Votes and Result</t>
  </si>
  <si>
    <t>Transfer of Hughes, U's Votes and Result</t>
  </si>
  <si>
    <t>Transfer of Ahmed, T's Votes and Result</t>
  </si>
  <si>
    <t>Transfer of Jordan, D's Votes and Result</t>
  </si>
  <si>
    <t>Transfer of Haughey, S's Votes and Result</t>
  </si>
  <si>
    <t>Transfer of McMonagle, G's Surplus and Result</t>
  </si>
  <si>
    <t>Transfer of Devine, T's Surplus and Result</t>
  </si>
  <si>
    <t>Transfer of Bradley, K's Votes and Result</t>
  </si>
  <si>
    <t>Transfer of Brogan, C's Surplus and Result</t>
  </si>
  <si>
    <t>* BROGAN, CIARAN (FF)</t>
  </si>
  <si>
    <t>* COYLE, DONAL (FF)</t>
  </si>
  <si>
    <t>DEVINE, TOMÁS SEÁN (100R)</t>
  </si>
  <si>
    <t>Haughey, Sandra (SF)</t>
  </si>
  <si>
    <t>Hughes, Ulick (SF)</t>
  </si>
  <si>
    <t>* KAVANAGH, JIMMY (FG)</t>
  </si>
  <si>
    <t>* KELLY, DONAL MANDY (FF)</t>
  </si>
  <si>
    <t>McCloskey, Anne (TIP)</t>
  </si>
  <si>
    <t>* MCMONAGLE, GERRY (SF)</t>
  </si>
  <si>
    <t>Transfer of McDaid, R's Votes and Result</t>
  </si>
  <si>
    <t>Transfer of Connolly, G's Votes and Result</t>
  </si>
  <si>
    <t>Transfer of McDaid, T's Votes and Result</t>
  </si>
  <si>
    <t>Transfer of Ward, C's Votes and Result</t>
  </si>
  <si>
    <t>Transfer of Scanlon, M's Surplus and Result</t>
  </si>
  <si>
    <t>Transfer of McConnell, N's Votes and Result</t>
  </si>
  <si>
    <t>Transfer of McBrearty, F's Surplus and Result</t>
  </si>
  <si>
    <t>Connolly, Garvan (FG)</t>
  </si>
  <si>
    <t>* Crawford, Gerry (FF)</t>
  </si>
  <si>
    <t>* DOHERTY, GARY (SF)</t>
  </si>
  <si>
    <t>* HARLEY, MARTIN (FG)</t>
  </si>
  <si>
    <t>McDaid, Tony (SF)</t>
  </si>
  <si>
    <t>* MCGOWAN, PATRICK (FF)</t>
  </si>
  <si>
    <t>NIC MHEANMAN, DAKOTA (SF)</t>
  </si>
  <si>
    <t>Ward, Charles (100R)</t>
  </si>
  <si>
    <t>Transfer of Bradley, V's and Deeney, K's Votes and Result</t>
  </si>
  <si>
    <t>Transfer of Sweeney, A's Votes and Result</t>
  </si>
  <si>
    <t>Transfer of Jackson, É's Votes and Result</t>
  </si>
  <si>
    <t>Transfer of Doherty, M's Votes and Result</t>
  </si>
  <si>
    <t>* BLANEY, LIAM (FF)</t>
  </si>
  <si>
    <t>Doherty, Maria (SF)</t>
  </si>
  <si>
    <t>Jackson, Éamonn (100R)</t>
  </si>
  <si>
    <t>Sweeney, Aaron (FG)</t>
  </si>
  <si>
    <t>Transfer of O'Rourke, J's Votes and Result</t>
  </si>
  <si>
    <t>Transfer of Keegan, A's Votes and Result</t>
  </si>
  <si>
    <t>Transfer of Croft, R's Votes and Result</t>
  </si>
  <si>
    <t>Transfer of Nisbet, J's Votes and Result</t>
  </si>
  <si>
    <t>Transfer of Sloan, O's Votes and Result</t>
  </si>
  <si>
    <t>Transfer of Mattathil Mathew, L's Votes and Result</t>
  </si>
  <si>
    <t>Transfer of Croft, I's Votes and Result</t>
  </si>
  <si>
    <t>Transfer of Butler, D's Votes and Result</t>
  </si>
  <si>
    <t>Transfer of Mahon, A's Votes and Result</t>
  </si>
  <si>
    <t>Transfer of O'Toole, L's Votes and Result</t>
  </si>
  <si>
    <t>Transfer of Moran, E's Surplus and Result</t>
  </si>
  <si>
    <t>* BATTEN, RACHEAL (FF)</t>
  </si>
  <si>
    <t>* FLANAGAN, DECLAN (FG)</t>
  </si>
  <si>
    <t>HENRY, JESSLYN (SD)</t>
  </si>
  <si>
    <t>Keegan, Andrew (PBP)</t>
  </si>
  <si>
    <t>Mahon, Aoibheann (FF)</t>
  </si>
  <si>
    <t>Mattathil Mathew, Linkwinstar (FG)</t>
  </si>
  <si>
    <t>MORAN, EDEL (SF)</t>
  </si>
  <si>
    <t>O'Rourke, Josh (SF)</t>
  </si>
  <si>
    <t>* O'Toole, Larry (SF)</t>
  </si>
  <si>
    <t>SILKE, AISHLING (SD)</t>
  </si>
  <si>
    <t>Sloan, Olive (SF)</t>
  </si>
  <si>
    <t>Transfer of Nzema Nkoy, M's and Sheldreck, R's Votes and Result</t>
  </si>
  <si>
    <t>Transfer of Doolan, D's Surplus and Result</t>
  </si>
  <si>
    <t>Transfer of Mongey, N's Votes and Result</t>
  </si>
  <si>
    <t>Transfer of Murray, R's Votes and Result</t>
  </si>
  <si>
    <t>Transfer of Dingle, P's Votes and Result</t>
  </si>
  <si>
    <t>Transfer of Ward, B's Votes and Result</t>
  </si>
  <si>
    <t>Transfer of Dempsey, P's Votes and Result</t>
  </si>
  <si>
    <t>Transfer of Webster, D's Votes and Result</t>
  </si>
  <si>
    <t>Transfer of Nicoullaud, S's Votes and Result</t>
  </si>
  <si>
    <t>* DE NORTUÍN, HAZEL (PBP)</t>
  </si>
  <si>
    <t>* De Róiste, Daithí (FF)</t>
  </si>
  <si>
    <t>Dingle, Paddy (FG)</t>
  </si>
  <si>
    <t>* DOOLAN, DAITHÍ (SF)</t>
  </si>
  <si>
    <t>Mongey, Niamh (SD)</t>
  </si>
  <si>
    <t>* Nicoullaud, Sophie (RTC)</t>
  </si>
  <si>
    <t>Nzema Nkoy, Mamy (SF)</t>
  </si>
  <si>
    <t>Ward, Barry (IFP)</t>
  </si>
  <si>
    <t>Transfer of Gallagher, J's Votes and Result</t>
  </si>
  <si>
    <t>Transfer of Lonergan, J's Votes and Result</t>
  </si>
  <si>
    <t>Transfer of Guo, A's Votes and Result</t>
  </si>
  <si>
    <t>Transfer of Connolly, K's Surplus and Result</t>
  </si>
  <si>
    <t>Transfer of Dowling, M's Votes and Result</t>
  </si>
  <si>
    <t>Transfer of Mac Dubhghlais, D's Votes and Result</t>
  </si>
  <si>
    <t>Transfer of Bradley, L's Votes and Result</t>
  </si>
  <si>
    <t>Transfer of Conroy, C's Votes and Result</t>
  </si>
  <si>
    <t>Transfer of Mac Manus, E's Votes and Result</t>
  </si>
  <si>
    <t>Transfer of Redmond, S's Votes and Result</t>
  </si>
  <si>
    <t>Transfer of Pepper, G's Surplus and Result</t>
  </si>
  <si>
    <t>* CALLAGHAN, MARY (SD)</t>
  </si>
  <si>
    <t>* CONNAGHAN, ANTHONY (SF)</t>
  </si>
  <si>
    <t>* CONNOLLY, KEITH (FF)</t>
  </si>
  <si>
    <t>Dowling, Mick (SF)</t>
  </si>
  <si>
    <t>Guo, Arnold (FG)</t>
  </si>
  <si>
    <t>KANE, LESLIE (SF)</t>
  </si>
  <si>
    <t>* Mac Oscar, Briege (FF)</t>
  </si>
  <si>
    <t>REDDY, CONOR (PBP)</t>
  </si>
  <si>
    <t>Redmond, Stephen (TNP)</t>
  </si>
  <si>
    <t>NAMES OF CANDIDATES (21 No.)
( * Denotes outgoing member)</t>
  </si>
  <si>
    <t>Fifteenth 
Count</t>
  </si>
  <si>
    <t>Transfer of Whyte, M's Votes and Result</t>
  </si>
  <si>
    <t>Transfer of O Loughlin, S's Votes and Result</t>
  </si>
  <si>
    <t>Transfer of Mulligan, S's Votes and Result</t>
  </si>
  <si>
    <t>Transfer of Parsons, M's Votes and Result</t>
  </si>
  <si>
    <t>Transfer of Greene, G's Votes and Result</t>
  </si>
  <si>
    <t>Transfer of Treacy, N's Votes and Result</t>
  </si>
  <si>
    <t>Transfer of Murray, J's Votes and Result</t>
  </si>
  <si>
    <t>Transfer of Seale, L's Votes and Result</t>
  </si>
  <si>
    <t>Transfer of Boyle-Shafer, A's Votes and Result</t>
  </si>
  <si>
    <t>Transfer of Perry, C's Surplus and Result</t>
  </si>
  <si>
    <t>Transfer of Smyth, I's Votes and Result</t>
  </si>
  <si>
    <t>Transfer of McCormack, E's Votes and Result</t>
  </si>
  <si>
    <t>Transfer of Farrell, A's Votes and Result</t>
  </si>
  <si>
    <t>Transfer of Atkinson, C's Votes and Result</t>
  </si>
  <si>
    <t>Atkinson, Calum (SF)</t>
  </si>
  <si>
    <t>Farrell, Amy (SF)</t>
  </si>
  <si>
    <t>Greene, Garrett (TWP)</t>
  </si>
  <si>
    <t>* McCormack, Eimer (FF)</t>
  </si>
  <si>
    <t>* MCGRATTAN, SÉAMAS (SF)</t>
  </si>
  <si>
    <t>Murray, Jean (TNP)</t>
  </si>
  <si>
    <t>* O'DRISCOLL, CAT (SD)</t>
  </si>
  <si>
    <t>* O'ROURKE, COLM (FG)</t>
  </si>
  <si>
    <t>Parsons, Mark Joseph (TIP)</t>
  </si>
  <si>
    <t>RALPH, GAYLE (FG)</t>
  </si>
  <si>
    <t>Seale, Léna (PBP)</t>
  </si>
  <si>
    <t>STEPHENS, JOHN (FF)</t>
  </si>
  <si>
    <t>Treacy, Natalie (SF)</t>
  </si>
  <si>
    <t>Transfer of Ó Muirí, N's Surplus and Result</t>
  </si>
  <si>
    <t>Transfer of Heney, D's Surplus and Result</t>
  </si>
  <si>
    <t>Transfer of Ní Bhroin, A's Votes and Result</t>
  </si>
  <si>
    <t>Transfer of Burke, M's Votes and Result</t>
  </si>
  <si>
    <t>Transfer of Heneghan, B's Surplus and Result</t>
  </si>
  <si>
    <t>Transfer of Dunne, R's Votes and Result</t>
  </si>
  <si>
    <t>Transfer of Mulvany, B's Votes and Result</t>
  </si>
  <si>
    <t>Transfer of Stocker, C's Surplus and Result</t>
  </si>
  <si>
    <t>Transfer of Morris, J's Votes and Result</t>
  </si>
  <si>
    <t>Dunne, Ray (FF)</t>
  </si>
  <si>
    <t>* HENEY, DEIRDRE (FF)</t>
  </si>
  <si>
    <t>Moloney, Paddy (SF)</t>
  </si>
  <si>
    <t>Mulvany, Bernard (PBP)</t>
  </si>
  <si>
    <t>Ní Bhroin, Alyssa (SF)</t>
  </si>
  <si>
    <t>* Ó MUIRÍ, NAOISE (FG)</t>
  </si>
  <si>
    <t>* STOCKER, CATHERINE (SD)</t>
  </si>
  <si>
    <t>NAMES OF CANDIDATES (14 No.)
( * Denotes outgoing member)</t>
  </si>
  <si>
    <t>Transfer of Brabazon, T's Surplus and Result</t>
  </si>
  <si>
    <t>Transfer of Geoghegan, D's Votes and Result</t>
  </si>
  <si>
    <t>Transfer of McCormack, C's Votes and Result</t>
  </si>
  <si>
    <t>Transfer of Mac Millan, P's Votes and Result</t>
  </si>
  <si>
    <t>Transfer of O'Moore, C's Votes and Result</t>
  </si>
  <si>
    <t>Transfer of Ó Conaráin, P's Votes and Result</t>
  </si>
  <si>
    <t>Transfer of Kearns, T's Votes and Result</t>
  </si>
  <si>
    <t>Transfer of Flanagan, T's Votes and Result</t>
  </si>
  <si>
    <t>Transfer of Folan, S's Votes and Result</t>
  </si>
  <si>
    <t>* BARRON, DARYL (FF)</t>
  </si>
  <si>
    <t>* BRABAZON, TOM (FF)</t>
  </si>
  <si>
    <t>* Flanagan, Terence (FG)</t>
  </si>
  <si>
    <t>Kearns, Tamara (SF)</t>
  </si>
  <si>
    <t>* MAC DONNCHA, MÍCHEÁL (SF)</t>
  </si>
  <si>
    <t>Mac Millan, Peadar (TIP)</t>
  </si>
  <si>
    <t>McCormack, Clara (PBP)</t>
  </si>
  <si>
    <t>MONAHAN, PADDY (SD)</t>
  </si>
  <si>
    <t>O'Moore, Clodagh (SF)</t>
  </si>
  <si>
    <t>SINGH, SUPRIYA (FG)</t>
  </si>
  <si>
    <t>Transfer of Dowling, M's and Shanahan, E's Votes and Result</t>
  </si>
  <si>
    <t>Transfer of Conroy, D's Votes and Result</t>
  </si>
  <si>
    <t>Transfer of Ó Meachair, C's Votes and Result</t>
  </si>
  <si>
    <t>Transfer of L'Estrange, S's Votes and Result</t>
  </si>
  <si>
    <t>Transfer of Dooley, P's Votes and Result</t>
  </si>
  <si>
    <t>Transfer of Sutcliffe, P's Votes and Result</t>
  </si>
  <si>
    <t>Transfer of Dunne, P's Surplus and Result</t>
  </si>
  <si>
    <t>Transfer of Connolly, M's Votes and Result</t>
  </si>
  <si>
    <t>Connolly, Michael (FF)</t>
  </si>
  <si>
    <t>* Conroy, Deirdre (FF)</t>
  </si>
  <si>
    <t>Deignan, Jacinta (SF)</t>
  </si>
  <si>
    <t>* DUNNE, PAT (RTC)</t>
  </si>
  <si>
    <t>HAYES, EOIN (SD)</t>
  </si>
  <si>
    <t>KINSELLA, PATRICK (FG)</t>
  </si>
  <si>
    <t>L'Estrange, Shay (PBP)</t>
  </si>
  <si>
    <t>Ó Meachair, Ciarán (SF)</t>
  </si>
  <si>
    <t>RANE, PUNAM (FG)</t>
  </si>
  <si>
    <t>Shanahan, Edmund (TIP)</t>
  </si>
  <si>
    <t>NAMES OF CANDIDATES (19 No.)
( * Denotes outgoing member)</t>
  </si>
  <si>
    <t>Transfer of Garrigan, B's, Oliveira-Da Silva, I's and Shevlin, A's Votes and Result</t>
  </si>
  <si>
    <t>Transfer of Connolly, A's Votes and Result</t>
  </si>
  <si>
    <t>Transfer of Hallissey, D's Votes and Result</t>
  </si>
  <si>
    <t>Transfer of O'Connor, T's Votes and Result</t>
  </si>
  <si>
    <t>Transfer of Molloy, G's Votes and Result</t>
  </si>
  <si>
    <t>Transfer of Whelan, A's Votes and Result</t>
  </si>
  <si>
    <t>Transfer of Benicio, C's Votes and Result</t>
  </si>
  <si>
    <t>Transfer of McAdam, R's Surplus and Result</t>
  </si>
  <si>
    <t>Transfer of O'Doherty, E's Votes and Result</t>
  </si>
  <si>
    <t>Transfer of O'Callaghan, D's Votes and Result</t>
  </si>
  <si>
    <t>Transfer of Burke, C's Surplus and Result</t>
  </si>
  <si>
    <t>Benicio, Caio (FF)</t>
  </si>
  <si>
    <t>* BOYLAN, JANICE (SF)</t>
  </si>
  <si>
    <t>Connolly, Anne-Marie (FF)</t>
  </si>
  <si>
    <t>ENNIS, DANIEL (SD)</t>
  </si>
  <si>
    <t>Hallissey, Declan (SF)</t>
  </si>
  <si>
    <t>* MCADAM, RAY (FG)</t>
  </si>
  <si>
    <t>Ó Ceannabháin, Eoghan (PBP)</t>
  </si>
  <si>
    <t>O'Doherty, Ellen (SD)</t>
  </si>
  <si>
    <t>Oliveira-Da Silva, Isabel (FF)</t>
  </si>
  <si>
    <t>Whelan, Alan (SF)</t>
  </si>
  <si>
    <t>Transfer of Geoghegan, J's Surplus and Result</t>
  </si>
  <si>
    <t>Transfer of Blain, E's Surplus and Result</t>
  </si>
  <si>
    <t>Transfer of Rafferty, C's Votes and Result</t>
  </si>
  <si>
    <t>Transfer of Chu, H's Surplus and Result</t>
  </si>
  <si>
    <t>Transfer of Lacey, D's Surplus and Result</t>
  </si>
  <si>
    <t>Transfer of Martin, R's Votes and Result</t>
  </si>
  <si>
    <t>Transfer of Martin, M's Votes and Result</t>
  </si>
  <si>
    <t>Transfer of O'Shea Farren, L's Votes and Result</t>
  </si>
  <si>
    <t>BLAIN, EMMA (FG)</t>
  </si>
  <si>
    <t>* GEOGHEGAN, JAMES (FG)</t>
  </si>
  <si>
    <t>Hinkson-Deeney, Karen (SD)</t>
  </si>
  <si>
    <t>HOGAN, RORY (FF)</t>
  </si>
  <si>
    <t>Martin, Mary (PBP)</t>
  </si>
  <si>
    <t>Martin, Robert (SF)</t>
  </si>
  <si>
    <t>Rafferty, Conor P (TIP)</t>
  </si>
  <si>
    <t>Transfer of Birch, J's, Coyne, P's, Hastings, N's and Rodgers, F's Votes and Result</t>
  </si>
  <si>
    <t>Transfer of Mooney, R's Votes and Result</t>
  </si>
  <si>
    <t>Transfer of McGuinness, E's Votes and Result</t>
  </si>
  <si>
    <t>Transfer of Delehanty, N's Votes and Result</t>
  </si>
  <si>
    <t>Transfer of Watson, E's Votes and Result</t>
  </si>
  <si>
    <t>Transfer of Byrne, C's Surplus and Result</t>
  </si>
  <si>
    <t>Transfer of Healy, A's Votes and Result</t>
  </si>
  <si>
    <t>Transfer of Purcell, B's Votes and Result</t>
  </si>
  <si>
    <t>Transfer of Céitinn, D's Votes and Result</t>
  </si>
  <si>
    <t>Transfer of Kenny, K's Surplus and Result</t>
  </si>
  <si>
    <t>* BYRNE, DANNY (FG)</t>
  </si>
  <si>
    <t>* Céitinn, Dan (SF)</t>
  </si>
  <si>
    <t>FARRELL, CIAN (SD)</t>
  </si>
  <si>
    <t>KENNY, KOURTNEY (SF)</t>
  </si>
  <si>
    <t>Mooney, Ryan (SF)</t>
  </si>
  <si>
    <t>Purcell, Brigid (PBP)</t>
  </si>
  <si>
    <t>Watson, Elizabeth (FF)</t>
  </si>
  <si>
    <t>Transfer of Pidgeon, M's Surplus and Result</t>
  </si>
  <si>
    <t>Transfer of Coyne, P's Votes and Result</t>
  </si>
  <si>
    <t>Transfer of O'Flanagan, M's Votes and Result</t>
  </si>
  <si>
    <t>Transfer of Obeimhen, Z's Votes and Result</t>
  </si>
  <si>
    <t>Transfer of Aherne, G's Votes and Result</t>
  </si>
  <si>
    <t>Transfer of Reid, D's Votes and Result</t>
  </si>
  <si>
    <t>Transfer of McSweeney, C's Votes and Result</t>
  </si>
  <si>
    <t>Transfer of Augusta, D's Votes and Result</t>
  </si>
  <si>
    <t>Transfer of Considine, A's Votes and Result</t>
  </si>
  <si>
    <t>Transfer of Nunoo, I's Votes and Result</t>
  </si>
  <si>
    <t>Transfer of Daly, K's Votes and Result</t>
  </si>
  <si>
    <t>Transfer of Cummins, J's Surplus and Result</t>
  </si>
  <si>
    <t>Aherne, Gina (TIP)</t>
  </si>
  <si>
    <t>ALI, AMMAR (FF)</t>
  </si>
  <si>
    <t>Augusta, David (SF)</t>
  </si>
  <si>
    <t>CUMMINS, JEN (SD)</t>
  </si>
  <si>
    <t>* Daly, Kelsey May (PBP)</t>
  </si>
  <si>
    <t>* DEVINE, MÁIRE (SF)</t>
  </si>
  <si>
    <t>Nunoo, Ian (FG)</t>
  </si>
  <si>
    <t>Reid, Darragh (SF)</t>
  </si>
  <si>
    <t>Invalid Ballot Papers</t>
  </si>
  <si>
    <t>Number of Seats</t>
  </si>
  <si>
    <t>Transfer of Baker, M's Surplus and Result</t>
  </si>
  <si>
    <t>Transfer of Roe, J's Votes and Result</t>
  </si>
  <si>
    <t>Transfer of Chacko Jacob, R's Votes and Result</t>
  </si>
  <si>
    <t>Transfer of Nic Ráillaigh, C's Votes and Result</t>
  </si>
  <si>
    <t>Transfer of Duignan, H's Votes and Result</t>
  </si>
  <si>
    <t>Transfer of Mac Aonghusa, C's Votes and Result</t>
  </si>
  <si>
    <t>Transfer of Reynolds, M's Votes and Result</t>
  </si>
  <si>
    <t>Transfer of Bigley, L's Votes and Result</t>
  </si>
  <si>
    <t>Transfer of Dowling, C's Surplus and Result</t>
  </si>
  <si>
    <t>Transfer of Clark, M's Surplus and Result</t>
  </si>
  <si>
    <t>Transfer of O'Sullivan, C's Votes and Result</t>
  </si>
  <si>
    <t>Transfer of Degani, O's Votes and Result</t>
  </si>
  <si>
    <t>Transfer of Mills, H's Votes and Result</t>
  </si>
  <si>
    <t>Transfer of Kivlehan, T's Surplus and Result</t>
  </si>
  <si>
    <t>Transfer of O'Brien, S's Votes and Result</t>
  </si>
  <si>
    <t>Transfer of Mc Loughlin, S's Surplus and Result</t>
  </si>
  <si>
    <t>Transfer of O'Leary, J's Surplus and Result</t>
  </si>
  <si>
    <t>Transfer of Murray, F's Votes and Result</t>
  </si>
  <si>
    <t>Transfer of Young, C's Votes and Result</t>
  </si>
  <si>
    <t>Transfer of Gerrard, R's Votes and Result</t>
  </si>
  <si>
    <t>Transfer of O'Driscoll, E's Votes and Result</t>
  </si>
  <si>
    <t>Transfer of Ní Dhubhgaill, S's Votes and Result</t>
  </si>
  <si>
    <t>Transfer of O'Brien, P's Surplus and Result</t>
  </si>
  <si>
    <t>Transfer of Jones, R's Surplus and Result</t>
  </si>
  <si>
    <t>Transfer of Smyth, C's Surplus and Result</t>
  </si>
  <si>
    <t>Transfer of Hennessy, T's Votes and Result</t>
  </si>
  <si>
    <t>Transfer of Kearney, J's Votes and Result</t>
  </si>
  <si>
    <t>Transfer of Byrne, L's Votes and Result</t>
  </si>
  <si>
    <t>Transfer of Power, F's Votes and Result</t>
  </si>
  <si>
    <t>Transfer of Lewis, H's Surplus and Result</t>
  </si>
  <si>
    <t>Transfer of Moylan, S's Votes and Result</t>
  </si>
  <si>
    <t>Transfer of Burke, J's Surplus and Result</t>
  </si>
  <si>
    <t>Transfer of Gildea, J's Surplus and Result</t>
  </si>
  <si>
    <t>Transfer of Fleming, M's Surplus and Result</t>
  </si>
  <si>
    <t>Transfer of McCarthy, L's Surplus and Result</t>
  </si>
  <si>
    <t>Transfer of O'Connor, O's Surplus and Result</t>
  </si>
  <si>
    <t>Transfer of Dargan, P's Surplus and Result</t>
  </si>
  <si>
    <t>Transfer of Murtagh, A's Votes and Result</t>
  </si>
  <si>
    <t>Transfer of Dunne, E's Votes and Result</t>
  </si>
  <si>
    <t>Transfer of Saul, B's Surplus and Result</t>
  </si>
  <si>
    <t>Transfer of O'Connell, M's Surplus and Result</t>
  </si>
  <si>
    <t>Transfer of Kennedy, J's Surplus and Result</t>
  </si>
  <si>
    <t>Transfer of Nic Cormaic, S's Votes and Result</t>
  </si>
  <si>
    <t>Transfer of O'Neill, E's Votes and Result</t>
  </si>
  <si>
    <t>Transfer of Fozzard, R's Votes and Result</t>
  </si>
  <si>
    <t>Transfer of Dockery, L's Surplus and Result</t>
  </si>
  <si>
    <t>Transfer of Connolly, E's Votes and Result</t>
  </si>
  <si>
    <t>Transfer of Murphy, T's Surplus and Result</t>
  </si>
  <si>
    <t>Transfer of Laska, A's and McLoughlin, D's Votes and Result</t>
  </si>
  <si>
    <t>Transfer of Uwhumiakpor, O's Votes and Result</t>
  </si>
  <si>
    <t>Transfer of Oakes, J's Votes and Result</t>
  </si>
  <si>
    <t>Transfer of Edwards, B's Votes and Result</t>
  </si>
  <si>
    <t>Transfer of Brady, A's Votes and Result</t>
  </si>
  <si>
    <t>Transfer of Brennan, S's Votes and Result</t>
  </si>
  <si>
    <t>Transfer of Ryan, B's Surplus and Result</t>
  </si>
  <si>
    <t>Transfer of Maguire, G's Surplus and Result</t>
  </si>
  <si>
    <t>Brady, Anne Marie (SF)</t>
  </si>
  <si>
    <t>Brennan, Sinéad Lucey (FF)</t>
  </si>
  <si>
    <t>Edwards, Bryn (PBP)</t>
  </si>
  <si>
    <t>Oakes, John (IFP)</t>
  </si>
  <si>
    <t>* O'LEARY, TOM (FG)</t>
  </si>
  <si>
    <t>QUINN, MALACHY (SF)</t>
  </si>
  <si>
    <t>Transfer of Ó hAlmhain, O's Votes and Result</t>
  </si>
  <si>
    <t>Transfer of Heasman, A's Votes and Result</t>
  </si>
  <si>
    <t>Transfer of Chakerwarti, S's Votes and Result</t>
  </si>
  <si>
    <t>Transfer of Kavanagh, L's Votes and Result</t>
  </si>
  <si>
    <t>Transfer of Dowling, N's Votes and Result</t>
  </si>
  <si>
    <t>Transfer of Nolan, L's Votes and Result</t>
  </si>
  <si>
    <t>Transfer of Delaney, S's Votes and Result</t>
  </si>
  <si>
    <t>Transfer of Bissett, D's Votes and Result</t>
  </si>
  <si>
    <t>Transfer of Hanaphy, B's Surplus and Result</t>
  </si>
  <si>
    <t>Transfer of Loughlin, R's Votes and Result</t>
  </si>
  <si>
    <t>Transfer of McCamley, M's Surplus and Result</t>
  </si>
  <si>
    <t>Bissett, Damien (SF)</t>
  </si>
  <si>
    <t>* BURTCHAELL, JOHN (PBP)</t>
  </si>
  <si>
    <t>Dowling, Neil (SD)</t>
  </si>
  <si>
    <t>* HANAPHY, BREDA (SF)</t>
  </si>
  <si>
    <t>Heasman, Andy (TIP)</t>
  </si>
  <si>
    <t>Kavanagh, Louise (SF)</t>
  </si>
  <si>
    <t>Nolan, Lorna (FF)</t>
  </si>
  <si>
    <t>* ONWUMEREH, JK (FF)</t>
  </si>
  <si>
    <t>* O'Reilly, Steve (FG)</t>
  </si>
  <si>
    <t>QUINLAN, PATRICK (TNP)</t>
  </si>
  <si>
    <t>Transfer of Leddy, T's Surplus and Result</t>
  </si>
  <si>
    <t>Transfer of Daly, L's Votes and Result</t>
  </si>
  <si>
    <t>Transfer of Walsh, J's Surplus and Result</t>
  </si>
  <si>
    <t>Transfer of Conroy, P's Votes and Result</t>
  </si>
  <si>
    <t>Transfer of Shovlin, S's Surplus and Result</t>
  </si>
  <si>
    <t>Transfer of Lynam, P's Votes and Result</t>
  </si>
  <si>
    <t>Transfer of Coppinger, R's Surplus and Result</t>
  </si>
  <si>
    <t>CARBONE-MANGAN, EIMEAR (FF)</t>
  </si>
  <si>
    <t>COPPINGER, RUTH (PBP)</t>
  </si>
  <si>
    <t>Daly, Luke (SD)</t>
  </si>
  <si>
    <t>* LEDDY, TED (FG)</t>
  </si>
  <si>
    <t>Lynam, Phil (SF)</t>
  </si>
  <si>
    <t>* Mahony, Howard (FF)</t>
  </si>
  <si>
    <t>* SHOVLIN, SIOBHAN (FG)</t>
  </si>
  <si>
    <t>Transfer of Hopkins, J's Surplus and Result</t>
  </si>
  <si>
    <t>Transfer of Doherty, K's, Kannan, V's, McGlue, J's and Ndlovu Motesta, R's Votes and Result</t>
  </si>
  <si>
    <t>Transfer of Mc Govern, M's Votes and Result</t>
  </si>
  <si>
    <t>Transfer of Bailey, T's Votes and Result</t>
  </si>
  <si>
    <t>Transfer of Donnellan, M's Votes and Result</t>
  </si>
  <si>
    <t>Transfer of Guerin, J's Surplus and Result</t>
  </si>
  <si>
    <t>Transfer of Haughey, C's Surplus and Result</t>
  </si>
  <si>
    <t>Bailey, Tara (SF)</t>
  </si>
  <si>
    <t>Doherty, Kevin (SF)</t>
  </si>
  <si>
    <t>HAUGHEY, CATHAL (FF)</t>
  </si>
  <si>
    <t>* HOPKINS, JOAN (SD)</t>
  </si>
  <si>
    <t>* O'BRIEN, EOGHAN (FF)</t>
  </si>
  <si>
    <t>* TORMEY, AOIBHINN (FG)</t>
  </si>
  <si>
    <t>Transfer of Doyle, T's Surplus and Result</t>
  </si>
  <si>
    <t>Transfer of Doyle, A's Votes and Result</t>
  </si>
  <si>
    <t>Transfer of Khisa, N's Votes and Result</t>
  </si>
  <si>
    <t>Transfer of Griffin, M's Votes and Result</t>
  </si>
  <si>
    <t>Transfer of O'Donoghue, N's Votes and Result</t>
  </si>
  <si>
    <t>Transfer of Cairns, D's Votes and Result</t>
  </si>
  <si>
    <t>Transfer of Donnelly, A's Surplus and Result</t>
  </si>
  <si>
    <t>Transfer of Fitzsimons, P's Votes and Result</t>
  </si>
  <si>
    <t>Transfer of Relihan, K's Votes and Result</t>
  </si>
  <si>
    <t>Transfer of Ali, A's Votes and Result</t>
  </si>
  <si>
    <t>Ali, Asad (FF)</t>
  </si>
  <si>
    <t>Cairns, Declan (SF)</t>
  </si>
  <si>
    <t>* DENNISON, KIERAN (FG)</t>
  </si>
  <si>
    <t>* DONNELLY, ANGELA (SF)</t>
  </si>
  <si>
    <t>Doyle, Andrew (PBP)</t>
  </si>
  <si>
    <t>Fitzsimons, Paul (IFP)</t>
  </si>
  <si>
    <t>* KITT, TOM (FF)</t>
  </si>
  <si>
    <t>Murphy, Ellen (SD)</t>
  </si>
  <si>
    <t>O'Donoghue, Niall (SF)</t>
  </si>
  <si>
    <t>Relihan, Kate (PBP)</t>
  </si>
  <si>
    <t>Transfer of O'Donoghue, R's Surplus and Result</t>
  </si>
  <si>
    <t>Transfer of Laska, A's, O Connell, F's and Young, S's Votes and Result</t>
  </si>
  <si>
    <t>Transfer of Johnston, C's Surplus and Result</t>
  </si>
  <si>
    <t>Transfer of Roche, P's Votes and Result</t>
  </si>
  <si>
    <t>Transfer of Henchy, A's Votes and Result</t>
  </si>
  <si>
    <t>* Dennehy, Brian (FF)</t>
  </si>
  <si>
    <t>DOCKRELL, EOGHAN (FG)</t>
  </si>
  <si>
    <t>* Henchy, Adrian (FF)</t>
  </si>
  <si>
    <t>* MULVILLE, PAUL (SD)</t>
  </si>
  <si>
    <t>Roche, Patrick (SF)</t>
  </si>
  <si>
    <t>Transfer of Mulligan, D's Surplus and Result</t>
  </si>
  <si>
    <t>Transfer of Wright, B's Votes and Result</t>
  </si>
  <si>
    <t>Transfer of Linnane, C's Votes and Result</t>
  </si>
  <si>
    <t>Transfer of Butler, D's Surplus and Result</t>
  </si>
  <si>
    <t>Transfer of Power, O's Votes and Result</t>
  </si>
  <si>
    <t>Transfer of Carey, I's Votes and Result</t>
  </si>
  <si>
    <t>Transfer of Newman, J's Surplus and Result</t>
  </si>
  <si>
    <t>Transfer of Manton, B's Votes and Result</t>
  </si>
  <si>
    <t>Transfer of Humphreys, J's Surplus and Result</t>
  </si>
  <si>
    <t>BUCKLEY, MARIAN (SF)</t>
  </si>
  <si>
    <t>* BUTLER, DARRAGH (FF)</t>
  </si>
  <si>
    <t>CORKERY, LUKE (FG)</t>
  </si>
  <si>
    <t>* Graves, Ann (SF)</t>
  </si>
  <si>
    <t>Linnane, Conor (SF)</t>
  </si>
  <si>
    <t>* MULLIGAN, DEAN (I4C)</t>
  </si>
  <si>
    <t>Power, Ollie (PBP)</t>
  </si>
  <si>
    <t>Transfer of CUBBARD, M's Surplus and Result</t>
  </si>
  <si>
    <t>Transfer of HOARE, E's Surplus and Result</t>
  </si>
  <si>
    <t>Transfer of FEENEY, P's and O'FLAHERTY, D's Votes and Result</t>
  </si>
  <si>
    <t>Transfer of COMER, S's Votes and Result</t>
  </si>
  <si>
    <t>Transfer of RIDGE, S's Votes and Result</t>
  </si>
  <si>
    <t>Transfer of D'ARCY, M's Votes and Result</t>
  </si>
  <si>
    <t>Transfer of CUMMINS, M's Votes and Result</t>
  </si>
  <si>
    <t>Transfer of O'CONNOR, M's Votes and Result</t>
  </si>
  <si>
    <t>Transfer of CURRAN, A's Votes and Result</t>
  </si>
  <si>
    <t>Transfer of LENIHAN, P's Votes and Result</t>
  </si>
  <si>
    <t>* FAHY, FRANK (FG)</t>
  </si>
  <si>
    <t>FORDE, JOSIE (FF)</t>
  </si>
  <si>
    <t>* HOARE, EDDIE (FG)</t>
  </si>
  <si>
    <t>SEOIGHTHE, EIBHLÍN (SD)</t>
  </si>
  <si>
    <t>NAMES OF CANDIDATES (20 No.)
( * Denotes outgoing member)</t>
  </si>
  <si>
    <t>Transfer of DOWD, C's and WOZNIAK, A's Votes and Result</t>
  </si>
  <si>
    <t>Transfer of LYNCH, D's Votes and Result</t>
  </si>
  <si>
    <t>Transfer of ROOKE, D's Votes and Result</t>
  </si>
  <si>
    <t>Transfer of FEENEY, S's Votes and Result</t>
  </si>
  <si>
    <t>Transfer of CORCORÁIN, C's Votes and Result</t>
  </si>
  <si>
    <t>Transfer of BURKE, C's Votes and Result</t>
  </si>
  <si>
    <t>Transfer of GIBBONS, J's Votes and Result</t>
  </si>
  <si>
    <t>Transfer of MATHIAS, J's Votes and Result</t>
  </si>
  <si>
    <t>Transfer of KEOGH, A's Votes and Result</t>
  </si>
  <si>
    <t>Transfer of TULLY, M's Votes and Result</t>
  </si>
  <si>
    <t>Transfer of DELANEY HEASLIP, J's Votes and Result</t>
  </si>
  <si>
    <t>Transfer of LARKIN, N's Votes and Result</t>
  </si>
  <si>
    <t>Transfer of CHEEVERS, A's Surplus and Result</t>
  </si>
  <si>
    <t>BURKE, AISLING (SF)</t>
  </si>
  <si>
    <t>* CHEEVERS, ALAN (FF)</t>
  </si>
  <si>
    <t>FORDE, SHANE (FG)</t>
  </si>
  <si>
    <t>Transfer of LYONS, D's Surplus and Result</t>
  </si>
  <si>
    <t>Transfer of NEALIS, D's Votes and Result</t>
  </si>
  <si>
    <t>Transfer of Ó BEIRN, R's Votes and Result</t>
  </si>
  <si>
    <t>Transfer of MCMASTER, M's Votes and Result</t>
  </si>
  <si>
    <t>Transfer of CHOWDHURY, A's Votes and Result</t>
  </si>
  <si>
    <t>Transfer of CAHILL, A's Votes and Result</t>
  </si>
  <si>
    <t>Transfer of CONCHÚIR, C's Votes and Result</t>
  </si>
  <si>
    <t>Transfer of FEENEY, J's Votes and Result</t>
  </si>
  <si>
    <t>Transfer of OSAYIMWEN, E's Votes and Result</t>
  </si>
  <si>
    <t>Transfer of HIGGINS, C's Surplus and Result</t>
  </si>
  <si>
    <t>Transfer of CURRAN, A's Surplus and Result</t>
  </si>
  <si>
    <t>Transfer of DEERY, K's Votes and Result</t>
  </si>
  <si>
    <t>Transfer of CONNOLLY, J's Surplus and Result</t>
  </si>
  <si>
    <t>* CONNOLLY, JOHN (FF)</t>
  </si>
  <si>
    <t>* CURRAN, ALAN (SD)</t>
  </si>
  <si>
    <t>* HIGGINS, CLODAGH (FG)</t>
  </si>
  <si>
    <t>* KEANE, PETER (FF)</t>
  </si>
  <si>
    <t>Transfer of Dolan, A's Surplus and Result</t>
  </si>
  <si>
    <t>Transfer of Grealish, T's Surplus and Result</t>
  </si>
  <si>
    <t>Transfer of Carr, M's Votes and Result</t>
  </si>
  <si>
    <t>Transfer of Landy, F's Votes and Result</t>
  </si>
  <si>
    <t>Transfer of Hehir, S's Votes and Result</t>
  </si>
  <si>
    <t>Transfer of Madden, E's Votes and Result</t>
  </si>
  <si>
    <t>Transfer of Charity, J's Surplus and Result</t>
  </si>
  <si>
    <t>Transfer of Herterich-Quinn, S's Votes and Result</t>
  </si>
  <si>
    <t>Transfer of Feeney, P's Surplus and Result</t>
  </si>
  <si>
    <t>Carr, Maria (TIP)</t>
  </si>
  <si>
    <t>* COLLINS, DAVID (FG)</t>
  </si>
  <si>
    <t>* DOLAN, ALBERT (FF)</t>
  </si>
  <si>
    <t>FEENEY, PETER (FG)</t>
  </si>
  <si>
    <t>Gallagher, Eoghan (FG)</t>
  </si>
  <si>
    <t>* Herterich-Quinn, Shelly (FF)</t>
  </si>
  <si>
    <t>KEANE, CILLIAN (FF)</t>
  </si>
  <si>
    <t>O HARA, LOUIS (SF)</t>
  </si>
  <si>
    <t>Transfer of Connolly, M's Surplus and Result</t>
  </si>
  <si>
    <t>* CONNOLLY, DERMOT (SF)</t>
  </si>
  <si>
    <t>* CONNOLLY, MICHAEL (FF)</t>
  </si>
  <si>
    <t>HARNEY, ALAN (FG)</t>
  </si>
  <si>
    <t>* KEAVENEY, PETER (FG)</t>
  </si>
  <si>
    <t>Maher, Regan (SF)</t>
  </si>
  <si>
    <t>Mannion, Andrew (PBP)</t>
  </si>
  <si>
    <t>Transfer of Welby, T's Surplus and Result</t>
  </si>
  <si>
    <t>Transfer of Breathnach, C's and Gleeson, D's Votes and Result</t>
  </si>
  <si>
    <t>Transfer of Healy, T's Votes and Result</t>
  </si>
  <si>
    <t>Healy, Tom (SF)</t>
  </si>
  <si>
    <t>* KING, GERRY (FF)</t>
  </si>
  <si>
    <t>* MANNION, EILEEN (FG)</t>
  </si>
  <si>
    <t>Transfer of Breathnach, C's, McMahon, D's, Slevin, G's and Walsh, A's Votes and Result</t>
  </si>
  <si>
    <t>Transfer of Curran, M's Votes and Result</t>
  </si>
  <si>
    <t>Transfer of Thomas, N's Surplus and Result</t>
  </si>
  <si>
    <t>Transfer of O Brien, S's Votes and Result</t>
  </si>
  <si>
    <t>Transfer of Ó Flatharta, P's Votes and Result</t>
  </si>
  <si>
    <t>Transfer of O Hara, K's Votes and Result</t>
  </si>
  <si>
    <t>Transfer of McKinstry, A's Votes and Result</t>
  </si>
  <si>
    <t>Transfer of Mac an Iomaire, P's Surplus and Result</t>
  </si>
  <si>
    <t>Transfer of Cualáin, D's Votes and Result</t>
  </si>
  <si>
    <t>* Cualáin, Dáithi Ó (FF)</t>
  </si>
  <si>
    <t>LEE, MÁIRTIN (FF)</t>
  </si>
  <si>
    <t>* MAC AN IOMAIRE, PADRAIG (FG)</t>
  </si>
  <si>
    <t>McMahon, Doran (IFP)</t>
  </si>
  <si>
    <t>O Hara, Kevin (SF)</t>
  </si>
  <si>
    <t>Ó Tuairisg, Daragh (FF)</t>
  </si>
  <si>
    <t>Walsh, Aidan (TIP)</t>
  </si>
  <si>
    <t>Transfer of Murphy, P's Surplus and Result</t>
  </si>
  <si>
    <t>Transfer of Kinane, M's Surplus and Result</t>
  </si>
  <si>
    <t>Transfer of Kelly, L's Votes and Result</t>
  </si>
  <si>
    <t>* FINNERTY, GERRY (FF)</t>
  </si>
  <si>
    <t>Kelly, Lucina (SF)</t>
  </si>
  <si>
    <t>KILLILEA, PAUL (FG)</t>
  </si>
  <si>
    <t>* KINANE, MARTINA (FF)</t>
  </si>
  <si>
    <t>* MURPHY, PJ (FG)</t>
  </si>
  <si>
    <t>Sweeney, Alan (TIP)</t>
  </si>
  <si>
    <t>Transfer of Curley, S's Surplus and Result</t>
  </si>
  <si>
    <t>Transfer of Maher, M's Surplus and Result</t>
  </si>
  <si>
    <t>Transfer of McClearn, J's Surplus and Result</t>
  </si>
  <si>
    <t>Transfer of McGettigan, J's and Tooher Madden, M's Votes and Result</t>
  </si>
  <si>
    <t>Transfer of Larkin, M's Votes and Result</t>
  </si>
  <si>
    <t>* CANNING, IVAN (FF)</t>
  </si>
  <si>
    <t>* CURLEY, SHANE (FF)</t>
  </si>
  <si>
    <t>Larkin, Mark (FF)</t>
  </si>
  <si>
    <t>* MCCLEARN, JIMMY (FG)</t>
  </si>
  <si>
    <t>O Reilly, Ailish (SF)</t>
  </si>
  <si>
    <t>Transfer of Reddington, A's Surplus and Result</t>
  </si>
  <si>
    <t>Transfer of Roche, P's Surplus and Result</t>
  </si>
  <si>
    <t>Transfer of Lynch, C's Votes and Result</t>
  </si>
  <si>
    <t>Transfer of Gaughan, D's Votes and Result</t>
  </si>
  <si>
    <t>Transfer of Culligan, R's Votes and Result</t>
  </si>
  <si>
    <t>Transfer of Oguekwe, B's Votes and Result</t>
  </si>
  <si>
    <t>Transfer of Reynolds, D's Votes and Result</t>
  </si>
  <si>
    <t>Transfer of Kadejo, I's Votes and Result</t>
  </si>
  <si>
    <t>Transfer of Quirke, T's Votes and Result</t>
  </si>
  <si>
    <t>Transfer of De Lundres Ó Dálaigh, S's Votes and Result</t>
  </si>
  <si>
    <t>Transfer of Silke, L's Votes and Result</t>
  </si>
  <si>
    <t>Culligan, Ross (TNP)</t>
  </si>
  <si>
    <t>De Lundres Ó Dálaigh, Stiofán (SF)</t>
  </si>
  <si>
    <t>Gaughan, Dannan Liam (TIP)</t>
  </si>
  <si>
    <t>* HOADE, MARY (FF)</t>
  </si>
  <si>
    <t>* KILLILEA, DONAGH MARK (FF)</t>
  </si>
  <si>
    <t>Quirke, Tom (FF)</t>
  </si>
  <si>
    <t>* REDDINGTON, ANDREW (FG)</t>
  </si>
  <si>
    <t>Reynolds, Deborah (SF)</t>
  </si>
  <si>
    <t>* ROCHE, PETE (FG)</t>
  </si>
  <si>
    <t>* Sheridan, Joe (FF)</t>
  </si>
  <si>
    <t>TURNER, OLLIE (FG)</t>
  </si>
  <si>
    <t>Transfer of Healy-Rae, J's Surplus and Result</t>
  </si>
  <si>
    <t>Transfer of Farrelly, C's Surplus and Result</t>
  </si>
  <si>
    <t>Transfer of Bowler, P's and Ní Ríordáin, C's Votes and Result</t>
  </si>
  <si>
    <t>Transfer of Bell, D's Votes and Result</t>
  </si>
  <si>
    <t>Bell, Deirdre (SF)</t>
  </si>
  <si>
    <t>* FITZGERALD, FIONNÁN (FF)</t>
  </si>
  <si>
    <t>* O'CONNELL, BOBBY (FG)</t>
  </si>
  <si>
    <t>NAMES OF CANDIDATES (7 No.)
( * Denotes outgoing member)</t>
  </si>
  <si>
    <t>Transfer of Kennedy, M's Votes and Result</t>
  </si>
  <si>
    <t>Transfer of Fitzgerald, S's Votes and Result</t>
  </si>
  <si>
    <t>Transfer of Ó Fionnáin, P's Votes and Result</t>
  </si>
  <si>
    <t>Transfer of Brosnan, R's Surplus and Result</t>
  </si>
  <si>
    <t>BROSNAN, ROBERT (SF)</t>
  </si>
  <si>
    <t>* FITZGERALD, BREANDÁN (FF)</t>
  </si>
  <si>
    <t>* Fitzgerald, Séamus Cosaí (FG)</t>
  </si>
  <si>
    <t>GRIFFIN, TOMMY (FG)</t>
  </si>
  <si>
    <t>* O'Shea, Michael D (FF)</t>
  </si>
  <si>
    <t>Transfer of O'Brien, W's Votes and Result</t>
  </si>
  <si>
    <t>Transfer of O'Neill, O's Votes and Result</t>
  </si>
  <si>
    <t>Transfer of Cahill, M's Surplus and Result</t>
  </si>
  <si>
    <t>Transfer of Lyne, P's Votes and Result</t>
  </si>
  <si>
    <t>Transfer of Moriarty, N's Surplus and Result</t>
  </si>
  <si>
    <t>Transfer of Clifford, T's Votes and Result</t>
  </si>
  <si>
    <t>Transfer of O'Shea, S's Votes and Result</t>
  </si>
  <si>
    <t>Transfer of O'Sullivan, K's Votes and Result</t>
  </si>
  <si>
    <t>Transfer of Donnelly, T's Votes and Result</t>
  </si>
  <si>
    <t>Clifford, Tim (SD)</t>
  </si>
  <si>
    <t>Donnelly, Tony (FG)</t>
  </si>
  <si>
    <t>O'Brien, William (TIP)</t>
  </si>
  <si>
    <t>O'Shea, Stephenie (SF)</t>
  </si>
  <si>
    <t>O'Sullivan, Ken (FF)</t>
  </si>
  <si>
    <t>O'SULLIVAN CASEY, TEDDY (FG)</t>
  </si>
  <si>
    <t>Quigg, Damian (SF)</t>
  </si>
  <si>
    <t>Transfer of Healy-Rae, M's Surplus and Result</t>
  </si>
  <si>
    <t>Transfer of Grady, M's Surplus and Result</t>
  </si>
  <si>
    <t>Transfer of O Donoghue, J's Surplus and Result</t>
  </si>
  <si>
    <t>Transfer of Leen, W's and McGuckin, D's Votes and Result</t>
  </si>
  <si>
    <t>Transfer of O'Connor, A's Votes and Result</t>
  </si>
  <si>
    <t>Transfer of Krasnenkova, N's Votes and Result</t>
  </si>
  <si>
    <t>Transfer of Abdul Kadir, K's Votes and Result</t>
  </si>
  <si>
    <t>Transfer of Kenneally, C's Votes and Result</t>
  </si>
  <si>
    <t>Transfer of Mahmud, I's Votes and Result</t>
  </si>
  <si>
    <t>Transfer of Griffin, D's Votes and Result</t>
  </si>
  <si>
    <t>Healy, Dermot (FG)</t>
  </si>
  <si>
    <t>* KELLEHER, NIALL (FF)</t>
  </si>
  <si>
    <t>Kenneally, Caroline (SF)</t>
  </si>
  <si>
    <t>O'Connor, Alan (TIP)</t>
  </si>
  <si>
    <t>* O DONOGHUE, JOHN (KIA)</t>
  </si>
  <si>
    <t>Switzer, Damien (SF)</t>
  </si>
  <si>
    <t>Transfer of Kennelly, M's Surplus and Result</t>
  </si>
  <si>
    <t>Transfer of Nolan, L's Surplus and Result</t>
  </si>
  <si>
    <t>Transfer of Comerford, O's and Smith, R's Votes and Result</t>
  </si>
  <si>
    <t>Transfer of Foley, M's Surplus and Result</t>
  </si>
  <si>
    <t>Transfer of Harrington, T's Votes and Result</t>
  </si>
  <si>
    <t>Transfer of Foran, S's Votes and Result</t>
  </si>
  <si>
    <t>Transfer of Leane, M's Surplus and Result</t>
  </si>
  <si>
    <t>* BARRY, TOM (SF)</t>
  </si>
  <si>
    <t>Falvey O'Sullivan, Marion (SF)</t>
  </si>
  <si>
    <t>* FOLEY, MICHAEL (FG)</t>
  </si>
  <si>
    <t>Harrington, Thomas (SF)</t>
  </si>
  <si>
    <t>* KENNELLY, MIKE (FG)</t>
  </si>
  <si>
    <t>LEANE, MICHAEL (FF)</t>
  </si>
  <si>
    <t>* MOLONEY, JIMMY (FF)</t>
  </si>
  <si>
    <t>Smith, Rosemarie (PAW)</t>
  </si>
  <si>
    <t>Transfer of Sheehy, M's Surplus and Result</t>
  </si>
  <si>
    <t>Transfer of Abdurahman, A's and Slimm, B's Votes and Result</t>
  </si>
  <si>
    <t>Transfer of O'Grady, E's Votes and Result</t>
  </si>
  <si>
    <t>Transfer of Kevane, P's Votes and Result</t>
  </si>
  <si>
    <t>Transfer of Oyebanji, M's Votes and Result</t>
  </si>
  <si>
    <t>Transfer of Sweeney, J's Votes and Result</t>
  </si>
  <si>
    <t>Transfer of Ferris, D's Surplus and Result</t>
  </si>
  <si>
    <t>Transfer of Donnelly, S's Votes and Result</t>
  </si>
  <si>
    <t>Transfer of Dunne, A's Votes and Result</t>
  </si>
  <si>
    <t>Transfer of O'Brien, T's Surplus and Result</t>
  </si>
  <si>
    <t>Transfer of Foley, C's Votes and Result</t>
  </si>
  <si>
    <t>Transfer of Locke, S's Surplus and Result</t>
  </si>
  <si>
    <t>BAILY, ANGIE (FG)</t>
  </si>
  <si>
    <t>DALY, PAUL (SF)</t>
  </si>
  <si>
    <t>Donnelly, Sinéad (FG)</t>
  </si>
  <si>
    <t>* FERRIS, DEIRDRE (SF)</t>
  </si>
  <si>
    <t>* Foley, Cathal (SF)</t>
  </si>
  <si>
    <t>Kevane, Paddy (SF)</t>
  </si>
  <si>
    <t>O'Grady, Eddie (TIP)</t>
  </si>
  <si>
    <t>O'SULLIVAN, ANNE (FF)</t>
  </si>
  <si>
    <t>Oyebanji, Mistura (SD)</t>
  </si>
  <si>
    <t>* SHEEHY, MIKEY (FF)</t>
  </si>
  <si>
    <t>Sweeney, Jacob (TNP)</t>
  </si>
  <si>
    <t>Transfer of Breslin, A's Surplus and Result</t>
  </si>
  <si>
    <t>Transfer of Maughan, N's Votes and Result</t>
  </si>
  <si>
    <t>Transfer of Keatley, I's Surplus and Result</t>
  </si>
  <si>
    <t>Transfer of Owens, D's Votes and Result</t>
  </si>
  <si>
    <t>Transfer of Casey, A's Votes and Result</t>
  </si>
  <si>
    <t>Transfer of Kenny, B's Votes and Result</t>
  </si>
  <si>
    <t>Transfer of Campbell, G's Votes and Result</t>
  </si>
  <si>
    <t>Transfer of Wall, R's Votes and Result</t>
  </si>
  <si>
    <t>Transfer of Redmond, T's Votes and Result</t>
  </si>
  <si>
    <t>* BEHAN, VERALOUISE (FF)</t>
  </si>
  <si>
    <t>Campbell, Geraldine (SF)</t>
  </si>
  <si>
    <t>* DOOLEY, BRIAN (FF)</t>
  </si>
  <si>
    <t>* KEATLEY, IVAN (FG)</t>
  </si>
  <si>
    <t>Kenny, Brian. (FG)</t>
  </si>
  <si>
    <t>Owens, David (FF)</t>
  </si>
  <si>
    <t>Redmond, Thomas (SF)</t>
  </si>
  <si>
    <t>Wall, Rachael (SD)</t>
  </si>
  <si>
    <t>Transfer of Trost, D's Surplus and Result</t>
  </si>
  <si>
    <t>Transfer of O'Rourke, C's Surplus and Result</t>
  </si>
  <si>
    <t>Transfer of Hughes, P's Votes and Result</t>
  </si>
  <si>
    <t>Transfer of Panaite Fahey, L's Surplus and Result</t>
  </si>
  <si>
    <t>Transfer of Phelan, Z's Votes and Result</t>
  </si>
  <si>
    <t>Transfer of Toner, D's Votes and Result</t>
  </si>
  <si>
    <t>Monaghan, David (SF)</t>
  </si>
  <si>
    <t>O'ROURKE, CLAIRE (SD)</t>
  </si>
  <si>
    <t>PANAITE FAHEY, LUMI (FG)</t>
  </si>
  <si>
    <t>Toner, Daragh (TIP)</t>
  </si>
  <si>
    <t>TROST, DAVID (FF)</t>
  </si>
  <si>
    <t>Transfer of Wyse, B's Surplus and Result</t>
  </si>
  <si>
    <t>Transfer of Foley, P's Votes and Result</t>
  </si>
  <si>
    <t>Transfer of McLoughlin, J's Votes and Result</t>
  </si>
  <si>
    <t>Transfer of Coates, E's Votes and Result</t>
  </si>
  <si>
    <t>Transfer of Tuohy, M's Votes and Result</t>
  </si>
  <si>
    <t>Transfer of Roker, S's Votes and Result</t>
  </si>
  <si>
    <t>Transfer of O'Connor, U's Votes and Result</t>
  </si>
  <si>
    <t>Transfer of McKeown, R's Votes and Result</t>
  </si>
  <si>
    <t>Brennan, Killian (SF)</t>
  </si>
  <si>
    <t>DURKAN, WILLIAM (FG)</t>
  </si>
  <si>
    <t>* FARRELLY, AIDAN (SD)</t>
  </si>
  <si>
    <t>* FITZPATRICK, DARAGH (FF)</t>
  </si>
  <si>
    <t>Tuohy, Mick (SF)</t>
  </si>
  <si>
    <t>* WYSE, BRENDAN (FG)</t>
  </si>
  <si>
    <t>Transfer of Clear, B's Surplus and Result</t>
  </si>
  <si>
    <t>Transfer of O'Neill, P's Votes and Result</t>
  </si>
  <si>
    <t>Transfer of Magee, H's Votes and Result</t>
  </si>
  <si>
    <t>Transfer of Omini, E's Votes and Result</t>
  </si>
  <si>
    <t>Transfer of Corcoran, A's Votes and Result</t>
  </si>
  <si>
    <t>Transfer of Dunne, C's Votes and Result</t>
  </si>
  <si>
    <t>Transfer of Sammon, E's Surplus and Result</t>
  </si>
  <si>
    <t>Transfer of Hogan, C's Votes and Result</t>
  </si>
  <si>
    <t>Transfer of Quinn, B's Votes and Result</t>
  </si>
  <si>
    <t>Transfer of Breen, A's Surplus and Result</t>
  </si>
  <si>
    <t>Transfer of Moore, S's Surplus and Result</t>
  </si>
  <si>
    <t>* BRETT, FINTAN (FG)</t>
  </si>
  <si>
    <t>* CLEAR, BILL (SD)</t>
  </si>
  <si>
    <t>Corcoran, Avril (TIP)</t>
  </si>
  <si>
    <t>Dunne, Ciara (FG)</t>
  </si>
  <si>
    <t>Hogan, Caroline (SF)</t>
  </si>
  <si>
    <t>* KELLY, CARMEL (FF)</t>
  </si>
  <si>
    <t>Larkin, Brian (FF)</t>
  </si>
  <si>
    <t>Omini, Evangeline (SF)</t>
  </si>
  <si>
    <t>O'Neill, Pauline (SF)</t>
  </si>
  <si>
    <t>* SAMMON, EVIE (FG)</t>
  </si>
  <si>
    <t>Transfer of Ó Cearúil, N's Surplus and Result</t>
  </si>
  <si>
    <t>Transfer of Hamilton, P's Votes and Result</t>
  </si>
  <si>
    <t>Transfer of Durkan, T's Surplus and Result</t>
  </si>
  <si>
    <t>Transfer of Meade, L's Votes and Result</t>
  </si>
  <si>
    <t>Transfer of Gaynor, E's Votes and Result</t>
  </si>
  <si>
    <t>Transfer of Melrose, P's Surplus and Result</t>
  </si>
  <si>
    <t>* DURKAN, TIM (FG)</t>
  </si>
  <si>
    <t>Gaynor, Evelyn (SF)</t>
  </si>
  <si>
    <t>Lane, Tara (FG)</t>
  </si>
  <si>
    <t>MELROSE, PETER (SD)</t>
  </si>
  <si>
    <t>* Ó CEARÚIL, NAOISE (FF)</t>
  </si>
  <si>
    <t>* WARD, PAUL (FF)</t>
  </si>
  <si>
    <t>Transfer of Cleere, P's Surplus and Result</t>
  </si>
  <si>
    <t>Transfer of Sheridan, J's Surplus and Result</t>
  </si>
  <si>
    <t>Transfer of Cullen, D's Surplus and Result</t>
  </si>
  <si>
    <t>Transfer of Doyle, K's Votes and Result</t>
  </si>
  <si>
    <t>Transfer of Kennedy, D's Votes and Result</t>
  </si>
  <si>
    <t>* CLEERE, PETER ‘CHAP’ (FF)</t>
  </si>
  <si>
    <t>* CULLEN, DEIRDRE (FF)</t>
  </si>
  <si>
    <t>DOHENY, STEPHANIE (SF)</t>
  </si>
  <si>
    <t>* DOYLE, MICHAEL (FG)</t>
  </si>
  <si>
    <t>Kelly, Orla (FG)</t>
  </si>
  <si>
    <t>Kennedy, David (SF)</t>
  </si>
  <si>
    <t>* LYONS, JOE (FG)</t>
  </si>
  <si>
    <t>SHERIDAN, JOE (FF)</t>
  </si>
  <si>
    <t>Transfer of Fitzpatrick, P's Surplus and Result</t>
  </si>
  <si>
    <t>Transfer of Cavanagh, M's Surplus and Result</t>
  </si>
  <si>
    <t>Transfer of McCarthy, M's Surplus and Result</t>
  </si>
  <si>
    <t>Transfer of Burke, D's and Delaney, S's Votes and Result</t>
  </si>
  <si>
    <t>* BRENNAN, JOHN (FG)</t>
  </si>
  <si>
    <t>* CAVANAGH, MARY HILDA (FG)</t>
  </si>
  <si>
    <t>* DELANEY, MICHAEL (FF)</t>
  </si>
  <si>
    <t>Delaney, Stephen (TIP)</t>
  </si>
  <si>
    <t>* FITZPATRICK, PAT (FF)</t>
  </si>
  <si>
    <t>* Hynes, Denis (SF)</t>
  </si>
  <si>
    <t>* MCCARTHY, MICHAEL (FF)</t>
  </si>
  <si>
    <t>Transfer of McGuinness, A's Surplus and Result</t>
  </si>
  <si>
    <t>Transfer of Walsh, N's Votes and Result</t>
  </si>
  <si>
    <t>Transfer of McGrath, M's Votes and Result</t>
  </si>
  <si>
    <t>Transfer of Aza, J's Votes and Result</t>
  </si>
  <si>
    <t>Transfer of Shore, K's Votes and Result</t>
  </si>
  <si>
    <t>Transfer of O’Farrell, M's Votes and Result</t>
  </si>
  <si>
    <t>Transfer of Heffernan, L's Votes and Result</t>
  </si>
  <si>
    <t>Transfer of O’Brien, A's Votes and Result</t>
  </si>
  <si>
    <t>Transfer of Cleere, A's Votes and Result</t>
  </si>
  <si>
    <t>Transfer of McGuinness, E's Surplus and Result</t>
  </si>
  <si>
    <t>Transfer of O’Connor, L's Votes and Result</t>
  </si>
  <si>
    <t>Transfer of Akaehomen, T's Votes and Result</t>
  </si>
  <si>
    <t>Transfer of Brett, M's Votes and Result</t>
  </si>
  <si>
    <t>Transfer of Barry, E's Votes and Result</t>
  </si>
  <si>
    <t>Barry, Evan (SF)</t>
  </si>
  <si>
    <t>* Brett, Martin (FG)</t>
  </si>
  <si>
    <t>* COONAN, JOHN (FF)</t>
  </si>
  <si>
    <t>* FITZGERALD, DAVID (FG)</t>
  </si>
  <si>
    <t>* MALONE, JOE (FF)</t>
  </si>
  <si>
    <t>* MCGUINNESS, ANDREW (FF)</t>
  </si>
  <si>
    <t>O’Brien, Aoife (SF)</t>
  </si>
  <si>
    <t>O’Connor, Luke (IFP)</t>
  </si>
  <si>
    <t>O’Farrell, Mark (SF)</t>
  </si>
  <si>
    <t>O’Neill, Martin (SD)</t>
  </si>
  <si>
    <t>Shore, Kevin (PBP)</t>
  </si>
  <si>
    <t>Transfer of Dunphy, P's Surplus and Result</t>
  </si>
  <si>
    <t>Transfer of McDonagh, B's Votes and Result</t>
  </si>
  <si>
    <t>Transfer of Kane, D's Votes and Result</t>
  </si>
  <si>
    <t>Transfer of Breathnach, T's Surplus and Result</t>
  </si>
  <si>
    <t>Transfer of Daly, R's Votes and Result</t>
  </si>
  <si>
    <t>Transfer of Donoghue, D's Votes and Result</t>
  </si>
  <si>
    <t>Transfer of Wemyss, M's Votes and Result</t>
  </si>
  <si>
    <t>CATT SLATTERY, JENNY (FF)</t>
  </si>
  <si>
    <t>Daly, Richard (TIP)</t>
  </si>
  <si>
    <t>* DOHERTY, FIDELIS (FG)</t>
  </si>
  <si>
    <t>Donoghue, Damien (FG)</t>
  </si>
  <si>
    <t>* DUNPHY, PATRICK (FG)</t>
  </si>
  <si>
    <t>* FRISBY, GER (FF)</t>
  </si>
  <si>
    <t>Kane, David (SD)</t>
  </si>
  <si>
    <t>Newsome Drennan, Natasha (SF)</t>
  </si>
  <si>
    <t>Wall, Maria (FF)</t>
  </si>
  <si>
    <t>Wemyss, Michael (SF)</t>
  </si>
  <si>
    <t>Transfer of Corrigan, B's Votes and Result</t>
  </si>
  <si>
    <t>Transfer of Dunne, F's Votes and Result</t>
  </si>
  <si>
    <t>Transfer of Drennan, K's Votes and Result</t>
  </si>
  <si>
    <t>Transfer of Good, D's Votes and Result</t>
  </si>
  <si>
    <t>Transfer of Campion, H's Votes and Result</t>
  </si>
  <si>
    <t>Transfer of Cuddy, F's Votes and Result</t>
  </si>
  <si>
    <t>Transfer of Bergin, C's Surplus and Result</t>
  </si>
  <si>
    <t>Transfer of Phelan, B's Votes and Result</t>
  </si>
  <si>
    <t>Transfer of Holohan Garry, L's Votes and Result</t>
  </si>
  <si>
    <t>* BERGIN, CONOR (FG)</t>
  </si>
  <si>
    <t>* BRACKEN, PADDY (FF)</t>
  </si>
  <si>
    <t>Buggy, Paddy (FG)</t>
  </si>
  <si>
    <t>Campion, Helen (SF)</t>
  </si>
  <si>
    <t>Cuddy, Fintan (FF)</t>
  </si>
  <si>
    <t>Good, Declan (FF)</t>
  </si>
  <si>
    <t>Holohan Garry, Lorna (SF)</t>
  </si>
  <si>
    <t>* KING, JOHN (FG)</t>
  </si>
  <si>
    <t>* MCDONALD, SEAMÚS (FF)</t>
  </si>
  <si>
    <t>Phelan, Brian (FF)</t>
  </si>
  <si>
    <t>Transfer of Hackett, C's Votes and Result</t>
  </si>
  <si>
    <t>Transfer of Kennedy, J's Votes and Result</t>
  </si>
  <si>
    <t>Transfer of Fennell, P's Votes and Result</t>
  </si>
  <si>
    <t>Transfer of McEvoy, P's Surplus and Result</t>
  </si>
  <si>
    <t>Transfer of Brennan, B's Surplus and Result</t>
  </si>
  <si>
    <t>Transfer of Kelly, A's Votes and Result</t>
  </si>
  <si>
    <t>Transfer of Fleming, P's Surplus and Result</t>
  </si>
  <si>
    <t>Transfer of Moran, A's Surplus and Result</t>
  </si>
  <si>
    <t>* FLEMING, PADRAIG (FF)</t>
  </si>
  <si>
    <t>Kelly, Aaron (SF)</t>
  </si>
  <si>
    <t>* Kelly, P.J. (FG)</t>
  </si>
  <si>
    <t>Kennedy, Joey (FF)</t>
  </si>
  <si>
    <t>* MCEVOY, PASCHAL (FF)</t>
  </si>
  <si>
    <t>* MULLINS, AIDAN (SF)</t>
  </si>
  <si>
    <t>PHELAN, VIVIENNE (FG)</t>
  </si>
  <si>
    <t>Transfer of Aird, W's Surplus and Result</t>
  </si>
  <si>
    <t>Transfer of Cowhig, J's and Phelan, J's Votes and Result</t>
  </si>
  <si>
    <t>Transfer of Kelly, D's Votes and Result</t>
  </si>
  <si>
    <t>Transfer of Burke, N's Votes and Result</t>
  </si>
  <si>
    <t>Transfer of Palmer, R's Votes and Result</t>
  </si>
  <si>
    <t>Transfer of Byrne, C's Votes and Result</t>
  </si>
  <si>
    <t>Transfer of Adeyanju, B's Votes and Result</t>
  </si>
  <si>
    <t>Transfer of McCormack, M's Votes and Result</t>
  </si>
  <si>
    <t>Transfer of Dunne, D's Votes and Result</t>
  </si>
  <si>
    <t>Transfer of Flanagan, P's Votes and Result</t>
  </si>
  <si>
    <t>Transfer of Mulligan, T's Surplus and Result</t>
  </si>
  <si>
    <t>Transfer of Iqbal, N's Votes and Result</t>
  </si>
  <si>
    <t>* AIRD, WILLIE (FG)</t>
  </si>
  <si>
    <t>* Connell, Thomasina (FG)</t>
  </si>
  <si>
    <t>* DWANE STANLEY, CAROLINE (SF)</t>
  </si>
  <si>
    <t>* FENNELLY, JOHN JOE (FF)</t>
  </si>
  <si>
    <t>* FITZGERALD, CATHERINE (FF)</t>
  </si>
  <si>
    <t>Iqbal, Naeem (FF)</t>
  </si>
  <si>
    <t>McCormack, Maria (SF)</t>
  </si>
  <si>
    <t>Phelan, Jason (SF)</t>
  </si>
  <si>
    <t>* WALSH, BARRY (FG)</t>
  </si>
  <si>
    <t>Leitrim</t>
  </si>
  <si>
    <t>Transfer of O'Rourke, P's Surplus and Result</t>
  </si>
  <si>
    <t>Transfer of McGloin, E's Surplus and Result</t>
  </si>
  <si>
    <t>Transfer of Charles Lynch, K's and Heslin, G's Votes and Result</t>
  </si>
  <si>
    <t>Transfer of O'Ceallaigh, A's Votes and Result</t>
  </si>
  <si>
    <t>Transfer of Barry, B's Surplus and Result</t>
  </si>
  <si>
    <t>Transfer of Wynne, S's Votes and Result</t>
  </si>
  <si>
    <t>Transfer of Prior, G's Surplus and Result</t>
  </si>
  <si>
    <t>* BARRY, BRENDAN (SF)</t>
  </si>
  <si>
    <t>Curnan, Joanne (SF)</t>
  </si>
  <si>
    <t>* KENNY, ROISIN (SF)</t>
  </si>
  <si>
    <t>* MCGLOIN, ENDA (FG)</t>
  </si>
  <si>
    <t>* O'ROURKE, PADDY (FF)</t>
  </si>
  <si>
    <t>* PRIOR, GARY (FF)</t>
  </si>
  <si>
    <t>* REYNOLDS FLYNN, ITA (FG)</t>
  </si>
  <si>
    <t>Transfer of O'Hora, L's Votes and Result</t>
  </si>
  <si>
    <t>Transfer of McManus, M's Votes and Result</t>
  </si>
  <si>
    <t>Transfer of Garland, S's and Gonzalez, L's Votes and Result</t>
  </si>
  <si>
    <t>Transfer of Mulligan, L's Votes and Result</t>
  </si>
  <si>
    <t>FARRELL, PADDY (FF)</t>
  </si>
  <si>
    <t>FLYNN, CORMAC (SF)</t>
  </si>
  <si>
    <t>Gonzalez, Lola (SD)</t>
  </si>
  <si>
    <t>King, Stephen (FF)</t>
  </si>
  <si>
    <t>* MCGOWAN, SEAN (FF)</t>
  </si>
  <si>
    <t>Mulligan, Lisa (SF)</t>
  </si>
  <si>
    <t>REYNOLDS, MAEVE (FG)</t>
  </si>
  <si>
    <t>Transfer of Gilmartin, J's Surplus and Result</t>
  </si>
  <si>
    <t>Transfer of Gallagher, B's, Linnane, B's and MacConville, D's Votes and Result</t>
  </si>
  <si>
    <t>Transfer of Bergin, C's Votes and Result</t>
  </si>
  <si>
    <t>Transfer of Gurn, F's Surplus and Result</t>
  </si>
  <si>
    <t>Transfer of Brennan Shyabo, M's Votes and Result</t>
  </si>
  <si>
    <t>Transfer of Fallon, P's Surplus and Result</t>
  </si>
  <si>
    <t>Bergin, Caitríona (FG)</t>
  </si>
  <si>
    <t>* BOHAN, MARY (FF)</t>
  </si>
  <si>
    <t>Brennan Shyabo, Michelle (SF)</t>
  </si>
  <si>
    <t>Comiskey, Kevin (FG)</t>
  </si>
  <si>
    <t>* FALLON, PADRAIG (SF)</t>
  </si>
  <si>
    <t>* WARNOCK, JUSTIN (FF)</t>
  </si>
  <si>
    <t>Transfer of Keary, S's Surplus and Result</t>
  </si>
  <si>
    <t>Transfer of Collins, J's and Daly, R's Votes and Result</t>
  </si>
  <si>
    <t>Transfer of Sheahan, M's Votes and Result</t>
  </si>
  <si>
    <t>Transfer of Teskey, A's Surplus and Result</t>
  </si>
  <si>
    <t>Transfer of O'Dea, T's Votes and Result</t>
  </si>
  <si>
    <t>Transfer of Collins, B's Surplus and Result</t>
  </si>
  <si>
    <t>* COLLINS, BRIDIE (FF)</t>
  </si>
  <si>
    <t>Collins, Joanne (SF)</t>
  </si>
  <si>
    <t>* KEARY, STEPHEN (FG)</t>
  </si>
  <si>
    <t>O'Dea, Trina (FF)</t>
  </si>
  <si>
    <t>* Sheahan, Michael (FG)</t>
  </si>
  <si>
    <t>* TESKEY, ADAM (FG)</t>
  </si>
  <si>
    <t>WARD, GER (FF)</t>
  </si>
  <si>
    <t>Transfer of Teefy, B's Surplus and Result</t>
  </si>
  <si>
    <t>Transfer of Hourigan, D's Votes and Result</t>
  </si>
  <si>
    <t>Transfer of Ryan, E's Surplus and Result</t>
  </si>
  <si>
    <t>Transfer of Hayes, M's Votes and Result</t>
  </si>
  <si>
    <t>Transfer of Hanley, G's Votes and Result</t>
  </si>
  <si>
    <t>Transfer of O'Donnell, R's Votes and Result</t>
  </si>
  <si>
    <t>Transfer of Fitzgerald, A's Votes and Result</t>
  </si>
  <si>
    <t>Transfer of Stokes, N's Surplus and Result</t>
  </si>
  <si>
    <t>* CAREY, P.J. (SF)</t>
  </si>
  <si>
    <t>CONWAY, GREGORY (FG)</t>
  </si>
  <si>
    <t>* Donegan, Mike (FF)</t>
  </si>
  <si>
    <t>Fitzgerald, Al (FF)</t>
  </si>
  <si>
    <t>Hourigan, Denny (FF)</t>
  </si>
  <si>
    <t>O'SULLIVAN, TOMMY (FG)</t>
  </si>
  <si>
    <t>* RYAN, MARTIN (FF)</t>
  </si>
  <si>
    <t>STOKES, NOREEN (FG)</t>
  </si>
  <si>
    <t>Transfer of Slattery, C's Surplus and Result</t>
  </si>
  <si>
    <t>Transfer of Doyle, P's Surplus and Result</t>
  </si>
  <si>
    <t>Transfer of Pond, J's Surplus and Result</t>
  </si>
  <si>
    <t>Transfer of McCarthy, P's, O'Brien, M's and Slater, T's Votes and Result</t>
  </si>
  <si>
    <t>Transfer of Killeen, M's Votes and Result</t>
  </si>
  <si>
    <t>Transfer of Secas, E's Surplus and Result</t>
  </si>
  <si>
    <t>Transfer of Lillis, D's Votes and Result</t>
  </si>
  <si>
    <t>Transfer of Vuma, D's Votes and Result</t>
  </si>
  <si>
    <t>Transfer of O'Shea, D's Votes and Result</t>
  </si>
  <si>
    <t>Transfer of Murphy, M's Votes and Result</t>
  </si>
  <si>
    <t>DOYLE, PETER (FG)</t>
  </si>
  <si>
    <t>GAVIN, URSULA (SF)</t>
  </si>
  <si>
    <t>* KIELY, SARAH (FG)</t>
  </si>
  <si>
    <t>Killeen, Mike (SF)</t>
  </si>
  <si>
    <t>* Murphy, Michael (FG)</t>
  </si>
  <si>
    <t>O'Shea, Danielle (SF)</t>
  </si>
  <si>
    <t>* POND, JOE (FF)</t>
  </si>
  <si>
    <t>* SLATTERY, CATHERINE (FF)</t>
  </si>
  <si>
    <t>Vuma, Donnah (SD)</t>
  </si>
  <si>
    <t>Transfer of Dunworth, T's Votes and Result</t>
  </si>
  <si>
    <t>Transfer of Spain, M's Votes and Result</t>
  </si>
  <si>
    <t>Transfer of Keyes, L's Votes and Result</t>
  </si>
  <si>
    <t>Transfer of Clarke, R's Votes and Result</t>
  </si>
  <si>
    <t>Transfer of Daly, F's Surplus and Result</t>
  </si>
  <si>
    <t>Transfer of Sheehan, C's Surplus and Result</t>
  </si>
  <si>
    <t>Transfer of Novak Ui Chonchuir, S's Votes and Result</t>
  </si>
  <si>
    <t>Transfer of Fahy, R's Votes and Result</t>
  </si>
  <si>
    <t>Transfer of O'Deniyi, S's Votes and Result</t>
  </si>
  <si>
    <t>Transfer of Collopy, T's Votes and Result</t>
  </si>
  <si>
    <t>Transfer of Delaney, R's Votes and Result</t>
  </si>
  <si>
    <t>Transfer of O' Sullivan, O's Surplus and Result</t>
  </si>
  <si>
    <t>Transfer of Quinn, D's Votes and Result</t>
  </si>
  <si>
    <t>Transfer of Kearney, A's Votes and Result</t>
  </si>
  <si>
    <t>* BENSON, SHARON (SF)</t>
  </si>
  <si>
    <t>* Collopy, Tom (SF)</t>
  </si>
  <si>
    <t>Delaney, Richard (FG)</t>
  </si>
  <si>
    <t>Dunworth, Tanya (SF)</t>
  </si>
  <si>
    <t>Fahy, Ruairi (PBP)</t>
  </si>
  <si>
    <t>HICKEY - O'MARA, SHANE (SD)</t>
  </si>
  <si>
    <t>O'Deniyi, Suzzie (FF)</t>
  </si>
  <si>
    <t>* O'HANLON, KIERAN (FF)</t>
  </si>
  <si>
    <t>* O' SULLIVAN, OLIVIA (FG)</t>
  </si>
  <si>
    <t>Spain, Mark (FG)</t>
  </si>
  <si>
    <t>Transfer of McSweeney, D's Surplus and Result</t>
  </si>
  <si>
    <t>Transfer of Mahmood, K's, Rafferty, M's and Reza, S's Votes and Result</t>
  </si>
  <si>
    <t>Transfer of Morrissey, A's Votes and Result</t>
  </si>
  <si>
    <t>Transfer of McCarthy, C's Votes and Result</t>
  </si>
  <si>
    <t>Transfer of Lonergan, F's Votes and Result</t>
  </si>
  <si>
    <t>Transfer of Spencer, P's Votes and Result</t>
  </si>
  <si>
    <t>Transfer of Lynch, S's Votes and Result</t>
  </si>
  <si>
    <t>Transfer of McCreesh, M's Votes and Result</t>
  </si>
  <si>
    <t>Transfer of Leddin, J's Surplus and Result</t>
  </si>
  <si>
    <t>Transfer of MacCurtain, M's Votes and Result</t>
  </si>
  <si>
    <t>* BUTLER, DANIEL (FG)</t>
  </si>
  <si>
    <t>* KILCOYNE, FERGUS (FF)</t>
  </si>
  <si>
    <t>Lonergan, Frances (SF)</t>
  </si>
  <si>
    <t>MacCurtain, Michael (FG)</t>
  </si>
  <si>
    <t>McCreesh, Malachy (SF)</t>
  </si>
  <si>
    <t>* MCSWEENEY, DAN (FG)</t>
  </si>
  <si>
    <t>* O'DONOVAN, ELISA (SD)</t>
  </si>
  <si>
    <t>* TALUKDER, ABUL KALAM AZAD (FF)</t>
  </si>
  <si>
    <t>Transfer of Scanlan, J's Surplus and Result</t>
  </si>
  <si>
    <t>Transfer of Galvin, L's Surplus and Result</t>
  </si>
  <si>
    <t>Transfer of Barrett, K's and Gerben, U's Votes and Result</t>
  </si>
  <si>
    <t>Transfer of Collins, M's Surplus and Result</t>
  </si>
  <si>
    <t>Transfer of King, P's Votes and Result</t>
  </si>
  <si>
    <t>Transfer of Madigan, G's Votes and Result</t>
  </si>
  <si>
    <t>Transfer of Barrett, J's Votes and Result</t>
  </si>
  <si>
    <t>Barrett, Kathleen Lucy (FF)</t>
  </si>
  <si>
    <t>* COLLINS, MICHAEL (FF)</t>
  </si>
  <si>
    <t>Collins, Padraig (SF)</t>
  </si>
  <si>
    <t>* FOLEY, FRANCIS (FF)</t>
  </si>
  <si>
    <t>* GALVIN, LIAM (FG)</t>
  </si>
  <si>
    <t>Madigan, Gerard (FF)</t>
  </si>
  <si>
    <t>* RUDDLE, TOM (FG)</t>
  </si>
  <si>
    <t>* SHEAHAN, JOHN (FG)</t>
  </si>
  <si>
    <t>Gerben, Uunk (PAW)</t>
  </si>
  <si>
    <t>Transfer of ROSS, P's Surplus and Result</t>
  </si>
  <si>
    <t>Transfer of LARKIN, M's and PAWELCZYK, F's Votes and Result</t>
  </si>
  <si>
    <t>Transfer of DOWLER, N's Votes and Result</t>
  </si>
  <si>
    <t>Transfer of FARRELL, G's Votes and Result</t>
  </si>
  <si>
    <t>Transfer of CAHILL, M's Surplus and Result</t>
  </si>
  <si>
    <t>Transfer of ROONEY, J's Votes and Result</t>
  </si>
  <si>
    <t>* CAHILL, MICK (FF)</t>
  </si>
  <si>
    <t>MIMNAGH, SEAN (FF)</t>
  </si>
  <si>
    <t>* O’TOOLE, PAT (FF)</t>
  </si>
  <si>
    <t>* ROSS, PAUL (FG)</t>
  </si>
  <si>
    <t>SKELLY, MARTIN (FG)</t>
  </si>
  <si>
    <t>Transfer of MURTAGH, G's Surplus and Result</t>
  </si>
  <si>
    <t>Transfer of MCGOVERN, T's Surplus and Result</t>
  </si>
  <si>
    <t>Transfer of CAMPION, B's Votes and Result</t>
  </si>
  <si>
    <t>Transfer of SMITH, M's Votes and Result</t>
  </si>
  <si>
    <t>Transfer of MURPHY, S's Votes and Result</t>
  </si>
  <si>
    <t>Transfer of BRADY, P's Surplus and Result</t>
  </si>
  <si>
    <t>CAMPION, BARRY (SF)</t>
  </si>
  <si>
    <t>CASSIDY, DAVID (FF)</t>
  </si>
  <si>
    <t>MCNAMARA, PÁDRAIG (FG)</t>
  </si>
  <si>
    <t>* MURTAGH, GARRY (FG)</t>
  </si>
  <si>
    <t>Transfer of HAGAN, G's Surplus and Result</t>
  </si>
  <si>
    <t>Transfer of MONAGHAN, M's Surplus and Result</t>
  </si>
  <si>
    <t>Transfer of BUTLER, S's Surplus and Result</t>
  </si>
  <si>
    <t>Transfer of NOLAN, P's Surplus and Result</t>
  </si>
  <si>
    <t>Transfer of REILLY, T's and SCHOUTEN, D's Votes and Result</t>
  </si>
  <si>
    <t>Transfer of GREENE-CASEY, M's Votes and Result</t>
  </si>
  <si>
    <t>Transfer of SMYTH, D's Votes and Result</t>
  </si>
  <si>
    <t>Transfer of CARBERRY, A's Votes and Result</t>
  </si>
  <si>
    <t>Transfer of JOSEPH, C's Votes and Result</t>
  </si>
  <si>
    <t>Transfer of MCKENDRY, G's Votes and Result</t>
  </si>
  <si>
    <t>Transfer of MANZOOR, M's Votes and Result</t>
  </si>
  <si>
    <t>Transfer of QUINN, J's Votes and Result</t>
  </si>
  <si>
    <t>Transfer of ATHAR, S's Votes and Result</t>
  </si>
  <si>
    <t>* ADEJINMI, URUEMU (FF)</t>
  </si>
  <si>
    <t>* BUTLER, SEAMUS (FF)</t>
  </si>
  <si>
    <t>GANNON, NIALL (FG)</t>
  </si>
  <si>
    <t>* HAGAN, GERRY (FG)</t>
  </si>
  <si>
    <t>HUSSEY, KEVIN (FF)</t>
  </si>
  <si>
    <t>* MONAGHAN, MARTIN (FF)</t>
  </si>
  <si>
    <t>* NOLAN, PEGGY (FG)</t>
  </si>
  <si>
    <t>Transfer of Devine, A's Votes and Result</t>
  </si>
  <si>
    <t>Transfer of Brown, S's Votes and Result</t>
  </si>
  <si>
    <t>Transfer of Murphy, P's Votes and Result</t>
  </si>
  <si>
    <t>Transfer of Farrell, P's Votes and Result</t>
  </si>
  <si>
    <t>Transfer of Karpenko, K's Votes and Result</t>
  </si>
  <si>
    <t>Transfer of Commins, T's Votes and Result</t>
  </si>
  <si>
    <t>Transfer of McCreanor, N's Votes and Result</t>
  </si>
  <si>
    <t>Transfer of Malone, F's Votes and Result</t>
  </si>
  <si>
    <t>Transfer of Colbert, K's Votes and Result</t>
  </si>
  <si>
    <t>Transfer of McGeough, P's Surplus and Result</t>
  </si>
  <si>
    <t>Transfer of Tenanty, J's Surplus and Result</t>
  </si>
  <si>
    <t>* BUTTERLY, PAULA (FG)</t>
  </si>
  <si>
    <t>Colbert, Kitty (SF)</t>
  </si>
  <si>
    <t>Kerley, Rachel (FG)</t>
  </si>
  <si>
    <t>McCreanor, Niall (SD)</t>
  </si>
  <si>
    <t>* MCGEOUGH, PEARSE (SF)</t>
  </si>
  <si>
    <t>* MINOGUE, DOLORES (FG)</t>
  </si>
  <si>
    <t>Murphy, Phyllis (SF)</t>
  </si>
  <si>
    <t>* SHERIDAN, JOHN (FF)</t>
  </si>
  <si>
    <t>Transfer of Hall, M's Surplus and Result</t>
  </si>
  <si>
    <t>Transfer of McElearney, D's Votes and Result</t>
  </si>
  <si>
    <t>Transfer of Agrios, M's Votes and Result</t>
  </si>
  <si>
    <t>Transfer of Murphy, A's Votes and Result</t>
  </si>
  <si>
    <t>Transfer of Godfrey, F's Votes and Result</t>
  </si>
  <si>
    <t>Transfer of Johnson, P's Votes and Result</t>
  </si>
  <si>
    <t>Transfer of Wilkinson, T's Votes and Result</t>
  </si>
  <si>
    <t>Agrios, Marian (FG)</t>
  </si>
  <si>
    <t>* Cunningham, Tom (SF)</t>
  </si>
  <si>
    <t>DONOVAN, ERIC (SF)</t>
  </si>
  <si>
    <t>FORD, ANNE-MARIE (FG)</t>
  </si>
  <si>
    <t>Johnson, Patrice (IFP)</t>
  </si>
  <si>
    <t>McElearney, Derek (TIP)</t>
  </si>
  <si>
    <t>Wilkinson, Tomas (FF)</t>
  </si>
  <si>
    <t>Sixteenth 
Count</t>
  </si>
  <si>
    <t>Transfer of Hynes, V's Votes and Result</t>
  </si>
  <si>
    <t>Transfer of Morgan, J's Votes and Result</t>
  </si>
  <si>
    <t>Transfer of Nugent, P's Votes and Result</t>
  </si>
  <si>
    <t>Transfer of Bannon, J's Votes and Result</t>
  </si>
  <si>
    <t>Transfer of Thompson, J's Votes and Result</t>
  </si>
  <si>
    <t>Transfer of Fagan, A's Votes and Result</t>
  </si>
  <si>
    <t>Transfer of Cutlip, E's Votes and Result</t>
  </si>
  <si>
    <t>Transfer of Smith, P's Surplus and Result</t>
  </si>
  <si>
    <t>Transfer of Clinton, L's Votes and Result</t>
  </si>
  <si>
    <t>Transfer of Callan, K's Surplus and Result</t>
  </si>
  <si>
    <t>Transfer of O'Dowd, M's Votes and Result</t>
  </si>
  <si>
    <t>Transfer of McManus, S's Votes and Result</t>
  </si>
  <si>
    <t>* BYRNE, JAMES (FF)</t>
  </si>
  <si>
    <t>* BYRNE, JOANNA (SF)</t>
  </si>
  <si>
    <t>Clinton, Laura (SF)</t>
  </si>
  <si>
    <t>Fagan, Alan (TIP)</t>
  </si>
  <si>
    <t>McCole, Debbie (SF)</t>
  </si>
  <si>
    <t>McManus, Shona (FG)</t>
  </si>
  <si>
    <t>Morgan, John (TIP)</t>
  </si>
  <si>
    <t>O'HARE STRATTON, EJIRO (FG)</t>
  </si>
  <si>
    <t>Thompson, Joanna (SF)</t>
  </si>
  <si>
    <t>Transfer of Kelly, S's Surplus and Result</t>
  </si>
  <si>
    <t>Transfer of Watters, A's Surplus and Result</t>
  </si>
  <si>
    <t>Transfer of Reichenberg, L's Votes and Result</t>
  </si>
  <si>
    <t>Transfer of Crawley, G's Votes and Result</t>
  </si>
  <si>
    <t>Transfer of Keenan, Y's Votes and Result</t>
  </si>
  <si>
    <t>Transfer of Ó Broin, S's Votes and Result</t>
  </si>
  <si>
    <t>Transfer of O’Hare, J's Votes and Result</t>
  </si>
  <si>
    <t>Transfer of O’Hanlon, T's Votes and Result</t>
  </si>
  <si>
    <t>Transfer of Byrne, K's Votes and Result</t>
  </si>
  <si>
    <t>Transfer of Mhic Conchoille, F's Surplus and Result</t>
  </si>
  <si>
    <t>Byrne, Kathleen (SF)</t>
  </si>
  <si>
    <t>* Keelan, Conor (FF)</t>
  </si>
  <si>
    <t>Keenan, Yvonne (FG)</t>
  </si>
  <si>
    <t>* KELLY, SEÁN (FF)</t>
  </si>
  <si>
    <t>* MCKEVITT, ANDREA (FF)</t>
  </si>
  <si>
    <t>MHIC CONCHOILLE, FIONA (SF)</t>
  </si>
  <si>
    <t>Ó Broin, Seán (SF)</t>
  </si>
  <si>
    <t>O’Hanlon, Tracy (IFP)</t>
  </si>
  <si>
    <t>REILLY, JOHN (FG)</t>
  </si>
  <si>
    <t>* WATTERS, ANTÓIN (SF)</t>
  </si>
  <si>
    <t>Transfer of Yore, M's Surplus and Result</t>
  </si>
  <si>
    <t>Transfer of Mahapatra, D's Votes and Result</t>
  </si>
  <si>
    <t>Transfer of Hickey, J's Votes and Result</t>
  </si>
  <si>
    <t>Transfer of Atiroko, S's Votes and Result</t>
  </si>
  <si>
    <t>Transfer of Ó Mhurchú, C's Votes and Result</t>
  </si>
  <si>
    <t>Transfer of Myers, J's Votes and Result</t>
  </si>
  <si>
    <t>Transfer of English, L's Votes and Result</t>
  </si>
  <si>
    <t>Transfer of Smith, A's Votes and Result</t>
  </si>
  <si>
    <t>Transfer of Meenan, K's Surplus and Result</t>
  </si>
  <si>
    <t>Transfer of McCann, S's Surplus and Result</t>
  </si>
  <si>
    <t>* COFFEY, EMMA (FF)</t>
  </si>
  <si>
    <t>English, Linus (FG)</t>
  </si>
  <si>
    <t>Hickey, James (PBP)</t>
  </si>
  <si>
    <t>MCCANN, SIONAINN (SF)</t>
  </si>
  <si>
    <t>MCGUINNESS, SHANE (FF)</t>
  </si>
  <si>
    <t>* MEENAN, KEVIN (SF)</t>
  </si>
  <si>
    <t>Myers, Jimmy (SF)</t>
  </si>
  <si>
    <t>* NASH, ROBERT (FG)</t>
  </si>
  <si>
    <t>Ó Mhurchú, Cathal (IFP)</t>
  </si>
  <si>
    <t>Smith, Aideen (SF)</t>
  </si>
  <si>
    <t>Transfer of O'Hara, J's Surplus and Result</t>
  </si>
  <si>
    <t>Transfer of Duffy, M's Surplus and Result</t>
  </si>
  <si>
    <t>Transfer of Howley, K's and Mullen, J's Votes and Result</t>
  </si>
  <si>
    <t>Transfer of Beattie, G's Votes and Result</t>
  </si>
  <si>
    <t>Transfer of Cafolla, A's Votes and Result</t>
  </si>
  <si>
    <t>Transfer of Nolan, W's Votes and Result</t>
  </si>
  <si>
    <t>Transfer of Doocey, J's Votes and Result</t>
  </si>
  <si>
    <t>Transfer of Rouse, H's Votes and Result</t>
  </si>
  <si>
    <t>Transfer of Reape, A's Surplus and Result</t>
  </si>
  <si>
    <t>Transfer of Morris, Ú's Votes and Result</t>
  </si>
  <si>
    <t>Alexander, David (FF)</t>
  </si>
  <si>
    <t>* LOFTUS, MICHAEL (FF)</t>
  </si>
  <si>
    <t>Morris, Úna (SF)</t>
  </si>
  <si>
    <t>* MUNNELLY, JARLATH (FG)</t>
  </si>
  <si>
    <t>* O'HARA, JOHN (FG)</t>
  </si>
  <si>
    <t>* REAPE, ANNIE MAY (FF)</t>
  </si>
  <si>
    <t>Rouse, Hugh (FG)</t>
  </si>
  <si>
    <t>Transfer of Boxty Ó Conaill, M's and Heneghan, J's Votes and Result</t>
  </si>
  <si>
    <t>Transfer of Carey, J's Votes and Result</t>
  </si>
  <si>
    <t>Transfer of Chambers, P's Votes and Result</t>
  </si>
  <si>
    <t>Transfer of McNamara, P's Surplus and Result</t>
  </si>
  <si>
    <t>* CAREY, SEAN (FF)</t>
  </si>
  <si>
    <t>Chambers, Pat (FG)</t>
  </si>
  <si>
    <t>* COYLE, GERRY (FG)</t>
  </si>
  <si>
    <t>Dixon Lally, Rosaleen (SF)</t>
  </si>
  <si>
    <t>* MCNAMARA, PAUL (FF)</t>
  </si>
  <si>
    <t>Transfer of Kilcoyne, M's Surplus and Result</t>
  </si>
  <si>
    <t>Transfer of Deere, G's Surplus and Result</t>
  </si>
  <si>
    <t>Transfer of Moran, T's and Shalomon, M's Votes and Result</t>
  </si>
  <si>
    <t>Transfer of Browne, A's Votes and Result</t>
  </si>
  <si>
    <t>Transfer of Lavelle, B's Votes and Result</t>
  </si>
  <si>
    <t>Transfer of O'Sullivan, M's Votes and Result</t>
  </si>
  <si>
    <t>Transfer of Kamal Uddin, -'s Votes and Result</t>
  </si>
  <si>
    <t>Transfer of Daly, J's Votes and Result</t>
  </si>
  <si>
    <t>Transfer of Geraghty, D's Votes and Result</t>
  </si>
  <si>
    <t>Transfer of Loftus, G's Votes and Result</t>
  </si>
  <si>
    <t>Transfer of Gavin, B's Surplus and Result</t>
  </si>
  <si>
    <t>Transfer of Hyland, D's Votes and Result</t>
  </si>
  <si>
    <t>Transfer of McLoughlin, M's Votes and Result</t>
  </si>
  <si>
    <t>Browne, Aidan (SD)</t>
  </si>
  <si>
    <t>* BURKE, CYRIL (FG)</t>
  </si>
  <si>
    <t>Daly, Joe (PBP)</t>
  </si>
  <si>
    <t>* DEERE, GER (FG)</t>
  </si>
  <si>
    <t>* GAVIN, BLACKIE K (FF)</t>
  </si>
  <si>
    <t>Hyland, Donna (SF)</t>
  </si>
  <si>
    <t>* MCDONNELL, AL (FF)</t>
  </si>
  <si>
    <t>* McLoughlin, Martin (FF)</t>
  </si>
  <si>
    <t>Moran, Tom (TIP)</t>
  </si>
  <si>
    <t>O'Sullivan, Maura (SF)</t>
  </si>
  <si>
    <t>* SHERIDAN, DONNA (FG)</t>
  </si>
  <si>
    <t>Transfer of Ceallaigh, Á's, Kelly, G's, Phelan, E's and Sweetman, S's Votes and Result</t>
  </si>
  <si>
    <t>Transfer of Finn, R's Surplus and Result</t>
  </si>
  <si>
    <t>Transfer of Devane, M's Votes and Result</t>
  </si>
  <si>
    <t>Transfer of Nolan, S's Votes and Result</t>
  </si>
  <si>
    <t>Transfer of Ryan, D's Surplus and Result</t>
  </si>
  <si>
    <t>* BURKE, MICHAEL (FG)</t>
  </si>
  <si>
    <t>Ceallaigh, Árón (TIP)</t>
  </si>
  <si>
    <t>* Connolly, Tom (FG)</t>
  </si>
  <si>
    <t>GALLAGHER, ALMA (FG)</t>
  </si>
  <si>
    <t>Nolan, Stephen (FF)</t>
  </si>
  <si>
    <t>Phelan, Eamon (SF)</t>
  </si>
  <si>
    <t>* RYAN, DAMIEN (FF)</t>
  </si>
  <si>
    <t>Transfer of Forkin, S's and Gordon, M's Votes and Result</t>
  </si>
  <si>
    <t>Transfer of Horan, T's Votes and Result</t>
  </si>
  <si>
    <t>Transfer of Peyton, A's Votes and Result</t>
  </si>
  <si>
    <t>Transfer of Murray, G's Surplus and Result</t>
  </si>
  <si>
    <t>* CAULFIELD, JOHN (FF)</t>
  </si>
  <si>
    <t>* CRUISE, NEIL (FG)</t>
  </si>
  <si>
    <t>* FORKAN, ADRIAN (FF)</t>
  </si>
  <si>
    <t>Gordon, Marion (TIP)</t>
  </si>
  <si>
    <t>* MURRAY, GERRY (SF)</t>
  </si>
  <si>
    <t>Sheahan, John (SF)</t>
  </si>
  <si>
    <t>Transfer of Gallagher, K's, McCormack, N's and Nolan, P's Votes and Result</t>
  </si>
  <si>
    <t>Transfer of Maxwell, C's Surplus and Result</t>
  </si>
  <si>
    <t>Transfer of Keogh, K's Votes and Result</t>
  </si>
  <si>
    <t>Transfer of Flynn, P's Surplus and Result</t>
  </si>
  <si>
    <t>* FLYNN, PETER (FG)</t>
  </si>
  <si>
    <t>Gallagher, Karen (SF)</t>
  </si>
  <si>
    <t>Keogh, Keira (FG)</t>
  </si>
  <si>
    <t>McCormack, Niall (IFP)</t>
  </si>
  <si>
    <t>* MULROY, BRENDAN (FF)</t>
  </si>
  <si>
    <t>Transfer of Bonner, J's Surplus and Result</t>
  </si>
  <si>
    <t>Transfer of Ashbourne-Loftus, C's and Czekalski, M's Votes and Result</t>
  </si>
  <si>
    <t>Transfer of Eskdale, M's Votes and Result</t>
  </si>
  <si>
    <t>Transfer of Murugadoss, S's Votes and Result</t>
  </si>
  <si>
    <t>Transfer of Bobbett, C's Votes and Result</t>
  </si>
  <si>
    <t>Transfer of Uí Ruairc, M's Votes and Result</t>
  </si>
  <si>
    <t>Transfer of Mallon, B's Votes and Result</t>
  </si>
  <si>
    <t>Transfer of Nolan, P's Votes and Result</t>
  </si>
  <si>
    <t>* JAMAL, SUZANNE (FG)</t>
  </si>
  <si>
    <t>Mallon, Bryan (FF)</t>
  </si>
  <si>
    <t>* MEYER, HELEN (SF)</t>
  </si>
  <si>
    <t>Nolan, Paul (SD)</t>
  </si>
  <si>
    <t>* TOBIN, ALAN (FG)</t>
  </si>
  <si>
    <t>* TORMEY, CONOR (FF)</t>
  </si>
  <si>
    <t>Uí Ruairc, Maria (SF)</t>
  </si>
  <si>
    <t>Transfer of Reilly, S's Surplus and Result</t>
  </si>
  <si>
    <t>Transfer of Mac an TSionnaigh, C's Votes and Result</t>
  </si>
  <si>
    <t>Transfer of Corr, C's Votes and Result</t>
  </si>
  <si>
    <t>Transfer of Rennick, P's Votes and Result</t>
  </si>
  <si>
    <t>Transfer of Cassidy, E's Surplus and Result</t>
  </si>
  <si>
    <t>Transfer of Devin, P's Votes and Result</t>
  </si>
  <si>
    <t>Transfer of McCabe, P's Votes and Result</t>
  </si>
  <si>
    <t>Transfer of Drew, S's Surplus and Result</t>
  </si>
  <si>
    <t>Transfer of McGee, S's Votes and Result</t>
  </si>
  <si>
    <t>* BRAY, MIKE (FF)</t>
  </si>
  <si>
    <t>CAFFREY, PETER (SF)</t>
  </si>
  <si>
    <t>* CASSIDY, EUGENE (FG)</t>
  </si>
  <si>
    <t>Curran, Oliver ‘Figgy’ (SF)</t>
  </si>
  <si>
    <t>* DREW, SEAN (FF)</t>
  </si>
  <si>
    <t>* GALLAGHER, MICHAEL (SF)</t>
  </si>
  <si>
    <t>* McCabe, Paul (FF)</t>
  </si>
  <si>
    <t>McGee, Seamus (FG)</t>
  </si>
  <si>
    <t>* REILLY, SARAH (FG)</t>
  </si>
  <si>
    <t>Rennick, Paddy (FF)</t>
  </si>
  <si>
    <t>Transfer of Tolan, S's Surplus and Result</t>
  </si>
  <si>
    <t>Transfer of Qevani, M's and Smith, P's Votes and Result</t>
  </si>
  <si>
    <t>Transfer of Westlake, R's Votes and Result</t>
  </si>
  <si>
    <t>Transfer of Mac Réamoinn, C's Votes and Result</t>
  </si>
  <si>
    <t>Transfer of O'Neill, D's Votes and Result</t>
  </si>
  <si>
    <t>Transfer of Whelan, P's Votes and Result</t>
  </si>
  <si>
    <t>Transfer of Keogan, G's Surplus and Result</t>
  </si>
  <si>
    <t>Transfer of Behan, T's Votes and Result</t>
  </si>
  <si>
    <t>Transfer of McKee, S's Surplus and Result</t>
  </si>
  <si>
    <t>* Behan, Tom (FF)</t>
  </si>
  <si>
    <t>* HARDING, WAYNE (FF)</t>
  </si>
  <si>
    <t>Lynch, Séamus (SF)</t>
  </si>
  <si>
    <t>* MCKEE, STEPHEN (FF)</t>
  </si>
  <si>
    <t>* MEADE, PADDY (FG)</t>
  </si>
  <si>
    <t>O'Neill, Declan (FG)</t>
  </si>
  <si>
    <t>* TOLAN, SHARON (FG)</t>
  </si>
  <si>
    <t>WHITE, MARIA (SF)</t>
  </si>
  <si>
    <t>Transfer of Fennessy, E's Surplus and Result</t>
  </si>
  <si>
    <t>Transfer of Tóibín, E's Surplus and Result</t>
  </si>
  <si>
    <t>Transfer of Gillick, E's Votes and Result</t>
  </si>
  <si>
    <t>Transfer of O'Toole, F's Votes and Result</t>
  </si>
  <si>
    <t>Transfer of Carroll, N's Votes and Result</t>
  </si>
  <si>
    <t>Transfer of Murphy, F's Votes and Result</t>
  </si>
  <si>
    <t>Transfer of McMenamin, S's Votes and Result</t>
  </si>
  <si>
    <t>Transfer of Cyriac, J's Votes and Result</t>
  </si>
  <si>
    <t>Transfer of Kelly, R's Votes and Result</t>
  </si>
  <si>
    <t>Transfer of Ali, K's Votes and Result</t>
  </si>
  <si>
    <t>Transfer of Ní Shluáin, C's Votes and Result</t>
  </si>
  <si>
    <t>* ADENUGA, YEMI (FG)</t>
  </si>
  <si>
    <t>Ali, Kashif (FF)</t>
  </si>
  <si>
    <t>Carroll, Niamh (FF)</t>
  </si>
  <si>
    <t>* FENNESSY, EDDIE (SF)</t>
  </si>
  <si>
    <t>* FITZSIMONS, PÁDRAIG (FF)</t>
  </si>
  <si>
    <t>Kelly, Ross (FG)</t>
  </si>
  <si>
    <t>Murphy, Frances (SF)</t>
  </si>
  <si>
    <t>NELSON MURRAY, LINDA (FG)</t>
  </si>
  <si>
    <t>Ní Shluáin, Caoimhe (SF)</t>
  </si>
  <si>
    <t>O'Shea, David (IFP)</t>
  </si>
  <si>
    <t>* Reilly, Tommy (FF)</t>
  </si>
  <si>
    <t>Transfer of Toole, G's Surplus and Result</t>
  </si>
  <si>
    <t>Transfer of Murphy, M's Surplus and Result</t>
  </si>
  <si>
    <t>Transfer of Fahy, C's Votes and Result</t>
  </si>
  <si>
    <t>Transfer of Carroll, E's Votes and Result</t>
  </si>
  <si>
    <t>Transfer of Rooney, G's Votes and Result</t>
  </si>
  <si>
    <t>Transfer of Murtagh, T's Votes and Result</t>
  </si>
  <si>
    <t>Transfer of Bonham, R's Votes and Result</t>
  </si>
  <si>
    <t>Transfer of O'Riordan, F's Votes and Result</t>
  </si>
  <si>
    <t>Transfer of Killian, N's Surplus and Result</t>
  </si>
  <si>
    <t>Transfer of Fitzgerald, B's Surplus and Result</t>
  </si>
  <si>
    <t>Transfer of Donohoe, J's Votes and Result</t>
  </si>
  <si>
    <t>BLAKE, FIONNAN (SF)</t>
  </si>
  <si>
    <t>Donohoe, John (FF)</t>
  </si>
  <si>
    <t>Fahy, Carolyn (PAW)</t>
  </si>
  <si>
    <t>* MURPHY, MARIA (FG)</t>
  </si>
  <si>
    <t>Murtagh, Trish (SF)</t>
  </si>
  <si>
    <t>* O'CONNOR, GERRY (FG)</t>
  </si>
  <si>
    <t>* O'REILLY, CAROLINE (FF)</t>
  </si>
  <si>
    <t>O'Riordan, Fergus (FG)</t>
  </si>
  <si>
    <t>Rooney, Gerry (TWP)</t>
  </si>
  <si>
    <t>Transfer of French, N's Surplus and Result</t>
  </si>
  <si>
    <t>Transfer of McElhinney, T's Votes and Result</t>
  </si>
  <si>
    <t>Transfer of Fox, J's Surplus and Result</t>
  </si>
  <si>
    <t>Transfer of Drew, A's Votes and Result</t>
  </si>
  <si>
    <t>Transfer of Healy, L's Votes and Result</t>
  </si>
  <si>
    <t>Transfer of McEvoy, D's Votes and Result</t>
  </si>
  <si>
    <t>Transfer of Souhan, N's Votes and Result</t>
  </si>
  <si>
    <t>COFFEY, PADRAIG (FF)</t>
  </si>
  <si>
    <t>* DEMPSEY, AISLING (FF)</t>
  </si>
  <si>
    <t>Drew, Aoife (SF)</t>
  </si>
  <si>
    <t>* FOX, JOE (FG)</t>
  </si>
  <si>
    <t>Healy, Luba (FG)</t>
  </si>
  <si>
    <t>McEvoy, Dáithí (SF)</t>
  </si>
  <si>
    <t>* MOORE, RONAN (SD)</t>
  </si>
  <si>
    <t>* Souhan, Niamh (FG)</t>
  </si>
  <si>
    <t>Transfer of Coyle, S's Surplus and Result</t>
  </si>
  <si>
    <t>Transfer of Truell, R's Surplus and Result</t>
  </si>
  <si>
    <t>Transfer of Connolly, J's Votes and Result</t>
  </si>
  <si>
    <t>Transfer of Brady, M's Votes and Result</t>
  </si>
  <si>
    <t>Transfer of Durkan, M's Votes and Result</t>
  </si>
  <si>
    <t>Brady, Mark (IFP)</t>
  </si>
  <si>
    <t>Connolly, John (FF)</t>
  </si>
  <si>
    <t>* COYLE, SEAMUS (FF)</t>
  </si>
  <si>
    <t>Durkan, Martina (FF)</t>
  </si>
  <si>
    <t>FLYNN, SINÉAD (SF)</t>
  </si>
  <si>
    <t>* GILLILAND, SEÁN (FG)</t>
  </si>
  <si>
    <t>* TREANOR, PAT (SF)</t>
  </si>
  <si>
    <t>* TRUELL, RICHARD (FG)</t>
  </si>
  <si>
    <t>Transfer of O'Hanlon, P's Surplus and Result</t>
  </si>
  <si>
    <t>Transfer of Campbell, A's Surplus and Result</t>
  </si>
  <si>
    <t>Transfer of Hanratty, S's Votes and Result</t>
  </si>
  <si>
    <t>Transfer of Kindlon, A's Votes and Result</t>
  </si>
  <si>
    <t>Transfer of Keelan, N's Surplus and Result</t>
  </si>
  <si>
    <t>* CAMPBELL, AIDAN (FG)</t>
  </si>
  <si>
    <t>* CARTHY, COLM (SF)</t>
  </si>
  <si>
    <t>* CONLON, PETER (FG)</t>
  </si>
  <si>
    <t>GIBBONS, PAUL (SF)</t>
  </si>
  <si>
    <t>* KEELAN, NOEL (SF)</t>
  </si>
  <si>
    <t>Kindlon, Aoife (SF)</t>
  </si>
  <si>
    <t>McCooey, Aoife (FF)</t>
  </si>
  <si>
    <t>* O'HANLON, P.J. (FF)</t>
  </si>
  <si>
    <t>Transfer of Grenham, P's, Mee, J's, O'Higgins, D's and Pauliukonis, D's Votes and Result</t>
  </si>
  <si>
    <t>Transfer of Walker, C's Votes and Result</t>
  </si>
  <si>
    <t>Transfer of Treanor, E's Votes and Result</t>
  </si>
  <si>
    <t>Transfer of Aughey, R's Surplus and Result</t>
  </si>
  <si>
    <t>Transfer of McCooey, N's Votes and Result</t>
  </si>
  <si>
    <t>Transfer of Connolly, P's Votes and Result</t>
  </si>
  <si>
    <t>* AUGHEY, RAYMOND (FF)</t>
  </si>
  <si>
    <t>* BENNETT, CATHY (SF)</t>
  </si>
  <si>
    <t>Clerkin, Brian 'Beano' (FF)</t>
  </si>
  <si>
    <t>CLERKIN, PAURIC (FG)</t>
  </si>
  <si>
    <t>* CONLON, SEÁN (SF)</t>
  </si>
  <si>
    <t>* MAXWELL, DAVID (FG)</t>
  </si>
  <si>
    <t>MCAREE, BRONAGH (SF)</t>
  </si>
  <si>
    <t>McCooey, Niamh (SF)</t>
  </si>
  <si>
    <t>Treanor, Eamon (FF)</t>
  </si>
  <si>
    <t>Transfer of Ormond, P's Surplus and Result</t>
  </si>
  <si>
    <t>Transfer of Leahy, J's Surplus and Result</t>
  </si>
  <si>
    <t>Transfer of Kelly, G's Votes and Result</t>
  </si>
  <si>
    <t>Transfer of Claffey, A's and Koneva, E's Votes and Result</t>
  </si>
  <si>
    <t>Transfer of Deegan, M's Votes and Result</t>
  </si>
  <si>
    <t>Transfer of Buckley, M's Votes and Result</t>
  </si>
  <si>
    <t>Transfer of Boylan, M's Votes and Result</t>
  </si>
  <si>
    <t>Transfer of Clendennen, J's Surplus and Result</t>
  </si>
  <si>
    <t>Transfer of O'Meara, J's Votes and Result</t>
  </si>
  <si>
    <t>Transfer of Daly, B's Votes and Result</t>
  </si>
  <si>
    <t>Transfer of Egan, H's Surplus and Result</t>
  </si>
  <si>
    <t>* Claffey, Clare (SD)</t>
  </si>
  <si>
    <t>* CLENDENNEN, JOHN (FG)</t>
  </si>
  <si>
    <t>Daly, Barbara (FF)</t>
  </si>
  <si>
    <t>EGAN, HUGH (FG)</t>
  </si>
  <si>
    <t>HENNESSY-KENNEDY, AUDREY (FF)</t>
  </si>
  <si>
    <t>MAHER, SEAN (SF)</t>
  </si>
  <si>
    <t>* ORMOND, PETER (FF)</t>
  </si>
  <si>
    <t>Transfer of Fitzpatrick, E's Surplus and Result</t>
  </si>
  <si>
    <t>Transfer of Murray ., C's Surplus and Result</t>
  </si>
  <si>
    <t>Transfer of Ryan, R's Votes and Result</t>
  </si>
  <si>
    <t>Transfer of Hackett, M's Votes and Result</t>
  </si>
  <si>
    <t>Transfer of McNamee, J's Votes and Result</t>
  </si>
  <si>
    <t>* CRIBBIN, NOEL (FG)</t>
  </si>
  <si>
    <t>* FITZPATRICK, EDDIE (FF)</t>
  </si>
  <si>
    <t>* McDermott, Robert (FF)</t>
  </si>
  <si>
    <t>McNamee, John (SD)</t>
  </si>
  <si>
    <t>MURRAY, CLAIRE (SF)</t>
  </si>
  <si>
    <t>MURRAY ., CLAIRE. (FF)</t>
  </si>
  <si>
    <t>* QUINN, LIAM (FG)</t>
  </si>
  <si>
    <t>Ryan, Rory (SF)</t>
  </si>
  <si>
    <t>Transfer of Feighery, N's Surplus and Result</t>
  </si>
  <si>
    <t>Transfer of Dillon, D's and Farrell, T's Votes and Result</t>
  </si>
  <si>
    <t>Transfer of Walsh, L's Votes and Result</t>
  </si>
  <si>
    <t>Transfer of O'Brien, S's Surplus and Result</t>
  </si>
  <si>
    <t>Transfer of McCormack, T's Surplus and Result</t>
  </si>
  <si>
    <t>Broder, Patrick (IFP)</t>
  </si>
  <si>
    <t>BRYANT, OLLIE (FF)</t>
  </si>
  <si>
    <t>Farrell, Tim (SF)</t>
  </si>
  <si>
    <t>* FEIGHERY, NEIL (FG)</t>
  </si>
  <si>
    <t>* HARVEY, DECLAN (FF)</t>
  </si>
  <si>
    <t>MASTERSON, AOIFE (SF)</t>
  </si>
  <si>
    <t>* MCCORMACK, TONY (FF)</t>
  </si>
  <si>
    <t>* MORAN, FRANK (FF)</t>
  </si>
  <si>
    <t>Transfer of Kelly, E's Surplus and Result</t>
  </si>
  <si>
    <t>Transfer of Ward, T's Surplus and Result</t>
  </si>
  <si>
    <t>Transfer of Naughten, J's Surplus and Result</t>
  </si>
  <si>
    <t>Transfer of Fallon, L's Surplus and Result</t>
  </si>
  <si>
    <t>Transfer of Naughton, D's Votes and Result</t>
  </si>
  <si>
    <t>Transfer of Harney, J's Votes and Result</t>
  </si>
  <si>
    <t>Transfer of Keogh, J's Surplus and Result</t>
  </si>
  <si>
    <t>Brooks, Sam (SF)</t>
  </si>
  <si>
    <t>CONNOLLY, DOMNICK (FG)</t>
  </si>
  <si>
    <t>Harney, Joe (SF)</t>
  </si>
  <si>
    <t>* KEOGH, JOHN (FF)</t>
  </si>
  <si>
    <t>Murray, James (FF)</t>
  </si>
  <si>
    <t>* NAUGHTEN, JOHN (FG)</t>
  </si>
  <si>
    <t>Transfer of Ali, M's, Alsani, F's, Ó Miadh, C's and Shanahan, E's Votes and Result</t>
  </si>
  <si>
    <t>Transfer of Williams Doyle, R's Votes and Result</t>
  </si>
  <si>
    <t>Transfer of Byrne, V's Surplus and Result</t>
  </si>
  <si>
    <t>Transfer of Sampey, A's Votes and Result</t>
  </si>
  <si>
    <t>Transfer of Hussain, S's Votes and Result</t>
  </si>
  <si>
    <t>Transfer of Beirne, A's Votes and Result</t>
  </si>
  <si>
    <t>Transfer of Frain, M's Surplus and Result</t>
  </si>
  <si>
    <t>Transfer of Cull, L's Surplus and Result</t>
  </si>
  <si>
    <t>Transfer of Daly-Finn, D's Votes and Result</t>
  </si>
  <si>
    <t>Beirne, Angela (SF)</t>
  </si>
  <si>
    <t>* CALLAGHAN, LIAM (FG)</t>
  </si>
  <si>
    <t>CULL, LEAH (SF)</t>
  </si>
  <si>
    <t>Daly-Finn, Dympna (FG)</t>
  </si>
  <si>
    <t>MOYLAN, SEAN (FF)</t>
  </si>
  <si>
    <t>Sampey, Aidan (FF)</t>
  </si>
  <si>
    <t>Williams Doyle, Rory (SF)</t>
  </si>
  <si>
    <t>Transfer of Fitzmaurice, P's Surplus and Result</t>
  </si>
  <si>
    <t>Transfer of Finnegan, C's, Hester, P's and Slamen, J's Votes and Result</t>
  </si>
  <si>
    <t>Transfer of Waldron, A's Surplus and Result</t>
  </si>
  <si>
    <t>Transfer of McDonagh, C's Votes and Result</t>
  </si>
  <si>
    <t>BRENNAN, LARRY (FF)</t>
  </si>
  <si>
    <t>Finnegan, Cathal (TIP)</t>
  </si>
  <si>
    <t>* FITZMAURICE, PASCHAL (FF)</t>
  </si>
  <si>
    <t>McConn, Robert (FG)</t>
  </si>
  <si>
    <t>* MCDERMOTT, MARTY (FF)</t>
  </si>
  <si>
    <t>McDonagh, Christine (SF)</t>
  </si>
  <si>
    <t>SCAHILL, GARETH (FG)</t>
  </si>
  <si>
    <t>Slamen, Justin (IFP)</t>
  </si>
  <si>
    <t>Transfer of Hendrick, E's Votes and Result</t>
  </si>
  <si>
    <t>Transfer of O'Connor, D's Votes and Result</t>
  </si>
  <si>
    <t>Transfer of Gorman, J's Votes and Result</t>
  </si>
  <si>
    <t>Transfer of Conway, J's Votes and Result</t>
  </si>
  <si>
    <t>Transfer of Van Aswegen, J's Votes and Result</t>
  </si>
  <si>
    <t>Transfer of Clarke, M's Surplus and Result</t>
  </si>
  <si>
    <t>Transfer of Cleary, P's Votes and Result</t>
  </si>
  <si>
    <t>Transfer of Queenan, J's Surplus and Result</t>
  </si>
  <si>
    <t>Transfer of Henry, K's Votes and Result</t>
  </si>
  <si>
    <t>Transfer of Mulvey, D's Surplus and Result</t>
  </si>
  <si>
    <t>Transfer of Mullaney, G's Surplus and Result</t>
  </si>
  <si>
    <t>BRENNAN, LIAM (FF)</t>
  </si>
  <si>
    <t>Cleary, Patrick (FG)</t>
  </si>
  <si>
    <t>* Connolly, Martin (FG)</t>
  </si>
  <si>
    <t>Conway, James (IFP)</t>
  </si>
  <si>
    <t>GALLAGHER, BARRY (FF)</t>
  </si>
  <si>
    <t>Gorman, Jason (SF)</t>
  </si>
  <si>
    <t>Hendrick, Emma (PBP)</t>
  </si>
  <si>
    <t>Henry, Keith (FF)</t>
  </si>
  <si>
    <t>* MULLANEY, GERARD (FG)</t>
  </si>
  <si>
    <t>* MULVEY, DARA (FG)</t>
  </si>
  <si>
    <t>O'Connor, Donal (SF)</t>
  </si>
  <si>
    <t>* TAYLOR, PAUL (FF)</t>
  </si>
  <si>
    <t>Van Aswegen, Jennifer (SF)</t>
  </si>
  <si>
    <t>Transfer of Walsh, T's Surplus and Result</t>
  </si>
  <si>
    <t>Transfer of De Salle, R's, Gallagher, A's, Mc Gurran, C's and Piwowarczyk, A's Votes and Result</t>
  </si>
  <si>
    <t>Transfer of Healy, T's Surplus and Result</t>
  </si>
  <si>
    <t>Transfer of Casserly, M's Surplus and Result</t>
  </si>
  <si>
    <t>Transfer of Mc Sharry, E's Surplus and Result</t>
  </si>
  <si>
    <t>De Salle, Rob (TIP)</t>
  </si>
  <si>
    <t>* Fox, Tom (FG)</t>
  </si>
  <si>
    <t>Gallagher, Amanda (IFP)</t>
  </si>
  <si>
    <t>* GILROY, DÓNAL (FF)</t>
  </si>
  <si>
    <t>* HEALY, THOMAS. (SF)</t>
  </si>
  <si>
    <t>MC SHARRY, EDEL (FF)</t>
  </si>
  <si>
    <t>* WALSH, THOMAS (FG)</t>
  </si>
  <si>
    <t>Transfer of Bree, D's Surplus and Result</t>
  </si>
  <si>
    <t>Transfer of Mac Sharry, T's Surplus and Result</t>
  </si>
  <si>
    <t>Transfer of Lawlor, J's and Mac Conville, D's Votes and Result</t>
  </si>
  <si>
    <t>Transfer of Nealon, F's Surplus and Result</t>
  </si>
  <si>
    <t>Transfer of Kelly, M's Votes and Result</t>
  </si>
  <si>
    <t>Transfer of Gogan, J's Votes and Result</t>
  </si>
  <si>
    <t>Transfer of Monaghan, G's Votes and Result</t>
  </si>
  <si>
    <t>Transfer of Donnelly, P's Votes and Result</t>
  </si>
  <si>
    <t>Transfer of Kilgannon, S's Votes and Result</t>
  </si>
  <si>
    <t>Donnelly, Pauline (SF)</t>
  </si>
  <si>
    <t>* GIBBONS, ARTHUR (SF)</t>
  </si>
  <si>
    <t>Kelly, Michael (TIP)</t>
  </si>
  <si>
    <t>Kilgannon, Seamus (FF)</t>
  </si>
  <si>
    <t>* MAC SHARRY, TOM (FF)</t>
  </si>
  <si>
    <t>NEALON, FERGAL (FG)</t>
  </si>
  <si>
    <t>* O’BOYLE, GINO (PBP)</t>
  </si>
  <si>
    <t>Transfer of Timmons, F's Surplus and Result</t>
  </si>
  <si>
    <t>Transfer of Rizvi, M's Votes and Result</t>
  </si>
  <si>
    <t>Transfer of Kozyrev, V's Votes and Result</t>
  </si>
  <si>
    <t>Transfer of Ullah, K's Votes and Result</t>
  </si>
  <si>
    <t>Transfer of Donaghy, L's Votes and Result</t>
  </si>
  <si>
    <t>Transfer of Masinga, R's Votes and Result</t>
  </si>
  <si>
    <t>Transfer of Ellul, J's Votes and Result</t>
  </si>
  <si>
    <t>Transfer of Robinson, L's Votes and Result</t>
  </si>
  <si>
    <t>Transfer of Hampson, M's Votes and Result</t>
  </si>
  <si>
    <t>Transfer of Conlon, T's Votes and Result</t>
  </si>
  <si>
    <t>Transfer of Nugent, J's Votes and Result</t>
  </si>
  <si>
    <t>Transfer of Carey, W's Surplus and Result</t>
  </si>
  <si>
    <t>Transfer of Tierney, L's Votes and Result</t>
  </si>
  <si>
    <t>Transfer of Adedeji, S's Votes and Result</t>
  </si>
  <si>
    <t>Adedeji, Sarah (FG)</t>
  </si>
  <si>
    <t>ADELAIDE, DARRAGH (PBP)</t>
  </si>
  <si>
    <t>* CAREY, WILLIAM (SF)</t>
  </si>
  <si>
    <t>* GILLIGAN, TREVOR (FF)</t>
  </si>
  <si>
    <t>Hampson, Mark (SF)</t>
  </si>
  <si>
    <t>Masinga, Rosemary (SF)</t>
  </si>
  <si>
    <t>Nugent, Joseph (SF)</t>
  </si>
  <si>
    <t>* Ó BROIN, EOIN (SD)</t>
  </si>
  <si>
    <t>* O'HARA, SHIRLEY (FG)</t>
  </si>
  <si>
    <t>Power, Ciaran (FF)</t>
  </si>
  <si>
    <t>Robinson, Lauralee (TIP)</t>
  </si>
  <si>
    <t>Tierney, Lynn (SD)</t>
  </si>
  <si>
    <t>Transfer of Edge, A's Surplus and Result</t>
  </si>
  <si>
    <t>Transfer of Lawlor, B's Surplus and Result</t>
  </si>
  <si>
    <t>Transfer of Reddin, N's Votes and Result</t>
  </si>
  <si>
    <t>Transfer of Foster, P's Votes and Result</t>
  </si>
  <si>
    <t>Transfer of Holland, S's Votes and Result</t>
  </si>
  <si>
    <t>Transfer of Mac Oireachtaigh, Y's Votes and Result</t>
  </si>
  <si>
    <t>Transfer of Hagin Meade, L's Votes and Result</t>
  </si>
  <si>
    <t>* LAWLOR, BRIAN (FG)</t>
  </si>
  <si>
    <t>BARNES, SARAH (FG)</t>
  </si>
  <si>
    <t>Holland, Sarah (SF)</t>
  </si>
  <si>
    <t>MANNION, RÓISÍN (SF)</t>
  </si>
  <si>
    <t>Foster, Philomena (PBP)</t>
  </si>
  <si>
    <t>Meany, Helen (SD)</t>
  </si>
  <si>
    <t>* MURPHY, EMMA (FF)</t>
  </si>
  <si>
    <t>Mac Oireachtaigh, Yan (TNP)</t>
  </si>
  <si>
    <t>* CASSERLY, VICKI (FG)</t>
  </si>
  <si>
    <t>BRADY, CAROLINE (FG)</t>
  </si>
  <si>
    <t>Transfer of RAM, J's Votes and Result</t>
  </si>
  <si>
    <t>Transfer of KERINS, M's Votes and Result</t>
  </si>
  <si>
    <t>Transfer of SHAH, K's Votes and Result</t>
  </si>
  <si>
    <t>Transfer of CASSERLY, V's Surplus and Result</t>
  </si>
  <si>
    <t>Transfer of NOLAN, S's Votes and Result</t>
  </si>
  <si>
    <t>Transfer of COYLE, R's Votes and Result</t>
  </si>
  <si>
    <t>Transfer of CONWAY, F's Votes and Result</t>
  </si>
  <si>
    <t>Transfer of KUNJALAKATU, J's Votes and Result</t>
  </si>
  <si>
    <t>Transfer of DWYER, L's Votes and Result</t>
  </si>
  <si>
    <t>Transfer of AGBANA, E's Votes and Result</t>
  </si>
  <si>
    <t>Transfer of GOGARTY, P's Surplus and Result</t>
  </si>
  <si>
    <t>Transfer of Olatunji, F's Votes and Result</t>
  </si>
  <si>
    <t>Transfer of Callaghan, G's Votes and Result</t>
  </si>
  <si>
    <t>Transfer of Doran, K's Votes and Result</t>
  </si>
  <si>
    <t>Transfer of Jahanzab, S's Votes and Result</t>
  </si>
  <si>
    <t>Transfer of Ó Murchú, C's Votes and Result</t>
  </si>
  <si>
    <t>Transfer of Gardiner, D's Votes and Result</t>
  </si>
  <si>
    <t>Transfer of Nolan, R's Votes and Result</t>
  </si>
  <si>
    <t>Transfer of Griffin, E's Votes and Result</t>
  </si>
  <si>
    <t>Transfer of Moynihan, S's Surplus and Result</t>
  </si>
  <si>
    <t>Transfer of Quinn, C's Votes and Result</t>
  </si>
  <si>
    <t>Transfer of Hayes, A's Surplus and Result</t>
  </si>
  <si>
    <t>Transfer of Loftus, D's Votes and Result</t>
  </si>
  <si>
    <t>Transfer of Fennel, N's Surplus and Result</t>
  </si>
  <si>
    <t>Jahanzab, Sikandar (FG)</t>
  </si>
  <si>
    <t>Griffin, Emma (FG)</t>
  </si>
  <si>
    <t>Ó Murchú, Cathal (SF)</t>
  </si>
  <si>
    <t>Nolan, Ruth (SF)</t>
  </si>
  <si>
    <t>FENNEL, NIAMH (SF)</t>
  </si>
  <si>
    <t>Loftus, Daniel (SF)</t>
  </si>
  <si>
    <t>MOORE, GLEN (IFP)</t>
  </si>
  <si>
    <t>* MOYNIHAN, SHANE (FF)</t>
  </si>
  <si>
    <t>Gardiner, David (TWP)</t>
  </si>
  <si>
    <t>* JOHANSSON, MADELEINE (PBP)</t>
  </si>
  <si>
    <t>* COLLINS, YVONNE (FF)</t>
  </si>
  <si>
    <t>* MCCRAVE, LYNN (FG)</t>
  </si>
  <si>
    <t>* MCMANUS, DAVID (FG)</t>
  </si>
  <si>
    <t>Transfer of DILLION, A's Votes and Result</t>
  </si>
  <si>
    <t>Transfer of LYNCH, M's Votes and Result</t>
  </si>
  <si>
    <t>Transfer of MCMAHON, C's Votes and Result</t>
  </si>
  <si>
    <t>Transfer of KELLY, C's Votes and Result</t>
  </si>
  <si>
    <t>Transfer of MAC OIREACHTAIGH, Y's Votes and Result</t>
  </si>
  <si>
    <t>Transfer of FANNING, E's Votes and Result</t>
  </si>
  <si>
    <t>Transfer of RAFFERTY, C's Votes and Result</t>
  </si>
  <si>
    <t>Transfer of O’KEEFFE, C's Votes and Result</t>
  </si>
  <si>
    <t>Transfer of MCMAHON, R's Surplus and Result</t>
  </si>
  <si>
    <t>Transfer of KEARNS, P's Surplus and Result</t>
  </si>
  <si>
    <t>Transfer of DUFF, M's Surplus and Result</t>
  </si>
  <si>
    <t>Transfer of COSTELLO, T's Surplus and Result</t>
  </si>
  <si>
    <t>Transfer of MULHALL, V's Votes and Result</t>
  </si>
  <si>
    <t>Transfer of RUSSELL, R's Votes and Result</t>
  </si>
  <si>
    <t>Transfer of OWENS, J's Votes and Result</t>
  </si>
  <si>
    <t>Transfer of DALY, D's Votes and Result</t>
  </si>
  <si>
    <t>Transfer of KAVANAGH, T's Votes and Result</t>
  </si>
  <si>
    <t>Transfer of PEREPPADAN, B's Surplus and Result</t>
  </si>
  <si>
    <t>Transfer of HARRINGTON, K's Votes and Result</t>
  </si>
  <si>
    <t>Transfer of NI CHONARAIN, S's Votes and Result</t>
  </si>
  <si>
    <t>Transfer of MCCANN, C's Votes and Result</t>
  </si>
  <si>
    <t>Transfer of DWYER, P's Votes and Result</t>
  </si>
  <si>
    <t>Transfer of HOLOHAN, P's Surplus and Result</t>
  </si>
  <si>
    <t>Transfer of DUGGAN, S's Votes and Result</t>
  </si>
  <si>
    <t>PEREPPADAN, BRITTO (FG)</t>
  </si>
  <si>
    <t>WHELAN, NIAMH (SF)</t>
  </si>
  <si>
    <t>SPEAR, JESS (PBP)</t>
  </si>
  <si>
    <t>* COSTELLO, TERESA (FF)</t>
  </si>
  <si>
    <t>Transfer of NUGENT, P's Votes and Result</t>
  </si>
  <si>
    <t>Transfer of MCENEANEY, S's Votes and Result</t>
  </si>
  <si>
    <t>Transfer of CONLON, G's and SMYTH, A's Votes and Result</t>
  </si>
  <si>
    <t>Transfer of CLINTON, A's Votes and Result</t>
  </si>
  <si>
    <t>Transfer of WHELAN, L's Votes and Result</t>
  </si>
  <si>
    <t>Transfer of PRENDERGAST, L's Votes and Result</t>
  </si>
  <si>
    <t>* PEREPPADAN, BABY (FG)</t>
  </si>
  <si>
    <t>* DUNNE, LOUISE (SF)</t>
  </si>
  <si>
    <t>KEANE, KAY (PBP)</t>
  </si>
  <si>
    <t>Transfer of MCGRATH, M's Surplus and Result</t>
  </si>
  <si>
    <t>Transfer of MOLONEY, A's Surplus and Result</t>
  </si>
  <si>
    <t>Transfer of SMITH, S's Votes and Result</t>
  </si>
  <si>
    <t>Transfer of MOYNIHAN, A's Votes and Result</t>
  </si>
  <si>
    <t>Transfer of FITZGERALD, B's Votes and Result</t>
  </si>
  <si>
    <t>Transfer of Ó HÉANNA, C's Votes and Result</t>
  </si>
  <si>
    <t>Transfer of ENGLISH, P's Votes and Result</t>
  </si>
  <si>
    <t>* ANGLIM, MICHEÁL (FF)</t>
  </si>
  <si>
    <t>* MURPHY, MARIE (FG)</t>
  </si>
  <si>
    <t>Transfer of GOLDSBORO, I's Surplus and Result</t>
  </si>
  <si>
    <t>Transfer of DUNNE, D's Surplus and Result</t>
  </si>
  <si>
    <t>Transfer of BRENNAN, M's Surplus and Result</t>
  </si>
  <si>
    <t>Transfer of MURPHY, M's Votes and Result</t>
  </si>
  <si>
    <t>* BOURKE, KIERAN (FF)</t>
  </si>
  <si>
    <t>* DUNNE, DAVID (SF)</t>
  </si>
  <si>
    <t>* FITZGERALD, MARK (FG)</t>
  </si>
  <si>
    <t>* GOLDSBORO, IMELDA (FF)</t>
  </si>
  <si>
    <t>Transfer of O'HENEY, J's Surplus and Result</t>
  </si>
  <si>
    <t>Transfer of BURGESS, D's Surplus and Result</t>
  </si>
  <si>
    <t>Transfer of BROWNE, M's Votes and Result</t>
  </si>
  <si>
    <t>Transfer of BROWNE, L's Surplus and Result</t>
  </si>
  <si>
    <t>Transfer of O'DONNELL, P's Votes and Result</t>
  </si>
  <si>
    <t>Transfer of FOGARTY, M's Votes and Result</t>
  </si>
  <si>
    <t>Transfer of MCGRATH, J's Votes and Result</t>
  </si>
  <si>
    <t>Transfer of HANNA HOURIGAN, M's Surplus and Result</t>
  </si>
  <si>
    <t>Transfer of FINNAN, J's Votes and Result</t>
  </si>
  <si>
    <t>Transfer of CROSSE, J's Surplus and Result</t>
  </si>
  <si>
    <t>* BURGESS, DECLAN (FG)</t>
  </si>
  <si>
    <t>* CROSSE, JOHN (FG)</t>
  </si>
  <si>
    <t>* HANNA HOURIGAN, MARY (FG)</t>
  </si>
  <si>
    <t>* KENNEDY, ROGER (FF)</t>
  </si>
  <si>
    <t>* RYAN SHINER, ANNEMARIE (SF)</t>
  </si>
  <si>
    <t>Transfer of MURPHY, M's Surplus and Result</t>
  </si>
  <si>
    <t>Transfer of FITZGERALD, J's Surplus and Result</t>
  </si>
  <si>
    <t>Transfer of ENGLISH, P's Surplus and Result</t>
  </si>
  <si>
    <t>Transfer of AMBROSE, S's Surplus and Result</t>
  </si>
  <si>
    <t>Transfer of MADIGAN, M's Votes and Result</t>
  </si>
  <si>
    <t>Transfer of DINGIVAN, N's Votes and Result</t>
  </si>
  <si>
    <t>Transfer of DEMPSEY, D's Votes and Result</t>
  </si>
  <si>
    <t>Transfer of MOLLOY, R's Surplus and Result</t>
  </si>
  <si>
    <t>Transfer of JOHNSON, T's Votes and Result</t>
  </si>
  <si>
    <t>* AMBROSE, SIOBHÁN (FF)</t>
  </si>
  <si>
    <t>* ENGLISH, PAT (WUA)</t>
  </si>
  <si>
    <t>* FITZGERALD, JOHN (FG)</t>
  </si>
  <si>
    <t>* MURPHY, MICHAEL (FG)</t>
  </si>
  <si>
    <t>Transfer of HANNIGAN, J's Surplus and Result</t>
  </si>
  <si>
    <t>Transfer of POCOCK, I's Votes and Result</t>
  </si>
  <si>
    <t>Transfer of MAHER, E's Votes and Result</t>
  </si>
  <si>
    <t>O'MEARA, RYAN (FF)</t>
  </si>
  <si>
    <t>Transfer of BONFIELD, F's Surplus and Result</t>
  </si>
  <si>
    <t>Transfer of AHERN, D's Votes and Result</t>
  </si>
  <si>
    <t>* BUGLER, DR PHYLL (FG)</t>
  </si>
  <si>
    <t>* CARROLL, JOHN (FF)</t>
  </si>
  <si>
    <t>Transfer of SMITH, M's Surplus and Result</t>
  </si>
  <si>
    <t>Transfer of LEE, S's Surplus and Result</t>
  </si>
  <si>
    <t>Transfer of MORAN, E's Surplus and Result</t>
  </si>
  <si>
    <t>Transfer of LEWIS, J's Votes and Result</t>
  </si>
  <si>
    <t>Transfer of MALONEY, A's and Ó CONCHÚIR, B's Votes and Result</t>
  </si>
  <si>
    <t>KENNEDY, WILLIAM (FG)</t>
  </si>
  <si>
    <t>* SMITH, MICHAEL (FF)</t>
  </si>
  <si>
    <t>NAMES OF CANDIDATES (6 No.)
( * Denotes outgoing member)</t>
  </si>
  <si>
    <t>Transfer of RYAN, J's Surplus and Result</t>
  </si>
  <si>
    <t>Transfer of LOWRY, M's Surplus and Result</t>
  </si>
  <si>
    <t>Transfer of CAHILL SKEHAN, K's Surplus and Result</t>
  </si>
  <si>
    <t>CAHILL SKEHAN, KAY (FF)</t>
  </si>
  <si>
    <t>* RYAN, PEGGY (FG)</t>
  </si>
  <si>
    <t>* RYAN, SEAN (FF)</t>
  </si>
  <si>
    <t>Transfer of Geoghegan, D's Surplus and Result</t>
  </si>
  <si>
    <t>Transfer of D. McGuinness, C's Surplus and Result</t>
  </si>
  <si>
    <t>Transfer of Curran, P's and Morrison, R's Votes and Result</t>
  </si>
  <si>
    <t>Transfer of Joyce, A's Votes and Result</t>
  </si>
  <si>
    <t>Transfer of Whelan, S's Votes and Result</t>
  </si>
  <si>
    <t>Transfer of Shaw, J's Votes and Result</t>
  </si>
  <si>
    <t>Transfer of Ó Faoláin, C's Votes and Result</t>
  </si>
  <si>
    <t>Transfer of Hallahan, C's Votes and Result</t>
  </si>
  <si>
    <t>Transfer of Regan, F's Votes and Result</t>
  </si>
  <si>
    <t>Transfer of Nugent, P's Surplus and Result</t>
  </si>
  <si>
    <t>* CRONIN, TOM (FF)</t>
  </si>
  <si>
    <t>* D. MCGUINNESS, CONOR (SF)</t>
  </si>
  <si>
    <t>GEOGHEGAN, DAMIEN (FG)</t>
  </si>
  <si>
    <t>Murphy, Monica (FG)</t>
  </si>
  <si>
    <t>* NUGENT, PAT (FG)</t>
  </si>
  <si>
    <t>Regan, Fiona (SF)</t>
  </si>
  <si>
    <t>Whelan, Siobhán (SF)</t>
  </si>
  <si>
    <t>Transfer of Glasscoe, L's, McCarthy, M's and Power, F's Votes and Result</t>
  </si>
  <si>
    <t>Transfer of Doocey, D's Votes and Result</t>
  </si>
  <si>
    <t>Transfer of Walsh, M's Votes and Result</t>
  </si>
  <si>
    <t>Transfer of Pratt, J's Surplus and Result</t>
  </si>
  <si>
    <t>Transfer of O'Donovan, N's Surplus and Result</t>
  </si>
  <si>
    <t>* Doocey, Declan (FG)</t>
  </si>
  <si>
    <t>McCarthy, Michael (TIP)</t>
  </si>
  <si>
    <t>MULCAHY, DONNCHADH (SF)</t>
  </si>
  <si>
    <t>O'DONOVAN, NIAMH (FG)</t>
  </si>
  <si>
    <t>Walsh, Michael J. (FF)</t>
  </si>
  <si>
    <t>Transfer of Brazil, L's Surplus and Result</t>
  </si>
  <si>
    <t>Transfer of Power, S's Surplus and Result</t>
  </si>
  <si>
    <t>Transfer of Power, D's Votes and Result</t>
  </si>
  <si>
    <t>Transfer of Duggan, B's Votes and Result</t>
  </si>
  <si>
    <t>Transfer of Guiry, T's Votes and Result</t>
  </si>
  <si>
    <t>Transfer of Conway, F's Votes and Result</t>
  </si>
  <si>
    <t>* BRAZIL, LIAM (FG)</t>
  </si>
  <si>
    <t>BURKE, CATHERINE (SF)</t>
  </si>
  <si>
    <t>Duggan, Ben (SF)</t>
  </si>
  <si>
    <t>Guiry, Thomas (SF)</t>
  </si>
  <si>
    <t>Murphy, Ray (FF)</t>
  </si>
  <si>
    <t>* O'LEARY, JOHN (FF)</t>
  </si>
  <si>
    <t>Power, Declan (TIP)</t>
  </si>
  <si>
    <t>* POWER, SEANIE (FG)</t>
  </si>
  <si>
    <t>Transfer of O'Sullivan, L's Surplus and Result</t>
  </si>
  <si>
    <t>Transfer of Dooley, S's and O'Neill, M's Votes and Result</t>
  </si>
  <si>
    <t>Transfer of Gallwey, M's Votes and Result</t>
  </si>
  <si>
    <t>Transfer of McKnight, M's Votes and Result</t>
  </si>
  <si>
    <t>Transfer of Hayes, J's Votes and Result</t>
  </si>
  <si>
    <t>Transfer of Hayes, R's Votes and Result</t>
  </si>
  <si>
    <t>Transfer of Cleary, R's Votes and Result</t>
  </si>
  <si>
    <t>Transfer of Kelly, J's Surplus and Result</t>
  </si>
  <si>
    <t>Transfer of Duffin, S's Votes and Result</t>
  </si>
  <si>
    <t>Transfer of Mangan, K's Votes and Result</t>
  </si>
  <si>
    <t>Transfer of Kiely, C's Votes and Result</t>
  </si>
  <si>
    <t>Duffin, Susan (SF)</t>
  </si>
  <si>
    <t>Gallwey, Michael (IndI)</t>
  </si>
  <si>
    <t>* GRIFFIN, JIM (SF)</t>
  </si>
  <si>
    <t>Hayes, John (SF)</t>
  </si>
  <si>
    <t>Hayes, Richie (FG)</t>
  </si>
  <si>
    <t>Hutchinson Smith, Alana (SF)</t>
  </si>
  <si>
    <t>* O'SULLIVAN, LOLA (FG)</t>
  </si>
  <si>
    <t>* QUINLAN, EAMON (FF)</t>
  </si>
  <si>
    <t>Transfer of Walsh, J's Votes and Result</t>
  </si>
  <si>
    <t>Transfer of Daniels, D's Surplus and Result</t>
  </si>
  <si>
    <t>Transfer of Griffin, C's Votes and Result</t>
  </si>
  <si>
    <t>Transfer of Barry, D's Surplus and Result</t>
  </si>
  <si>
    <t>Transfer of Cretzan, K's Votes and Result</t>
  </si>
  <si>
    <t>Transfer of Keating, S's Votes and Result</t>
  </si>
  <si>
    <t>Transfer of Wyse, A's Surplus and Result</t>
  </si>
  <si>
    <t>Transfer of Fitzgerald, P's Surplus and Result</t>
  </si>
  <si>
    <t>Transfer of Power, J's Votes and Result</t>
  </si>
  <si>
    <t>Cretzan, Karl (SF)</t>
  </si>
  <si>
    <t>D'ARCY, JIM (FG)</t>
  </si>
  <si>
    <t>* FITZGERALD, PAT (SF)</t>
  </si>
  <si>
    <t>Griffin, Caroline (SF)</t>
  </si>
  <si>
    <t>* Keating, Stephanie (FF)</t>
  </si>
  <si>
    <t>* ROCHE, MARY (SD)</t>
  </si>
  <si>
    <t>Walsh, John D (TIP)</t>
  </si>
  <si>
    <t>* WYSE, ADAM (FF)</t>
  </si>
  <si>
    <t>Transfer of English, E's Votes and Result</t>
  </si>
  <si>
    <t>Transfer of Hearne, J's Surplus and Result</t>
  </si>
  <si>
    <t>Transfer of Curtin, P's Votes and Result</t>
  </si>
  <si>
    <t>Transfer of Ní Chléirigh, M's Votes and Result</t>
  </si>
  <si>
    <t>Transfer of Carroll, L's Votes and Result</t>
  </si>
  <si>
    <t>Transfer of Brennan, B's Votes and Result</t>
  </si>
  <si>
    <t>Transfer of Burns, V's Votes and Result</t>
  </si>
  <si>
    <t>Transfer of Murphy, J's Surplus and Result</t>
  </si>
  <si>
    <t>Transfer of Reinhardt, S's Votes and Result</t>
  </si>
  <si>
    <t>* BAILEY, JOEANNE (SF)</t>
  </si>
  <si>
    <t>Brennan, Breda (SF)</t>
  </si>
  <si>
    <t>Burke, Kevin (SF)</t>
  </si>
  <si>
    <t>Burns, Vivienne (FF)</t>
  </si>
  <si>
    <t>Curtin, Patrick (PBP)</t>
  </si>
  <si>
    <t>Griffin, Sinéad Ellen (SD)</t>
  </si>
  <si>
    <t>* HEARNE, JOHN (SF)</t>
  </si>
  <si>
    <t>* MURPHY, JASON (FF)</t>
  </si>
  <si>
    <t>* QUINLAN, FRANK (FG)</t>
  </si>
  <si>
    <t>Transfer of Moran, K's Surplus and Result</t>
  </si>
  <si>
    <t>Transfer of Keena, F's Surplus and Result</t>
  </si>
  <si>
    <t>Transfer of O'Rourke, A's Surplus and Result</t>
  </si>
  <si>
    <t>Transfer of Dolan, J's Surplus and Result</t>
  </si>
  <si>
    <t>Transfer of Lennon, R's Votes and Result</t>
  </si>
  <si>
    <t>Transfer of Keyes, R's Votes and Result</t>
  </si>
  <si>
    <t>Transfer of O'Donohoe, C's Votes and Result</t>
  </si>
  <si>
    <t>Transfer of Dowling-Linehan, C's Votes and Result</t>
  </si>
  <si>
    <t>Transfer of Heavin, L's Votes and Result</t>
  </si>
  <si>
    <t>* DOLAN, JOHN (FG)</t>
  </si>
  <si>
    <t>Dowling-Linehan, Conor (SF)</t>
  </si>
  <si>
    <t>* KEENA, FRANKIE (FF)</t>
  </si>
  <si>
    <t>Keyes, Ruairí (FG)</t>
  </si>
  <si>
    <t>O'Donohoe, Catrina (IFP)</t>
  </si>
  <si>
    <t>* O'ROURKE, AENGUS (FF)</t>
  </si>
  <si>
    <t>Transfer of McGauley, I's Votes and Result</t>
  </si>
  <si>
    <t>Transfer of Okeke, C's Votes and Result</t>
  </si>
  <si>
    <t>Transfer of Herraty, S's Votes and Result</t>
  </si>
  <si>
    <t>Transfer of Izekor, A's and Monahan, F's Votes and Result</t>
  </si>
  <si>
    <t>Transfer of O'Neill, L's Votes and Result</t>
  </si>
  <si>
    <t>Transfer of Pigott, M's Votes and Result</t>
  </si>
  <si>
    <t>Transfer of Fanning, N's Votes and Result</t>
  </si>
  <si>
    <t>Transfer of Coyne, S's Votes and Result</t>
  </si>
  <si>
    <t>Transfer of Crum, B's Votes and Result</t>
  </si>
  <si>
    <t>Transfer of Jones, D's Surplus and Result</t>
  </si>
  <si>
    <t>Coyne, Shauna (FF)</t>
  </si>
  <si>
    <t>DEVINE, ALFIE (FF)</t>
  </si>
  <si>
    <t>GAFFNEY, NIALL (FF)</t>
  </si>
  <si>
    <t>Herraty, Sarah (IF)</t>
  </si>
  <si>
    <t>JONES, DAVID (SF)</t>
  </si>
  <si>
    <t>MacDermott, Seamus (FG)</t>
  </si>
  <si>
    <t>McGauley, Ian (TIP)</t>
  </si>
  <si>
    <t>Monahan, Frances (SF)</t>
  </si>
  <si>
    <t>Pigott, Maureen (SF)</t>
  </si>
  <si>
    <t>* WALLACE, EMILY (FG)</t>
  </si>
  <si>
    <t>Transfer of Farrell, T's Surplus and Result</t>
  </si>
  <si>
    <t>Transfer of Lynam, S's Votes and Result</t>
  </si>
  <si>
    <t>Transfer of Lawlor, J's Votes and Result</t>
  </si>
  <si>
    <t>Transfer of Hogan, P's Votes and Result</t>
  </si>
  <si>
    <t>* FARRELL, TOM (FG)</t>
  </si>
  <si>
    <t>Lawlor, John (SF)</t>
  </si>
  <si>
    <t>Lynam, Shane (IFP)</t>
  </si>
  <si>
    <t>* MCCORMACK, VINNY (FF)</t>
  </si>
  <si>
    <t>* MCDANIEL, LIAM (FF)</t>
  </si>
  <si>
    <t>Transfer of Dollard, M's Surplus and Result</t>
  </si>
  <si>
    <t>Transfer of Glynn, K's Surplus and Result</t>
  </si>
  <si>
    <t>Transfer of Rooney, D's Votes and Result</t>
  </si>
  <si>
    <t>Transfer of Hussey, P's Votes and Result</t>
  </si>
  <si>
    <t>Transfer of Morris, A's Votes and Result</t>
  </si>
  <si>
    <t>Transfer of Maguire, M's Votes and Result</t>
  </si>
  <si>
    <t>Transfer of Smyth, H's Votes and Result</t>
  </si>
  <si>
    <t>Transfer of Bennett, F's Votes and Result</t>
  </si>
  <si>
    <t>* COLLENTINE, BILL (FF)</t>
  </si>
  <si>
    <t>* DAVITT, AOIFE (FF)</t>
  </si>
  <si>
    <t>* DUNCAN, ANDREW (FG)</t>
  </si>
  <si>
    <t>* GLYNN, KEN (FF)</t>
  </si>
  <si>
    <t>Heery, Gerry (FG)</t>
  </si>
  <si>
    <t>Maguire, Margaret (IF)</t>
  </si>
  <si>
    <t>MCCOURT, JULIE (SF)</t>
  </si>
  <si>
    <t>Morris, Ali (SD)</t>
  </si>
  <si>
    <t>Rooney, Damien (SF)</t>
  </si>
  <si>
    <t>Transfer of Ó Súilleabháin, A's Votes and Result</t>
  </si>
  <si>
    <t>Transfer of Cahill-Flynn, B's Votes and Result</t>
  </si>
  <si>
    <t>Transfer of Doyle, E's Votes and Result</t>
  </si>
  <si>
    <t>Transfer of Browne, A's Surplus and Result</t>
  </si>
  <si>
    <t>Transfer of Wheelock, C's Votes and Result</t>
  </si>
  <si>
    <t>* BROWNE, AIDAN (FF)</t>
  </si>
  <si>
    <t>* BYRNE, CATHAL (FG)</t>
  </si>
  <si>
    <t>KEHOE, PAT (FG)</t>
  </si>
  <si>
    <t>* MURPHY, BARBARA-ANNE (FF)</t>
  </si>
  <si>
    <t>Nolan, Colette (SF)</t>
  </si>
  <si>
    <t>Ó Súilleabháin, Alfie (SF)</t>
  </si>
  <si>
    <t>Transfer of Hudson, A's Votes and Result</t>
  </si>
  <si>
    <t>Transfer of Kenny, D's Surplus and Result</t>
  </si>
  <si>
    <t>Transfer of Walsh, A's Votes and Result</t>
  </si>
  <si>
    <t>Transfer of McGovern, D's Votes and Result</t>
  </si>
  <si>
    <t>Transfer of Molloy, K's Votes and Result</t>
  </si>
  <si>
    <t>Transfer of Fitzpatrick, L's Votes and Result</t>
  </si>
  <si>
    <t>Transfer of Bolger, A's Votes and Result</t>
  </si>
  <si>
    <t>Transfer of Sullivan, J's Surplus and Result</t>
  </si>
  <si>
    <t>Transfer of Boland, N's Surplus and Result</t>
  </si>
  <si>
    <t>* Bolger, Andrew (FF)</t>
  </si>
  <si>
    <t>* DONOHOE, ANTHONY (FG)</t>
  </si>
  <si>
    <t>Hudson, Aisling (PBP)</t>
  </si>
  <si>
    <t>* KENNY, DONAL (FF)</t>
  </si>
  <si>
    <t>MCDONALD, DARRAGH (FG)</t>
  </si>
  <si>
    <t>McGovern, Darren (IF)</t>
  </si>
  <si>
    <t>Molloy, Kevin (SF)</t>
  </si>
  <si>
    <t>* Ó SÚILLEABHÁIN, FIONNTÁN (SF)</t>
  </si>
  <si>
    <t>* SULLIVAN, JOE (FF)</t>
  </si>
  <si>
    <t>Transfer of Farrell, M's Surplus and Result</t>
  </si>
  <si>
    <t>Transfer of Breen, P's Surplus and Result</t>
  </si>
  <si>
    <t>Transfer of Kenny, D's Votes and Result</t>
  </si>
  <si>
    <t>* BREEN, PIP (FF)</t>
  </si>
  <si>
    <t>* Kavanagh, Willie (FF)</t>
  </si>
  <si>
    <t>Kenny, Declan (SF)</t>
  </si>
  <si>
    <t>* WALSH, OLIVER (FG)</t>
  </si>
  <si>
    <t>Transfer of Barden, P's Surplus and Result</t>
  </si>
  <si>
    <t>Transfer of Flynn, A's, Forte, R's and Furlong, J's Votes and Result</t>
  </si>
  <si>
    <t>Transfer of Lyng Maloney, B's Votes and Result</t>
  </si>
  <si>
    <t>Transfer of Twomey, H's Votes and Result</t>
  </si>
  <si>
    <t>Transfer of Goodison, K's Votes and Result</t>
  </si>
  <si>
    <t>Transfer of Connick, A's Votes and Result</t>
  </si>
  <si>
    <t>Transfer of Sheehan, M's Surplus and Result</t>
  </si>
  <si>
    <t>* FLEMING, JOHN (FF)</t>
  </si>
  <si>
    <t>Goodison, Kayley (SF)</t>
  </si>
  <si>
    <t>* MURPHY, BRIDÍN (FG)</t>
  </si>
  <si>
    <t>* SHEEHAN, MICHAEL (FF)</t>
  </si>
  <si>
    <t>Twomey, Harry (FG)</t>
  </si>
  <si>
    <t>* Whelan, Michael (FF)</t>
  </si>
  <si>
    <t>Transfer of Codd, J's Surplus and Result</t>
  </si>
  <si>
    <t>Transfer of Carthy, G's Surplus and Result</t>
  </si>
  <si>
    <t>Transfer of Fitzharris, W's Votes and Result</t>
  </si>
  <si>
    <t>Transfer of Corish, D's Votes and Result</t>
  </si>
  <si>
    <t>Transfer of Staples, F's Surplus and Result</t>
  </si>
  <si>
    <t>Transfer of Boyse, S's Votes and Result</t>
  </si>
  <si>
    <t>Transfer of Roche, M's Votes and Result</t>
  </si>
  <si>
    <t>Transfer of Barden, J's Votes and Result</t>
  </si>
  <si>
    <t>Boyse, Simon (FF)</t>
  </si>
  <si>
    <t>Fitzharris, Willie (FG)</t>
  </si>
  <si>
    <t>* MCDONALD, LISA (FF)</t>
  </si>
  <si>
    <t>Murphy, Jason (TNP)</t>
  </si>
  <si>
    <t>O'BRIEN, AOIFE ROSE (SF)</t>
  </si>
  <si>
    <t>Roche, Mick (SF)</t>
  </si>
  <si>
    <t>* STAPLES, FRANK (FG)</t>
  </si>
  <si>
    <t>Transfer of Lawlor, G's Surplus and Result</t>
  </si>
  <si>
    <t>Transfer of Staples, R's Surplus and Result</t>
  </si>
  <si>
    <t>Transfer of Laffan, G's Surplus and Result</t>
  </si>
  <si>
    <t>Transfer of Power, S's Votes and Result</t>
  </si>
  <si>
    <t>Transfer of Smyth, L's Votes and Result</t>
  </si>
  <si>
    <t>Transfer of Kelly, L's Surplus and Result</t>
  </si>
  <si>
    <t>Transfer of O'Neill, M's Votes and Result</t>
  </si>
  <si>
    <t>Transfer of Moloney, E's Votes and Result</t>
  </si>
  <si>
    <t>Transfer of Hynes, D's Votes and Result</t>
  </si>
  <si>
    <t>Transfer of Ryan, D's Votes and Result</t>
  </si>
  <si>
    <t>* FORDE, TOM (SF)</t>
  </si>
  <si>
    <t>* Hynes, Davy (SF)</t>
  </si>
  <si>
    <t>* LAFFAN, GARRY (FF)</t>
  </si>
  <si>
    <t>Moloney, Emmet (FF)</t>
  </si>
  <si>
    <t>Power, Stephen (TIP)</t>
  </si>
  <si>
    <t>Smyth, Lorraine (SF)</t>
  </si>
  <si>
    <t>STAPLES, ROBBIE (FG)</t>
  </si>
  <si>
    <t>Transfer of Kennedy, P's Surplus and Result</t>
  </si>
  <si>
    <t>Transfer of Leonard, P's Surplus and Result</t>
  </si>
  <si>
    <t>Transfer of Bodley, V's and Farrell, L's Votes and Result</t>
  </si>
  <si>
    <t>Transfer of Busher, S's Votes and Result</t>
  </si>
  <si>
    <t>Transfer of Kearon, L's Votes and Result</t>
  </si>
  <si>
    <t>Transfer of Bourke, S's Surplus and Result</t>
  </si>
  <si>
    <t>Transfer of O'Gorman, D's Votes and Result</t>
  </si>
  <si>
    <t>* Annesley, Tommy (FF)</t>
  </si>
  <si>
    <t>* BOURKE, SLYVESTER (FG)</t>
  </si>
  <si>
    <t>Busher, Shiela (SF)</t>
  </si>
  <si>
    <t>Farrell, Lorraine (PBP)</t>
  </si>
  <si>
    <t>* FITZGERALD, PAT (FF)</t>
  </si>
  <si>
    <t>Kearon, Laurie Way (FG)</t>
  </si>
  <si>
    <t>* KENNEDY, PAT (FF)</t>
  </si>
  <si>
    <t>O'TOOLE, WARREN (SF)</t>
  </si>
  <si>
    <t>Transfer of O'Neill, G's Surplus and Result</t>
  </si>
  <si>
    <t>Transfer of Plant, D's Votes and Result</t>
  </si>
  <si>
    <t>Transfer of McNulty, A's Votes and Result</t>
  </si>
  <si>
    <t>Transfer of Burke, K's Votes and Result</t>
  </si>
  <si>
    <t>Transfer of Timmins, E's Surplus and Result</t>
  </si>
  <si>
    <t>Transfer of Kinsella, A's Votes and Result</t>
  </si>
  <si>
    <t>Transfer of Mullen, J's Votes and Result</t>
  </si>
  <si>
    <t>Transfer of Stapleton, P's Surplus and Result</t>
  </si>
  <si>
    <t>Burke, Kieran (FF)</t>
  </si>
  <si>
    <t>Byrne, Connor (SF)</t>
  </si>
  <si>
    <t>* CRONIN, AVRIL (FG)</t>
  </si>
  <si>
    <t>* GLENNON, PATSY (FF)</t>
  </si>
  <si>
    <t>Kinsella, Aidan (SF)</t>
  </si>
  <si>
    <t>McCormack, Deirdre (SD)</t>
  </si>
  <si>
    <t>* Mullen, John (FF)</t>
  </si>
  <si>
    <t>STAPLETON, PETER (FG)</t>
  </si>
  <si>
    <t>* TIMMINS, EDWARD (FG)</t>
  </si>
  <si>
    <t>Transfer of Cremins, F's, Donnelly, L's and Hayes, F's Votes and Result</t>
  </si>
  <si>
    <t>Transfer of McAllorum, A's Votes and Result</t>
  </si>
  <si>
    <t>Transfer of Fitzgerald Doyle, F's Votes and Result</t>
  </si>
  <si>
    <t>Transfer of Flynn Kennedy, A's Surplus and Result</t>
  </si>
  <si>
    <t>Transfer of Ferris, A's Votes and Result</t>
  </si>
  <si>
    <t>Cahill, Denise (SF)</t>
  </si>
  <si>
    <t>Cremins, Finnian (TIP)</t>
  </si>
  <si>
    <t>Fitzgerald Doyle, Fergal (FF)</t>
  </si>
  <si>
    <t>* FLYNN KENNEDY, AOIFE (FG)</t>
  </si>
  <si>
    <t>Hayes, Frank (PBP)</t>
  </si>
  <si>
    <t>McAllorum, Aaron (SD)</t>
  </si>
  <si>
    <t>Transfer of Behan, J's Surplus and Result</t>
  </si>
  <si>
    <t>Transfer of Corrigan, M's Surplus and Result</t>
  </si>
  <si>
    <t>Transfer of Flood, C's Votes and Result</t>
  </si>
  <si>
    <t>Transfer of Kenna, B's Votes and Result</t>
  </si>
  <si>
    <t>Transfer of Manning, K's Votes and Result</t>
  </si>
  <si>
    <t>Transfer of Pigot, A's Votes and Result</t>
  </si>
  <si>
    <t>* CORRIGAN, MELANIE (FG)</t>
  </si>
  <si>
    <t>* O'BRIEN, DERMOT 'DAISY' (SF)</t>
  </si>
  <si>
    <t>* Ryan, Mick (SF)</t>
  </si>
  <si>
    <t>WINSTANLEY, CAROLINE (SD)</t>
  </si>
  <si>
    <t>Transfer of Stokes, S's Surplus and Result</t>
  </si>
  <si>
    <t>Transfer of Keddy, C's Votes and Result</t>
  </si>
  <si>
    <t>Transfer of Fogarty, B's Votes and Result</t>
  </si>
  <si>
    <t>Transfer of Goldsmith, A's Votes and Result</t>
  </si>
  <si>
    <t>Transfer of McConnell, K's Votes and Result</t>
  </si>
  <si>
    <t>Transfer of Burke, A's Votes and Result</t>
  </si>
  <si>
    <t>Transfer of Kelly, E's Votes and Result</t>
  </si>
  <si>
    <t>Transfer of Fortune, T's Surplus and Result</t>
  </si>
  <si>
    <t>Transfer of Lennon, A's Votes and Result</t>
  </si>
  <si>
    <t>Transfer of Fenelon Gaskin, L's Surplus and Result</t>
  </si>
  <si>
    <t>BARRY, MARK (SD)</t>
  </si>
  <si>
    <t>Commons, Jack (FF)</t>
  </si>
  <si>
    <t>FENELON GASKIN, LOUISE (FG)</t>
  </si>
  <si>
    <t>Fogarty, Brian (SF)</t>
  </si>
  <si>
    <t>Kelly, Esther (SF)</t>
  </si>
  <si>
    <t>Lennon, Aileen (FG)</t>
  </si>
  <si>
    <t>McConnell, Kellie (PBP)</t>
  </si>
  <si>
    <t>Transfer of Snell, J's Surplus and Result</t>
  </si>
  <si>
    <t>Transfer of Kavanagh, T's Votes and Result</t>
  </si>
  <si>
    <t>Transfer of Fahey McCarthy, M's Votes and Result</t>
  </si>
  <si>
    <t>Transfer of O'Loughlin, A's Votes and Result</t>
  </si>
  <si>
    <t>Transfer of Kavanagh, M's Votes and Result</t>
  </si>
  <si>
    <t>Transfer of Alvey, D's Surplus and Result</t>
  </si>
  <si>
    <t>Transfer of Hill, A's Votes and Result</t>
  </si>
  <si>
    <t>Transfer of Larkin, J's Votes and Result</t>
  </si>
  <si>
    <t>ALVEY, DANNY (SD)</t>
  </si>
  <si>
    <t>Casey-Shortt, Sonia (FF)</t>
  </si>
  <si>
    <t>* DUNNE, GAIL (FF)</t>
  </si>
  <si>
    <t>LANGRELL, SHANE (FG)</t>
  </si>
  <si>
    <t>O'Loughlin, Abbie (SF)</t>
  </si>
  <si>
    <t>RICHMOND, GRAHAM (FG)</t>
  </si>
  <si>
    <t xml:space="preserve"> </t>
  </si>
  <si>
    <t>Total: All Councils</t>
  </si>
  <si>
    <t>Total: County Councils</t>
  </si>
  <si>
    <t>Wicklow</t>
  </si>
  <si>
    <t>Wexford</t>
  </si>
  <si>
    <t>Westmeath</t>
  </si>
  <si>
    <t>Tipperary</t>
  </si>
  <si>
    <t>South Dublin</t>
  </si>
  <si>
    <t>Sligo</t>
  </si>
  <si>
    <t>Roscommon</t>
  </si>
  <si>
    <t>Offaly</t>
  </si>
  <si>
    <t>Monaghan</t>
  </si>
  <si>
    <t>Meath</t>
  </si>
  <si>
    <t>Mayo</t>
  </si>
  <si>
    <t>Louth</t>
  </si>
  <si>
    <t>Longford</t>
  </si>
  <si>
    <t>Laois</t>
  </si>
  <si>
    <t>Kilkenny</t>
  </si>
  <si>
    <t>Kildare</t>
  </si>
  <si>
    <t>Kerry</t>
  </si>
  <si>
    <t>Fingal</t>
  </si>
  <si>
    <t>Dun Laoghaire-Rathdown</t>
  </si>
  <si>
    <t>Donegal</t>
  </si>
  <si>
    <t>Clare</t>
  </si>
  <si>
    <t>Cavan</t>
  </si>
  <si>
    <t>Carlow</t>
  </si>
  <si>
    <t>County Councils</t>
  </si>
  <si>
    <t>Total: City &amp; County Councils</t>
  </si>
  <si>
    <t>City &amp; County Councils</t>
  </si>
  <si>
    <t>Total: City Councils</t>
  </si>
  <si>
    <t>City Councils</t>
  </si>
  <si>
    <t>Women as % of Candidates</t>
  </si>
  <si>
    <t>No. of Women Candidates</t>
  </si>
  <si>
    <t>Total No. of Candidates</t>
  </si>
  <si>
    <t>Total Valid Poll</t>
  </si>
  <si>
    <t>% Invalid</t>
  </si>
  <si>
    <t>% Poll</t>
  </si>
  <si>
    <t>Total Poll</t>
  </si>
  <si>
    <t>Electorate</t>
  </si>
  <si>
    <t>No. of Seats</t>
  </si>
  <si>
    <t>Local Authority</t>
  </si>
  <si>
    <t>TABLE A - GENERAL STATISTICS</t>
  </si>
  <si>
    <t>Total</t>
  </si>
  <si>
    <t>Non-Party</t>
  </si>
  <si>
    <t>The Workers' Party</t>
  </si>
  <si>
    <t>Green Party -Comhaontas Glas</t>
  </si>
  <si>
    <t>The Labour Party</t>
  </si>
  <si>
    <t>Fine Gael</t>
  </si>
  <si>
    <t>Fianna Fáil</t>
  </si>
  <si>
    <t>Sinn Féin</t>
  </si>
  <si>
    <t>% of all seats obtained</t>
  </si>
  <si>
    <t>Number of seats obtained</t>
  </si>
  <si>
    <t>% of all first preferences</t>
  </si>
  <si>
    <t>Number of first preferences</t>
  </si>
  <si>
    <t>Number of candidates nominated</t>
  </si>
  <si>
    <t>Political Party/                                  Non-Party</t>
  </si>
  <si>
    <t>Total number of first preferences/     total valid poll</t>
  </si>
  <si>
    <t>Number of seats</t>
  </si>
  <si>
    <t>City Councils: showing for each party, and non-party candidates as a group, the number of candidates nominated, the number and percentage of first preference votes obtained and the number and percentage of seats obtained - listed in order of % of first preferences</t>
  </si>
  <si>
    <t>TABLE B - City Councils</t>
  </si>
  <si>
    <t>Green Party - Comhaontas Glas</t>
  </si>
  <si>
    <t>Political Party/                                      Non-Party</t>
  </si>
  <si>
    <t>Total number of first preferences/ total valid poll</t>
  </si>
  <si>
    <t>City &amp; County Councils: showing for each party, and non-party candidates as a group, the number of candidates nominated, the number and percentage of first preference votes obtained and the number and percentage of seats obtained - listed in order of % of first preferences</t>
  </si>
  <si>
    <t>TABLE C - City &amp; County Councils</t>
  </si>
  <si>
    <t>No. of seats obtained</t>
  </si>
  <si>
    <t>No. of first preferences</t>
  </si>
  <si>
    <t>No. of candidates nominated</t>
  </si>
  <si>
    <t>Total no. of first preferences/ total valid poll</t>
  </si>
  <si>
    <t>No. of seats</t>
  </si>
  <si>
    <t>County Councils: showing for each party, and non-party candidates as a group, the number of candidates nominated, the number and percentage of first preference votes obtained and the number and percentage of seats obtained - listed in order of % of first preferences</t>
  </si>
  <si>
    <t>TABLE D - County Councils</t>
  </si>
  <si>
    <t>Workers and Unemployed Action</t>
  </si>
  <si>
    <t xml:space="preserve">  </t>
  </si>
  <si>
    <t>Women as % of members elected</t>
  </si>
  <si>
    <t>Number of women elected</t>
  </si>
  <si>
    <t>Women as % of candidates</t>
  </si>
  <si>
    <t>Number of women candidates</t>
  </si>
  <si>
    <t>Total number of candidates</t>
  </si>
  <si>
    <t>TABLE F - WOMEN CANDIDATES</t>
  </si>
  <si>
    <t>d</t>
  </si>
  <si>
    <t>% of outgoing members                        re-elected</t>
  </si>
  <si>
    <t>Number                   re-elected</t>
  </si>
  <si>
    <t>Number of outgoing members contesting election</t>
  </si>
  <si>
    <t>OUTGOING MEMBERS RE-ELECTED AT COUNTY/CITY LEVEL</t>
  </si>
  <si>
    <t>TABLE G</t>
  </si>
  <si>
    <t>Green</t>
  </si>
  <si>
    <t>Social Democrats</t>
  </si>
  <si>
    <t>Independent Ireland</t>
  </si>
  <si>
    <t>Aontú</t>
  </si>
  <si>
    <t>Inds. 4 Change</t>
  </si>
  <si>
    <t>Right to Change</t>
  </si>
  <si>
    <t>Kerry Ind. Alliance</t>
  </si>
  <si>
    <t>Workers' Party</t>
  </si>
  <si>
    <t>Workers and Unemployed</t>
  </si>
  <si>
    <t>100% Redress</t>
  </si>
  <si>
    <t>Irish Freedom</t>
  </si>
  <si>
    <t>National Party</t>
  </si>
  <si>
    <t>Independent Left</t>
  </si>
  <si>
    <t>The Irish People</t>
  </si>
  <si>
    <t>Ireland First</t>
  </si>
  <si>
    <t>Party for Animal Welfare</t>
  </si>
  <si>
    <t>Farmers' Alliance</t>
  </si>
  <si>
    <t>Wexford Ind. Alliance[c]</t>
  </si>
  <si>
    <t>Republican Sinn Féin[c]</t>
  </si>
  <si>
    <t>Rabharta[d]</t>
  </si>
  <si>
    <t>1st Preference</t>
  </si>
  <si>
    <t>People Before Profit / Solidarity</t>
  </si>
  <si>
    <t>1st preferences</t>
  </si>
  <si>
    <t>1st Preferences</t>
  </si>
  <si>
    <t>Glór - Voice of the People</t>
  </si>
  <si>
    <t>Irish Freedom Party</t>
  </si>
  <si>
    <t>* BAKER, MARIE (FG)</t>
  </si>
  <si>
    <t>Bigley, Lydia (SD)</t>
  </si>
  <si>
    <t>CARSON, DAN (FG)</t>
  </si>
  <si>
    <t>* CLARK, MICHAEL, (FF)</t>
  </si>
  <si>
    <t>* DOCKRELL, MAURICE (FG)</t>
  </si>
  <si>
    <t>Mac Aonghusa, Cian (PBP)</t>
  </si>
  <si>
    <t>Nic Ráillaigh, Callie (SF)</t>
  </si>
  <si>
    <t>Reynolds, Michael (FF)</t>
  </si>
  <si>
    <t>Transfer of Kelly, S's and Lynch, C's Votes and Result</t>
  </si>
  <si>
    <t>DURKAN, JP (FG)</t>
  </si>
  <si>
    <t>* FAYNE, MARY (FG)</t>
  </si>
  <si>
    <t>* HALL, LORRAINE (FG)</t>
  </si>
  <si>
    <t>* HALPIN, MELISA (PBP)</t>
  </si>
  <si>
    <t>Mills, Hugo (SD)</t>
  </si>
  <si>
    <t>* MOYLAN, JUSTIN (FF)</t>
  </si>
  <si>
    <t>O'Brien, Shane (SF)</t>
  </si>
  <si>
    <t>O'Sullivan, Colette (FF)</t>
  </si>
  <si>
    <t>* BRENNAN, SHAY (FF)</t>
  </si>
  <si>
    <t>Gerrard, Rachel (SF)</t>
  </si>
  <si>
    <t>* GRAINGER, ANNA (FG)</t>
  </si>
  <si>
    <t>Murray, Fiona (FF)</t>
  </si>
  <si>
    <t>Ní Dhubhgaill, Síle (SD)</t>
  </si>
  <si>
    <t>O'Driscoll, Eoin (FG)</t>
  </si>
  <si>
    <t>* O'LEARY, JIM (FG)</t>
  </si>
  <si>
    <t>Rafferty, Conor P. (TIP)</t>
  </si>
  <si>
    <t>Young, Cuán (SF)</t>
  </si>
  <si>
    <t>Transfer of Muldoon, S's and O'Doherty, M's Votes and Result</t>
  </si>
  <si>
    <t>BURKE, JACQUELINE (FG)</t>
  </si>
  <si>
    <t>Byrne, Lesley (SD)</t>
  </si>
  <si>
    <t>* GILDEA, JIM (FG)</t>
  </si>
  <si>
    <t>Kennedy, Roland (SF)</t>
  </si>
  <si>
    <t>* MCNAMARA, FRANK (FG)</t>
  </si>
  <si>
    <t>Moylan, SallyAnn (FF)</t>
  </si>
  <si>
    <t>O'KEEFFE, DAVE (PBP)</t>
  </si>
  <si>
    <t>Transfer of Panicker, K's and Spiteri, A's Votes and Result</t>
  </si>
  <si>
    <t>* AHMED, KAZI (FG)</t>
  </si>
  <si>
    <t>DARGAN, PIERCE (FG)</t>
  </si>
  <si>
    <t>Dunne, Elaine (FF)</t>
  </si>
  <si>
    <t>* MURPHY, TOM (FF)</t>
  </si>
  <si>
    <t>Murtagh, Aoife (SD)</t>
  </si>
  <si>
    <t>Spiteri, Amanda (SF)</t>
  </si>
  <si>
    <t>Tracey, Shaun (SF)</t>
  </si>
  <si>
    <t>* DOCKERY, LIAM (FF)</t>
  </si>
  <si>
    <t>HURLEY, JOHN (SD)</t>
  </si>
  <si>
    <t>* KENNEDY, JOHN (FG)</t>
  </si>
  <si>
    <t>Nic Cormaic, Sorcha (SF)</t>
  </si>
  <si>
    <t>* O'CONNELL, MAEVE (FG)</t>
  </si>
  <si>
    <t>O'Neill, Emer Catherine (FF)</t>
  </si>
  <si>
    <t>* SAUL, BARRY (FG)</t>
  </si>
  <si>
    <t xml:space="preserve">Women % </t>
  </si>
  <si>
    <t>Men %</t>
  </si>
  <si>
    <t>Women</t>
  </si>
  <si>
    <t>Women %</t>
  </si>
  <si>
    <t>of Party</t>
  </si>
  <si>
    <t>Men</t>
  </si>
  <si>
    <t xml:space="preserve">Men </t>
  </si>
  <si>
    <t>Candidates</t>
  </si>
  <si>
    <t>Elected</t>
  </si>
  <si>
    <t>FF</t>
  </si>
  <si>
    <t>FG</t>
  </si>
  <si>
    <t>SF</t>
  </si>
  <si>
    <t>PBP</t>
  </si>
  <si>
    <t>LAB</t>
  </si>
  <si>
    <t>INDI</t>
  </si>
  <si>
    <t>SD</t>
  </si>
  <si>
    <t>TIP</t>
  </si>
  <si>
    <t>IFP</t>
  </si>
  <si>
    <t>TNP</t>
  </si>
  <si>
    <t>I4C</t>
  </si>
  <si>
    <t>PAW</t>
  </si>
  <si>
    <t>IF</t>
  </si>
  <si>
    <t>RTC</t>
  </si>
  <si>
    <t>100R</t>
  </si>
  <si>
    <t>NON-P</t>
  </si>
  <si>
    <t xml:space="preserve">Candidates: </t>
  </si>
  <si>
    <t>Total by Gender</t>
  </si>
  <si>
    <t xml:space="preserve">Elected: </t>
  </si>
  <si>
    <t xml:space="preserve">Male: </t>
  </si>
  <si>
    <t xml:space="preserve">Total from Header: </t>
  </si>
  <si>
    <t>Total by Elected and excluded</t>
  </si>
  <si>
    <t xml:space="preserve">Female: </t>
  </si>
  <si>
    <t xml:space="preserve">Total: </t>
  </si>
  <si>
    <t>Party Code</t>
  </si>
  <si>
    <t xml:space="preserve">Check for </t>
  </si>
  <si>
    <t xml:space="preserve">Fix for Row </t>
  </si>
  <si>
    <t xml:space="preserve">Elected or </t>
  </si>
  <si>
    <t>Concatenation</t>
  </si>
  <si>
    <t>Excluded</t>
  </si>
  <si>
    <t>in Column A</t>
  </si>
  <si>
    <t>Ant</t>
  </si>
  <si>
    <t>Grn</t>
  </si>
  <si>
    <t>IL</t>
  </si>
  <si>
    <t>WP</t>
  </si>
  <si>
    <t>FA</t>
  </si>
  <si>
    <t>Callaghan [Nee Roberts], Catherine (FG)</t>
  </si>
  <si>
    <t>* MAGUIRE, GRÁINNE (NON-P)</t>
  </si>
  <si>
    <t>Laska, Aneta (NON-P)</t>
  </si>
  <si>
    <t>McLoughlin, Derek (NON-P)</t>
  </si>
  <si>
    <t>* MURPHY, TONY (NON-P)</t>
  </si>
  <si>
    <t>Uwhumiakpor, Oghenetano John (NON-P)</t>
  </si>
  <si>
    <t>Chakerwarti, Shashank (NON-P)</t>
  </si>
  <si>
    <t>Delaney, Suzanne (NON-P)</t>
  </si>
  <si>
    <t>Donnellan, Margaret (NON-P)</t>
  </si>
  <si>
    <t>* GUERIN, JIMMY (NON-P)</t>
  </si>
  <si>
    <t>Kannan, Vedh (NON-P)</t>
  </si>
  <si>
    <t>McGlue, Jamie (NON-P)</t>
  </si>
  <si>
    <t>Ndlovu Motesta, Rachel Raesetja (NON-P)</t>
  </si>
  <si>
    <t>* DOYLE, TANIA (NON-P)</t>
  </si>
  <si>
    <t>* BOLAND, CATHAL (NON-P)</t>
  </si>
  <si>
    <t>O Connell, Fergal (NON-P)</t>
  </si>
  <si>
    <t>KELLY, DARREN JACK (NON-P)</t>
  </si>
  <si>
    <t>* NEWMAN, JOE (NON-P)</t>
  </si>
  <si>
    <t>Wright, Bernadette (NON-P)</t>
  </si>
  <si>
    <t>* Power, Karen (GRN)</t>
  </si>
  <si>
    <t>Ó hAlmhain, Oisín (GRN)</t>
  </si>
  <si>
    <t>* Conroy, Pamela (GRN)</t>
  </si>
  <si>
    <t>* HEALY, DAVID (GRN)</t>
  </si>
  <si>
    <t>* Griffin, Michelle (GRN)</t>
  </si>
  <si>
    <t>Young, Suzanne (GRN)</t>
  </si>
  <si>
    <t>* Carey, Ian (GRN)</t>
  </si>
  <si>
    <t>* RYAN, BRENDAN (LAB)</t>
  </si>
  <si>
    <t>* MCCAMLEY, MARY (LAB)</t>
  </si>
  <si>
    <t>* WALSH, JOHN (LAB)</t>
  </si>
  <si>
    <t>* MCDONAGH, BRIAN (LAB)</t>
  </si>
  <si>
    <t>Khisa, Nekesa Nancy (LAB)</t>
  </si>
  <si>
    <t>JOHNSTON, CORINA (LAB)</t>
  </si>
  <si>
    <t>* O'DONOGHUE, ROBERT (LAB)</t>
  </si>
  <si>
    <t>* HUMPHREYS, JAMES (LAB)</t>
  </si>
  <si>
    <t>LABour</t>
  </si>
  <si>
    <t>Loughlin, Robbie (ANT)</t>
  </si>
  <si>
    <t>TROY, ELLEN (ANT)</t>
  </si>
  <si>
    <t>Mc Govern, Margaret (ANT)</t>
  </si>
  <si>
    <t>SHEEHAN, GERARD (ANT)</t>
  </si>
  <si>
    <t>Aylesbury, Molly (GRN)</t>
  </si>
  <si>
    <t>O'Brien, Liam (GRN)</t>
  </si>
  <si>
    <t>O'Rock, Jolly (NON-P)</t>
  </si>
  <si>
    <t>Temiola, Adetula (NON-P)</t>
  </si>
  <si>
    <t>Fennelly Nolan, Patricia (NON-P)</t>
  </si>
  <si>
    <t>McDonnell, Annette (NON-P)</t>
  </si>
  <si>
    <t>* MURPHY, CHARLIE (NON-P)</t>
  </si>
  <si>
    <t>Nolan, Billy (NON-P)</t>
  </si>
  <si>
    <t>* PATON, WILL (NON-P)</t>
  </si>
  <si>
    <t>NON-Party</t>
  </si>
  <si>
    <t>* CASSIN, JOHN (INDI)</t>
  </si>
  <si>
    <t>* QUINN, WILLIE (LAB)</t>
  </si>
  <si>
    <t>REMOVE PARTY</t>
  </si>
  <si>
    <t>Van Der Spek, Liam (LAB)</t>
  </si>
  <si>
    <t>Murphy, Kevin (GRN)</t>
  </si>
  <si>
    <t>Cosgrove, Garry (NON-P)</t>
  </si>
  <si>
    <t>McCormack, Fiona (NON-P)</t>
  </si>
  <si>
    <t>Komolafe, Susuana (NON-P)</t>
  </si>
  <si>
    <t>* O'REILLY, SARAH (ANT)</t>
  </si>
  <si>
    <t>McPhillips, Grainne (ANT)</t>
  </si>
  <si>
    <t>Tinev, Tinko Petrov (ANT)</t>
  </si>
  <si>
    <t>Shekleton, Kristofer (INDI)</t>
  </si>
  <si>
    <t>O'Reilly, John [Seán] (NON-P)</t>
  </si>
  <si>
    <t>Moroney, Matthew (INDI)</t>
  </si>
  <si>
    <t>Hassett, Kevin (INDI)</t>
  </si>
  <si>
    <t>Woulfe, Joe (INDI)</t>
  </si>
  <si>
    <t>Haugh, John (ANT)</t>
  </si>
  <si>
    <t>Ryan, Seamus (LAB)</t>
  </si>
  <si>
    <t>Vaughan, Denis (LAB)</t>
  </si>
  <si>
    <t>Ginnity, Bridget (GRN)</t>
  </si>
  <si>
    <t>Flynn, Audrey (GRN)</t>
  </si>
  <si>
    <t>Griffin, Susan (GRN)</t>
  </si>
  <si>
    <t>Cavanagh, Fursa (GRN)</t>
  </si>
  <si>
    <t>Keenan, Ruairí (NON-P)</t>
  </si>
  <si>
    <t>Kwasny, Jacek Kazimierz (NON-P)</t>
  </si>
  <si>
    <t>Major, Amanda (NON-P)</t>
  </si>
  <si>
    <t>O’Loughlin, Pam (NON-P)</t>
  </si>
  <si>
    <t>GOULD, DINNY (NON-P)</t>
  </si>
  <si>
    <t>* LYNCH, IAN (NON-P)</t>
  </si>
  <si>
    <t>Barry, Pat (NON-P)</t>
  </si>
  <si>
    <t>* BEGLEY, MICHAEL (NON-P)</t>
  </si>
  <si>
    <t>McNamara, Keith (NON-P)</t>
  </si>
  <si>
    <t>O’Brien, Conor (NON-P)</t>
  </si>
  <si>
    <t>* Ryan, P.J. (NON-P)</t>
  </si>
  <si>
    <t>Remove party</t>
  </si>
  <si>
    <t>* Bogue, Lorna (NON-P)</t>
  </si>
  <si>
    <t>Hurley Roche, Rachel (NON-P)</t>
  </si>
  <si>
    <t>Condon, Martin (NON-P)</t>
  </si>
  <si>
    <t>MacCarthy Morrogh, Tamasin (NON-P)</t>
  </si>
  <si>
    <t>* TYNAN, TED (NON-P)</t>
  </si>
  <si>
    <t>Morrissey, Stephen (NON-P)</t>
  </si>
  <si>
    <t>* DINEEN, PAUDIE (NON-P)</t>
  </si>
  <si>
    <t>O'Brien, William (NON-P)</t>
  </si>
  <si>
    <t>Rajesh, Joel (NON-P)</t>
  </si>
  <si>
    <t>Field, Tony (NON-P)</t>
  </si>
  <si>
    <t>* MCCARTHY, KIERAN (NON-P)</t>
  </si>
  <si>
    <t>Wright, Shannon (NON-P)</t>
  </si>
  <si>
    <t>DEASY, ALBERT (NON-P)</t>
  </si>
  <si>
    <t>Kiely, Thomas (NON-P)</t>
  </si>
  <si>
    <t>Macdonnchadha, Aran (NON-P)</t>
  </si>
  <si>
    <t>Toomey, Finian (ANT)</t>
  </si>
  <si>
    <t>Daly, Anna (ANT)</t>
  </si>
  <si>
    <t>Murphy, Joanne (ANT)</t>
  </si>
  <si>
    <t>MAHER, JOHN (LAB)</t>
  </si>
  <si>
    <t>Joy, James (LAB)</t>
  </si>
  <si>
    <t>Margassery, Dr. Lekha Menon (LAB)</t>
  </si>
  <si>
    <t>HORGAN, PETER (LAB)</t>
  </si>
  <si>
    <t>HARMON, LAURA (LAB)</t>
  </si>
  <si>
    <t>O’FLYNN, KEN (INDI)</t>
  </si>
  <si>
    <t>Harris, Joe (INDI)</t>
  </si>
  <si>
    <t>* MORAN, OLIVER (GRN)</t>
  </si>
  <si>
    <t>Jordan, Louise (GRN)</t>
  </si>
  <si>
    <t>* BOYLE, DAN (GRN)</t>
  </si>
  <si>
    <t>KAMEGNI, HONORE (GRN)</t>
  </si>
  <si>
    <t>* Finn, Colette (GRN)</t>
  </si>
  <si>
    <t>* DALTON-O'SULLIVAN, BEN (NON-P)</t>
  </si>
  <si>
    <t>O'Brien, Chris (NON-P)</t>
  </si>
  <si>
    <t>GVP</t>
  </si>
  <si>
    <t>SPILLANE, Stephen (GRN)</t>
  </si>
  <si>
    <t>COAKLEY WAKEFIELD, Liz (GRN)</t>
  </si>
  <si>
    <t>Oikeh, Monica (GRN)</t>
  </si>
  <si>
    <t>O'HALLORAN, Clíona (GRN)</t>
  </si>
  <si>
    <t>RYDER, Mary (GRN)</t>
  </si>
  <si>
    <t>BRADLEY, Ted (GRN)</t>
  </si>
  <si>
    <t>Burgess, Harriet (GRN)</t>
  </si>
  <si>
    <t>MCNALLY, Paul (GRN)</t>
  </si>
  <si>
    <t>HARRINGTON, Clodagh (GRN)</t>
  </si>
  <si>
    <t>JACKSON, Rory (GRN)</t>
  </si>
  <si>
    <t>MURPHY, Patrick (ANT)</t>
  </si>
  <si>
    <t>KEALY, Becky (ANT)</t>
  </si>
  <si>
    <t>O'Leary, Rosarie (ANT)</t>
  </si>
  <si>
    <t>SCULLY, Paddy (ANT)</t>
  </si>
  <si>
    <t>STROMSOE, Mona (ANT)</t>
  </si>
  <si>
    <t>DEANE, Lorraine (ANT)</t>
  </si>
  <si>
    <t>* COLEMAN, ALAN (NON-P)</t>
  </si>
  <si>
    <t>PIPER, Brendan (NON-P)</t>
  </si>
  <si>
    <t>HARRINGTON, FINBARR (NON-P)</t>
  </si>
  <si>
    <t>O'SULLIVAN, Helen (NON-P)</t>
  </si>
  <si>
    <t>KIDNEY, Peter (NON-P)</t>
  </si>
  <si>
    <t>HORGAN, Thomas (NON-P)</t>
  </si>
  <si>
    <t>O'DONOGHUE, PETER (NON-P)</t>
  </si>
  <si>
    <t>* O'LEARY, WILLIAM (NON-P)</t>
  </si>
  <si>
    <t>* ROCHE, Frank (NON-P)</t>
  </si>
  <si>
    <t>TOBIN, Joe (NON-P)</t>
  </si>
  <si>
    <t>CRONIN, Finbarr (NON-P)</t>
  </si>
  <si>
    <t>* COUGHLAN, MARTIN (NON-P)</t>
  </si>
  <si>
    <t>BUCKLEY, JOHN (NON-P)</t>
  </si>
  <si>
    <t>BUCKLEY, Seán (NON-P)</t>
  </si>
  <si>
    <t>* LINEHAN-FOLEY, MARY (NON-P)</t>
  </si>
  <si>
    <t>NEVILLE, Michelle (NON-P)</t>
  </si>
  <si>
    <t>* COAKLEY, Karen (NON-P)</t>
  </si>
  <si>
    <t>DEEGAN, Humphrey (NON-P)</t>
  </si>
  <si>
    <t>* HURLEY, Declan (NON-P)</t>
  </si>
  <si>
    <t>O'MAHONY, Barry (NON-P)</t>
  </si>
  <si>
    <t>O'Regan, John (LAB)</t>
  </si>
  <si>
    <t>* RASMUSSEN, CATHAL (LAB)</t>
  </si>
  <si>
    <t>HANLEY, Diarmuid (LAB)</t>
  </si>
  <si>
    <t>* KENNY, EOGHAN (LAB)</t>
  </si>
  <si>
    <t>NEVIN, Evie (LAB)</t>
  </si>
  <si>
    <t>COLLINS, JOHN (INDI)</t>
  </si>
  <si>
    <t>* COLLINS, DANNY (INDI)</t>
  </si>
  <si>
    <t>CURLEY, GER (INDI)</t>
  </si>
  <si>
    <t>BRENNAN, Ken (INDI)</t>
  </si>
  <si>
    <t>O’CONNOR, Brendan (INDI)</t>
  </si>
  <si>
    <t>Kelleher, Dermot (INDI)</t>
  </si>
  <si>
    <t>KELLY-MCCARTHY, Eileen (INDI)</t>
  </si>
  <si>
    <t>SEXTON, DANIEL (INDI)</t>
  </si>
  <si>
    <t>O Donnell, Selina (NON-P)</t>
  </si>
  <si>
    <t>Remove Party</t>
  </si>
  <si>
    <t>* Butler, Dearbháil (GRN)</t>
  </si>
  <si>
    <t>CUNNINGHAM, RAY (GRN)</t>
  </si>
  <si>
    <t>* Conroy, Caroline (GRN)</t>
  </si>
  <si>
    <t>JOSE, FELJIN (GRN)</t>
  </si>
  <si>
    <t>* COONEY, DONNA (GRN)</t>
  </si>
  <si>
    <t>Geoghegan, Donnacha (GRN)</t>
  </si>
  <si>
    <t>* MOORE, CAROLYN (GRN)</t>
  </si>
  <si>
    <t>* HORNER, JANET (GRN)</t>
  </si>
  <si>
    <t>* CHU, HAZEL (GRN)</t>
  </si>
  <si>
    <t>* BYRNE, CLAIRE (GRN)</t>
  </si>
  <si>
    <t>* PIDGEON, MICHAEL (GRN)</t>
  </si>
  <si>
    <t>Nisbet, John (LAB)</t>
  </si>
  <si>
    <t>Dempsey, Patrick (LAB)</t>
  </si>
  <si>
    <t>Lonergan, John (LAB)</t>
  </si>
  <si>
    <t>Boyle-Shafer, Angela (LAB)</t>
  </si>
  <si>
    <t>* Meenagh, Declan (LAB)</t>
  </si>
  <si>
    <t>FIELD, ALISON (LAB)</t>
  </si>
  <si>
    <t>Folan, Shane (LAB)</t>
  </si>
  <si>
    <t>* CONNELLY, FIONA (LAB)</t>
  </si>
  <si>
    <t>O'Connor, Tom (LAB)</t>
  </si>
  <si>
    <t>* LACEY, DERMOT (LAB)</t>
  </si>
  <si>
    <t>McGuinness, Eddie (LAB)</t>
  </si>
  <si>
    <t>Reynolds, Carol (LAB)</t>
  </si>
  <si>
    <t>* MORIARTY, DARRAGH (LAB)</t>
  </si>
  <si>
    <t>SUTCLIFFE, PHILIP (INDI)</t>
  </si>
  <si>
    <t>Sutcliffe, Philip (INDI)</t>
  </si>
  <si>
    <t>Coyle, Kevin (NON-P)</t>
  </si>
  <si>
    <t>Croft, Ian (NON-P)</t>
  </si>
  <si>
    <t>Croft, Rowan (NON-P)</t>
  </si>
  <si>
    <t>* LYONS, JOHN (NON-P)</t>
  </si>
  <si>
    <t>* JACKSON, VINCENT (NON-P)</t>
  </si>
  <si>
    <t>Murray, Richard (NON-P)</t>
  </si>
  <si>
    <t>Sheldreck, Ronda (NON-P)</t>
  </si>
  <si>
    <t>Webster, Dolores (NON-P)</t>
  </si>
  <si>
    <t>Bradley, Leon (NON-P)</t>
  </si>
  <si>
    <t>Gallagher, Jeff (NON-P)</t>
  </si>
  <si>
    <t>Mac Dubhghlais, Diarmuid (NON-P)</t>
  </si>
  <si>
    <t>PEPPER, GAVIN (NON-P)</t>
  </si>
  <si>
    <t>Mulligan, Sarah Louise (NON-P)</t>
  </si>
  <si>
    <t>O Loughlin, Stephen (NON-P)</t>
  </si>
  <si>
    <t>* PERRY, CIERAN (NON-P)</t>
  </si>
  <si>
    <t>Whyte, Martina (NON-P)</t>
  </si>
  <si>
    <t>Burke, Michael (NON-P)</t>
  </si>
  <si>
    <t>HENEGHAN, BARRY (NON-P)</t>
  </si>
  <si>
    <t>Dooley, Peter (NON-P)</t>
  </si>
  <si>
    <t>Dowling, Martin (NON-P)</t>
  </si>
  <si>
    <t>* BURKE, CHRISTY (NON-P)</t>
  </si>
  <si>
    <t>Garrigan, Brian (NON-P)</t>
  </si>
  <si>
    <t>Molloy, Geraldine (NON-P)</t>
  </si>
  <si>
    <t>O'Callaghan, Darryl (NON-P)</t>
  </si>
  <si>
    <t>* RING, NIAL (NON-P)</t>
  </si>
  <si>
    <t>STEENSON, MALACHY (NON-P)</t>
  </si>
  <si>
    <t>O'Shea Farren, Linda (NON-P)</t>
  </si>
  <si>
    <t>Birch, Jeanette (NON-P)</t>
  </si>
  <si>
    <t>Coyne, Pat (NON-P)</t>
  </si>
  <si>
    <t>* FLYNN, MANNIX (NON-P)</t>
  </si>
  <si>
    <t>Hastings, Nathan (NON-P)</t>
  </si>
  <si>
    <t>Rodgers, Francis (NON-P)</t>
  </si>
  <si>
    <t>Farrell, Damien (NON-P)</t>
  </si>
  <si>
    <t>McSweeney, Catherine (NON-P)</t>
  </si>
  <si>
    <t>Obeimhen, Zoe (NON-P)</t>
  </si>
  <si>
    <t>O'Flanagan, Michael (NON-P)</t>
  </si>
  <si>
    <t>Mac Manus, Edward (ANT)</t>
  </si>
  <si>
    <t>Smyth, Ian Noel (ANT)</t>
  </si>
  <si>
    <t>Morris, James (ANT)</t>
  </si>
  <si>
    <t>Ó Conaráin, Proinsias (ANT)</t>
  </si>
  <si>
    <t>Shevlin, ANThony (NON-P)</t>
  </si>
  <si>
    <t>DelehANTy, Nick (NON-P)</t>
  </si>
  <si>
    <t>Healy, Alan (ANT)</t>
  </si>
  <si>
    <t>Considine, Aisling (ANT)</t>
  </si>
  <si>
    <t>TWP</t>
  </si>
  <si>
    <t>Mulligan, Liam (ANT)</t>
  </si>
  <si>
    <t>Brogan, Patrick (ANT)</t>
  </si>
  <si>
    <t>Harkin, Michael (ANT)</t>
  </si>
  <si>
    <t>Sweeney, Mary T (ANT)</t>
  </si>
  <si>
    <t>McDaid, Rebecca (ANT)</t>
  </si>
  <si>
    <t>Deeney, Kathleen (ANT)</t>
  </si>
  <si>
    <t>McGee, Eamon (NON-P)</t>
  </si>
  <si>
    <t>McMyler, Adrian (NON-P)</t>
  </si>
  <si>
    <t>McKinney, Paul Barry (NON-P)</t>
  </si>
  <si>
    <t>BROGAN, JIMMY (NON-P)</t>
  </si>
  <si>
    <t>Doherty, Diarmaid (NON-P)</t>
  </si>
  <si>
    <t>* KENNEDY, NIAMH (NON-P)</t>
  </si>
  <si>
    <t>Kennedy, Pauric (NON-P)</t>
  </si>
  <si>
    <t>Vial, Derek (NON-P)</t>
  </si>
  <si>
    <t>* MAC GIOLLA EASBUIG, MICHEÁL CHOILM (NON-P)</t>
  </si>
  <si>
    <t>* MCCLAFFERTY, MICHAEL (NON-P)</t>
  </si>
  <si>
    <t>O'Donnell, Kevin (NON-P)</t>
  </si>
  <si>
    <t>Stewart, Jonathan (NON-P)</t>
  </si>
  <si>
    <t>Sweeney, Ann (NON-P)</t>
  </si>
  <si>
    <t>Ahmed, Thoiba (NON-P)</t>
  </si>
  <si>
    <t>* Bradley, Kevin (NON-P)</t>
  </si>
  <si>
    <t>Bradley, Vincent J (NON-P)</t>
  </si>
  <si>
    <t>Jordan, Declan (NON-P)</t>
  </si>
  <si>
    <t>* MCBRIDE, MICHAEL (NON-P)</t>
  </si>
  <si>
    <t>* MCBREARTY, FRANK (NON-P)</t>
  </si>
  <si>
    <t>McConnell, Niall (NON-P)</t>
  </si>
  <si>
    <t>SCANLON, MARTIN (NON-P)</t>
  </si>
  <si>
    <t>* MCGARVEY, PAURIC (NON-P)</t>
  </si>
  <si>
    <t>MEEHAN, DECLAN (NON-P)</t>
  </si>
  <si>
    <t>* O Donnell, John (NON-P)</t>
  </si>
  <si>
    <t>Le Masurier, Jason (GRN)</t>
  </si>
  <si>
    <t>White, Michael (GRN)</t>
  </si>
  <si>
    <t>Carr, Nuala (GRN)</t>
  </si>
  <si>
    <t>* FARREN, MARTIN (LAB)</t>
  </si>
  <si>
    <t>Duffy, Jimmy (LAB)</t>
  </si>
  <si>
    <t>McLaughlin, Michael (LAB)</t>
  </si>
  <si>
    <t>Degani, Orli (NON-P)</t>
  </si>
  <si>
    <t>Kelly, Sara (NON-P)</t>
  </si>
  <si>
    <t>Lynch, Cathy (NON-P)</t>
  </si>
  <si>
    <t>* COLGAN, ANNE (NON-P)</t>
  </si>
  <si>
    <t>* MC LOUGHLIN, SEAN (NON-P)</t>
  </si>
  <si>
    <t>Connolly, Eliza (NON-P)</t>
  </si>
  <si>
    <t>* Donnelly, Deirdre (NON-P)</t>
  </si>
  <si>
    <t>DOWLING, CONOR (GRN)</t>
  </si>
  <si>
    <t>* KIVLEHAN, TOM (GRN)</t>
  </si>
  <si>
    <t>JONES, ROBERT (GRN)</t>
  </si>
  <si>
    <t>* TUITE, LAUREN (GRN)</t>
  </si>
  <si>
    <t>* O'CONNOR, OISÍN (GRN)</t>
  </si>
  <si>
    <t>* DOWLING, EVA ELIZABETH (GRN)</t>
  </si>
  <si>
    <t>* FANNING, MARTHA (LAB)</t>
  </si>
  <si>
    <t>JOSEPH, THOMAS (LAB)</t>
  </si>
  <si>
    <t>* O'BRIEN, PETER (LAB)</t>
  </si>
  <si>
    <t>Kearney, James (LAB)</t>
  </si>
  <si>
    <t>* SMYTH, CARRIE (LAB)</t>
  </si>
  <si>
    <t>* MCCARTHY, LETTIE (LAB)</t>
  </si>
  <si>
    <t>Fozzard, Rebekah (LAB)</t>
  </si>
  <si>
    <t>Chacko Jacob, Reji (NON-P)</t>
  </si>
  <si>
    <t>Lucey, Cormac (NON-P)</t>
  </si>
  <si>
    <t>Roe, Jonathan (NON-P)</t>
  </si>
  <si>
    <t>Hennessy, Tracey (NON-P)</t>
  </si>
  <si>
    <t>* LEWIS, HUGH (NON-P)</t>
  </si>
  <si>
    <t>Muldoon, Susan (NON-P)</t>
  </si>
  <si>
    <t>O'Doherty, Michael (NON-P)</t>
  </si>
  <si>
    <t>Power, Fergus (NON-P)</t>
  </si>
  <si>
    <t>DALY, KEVIN (NON-P)</t>
  </si>
  <si>
    <t>* FLEMING, MICHAEL (NON-P)</t>
  </si>
  <si>
    <t>Panicker, Kumar Roopesh (NON-P)</t>
  </si>
  <si>
    <t>Duignan, Helen (ANT)</t>
  </si>
  <si>
    <t>Tóibín, Máiréad (ANT)</t>
  </si>
  <si>
    <t>Coughlan, Liam (ANT)</t>
  </si>
  <si>
    <t>COMER, Sean (TIP)</t>
  </si>
  <si>
    <t>CUMMINS, Mary (IFP)</t>
  </si>
  <si>
    <t>CURRAN, Adrian (PBP)</t>
  </si>
  <si>
    <t>LOHAN, MARk (SF)</t>
  </si>
  <si>
    <t>O'FLAHERTY, DARa (NON-P)</t>
  </si>
  <si>
    <t>* CUBBARD, MIKE (NON-P)</t>
  </si>
  <si>
    <t>MCDONAGH, JOHN (LAB)</t>
  </si>
  <si>
    <t>BURKE, CONOr (PBP)</t>
  </si>
  <si>
    <t>* CROWE, MICHAEL JOHn (FF)</t>
  </si>
  <si>
    <t>DELANEY HEASLIP, JUSTINe (SD)</t>
  </si>
  <si>
    <t>FEENEY, SUSAn (IFP)</t>
  </si>
  <si>
    <t>GIBBONS, JACINTa (TIP)</t>
  </si>
  <si>
    <t>KEOGH, AISLINg (FG)</t>
  </si>
  <si>
    <t>ROOKE, DENMAn (PBP)</t>
  </si>
  <si>
    <t>DOWD, CONOr (NON-P)</t>
  </si>
  <si>
    <t>Remvoe Party</t>
  </si>
  <si>
    <t>CAHILL, A.j. (TIP)</t>
  </si>
  <si>
    <t>CHOWDHURY, ASRAf (FG)</t>
  </si>
  <si>
    <t>CONCHÚIR, CATHAl Ó (SF)</t>
  </si>
  <si>
    <t>MCMASTER, MAISIe (PBP)</t>
  </si>
  <si>
    <t>Ó BEIRN, RORy (IFP)</t>
  </si>
  <si>
    <t>LENIHAN, PÁDRAIg (ANT)</t>
  </si>
  <si>
    <t>CORCORÁIN, CORMAc Ó (ANT)</t>
  </si>
  <si>
    <t>OGBU, HELEN (LAB)</t>
  </si>
  <si>
    <t>* MCNELIS, NÍALL (LAB)</t>
  </si>
  <si>
    <t>RIDGE, SHAUNa (INDI)</t>
  </si>
  <si>
    <t>* LARKIN, NOEl (INDI)</t>
  </si>
  <si>
    <t>* O'CONNOR, MARTINa (GRN)</t>
  </si>
  <si>
    <t>MATHIAS, JOYCe (GRN)</t>
  </si>
  <si>
    <t>* MURPHY, NIALl (GRN)</t>
  </si>
  <si>
    <t>D'ARCY, MARGARETTa (NON-P)</t>
  </si>
  <si>
    <t>FEENEY, PATRICk (NON-P)</t>
  </si>
  <si>
    <t>LYNCH, DAVId (NON-P)</t>
  </si>
  <si>
    <t>* MCDONNELL, DECLAN (NON-P)</t>
  </si>
  <si>
    <t>* O'FLAHERTY, TERRY (NON-P)</t>
  </si>
  <si>
    <t>TULLY, MICHAEl (NON-P)</t>
  </si>
  <si>
    <t>WOZNIAK, ARKADIUSz (NON-P)</t>
  </si>
  <si>
    <t>DEERY, KENNy (NON-P)</t>
  </si>
  <si>
    <t>FEENEY, JARLATh (NON-P)</t>
  </si>
  <si>
    <t>* LYONS, DONAL (NON-P)</t>
  </si>
  <si>
    <t>NEALIS, DENIs (NON-P)</t>
  </si>
  <si>
    <t>OSAYIMWEN, ESTHER OGHOMWENRIe (NON-P)</t>
  </si>
  <si>
    <t>* MAHER, MICHAEL [MOEGIE] (FG)</t>
  </si>
  <si>
    <t>* CHARITY, JAMES (NON-P)</t>
  </si>
  <si>
    <t>GREALISH, TOMAS (NON-P)</t>
  </si>
  <si>
    <t>PARSONS, EVELYN (NON-P)</t>
  </si>
  <si>
    <t>Breathnach, Críostóir (NON-P)</t>
  </si>
  <si>
    <t>Conaire, Mánus Ó (NON-P)</t>
  </si>
  <si>
    <t>* WELBY, THOMAS (NON-P)</t>
  </si>
  <si>
    <t>Breathnach, Criostóir (NON-P)</t>
  </si>
  <si>
    <t>Curran, Michael (NON-P)</t>
  </si>
  <si>
    <t>* CURRAOÍN Ó, TOMAS (NON-P)</t>
  </si>
  <si>
    <t>O Brien, Sinead (NON-P)</t>
  </si>
  <si>
    <t>Ó Flatharta, PJ (NON-P)</t>
  </si>
  <si>
    <t>Slevin, Geri (NON-P)</t>
  </si>
  <si>
    <t>* DONOHUE, GERALDINE (NON-P)</t>
  </si>
  <si>
    <t>Lynch, Colin (NON-P)</t>
  </si>
  <si>
    <t>* MCHUGH FARAG, KAREY (NON-P)</t>
  </si>
  <si>
    <t>McGettigan, John ANThony (TIP)</t>
  </si>
  <si>
    <t>Silke, Luke (ANT)</t>
  </si>
  <si>
    <t>Landy, Fergal (LAB)</t>
  </si>
  <si>
    <t>Oguekwe, Blessing (LAB)</t>
  </si>
  <si>
    <t>Madden, Eoin (GRN)</t>
  </si>
  <si>
    <t>Gleeson, Daniel (GRN)</t>
  </si>
  <si>
    <t>* McKinstry, Alastair (GRN)</t>
  </si>
  <si>
    <t>Flynn Dixon, Megan (GRN)</t>
  </si>
  <si>
    <t>Tooher Madden, Michelle (GRN)</t>
  </si>
  <si>
    <t>Kadejo, Islammiyah (GRN)</t>
  </si>
  <si>
    <t>Hehir, Sean (INDI)</t>
  </si>
  <si>
    <t>* GERAGHTY, DECLAN (INDI)</t>
  </si>
  <si>
    <t>LEAINDE, MICHAEL (INDI)</t>
  </si>
  <si>
    <t>* THOMAS, NOEL (INDI)</t>
  </si>
  <si>
    <t>* KELLY, DECLAN (INDI)</t>
  </si>
  <si>
    <t>CUNNIFFE, SHAUN (INDI)</t>
  </si>
  <si>
    <t>WALSH, SEAMUS (INDI)</t>
  </si>
  <si>
    <t>KIA</t>
  </si>
  <si>
    <t>Bowler, Paul (GRN)</t>
  </si>
  <si>
    <t>Ó Fionnáin, Peadar (GRN)</t>
  </si>
  <si>
    <t>Murphy, Cleo (GRN)</t>
  </si>
  <si>
    <t>Griffin, Diarmaid (GRN)</t>
  </si>
  <si>
    <t>Comerford, Oonagh (GRN)</t>
  </si>
  <si>
    <t>Dunne, Anluan (GRN)</t>
  </si>
  <si>
    <t>Kennedy, Mike (LAB)</t>
  </si>
  <si>
    <t>* MOLONEY, MARIE (LAB)</t>
  </si>
  <si>
    <t>* O'BRIEN, TERRY (LAB)</t>
  </si>
  <si>
    <t>Slimm, Ben (LAB)</t>
  </si>
  <si>
    <t>* FARRELLY, CHARLIE (NON-P)</t>
  </si>
  <si>
    <t>* HEALY-RAE, JACKIE (NON-P)</t>
  </si>
  <si>
    <t>Keane, Michelle (NON-P)</t>
  </si>
  <si>
    <t>FOLEY, PODGE (NON-P)</t>
  </si>
  <si>
    <t>Lyne, Patrick (NON-P)</t>
  </si>
  <si>
    <t>O'Neill, Oliver (NON-P)</t>
  </si>
  <si>
    <t>Abdul Kadir, Kamaruzzaman (NON-P)</t>
  </si>
  <si>
    <t>* CRONIN, BRENDAN (NON-P)</t>
  </si>
  <si>
    <t>* GRADY, MARTIN (NON-P)</t>
  </si>
  <si>
    <t>* HEALY-RAE, MAURA (NON-P)</t>
  </si>
  <si>
    <t>Krasnenkova, Natalia (NON-P)</t>
  </si>
  <si>
    <t>Leen, William (NON-P)</t>
  </si>
  <si>
    <t>Mahmud, Iqbal (NON-P)</t>
  </si>
  <si>
    <t>McGuckin, Diarmuid (NON-P)</t>
  </si>
  <si>
    <t>* O'CALLAGHAN, NIALL BOTTY (NON-P)</t>
  </si>
  <si>
    <t>NOLAN, LIAM SPEEDY (NON-P)</t>
  </si>
  <si>
    <t>O'Sullivan, John (NON-P)</t>
  </si>
  <si>
    <t>Abdurahman, Ame (NON-P)</t>
  </si>
  <si>
    <t>* LOCKE, SAM (NON-P)</t>
  </si>
  <si>
    <t>McEllistrim, Thomas (NON-P)</t>
  </si>
  <si>
    <t>Ní Ríordáin, Cáit (ANT)</t>
  </si>
  <si>
    <t>O'Sullivan, Catherina (ANT)</t>
  </si>
  <si>
    <t>Foran, Sonny (ANT)</t>
  </si>
  <si>
    <t>ANT</t>
  </si>
  <si>
    <t>Casey, ANThony (IFP)</t>
  </si>
  <si>
    <t>O'Connor, Una (ANT)</t>
  </si>
  <si>
    <t>* BRESLIN, AOIFE (LAB)</t>
  </si>
  <si>
    <t>* LEIGH, MARK (LAB)</t>
  </si>
  <si>
    <t>* HEATHER, RUPERT (LAB)</t>
  </si>
  <si>
    <t>Coates, Eoin (LAB)</t>
  </si>
  <si>
    <t>* BREEN, ANNE (LAB)</t>
  </si>
  <si>
    <t>* FEENEY, ANGELA (LAB)</t>
  </si>
  <si>
    <t>Maughan, Nichola (NON-P)</t>
  </si>
  <si>
    <t>Phelan, Zhyan (NON-P)</t>
  </si>
  <si>
    <t>* MCEVOY, PÁDRAIG (NON-P)</t>
  </si>
  <si>
    <t>McLoughlin, Jessica (NON-P)</t>
  </si>
  <si>
    <t>Roker, Sophie (NON-P)</t>
  </si>
  <si>
    <t>Magee, Hugo (NON-P)</t>
  </si>
  <si>
    <t>* MOORE, SEAMIE (NON-P)</t>
  </si>
  <si>
    <t>Carton, William (INDI)</t>
  </si>
  <si>
    <t>McKeown, Ryan (INDI)</t>
  </si>
  <si>
    <t>DUNNE, GER (INDI)</t>
  </si>
  <si>
    <t>Meade, Liam (INDI)</t>
  </si>
  <si>
    <t>Hughes, Peter Paul (GRN)</t>
  </si>
  <si>
    <t>Foley, Patricia (GRN)</t>
  </si>
  <si>
    <t>* Quinn, Bob (GRN)</t>
  </si>
  <si>
    <t>* Hamilton, Peter (GRN)</t>
  </si>
  <si>
    <t>Doyle, Kristina (GRN)</t>
  </si>
  <si>
    <t>* DOLLARD, MARIA (GRN)</t>
  </si>
  <si>
    <t>McDonagh, Benny (GRN)</t>
  </si>
  <si>
    <t>Cleere, Andrea (LAB)</t>
  </si>
  <si>
    <t>Ó HARGÁIN, SEÁN (LAB)</t>
  </si>
  <si>
    <t>* BREATHNACH, TOMÁS (LAB)</t>
  </si>
  <si>
    <t>Burke, Daniel (INDI)</t>
  </si>
  <si>
    <t>SHORTALL, MAURICE (NON-P)</t>
  </si>
  <si>
    <t>Akaehomen, Toluwani (NON-P)</t>
  </si>
  <si>
    <t>Aza, Jon (NON-P)</t>
  </si>
  <si>
    <t>Heffernan, Liam (NON-P)</t>
  </si>
  <si>
    <t>McGrath, Michael (NON-P)</t>
  </si>
  <si>
    <t>* MCGUINNESS, EUGENE (NON-P)</t>
  </si>
  <si>
    <t>Walsh, Noel Gerald (NON-P)</t>
  </si>
  <si>
    <t>Ryan, Martha (ANT)</t>
  </si>
  <si>
    <t>Dunne, Fiona (GRN)</t>
  </si>
  <si>
    <t>Hackett, Charlie (GRN)</t>
  </si>
  <si>
    <t>Palmer, Rosie (GRN)</t>
  </si>
  <si>
    <t>Corrigan, Bryan (LAB)</t>
  </si>
  <si>
    <t>Barry, Eoin (LAB)</t>
  </si>
  <si>
    <t>* TUOHY, MARIE (LAB)</t>
  </si>
  <si>
    <t>* CLOONEY, OLLIE (NON-P)</t>
  </si>
  <si>
    <t>Drennan, Kevin (NON-P)</t>
  </si>
  <si>
    <t>* KELLY, JAMES (NON-P)</t>
  </si>
  <si>
    <t>* BRENNAN, BEN (NON-P)</t>
  </si>
  <si>
    <t>* MORAN, AISLING (NON-P)</t>
  </si>
  <si>
    <t>Adeyanju, Bolaji Mojeed (NON-P)</t>
  </si>
  <si>
    <t>Burke, Noel (NON-P)</t>
  </si>
  <si>
    <t>Cowhig, John (NON-P)</t>
  </si>
  <si>
    <t>Dunne, Dom (NON-P)</t>
  </si>
  <si>
    <t>Flanagan, Pauline (NON-P)</t>
  </si>
  <si>
    <t>Kelly, Donal (NON-P)</t>
  </si>
  <si>
    <t>MULLIGAN, TOMMY (NON-P)</t>
  </si>
  <si>
    <t>Fennell, Patsy (INDI)</t>
  </si>
  <si>
    <t>Byrne, Colette (INDI)</t>
  </si>
  <si>
    <t>Heslin, George (NON-P)</t>
  </si>
  <si>
    <t>* GUCKIAN, DES (NON-P)</t>
  </si>
  <si>
    <t>Charles Lynch, Karina (INDI)</t>
  </si>
  <si>
    <t>O'Ceallaigh, Adam (GRN)</t>
  </si>
  <si>
    <t>O'Hora, Leslie (GRN)</t>
  </si>
  <si>
    <t>Gallagher, Bláithín (GRN)</t>
  </si>
  <si>
    <t>Linnane, Bernie (LAB)</t>
  </si>
  <si>
    <t>Wynne, Sean (NON-P)</t>
  </si>
  <si>
    <t>Garland, Sharon (NON-P)</t>
  </si>
  <si>
    <t>McManus, Michael (NON-P)</t>
  </si>
  <si>
    <t>* STENSON, ENDA (NON-P)</t>
  </si>
  <si>
    <t>GILMARTIN, JAMES (NON-P)</t>
  </si>
  <si>
    <t>GURN, FELIM (NON-P)</t>
  </si>
  <si>
    <t>MacConville, Diarmuid (NON-P)</t>
  </si>
  <si>
    <t>MITCHELL, EDDIE (NON-P)</t>
  </si>
  <si>
    <t>Remove Paty</t>
  </si>
  <si>
    <t>O'Brien, Michael (NON-P)</t>
  </si>
  <si>
    <t>Keyes, Laura (NON-P)</t>
  </si>
  <si>
    <t>Crehan, Richie (NON-P)</t>
  </si>
  <si>
    <t>Daly, Robert (NON-P)</t>
  </si>
  <si>
    <t>Hayes, Michelle (NON-P)</t>
  </si>
  <si>
    <t>* RYAN, EDDIE (NON-P)</t>
  </si>
  <si>
    <t>TEEFY, BRIGID (NON-P)</t>
  </si>
  <si>
    <t>Lillis, Dean (NON-P)</t>
  </si>
  <si>
    <t>McCarthy, Patrick (NON-P)</t>
  </si>
  <si>
    <t>Slater, Tally (NON-P)</t>
  </si>
  <si>
    <t>* DALY, FRANKIE (NON-P)</t>
  </si>
  <si>
    <t>Kearney, Adam (NON-P)</t>
  </si>
  <si>
    <t>O'Neill, Pat (NON-P)</t>
  </si>
  <si>
    <t>Quinn, Dean (NON-P)</t>
  </si>
  <si>
    <t>DONOGHUE, MARIA (NON-P)</t>
  </si>
  <si>
    <t>Lynch, Sean (NON-P)</t>
  </si>
  <si>
    <t>Mahmood, Khalid (NON-P)</t>
  </si>
  <si>
    <t>McCarthy, Cathal (NON-P)</t>
  </si>
  <si>
    <t>Morrissey, Alec (NON-P)</t>
  </si>
  <si>
    <t>Rafferty, Michael (NON-P)</t>
  </si>
  <si>
    <t>Reza, Shahin (NON-P)</t>
  </si>
  <si>
    <t>* SCANLAN, JEROME (NON-P)</t>
  </si>
  <si>
    <t>HARTIGAN, TOMMY (INDI)</t>
  </si>
  <si>
    <t>* O'DONOGHUE, JOHN (INDI)</t>
  </si>
  <si>
    <t>Hanley, Gráinne (INDI)</t>
  </si>
  <si>
    <t>Clarke, Ruth (INDI)</t>
  </si>
  <si>
    <t>Aherne, Esther (INDI)</t>
  </si>
  <si>
    <t>Barrett, James (INDI)</t>
  </si>
  <si>
    <t>King, Pat (INDI)</t>
  </si>
  <si>
    <t>O'Donnell, Rob (GRN)</t>
  </si>
  <si>
    <t>* HARTIGAN, SEAN (GRN)</t>
  </si>
  <si>
    <t>* Novak Ui Chonchuir, Sasa (GRN)</t>
  </si>
  <si>
    <t>Spencer, Peter (GRN)</t>
  </si>
  <si>
    <t>* SECAS, ELENA (LAB)</t>
  </si>
  <si>
    <t>* SHEEHAN, CONOR (LAB)</t>
  </si>
  <si>
    <t>* LEDDIN, JOE (LAB)</t>
  </si>
  <si>
    <t>Ryan, Michael (ANT)</t>
  </si>
  <si>
    <t>Nelligan, Eric (ANT)</t>
  </si>
  <si>
    <t>BEASLEY, SARAH (ANT)</t>
  </si>
  <si>
    <t>DOWLER, NIALl (NON-P)</t>
  </si>
  <si>
    <t>LARKIN, MANDy (TIP)</t>
  </si>
  <si>
    <t>* MURRAY, COLm (FG)</t>
  </si>
  <si>
    <t>ROONEY, JOHn (SF)</t>
  </si>
  <si>
    <t>PAWELCZYK, FRANCESCa (NON-P)</t>
  </si>
  <si>
    <t>* BRADY, PARAIc (FG)</t>
  </si>
  <si>
    <t>* DALTON, COLIn (FG)</t>
  </si>
  <si>
    <t>MURPHY, SUSAn (FF)</t>
  </si>
  <si>
    <t>SMITH, MARETt (FF)</t>
  </si>
  <si>
    <t>* CASEY, MARK (NON-P)</t>
  </si>
  <si>
    <t>* FARRELL, GERALd (NON-P)</t>
  </si>
  <si>
    <t>* MCGOVERN, TURLOUGH (NON-P)</t>
  </si>
  <si>
    <t>Devine, Adam (GRN)</t>
  </si>
  <si>
    <t>Kennedy, Michael (GRN)</t>
  </si>
  <si>
    <t>Crawley, Gerard (GRN)</t>
  </si>
  <si>
    <t>* BUTLER, MARIANNE (GRN)</t>
  </si>
  <si>
    <t>Karpenko, Kate (LAB)</t>
  </si>
  <si>
    <t>* HALL, MICHELLE (LAB)</t>
  </si>
  <si>
    <t>* Cutlip, Emma (LAB)</t>
  </si>
  <si>
    <t>* SMITH, PIO (LAB)</t>
  </si>
  <si>
    <t>O’Hare, Jamie (LAB)</t>
  </si>
  <si>
    <t>Kieran, Barry (INDI)</t>
  </si>
  <si>
    <t>Brown, Seán (NON-P)</t>
  </si>
  <si>
    <t>Commins, Thomas (NON-P)</t>
  </si>
  <si>
    <t>* CONLON, BERNIE (NON-P)</t>
  </si>
  <si>
    <t>Farrell, Peter (NON-P)</t>
  </si>
  <si>
    <t>Malone, Fintan (NON-P)</t>
  </si>
  <si>
    <t>* TENANTY, JIM (NON-P)</t>
  </si>
  <si>
    <t>Godfrey, Frank (NON-P)</t>
  </si>
  <si>
    <t>Martin, Mick (NON-P)</t>
  </si>
  <si>
    <t>* POWER, DECLAN (NON-P)</t>
  </si>
  <si>
    <t>Bannon, John (NON-P)</t>
  </si>
  <si>
    <t>* CALLAN, KEVIN (NON-P)</t>
  </si>
  <si>
    <t>Hynes, Vincent (NON-P)</t>
  </si>
  <si>
    <t>* MCQUILLAN, PADDY (NON-P)</t>
  </si>
  <si>
    <t>Nugent, Peter James (NON-P)</t>
  </si>
  <si>
    <t>FISHER, CIARÁN (NON-P)</t>
  </si>
  <si>
    <t>Atiroko, Seun Grace (NON-P)</t>
  </si>
  <si>
    <t>Mahapatra, Dilip (NON-P)</t>
  </si>
  <si>
    <t>* YORE, MAEVE (NON-P)</t>
  </si>
  <si>
    <t>Murphy, ANThony (GRN)</t>
  </si>
  <si>
    <t>O'Dowd, Michael (ANT)</t>
  </si>
  <si>
    <t>Reichenberg, Liam (ANT)</t>
  </si>
  <si>
    <t>Doocey, Joe (NON-P)</t>
  </si>
  <si>
    <t>Shalomon, Maksym (NON-P)</t>
  </si>
  <si>
    <t>Kerr, Stephen (NON-P)</t>
  </si>
  <si>
    <t>* Hyland, Christy (NON-P)</t>
  </si>
  <si>
    <t>Cafolla, ANTonio (SF)</t>
  </si>
  <si>
    <t>LAWLESS, PAUL (ANT)</t>
  </si>
  <si>
    <t>Horan, Tommy (ANT)</t>
  </si>
  <si>
    <t>Peyton, ANToinette (FG)</t>
  </si>
  <si>
    <t>Boxty Ó Conaill, Mícheál (GRN)</t>
  </si>
  <si>
    <t>Nolan, Peter (GRN)</t>
  </si>
  <si>
    <t>Beattie, Garie (NON-P)</t>
  </si>
  <si>
    <t>* DUFFY, MARK (NON-P)</t>
  </si>
  <si>
    <t>FAUGHNAN, JOE (NON-P)</t>
  </si>
  <si>
    <t>Howley, Keith (NON-P)</t>
  </si>
  <si>
    <t>Mullen, Jo (NON-P)</t>
  </si>
  <si>
    <t>Nolan, Willie (NON-P)</t>
  </si>
  <si>
    <t>Carey, John Paul (NON-P)</t>
  </si>
  <si>
    <t>Heneghan, Jay (NON-P)</t>
  </si>
  <si>
    <t>BARRETT, HARRY (NON-P)</t>
  </si>
  <si>
    <t>* KILCOYNE, MICHAEL (NON-P)</t>
  </si>
  <si>
    <t>Lavelle, Brendan (NON-P)</t>
  </si>
  <si>
    <t>Loftus, Gerry (NON-P)</t>
  </si>
  <si>
    <t>* FINN, RICHARD (NON-P)</t>
  </si>
  <si>
    <t>Kelly, Geraldine (NON-P)</t>
  </si>
  <si>
    <t>* O'BRIEN, PATSY (NON-P)</t>
  </si>
  <si>
    <t>Sweetman, Sandra (NON-P)</t>
  </si>
  <si>
    <t>Forkin, Sean (NON-P)</t>
  </si>
  <si>
    <t>* O'MALLEY, JOHN (NON-P)</t>
  </si>
  <si>
    <t>Geraghty, Donal (INDI)</t>
  </si>
  <si>
    <t>Devane, Mark (INDI)</t>
  </si>
  <si>
    <t>MAXWELL, CHRIS (INDI)</t>
  </si>
  <si>
    <t>Mac an TSionnaigh, Colm (INDI)</t>
  </si>
  <si>
    <t>Westlake, Raymond (INDI)</t>
  </si>
  <si>
    <t>Scott, Brandon (ANT)</t>
  </si>
  <si>
    <t>Devin, Peter (ANT)</t>
  </si>
  <si>
    <t>Whelan, Peter (ANT)</t>
  </si>
  <si>
    <t>Cyriac, Jose (ANT)</t>
  </si>
  <si>
    <t>O'Toole, Francis (ANT)</t>
  </si>
  <si>
    <t>* TÓIBÍN, EMER (ANT)</t>
  </si>
  <si>
    <t>BOYNE, DAVE (ANT)</t>
  </si>
  <si>
    <t>* McGinty, Elaine (LAB)</t>
  </si>
  <si>
    <t>Balfe, Eilish (LAB)</t>
  </si>
  <si>
    <t>McElhinney, Tracy (LAB)</t>
  </si>
  <si>
    <t>Eskdale, Martina (GRN)</t>
  </si>
  <si>
    <t>Mac Réamoinn, Cathal (GRN)</t>
  </si>
  <si>
    <t>McMenamin, Séamus (GRN)</t>
  </si>
  <si>
    <t>Bonham, Ruadháin (GRN)</t>
  </si>
  <si>
    <t>Ashbourne-Loftus, Cathal (NON-P)</t>
  </si>
  <si>
    <t>Bobbett, Charles (NON-P)</t>
  </si>
  <si>
    <t>* BONNER, JOE (NON-P)</t>
  </si>
  <si>
    <t>Czekalski, Marcin (NON-P)</t>
  </si>
  <si>
    <t>Murugadoss, Sivakumar (NON-P)</t>
  </si>
  <si>
    <t>* SMITH, AMANDA (NON-P)</t>
  </si>
  <si>
    <t>Corr, Cormac (NON-P)</t>
  </si>
  <si>
    <t>* GILROY, DAVID (NON-P)</t>
  </si>
  <si>
    <t>* KEOGAN, GERALDINE (NON-P)</t>
  </si>
  <si>
    <t>LENNON, CAROL (NON-P)</t>
  </si>
  <si>
    <t>Qevani, Marjeta (NON-P)</t>
  </si>
  <si>
    <t>Smith, Patrick (NON-P)</t>
  </si>
  <si>
    <t>* DEANE, FRANCIS (NON-P)</t>
  </si>
  <si>
    <t>Gillick, Edel (NON-P)</t>
  </si>
  <si>
    <t>* LAWES, ALAN (NON-P)</t>
  </si>
  <si>
    <t>Carroll, Eleanor (NON-P)</t>
  </si>
  <si>
    <t>* FITZGERALD, BRIAN (NON-P)</t>
  </si>
  <si>
    <t>* KILLIAN, NICK (NON-P)</t>
  </si>
  <si>
    <t>* TOOLE, GILLIAN (NON-P)</t>
  </si>
  <si>
    <t>* FRENCH, NOEL (NON-P)</t>
  </si>
  <si>
    <t>* Golden, Trevor (NON-P)</t>
  </si>
  <si>
    <t>* TREANOR, SEAMUS (NON-P)</t>
  </si>
  <si>
    <t>Hanratty, Seamus (NON-P)</t>
  </si>
  <si>
    <t>* Connolly, Paudge (NON-P)</t>
  </si>
  <si>
    <t>Grenham, Paddy (NON-P)</t>
  </si>
  <si>
    <t>Mee, Jimmy 'Stavrous' (NON-P)</t>
  </si>
  <si>
    <t>O'Higgins, Denis (NON-P)</t>
  </si>
  <si>
    <t>Walker, Colin (NON-P)</t>
  </si>
  <si>
    <t>Larkin, Olivia (ANT)</t>
  </si>
  <si>
    <t>Duffy, James (ANT)</t>
  </si>
  <si>
    <t>Donnelly, Tate (GRN)</t>
  </si>
  <si>
    <t>Pauliukonis, Deividas (GRN)</t>
  </si>
  <si>
    <t>Koneva, Ekaterina (GRN)</t>
  </si>
  <si>
    <t>* Hackett, Mark (GRN)</t>
  </si>
  <si>
    <t>Walsh, Liam (GRN)</t>
  </si>
  <si>
    <t>Boylan, Mike (NON-P)</t>
  </si>
  <si>
    <t>Buckley, Martin (NON-P)</t>
  </si>
  <si>
    <t>Deegan, Michael (NON-P)</t>
  </si>
  <si>
    <t>Kelly, Garrett (NON-P)</t>
  </si>
  <si>
    <t>* LEAHY, JOHN (NON-P)</t>
  </si>
  <si>
    <t>O'Meara, Jonathan (NON-P)</t>
  </si>
  <si>
    <t>Dillon, Deirdre (NON-P)</t>
  </si>
  <si>
    <t>* Feehan-Smollen, Sandy (NON-P)</t>
  </si>
  <si>
    <t>* O'BRIEN, SEAN (NON-P)</t>
  </si>
  <si>
    <t>MCDONNELL, FERGUS (INDI)</t>
  </si>
  <si>
    <t>Claffey, Aubrey (ANT)</t>
  </si>
  <si>
    <t>Alsani, Fayiz (ANT)</t>
  </si>
  <si>
    <t>Hester, Paul (GRN)</t>
  </si>
  <si>
    <t>* FALLON, LAURENCE (NON-P)</t>
  </si>
  <si>
    <t>* KELLY, EMER (NON-P)</t>
  </si>
  <si>
    <t>Naughton, Dominic (NON-P)</t>
  </si>
  <si>
    <t>* WARD, TONY (NON-P)</t>
  </si>
  <si>
    <t>Ali, Majid (NON-P)</t>
  </si>
  <si>
    <t>* BYRNE, VALERIE (NON-P)</t>
  </si>
  <si>
    <t>* CROSBY, TOM (NON-P)</t>
  </si>
  <si>
    <t>FRAIN, MICHEÁL (NON-P)</t>
  </si>
  <si>
    <t>Hussain, Sajjad [Saj] (NON-P)</t>
  </si>
  <si>
    <t>Ó Miadh, Caoimhín (NON-P)</t>
  </si>
  <si>
    <t>* WALDRON, ANTHONY [TONY] (NON-P)</t>
  </si>
  <si>
    <t>Forde, Paul (INDI)</t>
  </si>
  <si>
    <t>* DINEEN, NIGEL (INDI)</t>
  </si>
  <si>
    <t>* CLARKE, MICHAEL (NON-P)</t>
  </si>
  <si>
    <t>QUEENAN, JOSEPH (NON-P)</t>
  </si>
  <si>
    <t>* CASSERLY, MARIE (NON-P)</t>
  </si>
  <si>
    <t>Mc Gurran, Colm (NON-P)</t>
  </si>
  <si>
    <t>* BREE, DECLAN (NON-P)</t>
  </si>
  <si>
    <t>Filan, Finbarr (NON-P)</t>
  </si>
  <si>
    <t>Lawlor, Jim (NON-P)</t>
  </si>
  <si>
    <t>Mac Conville, Diarmuid (NON-P)</t>
  </si>
  <si>
    <t>Piwowarczyk, Agnieszka (GRN)</t>
  </si>
  <si>
    <t>Gogan, Johnny (GRN)</t>
  </si>
  <si>
    <t>Monaghan, Graham (ANT)</t>
  </si>
  <si>
    <t>CONWAY, FRANk (FF)</t>
  </si>
  <si>
    <t>KERINS, MARk (PBP)</t>
  </si>
  <si>
    <t>NOLAN, STEPHEn (SD)</t>
  </si>
  <si>
    <t>DWYER, LORRAINe (SF)</t>
  </si>
  <si>
    <t>* Ó BRADAIGH, DERREn (SF)</t>
  </si>
  <si>
    <t>COYLE, ROBERt (TIP)</t>
  </si>
  <si>
    <t>MAC OIREACHTAIGH, YAn (TNP)</t>
  </si>
  <si>
    <t>DILLION, ANNe (SF)</t>
  </si>
  <si>
    <t>FANNING, ENDa (SF)</t>
  </si>
  <si>
    <t>KELLY, CONOr (PBP)</t>
  </si>
  <si>
    <t>* GUERET, LILIAn (FF)</t>
  </si>
  <si>
    <t>RAFFERTY, CONOr (TIP)</t>
  </si>
  <si>
    <t>MCMAHON, CONOr (FG)</t>
  </si>
  <si>
    <t>DUGGAN, SHANe (SF)</t>
  </si>
  <si>
    <t>RUSSELL, ROBERt (SF)</t>
  </si>
  <si>
    <t>MCCANN, CORa (SF)</t>
  </si>
  <si>
    <t>* MAHON, KIERAn (PBP)</t>
  </si>
  <si>
    <t>KAVANAGH, THYEs (FF)</t>
  </si>
  <si>
    <t>DWYER, PHILIp (IF)</t>
  </si>
  <si>
    <t>DALY, DAVe (IF)</t>
  </si>
  <si>
    <t>CLINTON, ANTHONy (SF)</t>
  </si>
  <si>
    <t>* KING, CATHAl (SF)</t>
  </si>
  <si>
    <t>NUGENT, PATRICe (PAW)</t>
  </si>
  <si>
    <t>* WHELAN, LEAh (PBP)</t>
  </si>
  <si>
    <t>SMYTH, ADAm (FF)</t>
  </si>
  <si>
    <t>PRENDERGAST, LYNDa (FF)</t>
  </si>
  <si>
    <t>Quinn, Colm (ANT)</t>
  </si>
  <si>
    <t>NI CHONARAIN, SAOIRSe (ANT)</t>
  </si>
  <si>
    <t>Ellul, Josh (LAB)</t>
  </si>
  <si>
    <t>* TUFFY, JOANNA (LAB)</t>
  </si>
  <si>
    <t>Olatunji, Funmi Soyemi (LAB)</t>
  </si>
  <si>
    <t>* KEARNS, PAMELA (LAB)</t>
  </si>
  <si>
    <t>AHERN, CIARÁN (LAB)</t>
  </si>
  <si>
    <t>* Donaghy, Laura (GRN)</t>
  </si>
  <si>
    <t>* Hagin Meade, Lyn (GRN)</t>
  </si>
  <si>
    <t>RAM, JITHIn (GRN)</t>
  </si>
  <si>
    <t>Doran, Karla (GRN)</t>
  </si>
  <si>
    <t>* LYNCH, MARk (GRN)</t>
  </si>
  <si>
    <t>* MULHALL, VANESSa (GRN)</t>
  </si>
  <si>
    <t>MCENEANEY, SUZANNe (GRN)</t>
  </si>
  <si>
    <t>Conlon, Trevor (NON-P)</t>
  </si>
  <si>
    <t>Kozyrev, Viktor (NON-P)</t>
  </si>
  <si>
    <t>Rizvi, Mahim (NON-P)</t>
  </si>
  <si>
    <t>* TIMMONS, FRANCIS (NON-P)</t>
  </si>
  <si>
    <t>Ullah, Kahir (NON-P)</t>
  </si>
  <si>
    <t>Reddin, Nicholas (NON-P)</t>
  </si>
  <si>
    <t>* EDGE, ALAN (NON-P)</t>
  </si>
  <si>
    <t>AGBANA, EBEn (NON-P)</t>
  </si>
  <si>
    <t>KUNJALAKATU, JOSEPH ROy (NON-P)</t>
  </si>
  <si>
    <t>SHAH, KAMAl (NON-P)</t>
  </si>
  <si>
    <t>* O'TOOLE, LIONA (NON-P)</t>
  </si>
  <si>
    <t>* GOGARTY, PAUL NICHOLAS (NON-P)</t>
  </si>
  <si>
    <t>* Gogarty, Paul Nicholas (NON-P)</t>
  </si>
  <si>
    <t>* HAYES, ALAN (NON-P)</t>
  </si>
  <si>
    <t>Fitzgerald, Shane (NON-P)</t>
  </si>
  <si>
    <t>Callaghan, Gavin (NON-P)</t>
  </si>
  <si>
    <t>* MCMAHON, RONAN (NON-P)</t>
  </si>
  <si>
    <t>O’KEEFFE, COLm (NON-P)</t>
  </si>
  <si>
    <t>HARRINGTON, KEn (NON-P)</t>
  </si>
  <si>
    <t>OWENS, JIMMy (NON-P)</t>
  </si>
  <si>
    <t>* DUFF, MICK (NON-P)</t>
  </si>
  <si>
    <t>* HOLOHAN, PATRICK PEARSE (NON-P)</t>
  </si>
  <si>
    <t>CONLON, GERALDINe (NON-P)</t>
  </si>
  <si>
    <t>* RICHARDSON, DERMOT (NON-P)</t>
  </si>
  <si>
    <t>DECOURCY, LINDA (INDI)</t>
  </si>
  <si>
    <t>ENGLISh, PJ (FF)</t>
  </si>
  <si>
    <t>MOYNIHAN, ALAn (SD)</t>
  </si>
  <si>
    <t>Ó HÉANNA, CATHAl (SF)</t>
  </si>
  <si>
    <t>MURPHY, MARTIn (IFP)</t>
  </si>
  <si>
    <t>* BLACK, TONy (SF)</t>
  </si>
  <si>
    <t>BROWNE, MOLLy (SF)</t>
  </si>
  <si>
    <t>FINNAN, JACQUi (FF)</t>
  </si>
  <si>
    <t>FOGARTY, MATTHEw (FG)</t>
  </si>
  <si>
    <t>MCGRATH, JOHn (TNP)</t>
  </si>
  <si>
    <t>DINGIVAN, NATASHa (SF)</t>
  </si>
  <si>
    <t>JOHNSON, TERESa (WUA)</t>
  </si>
  <si>
    <t>MCGRATH, DEAn (SF)</t>
  </si>
  <si>
    <t>MAHER, ELEANOr (FG)</t>
  </si>
  <si>
    <t>O'DONOGHUE, DAMIAn (SF)</t>
  </si>
  <si>
    <t>RYAN, GAVIn (SF)</t>
  </si>
  <si>
    <t>Ó CONCHÚIR, BRENDÁn (SF)</t>
  </si>
  <si>
    <t>RYAN, DEIRDRE MARIa (FF)</t>
  </si>
  <si>
    <t>HARTY, DAn (SF)</t>
  </si>
  <si>
    <t>O'GORMAN, EDDIe (INDI)</t>
  </si>
  <si>
    <t>MADIGAN, MYRIAm (GRN)</t>
  </si>
  <si>
    <t>POCOCK, IVa (GRN)</t>
  </si>
  <si>
    <t>MALONEY, AISLINg (GRN)</t>
  </si>
  <si>
    <t>BRENNAN, MICHAEL 'CHICKEN' (LAB)</t>
  </si>
  <si>
    <t>MORGAN WALSH, LOUISE (LAB)</t>
  </si>
  <si>
    <t>* BONFIELD, FIONA (LAB)</t>
  </si>
  <si>
    <t>LEWIS, JORDAn (LAB)</t>
  </si>
  <si>
    <t>FITZGERALD, BILl (NON-P)</t>
  </si>
  <si>
    <t>HENNESSY, TOm (NON-P)</t>
  </si>
  <si>
    <t>* MCGRATH, MÁIRÍN (NON-P)</t>
  </si>
  <si>
    <t>* MOLONEY, ANDY (NON-P)</t>
  </si>
  <si>
    <t>SMITH, SHANe (NON-P)</t>
  </si>
  <si>
    <t>* O'MEARA, KEVIn (NON-P)</t>
  </si>
  <si>
    <t>BROWNE, LIAM (NON-P)</t>
  </si>
  <si>
    <t>O'DONNELL, PEADAr (NON-P)</t>
  </si>
  <si>
    <t>O'HENEY, JOHN (NON-P)</t>
  </si>
  <si>
    <t>DEMPSEY, DEIRDRe (NON-P)</t>
  </si>
  <si>
    <t>* DENNEHY, NIALL P (NON-P)</t>
  </si>
  <si>
    <t>* MOLLOY, RICHIE (NON-P)</t>
  </si>
  <si>
    <t>* HANNIGAN, JOE (NON-P)</t>
  </si>
  <si>
    <t>* MORRIS, SÉAMUS (NON-P)</t>
  </si>
  <si>
    <t>* O'MEARA, MICHAEL (NON-P)</t>
  </si>
  <si>
    <t>AHERN, DAVId (NON-P)</t>
  </si>
  <si>
    <t>QUIRKE O'MEARA, PAMELA (NON-P)</t>
  </si>
  <si>
    <t>* LEE, SHANE (NON-P)</t>
  </si>
  <si>
    <t>* MORAN, EDDIE (NON-P)</t>
  </si>
  <si>
    <t>* LOWRY, MICHEÁL (NON-P)</t>
  </si>
  <si>
    <t>* RYAN, JIM (NON-P)</t>
  </si>
  <si>
    <t>WUA</t>
  </si>
  <si>
    <t>Mangan, Killian (NON-P)</t>
  </si>
  <si>
    <t>Cleary, Ronan (ANT)</t>
  </si>
  <si>
    <t>Dooley, SamANTha (PAW)</t>
  </si>
  <si>
    <t>* PHELAN, THOMAS (LAB)</t>
  </si>
  <si>
    <t>* PRATT, JOHN (LAB)</t>
  </si>
  <si>
    <t>McKnight, Mairéad (LAB)</t>
  </si>
  <si>
    <t>RYAN, SEAMUS (LAB)</t>
  </si>
  <si>
    <t>Curran, Padraic (NON-P)</t>
  </si>
  <si>
    <t>Hallahan, Caren (NON-P)</t>
  </si>
  <si>
    <t>Joyce, Aaron (NON-P)</t>
  </si>
  <si>
    <t>Morrison, Roger (NON-P)</t>
  </si>
  <si>
    <t>* O'Donnell, Séamus (NON-P)</t>
  </si>
  <si>
    <t>O RIORDAN, JOE (NON-P)</t>
  </si>
  <si>
    <t>Shaw, Jonathan (NON-P)</t>
  </si>
  <si>
    <t>Buckley, Brian (NON-P)</t>
  </si>
  <si>
    <t>Power, Frank (NON-P)</t>
  </si>
  <si>
    <t>* CLUNE, DECLAN (NON-P)</t>
  </si>
  <si>
    <t>Conway, Frank (NON-P)</t>
  </si>
  <si>
    <t>* CONWAY, JOE (NON-P)</t>
  </si>
  <si>
    <t>HANNIGAN, BLAISE (NON-P)</t>
  </si>
  <si>
    <t>* KELLY, JOE (NON-P)</t>
  </si>
  <si>
    <t>O'Neill, Melissa (NON-P)</t>
  </si>
  <si>
    <t>BARRY, DECLAN (NON-P)</t>
  </si>
  <si>
    <t>* DANIELS, DAVID (NON-P)</t>
  </si>
  <si>
    <t>Ryan, Darren (NON-P)</t>
  </si>
  <si>
    <t>BARRY, DONAL (NON-P)</t>
  </si>
  <si>
    <t>Carroll, Lisa (NON-P)</t>
  </si>
  <si>
    <t>English, Eric (NON-P)</t>
  </si>
  <si>
    <t>Reinhardt, Seán (NON-P)</t>
  </si>
  <si>
    <t>Ó Faoláin, Críostóir (GRN)</t>
  </si>
  <si>
    <t>Glasscoe, Lynne (GRN)</t>
  </si>
  <si>
    <t>* Kiely, Cristíona (GRN)</t>
  </si>
  <si>
    <t>* Power, Jody (GRN)</t>
  </si>
  <si>
    <t>Ní Chléirigh, Maolíosa (GRN)</t>
  </si>
  <si>
    <t>* Heavin, Louise (GRN)</t>
  </si>
  <si>
    <t>Okeke, Carol (GRN)</t>
  </si>
  <si>
    <t>* Smyth, Hazel (GRN)</t>
  </si>
  <si>
    <t>Lennon, Ray (LAB)</t>
  </si>
  <si>
    <t>* LEONARD, DENIS (LAB)</t>
  </si>
  <si>
    <t>* PENROSE, JOHNNIE (LAB)</t>
  </si>
  <si>
    <t>Bennett, Fidelma (LAB)</t>
  </si>
  <si>
    <t>Izekor, ANThonia (FG)</t>
  </si>
  <si>
    <t>O'Neill, Laura (ANT)</t>
  </si>
  <si>
    <t>* HOGAN, PAUL (INDI)</t>
  </si>
  <si>
    <t>Crum, Brian (INDI)</t>
  </si>
  <si>
    <t>Hogan, Paul (INDI)</t>
  </si>
  <si>
    <t>Cleary, Tom (NON-P)</t>
  </si>
  <si>
    <t>MORAN, KEVIN 'BOXER' (NON-P)</t>
  </si>
  <si>
    <t>Fanning, Noeleen (NON-P)</t>
  </si>
  <si>
    <t>* DOLLARD, MICK (NON-P)</t>
  </si>
  <si>
    <t>Hussey, Patrick (NON-P)</t>
  </si>
  <si>
    <t>Wall, Majella (NON-P)</t>
  </si>
  <si>
    <t>Doyle, Eamonn (NON-P)</t>
  </si>
  <si>
    <t>O'Neill, Michelle (NON-P)</t>
  </si>
  <si>
    <t>SHANNON, RAYMOND (NON-P)</t>
  </si>
  <si>
    <t>* O ROURKE, JOHN (NON-P)</t>
  </si>
  <si>
    <t>* OWENS, JACKSER (NON-P)</t>
  </si>
  <si>
    <t>Wheelock, Cyril (NON-P)</t>
  </si>
  <si>
    <t>BOLAND, NICKY (NON-P)</t>
  </si>
  <si>
    <t>Byrne, Cillian (NON-P)</t>
  </si>
  <si>
    <t>Fleming, Jimmy (NON-P)</t>
  </si>
  <si>
    <t>* FARRELL, MARY (NON-P)</t>
  </si>
  <si>
    <t>KAVANAGH, PADDY (NON-P)</t>
  </si>
  <si>
    <t>* BARDEN, PAT (NON-P)</t>
  </si>
  <si>
    <t>DWYER, JOHN (NON-P)</t>
  </si>
  <si>
    <t>Flynn, Anne (NON-P)</t>
  </si>
  <si>
    <t>Forte, Raymond (NON-P)</t>
  </si>
  <si>
    <t>Furlong, James (NON-P)</t>
  </si>
  <si>
    <t>MURPHY, MARTY (NON-P)</t>
  </si>
  <si>
    <t>Barden, Jack (NON-P)</t>
  </si>
  <si>
    <t>* CARTHY, GER (NON-P)</t>
  </si>
  <si>
    <t>Druhan, Joe (NON-P)</t>
  </si>
  <si>
    <t>* KELLY, LEONARD (NON-P)</t>
  </si>
  <si>
    <t>Ryan, Dave (NON-P)</t>
  </si>
  <si>
    <t>* Connick, ANThony (NON-P)</t>
  </si>
  <si>
    <t>* CODD, JIM (ANT)</t>
  </si>
  <si>
    <t>Fitzpatrick, Lorna (LAB)</t>
  </si>
  <si>
    <t>Lyng Maloney, Bridín (LAB)</t>
  </si>
  <si>
    <t>Corish, Damien (LAB)</t>
  </si>
  <si>
    <t>Clancy Barron, Vicky (LAB)</t>
  </si>
  <si>
    <t>* LAWLOR, GEORGE (LAB)</t>
  </si>
  <si>
    <t>WALSH, CATHERINE BIDDY (LAB)</t>
  </si>
  <si>
    <t>Cahill-Flynn, Brendan (GRN)</t>
  </si>
  <si>
    <t>Walsh, Ann (GRN)</t>
  </si>
  <si>
    <t>O'Gorman, David (INDI)</t>
  </si>
  <si>
    <t>NEARY, IAN (INDI)</t>
  </si>
  <si>
    <t>McNulty, ANThony (PBP)</t>
  </si>
  <si>
    <t>Hogan, Ciarán (ANT)</t>
  </si>
  <si>
    <t>Goldsmith, ANTony (IFP)</t>
  </si>
  <si>
    <t>Hill, ANThony (SF)</t>
  </si>
  <si>
    <t>* Ferris, Anne (LAB)</t>
  </si>
  <si>
    <t>Kenna, Bryan (LAB)</t>
  </si>
  <si>
    <t>Burke, Anne Waithira (LAB)</t>
  </si>
  <si>
    <t>* O'BRIEN, PAUL (LAB)</t>
  </si>
  <si>
    <t>* DOYLE, ERIKA (GRN)</t>
  </si>
  <si>
    <t>Pigot, Alex (GRN)</t>
  </si>
  <si>
    <t>* SCOTT, LOURDA (GRN)</t>
  </si>
  <si>
    <t>Fahey McCarthy, Mia (GRN)</t>
  </si>
  <si>
    <t>Bodley, Viktoria (NON-P)</t>
  </si>
  <si>
    <t>* LEONARD, PEIR (NON-P)</t>
  </si>
  <si>
    <t>* MURPHY, MIRIAM (NON-P)</t>
  </si>
  <si>
    <t>MULHALL, JASON (NON-P)</t>
  </si>
  <si>
    <t>* O'NEILL, GERRY (NON-P)</t>
  </si>
  <si>
    <t>PlANT, Dominic (NON-P)</t>
  </si>
  <si>
    <t>Donnelly, Lee (NON-P)</t>
  </si>
  <si>
    <t>DUDDY, MALACHAÍ (NON-P)</t>
  </si>
  <si>
    <t>* BEHAN, JOE (NON-P)</t>
  </si>
  <si>
    <t>Carry, Rob (NON-P)</t>
  </si>
  <si>
    <t>Flood, Colm Joseph (NON-P)</t>
  </si>
  <si>
    <t>Manning, Keith (NON-P)</t>
  </si>
  <si>
    <t>FINN, ORLA (NON-P)</t>
  </si>
  <si>
    <t>* FORTUNE, TOM (NON-P)</t>
  </si>
  <si>
    <t>Keddy, Charlie (NON-P)</t>
  </si>
  <si>
    <t>* STOKES, STEPHEN (NON-P)</t>
  </si>
  <si>
    <t>* Kavanagh, Mary (NON-P)</t>
  </si>
  <si>
    <t>Kavanagh, Tim (NON-P)</t>
  </si>
  <si>
    <t>Larkin, John (NON-P)</t>
  </si>
  <si>
    <t>* SNELL, JOHN (NON-P)</t>
  </si>
  <si>
    <t>Cork County</t>
  </si>
  <si>
    <t>Cork City</t>
  </si>
  <si>
    <t>Dublin City</t>
  </si>
  <si>
    <t>Galway City</t>
  </si>
  <si>
    <t>Galway County</t>
  </si>
  <si>
    <t>BALFE, PAT (SD)</t>
  </si>
  <si>
    <t>* Connolly, Noel (SF)</t>
  </si>
  <si>
    <t>* Curran, Paddy (FG)</t>
  </si>
  <si>
    <t>* DOYLE, SUZANNE (FF)</t>
  </si>
  <si>
    <t>* DUFFY, KEVIN (FG)</t>
  </si>
  <si>
    <t>NÍ RAGHALLAIGH, SHÓNAGH (SF)</t>
  </si>
  <si>
    <t>O'LOUGHLIN, BRIAN (FF)</t>
  </si>
  <si>
    <t>Benson, Lorraine (GRN)</t>
  </si>
  <si>
    <t>Harrison, Chris (LAB)</t>
  </si>
  <si>
    <t>Crowe, Declan (NON-P)</t>
  </si>
  <si>
    <t>Delaney, Denis (NON-P)</t>
  </si>
  <si>
    <t>Goodwin, Aisling (NON-P)</t>
  </si>
  <si>
    <t>O'Malley, Paul Raymond (INDI)</t>
  </si>
  <si>
    <t>Limerick</t>
  </si>
  <si>
    <t>Waterford</t>
  </si>
  <si>
    <t>Transfer of Doyle, S's Surplus and Result</t>
  </si>
  <si>
    <t>Transfer of Duffy, K's Surplus and Result</t>
  </si>
  <si>
    <t>Transfer of Delaney, D's and Goodwin, A's Votes and Result</t>
  </si>
  <si>
    <t>Transfer of Benson, L's Votes and Result</t>
  </si>
  <si>
    <t>Transfer of Harrison, C's Votes and Result</t>
  </si>
  <si>
    <t>Transfer of O'Malley, P's Votes and Result</t>
  </si>
  <si>
    <t>Transfer of Connolly, N's Votes and Result</t>
  </si>
  <si>
    <t>Transfer of Crowe, D's Votes and Result</t>
  </si>
  <si>
    <t>Ali, Imran (GRN)</t>
  </si>
  <si>
    <t>*CALDWELL, BERNARD (FF)</t>
  </si>
  <si>
    <t>* KILLEEN, NUALA (SD)</t>
  </si>
  <si>
    <t>* NEVILLE, JOE (FG)</t>
  </si>
  <si>
    <t>O'Boyle, Joan (SF)</t>
  </si>
  <si>
    <t>Transfer of Neville, J's Surplus and Result</t>
  </si>
  <si>
    <t>Byrne, Melissa (ANT)</t>
  </si>
  <si>
    <t>Conway, Aina (LAB)</t>
  </si>
  <si>
    <t>Garvin, James (NON-P)</t>
  </si>
  <si>
    <t>Maher, Ronan (GRN)</t>
  </si>
  <si>
    <t>* HEAVEY, NOEL (FF)</t>
  </si>
  <si>
    <t>McCormack, Chris (NON-P)</t>
  </si>
  <si>
    <t>MCDONNELL, TOM (NON-P)</t>
  </si>
  <si>
    <t>* O'DWYER, PEGGY (FG)</t>
  </si>
  <si>
    <t>* O'DWYER, TRACEY (FG)</t>
  </si>
  <si>
    <t>O'Neill, Leanne (NON-P)</t>
  </si>
  <si>
    <t>* PENDER, CHRIS (SD)</t>
  </si>
  <si>
    <t>* POWER, ROB (FF)</t>
  </si>
  <si>
    <t>Stokes, James (SF)</t>
  </si>
  <si>
    <t>Thrope, Terri (SF)</t>
  </si>
  <si>
    <t>Total Elected</t>
  </si>
  <si>
    <t>The National Party</t>
  </si>
  <si>
    <t>NAMES OF CANDIDATES (5 No.)
( * Denotes outgoing member)</t>
  </si>
  <si>
    <t>Transfer of O'Dwyer, T's Surplus and Result</t>
  </si>
  <si>
    <t>Transfer of Maher, R's Votes and Result</t>
  </si>
  <si>
    <t>Transfer of Thorpe, T's Votes and Result</t>
  </si>
  <si>
    <t>Transfer of Garvin, J's Surplus and Result</t>
  </si>
  <si>
    <t>Transfer of Conway, A's Votes and Result</t>
  </si>
  <si>
    <t>Transfer of O'Dwyer, P's Surplus and Result</t>
  </si>
  <si>
    <t>Transfer of Pender, C's Surplus and Result</t>
  </si>
  <si>
    <t>Transfer of Byrne, M's Votes and Result</t>
  </si>
  <si>
    <t>Transfer of Stenson, E's Surplus and Result</t>
  </si>
  <si>
    <t>Transfer of Guckian, D's Surplus and Result</t>
  </si>
  <si>
    <t>ATHAR, SADIa (NON-P)</t>
  </si>
  <si>
    <t>CARBERRY, ALICIa (NON-P)</t>
  </si>
  <si>
    <t>DONNELLY, JAMEs, (SF)</t>
  </si>
  <si>
    <t>GREENE-CASEY, MAURa (NON-P)</t>
  </si>
  <si>
    <t>JOSEPH, CATHERINe (GRN)</t>
  </si>
  <si>
    <t>MANZOOR, MUJAHId (NON-P)</t>
  </si>
  <si>
    <t>MCKENDRY, GARETh (TIP)</t>
  </si>
  <si>
    <t>QUINN, JAMEs (NON-P)</t>
  </si>
  <si>
    <t>REILLY, TONy (NON-P)</t>
  </si>
  <si>
    <t>SCHOUTEN, DWAIn (NON-P)</t>
  </si>
  <si>
    <t>SMYTH, DAVe (PBP)</t>
  </si>
  <si>
    <t>Uddin, Kamal (LAB)</t>
  </si>
  <si>
    <t>* SINNOTT, JUSTIN (SD)</t>
  </si>
  <si>
    <t>Outgoing</t>
  </si>
  <si>
    <t>Outgoing Elected</t>
  </si>
  <si>
    <t>* O'REILLY, SHANE P. (INDI)</t>
  </si>
  <si>
    <t>* O'REILLY, TP (FG)</t>
  </si>
  <si>
    <t>* BENNETT, WINSTON (FG)</t>
  </si>
  <si>
    <t>* BRADY, PHILIP 'GUNNER' (FF)</t>
  </si>
  <si>
    <t>* SMITH, TREVOR (FG)</t>
  </si>
  <si>
    <t>* SMITH, AINE (FF)</t>
  </si>
  <si>
    <t>* FAYE, BRENDAN (NON-P)</t>
  </si>
  <si>
    <t>* FEELEY, JOHN PAUL (FF)</t>
  </si>
  <si>
    <t>* McVitty, Peter (FG)</t>
  </si>
  <si>
    <t>* WALSH, PATRICIA (FF)</t>
  </si>
  <si>
    <t>* Grant, Liam (GRN)</t>
  </si>
  <si>
    <t>Doohan, Anthony Matthew (NON-P)</t>
  </si>
  <si>
    <t>Outgoing elected</t>
  </si>
  <si>
    <t>* Lavin, Anthony (FG)</t>
  </si>
  <si>
    <t>* Manton, Brigid (FF)</t>
  </si>
  <si>
    <t>* HEALY-RAE, JOHNNY (NON-P)</t>
  </si>
  <si>
    <t>* CAHILL, MICHAEL (FF)</t>
  </si>
  <si>
    <t>* MCCARTHY, DAN (NON-P)</t>
  </si>
  <si>
    <t>* MORIARTY, NORMA (FF)</t>
  </si>
  <si>
    <t>COSGROVE, NESSA (LAB)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</si>
</sst>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#,###;\-\ #,###;\-"/>
    <numFmt numFmtId="165" formatCode="\+\ #,###;\-\ #,###;\-"/>
    <numFmt numFmtId="166" formatCode="0.000"/>
    <numFmt numFmtId="167" formatCode="_-* #,##0_-;\-* #,##0_-;_-* &quot;-&quot;??_-;_-@_-"/>
    <numFmt numFmtId="168" formatCode="0.00000"/>
    <numFmt numFmtId="169" formatCode="#,##0_ ;\-#,##0\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10"/>
      <color rgb="FFFF0000"/>
      <name val="Arial"/>
      <family val="2"/>
    </font>
    <font>
      <b/>
      <sz val="9"/>
      <color indexed="81"/>
      <name val="Tahoma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8"/>
      <color rgb="FFFF0000"/>
      <name val="Arial"/>
      <family val="2"/>
    </font>
    <font>
      <b/>
      <sz val="11"/>
      <color rgb="FFFF0000"/>
      <name val="Calibri"/>
      <family val="2"/>
      <scheme val="minor"/>
    </font>
    <font>
      <b/>
      <i/>
      <sz val="10"/>
      <name val="Arial"/>
      <family val="2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/>
      <diagonal/>
    </border>
  </borders>
  <cellStyleXfs count="3">
    <xf numFmtId="0" fontId="0" fillId="0" borderId="0"/>
    <xf numFmtId="0" fontId="3" fillId="0" borderId="0"/>
    <xf numFmtId="43" fontId="3" fillId="0" borderId="0" applyFont="0" applyFill="0" applyBorder="0" applyAlignment="0" applyProtection="0"/>
  </cellStyleXfs>
  <cellXfs count="347">
    <xf numFmtId="0" fontId="0" fillId="0" borderId="0" xfId="0"/>
    <xf numFmtId="165" fontId="0" fillId="0" borderId="0" xfId="0" applyNumberFormat="1"/>
    <xf numFmtId="164" fontId="0" fillId="0" borderId="0" xfId="0" applyNumberFormat="1"/>
    <xf numFmtId="0" fontId="4" fillId="0" borderId="0" xfId="1" applyFont="1"/>
    <xf numFmtId="0" fontId="5" fillId="0" borderId="0" xfId="1" applyFont="1"/>
    <xf numFmtId="0" fontId="4" fillId="0" borderId="0" xfId="1" applyFont="1" applyAlignment="1">
      <alignment vertical="center"/>
    </xf>
    <xf numFmtId="2" fontId="6" fillId="2" borderId="1" xfId="1" applyNumberFormat="1" applyFont="1" applyFill="1" applyBorder="1" applyAlignment="1">
      <alignment horizontal="right" vertical="top" wrapText="1" indent="3"/>
    </xf>
    <xf numFmtId="0" fontId="6" fillId="2" borderId="2" xfId="1" applyFont="1" applyFill="1" applyBorder="1" applyAlignment="1">
      <alignment horizontal="right" vertical="top" wrapText="1" indent="3"/>
    </xf>
    <xf numFmtId="3" fontId="6" fillId="2" borderId="2" xfId="1" applyNumberFormat="1" applyFont="1" applyFill="1" applyBorder="1" applyAlignment="1">
      <alignment horizontal="right" vertical="top" wrapText="1" indent="3"/>
    </xf>
    <xf numFmtId="2" fontId="6" fillId="2" borderId="2" xfId="1" applyNumberFormat="1" applyFont="1" applyFill="1" applyBorder="1" applyAlignment="1">
      <alignment horizontal="right" vertical="top" wrapText="1" indent="3"/>
    </xf>
    <xf numFmtId="0" fontId="6" fillId="2" borderId="3" xfId="1" applyFont="1" applyFill="1" applyBorder="1" applyAlignment="1">
      <alignment horizontal="left" vertical="top" wrapText="1"/>
    </xf>
    <xf numFmtId="0" fontId="7" fillId="0" borderId="0" xfId="1" applyFont="1"/>
    <xf numFmtId="2" fontId="6" fillId="3" borderId="4" xfId="1" applyNumberFormat="1" applyFont="1" applyFill="1" applyBorder="1" applyAlignment="1">
      <alignment horizontal="right" vertical="top" wrapText="1" indent="3"/>
    </xf>
    <xf numFmtId="0" fontId="6" fillId="3" borderId="5" xfId="1" applyFont="1" applyFill="1" applyBorder="1" applyAlignment="1">
      <alignment horizontal="right" vertical="top" wrapText="1" indent="3"/>
    </xf>
    <xf numFmtId="3" fontId="6" fillId="3" borderId="5" xfId="1" applyNumberFormat="1" applyFont="1" applyFill="1" applyBorder="1" applyAlignment="1">
      <alignment horizontal="right" vertical="top" wrapText="1" indent="3"/>
    </xf>
    <xf numFmtId="2" fontId="6" fillId="3" borderId="5" xfId="1" applyNumberFormat="1" applyFont="1" applyFill="1" applyBorder="1" applyAlignment="1">
      <alignment horizontal="right" vertical="top" wrapText="1" indent="3"/>
    </xf>
    <xf numFmtId="0" fontId="6" fillId="3" borderId="6" xfId="1" applyFont="1" applyFill="1" applyBorder="1" applyAlignment="1">
      <alignment horizontal="left" vertical="top" wrapText="1"/>
    </xf>
    <xf numFmtId="2" fontId="5" fillId="4" borderId="4" xfId="1" applyNumberFormat="1" applyFont="1" applyFill="1" applyBorder="1" applyAlignment="1">
      <alignment horizontal="right" vertical="top" wrapText="1" indent="3"/>
    </xf>
    <xf numFmtId="0" fontId="5" fillId="4" borderId="5" xfId="1" applyFont="1" applyFill="1" applyBorder="1" applyAlignment="1">
      <alignment horizontal="right" vertical="top" wrapText="1" indent="3"/>
    </xf>
    <xf numFmtId="0" fontId="5" fillId="0" borderId="5" xfId="1" applyFont="1" applyBorder="1" applyAlignment="1">
      <alignment horizontal="right" vertical="top" wrapText="1" indent="3"/>
    </xf>
    <xf numFmtId="3" fontId="5" fillId="0" borderId="5" xfId="1" applyNumberFormat="1" applyFont="1" applyBorder="1" applyAlignment="1">
      <alignment horizontal="right" vertical="top" wrapText="1" indent="3"/>
    </xf>
    <xf numFmtId="2" fontId="5" fillId="0" borderId="5" xfId="1" applyNumberFormat="1" applyFont="1" applyBorder="1" applyAlignment="1">
      <alignment horizontal="right" vertical="top" wrapText="1" indent="3"/>
    </xf>
    <xf numFmtId="0" fontId="1" fillId="0" borderId="6" xfId="1" applyFont="1" applyBorder="1" applyAlignment="1">
      <alignment horizontal="left" vertical="top" wrapText="1"/>
    </xf>
    <xf numFmtId="0" fontId="1" fillId="4" borderId="6" xfId="1" applyFont="1" applyFill="1" applyBorder="1" applyAlignment="1">
      <alignment horizontal="left" vertical="top" wrapText="1"/>
    </xf>
    <xf numFmtId="3" fontId="4" fillId="0" borderId="0" xfId="1" applyNumberFormat="1" applyFont="1"/>
    <xf numFmtId="0" fontId="5" fillId="4" borderId="4" xfId="1" applyFont="1" applyFill="1" applyBorder="1" applyAlignment="1">
      <alignment horizontal="right" vertical="top" wrapText="1" indent="3"/>
    </xf>
    <xf numFmtId="0" fontId="2" fillId="0" borderId="6" xfId="1" applyFont="1" applyBorder="1" applyAlignment="1">
      <alignment horizontal="left" vertical="top" wrapText="1"/>
    </xf>
    <xf numFmtId="0" fontId="7" fillId="0" borderId="0" xfId="1" applyFont="1" applyAlignment="1">
      <alignment vertical="center"/>
    </xf>
    <xf numFmtId="0" fontId="2" fillId="3" borderId="6" xfId="1" applyFont="1" applyFill="1" applyBorder="1" applyAlignment="1">
      <alignment horizontal="left" vertical="top" wrapText="1"/>
    </xf>
    <xf numFmtId="3" fontId="5" fillId="0" borderId="5" xfId="1" applyNumberFormat="1" applyFont="1" applyBorder="1" applyAlignment="1">
      <alignment horizontal="right" vertical="top" indent="3"/>
    </xf>
    <xf numFmtId="0" fontId="5" fillId="4" borderId="4" xfId="1" applyFont="1" applyFill="1" applyBorder="1" applyAlignment="1">
      <alignment horizontal="center" vertical="top" wrapText="1"/>
    </xf>
    <xf numFmtId="0" fontId="5" fillId="4" borderId="5" xfId="1" applyFont="1" applyFill="1" applyBorder="1" applyAlignment="1">
      <alignment horizontal="center" vertical="top" wrapText="1"/>
    </xf>
    <xf numFmtId="0" fontId="5" fillId="0" borderId="5" xfId="1" applyFont="1" applyBorder="1" applyAlignment="1">
      <alignment horizontal="center" vertical="top" wrapText="1"/>
    </xf>
    <xf numFmtId="0" fontId="6" fillId="0" borderId="6" xfId="1" applyFont="1" applyBorder="1" applyAlignment="1">
      <alignment horizontal="left" vertical="top" wrapText="1"/>
    </xf>
    <xf numFmtId="0" fontId="6" fillId="3" borderId="7" xfId="1" applyFont="1" applyFill="1" applyBorder="1" applyAlignment="1">
      <alignment horizontal="center" vertical="center" wrapText="1"/>
    </xf>
    <xf numFmtId="0" fontId="6" fillId="3" borderId="8" xfId="1" applyFont="1" applyFill="1" applyBorder="1" applyAlignment="1">
      <alignment horizontal="center" vertical="center" wrapText="1"/>
    </xf>
    <xf numFmtId="0" fontId="6" fillId="3" borderId="9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Continuous" vertical="top"/>
    </xf>
    <xf numFmtId="0" fontId="6" fillId="0" borderId="0" xfId="1" applyFont="1" applyAlignment="1">
      <alignment horizontal="centerContinuous" vertical="top"/>
    </xf>
    <xf numFmtId="2" fontId="6" fillId="0" borderId="0" xfId="1" applyNumberFormat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3" fontId="6" fillId="0" borderId="0" xfId="1" applyNumberFormat="1" applyFont="1" applyAlignment="1">
      <alignment horizontal="center" vertical="center" wrapText="1"/>
    </xf>
    <xf numFmtId="0" fontId="6" fillId="3" borderId="2" xfId="1" applyFont="1" applyFill="1" applyBorder="1" applyAlignment="1">
      <alignment horizontal="right" vertical="center" wrapText="1" indent="3"/>
    </xf>
    <xf numFmtId="2" fontId="6" fillId="3" borderId="2" xfId="1" applyNumberFormat="1" applyFont="1" applyFill="1" applyBorder="1" applyAlignment="1">
      <alignment horizontal="right" wrapText="1" indent="3"/>
    </xf>
    <xf numFmtId="3" fontId="6" fillId="3" borderId="2" xfId="1" applyNumberFormat="1" applyFont="1" applyFill="1" applyBorder="1" applyAlignment="1">
      <alignment horizontal="right" vertical="center" wrapText="1" indent="3"/>
    </xf>
    <xf numFmtId="3" fontId="5" fillId="3" borderId="2" xfId="1" applyNumberFormat="1" applyFont="1" applyFill="1" applyBorder="1" applyAlignment="1">
      <alignment horizontal="center" vertical="center" wrapText="1"/>
    </xf>
    <xf numFmtId="2" fontId="5" fillId="0" borderId="5" xfId="1" applyNumberFormat="1" applyFont="1" applyBorder="1" applyAlignment="1">
      <alignment horizontal="right" wrapText="1" indent="3"/>
    </xf>
    <xf numFmtId="0" fontId="6" fillId="4" borderId="5" xfId="1" applyFont="1" applyFill="1" applyBorder="1" applyAlignment="1">
      <alignment horizontal="right" vertical="center" wrapText="1" indent="3"/>
    </xf>
    <xf numFmtId="2" fontId="6" fillId="4" borderId="5" xfId="1" applyNumberFormat="1" applyFont="1" applyFill="1" applyBorder="1" applyAlignment="1">
      <alignment horizontal="right" vertical="center" wrapText="1" indent="3"/>
    </xf>
    <xf numFmtId="3" fontId="6" fillId="4" borderId="5" xfId="1" applyNumberFormat="1" applyFont="1" applyFill="1" applyBorder="1" applyAlignment="1">
      <alignment horizontal="right" vertical="center" wrapText="1" indent="3"/>
    </xf>
    <xf numFmtId="3" fontId="6" fillId="0" borderId="5" xfId="1" applyNumberFormat="1" applyFont="1" applyBorder="1" applyAlignment="1">
      <alignment horizontal="right" vertical="center" wrapText="1" indent="3"/>
    </xf>
    <xf numFmtId="0" fontId="6" fillId="0" borderId="5" xfId="1" applyFont="1" applyBorder="1" applyAlignment="1">
      <alignment horizontal="right" vertical="center" wrapText="1" indent="3"/>
    </xf>
    <xf numFmtId="2" fontId="6" fillId="3" borderId="4" xfId="1" applyNumberFormat="1" applyFont="1" applyFill="1" applyBorder="1" applyAlignment="1">
      <alignment horizontal="right" wrapText="1" indent="3"/>
    </xf>
    <xf numFmtId="0" fontId="6" fillId="3" borderId="5" xfId="1" applyFont="1" applyFill="1" applyBorder="1" applyAlignment="1">
      <alignment horizontal="right" vertical="center" wrapText="1" indent="3"/>
    </xf>
    <xf numFmtId="2" fontId="6" fillId="3" borderId="5" xfId="1" applyNumberFormat="1" applyFont="1" applyFill="1" applyBorder="1" applyAlignment="1">
      <alignment horizontal="right" wrapText="1" indent="3"/>
    </xf>
    <xf numFmtId="3" fontId="6" fillId="3" borderId="5" xfId="1" applyNumberFormat="1" applyFont="1" applyFill="1" applyBorder="1" applyAlignment="1">
      <alignment horizontal="right" vertical="center" wrapText="1" indent="3"/>
    </xf>
    <xf numFmtId="3" fontId="5" fillId="3" borderId="5" xfId="1" applyNumberFormat="1" applyFont="1" applyFill="1" applyBorder="1" applyAlignment="1">
      <alignment horizontal="center" vertical="center" wrapText="1"/>
    </xf>
    <xf numFmtId="0" fontId="6" fillId="3" borderId="6" xfId="1" applyFont="1" applyFill="1" applyBorder="1" applyAlignment="1">
      <alignment vertical="center" wrapText="1"/>
    </xf>
    <xf numFmtId="2" fontId="6" fillId="0" borderId="5" xfId="1" applyNumberFormat="1" applyFont="1" applyBorder="1" applyAlignment="1">
      <alignment horizontal="right" vertical="center" wrapText="1" indent="3"/>
    </xf>
    <xf numFmtId="3" fontId="5" fillId="3" borderId="5" xfId="1" applyNumberFormat="1" applyFont="1" applyFill="1" applyBorder="1" applyAlignment="1">
      <alignment horizontal="left" vertical="center" wrapText="1"/>
    </xf>
    <xf numFmtId="0" fontId="4" fillId="4" borderId="0" xfId="1" applyFont="1" applyFill="1" applyAlignment="1">
      <alignment vertical="center"/>
    </xf>
    <xf numFmtId="0" fontId="4" fillId="4" borderId="0" xfId="1" applyFont="1" applyFill="1"/>
    <xf numFmtId="2" fontId="6" fillId="4" borderId="0" xfId="1" applyNumberFormat="1" applyFont="1" applyFill="1" applyAlignment="1">
      <alignment horizontal="center" vertical="center" wrapText="1"/>
    </xf>
    <xf numFmtId="0" fontId="6" fillId="4" borderId="0" xfId="1" applyFont="1" applyFill="1" applyAlignment="1">
      <alignment horizontal="center" vertical="center" wrapText="1"/>
    </xf>
    <xf numFmtId="3" fontId="6" fillId="4" borderId="0" xfId="1" applyNumberFormat="1" applyFont="1" applyFill="1" applyAlignment="1">
      <alignment horizontal="center" vertical="center" wrapText="1"/>
    </xf>
    <xf numFmtId="2" fontId="6" fillId="3" borderId="5" xfId="1" applyNumberFormat="1" applyFont="1" applyFill="1" applyBorder="1" applyAlignment="1">
      <alignment horizontal="right" vertical="center" wrapText="1" indent="3"/>
    </xf>
    <xf numFmtId="0" fontId="4" fillId="0" borderId="0" xfId="1" applyFont="1" applyAlignment="1">
      <alignment horizontal="left"/>
    </xf>
    <xf numFmtId="3" fontId="6" fillId="4" borderId="5" xfId="2" applyNumberFormat="1" applyFont="1" applyFill="1" applyBorder="1" applyAlignment="1">
      <alignment horizontal="right" vertical="center" wrapText="1" indent="3"/>
    </xf>
    <xf numFmtId="2" fontId="5" fillId="0" borderId="4" xfId="1" applyNumberFormat="1" applyFont="1" applyBorder="1" applyAlignment="1">
      <alignment horizontal="right" wrapText="1" indent="3"/>
    </xf>
    <xf numFmtId="0" fontId="6" fillId="4" borderId="13" xfId="1" applyFont="1" applyFill="1" applyBorder="1" applyAlignment="1">
      <alignment horizontal="center" vertical="center" wrapText="1"/>
    </xf>
    <xf numFmtId="0" fontId="6" fillId="4" borderId="10" xfId="1" applyFont="1" applyFill="1" applyBorder="1" applyAlignment="1">
      <alignment horizontal="center" vertical="center" wrapText="1"/>
    </xf>
    <xf numFmtId="3" fontId="6" fillId="4" borderId="10" xfId="2" applyNumberFormat="1" applyFont="1" applyFill="1" applyBorder="1" applyAlignment="1">
      <alignment horizontal="center" vertical="center" wrapText="1"/>
    </xf>
    <xf numFmtId="0" fontId="6" fillId="4" borderId="14" xfId="1" applyFont="1" applyFill="1" applyBorder="1" applyAlignment="1">
      <alignment horizontal="center" vertical="center" wrapText="1"/>
    </xf>
    <xf numFmtId="0" fontId="6" fillId="3" borderId="15" xfId="1" applyFont="1" applyFill="1" applyBorder="1" applyAlignment="1">
      <alignment horizontal="center" vertical="center" wrapText="1"/>
    </xf>
    <xf numFmtId="0" fontId="6" fillId="3" borderId="16" xfId="1" applyFont="1" applyFill="1" applyBorder="1" applyAlignment="1">
      <alignment horizontal="center" vertical="center" wrapText="1"/>
    </xf>
    <xf numFmtId="3" fontId="6" fillId="3" borderId="16" xfId="2" applyNumberFormat="1" applyFont="1" applyFill="1" applyBorder="1" applyAlignment="1">
      <alignment horizontal="center" vertical="center" wrapText="1"/>
    </xf>
    <xf numFmtId="0" fontId="6" fillId="3" borderId="17" xfId="1" applyFont="1" applyFill="1" applyBorder="1" applyAlignment="1">
      <alignment horizontal="center" vertical="center" wrapText="1"/>
    </xf>
    <xf numFmtId="0" fontId="8" fillId="0" borderId="0" xfId="1" applyFont="1"/>
    <xf numFmtId="0" fontId="8" fillId="0" borderId="0" xfId="1" applyFont="1" applyAlignment="1">
      <alignment horizontal="center"/>
    </xf>
    <xf numFmtId="0" fontId="6" fillId="0" borderId="0" xfId="1" applyFont="1" applyAlignment="1">
      <alignment horizontal="centerContinuous" vertical="center"/>
    </xf>
    <xf numFmtId="0" fontId="6" fillId="0" borderId="0" xfId="1" applyFont="1" applyAlignment="1">
      <alignment horizontal="centerContinuous" vertical="center" wrapText="1"/>
    </xf>
    <xf numFmtId="0" fontId="5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"/>
    </xf>
    <xf numFmtId="0" fontId="5" fillId="0" borderId="0" xfId="1" applyFont="1" applyAlignment="1">
      <alignment horizontal="centerContinuous" vertical="center"/>
    </xf>
    <xf numFmtId="0" fontId="5" fillId="0" borderId="18" xfId="1" applyFont="1" applyBorder="1"/>
    <xf numFmtId="0" fontId="5" fillId="0" borderId="19" xfId="1" applyFont="1" applyBorder="1" applyAlignment="1">
      <alignment horizontal="center"/>
    </xf>
    <xf numFmtId="2" fontId="6" fillId="4" borderId="18" xfId="1" applyNumberFormat="1" applyFont="1" applyFill="1" applyBorder="1" applyAlignment="1">
      <alignment horizontal="center" vertical="center" wrapText="1"/>
    </xf>
    <xf numFmtId="0" fontId="6" fillId="4" borderId="18" xfId="1" applyFont="1" applyFill="1" applyBorder="1" applyAlignment="1">
      <alignment horizontal="center" vertical="center" wrapText="1"/>
    </xf>
    <xf numFmtId="3" fontId="6" fillId="4" borderId="18" xfId="1" applyNumberFormat="1" applyFont="1" applyFill="1" applyBorder="1" applyAlignment="1">
      <alignment horizontal="center" vertical="center" wrapText="1"/>
    </xf>
    <xf numFmtId="0" fontId="6" fillId="4" borderId="19" xfId="1" applyFont="1" applyFill="1" applyBorder="1" applyAlignment="1">
      <alignment horizontal="center" vertical="center" wrapText="1"/>
    </xf>
    <xf numFmtId="2" fontId="6" fillId="3" borderId="18" xfId="1" applyNumberFormat="1" applyFont="1" applyFill="1" applyBorder="1" applyAlignment="1">
      <alignment horizontal="right" wrapText="1" indent="3"/>
    </xf>
    <xf numFmtId="0" fontId="6" fillId="3" borderId="18" xfId="1" applyFont="1" applyFill="1" applyBorder="1" applyAlignment="1">
      <alignment horizontal="right" vertical="center" wrapText="1" indent="3"/>
    </xf>
    <xf numFmtId="3" fontId="6" fillId="3" borderId="18" xfId="1" applyNumberFormat="1" applyFont="1" applyFill="1" applyBorder="1" applyAlignment="1">
      <alignment horizontal="right" vertical="center" wrapText="1" indent="3"/>
    </xf>
    <xf numFmtId="3" fontId="5" fillId="3" borderId="18" xfId="1" applyNumberFormat="1" applyFont="1" applyFill="1" applyBorder="1" applyAlignment="1">
      <alignment horizontal="center" vertical="center" wrapText="1"/>
    </xf>
    <xf numFmtId="0" fontId="6" fillId="3" borderId="18" xfId="1" applyFont="1" applyFill="1" applyBorder="1" applyAlignment="1">
      <alignment vertical="center" wrapText="1"/>
    </xf>
    <xf numFmtId="2" fontId="5" fillId="0" borderId="18" xfId="1" applyNumberFormat="1" applyFont="1" applyBorder="1" applyAlignment="1">
      <alignment horizontal="right" wrapText="1" indent="3"/>
    </xf>
    <xf numFmtId="0" fontId="5" fillId="4" borderId="18" xfId="1" applyFont="1" applyFill="1" applyBorder="1" applyAlignment="1">
      <alignment vertical="center" wrapText="1"/>
    </xf>
    <xf numFmtId="2" fontId="6" fillId="4" borderId="18" xfId="1" applyNumberFormat="1" applyFont="1" applyFill="1" applyBorder="1" applyAlignment="1">
      <alignment horizontal="right" vertical="center" wrapText="1" indent="3"/>
    </xf>
    <xf numFmtId="0" fontId="6" fillId="4" borderId="18" xfId="1" applyFont="1" applyFill="1" applyBorder="1" applyAlignment="1">
      <alignment horizontal="right" vertical="center" wrapText="1" indent="3"/>
    </xf>
    <xf numFmtId="3" fontId="6" fillId="4" borderId="18" xfId="1" applyNumberFormat="1" applyFont="1" applyFill="1" applyBorder="1" applyAlignment="1">
      <alignment horizontal="right" vertical="center" wrapText="1" indent="3"/>
    </xf>
    <xf numFmtId="0" fontId="6" fillId="4" borderId="18" xfId="1" applyFont="1" applyFill="1" applyBorder="1" applyAlignment="1">
      <alignment vertical="center" wrapText="1"/>
    </xf>
    <xf numFmtId="3" fontId="6" fillId="4" borderId="20" xfId="1" applyNumberFormat="1" applyFont="1" applyFill="1" applyBorder="1" applyAlignment="1">
      <alignment horizontal="right" vertical="center" wrapText="1" indent="3"/>
    </xf>
    <xf numFmtId="0" fontId="6" fillId="4" borderId="20" xfId="1" applyFont="1" applyFill="1" applyBorder="1" applyAlignment="1">
      <alignment horizontal="right" vertical="center" wrapText="1" indent="3"/>
    </xf>
    <xf numFmtId="0" fontId="6" fillId="4" borderId="20" xfId="1" applyFont="1" applyFill="1" applyBorder="1" applyAlignment="1">
      <alignment vertical="center" wrapText="1"/>
    </xf>
    <xf numFmtId="2" fontId="6" fillId="3" borderId="18" xfId="1" applyNumberFormat="1" applyFont="1" applyFill="1" applyBorder="1" applyAlignment="1">
      <alignment horizontal="right" vertical="center" wrapText="1" indent="3"/>
    </xf>
    <xf numFmtId="0" fontId="4" fillId="0" borderId="18" xfId="1" applyFont="1" applyBorder="1" applyAlignment="1">
      <alignment vertical="center"/>
    </xf>
    <xf numFmtId="2" fontId="4" fillId="0" borderId="18" xfId="1" applyNumberFormat="1" applyFont="1" applyBorder="1" applyAlignment="1">
      <alignment vertical="center"/>
    </xf>
    <xf numFmtId="3" fontId="10" fillId="0" borderId="19" xfId="1" applyNumberFormat="1" applyFont="1" applyBorder="1" applyAlignment="1">
      <alignment horizontal="center" vertical="center"/>
    </xf>
    <xf numFmtId="2" fontId="5" fillId="0" borderId="18" xfId="1" applyNumberFormat="1" applyFont="1" applyBorder="1" applyAlignment="1">
      <alignment horizontal="right" indent="3"/>
    </xf>
    <xf numFmtId="0" fontId="4" fillId="0" borderId="19" xfId="1" applyFont="1" applyBorder="1" applyAlignment="1">
      <alignment horizontal="center" vertical="center"/>
    </xf>
    <xf numFmtId="3" fontId="6" fillId="4" borderId="18" xfId="2" applyNumberFormat="1" applyFont="1" applyFill="1" applyBorder="1" applyAlignment="1">
      <alignment horizontal="center" vertical="center" wrapText="1"/>
    </xf>
    <xf numFmtId="0" fontId="6" fillId="3" borderId="18" xfId="1" applyFont="1" applyFill="1" applyBorder="1" applyAlignment="1">
      <alignment horizontal="center" vertical="center" wrapText="1"/>
    </xf>
    <xf numFmtId="3" fontId="6" fillId="3" borderId="18" xfId="2" applyNumberFormat="1" applyFont="1" applyFill="1" applyBorder="1" applyAlignment="1">
      <alignment horizontal="center" vertical="center" wrapText="1"/>
    </xf>
    <xf numFmtId="0" fontId="6" fillId="0" borderId="18" xfId="1" applyFont="1" applyBorder="1" applyAlignment="1">
      <alignment horizontal="centerContinuous" vertical="center"/>
    </xf>
    <xf numFmtId="0" fontId="6" fillId="0" borderId="18" xfId="1" applyFont="1" applyBorder="1" applyAlignment="1">
      <alignment horizontal="centerContinuous" vertical="center" wrapText="1"/>
    </xf>
    <xf numFmtId="0" fontId="6" fillId="0" borderId="19" xfId="1" applyFont="1" applyBorder="1" applyAlignment="1">
      <alignment horizontal="center" vertical="center" wrapText="1"/>
    </xf>
    <xf numFmtId="0" fontId="5" fillId="0" borderId="18" xfId="1" applyFont="1" applyBorder="1" applyAlignment="1">
      <alignment horizontal="centerContinuous" vertical="center"/>
    </xf>
    <xf numFmtId="0" fontId="5" fillId="0" borderId="19" xfId="1" applyFont="1" applyBorder="1" applyAlignment="1">
      <alignment horizontal="center" vertical="center"/>
    </xf>
    <xf numFmtId="2" fontId="4" fillId="0" borderId="0" xfId="1" applyNumberFormat="1" applyFont="1"/>
    <xf numFmtId="166" fontId="9" fillId="0" borderId="0" xfId="1" applyNumberFormat="1" applyFont="1" applyAlignment="1">
      <alignment horizontal="center"/>
    </xf>
    <xf numFmtId="0" fontId="5" fillId="0" borderId="0" xfId="1" applyFont="1" applyAlignment="1">
      <alignment horizontal="center"/>
    </xf>
    <xf numFmtId="166" fontId="4" fillId="0" borderId="0" xfId="1" applyNumberFormat="1" applyFont="1"/>
    <xf numFmtId="0" fontId="6" fillId="3" borderId="25" xfId="1" applyFont="1" applyFill="1" applyBorder="1" applyAlignment="1">
      <alignment vertical="center"/>
    </xf>
    <xf numFmtId="2" fontId="6" fillId="3" borderId="19" xfId="1" applyNumberFormat="1" applyFont="1" applyFill="1" applyBorder="1" applyAlignment="1">
      <alignment horizontal="right" indent="2"/>
    </xf>
    <xf numFmtId="0" fontId="6" fillId="3" borderId="18" xfId="1" applyFont="1" applyFill="1" applyBorder="1" applyAlignment="1">
      <alignment horizontal="right" vertical="center" indent="2"/>
    </xf>
    <xf numFmtId="2" fontId="6" fillId="3" borderId="18" xfId="1" applyNumberFormat="1" applyFont="1" applyFill="1" applyBorder="1" applyAlignment="1">
      <alignment horizontal="right" indent="2"/>
    </xf>
    <xf numFmtId="3" fontId="6" fillId="3" borderId="18" xfId="2" applyNumberFormat="1" applyFont="1" applyFill="1" applyBorder="1" applyAlignment="1">
      <alignment horizontal="right" vertical="center" indent="2"/>
    </xf>
    <xf numFmtId="0" fontId="6" fillId="3" borderId="23" xfId="1" applyFont="1" applyFill="1" applyBorder="1" applyAlignment="1">
      <alignment horizontal="right" vertical="center" indent="2"/>
    </xf>
    <xf numFmtId="2" fontId="6" fillId="3" borderId="30" xfId="1" applyNumberFormat="1" applyFont="1" applyFill="1" applyBorder="1" applyAlignment="1">
      <alignment horizontal="right" vertical="center" indent="2"/>
    </xf>
    <xf numFmtId="3" fontId="6" fillId="3" borderId="24" xfId="1" applyNumberFormat="1" applyFont="1" applyFill="1" applyBorder="1" applyAlignment="1">
      <alignment horizontal="right" vertical="center" indent="2"/>
    </xf>
    <xf numFmtId="0" fontId="6" fillId="3" borderId="24" xfId="1" applyFont="1" applyFill="1" applyBorder="1" applyAlignment="1">
      <alignment horizontal="right" vertical="center" indent="2"/>
    </xf>
    <xf numFmtId="2" fontId="5" fillId="0" borderId="18" xfId="1" applyNumberFormat="1" applyFont="1" applyBorder="1" applyAlignment="1">
      <alignment horizontal="right" indent="2"/>
    </xf>
    <xf numFmtId="2" fontId="5" fillId="0" borderId="25" xfId="1" applyNumberFormat="1" applyFont="1" applyBorder="1" applyAlignment="1">
      <alignment horizontal="right" indent="2"/>
    </xf>
    <xf numFmtId="0" fontId="6" fillId="3" borderId="23" xfId="1" applyFont="1" applyFill="1" applyBorder="1" applyAlignment="1">
      <alignment horizontal="center" vertical="center" wrapText="1"/>
    </xf>
    <xf numFmtId="0" fontId="6" fillId="3" borderId="25" xfId="1" applyFont="1" applyFill="1" applyBorder="1" applyAlignment="1">
      <alignment horizontal="center" vertical="center" wrapText="1"/>
    </xf>
    <xf numFmtId="2" fontId="8" fillId="0" borderId="0" xfId="1" applyNumberFormat="1" applyFont="1"/>
    <xf numFmtId="166" fontId="8" fillId="0" borderId="0" xfId="1" applyNumberFormat="1" applyFont="1" applyAlignment="1">
      <alignment horizontal="center"/>
    </xf>
    <xf numFmtId="2" fontId="6" fillId="3" borderId="31" xfId="1" applyNumberFormat="1" applyFont="1" applyFill="1" applyBorder="1" applyAlignment="1">
      <alignment horizontal="right" indent="2"/>
    </xf>
    <xf numFmtId="0" fontId="6" fillId="3" borderId="20" xfId="1" applyFont="1" applyFill="1" applyBorder="1" applyAlignment="1">
      <alignment horizontal="right" vertical="center" indent="2"/>
    </xf>
    <xf numFmtId="3" fontId="6" fillId="3" borderId="20" xfId="2" applyNumberFormat="1" applyFont="1" applyFill="1" applyBorder="1" applyAlignment="1">
      <alignment horizontal="right" vertical="center" indent="2"/>
    </xf>
    <xf numFmtId="0" fontId="6" fillId="3" borderId="32" xfId="1" applyFont="1" applyFill="1" applyBorder="1" applyAlignment="1">
      <alignment horizontal="right" vertical="center" indent="2"/>
    </xf>
    <xf numFmtId="2" fontId="6" fillId="3" borderId="33" xfId="1" applyNumberFormat="1" applyFont="1" applyFill="1" applyBorder="1" applyAlignment="1">
      <alignment horizontal="right" vertical="center" indent="2"/>
    </xf>
    <xf numFmtId="3" fontId="6" fillId="3" borderId="34" xfId="1" applyNumberFormat="1" applyFont="1" applyFill="1" applyBorder="1" applyAlignment="1">
      <alignment horizontal="right" vertical="center" indent="2"/>
    </xf>
    <xf numFmtId="0" fontId="6" fillId="3" borderId="34" xfId="1" applyFont="1" applyFill="1" applyBorder="1" applyAlignment="1">
      <alignment horizontal="right" vertical="center" indent="2"/>
    </xf>
    <xf numFmtId="2" fontId="5" fillId="0" borderId="20" xfId="1" applyNumberFormat="1" applyFont="1" applyBorder="1" applyAlignment="1">
      <alignment horizontal="right" indent="2"/>
    </xf>
    <xf numFmtId="2" fontId="5" fillId="0" borderId="35" xfId="1" applyNumberFormat="1" applyFont="1" applyBorder="1" applyAlignment="1">
      <alignment horizontal="right" indent="2"/>
    </xf>
    <xf numFmtId="0" fontId="6" fillId="3" borderId="30" xfId="1" applyFont="1" applyFill="1" applyBorder="1" applyAlignment="1">
      <alignment horizontal="center" vertical="center" wrapText="1"/>
    </xf>
    <xf numFmtId="2" fontId="5" fillId="0" borderId="0" xfId="1" applyNumberFormat="1" applyFont="1" applyAlignment="1">
      <alignment horizontal="center"/>
    </xf>
    <xf numFmtId="2" fontId="4" fillId="0" borderId="0" xfId="1" applyNumberFormat="1" applyFont="1" applyAlignment="1">
      <alignment vertical="center"/>
    </xf>
    <xf numFmtId="166" fontId="4" fillId="0" borderId="0" xfId="1" applyNumberFormat="1" applyFont="1" applyAlignment="1">
      <alignment vertical="center"/>
    </xf>
    <xf numFmtId="2" fontId="6" fillId="3" borderId="18" xfId="1" applyNumberFormat="1" applyFont="1" applyFill="1" applyBorder="1" applyAlignment="1">
      <alignment horizontal="right" vertical="center" indent="2"/>
    </xf>
    <xf numFmtId="2" fontId="6" fillId="3" borderId="25" xfId="1" applyNumberFormat="1" applyFont="1" applyFill="1" applyBorder="1" applyAlignment="1">
      <alignment horizontal="right" vertical="center" indent="2"/>
    </xf>
    <xf numFmtId="166" fontId="9" fillId="0" borderId="37" xfId="1" applyNumberFormat="1" applyFont="1" applyBorder="1" applyAlignment="1">
      <alignment horizontal="center"/>
    </xf>
    <xf numFmtId="2" fontId="6" fillId="3" borderId="25" xfId="1" applyNumberFormat="1" applyFont="1" applyFill="1" applyBorder="1" applyAlignment="1">
      <alignment horizontal="right" indent="2"/>
    </xf>
    <xf numFmtId="3" fontId="6" fillId="3" borderId="26" xfId="2" applyNumberFormat="1" applyFont="1" applyFill="1" applyBorder="1" applyAlignment="1">
      <alignment horizontal="right" vertical="center" indent="2"/>
    </xf>
    <xf numFmtId="2" fontId="4" fillId="4" borderId="0" xfId="1" applyNumberFormat="1" applyFont="1" applyFill="1"/>
    <xf numFmtId="166" fontId="9" fillId="4" borderId="20" xfId="1" applyNumberFormat="1" applyFont="1" applyFill="1" applyBorder="1" applyAlignment="1">
      <alignment horizontal="center"/>
    </xf>
    <xf numFmtId="0" fontId="5" fillId="4" borderId="0" xfId="1" applyFont="1" applyFill="1" applyAlignment="1">
      <alignment horizontal="center"/>
    </xf>
    <xf numFmtId="3" fontId="5" fillId="4" borderId="0" xfId="1" applyNumberFormat="1" applyFont="1" applyFill="1" applyAlignment="1">
      <alignment horizontal="center"/>
    </xf>
    <xf numFmtId="0" fontId="5" fillId="4" borderId="0" xfId="1" applyFont="1" applyFill="1"/>
    <xf numFmtId="0" fontId="12" fillId="0" borderId="0" xfId="1" applyFont="1" applyAlignment="1">
      <alignment vertical="center"/>
    </xf>
    <xf numFmtId="2" fontId="12" fillId="0" borderId="0" xfId="1" applyNumberFormat="1" applyFont="1" applyAlignment="1">
      <alignment vertical="center"/>
    </xf>
    <xf numFmtId="166" fontId="12" fillId="0" borderId="0" xfId="1" applyNumberFormat="1" applyFont="1" applyAlignment="1">
      <alignment vertical="center"/>
    </xf>
    <xf numFmtId="3" fontId="6" fillId="3" borderId="24" xfId="2" applyNumberFormat="1" applyFont="1" applyFill="1" applyBorder="1" applyAlignment="1">
      <alignment horizontal="right" vertical="center" indent="2"/>
    </xf>
    <xf numFmtId="2" fontId="5" fillId="0" borderId="39" xfId="1" applyNumberFormat="1" applyFont="1" applyBorder="1" applyAlignment="1">
      <alignment horizontal="right" indent="2"/>
    </xf>
    <xf numFmtId="2" fontId="5" fillId="0" borderId="22" xfId="1" applyNumberFormat="1" applyFont="1" applyBorder="1" applyAlignment="1">
      <alignment horizontal="right" indent="2"/>
    </xf>
    <xf numFmtId="2" fontId="5" fillId="0" borderId="38" xfId="1" applyNumberFormat="1" applyFont="1" applyBorder="1" applyAlignment="1">
      <alignment horizontal="right" indent="2"/>
    </xf>
    <xf numFmtId="2" fontId="5" fillId="0" borderId="21" xfId="1" applyNumberFormat="1" applyFont="1" applyBorder="1" applyAlignment="1">
      <alignment horizontal="right" indent="2"/>
    </xf>
    <xf numFmtId="166" fontId="9" fillId="0" borderId="0" xfId="1" applyNumberFormat="1" applyFont="1" applyAlignment="1">
      <alignment horizontal="center" vertical="center"/>
    </xf>
    <xf numFmtId="0" fontId="6" fillId="3" borderId="19" xfId="1" applyFont="1" applyFill="1" applyBorder="1" applyAlignment="1">
      <alignment horizontal="center" vertical="center" wrapText="1"/>
    </xf>
    <xf numFmtId="166" fontId="9" fillId="0" borderId="31" xfId="1" applyNumberFormat="1" applyFont="1" applyBorder="1" applyAlignment="1">
      <alignment horizontal="center" vertical="center"/>
    </xf>
    <xf numFmtId="4" fontId="6" fillId="3" borderId="18" xfId="2" applyNumberFormat="1" applyFont="1" applyFill="1" applyBorder="1" applyAlignment="1">
      <alignment horizontal="right" vertical="center" indent="2"/>
    </xf>
    <xf numFmtId="0" fontId="6" fillId="3" borderId="19" xfId="1" applyFont="1" applyFill="1" applyBorder="1" applyAlignment="1">
      <alignment horizontal="right" vertical="center" indent="2"/>
    </xf>
    <xf numFmtId="166" fontId="9" fillId="0" borderId="31" xfId="1" applyNumberFormat="1" applyFont="1" applyBorder="1" applyAlignment="1">
      <alignment horizontal="center"/>
    </xf>
    <xf numFmtId="0" fontId="6" fillId="3" borderId="20" xfId="1" applyFont="1" applyFill="1" applyBorder="1" applyAlignment="1">
      <alignment horizontal="center" vertical="center" wrapText="1"/>
    </xf>
    <xf numFmtId="0" fontId="12" fillId="0" borderId="0" xfId="1" applyFont="1"/>
    <xf numFmtId="2" fontId="12" fillId="0" borderId="0" xfId="1" applyNumberFormat="1" applyFont="1"/>
    <xf numFmtId="166" fontId="12" fillId="0" borderId="0" xfId="1" applyNumberFormat="1" applyFont="1"/>
    <xf numFmtId="2" fontId="6" fillId="0" borderId="0" xfId="1" applyNumberFormat="1" applyFont="1" applyAlignment="1">
      <alignment horizontal="center"/>
    </xf>
    <xf numFmtId="0" fontId="6" fillId="0" borderId="0" xfId="1" applyFont="1" applyAlignment="1">
      <alignment horizontal="center"/>
    </xf>
    <xf numFmtId="3" fontId="6" fillId="0" borderId="0" xfId="2" applyNumberFormat="1" applyFont="1" applyBorder="1" applyAlignment="1">
      <alignment horizontal="center"/>
    </xf>
    <xf numFmtId="167" fontId="6" fillId="0" borderId="0" xfId="2" applyNumberFormat="1" applyFont="1" applyBorder="1" applyAlignment="1">
      <alignment horizontal="center"/>
    </xf>
    <xf numFmtId="0" fontId="6" fillId="0" borderId="0" xfId="1" applyFont="1"/>
    <xf numFmtId="0" fontId="13" fillId="0" borderId="0" xfId="1" applyFont="1" applyAlignment="1">
      <alignment vertical="center"/>
    </xf>
    <xf numFmtId="2" fontId="13" fillId="0" borderId="0" xfId="1" applyNumberFormat="1" applyFont="1" applyAlignment="1">
      <alignment vertical="center"/>
    </xf>
    <xf numFmtId="166" fontId="14" fillId="0" borderId="0" xfId="1" applyNumberFormat="1" applyFont="1" applyAlignment="1">
      <alignment horizontal="center" vertical="center"/>
    </xf>
    <xf numFmtId="2" fontId="15" fillId="0" borderId="0" xfId="1" applyNumberFormat="1" applyFont="1" applyAlignment="1">
      <alignment horizontal="center"/>
    </xf>
    <xf numFmtId="0" fontId="15" fillId="0" borderId="0" xfId="1" applyFont="1" applyAlignment="1">
      <alignment horizontal="center" vertical="center"/>
    </xf>
    <xf numFmtId="10" fontId="15" fillId="0" borderId="0" xfId="1" applyNumberFormat="1" applyFont="1" applyAlignment="1">
      <alignment horizontal="center"/>
    </xf>
    <xf numFmtId="3" fontId="15" fillId="0" borderId="0" xfId="2" applyNumberFormat="1" applyFont="1" applyFill="1" applyBorder="1" applyAlignment="1">
      <alignment horizontal="center" vertical="center"/>
    </xf>
    <xf numFmtId="3" fontId="15" fillId="0" borderId="0" xfId="1" applyNumberFormat="1" applyFont="1" applyAlignment="1">
      <alignment horizontal="center" vertical="center"/>
    </xf>
    <xf numFmtId="0" fontId="15" fillId="0" borderId="0" xfId="1" applyFont="1" applyAlignment="1">
      <alignment vertical="center"/>
    </xf>
    <xf numFmtId="4" fontId="6" fillId="3" borderId="26" xfId="1" applyNumberFormat="1" applyFont="1" applyFill="1" applyBorder="1" applyAlignment="1">
      <alignment horizontal="right" indent="2"/>
    </xf>
    <xf numFmtId="3" fontId="6" fillId="3" borderId="18" xfId="1" applyNumberFormat="1" applyFont="1" applyFill="1" applyBorder="1" applyAlignment="1">
      <alignment horizontal="right" vertical="center" indent="2"/>
    </xf>
    <xf numFmtId="3" fontId="6" fillId="3" borderId="41" xfId="2" applyNumberFormat="1" applyFont="1" applyFill="1" applyBorder="1" applyAlignment="1">
      <alignment horizontal="right" vertical="center" indent="2"/>
    </xf>
    <xf numFmtId="3" fontId="6" fillId="3" borderId="23" xfId="1" applyNumberFormat="1" applyFont="1" applyFill="1" applyBorder="1" applyAlignment="1">
      <alignment horizontal="right" vertical="center" indent="2"/>
    </xf>
    <xf numFmtId="3" fontId="6" fillId="3" borderId="26" xfId="1" applyNumberFormat="1" applyFont="1" applyFill="1" applyBorder="1" applyAlignment="1">
      <alignment horizontal="right" vertical="center" indent="2"/>
    </xf>
    <xf numFmtId="0" fontId="5" fillId="4" borderId="39" xfId="1" applyFont="1" applyFill="1" applyBorder="1" applyAlignment="1">
      <alignment vertical="center" wrapText="1"/>
    </xf>
    <xf numFmtId="0" fontId="5" fillId="4" borderId="25" xfId="1" applyFont="1" applyFill="1" applyBorder="1" applyAlignment="1">
      <alignment vertical="center" wrapText="1"/>
    </xf>
    <xf numFmtId="2" fontId="16" fillId="0" borderId="0" xfId="1" applyNumberFormat="1" applyFont="1"/>
    <xf numFmtId="166" fontId="9" fillId="4" borderId="0" xfId="1" applyNumberFormat="1" applyFont="1" applyFill="1" applyAlignment="1">
      <alignment horizontal="center"/>
    </xf>
    <xf numFmtId="2" fontId="5" fillId="4" borderId="18" xfId="1" applyNumberFormat="1" applyFont="1" applyFill="1" applyBorder="1" applyAlignment="1">
      <alignment horizontal="right" indent="2"/>
    </xf>
    <xf numFmtId="2" fontId="5" fillId="4" borderId="25" xfId="1" applyNumberFormat="1" applyFont="1" applyFill="1" applyBorder="1" applyAlignment="1">
      <alignment horizontal="right" indent="2"/>
    </xf>
    <xf numFmtId="168" fontId="14" fillId="0" borderId="0" xfId="1" applyNumberFormat="1" applyFont="1" applyAlignment="1">
      <alignment horizontal="center"/>
    </xf>
    <xf numFmtId="0" fontId="5" fillId="4" borderId="35" xfId="1" applyFont="1" applyFill="1" applyBorder="1" applyAlignment="1">
      <alignment vertical="center" wrapText="1"/>
    </xf>
    <xf numFmtId="2" fontId="6" fillId="2" borderId="18" xfId="1" applyNumberFormat="1" applyFont="1" applyFill="1" applyBorder="1" applyAlignment="1">
      <alignment horizontal="right" vertical="center" indent="2"/>
    </xf>
    <xf numFmtId="0" fontId="6" fillId="2" borderId="18" xfId="1" applyFont="1" applyFill="1" applyBorder="1" applyAlignment="1">
      <alignment horizontal="right" vertical="center" indent="2"/>
    </xf>
    <xf numFmtId="3" fontId="6" fillId="2" borderId="18" xfId="1" applyNumberFormat="1" applyFont="1" applyFill="1" applyBorder="1" applyAlignment="1">
      <alignment horizontal="right" vertical="center" indent="2"/>
    </xf>
    <xf numFmtId="0" fontId="6" fillId="2" borderId="18" xfId="1" applyFont="1" applyFill="1" applyBorder="1" applyAlignment="1">
      <alignment vertical="center" wrapText="1"/>
    </xf>
    <xf numFmtId="0" fontId="6" fillId="3" borderId="18" xfId="1" applyFont="1" applyFill="1" applyBorder="1" applyAlignment="1">
      <alignment horizontal="right" indent="2"/>
    </xf>
    <xf numFmtId="2" fontId="6" fillId="3" borderId="18" xfId="1" applyNumberFormat="1" applyFont="1" applyFill="1" applyBorder="1" applyAlignment="1">
      <alignment horizontal="right" vertical="center" wrapText="1" indent="2"/>
    </xf>
    <xf numFmtId="0" fontId="6" fillId="3" borderId="18" xfId="1" applyFont="1" applyFill="1" applyBorder="1" applyAlignment="1">
      <alignment horizontal="right" vertical="center" wrapText="1" indent="2"/>
    </xf>
    <xf numFmtId="3" fontId="6" fillId="3" borderId="18" xfId="1" applyNumberFormat="1" applyFont="1" applyFill="1" applyBorder="1" applyAlignment="1">
      <alignment horizontal="right" vertical="center" wrapText="1" indent="2"/>
    </xf>
    <xf numFmtId="2" fontId="5" fillId="4" borderId="18" xfId="1" applyNumberFormat="1" applyFont="1" applyFill="1" applyBorder="1" applyAlignment="1">
      <alignment horizontal="right" vertical="center" wrapText="1" indent="2"/>
    </xf>
    <xf numFmtId="0" fontId="5" fillId="0" borderId="18" xfId="1" applyFont="1" applyBorder="1" applyAlignment="1">
      <alignment vertical="center" wrapText="1"/>
    </xf>
    <xf numFmtId="0" fontId="6" fillId="0" borderId="18" xfId="1" applyFont="1" applyBorder="1" applyAlignment="1">
      <alignment horizontal="right" wrapText="1" indent="2"/>
    </xf>
    <xf numFmtId="0" fontId="6" fillId="4" borderId="18" xfId="1" applyFont="1" applyFill="1" applyBorder="1" applyAlignment="1">
      <alignment horizontal="right" wrapText="1" indent="2"/>
    </xf>
    <xf numFmtId="0" fontId="6" fillId="0" borderId="18" xfId="1" applyFont="1" applyBorder="1" applyAlignment="1">
      <alignment horizontal="left" wrapText="1"/>
    </xf>
    <xf numFmtId="2" fontId="6" fillId="0" borderId="18" xfId="1" applyNumberFormat="1" applyFont="1" applyBorder="1" applyAlignment="1">
      <alignment horizontal="right" indent="2"/>
    </xf>
    <xf numFmtId="0" fontId="6" fillId="4" borderId="18" xfId="1" applyFont="1" applyFill="1" applyBorder="1" applyAlignment="1">
      <alignment horizontal="right" indent="2"/>
    </xf>
    <xf numFmtId="0" fontId="6" fillId="4" borderId="18" xfId="1" applyFont="1" applyFill="1" applyBorder="1" applyAlignment="1">
      <alignment horizontal="right" vertical="center" wrapText="1" indent="2"/>
    </xf>
    <xf numFmtId="0" fontId="6" fillId="0" borderId="18" xfId="1" applyFont="1" applyBorder="1" applyAlignment="1">
      <alignment horizontal="right" vertical="center" wrapText="1" indent="2"/>
    </xf>
    <xf numFmtId="0" fontId="6" fillId="0" borderId="18" xfId="1" applyFont="1" applyBorder="1" applyAlignment="1">
      <alignment vertical="center" wrapText="1"/>
    </xf>
    <xf numFmtId="0" fontId="5" fillId="4" borderId="18" xfId="1" applyFont="1" applyFill="1" applyBorder="1"/>
    <xf numFmtId="0" fontId="6" fillId="0" borderId="18" xfId="1" applyFont="1" applyBorder="1"/>
    <xf numFmtId="0" fontId="5" fillId="0" borderId="0" xfId="1" applyFont="1" applyAlignment="1">
      <alignment horizontal="centerContinuous"/>
    </xf>
    <xf numFmtId="0" fontId="6" fillId="0" borderId="0" xfId="1" applyFont="1" applyAlignment="1">
      <alignment horizontal="centerContinuous"/>
    </xf>
    <xf numFmtId="2" fontId="0" fillId="0" borderId="0" xfId="0" applyNumberFormat="1"/>
    <xf numFmtId="0" fontId="0" fillId="0" borderId="0" xfId="0" applyAlignment="1">
      <alignment horizontal="center"/>
    </xf>
    <xf numFmtId="0" fontId="0" fillId="4" borderId="18" xfId="0" applyFill="1" applyBorder="1"/>
    <xf numFmtId="0" fontId="0" fillId="4" borderId="0" xfId="0" applyFill="1"/>
    <xf numFmtId="0" fontId="0" fillId="4" borderId="19" xfId="0" applyFill="1" applyBorder="1"/>
    <xf numFmtId="2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2" fontId="6" fillId="0" borderId="0" xfId="0" applyNumberFormat="1" applyFont="1" applyAlignment="1">
      <alignment horizontal="centerContinuous"/>
    </xf>
    <xf numFmtId="0" fontId="6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2" fontId="2" fillId="0" borderId="0" xfId="0" applyNumberFormat="1" applyFont="1" applyAlignment="1">
      <alignment horizontal="centerContinuous"/>
    </xf>
    <xf numFmtId="3" fontId="0" fillId="0" borderId="0" xfId="0" applyNumberFormat="1"/>
    <xf numFmtId="0" fontId="0" fillId="5" borderId="0" xfId="0" applyFill="1"/>
    <xf numFmtId="164" fontId="2" fillId="0" borderId="0" xfId="0" applyNumberFormat="1" applyFont="1"/>
    <xf numFmtId="0" fontId="2" fillId="0" borderId="0" xfId="0" applyFont="1"/>
    <xf numFmtId="3" fontId="0" fillId="0" borderId="42" xfId="0" applyNumberFormat="1" applyBorder="1"/>
    <xf numFmtId="9" fontId="0" fillId="0" borderId="0" xfId="0" applyNumberFormat="1"/>
    <xf numFmtId="10" fontId="0" fillId="0" borderId="0" xfId="0" applyNumberFormat="1"/>
    <xf numFmtId="3" fontId="0" fillId="0" borderId="43" xfId="0" applyNumberFormat="1" applyBorder="1"/>
    <xf numFmtId="0" fontId="2" fillId="0" borderId="44" xfId="0" applyFont="1" applyBorder="1"/>
    <xf numFmtId="0" fontId="2" fillId="0" borderId="45" xfId="0" applyFont="1" applyBorder="1"/>
    <xf numFmtId="3" fontId="2" fillId="0" borderId="45" xfId="0" applyNumberFormat="1" applyFont="1" applyBorder="1"/>
    <xf numFmtId="0" fontId="0" fillId="0" borderId="45" xfId="0" applyBorder="1"/>
    <xf numFmtId="0" fontId="2" fillId="0" borderId="46" xfId="0" applyFont="1" applyBorder="1"/>
    <xf numFmtId="0" fontId="2" fillId="0" borderId="47" xfId="0" applyFont="1" applyBorder="1"/>
    <xf numFmtId="0" fontId="2" fillId="0" borderId="48" xfId="0" applyFont="1" applyBorder="1"/>
    <xf numFmtId="0" fontId="0" fillId="0" borderId="48" xfId="0" applyBorder="1"/>
    <xf numFmtId="0" fontId="2" fillId="0" borderId="43" xfId="0" applyFont="1" applyBorder="1"/>
    <xf numFmtId="0" fontId="2" fillId="0" borderId="49" xfId="0" applyFont="1" applyBorder="1"/>
    <xf numFmtId="0" fontId="2" fillId="0" borderId="50" xfId="0" applyFont="1" applyBorder="1"/>
    <xf numFmtId="0" fontId="17" fillId="0" borderId="0" xfId="0" applyFont="1"/>
    <xf numFmtId="0" fontId="0" fillId="6" borderId="0" xfId="0" applyFill="1"/>
    <xf numFmtId="0" fontId="0" fillId="0" borderId="6" xfId="1" applyFont="1" applyBorder="1" applyAlignment="1">
      <alignment horizontal="left" vertical="top" wrapText="1"/>
    </xf>
    <xf numFmtId="0" fontId="0" fillId="4" borderId="6" xfId="1" applyFont="1" applyFill="1" applyBorder="1" applyAlignment="1">
      <alignment horizontal="left" vertical="top" wrapText="1"/>
    </xf>
    <xf numFmtId="0" fontId="6" fillId="0" borderId="0" xfId="1" applyFont="1" applyAlignment="1">
      <alignment horizontal="center" vertical="center"/>
    </xf>
    <xf numFmtId="3" fontId="5" fillId="4" borderId="5" xfId="1" applyNumberFormat="1" applyFont="1" applyFill="1" applyBorder="1" applyAlignment="1">
      <alignment horizontal="right" vertical="top" wrapText="1" indent="3"/>
    </xf>
    <xf numFmtId="2" fontId="5" fillId="4" borderId="5" xfId="1" applyNumberFormat="1" applyFont="1" applyFill="1" applyBorder="1" applyAlignment="1">
      <alignment horizontal="right" vertical="top" wrapText="1" indent="3"/>
    </xf>
    <xf numFmtId="3" fontId="5" fillId="3" borderId="12" xfId="1" applyNumberFormat="1" applyFont="1" applyFill="1" applyBorder="1" applyAlignment="1">
      <alignment horizontal="left" vertical="center" wrapText="1"/>
    </xf>
    <xf numFmtId="2" fontId="6" fillId="0" borderId="22" xfId="1" applyNumberFormat="1" applyFont="1" applyBorder="1" applyAlignment="1">
      <alignment horizontal="right" indent="2"/>
    </xf>
    <xf numFmtId="0" fontId="5" fillId="0" borderId="0" xfId="1" applyFont="1" applyAlignment="1">
      <alignment horizontal="center" vertical="center"/>
    </xf>
    <xf numFmtId="2" fontId="6" fillId="0" borderId="21" xfId="1" applyNumberFormat="1" applyFont="1" applyBorder="1" applyAlignment="1">
      <alignment horizontal="right" indent="2"/>
    </xf>
    <xf numFmtId="0" fontId="2" fillId="3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 wrapText="1"/>
    </xf>
    <xf numFmtId="0" fontId="6" fillId="3" borderId="5" xfId="0" applyFont="1" applyFill="1" applyBorder="1" applyAlignment="1">
      <alignment horizontal="center" vertical="center" wrapText="1"/>
    </xf>
    <xf numFmtId="2" fontId="6" fillId="3" borderId="5" xfId="0" applyNumberFormat="1" applyFont="1" applyFill="1" applyBorder="1" applyAlignment="1">
      <alignment horizontal="center" vertical="center" wrapText="1"/>
    </xf>
    <xf numFmtId="0" fontId="2" fillId="4" borderId="5" xfId="0" applyFont="1" applyFill="1" applyBorder="1"/>
    <xf numFmtId="0" fontId="0" fillId="4" borderId="5" xfId="0" applyFill="1" applyBorder="1" applyAlignment="1">
      <alignment horizontal="center"/>
    </xf>
    <xf numFmtId="0" fontId="6" fillId="4" borderId="5" xfId="0" applyFont="1" applyFill="1" applyBorder="1" applyAlignment="1">
      <alignment horizontal="center" vertical="center" wrapText="1"/>
    </xf>
    <xf numFmtId="2" fontId="6" fillId="4" borderId="5" xfId="0" applyNumberFormat="1" applyFont="1" applyFill="1" applyBorder="1" applyAlignment="1">
      <alignment horizontal="center" vertical="center" wrapText="1"/>
    </xf>
    <xf numFmtId="0" fontId="0" fillId="4" borderId="5" xfId="0" applyFill="1" applyBorder="1"/>
    <xf numFmtId="2" fontId="5" fillId="0" borderId="5" xfId="0" applyNumberFormat="1" applyFont="1" applyBorder="1" applyAlignment="1">
      <alignment horizontal="right" vertical="center" wrapText="1" indent="3"/>
    </xf>
    <xf numFmtId="0" fontId="2" fillId="3" borderId="5" xfId="0" applyFont="1" applyFill="1" applyBorder="1"/>
    <xf numFmtId="0" fontId="2" fillId="3" borderId="5" xfId="0" applyFont="1" applyFill="1" applyBorder="1" applyAlignment="1">
      <alignment horizontal="right" indent="3"/>
    </xf>
    <xf numFmtId="0" fontId="6" fillId="3" borderId="5" xfId="0" applyFont="1" applyFill="1" applyBorder="1" applyAlignment="1">
      <alignment horizontal="right" vertical="center" wrapText="1" indent="3"/>
    </xf>
    <xf numFmtId="2" fontId="6" fillId="3" borderId="5" xfId="0" applyNumberFormat="1" applyFont="1" applyFill="1" applyBorder="1" applyAlignment="1">
      <alignment horizontal="right" vertical="center" wrapText="1" indent="3"/>
    </xf>
    <xf numFmtId="0" fontId="0" fillId="0" borderId="5" xfId="0" applyBorder="1" applyAlignment="1">
      <alignment horizontal="right" indent="3"/>
    </xf>
    <xf numFmtId="0" fontId="5" fillId="0" borderId="5" xfId="0" applyFont="1" applyBorder="1" applyAlignment="1">
      <alignment horizontal="right" indent="3"/>
    </xf>
    <xf numFmtId="0" fontId="6" fillId="3" borderId="5" xfId="0" applyFont="1" applyFill="1" applyBorder="1" applyAlignment="1">
      <alignment horizontal="right" indent="3"/>
    </xf>
    <xf numFmtId="0" fontId="0" fillId="0" borderId="5" xfId="0" applyBorder="1"/>
    <xf numFmtId="0" fontId="2" fillId="2" borderId="5" xfId="0" applyFont="1" applyFill="1" applyBorder="1"/>
    <xf numFmtId="0" fontId="2" fillId="2" borderId="5" xfId="0" applyFont="1" applyFill="1" applyBorder="1" applyAlignment="1">
      <alignment horizontal="right" indent="3"/>
    </xf>
    <xf numFmtId="2" fontId="6" fillId="2" borderId="5" xfId="0" applyNumberFormat="1" applyFont="1" applyFill="1" applyBorder="1" applyAlignment="1">
      <alignment horizontal="right" vertical="center" wrapText="1" indent="3"/>
    </xf>
    <xf numFmtId="0" fontId="0" fillId="7" borderId="0" xfId="0" applyFill="1"/>
    <xf numFmtId="169" fontId="0" fillId="0" borderId="0" xfId="0" applyNumberFormat="1"/>
    <xf numFmtId="0" fontId="0" fillId="0" borderId="0" xfId="0"/>
    <xf numFmtId="165" fontId="0" fillId="0" borderId="0" xfId="0" applyNumberFormat="1"/>
    <xf numFmtId="164" fontId="0" fillId="0" borderId="0" xfId="0" applyNumberFormat="1"/>
    <xf numFmtId="3" fontId="6" fillId="3" borderId="23" xfId="1" applyNumberFormat="1" applyFont="1" applyFill="1" applyBorder="1" applyAlignment="1">
      <alignment horizontal="center" vertical="center" wrapText="1"/>
    </xf>
    <xf numFmtId="3" fontId="6" fillId="3" borderId="18" xfId="1" applyNumberFormat="1" applyFont="1" applyFill="1" applyBorder="1" applyAlignment="1">
      <alignment horizontal="center" vertical="center" wrapText="1"/>
    </xf>
    <xf numFmtId="3" fontId="6" fillId="3" borderId="30" xfId="1" applyNumberFormat="1" applyFont="1" applyFill="1" applyBorder="1" applyAlignment="1">
      <alignment horizontal="center" vertical="center" wrapText="1"/>
    </xf>
    <xf numFmtId="0" fontId="6" fillId="3" borderId="25" xfId="1" applyFont="1" applyFill="1" applyBorder="1" applyAlignment="1">
      <alignment horizontal="center" vertical="center" wrapText="1"/>
    </xf>
    <xf numFmtId="0" fontId="6" fillId="3" borderId="24" xfId="1" applyFont="1" applyFill="1" applyBorder="1" applyAlignment="1">
      <alignment horizontal="center" vertical="center" wrapText="1"/>
    </xf>
    <xf numFmtId="3" fontId="6" fillId="3" borderId="29" xfId="2" applyNumberFormat="1" applyFont="1" applyFill="1" applyBorder="1" applyAlignment="1">
      <alignment horizontal="center" vertical="center" wrapText="1"/>
    </xf>
    <xf numFmtId="3" fontId="6" fillId="3" borderId="28" xfId="2" applyNumberFormat="1" applyFont="1" applyFill="1" applyBorder="1" applyAlignment="1">
      <alignment horizontal="center" vertical="center" wrapText="1"/>
    </xf>
    <xf numFmtId="3" fontId="6" fillId="3" borderId="25" xfId="1" applyNumberFormat="1" applyFont="1" applyFill="1" applyBorder="1" applyAlignment="1">
      <alignment horizontal="center" vertical="center" wrapText="1"/>
    </xf>
    <xf numFmtId="3" fontId="6" fillId="3" borderId="40" xfId="1" applyNumberFormat="1" applyFont="1" applyFill="1" applyBorder="1" applyAlignment="1">
      <alignment horizontal="center" vertical="center" wrapText="1"/>
    </xf>
    <xf numFmtId="3" fontId="6" fillId="3" borderId="27" xfId="1" applyNumberFormat="1" applyFont="1" applyFill="1" applyBorder="1" applyAlignment="1">
      <alignment horizontal="center" vertical="center" wrapText="1"/>
    </xf>
    <xf numFmtId="3" fontId="6" fillId="3" borderId="26" xfId="1" applyNumberFormat="1" applyFont="1" applyFill="1" applyBorder="1" applyAlignment="1">
      <alignment horizontal="center" vertical="center" wrapText="1"/>
    </xf>
    <xf numFmtId="0" fontId="6" fillId="3" borderId="40" xfId="1" applyFont="1" applyFill="1" applyBorder="1" applyAlignment="1">
      <alignment horizontal="center" vertical="center" wrapText="1"/>
    </xf>
    <xf numFmtId="3" fontId="6" fillId="3" borderId="36" xfId="2" applyNumberFormat="1" applyFont="1" applyFill="1" applyBorder="1" applyAlignment="1">
      <alignment horizontal="center" vertical="center" wrapText="1"/>
    </xf>
    <xf numFmtId="3" fontId="6" fillId="3" borderId="34" xfId="2" applyNumberFormat="1" applyFont="1" applyFill="1" applyBorder="1" applyAlignment="1">
      <alignment horizontal="center" vertical="center" wrapText="1"/>
    </xf>
    <xf numFmtId="3" fontId="6" fillId="3" borderId="23" xfId="2" applyNumberFormat="1" applyFont="1" applyFill="1" applyBorder="1" applyAlignment="1">
      <alignment horizontal="center" vertical="center" wrapText="1"/>
    </xf>
    <xf numFmtId="3" fontId="6" fillId="3" borderId="18" xfId="2" applyNumberFormat="1" applyFont="1" applyFill="1" applyBorder="1" applyAlignment="1">
      <alignment horizontal="center" vertical="center" wrapText="1"/>
    </xf>
    <xf numFmtId="3" fontId="6" fillId="3" borderId="19" xfId="1" applyNumberFormat="1" applyFont="1" applyFill="1" applyBorder="1" applyAlignment="1">
      <alignment horizontal="center" vertical="center" wrapText="1"/>
    </xf>
    <xf numFmtId="0" fontId="6" fillId="0" borderId="0" xfId="1" applyFont="1" applyAlignment="1">
      <alignment horizontal="center" vertical="top"/>
    </xf>
    <xf numFmtId="3" fontId="5" fillId="0" borderId="5" xfId="1" applyNumberFormat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3" fillId="0" borderId="0" xfId="1" applyAlignment="1">
      <alignment horizontal="center" vertical="center"/>
    </xf>
    <xf numFmtId="3" fontId="5" fillId="0" borderId="12" xfId="2" applyNumberFormat="1" applyFont="1" applyBorder="1" applyAlignment="1">
      <alignment horizontal="center" vertical="center"/>
    </xf>
    <xf numFmtId="3" fontId="5" fillId="0" borderId="11" xfId="2" applyNumberFormat="1" applyFont="1" applyBorder="1" applyAlignment="1">
      <alignment horizontal="center" vertical="center"/>
    </xf>
    <xf numFmtId="3" fontId="5" fillId="0" borderId="10" xfId="2" applyNumberFormat="1" applyFont="1" applyBorder="1" applyAlignment="1">
      <alignment horizontal="center" vertical="center"/>
    </xf>
    <xf numFmtId="3" fontId="5" fillId="4" borderId="12" xfId="1" applyNumberFormat="1" applyFont="1" applyFill="1" applyBorder="1" applyAlignment="1">
      <alignment horizontal="center" vertical="center"/>
    </xf>
    <xf numFmtId="3" fontId="5" fillId="4" borderId="11" xfId="1" applyNumberFormat="1" applyFont="1" applyFill="1" applyBorder="1" applyAlignment="1">
      <alignment horizontal="center" vertical="center"/>
    </xf>
    <xf numFmtId="3" fontId="5" fillId="4" borderId="10" xfId="1" applyNumberFormat="1" applyFont="1" applyFill="1" applyBorder="1" applyAlignment="1">
      <alignment horizontal="center" vertical="center"/>
    </xf>
    <xf numFmtId="3" fontId="5" fillId="4" borderId="5" xfId="1" applyNumberFormat="1" applyFont="1" applyFill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3" fontId="5" fillId="0" borderId="12" xfId="1" applyNumberFormat="1" applyFont="1" applyBorder="1" applyAlignment="1">
      <alignment horizontal="center" vertical="center" wrapText="1"/>
    </xf>
    <xf numFmtId="3" fontId="5" fillId="0" borderId="11" xfId="1" applyNumberFormat="1" applyFont="1" applyBorder="1" applyAlignment="1">
      <alignment horizontal="center" vertical="center" wrapText="1"/>
    </xf>
    <xf numFmtId="3" fontId="5" fillId="0" borderId="10" xfId="1" applyNumberFormat="1" applyFont="1" applyBorder="1" applyAlignment="1">
      <alignment horizontal="center" vertical="center" wrapText="1"/>
    </xf>
    <xf numFmtId="3" fontId="5" fillId="4" borderId="12" xfId="1" applyNumberFormat="1" applyFont="1" applyFill="1" applyBorder="1" applyAlignment="1">
      <alignment horizontal="center" vertical="center" wrapText="1"/>
    </xf>
    <xf numFmtId="3" fontId="5" fillId="4" borderId="11" xfId="1" applyNumberFormat="1" applyFont="1" applyFill="1" applyBorder="1" applyAlignment="1">
      <alignment horizontal="center" vertical="center" wrapText="1"/>
    </xf>
    <xf numFmtId="3" fontId="5" fillId="4" borderId="10" xfId="1" applyNumberFormat="1" applyFont="1" applyFill="1" applyBorder="1" applyAlignment="1">
      <alignment horizontal="center" vertical="center" wrapText="1"/>
    </xf>
    <xf numFmtId="3" fontId="5" fillId="4" borderId="51" xfId="1" applyNumberFormat="1" applyFont="1" applyFill="1" applyBorder="1" applyAlignment="1">
      <alignment horizontal="center" vertical="center" wrapText="1"/>
    </xf>
    <xf numFmtId="3" fontId="5" fillId="4" borderId="0" xfId="1" applyNumberFormat="1" applyFont="1" applyFill="1" applyAlignment="1">
      <alignment horizontal="center" vertical="center" wrapText="1"/>
    </xf>
    <xf numFmtId="3" fontId="5" fillId="4" borderId="37" xfId="1" applyNumberFormat="1" applyFont="1" applyFill="1" applyBorder="1" applyAlignment="1">
      <alignment horizontal="center" vertical="center" wrapText="1"/>
    </xf>
    <xf numFmtId="3" fontId="5" fillId="0" borderId="51" xfId="2" applyNumberFormat="1" applyFont="1" applyBorder="1" applyAlignment="1">
      <alignment horizontal="center" vertical="center"/>
    </xf>
    <xf numFmtId="3" fontId="5" fillId="0" borderId="0" xfId="2" applyNumberFormat="1" applyFont="1" applyBorder="1" applyAlignment="1">
      <alignment horizontal="center" vertical="center"/>
    </xf>
    <xf numFmtId="3" fontId="5" fillId="0" borderId="37" xfId="2" applyNumberFormat="1" applyFont="1" applyBorder="1" applyAlignment="1">
      <alignment horizontal="center" vertical="center"/>
    </xf>
    <xf numFmtId="0" fontId="0" fillId="5" borderId="0" xfId="0" applyFill="1"/>
    <xf numFmtId="0" fontId="2" fillId="0" borderId="0" xfId="0" applyFont="1"/>
    <xf numFmtId="0" fontId="0" fillId="0" borderId="0" xfId="0" applyAlignment="1">
      <alignment wrapText="1"/>
    </xf>
  </cellXfs>
  <cellStyles count="3">
    <cellStyle name="Comma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53340</xdr:rowOff>
    </xdr:from>
    <xdr:to>
      <xdr:col>5</xdr:col>
      <xdr:colOff>563880</xdr:colOff>
      <xdr:row>7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Carlow LEA
</a:t>
          </a:r>
        </a:p>
      </xdr:txBody>
    </xdr:sp>
    <xdr:clientData/>
  </xdr:twoCellAnchor>
  <xdr:twoCellAnchor>
    <xdr:from>
      <xdr:col>6</xdr:col>
      <xdr:colOff>76200</xdr:colOff>
      <xdr:row>1</xdr:row>
      <xdr:rowOff>30480</xdr:rowOff>
    </xdr:from>
    <xdr:to>
      <xdr:col>11</xdr:col>
      <xdr:colOff>30480</xdr:colOff>
      <xdr:row>7</xdr:row>
      <xdr:rowOff>15240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18,629
Invalid Ballot Papers 120
Valid Poll 7,985
Number of Seats 7
Quota 999
</a:t>
          </a:r>
        </a:p>
      </xdr:txBody>
    </xdr:sp>
    <xdr:clientData/>
  </xdr:twoCellAnchor>
  <xdr:twoCellAnchor>
    <xdr:from>
      <xdr:col>11</xdr:col>
      <xdr:colOff>121920</xdr:colOff>
      <xdr:row>1</xdr:row>
      <xdr:rowOff>0</xdr:rowOff>
    </xdr:from>
    <xdr:to>
      <xdr:col>16</xdr:col>
      <xdr:colOff>76200</xdr:colOff>
      <xdr:row>6</xdr:row>
      <xdr:rowOff>167640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FINTAN PHELAN (FF)
ANDREA DALTON (FF)
FERGAL BROWNE (FG)
JOHN CASSIN (IndI)
KEN MURNANE (FF)
PAUL DOOGUE (FG)
ADRIENNE WALLACE (PBP)
</a:t>
          </a:r>
        </a:p>
      </xdr:txBody>
    </xdr:sp>
    <xdr:clientData/>
  </xdr:twoCellAnchor>
  <xdr:twoCellAnchor>
    <xdr:from>
      <xdr:col>1</xdr:col>
      <xdr:colOff>0</xdr:colOff>
      <xdr:row>52</xdr:row>
      <xdr:rowOff>53340</xdr:rowOff>
    </xdr:from>
    <xdr:to>
      <xdr:col>5</xdr:col>
      <xdr:colOff>563880</xdr:colOff>
      <xdr:row>58</xdr:row>
      <xdr:rowOff>38100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Muinebheag LEA
</a:t>
          </a:r>
        </a:p>
      </xdr:txBody>
    </xdr:sp>
    <xdr:clientData/>
  </xdr:twoCellAnchor>
  <xdr:twoCellAnchor>
    <xdr:from>
      <xdr:col>6</xdr:col>
      <xdr:colOff>76200</xdr:colOff>
      <xdr:row>52</xdr:row>
      <xdr:rowOff>30480</xdr:rowOff>
    </xdr:from>
    <xdr:to>
      <xdr:col>11</xdr:col>
      <xdr:colOff>30480</xdr:colOff>
      <xdr:row>58</xdr:row>
      <xdr:rowOff>15240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14,100
Invalid Ballot Papers 138
Valid Poll 7,093
Number of Seats 5
Quota 1,183
</a:t>
          </a:r>
        </a:p>
      </xdr:txBody>
    </xdr:sp>
    <xdr:clientData/>
  </xdr:twoCellAnchor>
  <xdr:twoCellAnchor>
    <xdr:from>
      <xdr:col>11</xdr:col>
      <xdr:colOff>121920</xdr:colOff>
      <xdr:row>52</xdr:row>
      <xdr:rowOff>0</xdr:rowOff>
    </xdr:from>
    <xdr:to>
      <xdr:col>16</xdr:col>
      <xdr:colOff>76200</xdr:colOff>
      <xdr:row>57</xdr:row>
      <xdr:rowOff>167640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THOMAS KINSELLA (FG)
WILLIE QUINN (Lab)
ANDY GLADNEY (SF)
DANIEL PENDER (FF)
MICHAEL DORAN (FG)
</a:t>
          </a:r>
        </a:p>
      </xdr:txBody>
    </xdr:sp>
    <xdr:clientData/>
  </xdr:twoCellAnchor>
  <xdr:twoCellAnchor>
    <xdr:from>
      <xdr:col>1</xdr:col>
      <xdr:colOff>0</xdr:colOff>
      <xdr:row>83</xdr:row>
      <xdr:rowOff>53340</xdr:rowOff>
    </xdr:from>
    <xdr:to>
      <xdr:col>5</xdr:col>
      <xdr:colOff>563880</xdr:colOff>
      <xdr:row>89</xdr:row>
      <xdr:rowOff>38100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Tullow LEA
</a:t>
          </a:r>
        </a:p>
      </xdr:txBody>
    </xdr:sp>
    <xdr:clientData/>
  </xdr:twoCellAnchor>
  <xdr:twoCellAnchor>
    <xdr:from>
      <xdr:col>6</xdr:col>
      <xdr:colOff>76200</xdr:colOff>
      <xdr:row>83</xdr:row>
      <xdr:rowOff>30480</xdr:rowOff>
    </xdr:from>
    <xdr:to>
      <xdr:col>11</xdr:col>
      <xdr:colOff>30480</xdr:colOff>
      <xdr:row>89</xdr:row>
      <xdr:rowOff>15240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16,167
Invalid Ballot Papers 71
Valid Poll 7,797
Number of Seats 6
Quota 1,114
</a:t>
          </a:r>
        </a:p>
      </xdr:txBody>
    </xdr:sp>
    <xdr:clientData/>
  </xdr:twoCellAnchor>
  <xdr:twoCellAnchor>
    <xdr:from>
      <xdr:col>11</xdr:col>
      <xdr:colOff>121920</xdr:colOff>
      <xdr:row>83</xdr:row>
      <xdr:rowOff>0</xdr:rowOff>
    </xdr:from>
    <xdr:to>
      <xdr:col>16</xdr:col>
      <xdr:colOff>76200</xdr:colOff>
      <xdr:row>88</xdr:row>
      <xdr:rowOff>167640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JOHN PENDER (FF)
CHARLIE MURPHY (Non-P)
WILL PATON (Non-P)
BEN WARD (FG)
BRIAN O'DONOGHUE (FG)
JIM DEANE (SF)
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53340</xdr:rowOff>
    </xdr:from>
    <xdr:to>
      <xdr:col>5</xdr:col>
      <xdr:colOff>563880</xdr:colOff>
      <xdr:row>7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Bailieborough-Cootehill LEA
</a:t>
          </a:r>
        </a:p>
      </xdr:txBody>
    </xdr:sp>
    <xdr:clientData/>
  </xdr:twoCellAnchor>
  <xdr:twoCellAnchor>
    <xdr:from>
      <xdr:col>6</xdr:col>
      <xdr:colOff>76200</xdr:colOff>
      <xdr:row>1</xdr:row>
      <xdr:rowOff>30480</xdr:rowOff>
    </xdr:from>
    <xdr:to>
      <xdr:col>11</xdr:col>
      <xdr:colOff>30480</xdr:colOff>
      <xdr:row>7</xdr:row>
      <xdr:rowOff>15240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21,410
Invalid Ballot Papers 141
Valid Poll 12,006
Number of Seats 6
Quota 1,716
</a:t>
          </a:r>
        </a:p>
      </xdr:txBody>
    </xdr:sp>
    <xdr:clientData/>
  </xdr:twoCellAnchor>
  <xdr:twoCellAnchor>
    <xdr:from>
      <xdr:col>11</xdr:col>
      <xdr:colOff>121920</xdr:colOff>
      <xdr:row>1</xdr:row>
      <xdr:rowOff>0</xdr:rowOff>
    </xdr:from>
    <xdr:to>
      <xdr:col>16</xdr:col>
      <xdr:colOff>76200</xdr:colOff>
      <xdr:row>6</xdr:row>
      <xdr:rowOff>167640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SARAH O'REILLY (Ant)
CARMEL BRADY (FG)
STIOFÁN CONATY (SF)
CLIFFORD KELLY (FF)
VAL SMITH (FG)
NIALL SMITH (FF)
</a:t>
          </a:r>
        </a:p>
      </xdr:txBody>
    </xdr:sp>
    <xdr:clientData/>
  </xdr:twoCellAnchor>
  <xdr:twoCellAnchor>
    <xdr:from>
      <xdr:col>1</xdr:col>
      <xdr:colOff>0</xdr:colOff>
      <xdr:row>41</xdr:row>
      <xdr:rowOff>53340</xdr:rowOff>
    </xdr:from>
    <xdr:to>
      <xdr:col>5</xdr:col>
      <xdr:colOff>563880</xdr:colOff>
      <xdr:row>47</xdr:row>
      <xdr:rowOff>38100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Ballyjamesduff LEA - Cavan County Council 
</a:t>
          </a:r>
        </a:p>
      </xdr:txBody>
    </xdr:sp>
    <xdr:clientData/>
  </xdr:twoCellAnchor>
  <xdr:twoCellAnchor>
    <xdr:from>
      <xdr:col>6</xdr:col>
      <xdr:colOff>76200</xdr:colOff>
      <xdr:row>41</xdr:row>
      <xdr:rowOff>30480</xdr:rowOff>
    </xdr:from>
    <xdr:to>
      <xdr:col>11</xdr:col>
      <xdr:colOff>30480</xdr:colOff>
      <xdr:row>47</xdr:row>
      <xdr:rowOff>15240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12,010
Invalid Ballot Papers 112
Valid Poll 11,898
Number of Seats 6
Quota 1,700
</a:t>
          </a:r>
        </a:p>
      </xdr:txBody>
    </xdr:sp>
    <xdr:clientData/>
  </xdr:twoCellAnchor>
  <xdr:twoCellAnchor>
    <xdr:from>
      <xdr:col>11</xdr:col>
      <xdr:colOff>121920</xdr:colOff>
      <xdr:row>41</xdr:row>
      <xdr:rowOff>0</xdr:rowOff>
    </xdr:from>
    <xdr:to>
      <xdr:col>16</xdr:col>
      <xdr:colOff>76200</xdr:colOff>
      <xdr:row>46</xdr:row>
      <xdr:rowOff>167640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SHANE P. O'REILLY (IndI)
TREVOR SMITH (FG)
PHILIP 'GUNNER' BRADY (FF)
WINSTON BENNETT (FG)
NOEL CONNELL (SF)
TP O'REILLY (FG)
</a:t>
          </a:r>
        </a:p>
      </xdr:txBody>
    </xdr:sp>
    <xdr:clientData/>
  </xdr:twoCellAnchor>
  <xdr:twoCellAnchor>
    <xdr:from>
      <xdr:col>1</xdr:col>
      <xdr:colOff>0</xdr:colOff>
      <xdr:row>77</xdr:row>
      <xdr:rowOff>53340</xdr:rowOff>
    </xdr:from>
    <xdr:to>
      <xdr:col>5</xdr:col>
      <xdr:colOff>563880</xdr:colOff>
      <xdr:row>83</xdr:row>
      <xdr:rowOff>38100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Cavan-Belturbet LEA - Cavan County Council 
</a:t>
          </a:r>
        </a:p>
      </xdr:txBody>
    </xdr:sp>
    <xdr:clientData/>
  </xdr:twoCellAnchor>
  <xdr:twoCellAnchor>
    <xdr:from>
      <xdr:col>6</xdr:col>
      <xdr:colOff>76200</xdr:colOff>
      <xdr:row>77</xdr:row>
      <xdr:rowOff>30480</xdr:rowOff>
    </xdr:from>
    <xdr:to>
      <xdr:col>11</xdr:col>
      <xdr:colOff>30480</xdr:colOff>
      <xdr:row>83</xdr:row>
      <xdr:rowOff>15240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19,195
Invalid Ballot Papers 120
Valid Poll 10,010
Number of Seats 6
Quota 1,431
</a:t>
          </a:r>
        </a:p>
      </xdr:txBody>
    </xdr:sp>
    <xdr:clientData/>
  </xdr:twoCellAnchor>
  <xdr:twoCellAnchor>
    <xdr:from>
      <xdr:col>11</xdr:col>
      <xdr:colOff>121920</xdr:colOff>
      <xdr:row>77</xdr:row>
      <xdr:rowOff>0</xdr:rowOff>
    </xdr:from>
    <xdr:to>
      <xdr:col>16</xdr:col>
      <xdr:colOff>76200</xdr:colOff>
      <xdr:row>82</xdr:row>
      <xdr:rowOff>167640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AINE SMITH (FF)
BRENDAN FAYE
DAMIEN BRADY (SF)
PATRICIA WALSH (FF)
JOHN PAUL FEELEY (FF)
NIAMH BRADY (FG)
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53340</xdr:rowOff>
    </xdr:from>
    <xdr:to>
      <xdr:col>5</xdr:col>
      <xdr:colOff>563880</xdr:colOff>
      <xdr:row>7</xdr:row>
      <xdr:rowOff>38100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Ennis LEA
</a:t>
          </a:r>
        </a:p>
      </xdr:txBody>
    </xdr:sp>
    <xdr:clientData/>
  </xdr:twoCellAnchor>
  <xdr:twoCellAnchor>
    <xdr:from>
      <xdr:col>6</xdr:col>
      <xdr:colOff>76200</xdr:colOff>
      <xdr:row>1</xdr:row>
      <xdr:rowOff>30480</xdr:rowOff>
    </xdr:from>
    <xdr:to>
      <xdr:col>11</xdr:col>
      <xdr:colOff>30480</xdr:colOff>
      <xdr:row>7</xdr:row>
      <xdr:rowOff>15240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</a:t>
          </a:r>
          <a:r>
            <a:rPr lang="en-IE" sz="1100" b="1" cap="all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24,226</a:t>
          </a:r>
          <a:r>
            <a:rPr lang="en-IE" sz="1100" b="1" kern="1200">
              <a:solidFill>
                <a:srgbClr val="005000"/>
              </a:solidFill>
            </a:rPr>
            <a:t>
Invalid Ballot Papers 183
Valid Poll 11,776
Number of Seats 7
Quota 1,473
</a:t>
          </a:r>
        </a:p>
      </xdr:txBody>
    </xdr:sp>
    <xdr:clientData/>
  </xdr:twoCellAnchor>
  <xdr:twoCellAnchor>
    <xdr:from>
      <xdr:col>11</xdr:col>
      <xdr:colOff>121920</xdr:colOff>
      <xdr:row>1</xdr:row>
      <xdr:rowOff>0</xdr:rowOff>
    </xdr:from>
    <xdr:to>
      <xdr:col>16</xdr:col>
      <xdr:colOff>76200</xdr:colOff>
      <xdr:row>6</xdr:row>
      <xdr:rowOff>167640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PAT DALY (FF)
MARY HOWARD (FG)
PAUL MURPHY (FG)
ANTOINETTE BAKER BASHUA (FF)
TOMMY GUILFOYLE (SF)
CLARE COLLERAN MOLLOY (FF)
TOM O’CALLAGHAN (FF)
</a:t>
          </a:r>
        </a:p>
      </xdr:txBody>
    </xdr:sp>
    <xdr:clientData/>
  </xdr:twoCellAnchor>
  <xdr:twoCellAnchor>
    <xdr:from>
      <xdr:col>1</xdr:col>
      <xdr:colOff>0</xdr:colOff>
      <xdr:row>42</xdr:row>
      <xdr:rowOff>53340</xdr:rowOff>
    </xdr:from>
    <xdr:to>
      <xdr:col>5</xdr:col>
      <xdr:colOff>563880</xdr:colOff>
      <xdr:row>48</xdr:row>
      <xdr:rowOff>38100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Ennistimon LEA
</a:t>
          </a:r>
        </a:p>
      </xdr:txBody>
    </xdr:sp>
    <xdr:clientData/>
  </xdr:twoCellAnchor>
  <xdr:twoCellAnchor>
    <xdr:from>
      <xdr:col>6</xdr:col>
      <xdr:colOff>76200</xdr:colOff>
      <xdr:row>42</xdr:row>
      <xdr:rowOff>30480</xdr:rowOff>
    </xdr:from>
    <xdr:to>
      <xdr:col>11</xdr:col>
      <xdr:colOff>30480</xdr:colOff>
      <xdr:row>48</xdr:row>
      <xdr:rowOff>15240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800-000011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</a:t>
          </a:r>
          <a:r>
            <a:rPr lang="en-IE" sz="1100" b="1" cap="all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15,032</a:t>
          </a:r>
          <a:r>
            <a:rPr lang="en-IE" sz="1100" b="1" kern="1200">
              <a:solidFill>
                <a:srgbClr val="005000"/>
              </a:solidFill>
            </a:rPr>
            <a:t>
Invalid Ballot Papers 82
Valid Poll 9,077
Number of Seats 4
Quota 1,816
</a:t>
          </a:r>
        </a:p>
      </xdr:txBody>
    </xdr:sp>
    <xdr:clientData/>
  </xdr:twoCellAnchor>
  <xdr:twoCellAnchor>
    <xdr:from>
      <xdr:col>11</xdr:col>
      <xdr:colOff>121920</xdr:colOff>
      <xdr:row>42</xdr:row>
      <xdr:rowOff>0</xdr:rowOff>
    </xdr:from>
    <xdr:to>
      <xdr:col>16</xdr:col>
      <xdr:colOff>76200</xdr:colOff>
      <xdr:row>47</xdr:row>
      <xdr:rowOff>167640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800-000012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BILL SLATTERY (FG)
JOE GARRIHY (FG)
SHANE TALTY (FF)
JOE KILLEEN (FF)
</a:t>
          </a:r>
        </a:p>
      </xdr:txBody>
    </xdr:sp>
    <xdr:clientData/>
  </xdr:twoCellAnchor>
  <xdr:twoCellAnchor>
    <xdr:from>
      <xdr:col>1</xdr:col>
      <xdr:colOff>0</xdr:colOff>
      <xdr:row>75</xdr:row>
      <xdr:rowOff>53340</xdr:rowOff>
    </xdr:from>
    <xdr:to>
      <xdr:col>5</xdr:col>
      <xdr:colOff>563880</xdr:colOff>
      <xdr:row>81</xdr:row>
      <xdr:rowOff>38100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Killaloe LEA
</a:t>
          </a:r>
        </a:p>
      </xdr:txBody>
    </xdr:sp>
    <xdr:clientData/>
  </xdr:twoCellAnchor>
  <xdr:twoCellAnchor>
    <xdr:from>
      <xdr:col>6</xdr:col>
      <xdr:colOff>76200</xdr:colOff>
      <xdr:row>75</xdr:row>
      <xdr:rowOff>30480</xdr:rowOff>
    </xdr:from>
    <xdr:to>
      <xdr:col>11</xdr:col>
      <xdr:colOff>30480</xdr:colOff>
      <xdr:row>81</xdr:row>
      <xdr:rowOff>15240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800-000014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</a:t>
          </a:r>
          <a:r>
            <a:rPr lang="en-IE" sz="1100" b="1" cap="all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17,151</a:t>
          </a:r>
          <a:r>
            <a:rPr lang="en-IE" sz="1100" b="1" kern="1200">
              <a:solidFill>
                <a:srgbClr val="005000"/>
              </a:solidFill>
            </a:rPr>
            <a:t>
Invalid Ballot Papers 77
Valid Poll 10,404
Number of Seats 5
Quota 1,735
</a:t>
          </a:r>
        </a:p>
      </xdr:txBody>
    </xdr:sp>
    <xdr:clientData/>
  </xdr:twoCellAnchor>
  <xdr:twoCellAnchor>
    <xdr:from>
      <xdr:col>11</xdr:col>
      <xdr:colOff>121920</xdr:colOff>
      <xdr:row>75</xdr:row>
      <xdr:rowOff>0</xdr:rowOff>
    </xdr:from>
    <xdr:to>
      <xdr:col>16</xdr:col>
      <xdr:colOff>76200</xdr:colOff>
      <xdr:row>80</xdr:row>
      <xdr:rowOff>167640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800-000015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JOE COONEY (FG)
PAT HAYES (FF)
ALAN O’CALLAGHAN (FF)
PAT BURKE (FG)
TONY O’BRIEN (FF)
</a:t>
          </a:r>
        </a:p>
      </xdr:txBody>
    </xdr:sp>
    <xdr:clientData/>
  </xdr:twoCellAnchor>
  <xdr:twoCellAnchor>
    <xdr:from>
      <xdr:col>1</xdr:col>
      <xdr:colOff>0</xdr:colOff>
      <xdr:row>108</xdr:row>
      <xdr:rowOff>53340</xdr:rowOff>
    </xdr:from>
    <xdr:to>
      <xdr:col>5</xdr:col>
      <xdr:colOff>563880</xdr:colOff>
      <xdr:row>114</xdr:row>
      <xdr:rowOff>38100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800-000016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Kilrush LEA
</a:t>
          </a:r>
        </a:p>
      </xdr:txBody>
    </xdr:sp>
    <xdr:clientData/>
  </xdr:twoCellAnchor>
  <xdr:twoCellAnchor>
    <xdr:from>
      <xdr:col>6</xdr:col>
      <xdr:colOff>76200</xdr:colOff>
      <xdr:row>108</xdr:row>
      <xdr:rowOff>30480</xdr:rowOff>
    </xdr:from>
    <xdr:to>
      <xdr:col>11</xdr:col>
      <xdr:colOff>30480</xdr:colOff>
      <xdr:row>114</xdr:row>
      <xdr:rowOff>15240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800-000017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</a:t>
          </a:r>
          <a:r>
            <a:rPr lang="en-IE" sz="1100" b="1" cap="all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18,802</a:t>
          </a:r>
          <a:r>
            <a:rPr lang="en-IE" sz="1100" b="1" kern="1200">
              <a:solidFill>
                <a:srgbClr val="005000"/>
              </a:solidFill>
            </a:rPr>
            <a:t>
Invalid Ballot Papers 91
Valid Poll 10,901
Number of Seats 5
Quota 1,817
</a:t>
          </a:r>
        </a:p>
      </xdr:txBody>
    </xdr:sp>
    <xdr:clientData/>
  </xdr:twoCellAnchor>
  <xdr:twoCellAnchor>
    <xdr:from>
      <xdr:col>11</xdr:col>
      <xdr:colOff>121920</xdr:colOff>
      <xdr:row>108</xdr:row>
      <xdr:rowOff>0</xdr:rowOff>
    </xdr:from>
    <xdr:to>
      <xdr:col>16</xdr:col>
      <xdr:colOff>76200</xdr:colOff>
      <xdr:row>113</xdr:row>
      <xdr:rowOff>167640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800-000018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DINNY GOULD (Non-P)
RITA MCINERNEY (FF)
IAN LYNCH (Non-P)
GABRIEL KEATING (FG)
MICHAEL SHANNON (FF)
</a:t>
          </a:r>
        </a:p>
      </xdr:txBody>
    </xdr:sp>
    <xdr:clientData/>
  </xdr:twoCellAnchor>
  <xdr:twoCellAnchor>
    <xdr:from>
      <xdr:col>1</xdr:col>
      <xdr:colOff>0</xdr:colOff>
      <xdr:row>149</xdr:row>
      <xdr:rowOff>53340</xdr:rowOff>
    </xdr:from>
    <xdr:to>
      <xdr:col>5</xdr:col>
      <xdr:colOff>563880</xdr:colOff>
      <xdr:row>155</xdr:row>
      <xdr:rowOff>38100</xdr:rowOff>
    </xdr:to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800-000019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Shannon LEA
</a:t>
          </a:r>
        </a:p>
      </xdr:txBody>
    </xdr:sp>
    <xdr:clientData/>
  </xdr:twoCellAnchor>
  <xdr:twoCellAnchor>
    <xdr:from>
      <xdr:col>6</xdr:col>
      <xdr:colOff>76200</xdr:colOff>
      <xdr:row>149</xdr:row>
      <xdr:rowOff>30480</xdr:rowOff>
    </xdr:from>
    <xdr:to>
      <xdr:col>11</xdr:col>
      <xdr:colOff>30480</xdr:colOff>
      <xdr:row>155</xdr:row>
      <xdr:rowOff>15240</xdr:rowOff>
    </xdr:to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800-00001A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</a:t>
          </a:r>
          <a:r>
            <a:rPr lang="en-IE" sz="1100" b="1" cap="all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23,726</a:t>
          </a:r>
          <a:r>
            <a:rPr lang="en-IE" sz="1100" b="1" kern="1200">
              <a:solidFill>
                <a:srgbClr val="005000"/>
              </a:solidFill>
            </a:rPr>
            <a:t>
Invalid Ballot Papers 138
Valid Poll 11,641
Number of Seats 7
Quota 1,456
</a:t>
          </a:r>
        </a:p>
      </xdr:txBody>
    </xdr:sp>
    <xdr:clientData/>
  </xdr:twoCellAnchor>
  <xdr:twoCellAnchor>
    <xdr:from>
      <xdr:col>11</xdr:col>
      <xdr:colOff>121920</xdr:colOff>
      <xdr:row>149</xdr:row>
      <xdr:rowOff>0</xdr:rowOff>
    </xdr:from>
    <xdr:to>
      <xdr:col>16</xdr:col>
      <xdr:colOff>76200</xdr:colOff>
      <xdr:row>154</xdr:row>
      <xdr:rowOff>167640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800-00001B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DAVID GRIFFIN (FF)
DONNA MCGETTIGAN (SF)
RACHEL HARTIGAN (FF)
JOHN CROWE (FG)
PAT O’GORMAN (FF)
MICHAEL BEGLEY (Non-P)
TONY MULCAHY (FG)
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53340</xdr:rowOff>
    </xdr:from>
    <xdr:to>
      <xdr:col>5</xdr:col>
      <xdr:colOff>563880</xdr:colOff>
      <xdr:row>7</xdr:row>
      <xdr:rowOff>38100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Cork City North East LEA
</a:t>
          </a:r>
        </a:p>
      </xdr:txBody>
    </xdr:sp>
    <xdr:clientData/>
  </xdr:twoCellAnchor>
  <xdr:twoCellAnchor>
    <xdr:from>
      <xdr:col>6</xdr:col>
      <xdr:colOff>76200</xdr:colOff>
      <xdr:row>1</xdr:row>
      <xdr:rowOff>30480</xdr:rowOff>
    </xdr:from>
    <xdr:to>
      <xdr:col>11</xdr:col>
      <xdr:colOff>30480</xdr:colOff>
      <xdr:row>7</xdr:row>
      <xdr:rowOff>15240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32,628
Invalid Ballot Papers 190
Valid Poll 13,881
Number of Seats 6
Quota 1,984
</a:t>
          </a:r>
        </a:p>
      </xdr:txBody>
    </xdr:sp>
    <xdr:clientData/>
  </xdr:twoCellAnchor>
  <xdr:twoCellAnchor>
    <xdr:from>
      <xdr:col>11</xdr:col>
      <xdr:colOff>121920</xdr:colOff>
      <xdr:row>0</xdr:row>
      <xdr:rowOff>85724</xdr:rowOff>
    </xdr:from>
    <xdr:to>
      <xdr:col>16</xdr:col>
      <xdr:colOff>76200</xdr:colOff>
      <xdr:row>7</xdr:row>
      <xdr:rowOff>76200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SpPr txBox="1"/>
      </xdr:nvSpPr>
      <xdr:spPr>
        <a:xfrm>
          <a:off x="6827520" y="85724"/>
          <a:ext cx="3002280" cy="1270636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KEN O’FLYNN (IndI)
JOHN MAHER (Lab)
JOE KAVANAGH (FG)
MARGARET MCDONNELL (FF)
TED TYNAN (Non-P)
OLIVER MORAN (Grn)
</a:t>
          </a:r>
        </a:p>
      </xdr:txBody>
    </xdr:sp>
    <xdr:clientData/>
  </xdr:twoCellAnchor>
  <xdr:twoCellAnchor>
    <xdr:from>
      <xdr:col>1</xdr:col>
      <xdr:colOff>0</xdr:colOff>
      <xdr:row>46</xdr:row>
      <xdr:rowOff>53340</xdr:rowOff>
    </xdr:from>
    <xdr:to>
      <xdr:col>5</xdr:col>
      <xdr:colOff>563880</xdr:colOff>
      <xdr:row>52</xdr:row>
      <xdr:rowOff>38100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900-000011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Cork City North West LEA
</a:t>
          </a:r>
        </a:p>
      </xdr:txBody>
    </xdr:sp>
    <xdr:clientData/>
  </xdr:twoCellAnchor>
  <xdr:twoCellAnchor>
    <xdr:from>
      <xdr:col>6</xdr:col>
      <xdr:colOff>76200</xdr:colOff>
      <xdr:row>46</xdr:row>
      <xdr:rowOff>30480</xdr:rowOff>
    </xdr:from>
    <xdr:to>
      <xdr:col>11</xdr:col>
      <xdr:colOff>30480</xdr:colOff>
      <xdr:row>52</xdr:row>
      <xdr:rowOff>15240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900-000012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30,018
Invalid Ballot Papers 257
Valid Poll 12,269
Number of Seats 6
Quota 1,753
</a:t>
          </a:r>
        </a:p>
      </xdr:txBody>
    </xdr:sp>
    <xdr:clientData/>
  </xdr:twoCellAnchor>
  <xdr:twoCellAnchor>
    <xdr:from>
      <xdr:col>11</xdr:col>
      <xdr:colOff>121920</xdr:colOff>
      <xdr:row>46</xdr:row>
      <xdr:rowOff>0</xdr:rowOff>
    </xdr:from>
    <xdr:to>
      <xdr:col>16</xdr:col>
      <xdr:colOff>76200</xdr:colOff>
      <xdr:row>51</xdr:row>
      <xdr:rowOff>167640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900-000013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TONY FITZGERALD (FF)
DAMIAN BOYLAN (FG)
JOHN SHEEHAN (FF)
MICHELLE GOULD (SF)
KENNETH COLLINS (SF)
BRIAN MCCARTHY (PBP)
</a:t>
          </a:r>
        </a:p>
      </xdr:txBody>
    </xdr:sp>
    <xdr:clientData/>
  </xdr:twoCellAnchor>
  <xdr:twoCellAnchor>
    <xdr:from>
      <xdr:col>1</xdr:col>
      <xdr:colOff>0</xdr:colOff>
      <xdr:row>87</xdr:row>
      <xdr:rowOff>53340</xdr:rowOff>
    </xdr:from>
    <xdr:to>
      <xdr:col>5</xdr:col>
      <xdr:colOff>563880</xdr:colOff>
      <xdr:row>93</xdr:row>
      <xdr:rowOff>38100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900-000014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Cork City South Central LEA
</a:t>
          </a:r>
        </a:p>
      </xdr:txBody>
    </xdr:sp>
    <xdr:clientData/>
  </xdr:twoCellAnchor>
  <xdr:twoCellAnchor>
    <xdr:from>
      <xdr:col>6</xdr:col>
      <xdr:colOff>76200</xdr:colOff>
      <xdr:row>87</xdr:row>
      <xdr:rowOff>30480</xdr:rowOff>
    </xdr:from>
    <xdr:to>
      <xdr:col>11</xdr:col>
      <xdr:colOff>30480</xdr:colOff>
      <xdr:row>93</xdr:row>
      <xdr:rowOff>15240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900-000015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26,020
Invalid Ballot Papers 108
Valid Poll 10,692
Number of Seats 6
Quota 1,528
</a:t>
          </a:r>
        </a:p>
      </xdr:txBody>
    </xdr:sp>
    <xdr:clientData/>
  </xdr:twoCellAnchor>
  <xdr:twoCellAnchor>
    <xdr:from>
      <xdr:col>11</xdr:col>
      <xdr:colOff>121920</xdr:colOff>
      <xdr:row>87</xdr:row>
      <xdr:rowOff>0</xdr:rowOff>
    </xdr:from>
    <xdr:to>
      <xdr:col>16</xdr:col>
      <xdr:colOff>76200</xdr:colOff>
      <xdr:row>92</xdr:row>
      <xdr:rowOff>167640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900-000016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SHANE O’CALLAGHAN (FG)
SEÁN MARTIN (FF)
PÁDRAIG RICE (SD)
FIONA KERINS (SF)
PAUDIE DINEEN (Non-P)
DAN BOYLE (Grn)
</a:t>
          </a:r>
        </a:p>
      </xdr:txBody>
    </xdr:sp>
    <xdr:clientData/>
  </xdr:twoCellAnchor>
  <xdr:twoCellAnchor>
    <xdr:from>
      <xdr:col>1</xdr:col>
      <xdr:colOff>0</xdr:colOff>
      <xdr:row>132</xdr:row>
      <xdr:rowOff>53340</xdr:rowOff>
    </xdr:from>
    <xdr:to>
      <xdr:col>5</xdr:col>
      <xdr:colOff>563880</xdr:colOff>
      <xdr:row>138</xdr:row>
      <xdr:rowOff>38100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900-000017000000}"/>
            </a:ext>
          </a:extLst>
        </xdr:cNvPr>
        <xdr:cNvSpPr txBox="1"/>
      </xdr:nvSpPr>
      <xdr:spPr>
        <a:xfrm>
          <a:off x="37338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Cork City South East LEA
</a:t>
          </a:r>
        </a:p>
      </xdr:txBody>
    </xdr:sp>
    <xdr:clientData/>
  </xdr:twoCellAnchor>
  <xdr:twoCellAnchor>
    <xdr:from>
      <xdr:col>6</xdr:col>
      <xdr:colOff>76200</xdr:colOff>
      <xdr:row>132</xdr:row>
      <xdr:rowOff>30480</xdr:rowOff>
    </xdr:from>
    <xdr:to>
      <xdr:col>11</xdr:col>
      <xdr:colOff>30480</xdr:colOff>
      <xdr:row>138</xdr:row>
      <xdr:rowOff>15240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900-000018000000}"/>
            </a:ext>
          </a:extLst>
        </xdr:cNvPr>
        <xdr:cNvSpPr txBox="1"/>
      </xdr:nvSpPr>
      <xdr:spPr>
        <a:xfrm>
          <a:off x="68580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34,109
Invalid Ballot Papers 183
Valid Poll 15,665
Number of Seats 6
Quota 2,238
</a:t>
          </a:r>
        </a:p>
      </xdr:txBody>
    </xdr:sp>
    <xdr:clientData/>
  </xdr:twoCellAnchor>
  <xdr:twoCellAnchor>
    <xdr:from>
      <xdr:col>11</xdr:col>
      <xdr:colOff>121920</xdr:colOff>
      <xdr:row>132</xdr:row>
      <xdr:rowOff>0</xdr:rowOff>
    </xdr:from>
    <xdr:to>
      <xdr:col>16</xdr:col>
      <xdr:colOff>76200</xdr:colOff>
      <xdr:row>137</xdr:row>
      <xdr:rowOff>167640</xdr:rowOff>
    </xdr:to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900-000019000000}"/>
            </a:ext>
          </a:extLst>
        </xdr:cNvPr>
        <xdr:cNvSpPr txBox="1"/>
      </xdr:nvSpPr>
      <xdr:spPr>
        <a:xfrm>
          <a:off x="99517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TERRY SHANNON (FF)
KIERAN MCCARTHY (Non-P)
MARY ROSE DESMOND (FF)
DES CAHILL (FG)
HONORE KAMEGNI (Grn)
PETER HORGAN (Lab)
</a:t>
          </a:r>
        </a:p>
      </xdr:txBody>
    </xdr:sp>
    <xdr:clientData/>
  </xdr:twoCellAnchor>
  <xdr:twoCellAnchor>
    <xdr:from>
      <xdr:col>1</xdr:col>
      <xdr:colOff>0</xdr:colOff>
      <xdr:row>179</xdr:row>
      <xdr:rowOff>53340</xdr:rowOff>
    </xdr:from>
    <xdr:to>
      <xdr:col>5</xdr:col>
      <xdr:colOff>563880</xdr:colOff>
      <xdr:row>185</xdr:row>
      <xdr:rowOff>38100</xdr:rowOff>
    </xdr:to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900-00001A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Cork City South West LEA
</a:t>
          </a:r>
        </a:p>
      </xdr:txBody>
    </xdr:sp>
    <xdr:clientData/>
  </xdr:twoCellAnchor>
  <xdr:twoCellAnchor>
    <xdr:from>
      <xdr:col>6</xdr:col>
      <xdr:colOff>76200</xdr:colOff>
      <xdr:row>179</xdr:row>
      <xdr:rowOff>30480</xdr:rowOff>
    </xdr:from>
    <xdr:to>
      <xdr:col>11</xdr:col>
      <xdr:colOff>30480</xdr:colOff>
      <xdr:row>185</xdr:row>
      <xdr:rowOff>15240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900-00001B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36,127
Invalid Ballot Papers 200
Valid Poll 16,047
Number of Seats 7
Quota 2,006
</a:t>
          </a:r>
        </a:p>
      </xdr:txBody>
    </xdr:sp>
    <xdr:clientData/>
  </xdr:twoCellAnchor>
  <xdr:twoCellAnchor>
    <xdr:from>
      <xdr:col>11</xdr:col>
      <xdr:colOff>121920</xdr:colOff>
      <xdr:row>179</xdr:row>
      <xdr:rowOff>0</xdr:rowOff>
    </xdr:from>
    <xdr:to>
      <xdr:col>16</xdr:col>
      <xdr:colOff>76200</xdr:colOff>
      <xdr:row>184</xdr:row>
      <xdr:rowOff>167640</xdr:rowOff>
    </xdr:to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900-00001C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FERGAL DENNEHY (FF)
GARRET KELLEHER (FG)
COLM KELLEHER (FF)
JOE LYNCH (SF)
LAURA HARMON (Lab)
ALBERT DEASY (Non-P)
TERRY COLEMAN (FF)
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53340</xdr:rowOff>
    </xdr:from>
    <xdr:to>
      <xdr:col>5</xdr:col>
      <xdr:colOff>563880</xdr:colOff>
      <xdr:row>7</xdr:row>
      <xdr:rowOff>38100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Bandon-Kinsale LEA
</a:t>
          </a:r>
        </a:p>
      </xdr:txBody>
    </xdr:sp>
    <xdr:clientData/>
  </xdr:twoCellAnchor>
  <xdr:twoCellAnchor>
    <xdr:from>
      <xdr:col>6</xdr:col>
      <xdr:colOff>76200</xdr:colOff>
      <xdr:row>1</xdr:row>
      <xdr:rowOff>30480</xdr:rowOff>
    </xdr:from>
    <xdr:to>
      <xdr:col>11</xdr:col>
      <xdr:colOff>30480</xdr:colOff>
      <xdr:row>7</xdr:row>
      <xdr:rowOff>15240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31,002
Invalid Ballot Papers 102
Valid Poll 16,646
Number of Seats 6
Quota 2,379
</a:t>
          </a:r>
        </a:p>
      </xdr:txBody>
    </xdr:sp>
    <xdr:clientData/>
  </xdr:twoCellAnchor>
  <xdr:twoCellAnchor>
    <xdr:from>
      <xdr:col>11</xdr:col>
      <xdr:colOff>121920</xdr:colOff>
      <xdr:row>1</xdr:row>
      <xdr:rowOff>0</xdr:rowOff>
    </xdr:from>
    <xdr:to>
      <xdr:col>16</xdr:col>
      <xdr:colOff>76200</xdr:colOff>
      <xdr:row>6</xdr:row>
      <xdr:rowOff>167640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ALAN COLEMAN (Non-P)
JOHN COLLINS (IndI)
JOHN MICHAEL FOLEY (FG)
ANN BAMBURY (SD)
GILLIAN COUGHLAN (FF)
MARIE O'SULLIVAN (FG)
</a:t>
          </a:r>
        </a:p>
      </xdr:txBody>
    </xdr:sp>
    <xdr:clientData/>
  </xdr:twoCellAnchor>
  <xdr:twoCellAnchor>
    <xdr:from>
      <xdr:col>1</xdr:col>
      <xdr:colOff>0</xdr:colOff>
      <xdr:row>42</xdr:row>
      <xdr:rowOff>53340</xdr:rowOff>
    </xdr:from>
    <xdr:to>
      <xdr:col>5</xdr:col>
      <xdr:colOff>563880</xdr:colOff>
      <xdr:row>48</xdr:row>
      <xdr:rowOff>38100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Bantry-West Cork LEA
</a:t>
          </a:r>
        </a:p>
      </xdr:txBody>
    </xdr:sp>
    <xdr:clientData/>
  </xdr:twoCellAnchor>
  <xdr:twoCellAnchor>
    <xdr:from>
      <xdr:col>6</xdr:col>
      <xdr:colOff>76200</xdr:colOff>
      <xdr:row>42</xdr:row>
      <xdr:rowOff>30480</xdr:rowOff>
    </xdr:from>
    <xdr:to>
      <xdr:col>11</xdr:col>
      <xdr:colOff>30480</xdr:colOff>
      <xdr:row>48</xdr:row>
      <xdr:rowOff>15240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21,485
Invalid Ballot Papers 101
Valid Poll 12,295
Number of Seats 4
Quota 2,460
</a:t>
          </a:r>
        </a:p>
      </xdr:txBody>
    </xdr:sp>
    <xdr:clientData/>
  </xdr:twoCellAnchor>
  <xdr:twoCellAnchor>
    <xdr:from>
      <xdr:col>11</xdr:col>
      <xdr:colOff>121920</xdr:colOff>
      <xdr:row>42</xdr:row>
      <xdr:rowOff>0</xdr:rowOff>
    </xdr:from>
    <xdr:to>
      <xdr:col>16</xdr:col>
      <xdr:colOff>76200</xdr:colOff>
      <xdr:row>47</xdr:row>
      <xdr:rowOff>167640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DANNY COLLINS (IndI)
FINBARR HARRINGTON (Non-P)
CAROLINE CRONIN (FG)
PATRICK GERARD MURPHY (FF)
</a:t>
          </a:r>
        </a:p>
      </xdr:txBody>
    </xdr:sp>
    <xdr:clientData/>
  </xdr:twoCellAnchor>
  <xdr:twoCellAnchor>
    <xdr:from>
      <xdr:col>1</xdr:col>
      <xdr:colOff>0</xdr:colOff>
      <xdr:row>79</xdr:row>
      <xdr:rowOff>53340</xdr:rowOff>
    </xdr:from>
    <xdr:to>
      <xdr:col>5</xdr:col>
      <xdr:colOff>563880</xdr:colOff>
      <xdr:row>85</xdr:row>
      <xdr:rowOff>38100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Carrigaline LEA
</a:t>
          </a:r>
        </a:p>
      </xdr:txBody>
    </xdr:sp>
    <xdr:clientData/>
  </xdr:twoCellAnchor>
  <xdr:twoCellAnchor>
    <xdr:from>
      <xdr:col>6</xdr:col>
      <xdr:colOff>76200</xdr:colOff>
      <xdr:row>79</xdr:row>
      <xdr:rowOff>30480</xdr:rowOff>
    </xdr:from>
    <xdr:to>
      <xdr:col>11</xdr:col>
      <xdr:colOff>30480</xdr:colOff>
      <xdr:row>85</xdr:row>
      <xdr:rowOff>15240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30,679
Invalid Ballot Papers 100
Valid Poll 14,395
Number of Seats 6
Quota 2,057
</a:t>
          </a:r>
        </a:p>
      </xdr:txBody>
    </xdr:sp>
    <xdr:clientData/>
  </xdr:twoCellAnchor>
  <xdr:twoCellAnchor>
    <xdr:from>
      <xdr:col>11</xdr:col>
      <xdr:colOff>121920</xdr:colOff>
      <xdr:row>79</xdr:row>
      <xdr:rowOff>0</xdr:rowOff>
    </xdr:from>
    <xdr:to>
      <xdr:col>16</xdr:col>
      <xdr:colOff>76200</xdr:colOff>
      <xdr:row>84</xdr:row>
      <xdr:rowOff>167640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SEAMUS MCGRATH (FF)
BEN DALTON-O'SULLIVAN
JACK WHITE (FG)
AUDREY BUCKLEY (FF)
ÚNA MCCARTHY (FG)
EOGHAN FAHY (SF)
</a:t>
          </a:r>
        </a:p>
      </xdr:txBody>
    </xdr:sp>
    <xdr:clientData/>
  </xdr:twoCellAnchor>
  <xdr:twoCellAnchor>
    <xdr:from>
      <xdr:col>1</xdr:col>
      <xdr:colOff>0</xdr:colOff>
      <xdr:row>114</xdr:row>
      <xdr:rowOff>53340</xdr:rowOff>
    </xdr:from>
    <xdr:to>
      <xdr:col>5</xdr:col>
      <xdr:colOff>563880</xdr:colOff>
      <xdr:row>120</xdr:row>
      <xdr:rowOff>38100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Cobh LEA
</a:t>
          </a:r>
        </a:p>
      </xdr:txBody>
    </xdr:sp>
    <xdr:clientData/>
  </xdr:twoCellAnchor>
  <xdr:twoCellAnchor>
    <xdr:from>
      <xdr:col>6</xdr:col>
      <xdr:colOff>76200</xdr:colOff>
      <xdr:row>114</xdr:row>
      <xdr:rowOff>30480</xdr:rowOff>
    </xdr:from>
    <xdr:to>
      <xdr:col>11</xdr:col>
      <xdr:colOff>30480</xdr:colOff>
      <xdr:row>120</xdr:row>
      <xdr:rowOff>15240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</a:t>
          </a:r>
          <a:r>
            <a:rPr lang="en-IE" sz="1100" b="1" cap="all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28,695</a:t>
          </a:r>
          <a:r>
            <a:rPr lang="en-IE" sz="1100" b="1" kern="1200">
              <a:solidFill>
                <a:srgbClr val="005000"/>
              </a:solidFill>
            </a:rPr>
            <a:t>
Invalid Ballot Papers 106
Valid Poll 12,915
Number of Seats 6
Quota 1,846
</a:t>
          </a:r>
        </a:p>
      </xdr:txBody>
    </xdr:sp>
    <xdr:clientData/>
  </xdr:twoCellAnchor>
  <xdr:twoCellAnchor>
    <xdr:from>
      <xdr:col>11</xdr:col>
      <xdr:colOff>121920</xdr:colOff>
      <xdr:row>114</xdr:row>
      <xdr:rowOff>0</xdr:rowOff>
    </xdr:from>
    <xdr:to>
      <xdr:col>16</xdr:col>
      <xdr:colOff>76200</xdr:colOff>
      <xdr:row>119</xdr:row>
      <xdr:rowOff>167640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SHEILA O'CALLAGHAN (FF)
ANTHONY BARRY (FG)
SINÉAD SHEPPARD (FG)
GER CURLEY (IndI)
CATHAL RASMUSSEN (Lab)
DOMINIC FINN (FF)
</a:t>
          </a:r>
        </a:p>
      </xdr:txBody>
    </xdr:sp>
    <xdr:clientData/>
  </xdr:twoCellAnchor>
  <xdr:twoCellAnchor>
    <xdr:from>
      <xdr:col>1</xdr:col>
      <xdr:colOff>0</xdr:colOff>
      <xdr:row>153</xdr:row>
      <xdr:rowOff>53340</xdr:rowOff>
    </xdr:from>
    <xdr:to>
      <xdr:col>5</xdr:col>
      <xdr:colOff>563880</xdr:colOff>
      <xdr:row>159</xdr:row>
      <xdr:rowOff>38100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A00-000012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Fermoy LEA
</a:t>
          </a:r>
        </a:p>
      </xdr:txBody>
    </xdr:sp>
    <xdr:clientData/>
  </xdr:twoCellAnchor>
  <xdr:twoCellAnchor>
    <xdr:from>
      <xdr:col>6</xdr:col>
      <xdr:colOff>76200</xdr:colOff>
      <xdr:row>153</xdr:row>
      <xdr:rowOff>30480</xdr:rowOff>
    </xdr:from>
    <xdr:to>
      <xdr:col>11</xdr:col>
      <xdr:colOff>30480</xdr:colOff>
      <xdr:row>159</xdr:row>
      <xdr:rowOff>15240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A00-000013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31,544
Invalid Ballot Papers 154
Valid Poll 16,501
Number of Seats 6
Quota 2,358
</a:t>
          </a:r>
        </a:p>
      </xdr:txBody>
    </xdr:sp>
    <xdr:clientData/>
  </xdr:twoCellAnchor>
  <xdr:twoCellAnchor>
    <xdr:from>
      <xdr:col>11</xdr:col>
      <xdr:colOff>121920</xdr:colOff>
      <xdr:row>153</xdr:row>
      <xdr:rowOff>0</xdr:rowOff>
    </xdr:from>
    <xdr:to>
      <xdr:col>16</xdr:col>
      <xdr:colOff>76200</xdr:colOff>
      <xdr:row>158</xdr:row>
      <xdr:rowOff>167640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A00-000014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WILLIAM O'LEARY (Non-P)
NOEL MCCARTHY (FG)
FRANK O'FLYNN (FF)
DEIRDRE O'BRIEN (FF)
NEILUS COTTER (FF)
PETER O'DONOGHUE (Non-P)
</a:t>
          </a:r>
        </a:p>
      </xdr:txBody>
    </xdr:sp>
    <xdr:clientData/>
  </xdr:twoCellAnchor>
  <xdr:twoCellAnchor>
    <xdr:from>
      <xdr:col>1</xdr:col>
      <xdr:colOff>0</xdr:colOff>
      <xdr:row>198</xdr:row>
      <xdr:rowOff>53340</xdr:rowOff>
    </xdr:from>
    <xdr:to>
      <xdr:col>5</xdr:col>
      <xdr:colOff>563880</xdr:colOff>
      <xdr:row>204</xdr:row>
      <xdr:rowOff>38100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A00-000015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Kanturk LEA
</a:t>
          </a:r>
        </a:p>
      </xdr:txBody>
    </xdr:sp>
    <xdr:clientData/>
  </xdr:twoCellAnchor>
  <xdr:twoCellAnchor>
    <xdr:from>
      <xdr:col>6</xdr:col>
      <xdr:colOff>76200</xdr:colOff>
      <xdr:row>198</xdr:row>
      <xdr:rowOff>30480</xdr:rowOff>
    </xdr:from>
    <xdr:to>
      <xdr:col>11</xdr:col>
      <xdr:colOff>30480</xdr:colOff>
      <xdr:row>204</xdr:row>
      <xdr:rowOff>15240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A00-000016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21,479
Invalid Ballot Papers 104
Valid Poll 11,418
Number of Seats 4
Quota 2,284
</a:t>
          </a:r>
        </a:p>
      </xdr:txBody>
    </xdr:sp>
    <xdr:clientData/>
  </xdr:twoCellAnchor>
  <xdr:twoCellAnchor>
    <xdr:from>
      <xdr:col>11</xdr:col>
      <xdr:colOff>121920</xdr:colOff>
      <xdr:row>198</xdr:row>
      <xdr:rowOff>0</xdr:rowOff>
    </xdr:from>
    <xdr:to>
      <xdr:col>16</xdr:col>
      <xdr:colOff>76200</xdr:colOff>
      <xdr:row>203</xdr:row>
      <xdr:rowOff>167640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A00-000017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BERNARD MOYNIHAN (FF)
JOHN PAUL O’SHEA (FG)
TRISH MURPHY (FG)
IAN DOYLE (FF)
</a:t>
          </a:r>
        </a:p>
      </xdr:txBody>
    </xdr:sp>
    <xdr:clientData/>
  </xdr:twoCellAnchor>
  <xdr:twoCellAnchor>
    <xdr:from>
      <xdr:col>1</xdr:col>
      <xdr:colOff>0</xdr:colOff>
      <xdr:row>233</xdr:row>
      <xdr:rowOff>53340</xdr:rowOff>
    </xdr:from>
    <xdr:to>
      <xdr:col>5</xdr:col>
      <xdr:colOff>563880</xdr:colOff>
      <xdr:row>239</xdr:row>
      <xdr:rowOff>38100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A00-000018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Macroom LEA
</a:t>
          </a:r>
        </a:p>
      </xdr:txBody>
    </xdr:sp>
    <xdr:clientData/>
  </xdr:twoCellAnchor>
  <xdr:twoCellAnchor>
    <xdr:from>
      <xdr:col>6</xdr:col>
      <xdr:colOff>76200</xdr:colOff>
      <xdr:row>233</xdr:row>
      <xdr:rowOff>30480</xdr:rowOff>
    </xdr:from>
    <xdr:to>
      <xdr:col>11</xdr:col>
      <xdr:colOff>30480</xdr:colOff>
      <xdr:row>239</xdr:row>
      <xdr:rowOff>15240</xdr:rowOff>
    </xdr:to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A00-000019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32,318
Invalid Ballot Papers 140
Valid Poll 17,788
Number of Seats 6
Quota 2,542
</a:t>
          </a:r>
        </a:p>
      </xdr:txBody>
    </xdr:sp>
    <xdr:clientData/>
  </xdr:twoCellAnchor>
  <xdr:twoCellAnchor>
    <xdr:from>
      <xdr:col>11</xdr:col>
      <xdr:colOff>121920</xdr:colOff>
      <xdr:row>233</xdr:row>
      <xdr:rowOff>0</xdr:rowOff>
    </xdr:from>
    <xdr:to>
      <xdr:col>16</xdr:col>
      <xdr:colOff>76200</xdr:colOff>
      <xdr:row>238</xdr:row>
      <xdr:rowOff>167640</xdr:rowOff>
    </xdr:to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A00-00001A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GOBNAIT MOYNIHAN (FF)
MICHAEL CREED (FG)
MICHAEL LOONEY (FF)
EILEEN LYNCH (FG)
TED LUCEY (FG)
MARTIN COUGHLAN (Non-P)
</a:t>
          </a:r>
        </a:p>
      </xdr:txBody>
    </xdr:sp>
    <xdr:clientData/>
  </xdr:twoCellAnchor>
  <xdr:twoCellAnchor>
    <xdr:from>
      <xdr:col>1</xdr:col>
      <xdr:colOff>0</xdr:colOff>
      <xdr:row>268</xdr:row>
      <xdr:rowOff>53340</xdr:rowOff>
    </xdr:from>
    <xdr:to>
      <xdr:col>5</xdr:col>
      <xdr:colOff>563880</xdr:colOff>
      <xdr:row>274</xdr:row>
      <xdr:rowOff>38100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A00-00001B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Mallow LEA
</a:t>
          </a:r>
        </a:p>
      </xdr:txBody>
    </xdr:sp>
    <xdr:clientData/>
  </xdr:twoCellAnchor>
  <xdr:twoCellAnchor>
    <xdr:from>
      <xdr:col>6</xdr:col>
      <xdr:colOff>76200</xdr:colOff>
      <xdr:row>268</xdr:row>
      <xdr:rowOff>30480</xdr:rowOff>
    </xdr:from>
    <xdr:to>
      <xdr:col>11</xdr:col>
      <xdr:colOff>30480</xdr:colOff>
      <xdr:row>274</xdr:row>
      <xdr:rowOff>15240</xdr:rowOff>
    </xdr:to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A00-00001C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23,585
Invalid Ballot Papers 105
Valid Poll 11,747
Number of Seats 5
Quota 1,958
</a:t>
          </a:r>
        </a:p>
      </xdr:txBody>
    </xdr:sp>
    <xdr:clientData/>
  </xdr:twoCellAnchor>
  <xdr:twoCellAnchor>
    <xdr:from>
      <xdr:col>11</xdr:col>
      <xdr:colOff>121920</xdr:colOff>
      <xdr:row>268</xdr:row>
      <xdr:rowOff>0</xdr:rowOff>
    </xdr:from>
    <xdr:to>
      <xdr:col>16</xdr:col>
      <xdr:colOff>76200</xdr:colOff>
      <xdr:row>273</xdr:row>
      <xdr:rowOff>167640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A00-00001D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TONY O'SHEA (FG)
LIAM MADDEN (FG)
EOGHAN KENNY (Lab)
GEARÓID MURPHY (FF)
PAT HAYES (FF)
</a:t>
          </a:r>
        </a:p>
      </xdr:txBody>
    </xdr:sp>
    <xdr:clientData/>
  </xdr:twoCellAnchor>
  <xdr:twoCellAnchor>
    <xdr:from>
      <xdr:col>1</xdr:col>
      <xdr:colOff>0</xdr:colOff>
      <xdr:row>303</xdr:row>
      <xdr:rowOff>53340</xdr:rowOff>
    </xdr:from>
    <xdr:to>
      <xdr:col>5</xdr:col>
      <xdr:colOff>563880</xdr:colOff>
      <xdr:row>309</xdr:row>
      <xdr:rowOff>38100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A00-00001E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Midleton LEA
</a:t>
          </a:r>
        </a:p>
      </xdr:txBody>
    </xdr:sp>
    <xdr:clientData/>
  </xdr:twoCellAnchor>
  <xdr:twoCellAnchor>
    <xdr:from>
      <xdr:col>6</xdr:col>
      <xdr:colOff>76200</xdr:colOff>
      <xdr:row>303</xdr:row>
      <xdr:rowOff>30480</xdr:rowOff>
    </xdr:from>
    <xdr:to>
      <xdr:col>11</xdr:col>
      <xdr:colOff>30480</xdr:colOff>
      <xdr:row>309</xdr:row>
      <xdr:rowOff>15240</xdr:rowOff>
    </xdr:to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0000000-0008-0000-0A00-00001F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</a:t>
          </a:r>
          <a:r>
            <a:rPr lang="en-IE" sz="1100" b="1" cap="all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36,438</a:t>
          </a:r>
          <a:r>
            <a:rPr lang="en-IE" sz="1100" b="1" kern="1200">
              <a:solidFill>
                <a:srgbClr val="005000"/>
              </a:solidFill>
            </a:rPr>
            <a:t>
Invalid Ballot Papers 157
Valid Poll 16,200
Number of Seats 7
Quota 2,026
</a:t>
          </a:r>
        </a:p>
      </xdr:txBody>
    </xdr:sp>
    <xdr:clientData/>
  </xdr:twoCellAnchor>
  <xdr:twoCellAnchor>
    <xdr:from>
      <xdr:col>11</xdr:col>
      <xdr:colOff>121920</xdr:colOff>
      <xdr:row>303</xdr:row>
      <xdr:rowOff>0</xdr:rowOff>
    </xdr:from>
    <xdr:to>
      <xdr:col>16</xdr:col>
      <xdr:colOff>76200</xdr:colOff>
      <xdr:row>308</xdr:row>
      <xdr:rowOff>167640</xdr:rowOff>
    </xdr:to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0000000-0008-0000-0A00-000020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MARY LINEHAN-FOLEY (Non-P)
MICHAEL HEGARTY (FG)
LIAM QUAIDE (SD)
PATRICK MULCAHY (FF)
RORY COCKING (FG)
JOHN BUCKLEY (Non-P)
ANN-MARIE AHERN (FF)
</a:t>
          </a:r>
        </a:p>
      </xdr:txBody>
    </xdr:sp>
    <xdr:clientData/>
  </xdr:twoCellAnchor>
  <xdr:twoCellAnchor>
    <xdr:from>
      <xdr:col>1</xdr:col>
      <xdr:colOff>0</xdr:colOff>
      <xdr:row>350</xdr:row>
      <xdr:rowOff>53340</xdr:rowOff>
    </xdr:from>
    <xdr:to>
      <xdr:col>5</xdr:col>
      <xdr:colOff>563880</xdr:colOff>
      <xdr:row>356</xdr:row>
      <xdr:rowOff>38100</xdr:rowOff>
    </xdr:to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A00-000021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Skibbereen-West Cork LEA
</a:t>
          </a:r>
        </a:p>
      </xdr:txBody>
    </xdr:sp>
    <xdr:clientData/>
  </xdr:twoCellAnchor>
  <xdr:twoCellAnchor>
    <xdr:from>
      <xdr:col>6</xdr:col>
      <xdr:colOff>76200</xdr:colOff>
      <xdr:row>350</xdr:row>
      <xdr:rowOff>30480</xdr:rowOff>
    </xdr:from>
    <xdr:to>
      <xdr:col>11</xdr:col>
      <xdr:colOff>30480</xdr:colOff>
      <xdr:row>356</xdr:row>
      <xdr:rowOff>15240</xdr:rowOff>
    </xdr:to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0000000-0008-0000-0A00-000022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27,132
Invalid Ballot Papers 115
Valid Poll 15,184
Number of Seats 5
Quota 2,531
</a:t>
          </a:r>
        </a:p>
      </xdr:txBody>
    </xdr:sp>
    <xdr:clientData/>
  </xdr:twoCellAnchor>
  <xdr:twoCellAnchor>
    <xdr:from>
      <xdr:col>11</xdr:col>
      <xdr:colOff>121920</xdr:colOff>
      <xdr:row>350</xdr:row>
      <xdr:rowOff>0</xdr:rowOff>
    </xdr:from>
    <xdr:to>
      <xdr:col>16</xdr:col>
      <xdr:colOff>76200</xdr:colOff>
      <xdr:row>355</xdr:row>
      <xdr:rowOff>167640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A00-000023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NOEL O'DONOVAN (FG)
JOE CARROLL (FF)
ISOBEL TOWSE (SD)
DANIEL SEXTON (IndI)
DEIRDRE KELLY (FF)
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53340</xdr:rowOff>
    </xdr:from>
    <xdr:to>
      <xdr:col>5</xdr:col>
      <xdr:colOff>563880</xdr:colOff>
      <xdr:row>7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Buncrana LEA
</a:t>
          </a:r>
        </a:p>
      </xdr:txBody>
    </xdr:sp>
    <xdr:clientData/>
  </xdr:twoCellAnchor>
  <xdr:twoCellAnchor>
    <xdr:from>
      <xdr:col>6</xdr:col>
      <xdr:colOff>76200</xdr:colOff>
      <xdr:row>1</xdr:row>
      <xdr:rowOff>30480</xdr:rowOff>
    </xdr:from>
    <xdr:to>
      <xdr:col>11</xdr:col>
      <xdr:colOff>30480</xdr:colOff>
      <xdr:row>7</xdr:row>
      <xdr:rowOff>15240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17,578
Invalid Ballot Papers 141
Valid Poll 9,057
Number of Seats 5
Quota 1,510
</a:t>
          </a:r>
        </a:p>
      </xdr:txBody>
    </xdr:sp>
    <xdr:clientData/>
  </xdr:twoCellAnchor>
  <xdr:twoCellAnchor>
    <xdr:from>
      <xdr:col>11</xdr:col>
      <xdr:colOff>121920</xdr:colOff>
      <xdr:row>1</xdr:row>
      <xdr:rowOff>0</xdr:rowOff>
    </xdr:from>
    <xdr:to>
      <xdr:col>16</xdr:col>
      <xdr:colOff>76200</xdr:colOff>
      <xdr:row>6</xdr:row>
      <xdr:rowOff>167640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JACK MURRAY (SF)
JOY BEARD (100R)
PAUL CANNING (FF)
FIONÁN BRADLEY (FF)
TERRY CROSSAN (SF)
</a:t>
          </a:r>
        </a:p>
      </xdr:txBody>
    </xdr:sp>
    <xdr:clientData/>
  </xdr:twoCellAnchor>
  <xdr:twoCellAnchor>
    <xdr:from>
      <xdr:col>1</xdr:col>
      <xdr:colOff>0</xdr:colOff>
      <xdr:row>40</xdr:row>
      <xdr:rowOff>53340</xdr:rowOff>
    </xdr:from>
    <xdr:to>
      <xdr:col>5</xdr:col>
      <xdr:colOff>563880</xdr:colOff>
      <xdr:row>46</xdr:row>
      <xdr:rowOff>38100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Cardonagh LEA
</a:t>
          </a:r>
        </a:p>
      </xdr:txBody>
    </xdr:sp>
    <xdr:clientData/>
  </xdr:twoCellAnchor>
  <xdr:twoCellAnchor>
    <xdr:from>
      <xdr:col>6</xdr:col>
      <xdr:colOff>76200</xdr:colOff>
      <xdr:row>40</xdr:row>
      <xdr:rowOff>30480</xdr:rowOff>
    </xdr:from>
    <xdr:to>
      <xdr:col>11</xdr:col>
      <xdr:colOff>30480</xdr:colOff>
      <xdr:row>46</xdr:row>
      <xdr:rowOff>15240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15,041
Invalid Ballot Papers 70
Valid Poll 7,939
Number of Seats 4
Quota 1,588
</a:t>
          </a:r>
        </a:p>
      </xdr:txBody>
    </xdr:sp>
    <xdr:clientData/>
  </xdr:twoCellAnchor>
  <xdr:twoCellAnchor>
    <xdr:from>
      <xdr:col>11</xdr:col>
      <xdr:colOff>121920</xdr:colOff>
      <xdr:row>40</xdr:row>
      <xdr:rowOff>0</xdr:rowOff>
    </xdr:from>
    <xdr:to>
      <xdr:col>16</xdr:col>
      <xdr:colOff>76200</xdr:colOff>
      <xdr:row>45</xdr:row>
      <xdr:rowOff>167640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ALI FARREN (100R)
MARTIN MCDERMOTT (FF)
ALBERT DOHERTY (SF)
MARTIN FARREN (Lab)
</a:t>
          </a:r>
        </a:p>
      </xdr:txBody>
    </xdr:sp>
    <xdr:clientData/>
  </xdr:twoCellAnchor>
  <xdr:twoCellAnchor>
    <xdr:from>
      <xdr:col>1</xdr:col>
      <xdr:colOff>0</xdr:colOff>
      <xdr:row>73</xdr:row>
      <xdr:rowOff>53340</xdr:rowOff>
    </xdr:from>
    <xdr:to>
      <xdr:col>5</xdr:col>
      <xdr:colOff>563880</xdr:colOff>
      <xdr:row>79</xdr:row>
      <xdr:rowOff>38100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Donegal LEA
</a:t>
          </a:r>
        </a:p>
      </xdr:txBody>
    </xdr:sp>
    <xdr:clientData/>
  </xdr:twoCellAnchor>
  <xdr:twoCellAnchor>
    <xdr:from>
      <xdr:col>6</xdr:col>
      <xdr:colOff>76200</xdr:colOff>
      <xdr:row>73</xdr:row>
      <xdr:rowOff>30480</xdr:rowOff>
    </xdr:from>
    <xdr:to>
      <xdr:col>11</xdr:col>
      <xdr:colOff>30480</xdr:colOff>
      <xdr:row>79</xdr:row>
      <xdr:rowOff>15240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24,597
Invalid Ballot Papers 108
Valid Poll 13,889
Number of Seats 6
Quota 1,985
</a:t>
          </a:r>
        </a:p>
      </xdr:txBody>
    </xdr:sp>
    <xdr:clientData/>
  </xdr:twoCellAnchor>
  <xdr:twoCellAnchor>
    <xdr:from>
      <xdr:col>11</xdr:col>
      <xdr:colOff>121920</xdr:colOff>
      <xdr:row>73</xdr:row>
      <xdr:rowOff>0</xdr:rowOff>
    </xdr:from>
    <xdr:to>
      <xdr:col>16</xdr:col>
      <xdr:colOff>76200</xdr:colOff>
      <xdr:row>78</xdr:row>
      <xdr:rowOff>167640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MICHÉAL NAUGHTON (FF)
NOEL JORDAN (SF)
NIAMH KENNEDY (Non-P)
JIMMY BROGAN (Non-P)
MICHAEL MCMAHON (SF)
MANUS BOYLE (FG)
</a:t>
          </a:r>
        </a:p>
      </xdr:txBody>
    </xdr:sp>
    <xdr:clientData/>
  </xdr:twoCellAnchor>
  <xdr:twoCellAnchor>
    <xdr:from>
      <xdr:col>1</xdr:col>
      <xdr:colOff>0</xdr:colOff>
      <xdr:row>118</xdr:row>
      <xdr:rowOff>53340</xdr:rowOff>
    </xdr:from>
    <xdr:to>
      <xdr:col>5</xdr:col>
      <xdr:colOff>563880</xdr:colOff>
      <xdr:row>124</xdr:row>
      <xdr:rowOff>38100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Glenties LEA
</a:t>
          </a:r>
        </a:p>
      </xdr:txBody>
    </xdr:sp>
    <xdr:clientData/>
  </xdr:twoCellAnchor>
  <xdr:twoCellAnchor>
    <xdr:from>
      <xdr:col>6</xdr:col>
      <xdr:colOff>76200</xdr:colOff>
      <xdr:row>118</xdr:row>
      <xdr:rowOff>30480</xdr:rowOff>
    </xdr:from>
    <xdr:to>
      <xdr:col>11</xdr:col>
      <xdr:colOff>30480</xdr:colOff>
      <xdr:row>124</xdr:row>
      <xdr:rowOff>15240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24,479
Invalid Ballot Papers 123
Valid Poll 13,174
Number of Seats 6
Quota 1,883
</a:t>
          </a:r>
        </a:p>
      </xdr:txBody>
    </xdr:sp>
    <xdr:clientData/>
  </xdr:twoCellAnchor>
  <xdr:twoCellAnchor>
    <xdr:from>
      <xdr:col>11</xdr:col>
      <xdr:colOff>121920</xdr:colOff>
      <xdr:row>118</xdr:row>
      <xdr:rowOff>0</xdr:rowOff>
    </xdr:from>
    <xdr:to>
      <xdr:col>16</xdr:col>
      <xdr:colOff>76200</xdr:colOff>
      <xdr:row>123</xdr:row>
      <xdr:rowOff>167640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MICHEÁL CHOILM MAC GIOLLA EASBUIG (Non-P)
MICHAEL MCCLAFFERTY (Non-P)
ANTHONY MOLLOY (FF)
JOHN SHÉAMAIS Ó FEARRAIGH (SF)
DENIS MCGEE (100R)
BRIAN CARR (SF)
</a:t>
          </a:r>
        </a:p>
      </xdr:txBody>
    </xdr:sp>
    <xdr:clientData/>
  </xdr:twoCellAnchor>
  <xdr:twoCellAnchor>
    <xdr:from>
      <xdr:col>1</xdr:col>
      <xdr:colOff>0</xdr:colOff>
      <xdr:row>165</xdr:row>
      <xdr:rowOff>53340</xdr:rowOff>
    </xdr:from>
    <xdr:to>
      <xdr:col>5</xdr:col>
      <xdr:colOff>563880</xdr:colOff>
      <xdr:row>171</xdr:row>
      <xdr:rowOff>38100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Letterkenny LEA
</a:t>
          </a:r>
        </a:p>
      </xdr:txBody>
    </xdr:sp>
    <xdr:clientData/>
  </xdr:twoCellAnchor>
  <xdr:twoCellAnchor>
    <xdr:from>
      <xdr:col>6</xdr:col>
      <xdr:colOff>76200</xdr:colOff>
      <xdr:row>165</xdr:row>
      <xdr:rowOff>30480</xdr:rowOff>
    </xdr:from>
    <xdr:to>
      <xdr:col>11</xdr:col>
      <xdr:colOff>30480</xdr:colOff>
      <xdr:row>171</xdr:row>
      <xdr:rowOff>15240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25,643
Invalid Ballot Papers 149
Valid Poll 13,026
Number of Seats 7
Quota 1,629
</a:t>
          </a:r>
        </a:p>
      </xdr:txBody>
    </xdr:sp>
    <xdr:clientData/>
  </xdr:twoCellAnchor>
  <xdr:twoCellAnchor>
    <xdr:from>
      <xdr:col>11</xdr:col>
      <xdr:colOff>121920</xdr:colOff>
      <xdr:row>165</xdr:row>
      <xdr:rowOff>0</xdr:rowOff>
    </xdr:from>
    <xdr:to>
      <xdr:col>16</xdr:col>
      <xdr:colOff>76200</xdr:colOff>
      <xdr:row>170</xdr:row>
      <xdr:rowOff>167640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B00-000010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DONAL MANDY KELLY (FF)
GERRY MCMONAGLE (SF)
TOMÁS SEÁN DEVINE (100R)
CIARAN BROGAN (FF)
JIMMY KAVANAGH (FG)
MICHAEL MCBRIDE (Non-P)
DONAL COYLE (FF)
</a:t>
          </a:r>
        </a:p>
      </xdr:txBody>
    </xdr:sp>
    <xdr:clientData/>
  </xdr:twoCellAnchor>
  <xdr:twoCellAnchor>
    <xdr:from>
      <xdr:col>1</xdr:col>
      <xdr:colOff>0</xdr:colOff>
      <xdr:row>216</xdr:row>
      <xdr:rowOff>53340</xdr:rowOff>
    </xdr:from>
    <xdr:to>
      <xdr:col>5</xdr:col>
      <xdr:colOff>563880</xdr:colOff>
      <xdr:row>222</xdr:row>
      <xdr:rowOff>38100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B00-000011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Lifford-Stranorlar LEA
</a:t>
          </a:r>
        </a:p>
      </xdr:txBody>
    </xdr:sp>
    <xdr:clientData/>
  </xdr:twoCellAnchor>
  <xdr:twoCellAnchor>
    <xdr:from>
      <xdr:col>6</xdr:col>
      <xdr:colOff>76200</xdr:colOff>
      <xdr:row>216</xdr:row>
      <xdr:rowOff>30480</xdr:rowOff>
    </xdr:from>
    <xdr:to>
      <xdr:col>11</xdr:col>
      <xdr:colOff>30480</xdr:colOff>
      <xdr:row>222</xdr:row>
      <xdr:rowOff>15240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B00-000012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21,903
Invalid Ballot Papers 133
Valid Poll 11,400
Number of Seats 6
Quota 1,629
</a:t>
          </a:r>
        </a:p>
      </xdr:txBody>
    </xdr:sp>
    <xdr:clientData/>
  </xdr:twoCellAnchor>
  <xdr:twoCellAnchor>
    <xdr:from>
      <xdr:col>11</xdr:col>
      <xdr:colOff>121920</xdr:colOff>
      <xdr:row>216</xdr:row>
      <xdr:rowOff>0</xdr:rowOff>
    </xdr:from>
    <xdr:to>
      <xdr:col>16</xdr:col>
      <xdr:colOff>76200</xdr:colOff>
      <xdr:row>221</xdr:row>
      <xdr:rowOff>167640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B00-000013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MARTIN SCANLON (Non-P)
GARY DOHERTY (SF)
FRANK MCBREARTY (Non-P)
MARTIN HARLEY (FG)
PATRICK MCGOWAN (FF)
DAKOTA NIC MHEANMAN (SF)
</a:t>
          </a:r>
        </a:p>
      </xdr:txBody>
    </xdr:sp>
    <xdr:clientData/>
  </xdr:twoCellAnchor>
  <xdr:twoCellAnchor>
    <xdr:from>
      <xdr:col>1</xdr:col>
      <xdr:colOff>0</xdr:colOff>
      <xdr:row>255</xdr:row>
      <xdr:rowOff>53340</xdr:rowOff>
    </xdr:from>
    <xdr:to>
      <xdr:col>5</xdr:col>
      <xdr:colOff>563880</xdr:colOff>
      <xdr:row>261</xdr:row>
      <xdr:rowOff>38100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B00-000014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Milford LEA
</a:t>
          </a:r>
        </a:p>
      </xdr:txBody>
    </xdr:sp>
    <xdr:clientData/>
  </xdr:twoCellAnchor>
  <xdr:twoCellAnchor>
    <xdr:from>
      <xdr:col>6</xdr:col>
      <xdr:colOff>76200</xdr:colOff>
      <xdr:row>255</xdr:row>
      <xdr:rowOff>30480</xdr:rowOff>
    </xdr:from>
    <xdr:to>
      <xdr:col>11</xdr:col>
      <xdr:colOff>30480</xdr:colOff>
      <xdr:row>261</xdr:row>
      <xdr:rowOff>15240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B00-000015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13,178
Invalid Ballot Papers 79
Valid Poll 8,230
Number of Seats 3
Quota 2,058
</a:t>
          </a:r>
        </a:p>
      </xdr:txBody>
    </xdr:sp>
    <xdr:clientData/>
  </xdr:twoCellAnchor>
  <xdr:twoCellAnchor>
    <xdr:from>
      <xdr:col>11</xdr:col>
      <xdr:colOff>121920</xdr:colOff>
      <xdr:row>255</xdr:row>
      <xdr:rowOff>0</xdr:rowOff>
    </xdr:from>
    <xdr:to>
      <xdr:col>16</xdr:col>
      <xdr:colOff>76200</xdr:colOff>
      <xdr:row>260</xdr:row>
      <xdr:rowOff>167640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B00-000016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DECLAN MEEHAN (Non-P)
LIAM BLANEY (FF)
PAURIC MCGARVEY (Non-P)
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53340</xdr:rowOff>
    </xdr:from>
    <xdr:to>
      <xdr:col>5</xdr:col>
      <xdr:colOff>563880</xdr:colOff>
      <xdr:row>7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Artane-Whitehall LEA
</a:t>
          </a:r>
        </a:p>
      </xdr:txBody>
    </xdr:sp>
    <xdr:clientData/>
  </xdr:twoCellAnchor>
  <xdr:twoCellAnchor>
    <xdr:from>
      <xdr:col>6</xdr:col>
      <xdr:colOff>76200</xdr:colOff>
      <xdr:row>1</xdr:row>
      <xdr:rowOff>30480</xdr:rowOff>
    </xdr:from>
    <xdr:to>
      <xdr:col>11</xdr:col>
      <xdr:colOff>30480</xdr:colOff>
      <xdr:row>7</xdr:row>
      <xdr:rowOff>15240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35,178
Invalid Ballot Papers 431
Valid Poll 14,530
Number of Seats 6
Quota 2,076
</a:t>
          </a:r>
        </a:p>
      </xdr:txBody>
    </xdr:sp>
    <xdr:clientData/>
  </xdr:twoCellAnchor>
  <xdr:twoCellAnchor>
    <xdr:from>
      <xdr:col>11</xdr:col>
      <xdr:colOff>121920</xdr:colOff>
      <xdr:row>1</xdr:row>
      <xdr:rowOff>0</xdr:rowOff>
    </xdr:from>
    <xdr:to>
      <xdr:col>16</xdr:col>
      <xdr:colOff>76200</xdr:colOff>
      <xdr:row>6</xdr:row>
      <xdr:rowOff>167640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RACHEAL BATTEN (FF)
EDEL MORAN (SF)
JOHN LYONS (Non-P)
DECLAN FLANAGAN (FG)
AISHLING SILKE (SD)
JESSLYN HENRY (SD)
</a:t>
          </a:r>
        </a:p>
      </xdr:txBody>
    </xdr:sp>
    <xdr:clientData/>
  </xdr:twoCellAnchor>
  <xdr:twoCellAnchor>
    <xdr:from>
      <xdr:col>1</xdr:col>
      <xdr:colOff>0</xdr:colOff>
      <xdr:row>50</xdr:row>
      <xdr:rowOff>53340</xdr:rowOff>
    </xdr:from>
    <xdr:to>
      <xdr:col>5</xdr:col>
      <xdr:colOff>563880</xdr:colOff>
      <xdr:row>56</xdr:row>
      <xdr:rowOff>38100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Ballyfermot-Drimnagh LEA
</a:t>
          </a:r>
        </a:p>
      </xdr:txBody>
    </xdr:sp>
    <xdr:clientData/>
  </xdr:twoCellAnchor>
  <xdr:twoCellAnchor>
    <xdr:from>
      <xdr:col>6</xdr:col>
      <xdr:colOff>76200</xdr:colOff>
      <xdr:row>50</xdr:row>
      <xdr:rowOff>30480</xdr:rowOff>
    </xdr:from>
    <xdr:to>
      <xdr:col>11</xdr:col>
      <xdr:colOff>30480</xdr:colOff>
      <xdr:row>56</xdr:row>
      <xdr:rowOff>15240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31,650
Invalid Ballot Papers 256
Valid Poll 12,287
Number of Seats 5
Quota 2,048
</a:t>
          </a:r>
        </a:p>
      </xdr:txBody>
    </xdr:sp>
    <xdr:clientData/>
  </xdr:twoCellAnchor>
  <xdr:twoCellAnchor>
    <xdr:from>
      <xdr:col>11</xdr:col>
      <xdr:colOff>121920</xdr:colOff>
      <xdr:row>50</xdr:row>
      <xdr:rowOff>0</xdr:rowOff>
    </xdr:from>
    <xdr:to>
      <xdr:col>16</xdr:col>
      <xdr:colOff>76200</xdr:colOff>
      <xdr:row>55</xdr:row>
      <xdr:rowOff>167640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DAITHÍ DOOLAN (SF)
VINCENT JACKSON (Non-P)
HAZEL DE NORTUÍN (PBP)
PHILIP SUTCLIFFE (IndI)
RAY CUNNINGHAM (Grn)
</a:t>
          </a:r>
        </a:p>
      </xdr:txBody>
    </xdr:sp>
    <xdr:clientData/>
  </xdr:twoCellAnchor>
  <xdr:twoCellAnchor>
    <xdr:from>
      <xdr:col>1</xdr:col>
      <xdr:colOff>0</xdr:colOff>
      <xdr:row>95</xdr:row>
      <xdr:rowOff>53340</xdr:rowOff>
    </xdr:from>
    <xdr:to>
      <xdr:col>5</xdr:col>
      <xdr:colOff>563880</xdr:colOff>
      <xdr:row>101</xdr:row>
      <xdr:rowOff>38100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Ballymun-Finglas LEA
</a:t>
          </a:r>
        </a:p>
      </xdr:txBody>
    </xdr:sp>
    <xdr:clientData/>
  </xdr:twoCellAnchor>
  <xdr:twoCellAnchor>
    <xdr:from>
      <xdr:col>6</xdr:col>
      <xdr:colOff>76200</xdr:colOff>
      <xdr:row>95</xdr:row>
      <xdr:rowOff>30480</xdr:rowOff>
    </xdr:from>
    <xdr:to>
      <xdr:col>11</xdr:col>
      <xdr:colOff>30480</xdr:colOff>
      <xdr:row>101</xdr:row>
      <xdr:rowOff>15240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37,296
Invalid Ballot Papers 341
Valid Poll 15,241
Number of Seats 6
Quota 2,178
</a:t>
          </a:r>
        </a:p>
      </xdr:txBody>
    </xdr:sp>
    <xdr:clientData/>
  </xdr:twoCellAnchor>
  <xdr:twoCellAnchor>
    <xdr:from>
      <xdr:col>11</xdr:col>
      <xdr:colOff>121920</xdr:colOff>
      <xdr:row>95</xdr:row>
      <xdr:rowOff>0</xdr:rowOff>
    </xdr:from>
    <xdr:to>
      <xdr:col>16</xdr:col>
      <xdr:colOff>76200</xdr:colOff>
      <xdr:row>100</xdr:row>
      <xdr:rowOff>167640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KEITH CONNOLLY (FF)
GAVIN PEPPER (Non-P)
CONOR REDDY (PBP)
ANTHONY CONNAGHAN (SF)
MARY CALLAGHAN (SD)
LESLIE KANE (SF)
</a:t>
          </a:r>
        </a:p>
      </xdr:txBody>
    </xdr:sp>
    <xdr:clientData/>
  </xdr:twoCellAnchor>
  <xdr:twoCellAnchor>
    <xdr:from>
      <xdr:col>1</xdr:col>
      <xdr:colOff>0</xdr:colOff>
      <xdr:row>142</xdr:row>
      <xdr:rowOff>53340</xdr:rowOff>
    </xdr:from>
    <xdr:to>
      <xdr:col>5</xdr:col>
      <xdr:colOff>563880</xdr:colOff>
      <xdr:row>148</xdr:row>
      <xdr:rowOff>38100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Cabra-Glasnevin LEA
</a:t>
          </a:r>
        </a:p>
      </xdr:txBody>
    </xdr:sp>
    <xdr:clientData/>
  </xdr:twoCellAnchor>
  <xdr:twoCellAnchor>
    <xdr:from>
      <xdr:col>6</xdr:col>
      <xdr:colOff>76200</xdr:colOff>
      <xdr:row>142</xdr:row>
      <xdr:rowOff>30480</xdr:rowOff>
    </xdr:from>
    <xdr:to>
      <xdr:col>11</xdr:col>
      <xdr:colOff>30480</xdr:colOff>
      <xdr:row>148</xdr:row>
      <xdr:rowOff>15240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39,560
Invalid Ballot Papers 251
Valid Poll 17,044
Number of Seats 7
Quota 2,131
</a:t>
          </a:r>
        </a:p>
      </xdr:txBody>
    </xdr:sp>
    <xdr:clientData/>
  </xdr:twoCellAnchor>
  <xdr:twoCellAnchor>
    <xdr:from>
      <xdr:col>11</xdr:col>
      <xdr:colOff>121920</xdr:colOff>
      <xdr:row>142</xdr:row>
      <xdr:rowOff>0</xdr:rowOff>
    </xdr:from>
    <xdr:to>
      <xdr:col>16</xdr:col>
      <xdr:colOff>76200</xdr:colOff>
      <xdr:row>147</xdr:row>
      <xdr:rowOff>167640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CIERAN PERRY (Non-P)
FELJIN JOSE (Grn)
SÉAMAS MCGRATTAN (SF)
CAT O'DRISCOLL (SD)
COLM O'ROURKE (FG)
GAYLE RALPH (FG)
JOHN STEPHENS (FF)
</a:t>
          </a:r>
        </a:p>
      </xdr:txBody>
    </xdr:sp>
    <xdr:clientData/>
  </xdr:twoCellAnchor>
  <xdr:twoCellAnchor>
    <xdr:from>
      <xdr:col>1</xdr:col>
      <xdr:colOff>0</xdr:colOff>
      <xdr:row>199</xdr:row>
      <xdr:rowOff>53340</xdr:rowOff>
    </xdr:from>
    <xdr:to>
      <xdr:col>5</xdr:col>
      <xdr:colOff>563880</xdr:colOff>
      <xdr:row>205</xdr:row>
      <xdr:rowOff>38100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Clontarf LEA
</a:t>
          </a:r>
        </a:p>
      </xdr:txBody>
    </xdr:sp>
    <xdr:clientData/>
  </xdr:twoCellAnchor>
  <xdr:twoCellAnchor>
    <xdr:from>
      <xdr:col>6</xdr:col>
      <xdr:colOff>76200</xdr:colOff>
      <xdr:row>199</xdr:row>
      <xdr:rowOff>30480</xdr:rowOff>
    </xdr:from>
    <xdr:to>
      <xdr:col>11</xdr:col>
      <xdr:colOff>30480</xdr:colOff>
      <xdr:row>205</xdr:row>
      <xdr:rowOff>15240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C00-00000F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42,253
Invalid Ballot Papers 221
Valid Poll 20,001
Number of Seats 6
Quota 2,858
</a:t>
          </a:r>
        </a:p>
      </xdr:txBody>
    </xdr:sp>
    <xdr:clientData/>
  </xdr:twoCellAnchor>
  <xdr:twoCellAnchor>
    <xdr:from>
      <xdr:col>11</xdr:col>
      <xdr:colOff>121920</xdr:colOff>
      <xdr:row>199</xdr:row>
      <xdr:rowOff>0</xdr:rowOff>
    </xdr:from>
    <xdr:to>
      <xdr:col>16</xdr:col>
      <xdr:colOff>76200</xdr:colOff>
      <xdr:row>204</xdr:row>
      <xdr:rowOff>167640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C00-000010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NAOISE Ó MUIRÍ (FG)
DEIRDRE HENEY (FF)
BARRY HENEGHAN (Non-P)
CATHERINE STOCKER (SD)
DONNA COONEY (Grn)
ALISON FIELD (Lab)
</a:t>
          </a:r>
        </a:p>
      </xdr:txBody>
    </xdr:sp>
    <xdr:clientData/>
  </xdr:twoCellAnchor>
  <xdr:twoCellAnchor>
    <xdr:from>
      <xdr:col>1</xdr:col>
      <xdr:colOff>0</xdr:colOff>
      <xdr:row>238</xdr:row>
      <xdr:rowOff>53340</xdr:rowOff>
    </xdr:from>
    <xdr:to>
      <xdr:col>5</xdr:col>
      <xdr:colOff>563880</xdr:colOff>
      <xdr:row>244</xdr:row>
      <xdr:rowOff>38100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C00-000011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Donaghmede LEA
</a:t>
          </a:r>
        </a:p>
      </xdr:txBody>
    </xdr:sp>
    <xdr:clientData/>
  </xdr:twoCellAnchor>
  <xdr:twoCellAnchor>
    <xdr:from>
      <xdr:col>6</xdr:col>
      <xdr:colOff>76200</xdr:colOff>
      <xdr:row>238</xdr:row>
      <xdr:rowOff>30480</xdr:rowOff>
    </xdr:from>
    <xdr:to>
      <xdr:col>11</xdr:col>
      <xdr:colOff>30480</xdr:colOff>
      <xdr:row>244</xdr:row>
      <xdr:rowOff>15240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C00-000012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30,912
Invalid Ballot Papers 267
Valid Poll 13,658
Number of Seats 5
Quota 2,277
</a:t>
          </a:r>
        </a:p>
      </xdr:txBody>
    </xdr:sp>
    <xdr:clientData/>
  </xdr:twoCellAnchor>
  <xdr:twoCellAnchor>
    <xdr:from>
      <xdr:col>11</xdr:col>
      <xdr:colOff>121920</xdr:colOff>
      <xdr:row>238</xdr:row>
      <xdr:rowOff>0</xdr:rowOff>
    </xdr:from>
    <xdr:to>
      <xdr:col>16</xdr:col>
      <xdr:colOff>76200</xdr:colOff>
      <xdr:row>243</xdr:row>
      <xdr:rowOff>167640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C00-000013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TOM BRABAZON (FF)
PADDY MONAHAN (SD)
DARYL BARRON (FF)
MÍCHEÁL MAC DONNCHA (SF)
SUPRIYA SINGH (FG)
</a:t>
          </a:r>
        </a:p>
      </xdr:txBody>
    </xdr:sp>
    <xdr:clientData/>
  </xdr:twoCellAnchor>
  <xdr:twoCellAnchor>
    <xdr:from>
      <xdr:col>1</xdr:col>
      <xdr:colOff>0</xdr:colOff>
      <xdr:row>281</xdr:row>
      <xdr:rowOff>53340</xdr:rowOff>
    </xdr:from>
    <xdr:to>
      <xdr:col>5</xdr:col>
      <xdr:colOff>563880</xdr:colOff>
      <xdr:row>287</xdr:row>
      <xdr:rowOff>38100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C00-000014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Kimmage-Rathmines LEA
</a:t>
          </a:r>
        </a:p>
      </xdr:txBody>
    </xdr:sp>
    <xdr:clientData/>
  </xdr:twoCellAnchor>
  <xdr:twoCellAnchor>
    <xdr:from>
      <xdr:col>6</xdr:col>
      <xdr:colOff>76200</xdr:colOff>
      <xdr:row>281</xdr:row>
      <xdr:rowOff>30480</xdr:rowOff>
    </xdr:from>
    <xdr:to>
      <xdr:col>11</xdr:col>
      <xdr:colOff>30480</xdr:colOff>
      <xdr:row>287</xdr:row>
      <xdr:rowOff>15240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C00-000015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42,747
Invalid Ballot Papers 301
Valid Poll 16,597
Number of Seats 6
Quota 2,372
</a:t>
          </a:r>
        </a:p>
      </xdr:txBody>
    </xdr:sp>
    <xdr:clientData/>
  </xdr:twoCellAnchor>
  <xdr:twoCellAnchor>
    <xdr:from>
      <xdr:col>11</xdr:col>
      <xdr:colOff>121920</xdr:colOff>
      <xdr:row>281</xdr:row>
      <xdr:rowOff>0</xdr:rowOff>
    </xdr:from>
    <xdr:to>
      <xdr:col>16</xdr:col>
      <xdr:colOff>76200</xdr:colOff>
      <xdr:row>286</xdr:row>
      <xdr:rowOff>167640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C00-000016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PAT DUNNE (RTC)
CAROLYN MOORE (Grn)
FIONA CONNELLY (Lab)
PUNAM RANE (FG)
EOIN HAYES (SD)
PATRICK KINSELLA (FG)
</a:t>
          </a:r>
        </a:p>
      </xdr:txBody>
    </xdr:sp>
    <xdr:clientData/>
  </xdr:twoCellAnchor>
  <xdr:twoCellAnchor>
    <xdr:from>
      <xdr:col>1</xdr:col>
      <xdr:colOff>0</xdr:colOff>
      <xdr:row>326</xdr:row>
      <xdr:rowOff>53340</xdr:rowOff>
    </xdr:from>
    <xdr:to>
      <xdr:col>5</xdr:col>
      <xdr:colOff>563880</xdr:colOff>
      <xdr:row>332</xdr:row>
      <xdr:rowOff>38100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C00-000017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North Inner City LEA
</a:t>
          </a:r>
        </a:p>
      </xdr:txBody>
    </xdr:sp>
    <xdr:clientData/>
  </xdr:twoCellAnchor>
  <xdr:twoCellAnchor>
    <xdr:from>
      <xdr:col>6</xdr:col>
      <xdr:colOff>76200</xdr:colOff>
      <xdr:row>326</xdr:row>
      <xdr:rowOff>30480</xdr:rowOff>
    </xdr:from>
    <xdr:to>
      <xdr:col>11</xdr:col>
      <xdr:colOff>30480</xdr:colOff>
      <xdr:row>332</xdr:row>
      <xdr:rowOff>15240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C00-000018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30,609
Invalid Ballot Papers 204
Valid Poll 10,236
Number of Seats 7
Quota 1,280
</a:t>
          </a:r>
        </a:p>
      </xdr:txBody>
    </xdr:sp>
    <xdr:clientData/>
  </xdr:twoCellAnchor>
  <xdr:twoCellAnchor>
    <xdr:from>
      <xdr:col>11</xdr:col>
      <xdr:colOff>121920</xdr:colOff>
      <xdr:row>326</xdr:row>
      <xdr:rowOff>0</xdr:rowOff>
    </xdr:from>
    <xdr:to>
      <xdr:col>16</xdr:col>
      <xdr:colOff>76200</xdr:colOff>
      <xdr:row>331</xdr:row>
      <xdr:rowOff>167640</xdr:rowOff>
    </xdr:to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C00-000019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RAY MCADAM (FG)
JANET HORNER (Grn)
CHRISTY BURKE (Non-P)
JANICE BOYLAN (SF)
MALACHY STEENSON (Non-P)
DANIEL ENNIS (SD)
NIAL RING (Non-P)
</a:t>
          </a:r>
        </a:p>
      </xdr:txBody>
    </xdr:sp>
    <xdr:clientData/>
  </xdr:twoCellAnchor>
  <xdr:twoCellAnchor>
    <xdr:from>
      <xdr:col>1</xdr:col>
      <xdr:colOff>0</xdr:colOff>
      <xdr:row>379</xdr:row>
      <xdr:rowOff>53340</xdr:rowOff>
    </xdr:from>
    <xdr:to>
      <xdr:col>5</xdr:col>
      <xdr:colOff>563880</xdr:colOff>
      <xdr:row>385</xdr:row>
      <xdr:rowOff>38100</xdr:rowOff>
    </xdr:to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C00-00001A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Pembroke LEA
</a:t>
          </a:r>
        </a:p>
      </xdr:txBody>
    </xdr:sp>
    <xdr:clientData/>
  </xdr:twoCellAnchor>
  <xdr:twoCellAnchor>
    <xdr:from>
      <xdr:col>6</xdr:col>
      <xdr:colOff>76200</xdr:colOff>
      <xdr:row>379</xdr:row>
      <xdr:rowOff>30480</xdr:rowOff>
    </xdr:from>
    <xdr:to>
      <xdr:col>11</xdr:col>
      <xdr:colOff>30480</xdr:colOff>
      <xdr:row>385</xdr:row>
      <xdr:rowOff>15240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C00-00001B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31,927
Invalid Ballot Papers 112
Valid Poll 11,681
Number of Seats 5
Quota 1,947
</a:t>
          </a:r>
        </a:p>
      </xdr:txBody>
    </xdr:sp>
    <xdr:clientData/>
  </xdr:twoCellAnchor>
  <xdr:twoCellAnchor>
    <xdr:from>
      <xdr:col>11</xdr:col>
      <xdr:colOff>121920</xdr:colOff>
      <xdr:row>379</xdr:row>
      <xdr:rowOff>0</xdr:rowOff>
    </xdr:from>
    <xdr:to>
      <xdr:col>16</xdr:col>
      <xdr:colOff>76200</xdr:colOff>
      <xdr:row>384</xdr:row>
      <xdr:rowOff>167640</xdr:rowOff>
    </xdr:to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C00-00001C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JAMES GEOGHEGAN (FG)
HAZEL CHU (Grn)
EMMA BLAIN (FG)
DERMOT LACEY (Lab)
RORY HOGAN (FF)
</a:t>
          </a:r>
        </a:p>
      </xdr:txBody>
    </xdr:sp>
    <xdr:clientData/>
  </xdr:twoCellAnchor>
  <xdr:twoCellAnchor>
    <xdr:from>
      <xdr:col>1</xdr:col>
      <xdr:colOff>0</xdr:colOff>
      <xdr:row>414</xdr:row>
      <xdr:rowOff>53340</xdr:rowOff>
    </xdr:from>
    <xdr:to>
      <xdr:col>5</xdr:col>
      <xdr:colOff>563880</xdr:colOff>
      <xdr:row>420</xdr:row>
      <xdr:rowOff>38100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C00-00001D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South East Inner City LEA
</a:t>
          </a:r>
        </a:p>
      </xdr:txBody>
    </xdr:sp>
    <xdr:clientData/>
  </xdr:twoCellAnchor>
  <xdr:twoCellAnchor>
    <xdr:from>
      <xdr:col>6</xdr:col>
      <xdr:colOff>76200</xdr:colOff>
      <xdr:row>414</xdr:row>
      <xdr:rowOff>30480</xdr:rowOff>
    </xdr:from>
    <xdr:to>
      <xdr:col>11</xdr:col>
      <xdr:colOff>30480</xdr:colOff>
      <xdr:row>420</xdr:row>
      <xdr:rowOff>15240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C00-00001E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22,538
Invalid Ballot Papers 167
Valid Poll 7,270
Number of Seats 5
Quota 1,212
</a:t>
          </a:r>
        </a:p>
      </xdr:txBody>
    </xdr:sp>
    <xdr:clientData/>
  </xdr:twoCellAnchor>
  <xdr:twoCellAnchor>
    <xdr:from>
      <xdr:col>11</xdr:col>
      <xdr:colOff>121920</xdr:colOff>
      <xdr:row>414</xdr:row>
      <xdr:rowOff>0</xdr:rowOff>
    </xdr:from>
    <xdr:to>
      <xdr:col>16</xdr:col>
      <xdr:colOff>76200</xdr:colOff>
      <xdr:row>419</xdr:row>
      <xdr:rowOff>167640</xdr:rowOff>
    </xdr:to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0000000-0008-0000-0C00-00001F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CLAIRE BYRNE (Grn)
KOURTNEY KENNY (SF)
CIAN FARRELL (SD)
MANNIX FLYNN (Non-P)
DANNY BYRNE (FG)
</a:t>
          </a:r>
        </a:p>
      </xdr:txBody>
    </xdr:sp>
    <xdr:clientData/>
  </xdr:twoCellAnchor>
  <xdr:twoCellAnchor>
    <xdr:from>
      <xdr:col>1</xdr:col>
      <xdr:colOff>0</xdr:colOff>
      <xdr:row>463</xdr:row>
      <xdr:rowOff>53340</xdr:rowOff>
    </xdr:from>
    <xdr:to>
      <xdr:col>5</xdr:col>
      <xdr:colOff>563880</xdr:colOff>
      <xdr:row>469</xdr:row>
      <xdr:rowOff>38100</xdr:rowOff>
    </xdr:to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0000000-0008-0000-0C00-000020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South West Inner City LEA
</a:t>
          </a:r>
        </a:p>
      </xdr:txBody>
    </xdr:sp>
    <xdr:clientData/>
  </xdr:twoCellAnchor>
  <xdr:twoCellAnchor>
    <xdr:from>
      <xdr:col>6</xdr:col>
      <xdr:colOff>76200</xdr:colOff>
      <xdr:row>463</xdr:row>
      <xdr:rowOff>30480</xdr:rowOff>
    </xdr:from>
    <xdr:to>
      <xdr:col>11</xdr:col>
      <xdr:colOff>30480</xdr:colOff>
      <xdr:row>469</xdr:row>
      <xdr:rowOff>15240</xdr:rowOff>
    </xdr:to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C00-000021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24,193
Invalid Ballot Papers 192
Valid Poll 8,307
Number of Seats 5
Quota 1,385
</a:t>
          </a:r>
        </a:p>
      </xdr:txBody>
    </xdr:sp>
    <xdr:clientData/>
  </xdr:twoCellAnchor>
  <xdr:twoCellAnchor>
    <xdr:from>
      <xdr:col>11</xdr:col>
      <xdr:colOff>121920</xdr:colOff>
      <xdr:row>463</xdr:row>
      <xdr:rowOff>0</xdr:rowOff>
    </xdr:from>
    <xdr:to>
      <xdr:col>16</xdr:col>
      <xdr:colOff>76200</xdr:colOff>
      <xdr:row>468</xdr:row>
      <xdr:rowOff>167640</xdr:rowOff>
    </xdr:to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0000000-0008-0000-0C00-000022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MICHAEL PIDGEON (Grn)
DARRAGH MORIARTY (Lab)
JEN CUMMINS (SD)
AMMAR ALI (FF)
MÁIRE DEVINE (SF)
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53340</xdr:rowOff>
    </xdr:from>
    <xdr:to>
      <xdr:col>5</xdr:col>
      <xdr:colOff>563880</xdr:colOff>
      <xdr:row>7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Blackrock LEA
</a:t>
          </a:r>
        </a:p>
      </xdr:txBody>
    </xdr:sp>
    <xdr:clientData/>
  </xdr:twoCellAnchor>
  <xdr:twoCellAnchor>
    <xdr:from>
      <xdr:col>6</xdr:col>
      <xdr:colOff>76200</xdr:colOff>
      <xdr:row>1</xdr:row>
      <xdr:rowOff>30480</xdr:rowOff>
    </xdr:from>
    <xdr:to>
      <xdr:col>11</xdr:col>
      <xdr:colOff>30480</xdr:colOff>
      <xdr:row>7</xdr:row>
      <xdr:rowOff>15240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27,471
Invalid Ballot Papers 112
Valid Poll 12,168
Number of Seats 6
Quota 1,739
</a:t>
          </a:r>
        </a:p>
      </xdr:txBody>
    </xdr:sp>
    <xdr:clientData/>
  </xdr:twoCellAnchor>
  <xdr:twoCellAnchor>
    <xdr:from>
      <xdr:col>11</xdr:col>
      <xdr:colOff>121920</xdr:colOff>
      <xdr:row>1</xdr:row>
      <xdr:rowOff>0</xdr:rowOff>
    </xdr:from>
    <xdr:to>
      <xdr:col>16</xdr:col>
      <xdr:colOff>76200</xdr:colOff>
      <xdr:row>6</xdr:row>
      <xdr:rowOff>167640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MARIE BAKER (FG)
MICHAEL, CLARK (FF)
CONOR DOWLING (Grn)
MARTHA FANNING (Lab)
MAURICE DOCKRELL (FG)
DAN CARSON (FG)
</a:t>
          </a:r>
        </a:p>
      </xdr:txBody>
    </xdr:sp>
    <xdr:clientData/>
  </xdr:twoCellAnchor>
  <xdr:twoCellAnchor>
    <xdr:from>
      <xdr:col>1</xdr:col>
      <xdr:colOff>0</xdr:colOff>
      <xdr:row>44</xdr:row>
      <xdr:rowOff>53340</xdr:rowOff>
    </xdr:from>
    <xdr:to>
      <xdr:col>5</xdr:col>
      <xdr:colOff>563880</xdr:colOff>
      <xdr:row>50</xdr:row>
      <xdr:rowOff>38100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Dun Laoghaire LEA
</a:t>
          </a:r>
        </a:p>
      </xdr:txBody>
    </xdr:sp>
    <xdr:clientData/>
  </xdr:twoCellAnchor>
  <xdr:twoCellAnchor>
    <xdr:from>
      <xdr:col>6</xdr:col>
      <xdr:colOff>76200</xdr:colOff>
      <xdr:row>44</xdr:row>
      <xdr:rowOff>30480</xdr:rowOff>
    </xdr:from>
    <xdr:to>
      <xdr:col>11</xdr:col>
      <xdr:colOff>30480</xdr:colOff>
      <xdr:row>50</xdr:row>
      <xdr:rowOff>15240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36,391
Invalid Ballot Papers 201
Valid Poll 15,543
Number of Seats 7
Quota 1,943
</a:t>
          </a:r>
        </a:p>
      </xdr:txBody>
    </xdr:sp>
    <xdr:clientData/>
  </xdr:twoCellAnchor>
  <xdr:twoCellAnchor>
    <xdr:from>
      <xdr:col>11</xdr:col>
      <xdr:colOff>121920</xdr:colOff>
      <xdr:row>44</xdr:row>
      <xdr:rowOff>0</xdr:rowOff>
    </xdr:from>
    <xdr:to>
      <xdr:col>16</xdr:col>
      <xdr:colOff>76200</xdr:colOff>
      <xdr:row>49</xdr:row>
      <xdr:rowOff>167640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LORRAINE HALL (FG)
TOM KIVLEHAN (Grn)
MELISA HALPIN (PBP)
THOMAS JOSEPH (Lab)
JUSTIN MOYLAN (FF)
JP DURKAN (FG)
MARY FAYNE (FG)
</a:t>
          </a:r>
        </a:p>
      </xdr:txBody>
    </xdr:sp>
    <xdr:clientData/>
  </xdr:twoCellAnchor>
  <xdr:twoCellAnchor>
    <xdr:from>
      <xdr:col>1</xdr:col>
      <xdr:colOff>0</xdr:colOff>
      <xdr:row>87</xdr:row>
      <xdr:rowOff>53340</xdr:rowOff>
    </xdr:from>
    <xdr:to>
      <xdr:col>5</xdr:col>
      <xdr:colOff>563880</xdr:colOff>
      <xdr:row>93</xdr:row>
      <xdr:rowOff>38100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Dundrum LEA
</a:t>
          </a:r>
        </a:p>
      </xdr:txBody>
    </xdr:sp>
    <xdr:clientData/>
  </xdr:twoCellAnchor>
  <xdr:twoCellAnchor>
    <xdr:from>
      <xdr:col>6</xdr:col>
      <xdr:colOff>76200</xdr:colOff>
      <xdr:row>87</xdr:row>
      <xdr:rowOff>30480</xdr:rowOff>
    </xdr:from>
    <xdr:to>
      <xdr:col>11</xdr:col>
      <xdr:colOff>30480</xdr:colOff>
      <xdr:row>93</xdr:row>
      <xdr:rowOff>15240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31,022
Invalid Ballot Papers 145
Valid Poll 14,311
Number of Seats 7
Quota 1,789
</a:t>
          </a:r>
        </a:p>
      </xdr:txBody>
    </xdr:sp>
    <xdr:clientData/>
  </xdr:twoCellAnchor>
  <xdr:twoCellAnchor>
    <xdr:from>
      <xdr:col>11</xdr:col>
      <xdr:colOff>121920</xdr:colOff>
      <xdr:row>87</xdr:row>
      <xdr:rowOff>0</xdr:rowOff>
    </xdr:from>
    <xdr:to>
      <xdr:col>16</xdr:col>
      <xdr:colOff>76200</xdr:colOff>
      <xdr:row>92</xdr:row>
      <xdr:rowOff>167640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SEAN MC LOUGHLIN
JIM O'LEARY (FG)
SHAY BRENNAN (FF)
PETER O'BRIEN (Lab)
ANNA GRAINGER (FG)
ROBERT JONES (Grn)
ANNE COLGAN
</a:t>
          </a:r>
        </a:p>
      </xdr:txBody>
    </xdr:sp>
    <xdr:clientData/>
  </xdr:twoCellAnchor>
  <xdr:twoCellAnchor>
    <xdr:from>
      <xdr:col>1</xdr:col>
      <xdr:colOff>0</xdr:colOff>
      <xdr:row>130</xdr:row>
      <xdr:rowOff>53340</xdr:rowOff>
    </xdr:from>
    <xdr:to>
      <xdr:col>5</xdr:col>
      <xdr:colOff>563880</xdr:colOff>
      <xdr:row>136</xdr:row>
      <xdr:rowOff>38100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D00-00000B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Killiney-Shankill LEA
</a:t>
          </a:r>
        </a:p>
      </xdr:txBody>
    </xdr:sp>
    <xdr:clientData/>
  </xdr:twoCellAnchor>
  <xdr:twoCellAnchor>
    <xdr:from>
      <xdr:col>6</xdr:col>
      <xdr:colOff>76200</xdr:colOff>
      <xdr:row>130</xdr:row>
      <xdr:rowOff>30480</xdr:rowOff>
    </xdr:from>
    <xdr:to>
      <xdr:col>11</xdr:col>
      <xdr:colOff>30480</xdr:colOff>
      <xdr:row>136</xdr:row>
      <xdr:rowOff>15240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D00-00000C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32,023
Invalid Ballot Papers 184
Valid Poll 13,265
Number of Seats 7
Quota 1,659
</a:t>
          </a:r>
        </a:p>
      </xdr:txBody>
    </xdr:sp>
    <xdr:clientData/>
  </xdr:twoCellAnchor>
  <xdr:twoCellAnchor>
    <xdr:from>
      <xdr:col>11</xdr:col>
      <xdr:colOff>121920</xdr:colOff>
      <xdr:row>130</xdr:row>
      <xdr:rowOff>0</xdr:rowOff>
    </xdr:from>
    <xdr:to>
      <xdr:col>16</xdr:col>
      <xdr:colOff>76200</xdr:colOff>
      <xdr:row>135</xdr:row>
      <xdr:rowOff>167640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D00-00000D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CARRIE SMYTH (Lab)
JIM GILDEA (FG)
FRANK MCNAMARA (FG)
HUGH LEWIS (Non-P)
JACQUELINE BURKE (FG)
LAUREN TUITE (Grn)
DAVE O'KEEFFE (PBP)
</a:t>
          </a:r>
        </a:p>
      </xdr:txBody>
    </xdr:sp>
    <xdr:clientData/>
  </xdr:twoCellAnchor>
  <xdr:twoCellAnchor>
    <xdr:from>
      <xdr:col>1</xdr:col>
      <xdr:colOff>0</xdr:colOff>
      <xdr:row>175</xdr:row>
      <xdr:rowOff>53340</xdr:rowOff>
    </xdr:from>
    <xdr:to>
      <xdr:col>5</xdr:col>
      <xdr:colOff>563880</xdr:colOff>
      <xdr:row>181</xdr:row>
      <xdr:rowOff>38100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D00-00000E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Sandyford-Glencullen LEA
</a:t>
          </a:r>
        </a:p>
      </xdr:txBody>
    </xdr:sp>
    <xdr:clientData/>
  </xdr:twoCellAnchor>
  <xdr:twoCellAnchor>
    <xdr:from>
      <xdr:col>6</xdr:col>
      <xdr:colOff>76200</xdr:colOff>
      <xdr:row>175</xdr:row>
      <xdr:rowOff>30480</xdr:rowOff>
    </xdr:from>
    <xdr:to>
      <xdr:col>11</xdr:col>
      <xdr:colOff>30480</xdr:colOff>
      <xdr:row>181</xdr:row>
      <xdr:rowOff>15240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D00-00000F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25,351
Invalid Ballot Papers 126
Valid Poll 11,202
Number of Seats 7
Quota 1,401
</a:t>
          </a:r>
        </a:p>
      </xdr:txBody>
    </xdr:sp>
    <xdr:clientData/>
  </xdr:twoCellAnchor>
  <xdr:twoCellAnchor>
    <xdr:from>
      <xdr:col>11</xdr:col>
      <xdr:colOff>121920</xdr:colOff>
      <xdr:row>175</xdr:row>
      <xdr:rowOff>0</xdr:rowOff>
    </xdr:from>
    <xdr:to>
      <xdr:col>16</xdr:col>
      <xdr:colOff>76200</xdr:colOff>
      <xdr:row>180</xdr:row>
      <xdr:rowOff>167640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D00-000010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MICHAEL FLEMING (Non-P)
LETTIE MCCARTHY (Lab)
OISÍN O'CONNOR (Grn)
PIERCE DARGAN (FG)
KAZI AHMED (FG)
TOM MURPHY (FF)
KEVIN DALY (Non-P)
</a:t>
          </a:r>
        </a:p>
      </xdr:txBody>
    </xdr:sp>
    <xdr:clientData/>
  </xdr:twoCellAnchor>
  <xdr:twoCellAnchor>
    <xdr:from>
      <xdr:col>1</xdr:col>
      <xdr:colOff>0</xdr:colOff>
      <xdr:row>214</xdr:row>
      <xdr:rowOff>53340</xdr:rowOff>
    </xdr:from>
    <xdr:to>
      <xdr:col>5</xdr:col>
      <xdr:colOff>563880</xdr:colOff>
      <xdr:row>220</xdr:row>
      <xdr:rowOff>38100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D00-000011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Stillorgan LEA
</a:t>
          </a:r>
        </a:p>
      </xdr:txBody>
    </xdr:sp>
    <xdr:clientData/>
  </xdr:twoCellAnchor>
  <xdr:twoCellAnchor>
    <xdr:from>
      <xdr:col>6</xdr:col>
      <xdr:colOff>76200</xdr:colOff>
      <xdr:row>214</xdr:row>
      <xdr:rowOff>30480</xdr:rowOff>
    </xdr:from>
    <xdr:to>
      <xdr:col>11</xdr:col>
      <xdr:colOff>30480</xdr:colOff>
      <xdr:row>220</xdr:row>
      <xdr:rowOff>15240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D00-000012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24,063
Invalid Ballot Papers 111
Valid Poll 10,524
Number of Seats 6
Quota 1,504
</a:t>
          </a:r>
        </a:p>
      </xdr:txBody>
    </xdr:sp>
    <xdr:clientData/>
  </xdr:twoCellAnchor>
  <xdr:twoCellAnchor>
    <xdr:from>
      <xdr:col>11</xdr:col>
      <xdr:colOff>121920</xdr:colOff>
      <xdr:row>214</xdr:row>
      <xdr:rowOff>0</xdr:rowOff>
    </xdr:from>
    <xdr:to>
      <xdr:col>16</xdr:col>
      <xdr:colOff>76200</xdr:colOff>
      <xdr:row>219</xdr:row>
      <xdr:rowOff>167640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D00-000013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BARRY SAUL (FG)
MAEVE O'CONNELL (FG)
JOHN KENNEDY (FG)
LIAM DOCKERY (FF)
EVA ELIZABETH DOWLING (Grn)
JOHN HURLEY (SD)
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53340</xdr:rowOff>
    </xdr:from>
    <xdr:to>
      <xdr:col>5</xdr:col>
      <xdr:colOff>563880</xdr:colOff>
      <xdr:row>7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Balbriggan LEA - Fingal County Council 
</a:t>
          </a:r>
        </a:p>
      </xdr:txBody>
    </xdr:sp>
    <xdr:clientData/>
  </xdr:twoCellAnchor>
  <xdr:twoCellAnchor>
    <xdr:from>
      <xdr:col>6</xdr:col>
      <xdr:colOff>76200</xdr:colOff>
      <xdr:row>1</xdr:row>
      <xdr:rowOff>30480</xdr:rowOff>
    </xdr:from>
    <xdr:to>
      <xdr:col>11</xdr:col>
      <xdr:colOff>30480</xdr:colOff>
      <xdr:row>7</xdr:row>
      <xdr:rowOff>15240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25,174
Invalid Ballot Papers 128
Valid Poll 11,024
Number of Seats 5
Quota 1,838
</a:t>
          </a:r>
        </a:p>
      </xdr:txBody>
    </xdr:sp>
    <xdr:clientData/>
  </xdr:twoCellAnchor>
  <xdr:twoCellAnchor>
    <xdr:from>
      <xdr:col>11</xdr:col>
      <xdr:colOff>121920</xdr:colOff>
      <xdr:row>1</xdr:row>
      <xdr:rowOff>0</xdr:rowOff>
    </xdr:from>
    <xdr:to>
      <xdr:col>16</xdr:col>
      <xdr:colOff>76200</xdr:colOff>
      <xdr:row>6</xdr:row>
      <xdr:rowOff>167640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TONY MURPHY (Non-P)
GRÁINNE MAGUIRE (Non-P)
BRENDAN RYAN (Lab)
TOM O'LEARY (FG)
MALACHY QUINN (SF)
</a:t>
          </a:r>
        </a:p>
      </xdr:txBody>
    </xdr:sp>
    <xdr:clientData/>
  </xdr:twoCellAnchor>
  <xdr:twoCellAnchor>
    <xdr:from>
      <xdr:col>1</xdr:col>
      <xdr:colOff>0</xdr:colOff>
      <xdr:row>42</xdr:row>
      <xdr:rowOff>53340</xdr:rowOff>
    </xdr:from>
    <xdr:to>
      <xdr:col>5</xdr:col>
      <xdr:colOff>563880</xdr:colOff>
      <xdr:row>48</xdr:row>
      <xdr:rowOff>38100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Blanchardstown-Mulhuddart LEA - Fingal Co. Co.
</a:t>
          </a:r>
        </a:p>
      </xdr:txBody>
    </xdr:sp>
    <xdr:clientData/>
  </xdr:twoCellAnchor>
  <xdr:twoCellAnchor>
    <xdr:from>
      <xdr:col>6</xdr:col>
      <xdr:colOff>76200</xdr:colOff>
      <xdr:row>42</xdr:row>
      <xdr:rowOff>30480</xdr:rowOff>
    </xdr:from>
    <xdr:to>
      <xdr:col>11</xdr:col>
      <xdr:colOff>30480</xdr:colOff>
      <xdr:row>48</xdr:row>
      <xdr:rowOff>15240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19,395
Invalid Ballot Papers 156
Valid Poll 6,148
Number of Seats 5
Quota 1,025
</a:t>
          </a:r>
        </a:p>
      </xdr:txBody>
    </xdr:sp>
    <xdr:clientData/>
  </xdr:twoCellAnchor>
  <xdr:twoCellAnchor>
    <xdr:from>
      <xdr:col>11</xdr:col>
      <xdr:colOff>121920</xdr:colOff>
      <xdr:row>42</xdr:row>
      <xdr:rowOff>0</xdr:rowOff>
    </xdr:from>
    <xdr:to>
      <xdr:col>16</xdr:col>
      <xdr:colOff>76200</xdr:colOff>
      <xdr:row>47</xdr:row>
      <xdr:rowOff>167640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BREDA HANAPHY (SF)
MARY MCCAMLEY (Lab)
JK ONWUMEREH (FF)
JOHN BURTCHAELL (PBP)
PATRICK QUINLAN (TNP)
</a:t>
          </a:r>
        </a:p>
      </xdr:txBody>
    </xdr:sp>
    <xdr:clientData/>
  </xdr:twoCellAnchor>
  <xdr:twoCellAnchor>
    <xdr:from>
      <xdr:col>1</xdr:col>
      <xdr:colOff>0</xdr:colOff>
      <xdr:row>87</xdr:row>
      <xdr:rowOff>53340</xdr:rowOff>
    </xdr:from>
    <xdr:to>
      <xdr:col>5</xdr:col>
      <xdr:colOff>563880</xdr:colOff>
      <xdr:row>93</xdr:row>
      <xdr:rowOff>38100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Castleknock LEA - Fingal County Council 
</a:t>
          </a:r>
        </a:p>
      </xdr:txBody>
    </xdr:sp>
    <xdr:clientData/>
  </xdr:twoCellAnchor>
  <xdr:twoCellAnchor>
    <xdr:from>
      <xdr:col>6</xdr:col>
      <xdr:colOff>76200</xdr:colOff>
      <xdr:row>87</xdr:row>
      <xdr:rowOff>30480</xdr:rowOff>
    </xdr:from>
    <xdr:to>
      <xdr:col>11</xdr:col>
      <xdr:colOff>30480</xdr:colOff>
      <xdr:row>93</xdr:row>
      <xdr:rowOff>15240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34,239
Invalid Ballot Papers 156
Valid Poll 14,107
Number of Seats 6
Quota 2,016
</a:t>
          </a:r>
        </a:p>
      </xdr:txBody>
    </xdr:sp>
    <xdr:clientData/>
  </xdr:twoCellAnchor>
  <xdr:twoCellAnchor>
    <xdr:from>
      <xdr:col>11</xdr:col>
      <xdr:colOff>121920</xdr:colOff>
      <xdr:row>87</xdr:row>
      <xdr:rowOff>0</xdr:rowOff>
    </xdr:from>
    <xdr:to>
      <xdr:col>16</xdr:col>
      <xdr:colOff>76200</xdr:colOff>
      <xdr:row>92</xdr:row>
      <xdr:rowOff>167640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E00-00000A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TED LEDDY (FG)
JOHN WALSH (Lab)
SIOBHAN SHOVLIN (FG)
RUTH COPPINGER (PBP)
ELLEN TROY (Ant)
EIMEAR CARBONE-MANGAN (FF)
</a:t>
          </a:r>
        </a:p>
      </xdr:txBody>
    </xdr:sp>
    <xdr:clientData/>
  </xdr:twoCellAnchor>
  <xdr:twoCellAnchor>
    <xdr:from>
      <xdr:col>1</xdr:col>
      <xdr:colOff>0</xdr:colOff>
      <xdr:row>122</xdr:row>
      <xdr:rowOff>53340</xdr:rowOff>
    </xdr:from>
    <xdr:to>
      <xdr:col>5</xdr:col>
      <xdr:colOff>563880</xdr:colOff>
      <xdr:row>128</xdr:row>
      <xdr:rowOff>38100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Howth-Malahide LEA - Fingal County Council 
</a:t>
          </a:r>
        </a:p>
      </xdr:txBody>
    </xdr:sp>
    <xdr:clientData/>
  </xdr:twoCellAnchor>
  <xdr:twoCellAnchor>
    <xdr:from>
      <xdr:col>6</xdr:col>
      <xdr:colOff>76200</xdr:colOff>
      <xdr:row>122</xdr:row>
      <xdr:rowOff>30480</xdr:rowOff>
    </xdr:from>
    <xdr:to>
      <xdr:col>11</xdr:col>
      <xdr:colOff>30480</xdr:colOff>
      <xdr:row>128</xdr:row>
      <xdr:rowOff>15240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E00-00000C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46,575
Invalid Ballot Papers 232
Valid Poll 20,917
Number of Seats 7
Quota 2,615
</a:t>
          </a:r>
        </a:p>
      </xdr:txBody>
    </xdr:sp>
    <xdr:clientData/>
  </xdr:twoCellAnchor>
  <xdr:twoCellAnchor>
    <xdr:from>
      <xdr:col>11</xdr:col>
      <xdr:colOff>121920</xdr:colOff>
      <xdr:row>122</xdr:row>
      <xdr:rowOff>0</xdr:rowOff>
    </xdr:from>
    <xdr:to>
      <xdr:col>16</xdr:col>
      <xdr:colOff>76200</xdr:colOff>
      <xdr:row>127</xdr:row>
      <xdr:rowOff>167640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E00-00000D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JOAN HOPKINS (SD)
AOIBHINN TORMEY (FG)
JIMMY GUERIN (Non-P)
CATHAL HAUGHEY (FF)
BRIAN MCDONAGH (Lab)
EOGHAN O'BRIEN (FF)
DAVID HEALY (Grn)
</a:t>
          </a:r>
        </a:p>
      </xdr:txBody>
    </xdr:sp>
    <xdr:clientData/>
  </xdr:twoCellAnchor>
  <xdr:twoCellAnchor>
    <xdr:from>
      <xdr:col>1</xdr:col>
      <xdr:colOff>0</xdr:colOff>
      <xdr:row>167</xdr:row>
      <xdr:rowOff>53340</xdr:rowOff>
    </xdr:from>
    <xdr:to>
      <xdr:col>5</xdr:col>
      <xdr:colOff>563880</xdr:colOff>
      <xdr:row>173</xdr:row>
      <xdr:rowOff>38100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E00-00000E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Ongar LEA - Fingal County Council 
</a:t>
          </a:r>
        </a:p>
      </xdr:txBody>
    </xdr:sp>
    <xdr:clientData/>
  </xdr:twoCellAnchor>
  <xdr:twoCellAnchor>
    <xdr:from>
      <xdr:col>6</xdr:col>
      <xdr:colOff>76200</xdr:colOff>
      <xdr:row>167</xdr:row>
      <xdr:rowOff>30480</xdr:rowOff>
    </xdr:from>
    <xdr:to>
      <xdr:col>11</xdr:col>
      <xdr:colOff>30480</xdr:colOff>
      <xdr:row>173</xdr:row>
      <xdr:rowOff>15240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E00-00000F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22,871
Invalid Ballot Papers 125
Valid Poll 8,551
Number of Seats 5
Quota 1,426
</a:t>
          </a:r>
        </a:p>
      </xdr:txBody>
    </xdr:sp>
    <xdr:clientData/>
  </xdr:twoCellAnchor>
  <xdr:twoCellAnchor>
    <xdr:from>
      <xdr:col>11</xdr:col>
      <xdr:colOff>121920</xdr:colOff>
      <xdr:row>167</xdr:row>
      <xdr:rowOff>0</xdr:rowOff>
    </xdr:from>
    <xdr:to>
      <xdr:col>16</xdr:col>
      <xdr:colOff>76200</xdr:colOff>
      <xdr:row>172</xdr:row>
      <xdr:rowOff>167640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E00-000010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TANIA DOYLE (Non-P)
ANGELA DONNELLY (SF)
GERARD SHEEHAN (Ant)
TOM KITT (FF)
KIERAN DENNISON (FG)
</a:t>
          </a:r>
        </a:p>
      </xdr:txBody>
    </xdr:sp>
    <xdr:clientData/>
  </xdr:twoCellAnchor>
  <xdr:twoCellAnchor>
    <xdr:from>
      <xdr:col>1</xdr:col>
      <xdr:colOff>0</xdr:colOff>
      <xdr:row>210</xdr:row>
      <xdr:rowOff>53340</xdr:rowOff>
    </xdr:from>
    <xdr:to>
      <xdr:col>5</xdr:col>
      <xdr:colOff>563880</xdr:colOff>
      <xdr:row>216</xdr:row>
      <xdr:rowOff>38100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E00-000011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Rush-Lusk LEA - Fingal County Council 
</a:t>
          </a:r>
        </a:p>
      </xdr:txBody>
    </xdr:sp>
    <xdr:clientData/>
  </xdr:twoCellAnchor>
  <xdr:twoCellAnchor>
    <xdr:from>
      <xdr:col>6</xdr:col>
      <xdr:colOff>76200</xdr:colOff>
      <xdr:row>210</xdr:row>
      <xdr:rowOff>30480</xdr:rowOff>
    </xdr:from>
    <xdr:to>
      <xdr:col>11</xdr:col>
      <xdr:colOff>30480</xdr:colOff>
      <xdr:row>216</xdr:row>
      <xdr:rowOff>15240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E00-000012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26,494
Invalid Ballot Papers 157
Valid Poll 12,251
Number of Seats 5
Quota 2,042
</a:t>
          </a:r>
        </a:p>
      </xdr:txBody>
    </xdr:sp>
    <xdr:clientData/>
  </xdr:twoCellAnchor>
  <xdr:twoCellAnchor>
    <xdr:from>
      <xdr:col>11</xdr:col>
      <xdr:colOff>121920</xdr:colOff>
      <xdr:row>210</xdr:row>
      <xdr:rowOff>0</xdr:rowOff>
    </xdr:from>
    <xdr:to>
      <xdr:col>16</xdr:col>
      <xdr:colOff>76200</xdr:colOff>
      <xdr:row>215</xdr:row>
      <xdr:rowOff>167640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E00-000013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ROBERT O'DONOGHUE (Lab)
CORINA JOHNSTON (Lab)
EOGHAN DOCKRELL (FG)
PAUL MULVILLE (SD)
CATHAL BOLAND (Non-P)
</a:t>
          </a:r>
        </a:p>
      </xdr:txBody>
    </xdr:sp>
    <xdr:clientData/>
  </xdr:twoCellAnchor>
  <xdr:twoCellAnchor>
    <xdr:from>
      <xdr:col>1</xdr:col>
      <xdr:colOff>0</xdr:colOff>
      <xdr:row>247</xdr:row>
      <xdr:rowOff>53340</xdr:rowOff>
    </xdr:from>
    <xdr:to>
      <xdr:col>5</xdr:col>
      <xdr:colOff>563880</xdr:colOff>
      <xdr:row>253</xdr:row>
      <xdr:rowOff>38100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E00-000014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Swords LEA - Fingal County Council 
</a:t>
          </a:r>
        </a:p>
      </xdr:txBody>
    </xdr:sp>
    <xdr:clientData/>
  </xdr:twoCellAnchor>
  <xdr:twoCellAnchor>
    <xdr:from>
      <xdr:col>6</xdr:col>
      <xdr:colOff>76200</xdr:colOff>
      <xdr:row>247</xdr:row>
      <xdr:rowOff>30480</xdr:rowOff>
    </xdr:from>
    <xdr:to>
      <xdr:col>11</xdr:col>
      <xdr:colOff>30480</xdr:colOff>
      <xdr:row>253</xdr:row>
      <xdr:rowOff>15240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E00-000015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34,071
Invalid Ballot Papers 218
Valid Poll 13,118
Number of Seats 7
Quota 1,640
</a:t>
          </a:r>
        </a:p>
      </xdr:txBody>
    </xdr:sp>
    <xdr:clientData/>
  </xdr:twoCellAnchor>
  <xdr:twoCellAnchor>
    <xdr:from>
      <xdr:col>11</xdr:col>
      <xdr:colOff>121920</xdr:colOff>
      <xdr:row>247</xdr:row>
      <xdr:rowOff>0</xdr:rowOff>
    </xdr:from>
    <xdr:to>
      <xdr:col>16</xdr:col>
      <xdr:colOff>76200</xdr:colOff>
      <xdr:row>252</xdr:row>
      <xdr:rowOff>167640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E00-000016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DEAN MULLIGAN (I4C)
DARRAGH BUTLER (FF)
LUKE CORKERY (FG)
JOE NEWMAN (Non-P)
JAMES HUMPHREYS (Lab)
DARREN JACK KELLY (Non-P)
MARIAN BUCKLEY (SF)
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53340</xdr:rowOff>
    </xdr:from>
    <xdr:to>
      <xdr:col>5</xdr:col>
      <xdr:colOff>563880</xdr:colOff>
      <xdr:row>7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Galway City Central LEA
</a:t>
          </a:r>
        </a:p>
      </xdr:txBody>
    </xdr:sp>
    <xdr:clientData/>
  </xdr:twoCellAnchor>
  <xdr:twoCellAnchor>
    <xdr:from>
      <xdr:col>6</xdr:col>
      <xdr:colOff>76200</xdr:colOff>
      <xdr:row>1</xdr:row>
      <xdr:rowOff>30480</xdr:rowOff>
    </xdr:from>
    <xdr:to>
      <xdr:col>11</xdr:col>
      <xdr:colOff>30480</xdr:colOff>
      <xdr:row>7</xdr:row>
      <xdr:rowOff>15240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18,206
Invalid Ballot Papers 127
Valid Poll 7,606
Number of Seats 6
Quota 1,087
</a:t>
          </a:r>
        </a:p>
      </xdr:txBody>
    </xdr:sp>
    <xdr:clientData/>
  </xdr:twoCellAnchor>
  <xdr:twoCellAnchor>
    <xdr:from>
      <xdr:col>11</xdr:col>
      <xdr:colOff>121920</xdr:colOff>
      <xdr:row>1</xdr:row>
      <xdr:rowOff>0</xdr:rowOff>
    </xdr:from>
    <xdr:to>
      <xdr:col>16</xdr:col>
      <xdr:colOff>76200</xdr:colOff>
      <xdr:row>6</xdr:row>
      <xdr:rowOff>167640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MIKE CUBBARD (Non-P)
EDDIE HOARE (FG)
FRANK FAHY (FG)
EIBHLÍN SEOIGHTHE (SD)
JOSIE FORDE (FF)
JOHN MCDONAGH (Lab)
</a:t>
          </a:r>
        </a:p>
      </xdr:txBody>
    </xdr:sp>
    <xdr:clientData/>
  </xdr:twoCellAnchor>
  <xdr:twoCellAnchor>
    <xdr:from>
      <xdr:col>1</xdr:col>
      <xdr:colOff>0</xdr:colOff>
      <xdr:row>48</xdr:row>
      <xdr:rowOff>53340</xdr:rowOff>
    </xdr:from>
    <xdr:to>
      <xdr:col>5</xdr:col>
      <xdr:colOff>563880</xdr:colOff>
      <xdr:row>54</xdr:row>
      <xdr:rowOff>38100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Galway City East LEA
</a:t>
          </a:r>
        </a:p>
      </xdr:txBody>
    </xdr:sp>
    <xdr:clientData/>
  </xdr:twoCellAnchor>
  <xdr:twoCellAnchor>
    <xdr:from>
      <xdr:col>6</xdr:col>
      <xdr:colOff>76200</xdr:colOff>
      <xdr:row>48</xdr:row>
      <xdr:rowOff>30480</xdr:rowOff>
    </xdr:from>
    <xdr:to>
      <xdr:col>11</xdr:col>
      <xdr:colOff>30480</xdr:colOff>
      <xdr:row>54</xdr:row>
      <xdr:rowOff>15240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18,110
Invalid Ballot Papers 101
Valid Poll 8,001
Number of Seats 6
Quota 1,144
</a:t>
          </a:r>
        </a:p>
      </xdr:txBody>
    </xdr:sp>
    <xdr:clientData/>
  </xdr:twoCellAnchor>
  <xdr:twoCellAnchor>
    <xdr:from>
      <xdr:col>11</xdr:col>
      <xdr:colOff>121920</xdr:colOff>
      <xdr:row>48</xdr:row>
      <xdr:rowOff>0</xdr:rowOff>
    </xdr:from>
    <xdr:to>
      <xdr:col>16</xdr:col>
      <xdr:colOff>76200</xdr:colOff>
      <xdr:row>53</xdr:row>
      <xdr:rowOff>167640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ALAN CHEEVERS (FF)
DECLAN MCDONNELL (Non-P)
TERRY O'FLAHERTY (Non-P)
HELEN OGBU (Lab)
AISLING BURKE (SF)
SHANE FORDE (FG)
</a:t>
          </a:r>
        </a:p>
      </xdr:txBody>
    </xdr:sp>
    <xdr:clientData/>
  </xdr:twoCellAnchor>
  <xdr:twoCellAnchor>
    <xdr:from>
      <xdr:col>1</xdr:col>
      <xdr:colOff>0</xdr:colOff>
      <xdr:row>103</xdr:row>
      <xdr:rowOff>53340</xdr:rowOff>
    </xdr:from>
    <xdr:to>
      <xdr:col>5</xdr:col>
      <xdr:colOff>563880</xdr:colOff>
      <xdr:row>109</xdr:row>
      <xdr:rowOff>38100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Galway City West LEA
</a:t>
          </a:r>
        </a:p>
      </xdr:txBody>
    </xdr:sp>
    <xdr:clientData/>
  </xdr:twoCellAnchor>
  <xdr:twoCellAnchor>
    <xdr:from>
      <xdr:col>6</xdr:col>
      <xdr:colOff>76200</xdr:colOff>
      <xdr:row>103</xdr:row>
      <xdr:rowOff>30480</xdr:rowOff>
    </xdr:from>
    <xdr:to>
      <xdr:col>11</xdr:col>
      <xdr:colOff>30480</xdr:colOff>
      <xdr:row>109</xdr:row>
      <xdr:rowOff>15240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18,770
Invalid Ballot Papers 117
Valid Poll 8,747
Number of Seats 6
Quota 1,250
</a:t>
          </a:r>
        </a:p>
      </xdr:txBody>
    </xdr:sp>
    <xdr:clientData/>
  </xdr:twoCellAnchor>
  <xdr:twoCellAnchor>
    <xdr:from>
      <xdr:col>11</xdr:col>
      <xdr:colOff>121920</xdr:colOff>
      <xdr:row>103</xdr:row>
      <xdr:rowOff>0</xdr:rowOff>
    </xdr:from>
    <xdr:to>
      <xdr:col>16</xdr:col>
      <xdr:colOff>76200</xdr:colOff>
      <xdr:row>108</xdr:row>
      <xdr:rowOff>167640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F00-00000A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DONAL LYONS (Non-P)
CLODAGH HIGGINS (FG)
ALAN CURRAN (SD)
JOHN CONNOLLY (FF)
NÍALL MCNELIS (Lab)
PETER KEANE (FF)
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53340</xdr:rowOff>
    </xdr:from>
    <xdr:to>
      <xdr:col>5</xdr:col>
      <xdr:colOff>563880</xdr:colOff>
      <xdr:row>7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Athenry-Oranmore LEA
</a:t>
          </a:r>
        </a:p>
      </xdr:txBody>
    </xdr:sp>
    <xdr:clientData/>
  </xdr:twoCellAnchor>
  <xdr:twoCellAnchor>
    <xdr:from>
      <xdr:col>6</xdr:col>
      <xdr:colOff>76200</xdr:colOff>
      <xdr:row>1</xdr:row>
      <xdr:rowOff>30480</xdr:rowOff>
    </xdr:from>
    <xdr:to>
      <xdr:col>11</xdr:col>
      <xdr:colOff>30480</xdr:colOff>
      <xdr:row>7</xdr:row>
      <xdr:rowOff>15240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26,074
Invalid Ballot Papers 135
Valid Poll 13,742
Number of Seats 7
Quota 1,718
</a:t>
          </a:r>
        </a:p>
      </xdr:txBody>
    </xdr:sp>
    <xdr:clientData/>
  </xdr:twoCellAnchor>
  <xdr:twoCellAnchor>
    <xdr:from>
      <xdr:col>11</xdr:col>
      <xdr:colOff>121920</xdr:colOff>
      <xdr:row>1</xdr:row>
      <xdr:rowOff>0</xdr:rowOff>
    </xdr:from>
    <xdr:to>
      <xdr:col>16</xdr:col>
      <xdr:colOff>76200</xdr:colOff>
      <xdr:row>6</xdr:row>
      <xdr:rowOff>167640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ALBERT DOLAN (FF)
TOMAS GREALISH (Non-P)
DAVID COLLINS (FG)
JAMES CHARITY (Non-P)
PETER FEENEY (FG)
LOUIS O HARA (SF)
CILLIAN KEANE (FF)
</a:t>
          </a:r>
        </a:p>
      </xdr:txBody>
    </xdr:sp>
    <xdr:clientData/>
  </xdr:twoCellAnchor>
  <xdr:twoCellAnchor>
    <xdr:from>
      <xdr:col>1</xdr:col>
      <xdr:colOff>0</xdr:colOff>
      <xdr:row>42</xdr:row>
      <xdr:rowOff>53340</xdr:rowOff>
    </xdr:from>
    <xdr:to>
      <xdr:col>5</xdr:col>
      <xdr:colOff>563880</xdr:colOff>
      <xdr:row>48</xdr:row>
      <xdr:rowOff>38100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Ballinasloe LEA
</a:t>
          </a:r>
        </a:p>
      </xdr:txBody>
    </xdr:sp>
    <xdr:clientData/>
  </xdr:twoCellAnchor>
  <xdr:twoCellAnchor>
    <xdr:from>
      <xdr:col>6</xdr:col>
      <xdr:colOff>76200</xdr:colOff>
      <xdr:row>42</xdr:row>
      <xdr:rowOff>30480</xdr:rowOff>
    </xdr:from>
    <xdr:to>
      <xdr:col>11</xdr:col>
      <xdr:colOff>30480</xdr:colOff>
      <xdr:row>48</xdr:row>
      <xdr:rowOff>15240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24,678
Invalid Ballot Papers 134
Valid Poll 12,433
Number of Seats 6
Quota 1,777
</a:t>
          </a:r>
        </a:p>
      </xdr:txBody>
    </xdr:sp>
    <xdr:clientData/>
  </xdr:twoCellAnchor>
  <xdr:twoCellAnchor>
    <xdr:from>
      <xdr:col>11</xdr:col>
      <xdr:colOff>121920</xdr:colOff>
      <xdr:row>42</xdr:row>
      <xdr:rowOff>0</xdr:rowOff>
    </xdr:from>
    <xdr:to>
      <xdr:col>16</xdr:col>
      <xdr:colOff>76200</xdr:colOff>
      <xdr:row>47</xdr:row>
      <xdr:rowOff>167640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MICHAEL CONNOLLY (FF)
DECLAN GERAGHTY (IndI)
EVELYN PARSONS (Non-P)
ALAN HARNEY (FG)
PETER KEAVENEY (FG)
DERMOT CONNOLLY (SF)
</a:t>
          </a:r>
        </a:p>
      </xdr:txBody>
    </xdr:sp>
    <xdr:clientData/>
  </xdr:twoCellAnchor>
  <xdr:twoCellAnchor>
    <xdr:from>
      <xdr:col>1</xdr:col>
      <xdr:colOff>0</xdr:colOff>
      <xdr:row>73</xdr:row>
      <xdr:rowOff>53340</xdr:rowOff>
    </xdr:from>
    <xdr:to>
      <xdr:col>5</xdr:col>
      <xdr:colOff>563880</xdr:colOff>
      <xdr:row>79</xdr:row>
      <xdr:rowOff>38100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Conamara North LEA
</a:t>
          </a:r>
        </a:p>
      </xdr:txBody>
    </xdr:sp>
    <xdr:clientData/>
  </xdr:twoCellAnchor>
  <xdr:twoCellAnchor>
    <xdr:from>
      <xdr:col>6</xdr:col>
      <xdr:colOff>76200</xdr:colOff>
      <xdr:row>73</xdr:row>
      <xdr:rowOff>30480</xdr:rowOff>
    </xdr:from>
    <xdr:to>
      <xdr:col>11</xdr:col>
      <xdr:colOff>30480</xdr:colOff>
      <xdr:row>79</xdr:row>
      <xdr:rowOff>15240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19,718
Invalid Ballot Papers 97
Valid Poll 7,954
Number of Seats 4
Quota 1,591
</a:t>
          </a:r>
        </a:p>
      </xdr:txBody>
    </xdr:sp>
    <xdr:clientData/>
  </xdr:twoCellAnchor>
  <xdr:twoCellAnchor>
    <xdr:from>
      <xdr:col>11</xdr:col>
      <xdr:colOff>121920</xdr:colOff>
      <xdr:row>73</xdr:row>
      <xdr:rowOff>0</xdr:rowOff>
    </xdr:from>
    <xdr:to>
      <xdr:col>16</xdr:col>
      <xdr:colOff>76200</xdr:colOff>
      <xdr:row>78</xdr:row>
      <xdr:rowOff>167640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THOMAS WELBY (Non-P)
SEAMUS WALSH (IdI)
EILEEN MANNION (FG)
GERRY KING (FF)
</a:t>
          </a:r>
        </a:p>
      </xdr:txBody>
    </xdr:sp>
    <xdr:clientData/>
  </xdr:twoCellAnchor>
  <xdr:twoCellAnchor>
    <xdr:from>
      <xdr:col>1</xdr:col>
      <xdr:colOff>0</xdr:colOff>
      <xdr:row>104</xdr:row>
      <xdr:rowOff>53340</xdr:rowOff>
    </xdr:from>
    <xdr:to>
      <xdr:col>5</xdr:col>
      <xdr:colOff>563880</xdr:colOff>
      <xdr:row>110</xdr:row>
      <xdr:rowOff>38100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Conamara South LEA
</a:t>
          </a:r>
        </a:p>
      </xdr:txBody>
    </xdr:sp>
    <xdr:clientData/>
  </xdr:twoCellAnchor>
  <xdr:twoCellAnchor>
    <xdr:from>
      <xdr:col>6</xdr:col>
      <xdr:colOff>76200</xdr:colOff>
      <xdr:row>104</xdr:row>
      <xdr:rowOff>30480</xdr:rowOff>
    </xdr:from>
    <xdr:to>
      <xdr:col>11</xdr:col>
      <xdr:colOff>30480</xdr:colOff>
      <xdr:row>110</xdr:row>
      <xdr:rowOff>15240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14,650
Invalid Ballot Papers 141
Valid Poll 9,830
Number of Seats 5
Quota 1,639
</a:t>
          </a:r>
        </a:p>
      </xdr:txBody>
    </xdr:sp>
    <xdr:clientData/>
  </xdr:twoCellAnchor>
  <xdr:twoCellAnchor>
    <xdr:from>
      <xdr:col>11</xdr:col>
      <xdr:colOff>121920</xdr:colOff>
      <xdr:row>104</xdr:row>
      <xdr:rowOff>0</xdr:rowOff>
    </xdr:from>
    <xdr:to>
      <xdr:col>16</xdr:col>
      <xdr:colOff>76200</xdr:colOff>
      <xdr:row>109</xdr:row>
      <xdr:rowOff>167640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NOEL THOMAS (IndI)
PADRAIG MAC AN IOMAIRE (FG)
TOMAS CURRAOÍN Ó
MICHAEL LEAINDE (IndI)
MÁIRTIN LEE (FF)
</a:t>
          </a:r>
        </a:p>
      </xdr:txBody>
    </xdr:sp>
    <xdr:clientData/>
  </xdr:twoCellAnchor>
  <xdr:twoCellAnchor>
    <xdr:from>
      <xdr:col>1</xdr:col>
      <xdr:colOff>0</xdr:colOff>
      <xdr:row>151</xdr:row>
      <xdr:rowOff>53340</xdr:rowOff>
    </xdr:from>
    <xdr:to>
      <xdr:col>5</xdr:col>
      <xdr:colOff>563880</xdr:colOff>
      <xdr:row>157</xdr:row>
      <xdr:rowOff>38100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Gort-Kinvara LEA
</a:t>
          </a:r>
        </a:p>
      </xdr:txBody>
    </xdr:sp>
    <xdr:clientData/>
  </xdr:twoCellAnchor>
  <xdr:twoCellAnchor>
    <xdr:from>
      <xdr:col>6</xdr:col>
      <xdr:colOff>76200</xdr:colOff>
      <xdr:row>151</xdr:row>
      <xdr:rowOff>30480</xdr:rowOff>
    </xdr:from>
    <xdr:to>
      <xdr:col>11</xdr:col>
      <xdr:colOff>30480</xdr:colOff>
      <xdr:row>157</xdr:row>
      <xdr:rowOff>15240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19,135
Invalid Ballot Papers 101
Valid Poll 9,942
Number of Seats 5
Quota 1,658
</a:t>
          </a:r>
        </a:p>
      </xdr:txBody>
    </xdr:sp>
    <xdr:clientData/>
  </xdr:twoCellAnchor>
  <xdr:twoCellAnchor>
    <xdr:from>
      <xdr:col>11</xdr:col>
      <xdr:colOff>121920</xdr:colOff>
      <xdr:row>151</xdr:row>
      <xdr:rowOff>0</xdr:rowOff>
    </xdr:from>
    <xdr:to>
      <xdr:col>16</xdr:col>
      <xdr:colOff>76200</xdr:colOff>
      <xdr:row>156</xdr:row>
      <xdr:rowOff>167640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1000-000010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PJ MURPHY (FG)
MARTINA KINANE (FF)
GERALDINE DONOHUE (Non-P)
PAUL KILLILEA (FG)
GERRY FINNERTY (FF)
</a:t>
          </a:r>
        </a:p>
      </xdr:txBody>
    </xdr:sp>
    <xdr:clientData/>
  </xdr:twoCellAnchor>
  <xdr:twoCellAnchor>
    <xdr:from>
      <xdr:col>1</xdr:col>
      <xdr:colOff>0</xdr:colOff>
      <xdr:row>182</xdr:row>
      <xdr:rowOff>53340</xdr:rowOff>
    </xdr:from>
    <xdr:to>
      <xdr:col>5</xdr:col>
      <xdr:colOff>563880</xdr:colOff>
      <xdr:row>188</xdr:row>
      <xdr:rowOff>38100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1000-000011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Loughrea LEA
</a:t>
          </a:r>
        </a:p>
      </xdr:txBody>
    </xdr:sp>
    <xdr:clientData/>
  </xdr:twoCellAnchor>
  <xdr:twoCellAnchor>
    <xdr:from>
      <xdr:col>6</xdr:col>
      <xdr:colOff>76200</xdr:colOff>
      <xdr:row>182</xdr:row>
      <xdr:rowOff>30480</xdr:rowOff>
    </xdr:from>
    <xdr:to>
      <xdr:col>11</xdr:col>
      <xdr:colOff>30480</xdr:colOff>
      <xdr:row>188</xdr:row>
      <xdr:rowOff>15240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1000-000012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19,964
Invalid Ballot Papers 95
Valid Poll 10,366
Number of Seats 5
Quota 1,728
</a:t>
          </a:r>
        </a:p>
      </xdr:txBody>
    </xdr:sp>
    <xdr:clientData/>
  </xdr:twoCellAnchor>
  <xdr:twoCellAnchor>
    <xdr:from>
      <xdr:col>11</xdr:col>
      <xdr:colOff>121920</xdr:colOff>
      <xdr:row>182</xdr:row>
      <xdr:rowOff>0</xdr:rowOff>
    </xdr:from>
    <xdr:to>
      <xdr:col>16</xdr:col>
      <xdr:colOff>76200</xdr:colOff>
      <xdr:row>187</xdr:row>
      <xdr:rowOff>167640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1000-000013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SHANE CURLEY (FF)
JIMMY MCCLEARN (FG)
DECLAN KELLY (IndI)
MICHAEL (MOEGIE) MAHER (FG)
IVAN CANNING (FF)
</a:t>
          </a:r>
        </a:p>
      </xdr:txBody>
    </xdr:sp>
    <xdr:clientData/>
  </xdr:twoCellAnchor>
  <xdr:twoCellAnchor>
    <xdr:from>
      <xdr:col>1</xdr:col>
      <xdr:colOff>0</xdr:colOff>
      <xdr:row>215</xdr:row>
      <xdr:rowOff>53340</xdr:rowOff>
    </xdr:from>
    <xdr:to>
      <xdr:col>5</xdr:col>
      <xdr:colOff>563880</xdr:colOff>
      <xdr:row>221</xdr:row>
      <xdr:rowOff>38100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1000-000014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Tuam LEA
</a:t>
          </a:r>
        </a:p>
      </xdr:txBody>
    </xdr:sp>
    <xdr:clientData/>
  </xdr:twoCellAnchor>
  <xdr:twoCellAnchor>
    <xdr:from>
      <xdr:col>6</xdr:col>
      <xdr:colOff>76200</xdr:colOff>
      <xdr:row>215</xdr:row>
      <xdr:rowOff>30480</xdr:rowOff>
    </xdr:from>
    <xdr:to>
      <xdr:col>11</xdr:col>
      <xdr:colOff>30480</xdr:colOff>
      <xdr:row>221</xdr:row>
      <xdr:rowOff>15240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1000-000015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27,234
Invalid Ballot Papers 153
Valid Poll 15,356
Number of Seats 7
Quota 1,920
</a:t>
          </a:r>
        </a:p>
      </xdr:txBody>
    </xdr:sp>
    <xdr:clientData/>
  </xdr:twoCellAnchor>
  <xdr:twoCellAnchor>
    <xdr:from>
      <xdr:col>11</xdr:col>
      <xdr:colOff>121920</xdr:colOff>
      <xdr:row>215</xdr:row>
      <xdr:rowOff>0</xdr:rowOff>
    </xdr:from>
    <xdr:to>
      <xdr:col>16</xdr:col>
      <xdr:colOff>76200</xdr:colOff>
      <xdr:row>220</xdr:row>
      <xdr:rowOff>167640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1000-000016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ANDREW REDDINGTON (FG)
PETE ROCHE (FG)
MARY HOADE (FF)
SHAUN CUNNIFFE (IndI)
OLLIE TURNER (FG)
DONAGH MARK KILLILEA (FF)
KAREY MCHUGH FARAG (Non-P)
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53340</xdr:rowOff>
    </xdr:from>
    <xdr:to>
      <xdr:col>5</xdr:col>
      <xdr:colOff>563880</xdr:colOff>
      <xdr:row>7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Castleisland LEA
</a:t>
          </a:r>
        </a:p>
      </xdr:txBody>
    </xdr:sp>
    <xdr:clientData/>
  </xdr:twoCellAnchor>
  <xdr:twoCellAnchor>
    <xdr:from>
      <xdr:col>6</xdr:col>
      <xdr:colOff>76200</xdr:colOff>
      <xdr:row>1</xdr:row>
      <xdr:rowOff>30480</xdr:rowOff>
    </xdr:from>
    <xdr:to>
      <xdr:col>11</xdr:col>
      <xdr:colOff>30480</xdr:colOff>
      <xdr:row>7</xdr:row>
      <xdr:rowOff>15240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15,460
Invalid Ballot Papers 67
Valid Poll 9,679
Number of Seats 4
Quota 1,936
</a:t>
          </a:r>
        </a:p>
      </xdr:txBody>
    </xdr:sp>
    <xdr:clientData/>
  </xdr:twoCellAnchor>
  <xdr:twoCellAnchor>
    <xdr:from>
      <xdr:col>11</xdr:col>
      <xdr:colOff>121920</xdr:colOff>
      <xdr:row>1</xdr:row>
      <xdr:rowOff>0</xdr:rowOff>
    </xdr:from>
    <xdr:to>
      <xdr:col>16</xdr:col>
      <xdr:colOff>76200</xdr:colOff>
      <xdr:row>6</xdr:row>
      <xdr:rowOff>167640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JACKIE HEALY-RAE (Non-P)
CHARLIE FARRELLY (Non-P)
FIONNÁN FITZGERALD (FF)
BOBBY O'CONNELL (FG)
</a:t>
          </a:r>
        </a:p>
      </xdr:txBody>
    </xdr:sp>
    <xdr:clientData/>
  </xdr:twoCellAnchor>
  <xdr:twoCellAnchor>
    <xdr:from>
      <xdr:col>1</xdr:col>
      <xdr:colOff>0</xdr:colOff>
      <xdr:row>32</xdr:row>
      <xdr:rowOff>53340</xdr:rowOff>
    </xdr:from>
    <xdr:to>
      <xdr:col>5</xdr:col>
      <xdr:colOff>563880</xdr:colOff>
      <xdr:row>38</xdr:row>
      <xdr:rowOff>38100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Corca Dhuibhne LEA
</a:t>
          </a:r>
        </a:p>
      </xdr:txBody>
    </xdr:sp>
    <xdr:clientData/>
  </xdr:twoCellAnchor>
  <xdr:twoCellAnchor>
    <xdr:from>
      <xdr:col>6</xdr:col>
      <xdr:colOff>76200</xdr:colOff>
      <xdr:row>32</xdr:row>
      <xdr:rowOff>30480</xdr:rowOff>
    </xdr:from>
    <xdr:to>
      <xdr:col>11</xdr:col>
      <xdr:colOff>30480</xdr:colOff>
      <xdr:row>38</xdr:row>
      <xdr:rowOff>15240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100-000006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12,578
Invalid Ballot Papers 106
Valid Poll 7,860
Number of Seats 3
Quota 1,966
</a:t>
          </a:r>
        </a:p>
      </xdr:txBody>
    </xdr:sp>
    <xdr:clientData/>
  </xdr:twoCellAnchor>
  <xdr:twoCellAnchor>
    <xdr:from>
      <xdr:col>11</xdr:col>
      <xdr:colOff>121920</xdr:colOff>
      <xdr:row>32</xdr:row>
      <xdr:rowOff>0</xdr:rowOff>
    </xdr:from>
    <xdr:to>
      <xdr:col>16</xdr:col>
      <xdr:colOff>76200</xdr:colOff>
      <xdr:row>37</xdr:row>
      <xdr:rowOff>167640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1100-000007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TOMMY GRIFFIN (FG)
ROBERT BROSNAN (SF)
BREANDÁN FITZGERALD (FF)
</a:t>
          </a:r>
        </a:p>
      </xdr:txBody>
    </xdr:sp>
    <xdr:clientData/>
  </xdr:twoCellAnchor>
  <xdr:twoCellAnchor>
    <xdr:from>
      <xdr:col>1</xdr:col>
      <xdr:colOff>0</xdr:colOff>
      <xdr:row>61</xdr:row>
      <xdr:rowOff>53340</xdr:rowOff>
    </xdr:from>
    <xdr:to>
      <xdr:col>5</xdr:col>
      <xdr:colOff>563880</xdr:colOff>
      <xdr:row>67</xdr:row>
      <xdr:rowOff>38100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1100-000008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Kenmare LEA - Kerry County Council 
</a:t>
          </a:r>
        </a:p>
      </xdr:txBody>
    </xdr:sp>
    <xdr:clientData/>
  </xdr:twoCellAnchor>
  <xdr:twoCellAnchor>
    <xdr:from>
      <xdr:col>6</xdr:col>
      <xdr:colOff>76200</xdr:colOff>
      <xdr:row>61</xdr:row>
      <xdr:rowOff>30480</xdr:rowOff>
    </xdr:from>
    <xdr:to>
      <xdr:col>11</xdr:col>
      <xdr:colOff>30480</xdr:colOff>
      <xdr:row>67</xdr:row>
      <xdr:rowOff>15240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1100-000009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23,922
Invalid Ballot Papers 110
Valid Poll 14,933
Number of Seats 6
Quota 2,134
</a:t>
          </a:r>
        </a:p>
      </xdr:txBody>
    </xdr:sp>
    <xdr:clientData/>
  </xdr:twoCellAnchor>
  <xdr:twoCellAnchor>
    <xdr:from>
      <xdr:col>11</xdr:col>
      <xdr:colOff>121920</xdr:colOff>
      <xdr:row>61</xdr:row>
      <xdr:rowOff>0</xdr:rowOff>
    </xdr:from>
    <xdr:to>
      <xdr:col>16</xdr:col>
      <xdr:colOff>76200</xdr:colOff>
      <xdr:row>66</xdr:row>
      <xdr:rowOff>167640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1100-00000A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JOHNNY HEALY-RAE (Non-P)
MICHAEL CAHILL (FF)
NORMA MORIARTY (FF)
TEDDY O'SULLIVAN CASEY (FG)
PODGE FOLEY (Non-P)
DAN MCCARTHY (Non-P)
</a:t>
          </a:r>
        </a:p>
      </xdr:txBody>
    </xdr:sp>
    <xdr:clientData/>
  </xdr:twoCellAnchor>
  <xdr:twoCellAnchor>
    <xdr:from>
      <xdr:col>1</xdr:col>
      <xdr:colOff>0</xdr:colOff>
      <xdr:row>108</xdr:row>
      <xdr:rowOff>53340</xdr:rowOff>
    </xdr:from>
    <xdr:to>
      <xdr:col>5</xdr:col>
      <xdr:colOff>563880</xdr:colOff>
      <xdr:row>114</xdr:row>
      <xdr:rowOff>38100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1100-00000B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Killarney LEA
</a:t>
          </a:r>
        </a:p>
      </xdr:txBody>
    </xdr:sp>
    <xdr:clientData/>
  </xdr:twoCellAnchor>
  <xdr:twoCellAnchor>
    <xdr:from>
      <xdr:col>6</xdr:col>
      <xdr:colOff>76200</xdr:colOff>
      <xdr:row>108</xdr:row>
      <xdr:rowOff>30480</xdr:rowOff>
    </xdr:from>
    <xdr:to>
      <xdr:col>11</xdr:col>
      <xdr:colOff>30480</xdr:colOff>
      <xdr:row>114</xdr:row>
      <xdr:rowOff>15240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1100-00000C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23,159
Invalid Ballot Papers 132
Valid Poll 14,278
Number of Seats 7
Quota 1,785
</a:t>
          </a:r>
        </a:p>
      </xdr:txBody>
    </xdr:sp>
    <xdr:clientData/>
  </xdr:twoCellAnchor>
  <xdr:twoCellAnchor>
    <xdr:from>
      <xdr:col>11</xdr:col>
      <xdr:colOff>121920</xdr:colOff>
      <xdr:row>108</xdr:row>
      <xdr:rowOff>0</xdr:rowOff>
    </xdr:from>
    <xdr:to>
      <xdr:col>16</xdr:col>
      <xdr:colOff>76200</xdr:colOff>
      <xdr:row>113</xdr:row>
      <xdr:rowOff>167640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1100-00000D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MAURA HEALY-RAE (Non-P)
MARTIN GRADY (Non-P)
JOHN O DONOGHUE (KIA)
BRENDAN CRONIN (Non-P)
NIALL KELLEHER (FF)
NIALL BOTTY O'CALLAGHAN (Non-P)
MARIE MOLONEY (Lab)
</a:t>
          </a:r>
        </a:p>
      </xdr:txBody>
    </xdr:sp>
    <xdr:clientData/>
  </xdr:twoCellAnchor>
  <xdr:twoCellAnchor>
    <xdr:from>
      <xdr:col>1</xdr:col>
      <xdr:colOff>0</xdr:colOff>
      <xdr:row>157</xdr:row>
      <xdr:rowOff>53340</xdr:rowOff>
    </xdr:from>
    <xdr:to>
      <xdr:col>5</xdr:col>
      <xdr:colOff>563880</xdr:colOff>
      <xdr:row>163</xdr:row>
      <xdr:rowOff>38100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1100-00000E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Listowel LEA
</a:t>
          </a:r>
        </a:p>
      </xdr:txBody>
    </xdr:sp>
    <xdr:clientData/>
  </xdr:twoCellAnchor>
  <xdr:twoCellAnchor>
    <xdr:from>
      <xdr:col>6</xdr:col>
      <xdr:colOff>76200</xdr:colOff>
      <xdr:row>157</xdr:row>
      <xdr:rowOff>30480</xdr:rowOff>
    </xdr:from>
    <xdr:to>
      <xdr:col>11</xdr:col>
      <xdr:colOff>30480</xdr:colOff>
      <xdr:row>163</xdr:row>
      <xdr:rowOff>15240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1100-00000F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25,821
Invalid Ballot Papers 137
Valid Poll 14,660
Number of Seats 6
Quota 2,095
</a:t>
          </a:r>
        </a:p>
      </xdr:txBody>
    </xdr:sp>
    <xdr:clientData/>
  </xdr:twoCellAnchor>
  <xdr:twoCellAnchor>
    <xdr:from>
      <xdr:col>11</xdr:col>
      <xdr:colOff>121920</xdr:colOff>
      <xdr:row>157</xdr:row>
      <xdr:rowOff>0</xdr:rowOff>
    </xdr:from>
    <xdr:to>
      <xdr:col>16</xdr:col>
      <xdr:colOff>76200</xdr:colOff>
      <xdr:row>162</xdr:row>
      <xdr:rowOff>167640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1100-000010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MIKE KENNELLY (FG)
LIAM SPEEDY NOLAN (Non-P)
MICHAEL FOLEY (FG)
MICHAEL LEANE (FF)
TOM BARRY (SF)
JIMMY MOLONEY (FF)
</a:t>
          </a:r>
        </a:p>
      </xdr:txBody>
    </xdr:sp>
    <xdr:clientData/>
  </xdr:twoCellAnchor>
  <xdr:twoCellAnchor>
    <xdr:from>
      <xdr:col>1</xdr:col>
      <xdr:colOff>0</xdr:colOff>
      <xdr:row>196</xdr:row>
      <xdr:rowOff>53340</xdr:rowOff>
    </xdr:from>
    <xdr:to>
      <xdr:col>5</xdr:col>
      <xdr:colOff>563880</xdr:colOff>
      <xdr:row>202</xdr:row>
      <xdr:rowOff>38100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1100-000011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Tralee LEA
</a:t>
          </a:r>
        </a:p>
      </xdr:txBody>
    </xdr:sp>
    <xdr:clientData/>
  </xdr:twoCellAnchor>
  <xdr:twoCellAnchor>
    <xdr:from>
      <xdr:col>6</xdr:col>
      <xdr:colOff>76200</xdr:colOff>
      <xdr:row>196</xdr:row>
      <xdr:rowOff>30480</xdr:rowOff>
    </xdr:from>
    <xdr:to>
      <xdr:col>11</xdr:col>
      <xdr:colOff>30480</xdr:colOff>
      <xdr:row>202</xdr:row>
      <xdr:rowOff>15240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1100-000012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26,411
Invalid Ballot Papers 161
Valid Poll 13,501
Number of Seats 7
Quota 1,688
</a:t>
          </a:r>
        </a:p>
      </xdr:txBody>
    </xdr:sp>
    <xdr:clientData/>
  </xdr:twoCellAnchor>
  <xdr:twoCellAnchor>
    <xdr:from>
      <xdr:col>11</xdr:col>
      <xdr:colOff>121920</xdr:colOff>
      <xdr:row>196</xdr:row>
      <xdr:rowOff>0</xdr:rowOff>
    </xdr:from>
    <xdr:to>
      <xdr:col>16</xdr:col>
      <xdr:colOff>76200</xdr:colOff>
      <xdr:row>201</xdr:row>
      <xdr:rowOff>167640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1100-000013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MIKEY SHEEHY (FF)
TERRY O'BRIEN (Lab)
DEIRDRE FERRIS (SF)
PAUL DALY (SF)
SAM LOCKE (Non-P)
ANGIE BAILY (FG)
ANNE O'SULLIVAN (FF)
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53340</xdr:rowOff>
    </xdr:from>
    <xdr:to>
      <xdr:col>5</xdr:col>
      <xdr:colOff>563880</xdr:colOff>
      <xdr:row>7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Athy LEA
</a:t>
          </a:r>
        </a:p>
      </xdr:txBody>
    </xdr:sp>
    <xdr:clientData/>
  </xdr:twoCellAnchor>
  <xdr:twoCellAnchor>
    <xdr:from>
      <xdr:col>6</xdr:col>
      <xdr:colOff>76200</xdr:colOff>
      <xdr:row>1</xdr:row>
      <xdr:rowOff>30480</xdr:rowOff>
    </xdr:from>
    <xdr:to>
      <xdr:col>11</xdr:col>
      <xdr:colOff>30480</xdr:colOff>
      <xdr:row>7</xdr:row>
      <xdr:rowOff>15240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21,249
Invalid Ballot Papers 122
Valid Poll 9,944
Number of Seats 5
Quota 1,658
</a:t>
          </a:r>
        </a:p>
      </xdr:txBody>
    </xdr:sp>
    <xdr:clientData/>
  </xdr:twoCellAnchor>
  <xdr:twoCellAnchor>
    <xdr:from>
      <xdr:col>11</xdr:col>
      <xdr:colOff>121920</xdr:colOff>
      <xdr:row>1</xdr:row>
      <xdr:rowOff>0</xdr:rowOff>
    </xdr:from>
    <xdr:to>
      <xdr:col>16</xdr:col>
      <xdr:colOff>76200</xdr:colOff>
      <xdr:row>6</xdr:row>
      <xdr:rowOff>167640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AOIFE BRESLIN (Lab)
IVAN KEATLEY (FG)
MARK LEIGH (Lab)
BRIAN DOOLEY (FF)
VERALOUISE BEHAN (FF)
</a:t>
          </a:r>
        </a:p>
      </xdr:txBody>
    </xdr:sp>
    <xdr:clientData/>
  </xdr:twoCellAnchor>
  <xdr:twoCellAnchor>
    <xdr:from>
      <xdr:col>1</xdr:col>
      <xdr:colOff>0</xdr:colOff>
      <xdr:row>42</xdr:row>
      <xdr:rowOff>53340</xdr:rowOff>
    </xdr:from>
    <xdr:to>
      <xdr:col>5</xdr:col>
      <xdr:colOff>563880</xdr:colOff>
      <xdr:row>48</xdr:row>
      <xdr:rowOff>38100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Celbridge LEA
</a:t>
          </a:r>
        </a:p>
      </xdr:txBody>
    </xdr:sp>
    <xdr:clientData/>
  </xdr:twoCellAnchor>
  <xdr:twoCellAnchor>
    <xdr:from>
      <xdr:col>6</xdr:col>
      <xdr:colOff>76200</xdr:colOff>
      <xdr:row>42</xdr:row>
      <xdr:rowOff>30480</xdr:rowOff>
    </xdr:from>
    <xdr:to>
      <xdr:col>11</xdr:col>
      <xdr:colOff>30480</xdr:colOff>
      <xdr:row>48</xdr:row>
      <xdr:rowOff>15240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200-000006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16,662
Invalid Ballot Papers 81
Valid Poll 6,875
Number of Seats 4
Quota 1,376
</a:t>
          </a:r>
        </a:p>
      </xdr:txBody>
    </xdr:sp>
    <xdr:clientData/>
  </xdr:twoCellAnchor>
  <xdr:twoCellAnchor>
    <xdr:from>
      <xdr:col>11</xdr:col>
      <xdr:colOff>121920</xdr:colOff>
      <xdr:row>42</xdr:row>
      <xdr:rowOff>0</xdr:rowOff>
    </xdr:from>
    <xdr:to>
      <xdr:col>16</xdr:col>
      <xdr:colOff>76200</xdr:colOff>
      <xdr:row>47</xdr:row>
      <xdr:rowOff>167640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DAVID TROST (FF)
CLAIRE O'ROURKE (SD)
LUMI PANAITE FAHEY (FG)
RUPERT HEATHER (Lab)
</a:t>
          </a:r>
        </a:p>
      </xdr:txBody>
    </xdr:sp>
    <xdr:clientData/>
  </xdr:twoCellAnchor>
  <xdr:twoCellAnchor>
    <xdr:from>
      <xdr:col>1</xdr:col>
      <xdr:colOff>0</xdr:colOff>
      <xdr:row>73</xdr:row>
      <xdr:rowOff>53340</xdr:rowOff>
    </xdr:from>
    <xdr:to>
      <xdr:col>5</xdr:col>
      <xdr:colOff>563880</xdr:colOff>
      <xdr:row>79</xdr:row>
      <xdr:rowOff>38100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1200-000008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Clane LEA
</a:t>
          </a:r>
        </a:p>
      </xdr:txBody>
    </xdr:sp>
    <xdr:clientData/>
  </xdr:twoCellAnchor>
  <xdr:twoCellAnchor>
    <xdr:from>
      <xdr:col>6</xdr:col>
      <xdr:colOff>76200</xdr:colOff>
      <xdr:row>73</xdr:row>
      <xdr:rowOff>30480</xdr:rowOff>
    </xdr:from>
    <xdr:to>
      <xdr:col>11</xdr:col>
      <xdr:colOff>30480</xdr:colOff>
      <xdr:row>79</xdr:row>
      <xdr:rowOff>15240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1200-000009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20,665
Invalid Ballot Papers 103
Valid Poll 9,219
Number of Seats 5
Quota 1,537
</a:t>
          </a:r>
        </a:p>
      </xdr:txBody>
    </xdr:sp>
    <xdr:clientData/>
  </xdr:twoCellAnchor>
  <xdr:twoCellAnchor>
    <xdr:from>
      <xdr:col>11</xdr:col>
      <xdr:colOff>121920</xdr:colOff>
      <xdr:row>73</xdr:row>
      <xdr:rowOff>0</xdr:rowOff>
    </xdr:from>
    <xdr:to>
      <xdr:col>16</xdr:col>
      <xdr:colOff>76200</xdr:colOff>
      <xdr:row>78</xdr:row>
      <xdr:rowOff>167640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1200-00000A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BRENDAN WYSE (FG)
PÁDRAIG MCEVOY (Non-P)
AIDAN FARRELLY (SD)
WILLIAM DURKAN (FG)
DARAGH FITZPATRICK (FF)
</a:t>
          </a:r>
        </a:p>
      </xdr:txBody>
    </xdr:sp>
    <xdr:clientData/>
  </xdr:twoCellAnchor>
  <xdr:twoCellAnchor>
    <xdr:from>
      <xdr:col>1</xdr:col>
      <xdr:colOff>0</xdr:colOff>
      <xdr:row>154</xdr:row>
      <xdr:rowOff>53340</xdr:rowOff>
    </xdr:from>
    <xdr:to>
      <xdr:col>5</xdr:col>
      <xdr:colOff>563880</xdr:colOff>
      <xdr:row>160</xdr:row>
      <xdr:rowOff>38100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1200-00000E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Leixlip LEA
</a:t>
          </a:r>
        </a:p>
      </xdr:txBody>
    </xdr:sp>
    <xdr:clientData/>
  </xdr:twoCellAnchor>
  <xdr:twoCellAnchor>
    <xdr:from>
      <xdr:col>6</xdr:col>
      <xdr:colOff>76200</xdr:colOff>
      <xdr:row>154</xdr:row>
      <xdr:rowOff>30480</xdr:rowOff>
    </xdr:from>
    <xdr:to>
      <xdr:col>11</xdr:col>
      <xdr:colOff>30480</xdr:colOff>
      <xdr:row>160</xdr:row>
      <xdr:rowOff>15240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1200-00000F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14,011
Invalid Ballot Papers 149
Valid Poll 6,072
Number of Seats 3
Quota 1,519
</a:t>
          </a:r>
        </a:p>
      </xdr:txBody>
    </xdr:sp>
    <xdr:clientData/>
  </xdr:twoCellAnchor>
  <xdr:twoCellAnchor>
    <xdr:from>
      <xdr:col>11</xdr:col>
      <xdr:colOff>121920</xdr:colOff>
      <xdr:row>154</xdr:row>
      <xdr:rowOff>0</xdr:rowOff>
    </xdr:from>
    <xdr:to>
      <xdr:col>16</xdr:col>
      <xdr:colOff>76200</xdr:colOff>
      <xdr:row>159</xdr:row>
      <xdr:rowOff>167640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1200-000010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JOE</a:t>
          </a:r>
          <a:r>
            <a:rPr lang="en-IE" sz="1100" b="1" kern="1200" baseline="0">
              <a:solidFill>
                <a:srgbClr val="005000"/>
              </a:solidFill>
            </a:rPr>
            <a:t> NEVILLE</a:t>
          </a:r>
          <a:r>
            <a:rPr lang="en-IE" sz="1100" b="1" kern="1200">
              <a:solidFill>
                <a:srgbClr val="005000"/>
              </a:solidFill>
            </a:rPr>
            <a:t> (FG)
NUALA KILLEEN (SD)
BERNARD CALDWELL</a:t>
          </a:r>
          <a:r>
            <a:rPr lang="en-IE" sz="1100" b="1" kern="1200" baseline="0">
              <a:solidFill>
                <a:srgbClr val="005000"/>
              </a:solidFill>
            </a:rPr>
            <a:t> </a:t>
          </a:r>
          <a:r>
            <a:rPr lang="en-IE" sz="1100" b="1" kern="1200">
              <a:solidFill>
                <a:srgbClr val="005000"/>
              </a:solidFill>
            </a:rPr>
            <a:t>(FF)
</a:t>
          </a:r>
        </a:p>
      </xdr:txBody>
    </xdr:sp>
    <xdr:clientData/>
  </xdr:twoCellAnchor>
  <xdr:twoCellAnchor>
    <xdr:from>
      <xdr:col>1</xdr:col>
      <xdr:colOff>0</xdr:colOff>
      <xdr:row>179</xdr:row>
      <xdr:rowOff>53340</xdr:rowOff>
    </xdr:from>
    <xdr:to>
      <xdr:col>5</xdr:col>
      <xdr:colOff>563880</xdr:colOff>
      <xdr:row>185</xdr:row>
      <xdr:rowOff>38100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1200-000011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Maynooth LEA
</a:t>
          </a:r>
        </a:p>
      </xdr:txBody>
    </xdr:sp>
    <xdr:clientData/>
  </xdr:twoCellAnchor>
  <xdr:twoCellAnchor>
    <xdr:from>
      <xdr:col>6</xdr:col>
      <xdr:colOff>76200</xdr:colOff>
      <xdr:row>179</xdr:row>
      <xdr:rowOff>30480</xdr:rowOff>
    </xdr:from>
    <xdr:to>
      <xdr:col>11</xdr:col>
      <xdr:colOff>30480</xdr:colOff>
      <xdr:row>185</xdr:row>
      <xdr:rowOff>15240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1200-000012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20,869
Invalid Ballot Papers 89
Valid Poll 9,391
Number of Seats 5
Quota 1,566
</a:t>
          </a:r>
        </a:p>
      </xdr:txBody>
    </xdr:sp>
    <xdr:clientData/>
  </xdr:twoCellAnchor>
  <xdr:twoCellAnchor>
    <xdr:from>
      <xdr:col>11</xdr:col>
      <xdr:colOff>121920</xdr:colOff>
      <xdr:row>179</xdr:row>
      <xdr:rowOff>0</xdr:rowOff>
    </xdr:from>
    <xdr:to>
      <xdr:col>16</xdr:col>
      <xdr:colOff>76200</xdr:colOff>
      <xdr:row>184</xdr:row>
      <xdr:rowOff>167640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1200-000013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NAOISE Ó CEARÚIL (FF)
TIM DURKAN (FG)
PETER MELROSE (SD)
ANGELA FEENEY (Lab)
PAUL WARD (FF)
</a:t>
          </a:r>
        </a:p>
      </xdr:txBody>
    </xdr:sp>
    <xdr:clientData/>
  </xdr:twoCellAnchor>
  <xdr:twoCellAnchor>
    <xdr:from>
      <xdr:col>1</xdr:col>
      <xdr:colOff>0</xdr:colOff>
      <xdr:row>212</xdr:row>
      <xdr:rowOff>53340</xdr:rowOff>
    </xdr:from>
    <xdr:to>
      <xdr:col>5</xdr:col>
      <xdr:colOff>563880</xdr:colOff>
      <xdr:row>218</xdr:row>
      <xdr:rowOff>38100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1200-000014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Naas LEA
</a:t>
          </a:r>
        </a:p>
      </xdr:txBody>
    </xdr:sp>
    <xdr:clientData/>
  </xdr:twoCellAnchor>
  <xdr:twoCellAnchor>
    <xdr:from>
      <xdr:col>6</xdr:col>
      <xdr:colOff>76200</xdr:colOff>
      <xdr:row>212</xdr:row>
      <xdr:rowOff>30480</xdr:rowOff>
    </xdr:from>
    <xdr:to>
      <xdr:col>11</xdr:col>
      <xdr:colOff>30480</xdr:colOff>
      <xdr:row>218</xdr:row>
      <xdr:rowOff>15240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1200-000015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30,153
Invalid Ballot Papers 138
Valid Poll 13,908
Number of Seats 7
Quota 1,739
</a:t>
          </a:r>
        </a:p>
      </xdr:txBody>
    </xdr:sp>
    <xdr:clientData/>
  </xdr:twoCellAnchor>
  <xdr:twoCellAnchor>
    <xdr:from>
      <xdr:col>11</xdr:col>
      <xdr:colOff>121920</xdr:colOff>
      <xdr:row>212</xdr:row>
      <xdr:rowOff>0</xdr:rowOff>
    </xdr:from>
    <xdr:to>
      <xdr:col>16</xdr:col>
      <xdr:colOff>76200</xdr:colOff>
      <xdr:row>217</xdr:row>
      <xdr:rowOff>167640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1200-000016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BILL CLEAR (SD)
FINTAN BRETT (FG)
EVIE SAMMON (FG)
ANNE BREEN (Lab)
SEAMIE MOORE (Non-P)
CARMEL KELLY (FF)
GER DUNNE (IndI)
</a:t>
          </a:r>
        </a:p>
      </xdr:txBody>
    </xdr:sp>
    <xdr:clientData/>
  </xdr:twoCellAnchor>
  <xdr:twoCellAnchor>
    <xdr:from>
      <xdr:col>1</xdr:col>
      <xdr:colOff>0</xdr:colOff>
      <xdr:row>257</xdr:row>
      <xdr:rowOff>53340</xdr:rowOff>
    </xdr:from>
    <xdr:to>
      <xdr:col>5</xdr:col>
      <xdr:colOff>563880</xdr:colOff>
      <xdr:row>263</xdr:row>
      <xdr:rowOff>38100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1200-000017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Newbridge LEA
</a:t>
          </a:r>
        </a:p>
      </xdr:txBody>
    </xdr:sp>
    <xdr:clientData/>
  </xdr:twoCellAnchor>
  <xdr:twoCellAnchor>
    <xdr:from>
      <xdr:col>6</xdr:col>
      <xdr:colOff>76200</xdr:colOff>
      <xdr:row>257</xdr:row>
      <xdr:rowOff>30480</xdr:rowOff>
    </xdr:from>
    <xdr:to>
      <xdr:col>11</xdr:col>
      <xdr:colOff>30480</xdr:colOff>
      <xdr:row>263</xdr:row>
      <xdr:rowOff>15240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1200-000018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25,116
Invalid Ballot Papers 117
Valid Poll 11,638
Number of Seats 6
Quota 1,663
</a:t>
          </a:r>
        </a:p>
      </xdr:txBody>
    </xdr:sp>
    <xdr:clientData/>
  </xdr:twoCellAnchor>
  <xdr:twoCellAnchor>
    <xdr:from>
      <xdr:col>11</xdr:col>
      <xdr:colOff>121920</xdr:colOff>
      <xdr:row>257</xdr:row>
      <xdr:rowOff>0</xdr:rowOff>
    </xdr:from>
    <xdr:to>
      <xdr:col>16</xdr:col>
      <xdr:colOff>76200</xdr:colOff>
      <xdr:row>262</xdr:row>
      <xdr:rowOff>167640</xdr:rowOff>
    </xdr:to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1200-000019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TRACEY O'DWYER</a:t>
          </a:r>
          <a:r>
            <a:rPr lang="en-IE" sz="1100" b="1" kern="1200" baseline="0">
              <a:solidFill>
                <a:srgbClr val="005000"/>
              </a:solidFill>
            </a:rPr>
            <a:t> </a:t>
          </a:r>
          <a:r>
            <a:rPr lang="en-IE" sz="1100" b="1" kern="1200">
              <a:solidFill>
                <a:srgbClr val="005000"/>
              </a:solidFill>
            </a:rPr>
            <a:t>(FG)
PEGGY</a:t>
          </a:r>
          <a:r>
            <a:rPr lang="en-IE" sz="1100" b="1" kern="1200" baseline="0">
              <a:solidFill>
                <a:srgbClr val="005000"/>
              </a:solidFill>
            </a:rPr>
            <a:t> O'DWYER (FG)</a:t>
          </a:r>
          <a:r>
            <a:rPr lang="en-IE" sz="1100" b="1" kern="1200">
              <a:solidFill>
                <a:srgbClr val="005000"/>
              </a:solidFill>
            </a:rPr>
            <a:t>
CHRIS PENDER (SD)
NOEL HEAVEY (FF)
ROB POWER (FF)</a:t>
          </a:r>
        </a:p>
        <a:p>
          <a:r>
            <a:rPr lang="en-IE" sz="1100" b="1" kern="1200">
              <a:solidFill>
                <a:srgbClr val="005000"/>
              </a:solidFill>
            </a:rPr>
            <a:t>TOM MCDONNELL (NON-P)</a:t>
          </a:r>
        </a:p>
      </xdr:txBody>
    </xdr:sp>
    <xdr:clientData/>
  </xdr:twoCellAnchor>
  <xdr:twoCellAnchor>
    <xdr:from>
      <xdr:col>1</xdr:col>
      <xdr:colOff>0</xdr:colOff>
      <xdr:row>113</xdr:row>
      <xdr:rowOff>53340</xdr:rowOff>
    </xdr:from>
    <xdr:to>
      <xdr:col>5</xdr:col>
      <xdr:colOff>563880</xdr:colOff>
      <xdr:row>119</xdr:row>
      <xdr:rowOff>38100</xdr:rowOff>
    </xdr:to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1200-00001A000000}"/>
            </a:ext>
          </a:extLst>
        </xdr:cNvPr>
        <xdr:cNvSpPr txBox="1"/>
      </xdr:nvSpPr>
      <xdr:spPr>
        <a:xfrm>
          <a:off x="37338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Kildare LEA
</a:t>
          </a:r>
        </a:p>
      </xdr:txBody>
    </xdr:sp>
    <xdr:clientData/>
  </xdr:twoCellAnchor>
  <xdr:twoCellAnchor>
    <xdr:from>
      <xdr:col>6</xdr:col>
      <xdr:colOff>76200</xdr:colOff>
      <xdr:row>113</xdr:row>
      <xdr:rowOff>30480</xdr:rowOff>
    </xdr:from>
    <xdr:to>
      <xdr:col>11</xdr:col>
      <xdr:colOff>30480</xdr:colOff>
      <xdr:row>119</xdr:row>
      <xdr:rowOff>15240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1200-00001B000000}"/>
            </a:ext>
          </a:extLst>
        </xdr:cNvPr>
        <xdr:cNvSpPr txBox="1"/>
      </xdr:nvSpPr>
      <xdr:spPr>
        <a:xfrm>
          <a:off x="68580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19,042
Invalid Ballot Papers 136
Valid Poll 8,286
Number of Seats 5
Quota 1,382
</a:t>
          </a:r>
        </a:p>
      </xdr:txBody>
    </xdr:sp>
    <xdr:clientData/>
  </xdr:twoCellAnchor>
  <xdr:twoCellAnchor>
    <xdr:from>
      <xdr:col>11</xdr:col>
      <xdr:colOff>121920</xdr:colOff>
      <xdr:row>113</xdr:row>
      <xdr:rowOff>0</xdr:rowOff>
    </xdr:from>
    <xdr:to>
      <xdr:col>16</xdr:col>
      <xdr:colOff>76200</xdr:colOff>
      <xdr:row>118</xdr:row>
      <xdr:rowOff>167640</xdr:rowOff>
    </xdr:to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1200-00001C000000}"/>
            </a:ext>
          </a:extLst>
        </xdr:cNvPr>
        <xdr:cNvSpPr txBox="1"/>
      </xdr:nvSpPr>
      <xdr:spPr>
        <a:xfrm>
          <a:off x="99517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SUZANNE DOYLE (FF)
KEVIN DUFFY (FG)
BRIAN O'LOUGHLIN (FF)
SHÓNAGH NÍ RAGHALLAIGH (SF)
PAT BALFE (SD)
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53340</xdr:rowOff>
    </xdr:from>
    <xdr:to>
      <xdr:col>5</xdr:col>
      <xdr:colOff>563880</xdr:colOff>
      <xdr:row>7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Callan-Thomastown LEA
</a:t>
          </a:r>
        </a:p>
      </xdr:txBody>
    </xdr:sp>
    <xdr:clientData/>
  </xdr:twoCellAnchor>
  <xdr:twoCellAnchor>
    <xdr:from>
      <xdr:col>6</xdr:col>
      <xdr:colOff>76200</xdr:colOff>
      <xdr:row>1</xdr:row>
      <xdr:rowOff>30480</xdr:rowOff>
    </xdr:from>
    <xdr:to>
      <xdr:col>11</xdr:col>
      <xdr:colOff>30480</xdr:colOff>
      <xdr:row>7</xdr:row>
      <xdr:rowOff>15240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20,510
Invalid Ballot Papers 215
Valid Poll 10,817
Number of Seats 6
Quota 1,546
</a:t>
          </a:r>
        </a:p>
      </xdr:txBody>
    </xdr:sp>
    <xdr:clientData/>
  </xdr:twoCellAnchor>
  <xdr:twoCellAnchor>
    <xdr:from>
      <xdr:col>11</xdr:col>
      <xdr:colOff>121920</xdr:colOff>
      <xdr:row>1</xdr:row>
      <xdr:rowOff>0</xdr:rowOff>
    </xdr:from>
    <xdr:to>
      <xdr:col>16</xdr:col>
      <xdr:colOff>76200</xdr:colOff>
      <xdr:row>6</xdr:row>
      <xdr:rowOff>167640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PETER ‘CHAP’ CLEERE (FF)
JOE SHERIDAN (FF)
JOE LYONS (FG)
DEIRDRE CULLEN (FF)
MICHAEL DOYLE (FG)
STEPHANIE DOHENY (SF)
</a:t>
          </a:r>
        </a:p>
      </xdr:txBody>
    </xdr:sp>
    <xdr:clientData/>
  </xdr:twoCellAnchor>
  <xdr:twoCellAnchor>
    <xdr:from>
      <xdr:col>1</xdr:col>
      <xdr:colOff>0</xdr:colOff>
      <xdr:row>34</xdr:row>
      <xdr:rowOff>53340</xdr:rowOff>
    </xdr:from>
    <xdr:to>
      <xdr:col>5</xdr:col>
      <xdr:colOff>563880</xdr:colOff>
      <xdr:row>40</xdr:row>
      <xdr:rowOff>38100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Castlecomer LEA
</a:t>
          </a:r>
        </a:p>
      </xdr:txBody>
    </xdr:sp>
    <xdr:clientData/>
  </xdr:twoCellAnchor>
  <xdr:twoCellAnchor>
    <xdr:from>
      <xdr:col>6</xdr:col>
      <xdr:colOff>76200</xdr:colOff>
      <xdr:row>34</xdr:row>
      <xdr:rowOff>30480</xdr:rowOff>
    </xdr:from>
    <xdr:to>
      <xdr:col>11</xdr:col>
      <xdr:colOff>30480</xdr:colOff>
      <xdr:row>40</xdr:row>
      <xdr:rowOff>15240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300-000006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19,995
Invalid Ballot Papers 138
Valid Poll 10,540
Number of Seats 6
Quota 1,506
</a:t>
          </a:r>
        </a:p>
      </xdr:txBody>
    </xdr:sp>
    <xdr:clientData/>
  </xdr:twoCellAnchor>
  <xdr:twoCellAnchor>
    <xdr:from>
      <xdr:col>11</xdr:col>
      <xdr:colOff>121920</xdr:colOff>
      <xdr:row>34</xdr:row>
      <xdr:rowOff>0</xdr:rowOff>
    </xdr:from>
    <xdr:to>
      <xdr:col>16</xdr:col>
      <xdr:colOff>76200</xdr:colOff>
      <xdr:row>39</xdr:row>
      <xdr:rowOff>167640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1300-000007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PAT FITZPATRICK (FF)
MARY HILDA CAVANAGH (FG)
MICHAEL MCCARTHY (FF)
JOHN BRENNAN (FG)
MAURICE SHORTALL (Non-P)
MICHAEL DELANEY (FF)
</a:t>
          </a:r>
        </a:p>
      </xdr:txBody>
    </xdr:sp>
    <xdr:clientData/>
  </xdr:twoCellAnchor>
  <xdr:twoCellAnchor>
    <xdr:from>
      <xdr:col>1</xdr:col>
      <xdr:colOff>0</xdr:colOff>
      <xdr:row>67</xdr:row>
      <xdr:rowOff>53340</xdr:rowOff>
    </xdr:from>
    <xdr:to>
      <xdr:col>5</xdr:col>
      <xdr:colOff>563880</xdr:colOff>
      <xdr:row>73</xdr:row>
      <xdr:rowOff>38100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1300-000008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Kilkenny LEA
</a:t>
          </a:r>
        </a:p>
      </xdr:txBody>
    </xdr:sp>
    <xdr:clientData/>
  </xdr:twoCellAnchor>
  <xdr:twoCellAnchor>
    <xdr:from>
      <xdr:col>6</xdr:col>
      <xdr:colOff>76200</xdr:colOff>
      <xdr:row>67</xdr:row>
      <xdr:rowOff>30480</xdr:rowOff>
    </xdr:from>
    <xdr:to>
      <xdr:col>11</xdr:col>
      <xdr:colOff>30480</xdr:colOff>
      <xdr:row>73</xdr:row>
      <xdr:rowOff>15240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1300-000009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20,706
Invalid Ballot Papers 128
Valid Poll 9,781
Number of Seats 7
Quota 1,223
</a:t>
          </a:r>
        </a:p>
      </xdr:txBody>
    </xdr:sp>
    <xdr:clientData/>
  </xdr:twoCellAnchor>
  <xdr:twoCellAnchor>
    <xdr:from>
      <xdr:col>11</xdr:col>
      <xdr:colOff>121920</xdr:colOff>
      <xdr:row>67</xdr:row>
      <xdr:rowOff>0</xdr:rowOff>
    </xdr:from>
    <xdr:to>
      <xdr:col>16</xdr:col>
      <xdr:colOff>76200</xdr:colOff>
      <xdr:row>72</xdr:row>
      <xdr:rowOff>167640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1300-00000A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ANDREW MCGUINNESS (FF)
DAVID FITZGERALD (FG)
EUGENE MCGUINNESS (Non-P)
JOE MALONE (FF)
SEÁN Ó HARGÁIN (Lab)
JOHN COONAN (FF)
MARIA DOLLARD (Grn)
</a:t>
          </a:r>
        </a:p>
      </xdr:txBody>
    </xdr:sp>
    <xdr:clientData/>
  </xdr:twoCellAnchor>
  <xdr:twoCellAnchor>
    <xdr:from>
      <xdr:col>1</xdr:col>
      <xdr:colOff>0</xdr:colOff>
      <xdr:row>122</xdr:row>
      <xdr:rowOff>53340</xdr:rowOff>
    </xdr:from>
    <xdr:to>
      <xdr:col>5</xdr:col>
      <xdr:colOff>563880</xdr:colOff>
      <xdr:row>128</xdr:row>
      <xdr:rowOff>38100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1300-00000B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Piltown LEA
</a:t>
          </a:r>
        </a:p>
      </xdr:txBody>
    </xdr:sp>
    <xdr:clientData/>
  </xdr:twoCellAnchor>
  <xdr:twoCellAnchor>
    <xdr:from>
      <xdr:col>6</xdr:col>
      <xdr:colOff>76200</xdr:colOff>
      <xdr:row>122</xdr:row>
      <xdr:rowOff>30480</xdr:rowOff>
    </xdr:from>
    <xdr:to>
      <xdr:col>11</xdr:col>
      <xdr:colOff>30480</xdr:colOff>
      <xdr:row>128</xdr:row>
      <xdr:rowOff>15240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1300-00000C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17,132
Invalid Ballot Papers 96
Valid Poll 8,534
Number of Seats 5
Quota 1,423
</a:t>
          </a:r>
        </a:p>
      </xdr:txBody>
    </xdr:sp>
    <xdr:clientData/>
  </xdr:twoCellAnchor>
  <xdr:twoCellAnchor>
    <xdr:from>
      <xdr:col>11</xdr:col>
      <xdr:colOff>121920</xdr:colOff>
      <xdr:row>122</xdr:row>
      <xdr:rowOff>0</xdr:rowOff>
    </xdr:from>
    <xdr:to>
      <xdr:col>16</xdr:col>
      <xdr:colOff>76200</xdr:colOff>
      <xdr:row>127</xdr:row>
      <xdr:rowOff>167640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1300-00000D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PATRICK DUNPHY (FG)
TOMÁS BREATHNACH (Lab)
FIDELIS DOHERTY (FG)
GER FRISBY (FF)
JENNY CATT SLATTERY (FF)
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53340</xdr:rowOff>
    </xdr:from>
    <xdr:to>
      <xdr:col>5</xdr:col>
      <xdr:colOff>563880</xdr:colOff>
      <xdr:row>7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Borris-in-Ossory-Mountmellick LEA
</a:t>
          </a:r>
        </a:p>
      </xdr:txBody>
    </xdr:sp>
    <xdr:clientData/>
  </xdr:twoCellAnchor>
  <xdr:twoCellAnchor>
    <xdr:from>
      <xdr:col>6</xdr:col>
      <xdr:colOff>76200</xdr:colOff>
      <xdr:row>1</xdr:row>
      <xdr:rowOff>30480</xdr:rowOff>
    </xdr:from>
    <xdr:to>
      <xdr:col>11</xdr:col>
      <xdr:colOff>30480</xdr:colOff>
      <xdr:row>7</xdr:row>
      <xdr:rowOff>15240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21,813
Invalid Ballot Papers 147
Valid Poll 11,979
Number of Seats 6
Quota 1,712
</a:t>
          </a:r>
        </a:p>
      </xdr:txBody>
    </xdr:sp>
    <xdr:clientData/>
  </xdr:twoCellAnchor>
  <xdr:twoCellAnchor>
    <xdr:from>
      <xdr:col>11</xdr:col>
      <xdr:colOff>121920</xdr:colOff>
      <xdr:row>1</xdr:row>
      <xdr:rowOff>0</xdr:rowOff>
    </xdr:from>
    <xdr:to>
      <xdr:col>16</xdr:col>
      <xdr:colOff>76200</xdr:colOff>
      <xdr:row>6</xdr:row>
      <xdr:rowOff>167640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CONOR BERGIN (FG)
JAMES KELLY (Non-P)
PADDY BRACKEN (FF)
JOHN KING (FG)
OLLIE CLOONEY (Non-P)
SEAMÚS MCDONALD (FF)
</a:t>
          </a:r>
        </a:p>
      </xdr:txBody>
    </xdr:sp>
    <xdr:clientData/>
  </xdr:twoCellAnchor>
  <xdr:twoCellAnchor>
    <xdr:from>
      <xdr:col>1</xdr:col>
      <xdr:colOff>0</xdr:colOff>
      <xdr:row>46</xdr:row>
      <xdr:rowOff>53340</xdr:rowOff>
    </xdr:from>
    <xdr:to>
      <xdr:col>5</xdr:col>
      <xdr:colOff>563880</xdr:colOff>
      <xdr:row>52</xdr:row>
      <xdr:rowOff>38100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Graiguecullen-Portarlington LEA
</a:t>
          </a:r>
        </a:p>
      </xdr:txBody>
    </xdr:sp>
    <xdr:clientData/>
  </xdr:twoCellAnchor>
  <xdr:twoCellAnchor>
    <xdr:from>
      <xdr:col>6</xdr:col>
      <xdr:colOff>76200</xdr:colOff>
      <xdr:row>46</xdr:row>
      <xdr:rowOff>30480</xdr:rowOff>
    </xdr:from>
    <xdr:to>
      <xdr:col>11</xdr:col>
      <xdr:colOff>30480</xdr:colOff>
      <xdr:row>52</xdr:row>
      <xdr:rowOff>15240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400-000006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22,233
Invalid Ballot Papers 133
Valid Poll 11,096
Number of Seats 6
Quota 1,586
</a:t>
          </a:r>
        </a:p>
      </xdr:txBody>
    </xdr:sp>
    <xdr:clientData/>
  </xdr:twoCellAnchor>
  <xdr:twoCellAnchor>
    <xdr:from>
      <xdr:col>11</xdr:col>
      <xdr:colOff>121920</xdr:colOff>
      <xdr:row>46</xdr:row>
      <xdr:rowOff>0</xdr:rowOff>
    </xdr:from>
    <xdr:to>
      <xdr:col>16</xdr:col>
      <xdr:colOff>76200</xdr:colOff>
      <xdr:row>51</xdr:row>
      <xdr:rowOff>167640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AIDAN MULLINS (SF)
BEN BRENNAN (Non-P)
PASCHAL MCEVOY (FF)
PADRAIG FLEMING (FF)
AISLING MORAN (Non-P)
VIVIENNE PHELAN (FG)
</a:t>
          </a:r>
        </a:p>
      </xdr:txBody>
    </xdr:sp>
    <xdr:clientData/>
  </xdr:twoCellAnchor>
  <xdr:twoCellAnchor>
    <xdr:from>
      <xdr:col>1</xdr:col>
      <xdr:colOff>0</xdr:colOff>
      <xdr:row>85</xdr:row>
      <xdr:rowOff>53340</xdr:rowOff>
    </xdr:from>
    <xdr:to>
      <xdr:col>5</xdr:col>
      <xdr:colOff>563880</xdr:colOff>
      <xdr:row>91</xdr:row>
      <xdr:rowOff>38100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Portlaoise LEA
</a:t>
          </a:r>
        </a:p>
      </xdr:txBody>
    </xdr:sp>
    <xdr:clientData/>
  </xdr:twoCellAnchor>
  <xdr:twoCellAnchor>
    <xdr:from>
      <xdr:col>6</xdr:col>
      <xdr:colOff>76200</xdr:colOff>
      <xdr:row>85</xdr:row>
      <xdr:rowOff>30480</xdr:rowOff>
    </xdr:from>
    <xdr:to>
      <xdr:col>11</xdr:col>
      <xdr:colOff>30480</xdr:colOff>
      <xdr:row>91</xdr:row>
      <xdr:rowOff>15240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1400-000009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24,426
Invalid Ballot Papers 133
Valid Poll 11,675
Number of Seats 7
Quota 1,460
</a:t>
          </a:r>
        </a:p>
      </xdr:txBody>
    </xdr:sp>
    <xdr:clientData/>
  </xdr:twoCellAnchor>
  <xdr:twoCellAnchor>
    <xdr:from>
      <xdr:col>11</xdr:col>
      <xdr:colOff>121920</xdr:colOff>
      <xdr:row>85</xdr:row>
      <xdr:rowOff>0</xdr:rowOff>
    </xdr:from>
    <xdr:to>
      <xdr:col>16</xdr:col>
      <xdr:colOff>76200</xdr:colOff>
      <xdr:row>90</xdr:row>
      <xdr:rowOff>167640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1400-00000A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WILLIE AIRD (FG)
CAROLINE DWANE STANLEY (SF)
TOMMY MULLIGAN (Non-P)
JOHN JOE FENNELLY (FF)
CATHERINE FITZGERALD (FF)
MARIE TUOHY (Lab)
BARRY WALSH (FG)
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53340</xdr:rowOff>
    </xdr:from>
    <xdr:to>
      <xdr:col>5</xdr:col>
      <xdr:colOff>563880</xdr:colOff>
      <xdr:row>7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Ballinamore LEA - Leitrim County Council 
</a:t>
          </a:r>
        </a:p>
      </xdr:txBody>
    </xdr:sp>
    <xdr:clientData/>
  </xdr:twoCellAnchor>
  <xdr:twoCellAnchor>
    <xdr:from>
      <xdr:col>6</xdr:col>
      <xdr:colOff>76200</xdr:colOff>
      <xdr:row>1</xdr:row>
      <xdr:rowOff>30480</xdr:rowOff>
    </xdr:from>
    <xdr:to>
      <xdr:col>11</xdr:col>
      <xdr:colOff>30480</xdr:colOff>
      <xdr:row>7</xdr:row>
      <xdr:rowOff>15240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10,152
Invalid Ballot Papers 56
Valid Poll 6,604
Number of Seats 6
Quota 944
</a:t>
          </a:r>
        </a:p>
      </xdr:txBody>
    </xdr:sp>
    <xdr:clientData/>
  </xdr:twoCellAnchor>
  <xdr:twoCellAnchor>
    <xdr:from>
      <xdr:col>11</xdr:col>
      <xdr:colOff>121920</xdr:colOff>
      <xdr:row>1</xdr:row>
      <xdr:rowOff>0</xdr:rowOff>
    </xdr:from>
    <xdr:to>
      <xdr:col>16</xdr:col>
      <xdr:colOff>76200</xdr:colOff>
      <xdr:row>6</xdr:row>
      <xdr:rowOff>167640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PADDY O'ROURKE (FF)
ENDA MCGLOIN (FG)
BRENDAN BARRY (SF)
GARY PRIOR (FF)
ITA REYNOLDS FLYNN (FG)
ROISIN KENNY (SF)
</a:t>
          </a:r>
        </a:p>
      </xdr:txBody>
    </xdr:sp>
    <xdr:clientData/>
  </xdr:twoCellAnchor>
  <xdr:twoCellAnchor>
    <xdr:from>
      <xdr:col>1</xdr:col>
      <xdr:colOff>0</xdr:colOff>
      <xdr:row>38</xdr:row>
      <xdr:rowOff>53340</xdr:rowOff>
    </xdr:from>
    <xdr:to>
      <xdr:col>5</xdr:col>
      <xdr:colOff>563880</xdr:colOff>
      <xdr:row>44</xdr:row>
      <xdr:rowOff>38100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Carrick-on-Shannon LEA
</a:t>
          </a:r>
        </a:p>
      </xdr:txBody>
    </xdr:sp>
    <xdr:clientData/>
  </xdr:twoCellAnchor>
  <xdr:twoCellAnchor>
    <xdr:from>
      <xdr:col>6</xdr:col>
      <xdr:colOff>76200</xdr:colOff>
      <xdr:row>38</xdr:row>
      <xdr:rowOff>30480</xdr:rowOff>
    </xdr:from>
    <xdr:to>
      <xdr:col>11</xdr:col>
      <xdr:colOff>30480</xdr:colOff>
      <xdr:row>44</xdr:row>
      <xdr:rowOff>15240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500-000006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9,294
Invalid Ballot Papers 74
Valid Poll 5,766
Number of Seats 6
Quota 824
</a:t>
          </a:r>
        </a:p>
      </xdr:txBody>
    </xdr:sp>
    <xdr:clientData/>
  </xdr:twoCellAnchor>
  <xdr:twoCellAnchor>
    <xdr:from>
      <xdr:col>11</xdr:col>
      <xdr:colOff>121920</xdr:colOff>
      <xdr:row>38</xdr:row>
      <xdr:rowOff>0</xdr:rowOff>
    </xdr:from>
    <xdr:to>
      <xdr:col>16</xdr:col>
      <xdr:colOff>76200</xdr:colOff>
      <xdr:row>43</xdr:row>
      <xdr:rowOff>167640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1500-000007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ENDA STENSON (Non-P)
DES GUCKIAN
MAEVE REYNOLDS (FG)
SEAN MCGOWAN (FF)
CORMAC FLYNN (SF)
PADDY FARRELL (FF)
</a:t>
          </a:r>
        </a:p>
      </xdr:txBody>
    </xdr:sp>
    <xdr:clientData/>
  </xdr:twoCellAnchor>
  <xdr:twoCellAnchor>
    <xdr:from>
      <xdr:col>1</xdr:col>
      <xdr:colOff>0</xdr:colOff>
      <xdr:row>77</xdr:row>
      <xdr:rowOff>53340</xdr:rowOff>
    </xdr:from>
    <xdr:to>
      <xdr:col>5</xdr:col>
      <xdr:colOff>563880</xdr:colOff>
      <xdr:row>83</xdr:row>
      <xdr:rowOff>38100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1500-000008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Manorhamilton LEA
</a:t>
          </a:r>
        </a:p>
      </xdr:txBody>
    </xdr:sp>
    <xdr:clientData/>
  </xdr:twoCellAnchor>
  <xdr:twoCellAnchor>
    <xdr:from>
      <xdr:col>6</xdr:col>
      <xdr:colOff>76200</xdr:colOff>
      <xdr:row>77</xdr:row>
      <xdr:rowOff>30480</xdr:rowOff>
    </xdr:from>
    <xdr:to>
      <xdr:col>11</xdr:col>
      <xdr:colOff>30480</xdr:colOff>
      <xdr:row>83</xdr:row>
      <xdr:rowOff>15240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1500-000009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9,615
Invalid Ballot Papers 47
Valid Poll 6,346
Number of Seats 6
Quota 907
</a:t>
          </a:r>
        </a:p>
      </xdr:txBody>
    </xdr:sp>
    <xdr:clientData/>
  </xdr:twoCellAnchor>
  <xdr:twoCellAnchor>
    <xdr:from>
      <xdr:col>11</xdr:col>
      <xdr:colOff>121920</xdr:colOff>
      <xdr:row>77</xdr:row>
      <xdr:rowOff>0</xdr:rowOff>
    </xdr:from>
    <xdr:to>
      <xdr:col>16</xdr:col>
      <xdr:colOff>76200</xdr:colOff>
      <xdr:row>82</xdr:row>
      <xdr:rowOff>167640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1500-00000A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JAMES GILMARTIN (Non-P)
MARY BOHAN (FF)
FELIM GURN (Non-P)
PADRAIG FALLON (SF)
JUSTIN WARNOCK (FF)
EDDIE MITCHELL (Non-P)
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53340</xdr:rowOff>
    </xdr:from>
    <xdr:to>
      <xdr:col>5</xdr:col>
      <xdr:colOff>563880</xdr:colOff>
      <xdr:row>7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Adare-Rathkeale LEA
</a:t>
          </a:r>
        </a:p>
      </xdr:txBody>
    </xdr:sp>
    <xdr:clientData/>
  </xdr:twoCellAnchor>
  <xdr:twoCellAnchor>
    <xdr:from>
      <xdr:col>6</xdr:col>
      <xdr:colOff>76200</xdr:colOff>
      <xdr:row>1</xdr:row>
      <xdr:rowOff>30480</xdr:rowOff>
    </xdr:from>
    <xdr:to>
      <xdr:col>11</xdr:col>
      <xdr:colOff>30480</xdr:colOff>
      <xdr:row>7</xdr:row>
      <xdr:rowOff>15240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25,573
Invalid Ballot Papers 150
Valid Poll 13,152
Number of Seats 6
Quota 1,879
</a:t>
          </a:r>
        </a:p>
      </xdr:txBody>
    </xdr:sp>
    <xdr:clientData/>
  </xdr:twoCellAnchor>
  <xdr:twoCellAnchor>
    <xdr:from>
      <xdr:col>11</xdr:col>
      <xdr:colOff>121920</xdr:colOff>
      <xdr:row>1</xdr:row>
      <xdr:rowOff>0</xdr:rowOff>
    </xdr:from>
    <xdr:to>
      <xdr:col>16</xdr:col>
      <xdr:colOff>76200</xdr:colOff>
      <xdr:row>6</xdr:row>
      <xdr:rowOff>167640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STEPHEN KEARY (FG)
ADAM TESKEY (FG)
BRIDIE COLLINS (FF)
JOHN O'DONOGHUE (IndI)
TOMMY HARTIGAN (IndI)
GER WARD (FF)
</a:t>
          </a:r>
        </a:p>
      </xdr:txBody>
    </xdr:sp>
    <xdr:clientData/>
  </xdr:twoCellAnchor>
  <xdr:twoCellAnchor>
    <xdr:from>
      <xdr:col>1</xdr:col>
      <xdr:colOff>0</xdr:colOff>
      <xdr:row>38</xdr:row>
      <xdr:rowOff>53340</xdr:rowOff>
    </xdr:from>
    <xdr:to>
      <xdr:col>5</xdr:col>
      <xdr:colOff>563880</xdr:colOff>
      <xdr:row>44</xdr:row>
      <xdr:rowOff>38100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1600-000005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Cappamore-Kilmallock LEA
</a:t>
          </a:r>
        </a:p>
      </xdr:txBody>
    </xdr:sp>
    <xdr:clientData/>
  </xdr:twoCellAnchor>
  <xdr:twoCellAnchor>
    <xdr:from>
      <xdr:col>6</xdr:col>
      <xdr:colOff>76200</xdr:colOff>
      <xdr:row>38</xdr:row>
      <xdr:rowOff>30480</xdr:rowOff>
    </xdr:from>
    <xdr:to>
      <xdr:col>11</xdr:col>
      <xdr:colOff>30480</xdr:colOff>
      <xdr:row>44</xdr:row>
      <xdr:rowOff>15240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600-000006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28,184
Invalid Ballot Papers 167
Valid Poll 16,417
Number of Seats 7
Quota 2,053
</a:t>
          </a:r>
        </a:p>
      </xdr:txBody>
    </xdr:sp>
    <xdr:clientData/>
  </xdr:twoCellAnchor>
  <xdr:twoCellAnchor>
    <xdr:from>
      <xdr:col>11</xdr:col>
      <xdr:colOff>121920</xdr:colOff>
      <xdr:row>38</xdr:row>
      <xdr:rowOff>0</xdr:rowOff>
    </xdr:from>
    <xdr:to>
      <xdr:col>16</xdr:col>
      <xdr:colOff>76200</xdr:colOff>
      <xdr:row>43</xdr:row>
      <xdr:rowOff>167640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1600-000007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BRIGID TEEFY (Non-P)
MARTIN RYAN (FF)
EDDIE RYAN (Non-P)
NOREEN STOKES (FG)
P.J. CAREY (SF)
GREGORY CONWAY (FG)
TOMMY O'SULLIVAN (FG)
</a:t>
          </a:r>
        </a:p>
      </xdr:txBody>
    </xdr:sp>
    <xdr:clientData/>
  </xdr:twoCellAnchor>
  <xdr:twoCellAnchor>
    <xdr:from>
      <xdr:col>1</xdr:col>
      <xdr:colOff>0</xdr:colOff>
      <xdr:row>81</xdr:row>
      <xdr:rowOff>53340</xdr:rowOff>
    </xdr:from>
    <xdr:to>
      <xdr:col>5</xdr:col>
      <xdr:colOff>563880</xdr:colOff>
      <xdr:row>87</xdr:row>
      <xdr:rowOff>38100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1600-000008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Limerick City East LEA
</a:t>
          </a:r>
        </a:p>
      </xdr:txBody>
    </xdr:sp>
    <xdr:clientData/>
  </xdr:twoCellAnchor>
  <xdr:twoCellAnchor>
    <xdr:from>
      <xdr:col>6</xdr:col>
      <xdr:colOff>76200</xdr:colOff>
      <xdr:row>81</xdr:row>
      <xdr:rowOff>30480</xdr:rowOff>
    </xdr:from>
    <xdr:to>
      <xdr:col>11</xdr:col>
      <xdr:colOff>30480</xdr:colOff>
      <xdr:row>87</xdr:row>
      <xdr:rowOff>15240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1600-000009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27,360
Invalid Ballot Papers 209
Valid Poll 12,856
Number of Seats 7
Quota 1,608
</a:t>
          </a:r>
        </a:p>
      </xdr:txBody>
    </xdr:sp>
    <xdr:clientData/>
  </xdr:twoCellAnchor>
  <xdr:twoCellAnchor>
    <xdr:from>
      <xdr:col>11</xdr:col>
      <xdr:colOff>121920</xdr:colOff>
      <xdr:row>81</xdr:row>
      <xdr:rowOff>0</xdr:rowOff>
    </xdr:from>
    <xdr:to>
      <xdr:col>16</xdr:col>
      <xdr:colOff>76200</xdr:colOff>
      <xdr:row>86</xdr:row>
      <xdr:rowOff>167640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1600-00000A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CATHERINE SLATTERY (FF)
PETER DOYLE (FG)
JOE POND (FF)
ELENA SECAS (Lab)
SARAH KIELY (FG)
SEAN HARTIGAN (Grn)
URSULA GAVIN (SF)
</a:t>
          </a:r>
        </a:p>
      </xdr:txBody>
    </xdr:sp>
    <xdr:clientData/>
  </xdr:twoCellAnchor>
  <xdr:twoCellAnchor>
    <xdr:from>
      <xdr:col>1</xdr:col>
      <xdr:colOff>0</xdr:colOff>
      <xdr:row>128</xdr:row>
      <xdr:rowOff>53340</xdr:rowOff>
    </xdr:from>
    <xdr:to>
      <xdr:col>5</xdr:col>
      <xdr:colOff>563880</xdr:colOff>
      <xdr:row>134</xdr:row>
      <xdr:rowOff>38100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1600-00000B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Limerick City North LEA
</a:t>
          </a:r>
        </a:p>
      </xdr:txBody>
    </xdr:sp>
    <xdr:clientData/>
  </xdr:twoCellAnchor>
  <xdr:twoCellAnchor>
    <xdr:from>
      <xdr:col>6</xdr:col>
      <xdr:colOff>76200</xdr:colOff>
      <xdr:row>128</xdr:row>
      <xdr:rowOff>30480</xdr:rowOff>
    </xdr:from>
    <xdr:to>
      <xdr:col>11</xdr:col>
      <xdr:colOff>30480</xdr:colOff>
      <xdr:row>134</xdr:row>
      <xdr:rowOff>15240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1600-00000C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27,239
Invalid Ballot Papers 178
Valid Poll 12,744
Number of Seats 7
Quota 1,594
</a:t>
          </a:r>
        </a:p>
      </xdr:txBody>
    </xdr:sp>
    <xdr:clientData/>
  </xdr:twoCellAnchor>
  <xdr:twoCellAnchor>
    <xdr:from>
      <xdr:col>11</xdr:col>
      <xdr:colOff>121920</xdr:colOff>
      <xdr:row>128</xdr:row>
      <xdr:rowOff>0</xdr:rowOff>
    </xdr:from>
    <xdr:to>
      <xdr:col>16</xdr:col>
      <xdr:colOff>76200</xdr:colOff>
      <xdr:row>133</xdr:row>
      <xdr:rowOff>167640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1600-00000D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FRANKIE DALY (Non-P)
CONOR SHEEHAN (Lab)
OLIVIA O' SULLIVAN (FG)
KIERAN O'HANLON (FF)
SHARON BENSON (SF)
SARAH BEASLEY (Ant)
SHANE HICKEY - O'MARA (SD)
</a:t>
          </a:r>
        </a:p>
      </xdr:txBody>
    </xdr:sp>
    <xdr:clientData/>
  </xdr:twoCellAnchor>
  <xdr:twoCellAnchor>
    <xdr:from>
      <xdr:col>1</xdr:col>
      <xdr:colOff>0</xdr:colOff>
      <xdr:row>181</xdr:row>
      <xdr:rowOff>53340</xdr:rowOff>
    </xdr:from>
    <xdr:to>
      <xdr:col>5</xdr:col>
      <xdr:colOff>563880</xdr:colOff>
      <xdr:row>187</xdr:row>
      <xdr:rowOff>38100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1600-00000E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Limerick City West LEA
</a:t>
          </a:r>
        </a:p>
      </xdr:txBody>
    </xdr:sp>
    <xdr:clientData/>
  </xdr:twoCellAnchor>
  <xdr:twoCellAnchor>
    <xdr:from>
      <xdr:col>6</xdr:col>
      <xdr:colOff>76200</xdr:colOff>
      <xdr:row>181</xdr:row>
      <xdr:rowOff>30480</xdr:rowOff>
    </xdr:from>
    <xdr:to>
      <xdr:col>11</xdr:col>
      <xdr:colOff>30480</xdr:colOff>
      <xdr:row>187</xdr:row>
      <xdr:rowOff>15240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1600-00000F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25,596
Invalid Ballot Papers 207
Valid Poll 12,158
Number of Seats 7
Quota 1,520
</a:t>
          </a:r>
        </a:p>
      </xdr:txBody>
    </xdr:sp>
    <xdr:clientData/>
  </xdr:twoCellAnchor>
  <xdr:twoCellAnchor>
    <xdr:from>
      <xdr:col>11</xdr:col>
      <xdr:colOff>121920</xdr:colOff>
      <xdr:row>181</xdr:row>
      <xdr:rowOff>0</xdr:rowOff>
    </xdr:from>
    <xdr:to>
      <xdr:col>16</xdr:col>
      <xdr:colOff>76200</xdr:colOff>
      <xdr:row>186</xdr:row>
      <xdr:rowOff>167640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1600-000010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DANIEL BUTLER (FG)
DAN MCSWEENEY (FG)
JOE LEDDIN (Lab)
FERGUS KILCOYNE (FF)
ELISA O'DONOVAN (SD)
ABUL KALAM AZAD TALUKDER (FF)
MARIA DONOGHUE (Non-P)
</a:t>
          </a:r>
        </a:p>
      </xdr:txBody>
    </xdr:sp>
    <xdr:clientData/>
  </xdr:twoCellAnchor>
  <xdr:twoCellAnchor>
    <xdr:from>
      <xdr:col>1</xdr:col>
      <xdr:colOff>0</xdr:colOff>
      <xdr:row>232</xdr:row>
      <xdr:rowOff>53340</xdr:rowOff>
    </xdr:from>
    <xdr:to>
      <xdr:col>5</xdr:col>
      <xdr:colOff>563880</xdr:colOff>
      <xdr:row>238</xdr:row>
      <xdr:rowOff>38100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1600-000011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Newcastle West LEA
</a:t>
          </a:r>
        </a:p>
      </xdr:txBody>
    </xdr:sp>
    <xdr:clientData/>
  </xdr:twoCellAnchor>
  <xdr:twoCellAnchor>
    <xdr:from>
      <xdr:col>6</xdr:col>
      <xdr:colOff>76200</xdr:colOff>
      <xdr:row>232</xdr:row>
      <xdr:rowOff>30480</xdr:rowOff>
    </xdr:from>
    <xdr:to>
      <xdr:col>11</xdr:col>
      <xdr:colOff>30480</xdr:colOff>
      <xdr:row>238</xdr:row>
      <xdr:rowOff>15240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1600-000012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23,720
Invalid Ballot Papers 126
Valid Poll 13,469
Number of Seats 6
Quota 1,925
</a:t>
          </a:r>
        </a:p>
      </xdr:txBody>
    </xdr:sp>
    <xdr:clientData/>
  </xdr:twoCellAnchor>
  <xdr:twoCellAnchor>
    <xdr:from>
      <xdr:col>11</xdr:col>
      <xdr:colOff>121920</xdr:colOff>
      <xdr:row>232</xdr:row>
      <xdr:rowOff>0</xdr:rowOff>
    </xdr:from>
    <xdr:to>
      <xdr:col>16</xdr:col>
      <xdr:colOff>76200</xdr:colOff>
      <xdr:row>237</xdr:row>
      <xdr:rowOff>167640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1600-000013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JEROME SCANLAN (Non-P)
LIAM GALVIN (FG)
MICHAEL COLLINS (FF)
TOM RUDDLE (FG)
FRANCIS FOLEY (FF)
JOHN SHEAHAN (FG)
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53340</xdr:rowOff>
    </xdr:from>
    <xdr:to>
      <xdr:col>5</xdr:col>
      <xdr:colOff>563880</xdr:colOff>
      <xdr:row>7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Ballymahon LEA
</a:t>
          </a:r>
        </a:p>
      </xdr:txBody>
    </xdr:sp>
    <xdr:clientData/>
  </xdr:twoCellAnchor>
  <xdr:twoCellAnchor>
    <xdr:from>
      <xdr:col>6</xdr:col>
      <xdr:colOff>76200</xdr:colOff>
      <xdr:row>1</xdr:row>
      <xdr:rowOff>30480</xdr:rowOff>
    </xdr:from>
    <xdr:to>
      <xdr:col>11</xdr:col>
      <xdr:colOff>30480</xdr:colOff>
      <xdr:row>7</xdr:row>
      <xdr:rowOff>15240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12,067
Invalid Ballot Papers 73
Valid Poll 7,019
Number of Seats 6
Quota 1,003
</a:t>
          </a:r>
        </a:p>
      </xdr:txBody>
    </xdr:sp>
    <xdr:clientData/>
  </xdr:twoCellAnchor>
  <xdr:twoCellAnchor>
    <xdr:from>
      <xdr:col>11</xdr:col>
      <xdr:colOff>121920</xdr:colOff>
      <xdr:row>1</xdr:row>
      <xdr:rowOff>0</xdr:rowOff>
    </xdr:from>
    <xdr:to>
      <xdr:col>16</xdr:col>
      <xdr:colOff>76200</xdr:colOff>
      <xdr:row>6</xdr:row>
      <xdr:rowOff>167640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PAUL ROSS (FG)
MICK CAHILL (FF)
MARK CASEY (Non-P)
PAT O’TOOLE (FF)
SEAN MIMNAGH (FF)
MARTIN SKELLY (FG)
</a:t>
          </a:r>
        </a:p>
      </xdr:txBody>
    </xdr:sp>
    <xdr:clientData/>
  </xdr:twoCellAnchor>
  <xdr:twoCellAnchor>
    <xdr:from>
      <xdr:col>1</xdr:col>
      <xdr:colOff>0</xdr:colOff>
      <xdr:row>40</xdr:row>
      <xdr:rowOff>53340</xdr:rowOff>
    </xdr:from>
    <xdr:to>
      <xdr:col>5</xdr:col>
      <xdr:colOff>563880</xdr:colOff>
      <xdr:row>46</xdr:row>
      <xdr:rowOff>38100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1700-000005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Granard LEA
</a:t>
          </a:r>
        </a:p>
      </xdr:txBody>
    </xdr:sp>
    <xdr:clientData/>
  </xdr:twoCellAnchor>
  <xdr:twoCellAnchor>
    <xdr:from>
      <xdr:col>6</xdr:col>
      <xdr:colOff>76200</xdr:colOff>
      <xdr:row>40</xdr:row>
      <xdr:rowOff>30480</xdr:rowOff>
    </xdr:from>
    <xdr:to>
      <xdr:col>11</xdr:col>
      <xdr:colOff>30480</xdr:colOff>
      <xdr:row>46</xdr:row>
      <xdr:rowOff>15240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700-000006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10,955
Invalid Ballot Papers 57
Valid Poll 7,105
Number of Seats 5
Quota 1,185
</a:t>
          </a:r>
        </a:p>
      </xdr:txBody>
    </xdr:sp>
    <xdr:clientData/>
  </xdr:twoCellAnchor>
  <xdr:twoCellAnchor>
    <xdr:from>
      <xdr:col>11</xdr:col>
      <xdr:colOff>121920</xdr:colOff>
      <xdr:row>40</xdr:row>
      <xdr:rowOff>0</xdr:rowOff>
    </xdr:from>
    <xdr:to>
      <xdr:col>16</xdr:col>
      <xdr:colOff>76200</xdr:colOff>
      <xdr:row>45</xdr:row>
      <xdr:rowOff>167640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1700-000007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GARRY MURTAGH (FG)
TURLOUGH MCGOVERN (Non-P)
PARAIC BRADY (FG)
PÁDRAIG MCNAMARA (FG)
DAVID CASSIDY (FF)
</a:t>
          </a:r>
        </a:p>
      </xdr:txBody>
    </xdr:sp>
    <xdr:clientData/>
  </xdr:twoCellAnchor>
  <xdr:twoCellAnchor>
    <xdr:from>
      <xdr:col>1</xdr:col>
      <xdr:colOff>0</xdr:colOff>
      <xdr:row>73</xdr:row>
      <xdr:rowOff>53340</xdr:rowOff>
    </xdr:from>
    <xdr:to>
      <xdr:col>5</xdr:col>
      <xdr:colOff>563880</xdr:colOff>
      <xdr:row>79</xdr:row>
      <xdr:rowOff>38100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1700-000008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Longford LEA
</a:t>
          </a:r>
        </a:p>
      </xdr:txBody>
    </xdr:sp>
    <xdr:clientData/>
  </xdr:twoCellAnchor>
  <xdr:twoCellAnchor>
    <xdr:from>
      <xdr:col>6</xdr:col>
      <xdr:colOff>76200</xdr:colOff>
      <xdr:row>73</xdr:row>
      <xdr:rowOff>30480</xdr:rowOff>
    </xdr:from>
    <xdr:to>
      <xdr:col>11</xdr:col>
      <xdr:colOff>30480</xdr:colOff>
      <xdr:row>79</xdr:row>
      <xdr:rowOff>15240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1700-000009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13,843
Invalid Ballot Papers 93
Valid Poll 6,825
Number of Seats 7
Quota 854
</a:t>
          </a:r>
        </a:p>
      </xdr:txBody>
    </xdr:sp>
    <xdr:clientData/>
  </xdr:twoCellAnchor>
  <xdr:twoCellAnchor>
    <xdr:from>
      <xdr:col>11</xdr:col>
      <xdr:colOff>121920</xdr:colOff>
      <xdr:row>73</xdr:row>
      <xdr:rowOff>0</xdr:rowOff>
    </xdr:from>
    <xdr:to>
      <xdr:col>16</xdr:col>
      <xdr:colOff>76200</xdr:colOff>
      <xdr:row>78</xdr:row>
      <xdr:rowOff>167640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1700-00000A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GERRY HAGAN (FG)
MARTIN MONAGHAN (FF)
SEAMUS BUTLER (FF)
PEGGY NOLAN (FG)
NIALL GANNON (FG)
URUEMU ADEJINMI (FF)
KEVIN HUSSEY (FF)
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53340</xdr:rowOff>
    </xdr:from>
    <xdr:to>
      <xdr:col>5</xdr:col>
      <xdr:colOff>563880</xdr:colOff>
      <xdr:row>7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Ardee LEA
</a:t>
          </a:r>
        </a:p>
      </xdr:txBody>
    </xdr:sp>
    <xdr:clientData/>
  </xdr:twoCellAnchor>
  <xdr:twoCellAnchor>
    <xdr:from>
      <xdr:col>6</xdr:col>
      <xdr:colOff>76200</xdr:colOff>
      <xdr:row>1</xdr:row>
      <xdr:rowOff>30480</xdr:rowOff>
    </xdr:from>
    <xdr:to>
      <xdr:col>11</xdr:col>
      <xdr:colOff>30480</xdr:colOff>
      <xdr:row>7</xdr:row>
      <xdr:rowOff>15240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19,928
Invalid Ballot Papers 227
Valid Poll 9,724
Number of Seats 6
Quota 1,390
</a:t>
          </a:r>
        </a:p>
      </xdr:txBody>
    </xdr:sp>
    <xdr:clientData/>
  </xdr:twoCellAnchor>
  <xdr:twoCellAnchor>
    <xdr:from>
      <xdr:col>11</xdr:col>
      <xdr:colOff>121920</xdr:colOff>
      <xdr:row>1</xdr:row>
      <xdr:rowOff>0</xdr:rowOff>
    </xdr:from>
    <xdr:to>
      <xdr:col>16</xdr:col>
      <xdr:colOff>76200</xdr:colOff>
      <xdr:row>6</xdr:row>
      <xdr:rowOff>167640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JIM TENANTY (Non-P)
PEARSE MCGEOUGH (SF)
JOHN SHERIDAN (FF)
DOLORES MINOGUE (FG)
PAULA BUTTERLY (FG)
BERNIE CONLON (Non-P)
</a:t>
          </a:r>
        </a:p>
      </xdr:txBody>
    </xdr:sp>
    <xdr:clientData/>
  </xdr:twoCellAnchor>
  <xdr:twoCellAnchor>
    <xdr:from>
      <xdr:col>1</xdr:col>
      <xdr:colOff>0</xdr:colOff>
      <xdr:row>48</xdr:row>
      <xdr:rowOff>53340</xdr:rowOff>
    </xdr:from>
    <xdr:to>
      <xdr:col>5</xdr:col>
      <xdr:colOff>563880</xdr:colOff>
      <xdr:row>54</xdr:row>
      <xdr:rowOff>38100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1800-000005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Drogheda Rural LEA
</a:t>
          </a:r>
        </a:p>
      </xdr:txBody>
    </xdr:sp>
    <xdr:clientData/>
  </xdr:twoCellAnchor>
  <xdr:twoCellAnchor>
    <xdr:from>
      <xdr:col>6</xdr:col>
      <xdr:colOff>76200</xdr:colOff>
      <xdr:row>48</xdr:row>
      <xdr:rowOff>30480</xdr:rowOff>
    </xdr:from>
    <xdr:to>
      <xdr:col>11</xdr:col>
      <xdr:colOff>30480</xdr:colOff>
      <xdr:row>54</xdr:row>
      <xdr:rowOff>15240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800-000006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14,133
Invalid Ballot Papers 122
Valid Poll 6,401
Number of Seats 4
Quota 1,281
</a:t>
          </a:r>
        </a:p>
      </xdr:txBody>
    </xdr:sp>
    <xdr:clientData/>
  </xdr:twoCellAnchor>
  <xdr:twoCellAnchor>
    <xdr:from>
      <xdr:col>11</xdr:col>
      <xdr:colOff>121920</xdr:colOff>
      <xdr:row>48</xdr:row>
      <xdr:rowOff>0</xdr:rowOff>
    </xdr:from>
    <xdr:to>
      <xdr:col>16</xdr:col>
      <xdr:colOff>76200</xdr:colOff>
      <xdr:row>53</xdr:row>
      <xdr:rowOff>167640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1800-000007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MICHELLE HALL (Lab)
ANNE-MARIE FORD (FG)
DECLAN POWER (Non-P)
ERIC DONOVAN (SF)
</a:t>
          </a:r>
        </a:p>
      </xdr:txBody>
    </xdr:sp>
    <xdr:clientData/>
  </xdr:twoCellAnchor>
  <xdr:twoCellAnchor>
    <xdr:from>
      <xdr:col>1</xdr:col>
      <xdr:colOff>0</xdr:colOff>
      <xdr:row>87</xdr:row>
      <xdr:rowOff>53340</xdr:rowOff>
    </xdr:from>
    <xdr:to>
      <xdr:col>5</xdr:col>
      <xdr:colOff>563880</xdr:colOff>
      <xdr:row>93</xdr:row>
      <xdr:rowOff>38100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1800-000008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Drogheda Urban LEA
</a:t>
          </a:r>
        </a:p>
      </xdr:txBody>
    </xdr:sp>
    <xdr:clientData/>
  </xdr:twoCellAnchor>
  <xdr:twoCellAnchor>
    <xdr:from>
      <xdr:col>6</xdr:col>
      <xdr:colOff>76200</xdr:colOff>
      <xdr:row>87</xdr:row>
      <xdr:rowOff>30480</xdr:rowOff>
    </xdr:from>
    <xdr:to>
      <xdr:col>11</xdr:col>
      <xdr:colOff>30480</xdr:colOff>
      <xdr:row>93</xdr:row>
      <xdr:rowOff>15240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1800-000009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19,729
Invalid Ballot Papers 204
Valid Poll 9,148
Number of Seats 6
Quota 1,307
</a:t>
          </a:r>
        </a:p>
      </xdr:txBody>
    </xdr:sp>
    <xdr:clientData/>
  </xdr:twoCellAnchor>
  <xdr:twoCellAnchor>
    <xdr:from>
      <xdr:col>11</xdr:col>
      <xdr:colOff>121920</xdr:colOff>
      <xdr:row>87</xdr:row>
      <xdr:rowOff>0</xdr:rowOff>
    </xdr:from>
    <xdr:to>
      <xdr:col>16</xdr:col>
      <xdr:colOff>76200</xdr:colOff>
      <xdr:row>92</xdr:row>
      <xdr:rowOff>167640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1800-00000A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PIO SMITH (Lab)
JOANNA BYRNE (SF)
KEVIN CALLAN (Non-P)
PADDY MCQUILLAN (Non-P)
JAMES BYRNE (FF)
EJIRO O'HARE STRATTON (FG)
</a:t>
          </a:r>
        </a:p>
      </xdr:txBody>
    </xdr:sp>
    <xdr:clientData/>
  </xdr:twoCellAnchor>
  <xdr:twoCellAnchor>
    <xdr:from>
      <xdr:col>1</xdr:col>
      <xdr:colOff>0</xdr:colOff>
      <xdr:row>142</xdr:row>
      <xdr:rowOff>53340</xdr:rowOff>
    </xdr:from>
    <xdr:to>
      <xdr:col>5</xdr:col>
      <xdr:colOff>563880</xdr:colOff>
      <xdr:row>148</xdr:row>
      <xdr:rowOff>38100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1800-00000B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Dundalk-Carlingford LEA
</a:t>
          </a:r>
        </a:p>
      </xdr:txBody>
    </xdr:sp>
    <xdr:clientData/>
  </xdr:twoCellAnchor>
  <xdr:twoCellAnchor>
    <xdr:from>
      <xdr:col>6</xdr:col>
      <xdr:colOff>76200</xdr:colOff>
      <xdr:row>142</xdr:row>
      <xdr:rowOff>30480</xdr:rowOff>
    </xdr:from>
    <xdr:to>
      <xdr:col>11</xdr:col>
      <xdr:colOff>30480</xdr:colOff>
      <xdr:row>148</xdr:row>
      <xdr:rowOff>15240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1800-00000C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20,039
Invalid Ballot Papers 180
Valid Poll 10,209
Number of Seats 6
Quota 1,459
</a:t>
          </a:r>
        </a:p>
      </xdr:txBody>
    </xdr:sp>
    <xdr:clientData/>
  </xdr:twoCellAnchor>
  <xdr:twoCellAnchor>
    <xdr:from>
      <xdr:col>11</xdr:col>
      <xdr:colOff>121920</xdr:colOff>
      <xdr:row>142</xdr:row>
      <xdr:rowOff>0</xdr:rowOff>
    </xdr:from>
    <xdr:to>
      <xdr:col>16</xdr:col>
      <xdr:colOff>76200</xdr:colOff>
      <xdr:row>147</xdr:row>
      <xdr:rowOff>167640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1800-00000D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SEÁN KELLY (FF)
ANTÓIN WATTERS (SF)
FIONA MHIC CONCHOILLE (SF)
CIARÁN FISHER (Non-P)
JOHN REILLY (FG)
ANDREA MCKEVITT (FF)
</a:t>
          </a:r>
        </a:p>
      </xdr:txBody>
    </xdr:sp>
    <xdr:clientData/>
  </xdr:twoCellAnchor>
  <xdr:twoCellAnchor>
    <xdr:from>
      <xdr:col>1</xdr:col>
      <xdr:colOff>0</xdr:colOff>
      <xdr:row>185</xdr:row>
      <xdr:rowOff>53340</xdr:rowOff>
    </xdr:from>
    <xdr:to>
      <xdr:col>5</xdr:col>
      <xdr:colOff>563880</xdr:colOff>
      <xdr:row>191</xdr:row>
      <xdr:rowOff>38100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1800-00000E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Dundalk South LEA
</a:t>
          </a:r>
        </a:p>
      </xdr:txBody>
    </xdr:sp>
    <xdr:clientData/>
  </xdr:twoCellAnchor>
  <xdr:twoCellAnchor>
    <xdr:from>
      <xdr:col>6</xdr:col>
      <xdr:colOff>76200</xdr:colOff>
      <xdr:row>185</xdr:row>
      <xdr:rowOff>30480</xdr:rowOff>
    </xdr:from>
    <xdr:to>
      <xdr:col>11</xdr:col>
      <xdr:colOff>30480</xdr:colOff>
      <xdr:row>191</xdr:row>
      <xdr:rowOff>15240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1800-00000F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25,691
Invalid Ballot Papers 225
Valid Poll 12,099
Number of Seats 7
Quota 1,513
</a:t>
          </a:r>
        </a:p>
      </xdr:txBody>
    </xdr:sp>
    <xdr:clientData/>
  </xdr:twoCellAnchor>
  <xdr:twoCellAnchor>
    <xdr:from>
      <xdr:col>11</xdr:col>
      <xdr:colOff>121920</xdr:colOff>
      <xdr:row>185</xdr:row>
      <xdr:rowOff>0</xdr:rowOff>
    </xdr:from>
    <xdr:to>
      <xdr:col>16</xdr:col>
      <xdr:colOff>76200</xdr:colOff>
      <xdr:row>190</xdr:row>
      <xdr:rowOff>167640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1800-000010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MAEVE YORE (Non-P)
ROBERT NASH (FG)
EMMA COFFEY (FF)
KEVIN MEENAN (SF)
SIONAINN MCCANN (SF)
SHANE MCGUINNESS (FF)
MARIANNE BUTLER (Grn)
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53340</xdr:rowOff>
    </xdr:from>
    <xdr:to>
      <xdr:col>5</xdr:col>
      <xdr:colOff>563880</xdr:colOff>
      <xdr:row>7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Ballina LEA
</a:t>
          </a:r>
        </a:p>
      </xdr:txBody>
    </xdr:sp>
    <xdr:clientData/>
  </xdr:twoCellAnchor>
  <xdr:twoCellAnchor>
    <xdr:from>
      <xdr:col>6</xdr:col>
      <xdr:colOff>76200</xdr:colOff>
      <xdr:row>1</xdr:row>
      <xdr:rowOff>30480</xdr:rowOff>
    </xdr:from>
    <xdr:to>
      <xdr:col>11</xdr:col>
      <xdr:colOff>30480</xdr:colOff>
      <xdr:row>7</xdr:row>
      <xdr:rowOff>15240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21,509
Invalid Ballot Papers 119
Valid Poll 12,429
Number of Seats 6
Quota 1,776
</a:t>
          </a:r>
        </a:p>
      </xdr:txBody>
    </xdr:sp>
    <xdr:clientData/>
  </xdr:twoCellAnchor>
  <xdr:twoCellAnchor>
    <xdr:from>
      <xdr:col>11</xdr:col>
      <xdr:colOff>121920</xdr:colOff>
      <xdr:row>1</xdr:row>
      <xdr:rowOff>0</xdr:rowOff>
    </xdr:from>
    <xdr:to>
      <xdr:col>16</xdr:col>
      <xdr:colOff>76200</xdr:colOff>
      <xdr:row>6</xdr:row>
      <xdr:rowOff>167640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JOHN O'HARA (FG)
MARK DUFFY (Non-P)
ANNIE MAY REAPE (FF)
JOE FAUGHNAN (Non-P)
MICHAEL LOFTUS (FF)
JARLATH MUNNELLY (FG)
</a:t>
          </a:r>
        </a:p>
      </xdr:txBody>
    </xdr:sp>
    <xdr:clientData/>
  </xdr:twoCellAnchor>
  <xdr:twoCellAnchor>
    <xdr:from>
      <xdr:col>1</xdr:col>
      <xdr:colOff>0</xdr:colOff>
      <xdr:row>46</xdr:row>
      <xdr:rowOff>53340</xdr:rowOff>
    </xdr:from>
    <xdr:to>
      <xdr:col>5</xdr:col>
      <xdr:colOff>563880</xdr:colOff>
      <xdr:row>52</xdr:row>
      <xdr:rowOff>38100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1900-000005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Belmullet LEA
</a:t>
          </a:r>
        </a:p>
      </xdr:txBody>
    </xdr:sp>
    <xdr:clientData/>
  </xdr:twoCellAnchor>
  <xdr:twoCellAnchor>
    <xdr:from>
      <xdr:col>6</xdr:col>
      <xdr:colOff>76200</xdr:colOff>
      <xdr:row>46</xdr:row>
      <xdr:rowOff>30480</xdr:rowOff>
    </xdr:from>
    <xdr:to>
      <xdr:col>11</xdr:col>
      <xdr:colOff>30480</xdr:colOff>
      <xdr:row>52</xdr:row>
      <xdr:rowOff>15240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900-000006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12,131
Invalid Ballot Papers 80
Valid Poll 7,346
Number of Seats 3
Quota 1,837
</a:t>
          </a:r>
        </a:p>
      </xdr:txBody>
    </xdr:sp>
    <xdr:clientData/>
  </xdr:twoCellAnchor>
  <xdr:twoCellAnchor>
    <xdr:from>
      <xdr:col>11</xdr:col>
      <xdr:colOff>121920</xdr:colOff>
      <xdr:row>46</xdr:row>
      <xdr:rowOff>0</xdr:rowOff>
    </xdr:from>
    <xdr:to>
      <xdr:col>16</xdr:col>
      <xdr:colOff>76200</xdr:colOff>
      <xdr:row>51</xdr:row>
      <xdr:rowOff>167640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1900-000007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PAUL MCNAMARA (FF)
GERRY COYLE (FG)
SEAN CAREY (FF)
</a:t>
          </a:r>
        </a:p>
      </xdr:txBody>
    </xdr:sp>
    <xdr:clientData/>
  </xdr:twoCellAnchor>
  <xdr:twoCellAnchor>
    <xdr:from>
      <xdr:col>1</xdr:col>
      <xdr:colOff>0</xdr:colOff>
      <xdr:row>77</xdr:row>
      <xdr:rowOff>53340</xdr:rowOff>
    </xdr:from>
    <xdr:to>
      <xdr:col>5</xdr:col>
      <xdr:colOff>563880</xdr:colOff>
      <xdr:row>83</xdr:row>
      <xdr:rowOff>38100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1900-000008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Castlebar LEA
</a:t>
          </a:r>
        </a:p>
      </xdr:txBody>
    </xdr:sp>
    <xdr:clientData/>
  </xdr:twoCellAnchor>
  <xdr:twoCellAnchor>
    <xdr:from>
      <xdr:col>6</xdr:col>
      <xdr:colOff>76200</xdr:colOff>
      <xdr:row>77</xdr:row>
      <xdr:rowOff>30480</xdr:rowOff>
    </xdr:from>
    <xdr:to>
      <xdr:col>11</xdr:col>
      <xdr:colOff>30480</xdr:colOff>
      <xdr:row>83</xdr:row>
      <xdr:rowOff>15240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1900-000009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25,979
Invalid Ballot Papers 122
Valid Poll 15,015
Number of Seats 7
Quota 1,877
</a:t>
          </a:r>
        </a:p>
      </xdr:txBody>
    </xdr:sp>
    <xdr:clientData/>
  </xdr:twoCellAnchor>
  <xdr:twoCellAnchor>
    <xdr:from>
      <xdr:col>11</xdr:col>
      <xdr:colOff>121920</xdr:colOff>
      <xdr:row>77</xdr:row>
      <xdr:rowOff>0</xdr:rowOff>
    </xdr:from>
    <xdr:to>
      <xdr:col>16</xdr:col>
      <xdr:colOff>76200</xdr:colOff>
      <xdr:row>82</xdr:row>
      <xdr:rowOff>167640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1900-00000A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MICHAEL KILCOYNE (Non-P)
GER DEERE (FG)
BLACKIE K GAVIN (FF)
AL MCDONNELL (FF)
CYRIL BURKE (FG)
HARRY BARRETT (Non-P)
DONNA SHERIDAN (FG)
</a:t>
          </a:r>
        </a:p>
      </xdr:txBody>
    </xdr:sp>
    <xdr:clientData/>
  </xdr:twoCellAnchor>
  <xdr:twoCellAnchor>
    <xdr:from>
      <xdr:col>1</xdr:col>
      <xdr:colOff>0</xdr:colOff>
      <xdr:row>130</xdr:row>
      <xdr:rowOff>53340</xdr:rowOff>
    </xdr:from>
    <xdr:to>
      <xdr:col>5</xdr:col>
      <xdr:colOff>563880</xdr:colOff>
      <xdr:row>136</xdr:row>
      <xdr:rowOff>38100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1900-00000B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Claremorris LEA
</a:t>
          </a:r>
        </a:p>
      </xdr:txBody>
    </xdr:sp>
    <xdr:clientData/>
  </xdr:twoCellAnchor>
  <xdr:twoCellAnchor>
    <xdr:from>
      <xdr:col>6</xdr:col>
      <xdr:colOff>76200</xdr:colOff>
      <xdr:row>130</xdr:row>
      <xdr:rowOff>30480</xdr:rowOff>
    </xdr:from>
    <xdr:to>
      <xdr:col>11</xdr:col>
      <xdr:colOff>30480</xdr:colOff>
      <xdr:row>136</xdr:row>
      <xdr:rowOff>15240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1900-00000C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23,184
Invalid Ballot Papers 137
Valid Poll 13,676
Number of Seats 6
Quota 1,954
</a:t>
          </a:r>
        </a:p>
      </xdr:txBody>
    </xdr:sp>
    <xdr:clientData/>
  </xdr:twoCellAnchor>
  <xdr:twoCellAnchor>
    <xdr:from>
      <xdr:col>11</xdr:col>
      <xdr:colOff>121920</xdr:colOff>
      <xdr:row>130</xdr:row>
      <xdr:rowOff>0</xdr:rowOff>
    </xdr:from>
    <xdr:to>
      <xdr:col>16</xdr:col>
      <xdr:colOff>76200</xdr:colOff>
      <xdr:row>135</xdr:row>
      <xdr:rowOff>167640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1900-00000D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PATSY O'BRIEN (Non-P)
RICHARD FINN (Non-P)
DAMIEN RYAN (FF)
ALMA GALLAGHER (FG)
PAUL LAWLESS (Ant)
MICHAEL BURKE (FG)
</a:t>
          </a:r>
        </a:p>
      </xdr:txBody>
    </xdr:sp>
    <xdr:clientData/>
  </xdr:twoCellAnchor>
  <xdr:twoCellAnchor>
    <xdr:from>
      <xdr:col>1</xdr:col>
      <xdr:colOff>0</xdr:colOff>
      <xdr:row>171</xdr:row>
      <xdr:rowOff>53340</xdr:rowOff>
    </xdr:from>
    <xdr:to>
      <xdr:col>5</xdr:col>
      <xdr:colOff>563880</xdr:colOff>
      <xdr:row>177</xdr:row>
      <xdr:rowOff>38100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1900-00000E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Swinford LEA
</a:t>
          </a:r>
        </a:p>
      </xdr:txBody>
    </xdr:sp>
    <xdr:clientData/>
  </xdr:twoCellAnchor>
  <xdr:twoCellAnchor>
    <xdr:from>
      <xdr:col>6</xdr:col>
      <xdr:colOff>76200</xdr:colOff>
      <xdr:row>171</xdr:row>
      <xdr:rowOff>30480</xdr:rowOff>
    </xdr:from>
    <xdr:to>
      <xdr:col>11</xdr:col>
      <xdr:colOff>30480</xdr:colOff>
      <xdr:row>177</xdr:row>
      <xdr:rowOff>15240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1900-00000F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15,477
Invalid Ballot Papers 111
Valid Poll 8,716
Number of Seats 4
Quota 1,744
</a:t>
          </a:r>
        </a:p>
      </xdr:txBody>
    </xdr:sp>
    <xdr:clientData/>
  </xdr:twoCellAnchor>
  <xdr:twoCellAnchor>
    <xdr:from>
      <xdr:col>11</xdr:col>
      <xdr:colOff>121920</xdr:colOff>
      <xdr:row>171</xdr:row>
      <xdr:rowOff>0</xdr:rowOff>
    </xdr:from>
    <xdr:to>
      <xdr:col>16</xdr:col>
      <xdr:colOff>76200</xdr:colOff>
      <xdr:row>176</xdr:row>
      <xdr:rowOff>167640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1900-000010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GERRY MURRAY (SF)
ADRIAN FORKAN (FF)
JOHN CAULFIELD (FF)
NEIL CRUISE (FG)
</a:t>
          </a:r>
        </a:p>
      </xdr:txBody>
    </xdr:sp>
    <xdr:clientData/>
  </xdr:twoCellAnchor>
  <xdr:twoCellAnchor>
    <xdr:from>
      <xdr:col>1</xdr:col>
      <xdr:colOff>0</xdr:colOff>
      <xdr:row>204</xdr:row>
      <xdr:rowOff>53340</xdr:rowOff>
    </xdr:from>
    <xdr:to>
      <xdr:col>5</xdr:col>
      <xdr:colOff>563880</xdr:colOff>
      <xdr:row>210</xdr:row>
      <xdr:rowOff>38100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1900-000011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Westport LEA
</a:t>
          </a:r>
        </a:p>
      </xdr:txBody>
    </xdr:sp>
    <xdr:clientData/>
  </xdr:twoCellAnchor>
  <xdr:twoCellAnchor>
    <xdr:from>
      <xdr:col>6</xdr:col>
      <xdr:colOff>76200</xdr:colOff>
      <xdr:row>204</xdr:row>
      <xdr:rowOff>30480</xdr:rowOff>
    </xdr:from>
    <xdr:to>
      <xdr:col>11</xdr:col>
      <xdr:colOff>30480</xdr:colOff>
      <xdr:row>210</xdr:row>
      <xdr:rowOff>15240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1900-000012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15,148
Invalid Ballot Papers 63
Valid Poll 9,320
Number of Seats 4
Quota 1,865
</a:t>
          </a:r>
        </a:p>
      </xdr:txBody>
    </xdr:sp>
    <xdr:clientData/>
  </xdr:twoCellAnchor>
  <xdr:twoCellAnchor>
    <xdr:from>
      <xdr:col>11</xdr:col>
      <xdr:colOff>121920</xdr:colOff>
      <xdr:row>204</xdr:row>
      <xdr:rowOff>0</xdr:rowOff>
    </xdr:from>
    <xdr:to>
      <xdr:col>16</xdr:col>
      <xdr:colOff>76200</xdr:colOff>
      <xdr:row>209</xdr:row>
      <xdr:rowOff>167640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1900-000013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CHRIS MAXWELL (IndI)
PETER FLYNN (FG)
JOHN O'MALLEY (Non-P)
BRENDAN MULROY (FF)
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53340</xdr:rowOff>
    </xdr:from>
    <xdr:to>
      <xdr:col>5</xdr:col>
      <xdr:colOff>563880</xdr:colOff>
      <xdr:row>7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Ashbourne LEA
</a:t>
          </a:r>
        </a:p>
      </xdr:txBody>
    </xdr:sp>
    <xdr:clientData/>
  </xdr:twoCellAnchor>
  <xdr:twoCellAnchor>
    <xdr:from>
      <xdr:col>6</xdr:col>
      <xdr:colOff>76200</xdr:colOff>
      <xdr:row>1</xdr:row>
      <xdr:rowOff>30480</xdr:rowOff>
    </xdr:from>
    <xdr:to>
      <xdr:col>11</xdr:col>
      <xdr:colOff>30480</xdr:colOff>
      <xdr:row>7</xdr:row>
      <xdr:rowOff>15240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23,012
Invalid Ballot Papers 166
Valid Poll 10,721
Number of Seats 6
Quota 1,532
</a:t>
          </a:r>
        </a:p>
      </xdr:txBody>
    </xdr:sp>
    <xdr:clientData/>
  </xdr:twoCellAnchor>
  <xdr:twoCellAnchor>
    <xdr:from>
      <xdr:col>11</xdr:col>
      <xdr:colOff>121920</xdr:colOff>
      <xdr:row>1</xdr:row>
      <xdr:rowOff>0</xdr:rowOff>
    </xdr:from>
    <xdr:to>
      <xdr:col>16</xdr:col>
      <xdr:colOff>76200</xdr:colOff>
      <xdr:row>6</xdr:row>
      <xdr:rowOff>167640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JOE BONNER (Non-P)
AMANDA SMITH (Non-P)
ALAN TOBIN (FG)
SUZANNE JAMAL (FG)
CONOR TORMEY (FF)
HELEN MEYER (SF)
</a:t>
          </a:r>
        </a:p>
      </xdr:txBody>
    </xdr:sp>
    <xdr:clientData/>
  </xdr:twoCellAnchor>
  <xdr:twoCellAnchor>
    <xdr:from>
      <xdr:col>1</xdr:col>
      <xdr:colOff>0</xdr:colOff>
      <xdr:row>48</xdr:row>
      <xdr:rowOff>53340</xdr:rowOff>
    </xdr:from>
    <xdr:to>
      <xdr:col>5</xdr:col>
      <xdr:colOff>563880</xdr:colOff>
      <xdr:row>54</xdr:row>
      <xdr:rowOff>38100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1A00-000005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Kells LEA
</a:t>
          </a:r>
        </a:p>
      </xdr:txBody>
    </xdr:sp>
    <xdr:clientData/>
  </xdr:twoCellAnchor>
  <xdr:twoCellAnchor>
    <xdr:from>
      <xdr:col>6</xdr:col>
      <xdr:colOff>76200</xdr:colOff>
      <xdr:row>48</xdr:row>
      <xdr:rowOff>30480</xdr:rowOff>
    </xdr:from>
    <xdr:to>
      <xdr:col>11</xdr:col>
      <xdr:colOff>30480</xdr:colOff>
      <xdr:row>54</xdr:row>
      <xdr:rowOff>15240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A00-000006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27,565
Invalid Ballot Papers 208
Valid Poll 14,963
Number of Seats 7
Quota 1,871
</a:t>
          </a:r>
        </a:p>
      </xdr:txBody>
    </xdr:sp>
    <xdr:clientData/>
  </xdr:twoCellAnchor>
  <xdr:twoCellAnchor>
    <xdr:from>
      <xdr:col>11</xdr:col>
      <xdr:colOff>121920</xdr:colOff>
      <xdr:row>48</xdr:row>
      <xdr:rowOff>0</xdr:rowOff>
    </xdr:from>
    <xdr:to>
      <xdr:col>16</xdr:col>
      <xdr:colOff>76200</xdr:colOff>
      <xdr:row>53</xdr:row>
      <xdr:rowOff>167640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1A00-000007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SARAH REILLY (FG)
EUGENE CASSIDY (FG)
SEAN DREW (FF)
MIKE BRAY (FF)
DAVID GILROY (Non-P)
MICHAEL GALLAGHER (SF)
PETER CAFFREY (SF)
</a:t>
          </a:r>
        </a:p>
      </xdr:txBody>
    </xdr:sp>
    <xdr:clientData/>
  </xdr:twoCellAnchor>
  <xdr:twoCellAnchor>
    <xdr:from>
      <xdr:col>1</xdr:col>
      <xdr:colOff>0</xdr:colOff>
      <xdr:row>91</xdr:row>
      <xdr:rowOff>53340</xdr:rowOff>
    </xdr:from>
    <xdr:to>
      <xdr:col>5</xdr:col>
      <xdr:colOff>563880</xdr:colOff>
      <xdr:row>97</xdr:row>
      <xdr:rowOff>38100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1A00-000008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Laytown-Bettystown LEA
</a:t>
          </a:r>
        </a:p>
      </xdr:txBody>
    </xdr:sp>
    <xdr:clientData/>
  </xdr:twoCellAnchor>
  <xdr:twoCellAnchor>
    <xdr:from>
      <xdr:col>6</xdr:col>
      <xdr:colOff>76200</xdr:colOff>
      <xdr:row>91</xdr:row>
      <xdr:rowOff>30480</xdr:rowOff>
    </xdr:from>
    <xdr:to>
      <xdr:col>11</xdr:col>
      <xdr:colOff>30480</xdr:colOff>
      <xdr:row>97</xdr:row>
      <xdr:rowOff>15240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1A00-000009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28,991
Invalid Ballot Papers 160
Valid Poll 13,445
Number of Seats 7
Quota 1,681
</a:t>
          </a:r>
        </a:p>
      </xdr:txBody>
    </xdr:sp>
    <xdr:clientData/>
  </xdr:twoCellAnchor>
  <xdr:twoCellAnchor>
    <xdr:from>
      <xdr:col>11</xdr:col>
      <xdr:colOff>121920</xdr:colOff>
      <xdr:row>91</xdr:row>
      <xdr:rowOff>0</xdr:rowOff>
    </xdr:from>
    <xdr:to>
      <xdr:col>16</xdr:col>
      <xdr:colOff>76200</xdr:colOff>
      <xdr:row>96</xdr:row>
      <xdr:rowOff>167640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1A00-00000A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SHARON TOLAN (FG)
PADDY MEADE (FG)
GERALDINE KEOGAN (Non-P)
STEPHEN MCKEE (FF)
WAYNE HARDING (FF)
MARIA WHITE (SF)
CAROL LENNON (Non-P)
</a:t>
          </a:r>
        </a:p>
      </xdr:txBody>
    </xdr:sp>
    <xdr:clientData/>
  </xdr:twoCellAnchor>
  <xdr:twoCellAnchor>
    <xdr:from>
      <xdr:col>1</xdr:col>
      <xdr:colOff>0</xdr:colOff>
      <xdr:row>138</xdr:row>
      <xdr:rowOff>53340</xdr:rowOff>
    </xdr:from>
    <xdr:to>
      <xdr:col>5</xdr:col>
      <xdr:colOff>563880</xdr:colOff>
      <xdr:row>144</xdr:row>
      <xdr:rowOff>38100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1A00-00000B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Navan LEA
</a:t>
          </a:r>
        </a:p>
      </xdr:txBody>
    </xdr:sp>
    <xdr:clientData/>
  </xdr:twoCellAnchor>
  <xdr:twoCellAnchor>
    <xdr:from>
      <xdr:col>6</xdr:col>
      <xdr:colOff>76200</xdr:colOff>
      <xdr:row>138</xdr:row>
      <xdr:rowOff>30480</xdr:rowOff>
    </xdr:from>
    <xdr:to>
      <xdr:col>11</xdr:col>
      <xdr:colOff>30480</xdr:colOff>
      <xdr:row>144</xdr:row>
      <xdr:rowOff>15240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1A00-00000C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25,710
Invalid Ballot Papers 227
Valid Poll 11,962
Number of Seats 7
Quota 1,496
</a:t>
          </a:r>
        </a:p>
      </xdr:txBody>
    </xdr:sp>
    <xdr:clientData/>
  </xdr:twoCellAnchor>
  <xdr:twoCellAnchor>
    <xdr:from>
      <xdr:col>11</xdr:col>
      <xdr:colOff>121920</xdr:colOff>
      <xdr:row>138</xdr:row>
      <xdr:rowOff>0</xdr:rowOff>
    </xdr:from>
    <xdr:to>
      <xdr:col>16</xdr:col>
      <xdr:colOff>76200</xdr:colOff>
      <xdr:row>143</xdr:row>
      <xdr:rowOff>167640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1A00-00000D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EDDIE FENNESSY (SF)
EMER TÓIBÍN (Ant)
FRANCIS DEANE (Non-P)
ALAN LAWES (Non-P)
LINDA NELSON MURRAY (FG)
YEMI ADENUGA (FG)
PÁDRAIG FITZSIMONS (FF)
</a:t>
          </a:r>
        </a:p>
      </xdr:txBody>
    </xdr:sp>
    <xdr:clientData/>
  </xdr:twoCellAnchor>
  <xdr:twoCellAnchor>
    <xdr:from>
      <xdr:col>1</xdr:col>
      <xdr:colOff>0</xdr:colOff>
      <xdr:row>189</xdr:row>
      <xdr:rowOff>53340</xdr:rowOff>
    </xdr:from>
    <xdr:to>
      <xdr:col>5</xdr:col>
      <xdr:colOff>563880</xdr:colOff>
      <xdr:row>195</xdr:row>
      <xdr:rowOff>38100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1A00-00000E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Ratoath LEA
</a:t>
          </a:r>
        </a:p>
      </xdr:txBody>
    </xdr:sp>
    <xdr:clientData/>
  </xdr:twoCellAnchor>
  <xdr:twoCellAnchor>
    <xdr:from>
      <xdr:col>6</xdr:col>
      <xdr:colOff>76200</xdr:colOff>
      <xdr:row>189</xdr:row>
      <xdr:rowOff>30480</xdr:rowOff>
    </xdr:from>
    <xdr:to>
      <xdr:col>11</xdr:col>
      <xdr:colOff>30480</xdr:colOff>
      <xdr:row>195</xdr:row>
      <xdr:rowOff>15240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1A00-00000F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28,420
Invalid Ballot Papers 98
Valid Poll 13,255
Number of Seats 7
Quota 1,657
</a:t>
          </a:r>
        </a:p>
      </xdr:txBody>
    </xdr:sp>
    <xdr:clientData/>
  </xdr:twoCellAnchor>
  <xdr:twoCellAnchor>
    <xdr:from>
      <xdr:col>11</xdr:col>
      <xdr:colOff>121920</xdr:colOff>
      <xdr:row>189</xdr:row>
      <xdr:rowOff>0</xdr:rowOff>
    </xdr:from>
    <xdr:to>
      <xdr:col>16</xdr:col>
      <xdr:colOff>76200</xdr:colOff>
      <xdr:row>194</xdr:row>
      <xdr:rowOff>167640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1A00-000010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GILLIAN TOOLE (Non-P)
MARIA MURPHY (FG)
BRIAN FITZGERALD (Non-P)
CAROLINE O'REILLY (FF)
NICK KILLIAN (Non-P)
GERRY O'CONNOR (FG)
FIONNAN BLAKE (SF)
</a:t>
          </a:r>
        </a:p>
      </xdr:txBody>
    </xdr:sp>
    <xdr:clientData/>
  </xdr:twoCellAnchor>
  <xdr:twoCellAnchor>
    <xdr:from>
      <xdr:col>1</xdr:col>
      <xdr:colOff>0</xdr:colOff>
      <xdr:row>236</xdr:row>
      <xdr:rowOff>53340</xdr:rowOff>
    </xdr:from>
    <xdr:to>
      <xdr:col>5</xdr:col>
      <xdr:colOff>563880</xdr:colOff>
      <xdr:row>242</xdr:row>
      <xdr:rowOff>38100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1A00-000011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Trim LEA
</a:t>
          </a:r>
        </a:p>
      </xdr:txBody>
    </xdr:sp>
    <xdr:clientData/>
  </xdr:twoCellAnchor>
  <xdr:twoCellAnchor>
    <xdr:from>
      <xdr:col>6</xdr:col>
      <xdr:colOff>76200</xdr:colOff>
      <xdr:row>236</xdr:row>
      <xdr:rowOff>30480</xdr:rowOff>
    </xdr:from>
    <xdr:to>
      <xdr:col>11</xdr:col>
      <xdr:colOff>30480</xdr:colOff>
      <xdr:row>242</xdr:row>
      <xdr:rowOff>15240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1A00-000012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27,282
Invalid Ballot Papers 162
Valid Poll 11,824
Number of Seats 6
Quota 1,690
</a:t>
          </a:r>
        </a:p>
      </xdr:txBody>
    </xdr:sp>
    <xdr:clientData/>
  </xdr:twoCellAnchor>
  <xdr:twoCellAnchor>
    <xdr:from>
      <xdr:col>11</xdr:col>
      <xdr:colOff>121920</xdr:colOff>
      <xdr:row>236</xdr:row>
      <xdr:rowOff>0</xdr:rowOff>
    </xdr:from>
    <xdr:to>
      <xdr:col>16</xdr:col>
      <xdr:colOff>76200</xdr:colOff>
      <xdr:row>241</xdr:row>
      <xdr:rowOff>167640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1A00-000013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NOEL FRENCH (Non-P)
JOE FOX (FG)
AISLING DEMPSEY (FF)
RONAN MOORE (SD)
DAVE BOYNE (Ant)
PADRAIG COFFEY (FF)
</a:t>
          </a: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53340</xdr:rowOff>
    </xdr:from>
    <xdr:to>
      <xdr:col>5</xdr:col>
      <xdr:colOff>563880</xdr:colOff>
      <xdr:row>7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Ballybay-Clones LEA
</a:t>
          </a:r>
        </a:p>
      </xdr:txBody>
    </xdr:sp>
    <xdr:clientData/>
  </xdr:twoCellAnchor>
  <xdr:twoCellAnchor>
    <xdr:from>
      <xdr:col>6</xdr:col>
      <xdr:colOff>76200</xdr:colOff>
      <xdr:row>1</xdr:row>
      <xdr:rowOff>30480</xdr:rowOff>
    </xdr:from>
    <xdr:to>
      <xdr:col>11</xdr:col>
      <xdr:colOff>30480</xdr:colOff>
      <xdr:row>7</xdr:row>
      <xdr:rowOff>15240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15,264
Invalid Ballot Papers 98
Valid Poll 8,463
Number of Seats 5
Quota 1,411
</a:t>
          </a:r>
        </a:p>
      </xdr:txBody>
    </xdr:sp>
    <xdr:clientData/>
  </xdr:twoCellAnchor>
  <xdr:twoCellAnchor>
    <xdr:from>
      <xdr:col>11</xdr:col>
      <xdr:colOff>121920</xdr:colOff>
      <xdr:row>1</xdr:row>
      <xdr:rowOff>0</xdr:rowOff>
    </xdr:from>
    <xdr:to>
      <xdr:col>16</xdr:col>
      <xdr:colOff>76200</xdr:colOff>
      <xdr:row>6</xdr:row>
      <xdr:rowOff>167640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SEAMUS COYLE (FF)
RICHARD TRUELL (FG)
SEÁN GILLILAND (FG)
SINÉAD FLYNN (SF)
PAT TREANOR (SF)
</a:t>
          </a:r>
        </a:p>
      </xdr:txBody>
    </xdr:sp>
    <xdr:clientData/>
  </xdr:twoCellAnchor>
  <xdr:twoCellAnchor>
    <xdr:from>
      <xdr:col>1</xdr:col>
      <xdr:colOff>0</xdr:colOff>
      <xdr:row>34</xdr:row>
      <xdr:rowOff>53340</xdr:rowOff>
    </xdr:from>
    <xdr:to>
      <xdr:col>5</xdr:col>
      <xdr:colOff>563880</xdr:colOff>
      <xdr:row>40</xdr:row>
      <xdr:rowOff>38100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1B00-000005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Carrickmacross-Castleblayney LEA
</a:t>
          </a:r>
        </a:p>
      </xdr:txBody>
    </xdr:sp>
    <xdr:clientData/>
  </xdr:twoCellAnchor>
  <xdr:twoCellAnchor>
    <xdr:from>
      <xdr:col>6</xdr:col>
      <xdr:colOff>76200</xdr:colOff>
      <xdr:row>34</xdr:row>
      <xdr:rowOff>30480</xdr:rowOff>
    </xdr:from>
    <xdr:to>
      <xdr:col>11</xdr:col>
      <xdr:colOff>30480</xdr:colOff>
      <xdr:row>40</xdr:row>
      <xdr:rowOff>15240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B00-000006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18,436
Invalid Ballot Papers 111
Valid Poll 9,960
Number of Seats 6
Quota 1,423
</a:t>
          </a:r>
        </a:p>
      </xdr:txBody>
    </xdr:sp>
    <xdr:clientData/>
  </xdr:twoCellAnchor>
  <xdr:twoCellAnchor>
    <xdr:from>
      <xdr:col>11</xdr:col>
      <xdr:colOff>121920</xdr:colOff>
      <xdr:row>34</xdr:row>
      <xdr:rowOff>0</xdr:rowOff>
    </xdr:from>
    <xdr:to>
      <xdr:col>16</xdr:col>
      <xdr:colOff>76200</xdr:colOff>
      <xdr:row>39</xdr:row>
      <xdr:rowOff>167640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1B00-000007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P.J. O'HANLON (FF)
AIDAN CAMPBELL (FG)
COLM CARTHY (SF)
NOEL KEELAN (SF)
PAUL GIBBONS (SF)
PETER CONLON (FG)
</a:t>
          </a:r>
        </a:p>
      </xdr:txBody>
    </xdr:sp>
    <xdr:clientData/>
  </xdr:twoCellAnchor>
  <xdr:twoCellAnchor>
    <xdr:from>
      <xdr:col>1</xdr:col>
      <xdr:colOff>0</xdr:colOff>
      <xdr:row>71</xdr:row>
      <xdr:rowOff>53340</xdr:rowOff>
    </xdr:from>
    <xdr:to>
      <xdr:col>5</xdr:col>
      <xdr:colOff>563880</xdr:colOff>
      <xdr:row>77</xdr:row>
      <xdr:rowOff>38100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1B00-000008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Monaghan LEA
</a:t>
          </a:r>
        </a:p>
      </xdr:txBody>
    </xdr:sp>
    <xdr:clientData/>
  </xdr:twoCellAnchor>
  <xdr:twoCellAnchor>
    <xdr:from>
      <xdr:col>6</xdr:col>
      <xdr:colOff>76200</xdr:colOff>
      <xdr:row>71</xdr:row>
      <xdr:rowOff>30480</xdr:rowOff>
    </xdr:from>
    <xdr:to>
      <xdr:col>11</xdr:col>
      <xdr:colOff>30480</xdr:colOff>
      <xdr:row>77</xdr:row>
      <xdr:rowOff>15240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1B00-000009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19,207
Invalid Ballot Papers 143
Valid Poll 9,830
Number of Seats 7
Quota 1,229
</a:t>
          </a:r>
        </a:p>
      </xdr:txBody>
    </xdr:sp>
    <xdr:clientData/>
  </xdr:twoCellAnchor>
  <xdr:twoCellAnchor>
    <xdr:from>
      <xdr:col>11</xdr:col>
      <xdr:colOff>121920</xdr:colOff>
      <xdr:row>71</xdr:row>
      <xdr:rowOff>0</xdr:rowOff>
    </xdr:from>
    <xdr:to>
      <xdr:col>16</xdr:col>
      <xdr:colOff>76200</xdr:colOff>
      <xdr:row>76</xdr:row>
      <xdr:rowOff>167640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1B00-00000A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CATHY BENNETT (SF)
RAYMOND AUGHEY (FF)
SEAMUS TREANOR
SEÁN CONLON (SF)
PAURIC CLERKIN (FG)
BRONAGH MCAREE (SF)
DAVID MAXWELL (FG)
</a:t>
          </a: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53340</xdr:rowOff>
    </xdr:from>
    <xdr:to>
      <xdr:col>5</xdr:col>
      <xdr:colOff>563880</xdr:colOff>
      <xdr:row>7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Birr LEA
</a:t>
          </a:r>
        </a:p>
      </xdr:txBody>
    </xdr:sp>
    <xdr:clientData/>
  </xdr:twoCellAnchor>
  <xdr:twoCellAnchor>
    <xdr:from>
      <xdr:col>6</xdr:col>
      <xdr:colOff>76200</xdr:colOff>
      <xdr:row>1</xdr:row>
      <xdr:rowOff>30480</xdr:rowOff>
    </xdr:from>
    <xdr:to>
      <xdr:col>11</xdr:col>
      <xdr:colOff>30480</xdr:colOff>
      <xdr:row>7</xdr:row>
      <xdr:rowOff>15240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22,379
Invalid Ballot Papers 159
Valid Poll 11,980
Number of Seats 6
Quota 1,712
</a:t>
          </a:r>
        </a:p>
      </xdr:txBody>
    </xdr:sp>
    <xdr:clientData/>
  </xdr:twoCellAnchor>
  <xdr:twoCellAnchor>
    <xdr:from>
      <xdr:col>11</xdr:col>
      <xdr:colOff>121920</xdr:colOff>
      <xdr:row>1</xdr:row>
      <xdr:rowOff>0</xdr:rowOff>
    </xdr:from>
    <xdr:to>
      <xdr:col>16</xdr:col>
      <xdr:colOff>76200</xdr:colOff>
      <xdr:row>6</xdr:row>
      <xdr:rowOff>167640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PETER ORMOND (FF)
JOHN LEAHY (Non-P)
JOHN CLENDENNEN (FG)
HUGH EGAN (FG)
AUDREY HENNESSY-KENNEDY (FF)
SEAN MAHER (SF)
</a:t>
          </a:r>
        </a:p>
      </xdr:txBody>
    </xdr:sp>
    <xdr:clientData/>
  </xdr:twoCellAnchor>
  <xdr:twoCellAnchor>
    <xdr:from>
      <xdr:col>1</xdr:col>
      <xdr:colOff>0</xdr:colOff>
      <xdr:row>46</xdr:row>
      <xdr:rowOff>53340</xdr:rowOff>
    </xdr:from>
    <xdr:to>
      <xdr:col>5</xdr:col>
      <xdr:colOff>563880</xdr:colOff>
      <xdr:row>52</xdr:row>
      <xdr:rowOff>38100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1C00-000005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Edenderry LEA
</a:t>
          </a:r>
        </a:p>
      </xdr:txBody>
    </xdr:sp>
    <xdr:clientData/>
  </xdr:twoCellAnchor>
  <xdr:twoCellAnchor>
    <xdr:from>
      <xdr:col>6</xdr:col>
      <xdr:colOff>76200</xdr:colOff>
      <xdr:row>46</xdr:row>
      <xdr:rowOff>30480</xdr:rowOff>
    </xdr:from>
    <xdr:to>
      <xdr:col>11</xdr:col>
      <xdr:colOff>30480</xdr:colOff>
      <xdr:row>52</xdr:row>
      <xdr:rowOff>15240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C00-000006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18,340
Invalid Ballot Papers 133
Valid Poll 8,752
Number of Seats 6
Quota 1,251
</a:t>
          </a:r>
        </a:p>
      </xdr:txBody>
    </xdr:sp>
    <xdr:clientData/>
  </xdr:twoCellAnchor>
  <xdr:twoCellAnchor>
    <xdr:from>
      <xdr:col>11</xdr:col>
      <xdr:colOff>121920</xdr:colOff>
      <xdr:row>46</xdr:row>
      <xdr:rowOff>0</xdr:rowOff>
    </xdr:from>
    <xdr:to>
      <xdr:col>16</xdr:col>
      <xdr:colOff>76200</xdr:colOff>
      <xdr:row>51</xdr:row>
      <xdr:rowOff>167640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1C00-000007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EDDIE FITZPATRICK (FF)
FERGUS MCDONNELL (IndI)
CLAIRE. MURRAY . (FF)
LIAM QUINN (FG)
NOEL CRIBBIN (FG)
CLAIRE MURRAY (SF)
</a:t>
          </a:r>
        </a:p>
      </xdr:txBody>
    </xdr:sp>
    <xdr:clientData/>
  </xdr:twoCellAnchor>
  <xdr:twoCellAnchor>
    <xdr:from>
      <xdr:col>1</xdr:col>
      <xdr:colOff>0</xdr:colOff>
      <xdr:row>81</xdr:row>
      <xdr:rowOff>53340</xdr:rowOff>
    </xdr:from>
    <xdr:to>
      <xdr:col>5</xdr:col>
      <xdr:colOff>563880</xdr:colOff>
      <xdr:row>87</xdr:row>
      <xdr:rowOff>38100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1C00-000008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Tullamore LEA
</a:t>
          </a:r>
        </a:p>
      </xdr:txBody>
    </xdr:sp>
    <xdr:clientData/>
  </xdr:twoCellAnchor>
  <xdr:twoCellAnchor>
    <xdr:from>
      <xdr:col>6</xdr:col>
      <xdr:colOff>76200</xdr:colOff>
      <xdr:row>81</xdr:row>
      <xdr:rowOff>30480</xdr:rowOff>
    </xdr:from>
    <xdr:to>
      <xdr:col>11</xdr:col>
      <xdr:colOff>30480</xdr:colOff>
      <xdr:row>87</xdr:row>
      <xdr:rowOff>15240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1C00-000009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23,791
Invalid Ballot Papers 162
Valid Poll 11,671
Number of Seats 7
Quota 1,459
</a:t>
          </a:r>
        </a:p>
      </xdr:txBody>
    </xdr:sp>
    <xdr:clientData/>
  </xdr:twoCellAnchor>
  <xdr:twoCellAnchor>
    <xdr:from>
      <xdr:col>11</xdr:col>
      <xdr:colOff>121920</xdr:colOff>
      <xdr:row>81</xdr:row>
      <xdr:rowOff>0</xdr:rowOff>
    </xdr:from>
    <xdr:to>
      <xdr:col>16</xdr:col>
      <xdr:colOff>76200</xdr:colOff>
      <xdr:row>86</xdr:row>
      <xdr:rowOff>167640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1C00-00000A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NEIL FEIGHERY (FG)
FRANK MORAN (FF)
SEAN O'BRIEN (Non-P)
TONY MCCORMACK (FF)
AOIFE MASTERSON (SF)
DECLAN HARVEY (FF)
OLLIE BRYANT (FF)
</a:t>
          </a: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53340</xdr:rowOff>
    </xdr:from>
    <xdr:to>
      <xdr:col>5</xdr:col>
      <xdr:colOff>563880</xdr:colOff>
      <xdr:row>7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Athlone LEA
</a:t>
          </a:r>
        </a:p>
      </xdr:txBody>
    </xdr:sp>
    <xdr:clientData/>
  </xdr:twoCellAnchor>
  <xdr:twoCellAnchor>
    <xdr:from>
      <xdr:col>6</xdr:col>
      <xdr:colOff>76200</xdr:colOff>
      <xdr:row>1</xdr:row>
      <xdr:rowOff>30480</xdr:rowOff>
    </xdr:from>
    <xdr:to>
      <xdr:col>11</xdr:col>
      <xdr:colOff>30480</xdr:colOff>
      <xdr:row>7</xdr:row>
      <xdr:rowOff>15240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15,862
Invalid Ballot Papers 85
Valid Poll 9,818
Number of Seats 6
Quota 1,403
</a:t>
          </a:r>
        </a:p>
      </xdr:txBody>
    </xdr:sp>
    <xdr:clientData/>
  </xdr:twoCellAnchor>
  <xdr:twoCellAnchor>
    <xdr:from>
      <xdr:col>11</xdr:col>
      <xdr:colOff>121920</xdr:colOff>
      <xdr:row>1</xdr:row>
      <xdr:rowOff>0</xdr:rowOff>
    </xdr:from>
    <xdr:to>
      <xdr:col>16</xdr:col>
      <xdr:colOff>76200</xdr:colOff>
      <xdr:row>6</xdr:row>
      <xdr:rowOff>167640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EMER KELLY (Non-P)
TONY WARD (Non-P)
JOHN NAUGHTEN (FG)
LAURENCE FALLON (Non-P)
JOHN KEOGH (FF)
DOMNICK CONNOLLY (FG)
</a:t>
          </a:r>
        </a:p>
      </xdr:txBody>
    </xdr:sp>
    <xdr:clientData/>
  </xdr:twoCellAnchor>
  <xdr:twoCellAnchor>
    <xdr:from>
      <xdr:col>1</xdr:col>
      <xdr:colOff>0</xdr:colOff>
      <xdr:row>36</xdr:row>
      <xdr:rowOff>53340</xdr:rowOff>
    </xdr:from>
    <xdr:to>
      <xdr:col>5</xdr:col>
      <xdr:colOff>563880</xdr:colOff>
      <xdr:row>42</xdr:row>
      <xdr:rowOff>38100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1D00-000005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Boyle LEA
</a:t>
          </a:r>
        </a:p>
      </xdr:txBody>
    </xdr:sp>
    <xdr:clientData/>
  </xdr:twoCellAnchor>
  <xdr:twoCellAnchor>
    <xdr:from>
      <xdr:col>6</xdr:col>
      <xdr:colOff>76200</xdr:colOff>
      <xdr:row>36</xdr:row>
      <xdr:rowOff>30480</xdr:rowOff>
    </xdr:from>
    <xdr:to>
      <xdr:col>11</xdr:col>
      <xdr:colOff>30480</xdr:colOff>
      <xdr:row>42</xdr:row>
      <xdr:rowOff>15240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D00-000006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19,159
Invalid Ballot Papers 139
Valid Poll 11,389
Number of Seats 6
Quota 1,628
</a:t>
          </a:r>
        </a:p>
      </xdr:txBody>
    </xdr:sp>
    <xdr:clientData/>
  </xdr:twoCellAnchor>
  <xdr:twoCellAnchor>
    <xdr:from>
      <xdr:col>11</xdr:col>
      <xdr:colOff>121920</xdr:colOff>
      <xdr:row>36</xdr:row>
      <xdr:rowOff>0</xdr:rowOff>
    </xdr:from>
    <xdr:to>
      <xdr:col>16</xdr:col>
      <xdr:colOff>76200</xdr:colOff>
      <xdr:row>41</xdr:row>
      <xdr:rowOff>167640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1D00-000007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VALERIE BYRNE (Non-P)
LEAH CULL (SF)
MICHEÁL FRAIN (Non-P)
SEAN MOYLAN (FF)
LIAM CALLAGHAN (FG)
TOM CROSBY (Non-P)
</a:t>
          </a:r>
        </a:p>
      </xdr:txBody>
    </xdr:sp>
    <xdr:clientData/>
  </xdr:twoCellAnchor>
  <xdr:twoCellAnchor>
    <xdr:from>
      <xdr:col>1</xdr:col>
      <xdr:colOff>0</xdr:colOff>
      <xdr:row>83</xdr:row>
      <xdr:rowOff>53340</xdr:rowOff>
    </xdr:from>
    <xdr:to>
      <xdr:col>5</xdr:col>
      <xdr:colOff>563880</xdr:colOff>
      <xdr:row>89</xdr:row>
      <xdr:rowOff>38100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1D00-000008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Roscommon LEA
</a:t>
          </a:r>
        </a:p>
      </xdr:txBody>
    </xdr:sp>
    <xdr:clientData/>
  </xdr:twoCellAnchor>
  <xdr:twoCellAnchor>
    <xdr:from>
      <xdr:col>6</xdr:col>
      <xdr:colOff>76200</xdr:colOff>
      <xdr:row>83</xdr:row>
      <xdr:rowOff>30480</xdr:rowOff>
    </xdr:from>
    <xdr:to>
      <xdr:col>11</xdr:col>
      <xdr:colOff>30480</xdr:colOff>
      <xdr:row>89</xdr:row>
      <xdr:rowOff>15240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1D00-000009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17,969
Invalid Ballot Papers 102
Valid Poll 10,434
Number of Seats 6
Quota 1,491
</a:t>
          </a:r>
        </a:p>
      </xdr:txBody>
    </xdr:sp>
    <xdr:clientData/>
  </xdr:twoCellAnchor>
  <xdr:twoCellAnchor>
    <xdr:from>
      <xdr:col>11</xdr:col>
      <xdr:colOff>121920</xdr:colOff>
      <xdr:row>83</xdr:row>
      <xdr:rowOff>0</xdr:rowOff>
    </xdr:from>
    <xdr:to>
      <xdr:col>16</xdr:col>
      <xdr:colOff>76200</xdr:colOff>
      <xdr:row>88</xdr:row>
      <xdr:rowOff>167640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1D00-00000A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PASCHAL FITZMAURICE (FF)
MARTY MCDERMOTT (FF)
ANTHONY (TONY) WALDRON (Non-P)
NIGEL DINEEN (IndI)
GARETH SCAHILL (FG)
LARRY BRENNAN (FF)
</a:t>
          </a: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53340</xdr:rowOff>
    </xdr:from>
    <xdr:to>
      <xdr:col>5</xdr:col>
      <xdr:colOff>563880</xdr:colOff>
      <xdr:row>7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Ballymote-Tobercurry LEA
</a:t>
          </a:r>
        </a:p>
      </xdr:txBody>
    </xdr:sp>
    <xdr:clientData/>
  </xdr:twoCellAnchor>
  <xdr:twoCellAnchor>
    <xdr:from>
      <xdr:col>6</xdr:col>
      <xdr:colOff>76200</xdr:colOff>
      <xdr:row>1</xdr:row>
      <xdr:rowOff>30480</xdr:rowOff>
    </xdr:from>
    <xdr:to>
      <xdr:col>11</xdr:col>
      <xdr:colOff>30480</xdr:colOff>
      <xdr:row>7</xdr:row>
      <xdr:rowOff>15240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26,024
Invalid Ballot Papers 111
Valid Poll 16,166
Number of Seats 7
Quota 2,021
</a:t>
          </a:r>
        </a:p>
      </xdr:txBody>
    </xdr:sp>
    <xdr:clientData/>
  </xdr:twoCellAnchor>
  <xdr:twoCellAnchor>
    <xdr:from>
      <xdr:col>11</xdr:col>
      <xdr:colOff>121920</xdr:colOff>
      <xdr:row>1</xdr:row>
      <xdr:rowOff>0</xdr:rowOff>
    </xdr:from>
    <xdr:to>
      <xdr:col>16</xdr:col>
      <xdr:colOff>76200</xdr:colOff>
      <xdr:row>6</xdr:row>
      <xdr:rowOff>167640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MICHAEL CLARKE (Non-P)
PAUL TAYLOR (FF)
JOSEPH QUEENAN (Non-P)
DARA MULVEY (FG)
GERARD MULLANEY (FG)
LIAM BRENNAN (FF)
BARRY GALLAGHER (FF)
</a:t>
          </a:r>
        </a:p>
      </xdr:txBody>
    </xdr:sp>
    <xdr:clientData/>
  </xdr:twoCellAnchor>
  <xdr:twoCellAnchor>
    <xdr:from>
      <xdr:col>1</xdr:col>
      <xdr:colOff>0</xdr:colOff>
      <xdr:row>46</xdr:row>
      <xdr:rowOff>53340</xdr:rowOff>
    </xdr:from>
    <xdr:to>
      <xdr:col>5</xdr:col>
      <xdr:colOff>563880</xdr:colOff>
      <xdr:row>52</xdr:row>
      <xdr:rowOff>38100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1E00-000005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Sligo-Drumcliff LEA
</a:t>
          </a:r>
        </a:p>
      </xdr:txBody>
    </xdr:sp>
    <xdr:clientData/>
  </xdr:twoCellAnchor>
  <xdr:twoCellAnchor>
    <xdr:from>
      <xdr:col>6</xdr:col>
      <xdr:colOff>76200</xdr:colOff>
      <xdr:row>46</xdr:row>
      <xdr:rowOff>30480</xdr:rowOff>
    </xdr:from>
    <xdr:to>
      <xdr:col>11</xdr:col>
      <xdr:colOff>30480</xdr:colOff>
      <xdr:row>52</xdr:row>
      <xdr:rowOff>15240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E00-000006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16,973
Invalid Ballot Papers 70
Valid Poll 9,302
Number of Seats 5
Quota 1,551
</a:t>
          </a:r>
        </a:p>
      </xdr:txBody>
    </xdr:sp>
    <xdr:clientData/>
  </xdr:twoCellAnchor>
  <xdr:twoCellAnchor>
    <xdr:from>
      <xdr:col>11</xdr:col>
      <xdr:colOff>121920</xdr:colOff>
      <xdr:row>46</xdr:row>
      <xdr:rowOff>0</xdr:rowOff>
    </xdr:from>
    <xdr:to>
      <xdr:col>16</xdr:col>
      <xdr:colOff>76200</xdr:colOff>
      <xdr:row>51</xdr:row>
      <xdr:rowOff>167640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1E00-000007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THOMAS WALSH (FG)
THOMAS. HEALY (SF)
MARIE CASSERLY (Non-P)
EDEL MC SHARRY (FF)
DÓNAL GILROY (FF)
</a:t>
          </a:r>
        </a:p>
      </xdr:txBody>
    </xdr:sp>
    <xdr:clientData/>
  </xdr:twoCellAnchor>
  <xdr:twoCellAnchor>
    <xdr:from>
      <xdr:col>1</xdr:col>
      <xdr:colOff>0</xdr:colOff>
      <xdr:row>81</xdr:row>
      <xdr:rowOff>53340</xdr:rowOff>
    </xdr:from>
    <xdr:to>
      <xdr:col>5</xdr:col>
      <xdr:colOff>563880</xdr:colOff>
      <xdr:row>87</xdr:row>
      <xdr:rowOff>38100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1E00-000008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Sligo-Strandhill LEA
</a:t>
          </a:r>
        </a:p>
      </xdr:txBody>
    </xdr:sp>
    <xdr:clientData/>
  </xdr:twoCellAnchor>
  <xdr:twoCellAnchor>
    <xdr:from>
      <xdr:col>6</xdr:col>
      <xdr:colOff>76200</xdr:colOff>
      <xdr:row>81</xdr:row>
      <xdr:rowOff>30480</xdr:rowOff>
    </xdr:from>
    <xdr:to>
      <xdr:col>11</xdr:col>
      <xdr:colOff>30480</xdr:colOff>
      <xdr:row>87</xdr:row>
      <xdr:rowOff>15240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1E00-000009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17,646
Invalid Ballot Papers 100
Valid Poll 8,315
Number of Seats 6
Quota 1,188
</a:t>
          </a:r>
        </a:p>
      </xdr:txBody>
    </xdr:sp>
    <xdr:clientData/>
  </xdr:twoCellAnchor>
  <xdr:twoCellAnchor>
    <xdr:from>
      <xdr:col>11</xdr:col>
      <xdr:colOff>121920</xdr:colOff>
      <xdr:row>81</xdr:row>
      <xdr:rowOff>0</xdr:rowOff>
    </xdr:from>
    <xdr:to>
      <xdr:col>16</xdr:col>
      <xdr:colOff>76200</xdr:colOff>
      <xdr:row>86</xdr:row>
      <xdr:rowOff>167640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1E00-00000A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DECLAN BREE (Non-P)
TOM MAC SHARRY (FF)
FERGAL NEALON (FG)
NESSA COSGROVE (Lab)
ARTHUR GIBBONS (SF)
GINO O’BOYLE (PBP)
</a:t>
          </a: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53340</xdr:rowOff>
    </xdr:from>
    <xdr:to>
      <xdr:col>5</xdr:col>
      <xdr:colOff>563880</xdr:colOff>
      <xdr:row>7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Clondalkin LEA
</a:t>
          </a:r>
        </a:p>
      </xdr:txBody>
    </xdr:sp>
    <xdr:clientData/>
  </xdr:twoCellAnchor>
  <xdr:twoCellAnchor>
    <xdr:from>
      <xdr:col>6</xdr:col>
      <xdr:colOff>76200</xdr:colOff>
      <xdr:row>1</xdr:row>
      <xdr:rowOff>30480</xdr:rowOff>
    </xdr:from>
    <xdr:to>
      <xdr:col>11</xdr:col>
      <xdr:colOff>30480</xdr:colOff>
      <xdr:row>7</xdr:row>
      <xdr:rowOff>15240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32,221
Invalid Ballot Papers 279
Valid Poll 12,801
Number of Seats 7
Quota 1,601
</a:t>
          </a:r>
        </a:p>
      </xdr:txBody>
    </xdr:sp>
    <xdr:clientData/>
  </xdr:twoCellAnchor>
  <xdr:twoCellAnchor>
    <xdr:from>
      <xdr:col>11</xdr:col>
      <xdr:colOff>121920</xdr:colOff>
      <xdr:row>1</xdr:row>
      <xdr:rowOff>0</xdr:rowOff>
    </xdr:from>
    <xdr:to>
      <xdr:col>16</xdr:col>
      <xdr:colOff>76200</xdr:colOff>
      <xdr:row>6</xdr:row>
      <xdr:rowOff>167640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1F00-000004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FRANCIS TIMMONS (Non-P)
WILLIAM CAREY (SF)
DARRAGH ADELAIDE (PBP)
EOIN Ó BROIN (SD)
SHIRLEY O'HARA (FG)
LINDA DECOURCY (IndI)
TREVOR GILLIGAN (FF)
</a:t>
          </a:r>
        </a:p>
      </xdr:txBody>
    </xdr:sp>
    <xdr:clientData/>
  </xdr:twoCellAnchor>
  <xdr:twoCellAnchor>
    <xdr:from>
      <xdr:col>1</xdr:col>
      <xdr:colOff>0</xdr:colOff>
      <xdr:row>56</xdr:row>
      <xdr:rowOff>53340</xdr:rowOff>
    </xdr:from>
    <xdr:to>
      <xdr:col>5</xdr:col>
      <xdr:colOff>563880</xdr:colOff>
      <xdr:row>62</xdr:row>
      <xdr:rowOff>38100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1F00-000005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Firhouse-Bohernabreena LEA
</a:t>
          </a:r>
        </a:p>
      </xdr:txBody>
    </xdr:sp>
    <xdr:clientData/>
  </xdr:twoCellAnchor>
  <xdr:twoCellAnchor>
    <xdr:from>
      <xdr:col>6</xdr:col>
      <xdr:colOff>76200</xdr:colOff>
      <xdr:row>56</xdr:row>
      <xdr:rowOff>30480</xdr:rowOff>
    </xdr:from>
    <xdr:to>
      <xdr:col>11</xdr:col>
      <xdr:colOff>30480</xdr:colOff>
      <xdr:row>62</xdr:row>
      <xdr:rowOff>15240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F00-000006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27,225
Invalid Ballot Papers 111
Valid Poll 11,003
Number of Seats 5
Quota 1,834
</a:t>
          </a:r>
        </a:p>
      </xdr:txBody>
    </xdr:sp>
    <xdr:clientData/>
  </xdr:twoCellAnchor>
  <xdr:twoCellAnchor>
    <xdr:from>
      <xdr:col>11</xdr:col>
      <xdr:colOff>121920</xdr:colOff>
      <xdr:row>56</xdr:row>
      <xdr:rowOff>0</xdr:rowOff>
    </xdr:from>
    <xdr:to>
      <xdr:col>16</xdr:col>
      <xdr:colOff>76200</xdr:colOff>
      <xdr:row>61</xdr:row>
      <xdr:rowOff>167640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1F00-000007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ALAN EDGE (Non-P)
BRIAN LAWLOR (FG)
EMMA MURPHY (FF)
SARAH BARNES (FG)
RÓISÍN MANNION (SF)
</a:t>
          </a:r>
        </a:p>
      </xdr:txBody>
    </xdr:sp>
    <xdr:clientData/>
  </xdr:twoCellAnchor>
  <xdr:twoCellAnchor>
    <xdr:from>
      <xdr:col>1</xdr:col>
      <xdr:colOff>0</xdr:colOff>
      <xdr:row>93</xdr:row>
      <xdr:rowOff>53340</xdr:rowOff>
    </xdr:from>
    <xdr:to>
      <xdr:col>5</xdr:col>
      <xdr:colOff>563880</xdr:colOff>
      <xdr:row>99</xdr:row>
      <xdr:rowOff>38100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1F00-000008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Lucan LEA
</a:t>
          </a:r>
        </a:p>
      </xdr:txBody>
    </xdr:sp>
    <xdr:clientData/>
  </xdr:twoCellAnchor>
  <xdr:twoCellAnchor>
    <xdr:from>
      <xdr:col>6</xdr:col>
      <xdr:colOff>76200</xdr:colOff>
      <xdr:row>93</xdr:row>
      <xdr:rowOff>30480</xdr:rowOff>
    </xdr:from>
    <xdr:to>
      <xdr:col>11</xdr:col>
      <xdr:colOff>30480</xdr:colOff>
      <xdr:row>99</xdr:row>
      <xdr:rowOff>15240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1F00-000009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25,920
Invalid Ballot Papers 120
Valid Poll 11,553
Number of Seats 5
Quota 1,926
</a:t>
          </a:r>
        </a:p>
      </xdr:txBody>
    </xdr:sp>
    <xdr:clientData/>
  </xdr:twoCellAnchor>
  <xdr:twoCellAnchor>
    <xdr:from>
      <xdr:col>11</xdr:col>
      <xdr:colOff>121920</xdr:colOff>
      <xdr:row>93</xdr:row>
      <xdr:rowOff>0</xdr:rowOff>
    </xdr:from>
    <xdr:to>
      <xdr:col>16</xdr:col>
      <xdr:colOff>76200</xdr:colOff>
      <xdr:row>98</xdr:row>
      <xdr:rowOff>167640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1F00-00000A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PAUL NICHOLAS GOGARTY (Non-P)
VICKI CASSERLY (FG)
LIONA O'TOOLE (Non-P)
CAROLINE BRADY (FG)
JOANNA TUFFY (Lab)
</a:t>
          </a:r>
        </a:p>
      </xdr:txBody>
    </xdr:sp>
    <xdr:clientData/>
  </xdr:twoCellAnchor>
  <xdr:twoCellAnchor>
    <xdr:from>
      <xdr:col>1</xdr:col>
      <xdr:colOff>0</xdr:colOff>
      <xdr:row>138</xdr:row>
      <xdr:rowOff>53340</xdr:rowOff>
    </xdr:from>
    <xdr:to>
      <xdr:col>5</xdr:col>
      <xdr:colOff>563880</xdr:colOff>
      <xdr:row>144</xdr:row>
      <xdr:rowOff>38100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1F00-00000B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Palmerstown-Fonthill LEA
</a:t>
          </a:r>
        </a:p>
      </xdr:txBody>
    </xdr:sp>
    <xdr:clientData/>
  </xdr:twoCellAnchor>
  <xdr:twoCellAnchor>
    <xdr:from>
      <xdr:col>6</xdr:col>
      <xdr:colOff>76200</xdr:colOff>
      <xdr:row>138</xdr:row>
      <xdr:rowOff>30480</xdr:rowOff>
    </xdr:from>
    <xdr:to>
      <xdr:col>11</xdr:col>
      <xdr:colOff>30480</xdr:colOff>
      <xdr:row>144</xdr:row>
      <xdr:rowOff>15240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1F00-00000C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26,182
Invalid Ballot Papers 213
Valid Poll 9,693
Number of Seats 5
Quota 1,616
</a:t>
          </a:r>
        </a:p>
      </xdr:txBody>
    </xdr:sp>
    <xdr:clientData/>
  </xdr:twoCellAnchor>
  <xdr:twoCellAnchor>
    <xdr:from>
      <xdr:col>11</xdr:col>
      <xdr:colOff>121920</xdr:colOff>
      <xdr:row>138</xdr:row>
      <xdr:rowOff>0</xdr:rowOff>
    </xdr:from>
    <xdr:to>
      <xdr:col>16</xdr:col>
      <xdr:colOff>76200</xdr:colOff>
      <xdr:row>143</xdr:row>
      <xdr:rowOff>167640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1F00-00000D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SHANE MOYNIHAN (FF)
ALAN HAYES (Non-P)
NIAMH FENNEL (SF)
GLEN MOORE (IFP)
MADELEINE JOHANSSON (PBP)
</a:t>
          </a:r>
        </a:p>
      </xdr:txBody>
    </xdr:sp>
    <xdr:clientData/>
  </xdr:twoCellAnchor>
  <xdr:twoCellAnchor>
    <xdr:from>
      <xdr:col>1</xdr:col>
      <xdr:colOff>0</xdr:colOff>
      <xdr:row>187</xdr:row>
      <xdr:rowOff>53340</xdr:rowOff>
    </xdr:from>
    <xdr:to>
      <xdr:col>5</xdr:col>
      <xdr:colOff>563880</xdr:colOff>
      <xdr:row>193</xdr:row>
      <xdr:rowOff>38100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1F00-00000E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Rathfarnham-Templeogue LEA
</a:t>
          </a:r>
        </a:p>
      </xdr:txBody>
    </xdr:sp>
    <xdr:clientData/>
  </xdr:twoCellAnchor>
  <xdr:twoCellAnchor>
    <xdr:from>
      <xdr:col>6</xdr:col>
      <xdr:colOff>76200</xdr:colOff>
      <xdr:row>187</xdr:row>
      <xdr:rowOff>30480</xdr:rowOff>
    </xdr:from>
    <xdr:to>
      <xdr:col>11</xdr:col>
      <xdr:colOff>30480</xdr:colOff>
      <xdr:row>193</xdr:row>
      <xdr:rowOff>15240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1F00-00000F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41,440
Invalid Ballot Papers 197
Valid Poll 19,241
Number of Seats 7
Quota 2,406
</a:t>
          </a:r>
        </a:p>
      </xdr:txBody>
    </xdr:sp>
    <xdr:clientData/>
  </xdr:twoCellAnchor>
  <xdr:twoCellAnchor>
    <xdr:from>
      <xdr:col>11</xdr:col>
      <xdr:colOff>121920</xdr:colOff>
      <xdr:row>187</xdr:row>
      <xdr:rowOff>0</xdr:rowOff>
    </xdr:from>
    <xdr:to>
      <xdr:col>16</xdr:col>
      <xdr:colOff>76200</xdr:colOff>
      <xdr:row>192</xdr:row>
      <xdr:rowOff>167640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1F00-000010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PAMELA KEARNS (Lab)
RONAN MCMAHON (Non-P)
CIARÁN AHERN (Lab)
JUSTIN SINNOTT (SD)
LYNN MCCRAVE (FG)
YVONNE COLLINS (FF)
DAVID MCMANUS (FG)
</a:t>
          </a:r>
        </a:p>
      </xdr:txBody>
    </xdr:sp>
    <xdr:clientData/>
  </xdr:twoCellAnchor>
  <xdr:twoCellAnchor>
    <xdr:from>
      <xdr:col>1</xdr:col>
      <xdr:colOff>0</xdr:colOff>
      <xdr:row>234</xdr:row>
      <xdr:rowOff>53340</xdr:rowOff>
    </xdr:from>
    <xdr:to>
      <xdr:col>5</xdr:col>
      <xdr:colOff>563880</xdr:colOff>
      <xdr:row>240</xdr:row>
      <xdr:rowOff>38100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1F00-000011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Tallaght-Central LEA
</a:t>
          </a:r>
        </a:p>
      </xdr:txBody>
    </xdr:sp>
    <xdr:clientData/>
  </xdr:twoCellAnchor>
  <xdr:twoCellAnchor>
    <xdr:from>
      <xdr:col>6</xdr:col>
      <xdr:colOff>76200</xdr:colOff>
      <xdr:row>234</xdr:row>
      <xdr:rowOff>30480</xdr:rowOff>
    </xdr:from>
    <xdr:to>
      <xdr:col>11</xdr:col>
      <xdr:colOff>30480</xdr:colOff>
      <xdr:row>240</xdr:row>
      <xdr:rowOff>15240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1F00-000012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30,256
Invalid Ballot Papers 246
Valid Poll 12,640
Number of Seats 6
Quota 1,806
</a:t>
          </a:r>
        </a:p>
      </xdr:txBody>
    </xdr:sp>
    <xdr:clientData/>
  </xdr:twoCellAnchor>
  <xdr:twoCellAnchor>
    <xdr:from>
      <xdr:col>11</xdr:col>
      <xdr:colOff>121920</xdr:colOff>
      <xdr:row>234</xdr:row>
      <xdr:rowOff>0</xdr:rowOff>
    </xdr:from>
    <xdr:to>
      <xdr:col>16</xdr:col>
      <xdr:colOff>76200</xdr:colOff>
      <xdr:row>239</xdr:row>
      <xdr:rowOff>167640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1F00-000013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MICK DUFF (Non-P)
TERESA COSTELLO (FF)
BRITTO PEREPPADAN (FG)
PATRICK PEARSE HOLOHAN (Non-P)
NIAMH WHELAN (SF)
JESS SPEAR (PBP)
</a:t>
          </a:r>
        </a:p>
      </xdr:txBody>
    </xdr:sp>
    <xdr:clientData/>
  </xdr:twoCellAnchor>
  <xdr:twoCellAnchor>
    <xdr:from>
      <xdr:col>1</xdr:col>
      <xdr:colOff>0</xdr:colOff>
      <xdr:row>285</xdr:row>
      <xdr:rowOff>53340</xdr:rowOff>
    </xdr:from>
    <xdr:to>
      <xdr:col>5</xdr:col>
      <xdr:colOff>563880</xdr:colOff>
      <xdr:row>291</xdr:row>
      <xdr:rowOff>38100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1F00-000014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Tallaght-South LEA
</a:t>
          </a:r>
        </a:p>
      </xdr:txBody>
    </xdr:sp>
    <xdr:clientData/>
  </xdr:twoCellAnchor>
  <xdr:twoCellAnchor>
    <xdr:from>
      <xdr:col>6</xdr:col>
      <xdr:colOff>76200</xdr:colOff>
      <xdr:row>285</xdr:row>
      <xdr:rowOff>30480</xdr:rowOff>
    </xdr:from>
    <xdr:to>
      <xdr:col>11</xdr:col>
      <xdr:colOff>30480</xdr:colOff>
      <xdr:row>291</xdr:row>
      <xdr:rowOff>15240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1F00-000015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24,505
Invalid Ballot Papers 184
Valid Poll 7,540
Number of Seats 5
Quota 1,257
</a:t>
          </a:r>
        </a:p>
      </xdr:txBody>
    </xdr:sp>
    <xdr:clientData/>
  </xdr:twoCellAnchor>
  <xdr:twoCellAnchor>
    <xdr:from>
      <xdr:col>11</xdr:col>
      <xdr:colOff>121920</xdr:colOff>
      <xdr:row>285</xdr:row>
      <xdr:rowOff>0</xdr:rowOff>
    </xdr:from>
    <xdr:to>
      <xdr:col>16</xdr:col>
      <xdr:colOff>76200</xdr:colOff>
      <xdr:row>290</xdr:row>
      <xdr:rowOff>167640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1F00-000016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PATRICK PEARSE HOLOHAN (Non-P)
BABY PEREPPADAN (FG)
DERMOT RICHARDSON (Non-P)
LOUISE DUNNE (SF)
KAY KEANE (PBP)
</a:t>
          </a: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53340</xdr:rowOff>
    </xdr:from>
    <xdr:to>
      <xdr:col>5</xdr:col>
      <xdr:colOff>563880</xdr:colOff>
      <xdr:row>7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Cahir LEA
</a:t>
          </a:r>
        </a:p>
      </xdr:txBody>
    </xdr:sp>
    <xdr:clientData/>
  </xdr:twoCellAnchor>
  <xdr:twoCellAnchor>
    <xdr:from>
      <xdr:col>6</xdr:col>
      <xdr:colOff>76200</xdr:colOff>
      <xdr:row>1</xdr:row>
      <xdr:rowOff>30480</xdr:rowOff>
    </xdr:from>
    <xdr:to>
      <xdr:col>11</xdr:col>
      <xdr:colOff>30480</xdr:colOff>
      <xdr:row>7</xdr:row>
      <xdr:rowOff>15240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12,428
Invalid Ballot Papers 49
Valid Poll 7,183
Number of Seats 4
Quota 1,437
</a:t>
          </a:r>
        </a:p>
      </xdr:txBody>
    </xdr:sp>
    <xdr:clientData/>
  </xdr:twoCellAnchor>
  <xdr:twoCellAnchor>
    <xdr:from>
      <xdr:col>11</xdr:col>
      <xdr:colOff>121920</xdr:colOff>
      <xdr:row>1</xdr:row>
      <xdr:rowOff>0</xdr:rowOff>
    </xdr:from>
    <xdr:to>
      <xdr:col>16</xdr:col>
      <xdr:colOff>76200</xdr:colOff>
      <xdr:row>6</xdr:row>
      <xdr:rowOff>167640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2000-000004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MÁIRÍN MCGRATH (Non-P)
ANDY MOLONEY (Non-P)
MARIE MURPHY (FG)
MICHEÁL ANGLIM (FF)
</a:t>
          </a:r>
        </a:p>
      </xdr:txBody>
    </xdr:sp>
    <xdr:clientData/>
  </xdr:twoCellAnchor>
  <xdr:twoCellAnchor>
    <xdr:from>
      <xdr:col>1</xdr:col>
      <xdr:colOff>0</xdr:colOff>
      <xdr:row>36</xdr:row>
      <xdr:rowOff>53340</xdr:rowOff>
    </xdr:from>
    <xdr:to>
      <xdr:col>5</xdr:col>
      <xdr:colOff>563880</xdr:colOff>
      <xdr:row>42</xdr:row>
      <xdr:rowOff>38100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2000-000005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Carrick-on-Suir LEA
</a:t>
          </a:r>
        </a:p>
      </xdr:txBody>
    </xdr:sp>
    <xdr:clientData/>
  </xdr:twoCellAnchor>
  <xdr:twoCellAnchor>
    <xdr:from>
      <xdr:col>6</xdr:col>
      <xdr:colOff>76200</xdr:colOff>
      <xdr:row>36</xdr:row>
      <xdr:rowOff>30480</xdr:rowOff>
    </xdr:from>
    <xdr:to>
      <xdr:col>11</xdr:col>
      <xdr:colOff>30480</xdr:colOff>
      <xdr:row>42</xdr:row>
      <xdr:rowOff>15240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000-000006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16,763
Invalid Ballot Papers 57
Valid Poll 9,047
Number of Seats 5
Quota 1,508
</a:t>
          </a:r>
        </a:p>
      </xdr:txBody>
    </xdr:sp>
    <xdr:clientData/>
  </xdr:twoCellAnchor>
  <xdr:twoCellAnchor>
    <xdr:from>
      <xdr:col>11</xdr:col>
      <xdr:colOff>121920</xdr:colOff>
      <xdr:row>36</xdr:row>
      <xdr:rowOff>0</xdr:rowOff>
    </xdr:from>
    <xdr:to>
      <xdr:col>16</xdr:col>
      <xdr:colOff>76200</xdr:colOff>
      <xdr:row>41</xdr:row>
      <xdr:rowOff>167640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2000-000007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IMELDA GOLDSBORO (FF)
DAVID DUNNE (SF)
MICHAEL 'CHICKEN' BRENNAN (Lab)
KIERAN BOURKE (FF)
MARK FITZGERALD (FG)
</a:t>
          </a:r>
        </a:p>
      </xdr:txBody>
    </xdr:sp>
    <xdr:clientData/>
  </xdr:twoCellAnchor>
  <xdr:twoCellAnchor>
    <xdr:from>
      <xdr:col>1</xdr:col>
      <xdr:colOff>0</xdr:colOff>
      <xdr:row>65</xdr:row>
      <xdr:rowOff>53340</xdr:rowOff>
    </xdr:from>
    <xdr:to>
      <xdr:col>5</xdr:col>
      <xdr:colOff>563880</xdr:colOff>
      <xdr:row>71</xdr:row>
      <xdr:rowOff>38100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2000-000008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Cashel-Tipperary LEA
</a:t>
          </a:r>
        </a:p>
      </xdr:txBody>
    </xdr:sp>
    <xdr:clientData/>
  </xdr:twoCellAnchor>
  <xdr:twoCellAnchor>
    <xdr:from>
      <xdr:col>6</xdr:col>
      <xdr:colOff>76200</xdr:colOff>
      <xdr:row>65</xdr:row>
      <xdr:rowOff>30480</xdr:rowOff>
    </xdr:from>
    <xdr:to>
      <xdr:col>11</xdr:col>
      <xdr:colOff>30480</xdr:colOff>
      <xdr:row>71</xdr:row>
      <xdr:rowOff>15240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2000-000009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23,832
Invalid Ballot Papers 97
Valid Poll 12,478
Number of Seats 7
Quota 1,560
</a:t>
          </a:r>
        </a:p>
      </xdr:txBody>
    </xdr:sp>
    <xdr:clientData/>
  </xdr:twoCellAnchor>
  <xdr:twoCellAnchor>
    <xdr:from>
      <xdr:col>11</xdr:col>
      <xdr:colOff>121920</xdr:colOff>
      <xdr:row>65</xdr:row>
      <xdr:rowOff>0</xdr:rowOff>
    </xdr:from>
    <xdr:to>
      <xdr:col>16</xdr:col>
      <xdr:colOff>76200</xdr:colOff>
      <xdr:row>70</xdr:row>
      <xdr:rowOff>167640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2000-00000A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JOHN O'HENEY (Non-P)
DECLAN BURGESS (FG)
LIAM BROWNE (Non-P)
ROGER KENNEDY (FF)
MARY HANNA HOURIGAN (FG)
JOHN CROSSE (FG)
ANNEMARIE RYAN SHINER (SF)
</a:t>
          </a:r>
        </a:p>
      </xdr:txBody>
    </xdr:sp>
    <xdr:clientData/>
  </xdr:twoCellAnchor>
  <xdr:twoCellAnchor>
    <xdr:from>
      <xdr:col>1</xdr:col>
      <xdr:colOff>0</xdr:colOff>
      <xdr:row>106</xdr:row>
      <xdr:rowOff>53340</xdr:rowOff>
    </xdr:from>
    <xdr:to>
      <xdr:col>5</xdr:col>
      <xdr:colOff>563880</xdr:colOff>
      <xdr:row>112</xdr:row>
      <xdr:rowOff>38100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2000-00000B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Clonmel LEA
</a:t>
          </a:r>
        </a:p>
      </xdr:txBody>
    </xdr:sp>
    <xdr:clientData/>
  </xdr:twoCellAnchor>
  <xdr:twoCellAnchor>
    <xdr:from>
      <xdr:col>6</xdr:col>
      <xdr:colOff>76200</xdr:colOff>
      <xdr:row>106</xdr:row>
      <xdr:rowOff>30480</xdr:rowOff>
    </xdr:from>
    <xdr:to>
      <xdr:col>11</xdr:col>
      <xdr:colOff>30480</xdr:colOff>
      <xdr:row>112</xdr:row>
      <xdr:rowOff>15240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2000-00000C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19,734
Invalid Ballot Papers 110
Valid Poll 9,727
Number of Seats 6
Quota 1,390
</a:t>
          </a:r>
        </a:p>
      </xdr:txBody>
    </xdr:sp>
    <xdr:clientData/>
  </xdr:twoCellAnchor>
  <xdr:twoCellAnchor>
    <xdr:from>
      <xdr:col>11</xdr:col>
      <xdr:colOff>121920</xdr:colOff>
      <xdr:row>106</xdr:row>
      <xdr:rowOff>0</xdr:rowOff>
    </xdr:from>
    <xdr:to>
      <xdr:col>16</xdr:col>
      <xdr:colOff>76200</xdr:colOff>
      <xdr:row>111</xdr:row>
      <xdr:rowOff>167640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2000-00000D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MICHAEL MURPHY (FG)
PAT ENGLISH (WUA)
SIOBHÁN AMBROSE (FF)
JOHN FITZGERALD (FG)
RICHIE MOLLOY (Non-P)
NIALL P DENNEHY (Non-P)
</a:t>
          </a:r>
        </a:p>
      </xdr:txBody>
    </xdr:sp>
    <xdr:clientData/>
  </xdr:twoCellAnchor>
  <xdr:twoCellAnchor>
    <xdr:from>
      <xdr:col>1</xdr:col>
      <xdr:colOff>0</xdr:colOff>
      <xdr:row>143</xdr:row>
      <xdr:rowOff>53340</xdr:rowOff>
    </xdr:from>
    <xdr:to>
      <xdr:col>5</xdr:col>
      <xdr:colOff>563880</xdr:colOff>
      <xdr:row>149</xdr:row>
      <xdr:rowOff>38100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2000-00000E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Nenagh LEA
</a:t>
          </a:r>
        </a:p>
      </xdr:txBody>
    </xdr:sp>
    <xdr:clientData/>
  </xdr:twoCellAnchor>
  <xdr:twoCellAnchor>
    <xdr:from>
      <xdr:col>6</xdr:col>
      <xdr:colOff>76200</xdr:colOff>
      <xdr:row>143</xdr:row>
      <xdr:rowOff>30480</xdr:rowOff>
    </xdr:from>
    <xdr:to>
      <xdr:col>11</xdr:col>
      <xdr:colOff>30480</xdr:colOff>
      <xdr:row>149</xdr:row>
      <xdr:rowOff>15240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2000-00000F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18,622
Invalid Ballot Papers 78
Valid Poll 10,449
Number of Seats 5
Quota 1,742
</a:t>
          </a:r>
        </a:p>
      </xdr:txBody>
    </xdr:sp>
    <xdr:clientData/>
  </xdr:twoCellAnchor>
  <xdr:twoCellAnchor>
    <xdr:from>
      <xdr:col>11</xdr:col>
      <xdr:colOff>121920</xdr:colOff>
      <xdr:row>143</xdr:row>
      <xdr:rowOff>0</xdr:rowOff>
    </xdr:from>
    <xdr:to>
      <xdr:col>16</xdr:col>
      <xdr:colOff>76200</xdr:colOff>
      <xdr:row>148</xdr:row>
      <xdr:rowOff>167640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2000-000010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JOE HANNIGAN (Non-P)
MICHAEL O'MEARA (Non-P)
RYAN O'MEARA (FF)
SÉAMUS MORRIS (Non-P)
LOUISE MORGAN WALSH (Lab)
</a:t>
          </a:r>
        </a:p>
      </xdr:txBody>
    </xdr:sp>
    <xdr:clientData/>
  </xdr:twoCellAnchor>
  <xdr:twoCellAnchor>
    <xdr:from>
      <xdr:col>1</xdr:col>
      <xdr:colOff>0</xdr:colOff>
      <xdr:row>174</xdr:row>
      <xdr:rowOff>53340</xdr:rowOff>
    </xdr:from>
    <xdr:to>
      <xdr:col>5</xdr:col>
      <xdr:colOff>563880</xdr:colOff>
      <xdr:row>180</xdr:row>
      <xdr:rowOff>38100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2000-000011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Newport LEA
</a:t>
          </a:r>
        </a:p>
      </xdr:txBody>
    </xdr:sp>
    <xdr:clientData/>
  </xdr:twoCellAnchor>
  <xdr:twoCellAnchor>
    <xdr:from>
      <xdr:col>6</xdr:col>
      <xdr:colOff>76200</xdr:colOff>
      <xdr:row>174</xdr:row>
      <xdr:rowOff>30480</xdr:rowOff>
    </xdr:from>
    <xdr:to>
      <xdr:col>11</xdr:col>
      <xdr:colOff>30480</xdr:colOff>
      <xdr:row>180</xdr:row>
      <xdr:rowOff>15240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2000-000012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14,247
Invalid Ballot Papers 54
Valid Poll 8,110
Number of Seats 4
Quota 1,623
</a:t>
          </a:r>
        </a:p>
      </xdr:txBody>
    </xdr:sp>
    <xdr:clientData/>
  </xdr:twoCellAnchor>
  <xdr:twoCellAnchor>
    <xdr:from>
      <xdr:col>11</xdr:col>
      <xdr:colOff>121920</xdr:colOff>
      <xdr:row>174</xdr:row>
      <xdr:rowOff>0</xdr:rowOff>
    </xdr:from>
    <xdr:to>
      <xdr:col>16</xdr:col>
      <xdr:colOff>76200</xdr:colOff>
      <xdr:row>179</xdr:row>
      <xdr:rowOff>167640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2000-000013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FIONA BONFIELD (Lab)
PAMELA QUIRKE O'MEARA (Non-P)
DR PHYLL BUGLER (FG)
JOHN CARROLL (FF)
</a:t>
          </a:r>
        </a:p>
      </xdr:txBody>
    </xdr:sp>
    <xdr:clientData/>
  </xdr:twoCellAnchor>
  <xdr:twoCellAnchor>
    <xdr:from>
      <xdr:col>1</xdr:col>
      <xdr:colOff>0</xdr:colOff>
      <xdr:row>203</xdr:row>
      <xdr:rowOff>53340</xdr:rowOff>
    </xdr:from>
    <xdr:to>
      <xdr:col>5</xdr:col>
      <xdr:colOff>563880</xdr:colOff>
      <xdr:row>209</xdr:row>
      <xdr:rowOff>38100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2000-000014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Roscrea-Templemore LEA
</a:t>
          </a:r>
        </a:p>
      </xdr:txBody>
    </xdr:sp>
    <xdr:clientData/>
  </xdr:twoCellAnchor>
  <xdr:twoCellAnchor>
    <xdr:from>
      <xdr:col>6</xdr:col>
      <xdr:colOff>76200</xdr:colOff>
      <xdr:row>203</xdr:row>
      <xdr:rowOff>30480</xdr:rowOff>
    </xdr:from>
    <xdr:to>
      <xdr:col>11</xdr:col>
      <xdr:colOff>30480</xdr:colOff>
      <xdr:row>209</xdr:row>
      <xdr:rowOff>15240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2000-000015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15,059
Invalid Ballot Papers 101
Valid Poll 8,337
Number of Seats 4
Quota 1,668
</a:t>
          </a:r>
        </a:p>
      </xdr:txBody>
    </xdr:sp>
    <xdr:clientData/>
  </xdr:twoCellAnchor>
  <xdr:twoCellAnchor>
    <xdr:from>
      <xdr:col>11</xdr:col>
      <xdr:colOff>121920</xdr:colOff>
      <xdr:row>203</xdr:row>
      <xdr:rowOff>0</xdr:rowOff>
    </xdr:from>
    <xdr:to>
      <xdr:col>16</xdr:col>
      <xdr:colOff>76200</xdr:colOff>
      <xdr:row>208</xdr:row>
      <xdr:rowOff>167640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2000-000016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MICHAEL SMITH (FF)
SHANE LEE (Non-P)
EDDIE MORAN (Non-P)
WILLIAM KENNEDY (FG)
</a:t>
          </a:r>
        </a:p>
      </xdr:txBody>
    </xdr:sp>
    <xdr:clientData/>
  </xdr:twoCellAnchor>
  <xdr:twoCellAnchor>
    <xdr:from>
      <xdr:col>1</xdr:col>
      <xdr:colOff>0</xdr:colOff>
      <xdr:row>234</xdr:row>
      <xdr:rowOff>53340</xdr:rowOff>
    </xdr:from>
    <xdr:to>
      <xdr:col>5</xdr:col>
      <xdr:colOff>563880</xdr:colOff>
      <xdr:row>240</xdr:row>
      <xdr:rowOff>38100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2000-000017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Thurles LEA
</a:t>
          </a:r>
        </a:p>
      </xdr:txBody>
    </xdr:sp>
    <xdr:clientData/>
  </xdr:twoCellAnchor>
  <xdr:twoCellAnchor>
    <xdr:from>
      <xdr:col>6</xdr:col>
      <xdr:colOff>76200</xdr:colOff>
      <xdr:row>234</xdr:row>
      <xdr:rowOff>30480</xdr:rowOff>
    </xdr:from>
    <xdr:to>
      <xdr:col>11</xdr:col>
      <xdr:colOff>30480</xdr:colOff>
      <xdr:row>240</xdr:row>
      <xdr:rowOff>15240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2000-000018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16,791
Invalid Ballot Papers 89
Valid Poll 9,313
Number of Seats 5
Quota 1,553
</a:t>
          </a:r>
        </a:p>
      </xdr:txBody>
    </xdr:sp>
    <xdr:clientData/>
  </xdr:twoCellAnchor>
  <xdr:twoCellAnchor>
    <xdr:from>
      <xdr:col>11</xdr:col>
      <xdr:colOff>121920</xdr:colOff>
      <xdr:row>234</xdr:row>
      <xdr:rowOff>0</xdr:rowOff>
    </xdr:from>
    <xdr:to>
      <xdr:col>16</xdr:col>
      <xdr:colOff>76200</xdr:colOff>
      <xdr:row>239</xdr:row>
      <xdr:rowOff>167640</xdr:rowOff>
    </xdr:to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2000-000019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JIM RYAN (Non-P)
MICHEÁL LOWRY (Non-P)
SEAN RYAN (FF)
KAY CAHILL SKEHAN (FF)
PEGGY RYAN (FG)
</a:t>
          </a: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53340</xdr:rowOff>
    </xdr:from>
    <xdr:to>
      <xdr:col>5</xdr:col>
      <xdr:colOff>563880</xdr:colOff>
      <xdr:row>7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Dungarvan LEA
</a:t>
          </a:r>
        </a:p>
      </xdr:txBody>
    </xdr:sp>
    <xdr:clientData/>
  </xdr:twoCellAnchor>
  <xdr:twoCellAnchor>
    <xdr:from>
      <xdr:col>6</xdr:col>
      <xdr:colOff>76200</xdr:colOff>
      <xdr:row>1</xdr:row>
      <xdr:rowOff>30480</xdr:rowOff>
    </xdr:from>
    <xdr:to>
      <xdr:col>11</xdr:col>
      <xdr:colOff>30480</xdr:colOff>
      <xdr:row>7</xdr:row>
      <xdr:rowOff>15240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2100-000003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17,625
Invalid Ballot Papers 85
Valid Poll 9,174
Number of Seats 6
Quota 1,311
</a:t>
          </a:r>
        </a:p>
      </xdr:txBody>
    </xdr:sp>
    <xdr:clientData/>
  </xdr:twoCellAnchor>
  <xdr:twoCellAnchor>
    <xdr:from>
      <xdr:col>11</xdr:col>
      <xdr:colOff>121920</xdr:colOff>
      <xdr:row>1</xdr:row>
      <xdr:rowOff>0</xdr:rowOff>
    </xdr:from>
    <xdr:to>
      <xdr:col>16</xdr:col>
      <xdr:colOff>76200</xdr:colOff>
      <xdr:row>6</xdr:row>
      <xdr:rowOff>167640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2100-000004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DAMIEN GEOGHEGAN (FG)
CONOR D. MCGUINNESS (SF)
TOM CRONIN (FF)
PAT NUGENT (FG)
THOMAS PHELAN (Lab)
JOE O RIORDAN (Non-P)
</a:t>
          </a:r>
        </a:p>
      </xdr:txBody>
    </xdr:sp>
    <xdr:clientData/>
  </xdr:twoCellAnchor>
  <xdr:twoCellAnchor>
    <xdr:from>
      <xdr:col>1</xdr:col>
      <xdr:colOff>0</xdr:colOff>
      <xdr:row>48</xdr:row>
      <xdr:rowOff>53340</xdr:rowOff>
    </xdr:from>
    <xdr:to>
      <xdr:col>5</xdr:col>
      <xdr:colOff>563880</xdr:colOff>
      <xdr:row>54</xdr:row>
      <xdr:rowOff>38100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2100-000005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Lismore LEA
</a:t>
          </a:r>
        </a:p>
      </xdr:txBody>
    </xdr:sp>
    <xdr:clientData/>
  </xdr:twoCellAnchor>
  <xdr:twoCellAnchor>
    <xdr:from>
      <xdr:col>6</xdr:col>
      <xdr:colOff>76200</xdr:colOff>
      <xdr:row>48</xdr:row>
      <xdr:rowOff>30480</xdr:rowOff>
    </xdr:from>
    <xdr:to>
      <xdr:col>11</xdr:col>
      <xdr:colOff>30480</xdr:colOff>
      <xdr:row>54</xdr:row>
      <xdr:rowOff>15240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100-000006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9,952
Invalid Ballot Papers 51
Valid Poll 5,154
Number of Seats 3
Quota 1,289
</a:t>
          </a:r>
        </a:p>
      </xdr:txBody>
    </xdr:sp>
    <xdr:clientData/>
  </xdr:twoCellAnchor>
  <xdr:twoCellAnchor>
    <xdr:from>
      <xdr:col>11</xdr:col>
      <xdr:colOff>121920</xdr:colOff>
      <xdr:row>48</xdr:row>
      <xdr:rowOff>0</xdr:rowOff>
    </xdr:from>
    <xdr:to>
      <xdr:col>16</xdr:col>
      <xdr:colOff>76200</xdr:colOff>
      <xdr:row>53</xdr:row>
      <xdr:rowOff>167640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2100-000007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JOHN PRATT (Lab)
NIAMH O'DONOVAN (FG)
DONNCHADH MULCAHY (SF)
</a:t>
          </a:r>
        </a:p>
      </xdr:txBody>
    </xdr:sp>
    <xdr:clientData/>
  </xdr:twoCellAnchor>
  <xdr:twoCellAnchor>
    <xdr:from>
      <xdr:col>1</xdr:col>
      <xdr:colOff>0</xdr:colOff>
      <xdr:row>81</xdr:row>
      <xdr:rowOff>53340</xdr:rowOff>
    </xdr:from>
    <xdr:to>
      <xdr:col>5</xdr:col>
      <xdr:colOff>563880</xdr:colOff>
      <xdr:row>87</xdr:row>
      <xdr:rowOff>38100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2100-000008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Portlaw-Kilmacthomas LEA
</a:t>
          </a:r>
        </a:p>
      </xdr:txBody>
    </xdr:sp>
    <xdr:clientData/>
  </xdr:twoCellAnchor>
  <xdr:twoCellAnchor>
    <xdr:from>
      <xdr:col>6</xdr:col>
      <xdr:colOff>76200</xdr:colOff>
      <xdr:row>81</xdr:row>
      <xdr:rowOff>30480</xdr:rowOff>
    </xdr:from>
    <xdr:to>
      <xdr:col>11</xdr:col>
      <xdr:colOff>30480</xdr:colOff>
      <xdr:row>87</xdr:row>
      <xdr:rowOff>15240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2100-000009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15,401
Invalid Ballot Papers 73
Valid Poll 7,788
Number of Seats 5
Quota 1,299
</a:t>
          </a:r>
        </a:p>
      </xdr:txBody>
    </xdr:sp>
    <xdr:clientData/>
  </xdr:twoCellAnchor>
  <xdr:twoCellAnchor>
    <xdr:from>
      <xdr:col>11</xdr:col>
      <xdr:colOff>121920</xdr:colOff>
      <xdr:row>81</xdr:row>
      <xdr:rowOff>0</xdr:rowOff>
    </xdr:from>
    <xdr:to>
      <xdr:col>16</xdr:col>
      <xdr:colOff>76200</xdr:colOff>
      <xdr:row>86</xdr:row>
      <xdr:rowOff>167640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2100-00000A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LIAM BRAZIL (FG)
SEANIE POWER (FG)
JOHN O'LEARY (FF)
DECLAN CLUNE (Non-P)
CATHERINE BURKE (SF)
</a:t>
          </a:r>
        </a:p>
      </xdr:txBody>
    </xdr:sp>
    <xdr:clientData/>
  </xdr:twoCellAnchor>
  <xdr:twoCellAnchor>
    <xdr:from>
      <xdr:col>1</xdr:col>
      <xdr:colOff>0</xdr:colOff>
      <xdr:row>116</xdr:row>
      <xdr:rowOff>53340</xdr:rowOff>
    </xdr:from>
    <xdr:to>
      <xdr:col>5</xdr:col>
      <xdr:colOff>563880</xdr:colOff>
      <xdr:row>122</xdr:row>
      <xdr:rowOff>38100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2100-00000B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Tramore-Waterford City West LEA
</a:t>
          </a:r>
        </a:p>
      </xdr:txBody>
    </xdr:sp>
    <xdr:clientData/>
  </xdr:twoCellAnchor>
  <xdr:twoCellAnchor>
    <xdr:from>
      <xdr:col>6</xdr:col>
      <xdr:colOff>76200</xdr:colOff>
      <xdr:row>116</xdr:row>
      <xdr:rowOff>30480</xdr:rowOff>
    </xdr:from>
    <xdr:to>
      <xdr:col>11</xdr:col>
      <xdr:colOff>30480</xdr:colOff>
      <xdr:row>122</xdr:row>
      <xdr:rowOff>15240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2100-00000C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17,813
Invalid Ballot Papers 120
Valid Poll 8,228
Number of Seats 6
Quota 1,176
</a:t>
          </a:r>
        </a:p>
      </xdr:txBody>
    </xdr:sp>
    <xdr:clientData/>
  </xdr:twoCellAnchor>
  <xdr:twoCellAnchor>
    <xdr:from>
      <xdr:col>11</xdr:col>
      <xdr:colOff>121920</xdr:colOff>
      <xdr:row>116</xdr:row>
      <xdr:rowOff>0</xdr:rowOff>
    </xdr:from>
    <xdr:to>
      <xdr:col>16</xdr:col>
      <xdr:colOff>76200</xdr:colOff>
      <xdr:row>121</xdr:row>
      <xdr:rowOff>167640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2100-00000D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LOLA O'SULLIVAN (FG)
JOE KELLY (Non-P)
JOE CONWAY (Non-P)
BLAISE HANNIGAN (Non-P)
JIM GRIFFIN (SF)
EAMON QUINLAN (FF)
</a:t>
          </a:r>
        </a:p>
      </xdr:txBody>
    </xdr:sp>
    <xdr:clientData/>
  </xdr:twoCellAnchor>
  <xdr:twoCellAnchor>
    <xdr:from>
      <xdr:col>1</xdr:col>
      <xdr:colOff>0</xdr:colOff>
      <xdr:row>165</xdr:row>
      <xdr:rowOff>53340</xdr:rowOff>
    </xdr:from>
    <xdr:to>
      <xdr:col>5</xdr:col>
      <xdr:colOff>563880</xdr:colOff>
      <xdr:row>171</xdr:row>
      <xdr:rowOff>38100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2100-00000E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Waterford City East LEA
</a:t>
          </a:r>
        </a:p>
      </xdr:txBody>
    </xdr:sp>
    <xdr:clientData/>
  </xdr:twoCellAnchor>
  <xdr:twoCellAnchor>
    <xdr:from>
      <xdr:col>6</xdr:col>
      <xdr:colOff>76200</xdr:colOff>
      <xdr:row>165</xdr:row>
      <xdr:rowOff>30480</xdr:rowOff>
    </xdr:from>
    <xdr:to>
      <xdr:col>11</xdr:col>
      <xdr:colOff>30480</xdr:colOff>
      <xdr:row>171</xdr:row>
      <xdr:rowOff>15240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2100-00000F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17,379
Invalid Ballot Papers 89
Valid Poll 8,661
Number of Seats 6
Quota 1,238
</a:t>
          </a:r>
        </a:p>
      </xdr:txBody>
    </xdr:sp>
    <xdr:clientData/>
  </xdr:twoCellAnchor>
  <xdr:twoCellAnchor>
    <xdr:from>
      <xdr:col>11</xdr:col>
      <xdr:colOff>121920</xdr:colOff>
      <xdr:row>165</xdr:row>
      <xdr:rowOff>0</xdr:rowOff>
    </xdr:from>
    <xdr:to>
      <xdr:col>16</xdr:col>
      <xdr:colOff>76200</xdr:colOff>
      <xdr:row>170</xdr:row>
      <xdr:rowOff>167640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2100-000010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DAVID DANIELS (Non-P)
DECLAN BARRY (Non-P)
PAT FITZGERALD (SF)
ADAM WYSE (FF)
JIM D'ARCY (FG)
MARY ROCHE (SD)
</a:t>
          </a:r>
        </a:p>
      </xdr:txBody>
    </xdr:sp>
    <xdr:clientData/>
  </xdr:twoCellAnchor>
  <xdr:twoCellAnchor>
    <xdr:from>
      <xdr:col>1</xdr:col>
      <xdr:colOff>0</xdr:colOff>
      <xdr:row>205</xdr:row>
      <xdr:rowOff>53340</xdr:rowOff>
    </xdr:from>
    <xdr:to>
      <xdr:col>5</xdr:col>
      <xdr:colOff>563880</xdr:colOff>
      <xdr:row>211</xdr:row>
      <xdr:rowOff>38100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2100-000011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Waterford City South LEA
</a:t>
          </a:r>
        </a:p>
      </xdr:txBody>
    </xdr:sp>
    <xdr:clientData/>
  </xdr:twoCellAnchor>
  <xdr:twoCellAnchor>
    <xdr:from>
      <xdr:col>6</xdr:col>
      <xdr:colOff>76200</xdr:colOff>
      <xdr:row>205</xdr:row>
      <xdr:rowOff>30480</xdr:rowOff>
    </xdr:from>
    <xdr:to>
      <xdr:col>11</xdr:col>
      <xdr:colOff>30480</xdr:colOff>
      <xdr:row>211</xdr:row>
      <xdr:rowOff>15240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2100-000012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15,641
Invalid Ballot Papers 104
Valid Poll 7,402
Number of Seats 6
Quota 1,058
</a:t>
          </a:r>
        </a:p>
      </xdr:txBody>
    </xdr:sp>
    <xdr:clientData/>
  </xdr:twoCellAnchor>
  <xdr:twoCellAnchor>
    <xdr:from>
      <xdr:col>11</xdr:col>
      <xdr:colOff>121920</xdr:colOff>
      <xdr:row>205</xdr:row>
      <xdr:rowOff>0</xdr:rowOff>
    </xdr:from>
    <xdr:to>
      <xdr:col>16</xdr:col>
      <xdr:colOff>76200</xdr:colOff>
      <xdr:row>210</xdr:row>
      <xdr:rowOff>167640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2100-000013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DONAL BARRY (Non-P)
JOHN HEARNE (SF)
JASON MURPHY (FF)
JOEANNE BAILEY (SF)
SEAMUS RYAN (Lab)
FRANK QUINLAN (FG)
</a:t>
          </a: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53340</xdr:rowOff>
    </xdr:from>
    <xdr:to>
      <xdr:col>5</xdr:col>
      <xdr:colOff>563880</xdr:colOff>
      <xdr:row>7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Athlone LEA
</a:t>
          </a:r>
        </a:p>
      </xdr:txBody>
    </xdr:sp>
    <xdr:clientData/>
  </xdr:twoCellAnchor>
  <xdr:twoCellAnchor>
    <xdr:from>
      <xdr:col>6</xdr:col>
      <xdr:colOff>76200</xdr:colOff>
      <xdr:row>1</xdr:row>
      <xdr:rowOff>30480</xdr:rowOff>
    </xdr:from>
    <xdr:to>
      <xdr:col>11</xdr:col>
      <xdr:colOff>30480</xdr:colOff>
      <xdr:row>7</xdr:row>
      <xdr:rowOff>15240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20,464
Invalid Ballot Papers 70
Valid Poll 9,541
Number of Seats 5
Quota 1,591
</a:t>
          </a:r>
        </a:p>
      </xdr:txBody>
    </xdr:sp>
    <xdr:clientData/>
  </xdr:twoCellAnchor>
  <xdr:twoCellAnchor>
    <xdr:from>
      <xdr:col>11</xdr:col>
      <xdr:colOff>121920</xdr:colOff>
      <xdr:row>1</xdr:row>
      <xdr:rowOff>0</xdr:rowOff>
    </xdr:from>
    <xdr:to>
      <xdr:col>16</xdr:col>
      <xdr:colOff>76200</xdr:colOff>
      <xdr:row>6</xdr:row>
      <xdr:rowOff>167640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2200-000004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KEVIN 'BOXER' MORAN (Non-P)
FRANKIE KEENA (FF)
AENGUS O'ROURKE (FF)
JOHN DOLAN (FG)
PAUL HOGAN (IndI)
</a:t>
          </a:r>
        </a:p>
      </xdr:txBody>
    </xdr:sp>
    <xdr:clientData/>
  </xdr:twoCellAnchor>
  <xdr:twoCellAnchor>
    <xdr:from>
      <xdr:col>1</xdr:col>
      <xdr:colOff>0</xdr:colOff>
      <xdr:row>38</xdr:row>
      <xdr:rowOff>53340</xdr:rowOff>
    </xdr:from>
    <xdr:to>
      <xdr:col>5</xdr:col>
      <xdr:colOff>563880</xdr:colOff>
      <xdr:row>44</xdr:row>
      <xdr:rowOff>38100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2200-000005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Kinnegad LEA
</a:t>
          </a:r>
        </a:p>
      </xdr:txBody>
    </xdr:sp>
    <xdr:clientData/>
  </xdr:twoCellAnchor>
  <xdr:twoCellAnchor>
    <xdr:from>
      <xdr:col>6</xdr:col>
      <xdr:colOff>76200</xdr:colOff>
      <xdr:row>38</xdr:row>
      <xdr:rowOff>30480</xdr:rowOff>
    </xdr:from>
    <xdr:to>
      <xdr:col>11</xdr:col>
      <xdr:colOff>30480</xdr:colOff>
      <xdr:row>44</xdr:row>
      <xdr:rowOff>15240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200-000006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18,090
Invalid Ballot Papers 123
Valid Poll 9,775
Number of Seats 5
Quota 1,630
</a:t>
          </a:r>
        </a:p>
      </xdr:txBody>
    </xdr:sp>
    <xdr:clientData/>
  </xdr:twoCellAnchor>
  <xdr:twoCellAnchor>
    <xdr:from>
      <xdr:col>11</xdr:col>
      <xdr:colOff>121920</xdr:colOff>
      <xdr:row>38</xdr:row>
      <xdr:rowOff>0</xdr:rowOff>
    </xdr:from>
    <xdr:to>
      <xdr:col>16</xdr:col>
      <xdr:colOff>76200</xdr:colOff>
      <xdr:row>43</xdr:row>
      <xdr:rowOff>167640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2200-000007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DENIS LEONARD (Lab)
DAVID JONES (SF)
ALFIE DEVINE (FF)
EMILY WALLACE (FG)
NIALL GAFFNEY (FF)
</a:t>
          </a:r>
        </a:p>
      </xdr:txBody>
    </xdr:sp>
    <xdr:clientData/>
  </xdr:twoCellAnchor>
  <xdr:twoCellAnchor>
    <xdr:from>
      <xdr:col>1</xdr:col>
      <xdr:colOff>0</xdr:colOff>
      <xdr:row>85</xdr:row>
      <xdr:rowOff>53340</xdr:rowOff>
    </xdr:from>
    <xdr:to>
      <xdr:col>5</xdr:col>
      <xdr:colOff>563880</xdr:colOff>
      <xdr:row>91</xdr:row>
      <xdr:rowOff>38100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2200-000008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Moate LEA
</a:t>
          </a:r>
        </a:p>
      </xdr:txBody>
    </xdr:sp>
    <xdr:clientData/>
  </xdr:twoCellAnchor>
  <xdr:twoCellAnchor>
    <xdr:from>
      <xdr:col>6</xdr:col>
      <xdr:colOff>76200</xdr:colOff>
      <xdr:row>85</xdr:row>
      <xdr:rowOff>30480</xdr:rowOff>
    </xdr:from>
    <xdr:to>
      <xdr:col>11</xdr:col>
      <xdr:colOff>30480</xdr:colOff>
      <xdr:row>91</xdr:row>
      <xdr:rowOff>15240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2200-000009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16,297
Invalid Ballot Papers 72
Valid Poll 9,121
Number of Seats 4
Quota 1,825
</a:t>
          </a:r>
        </a:p>
      </xdr:txBody>
    </xdr:sp>
    <xdr:clientData/>
  </xdr:twoCellAnchor>
  <xdr:twoCellAnchor>
    <xdr:from>
      <xdr:col>11</xdr:col>
      <xdr:colOff>121920</xdr:colOff>
      <xdr:row>85</xdr:row>
      <xdr:rowOff>0</xdr:rowOff>
    </xdr:from>
    <xdr:to>
      <xdr:col>16</xdr:col>
      <xdr:colOff>76200</xdr:colOff>
      <xdr:row>90</xdr:row>
      <xdr:rowOff>167640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2200-00000A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TOM FARRELL (FG)
VINNY MCCORMACK (FF)
JOHNNIE PENROSE (Lab)
LIAM MCDANIEL (FF)
</a:t>
          </a:r>
        </a:p>
      </xdr:txBody>
    </xdr:sp>
    <xdr:clientData/>
  </xdr:twoCellAnchor>
  <xdr:twoCellAnchor>
    <xdr:from>
      <xdr:col>1</xdr:col>
      <xdr:colOff>0</xdr:colOff>
      <xdr:row>116</xdr:row>
      <xdr:rowOff>53340</xdr:rowOff>
    </xdr:from>
    <xdr:to>
      <xdr:col>5</xdr:col>
      <xdr:colOff>563880</xdr:colOff>
      <xdr:row>122</xdr:row>
      <xdr:rowOff>38100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2200-00000B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Mullingar LEA
</a:t>
          </a:r>
        </a:p>
      </xdr:txBody>
    </xdr:sp>
    <xdr:clientData/>
  </xdr:twoCellAnchor>
  <xdr:twoCellAnchor>
    <xdr:from>
      <xdr:col>6</xdr:col>
      <xdr:colOff>76200</xdr:colOff>
      <xdr:row>116</xdr:row>
      <xdr:rowOff>30480</xdr:rowOff>
    </xdr:from>
    <xdr:to>
      <xdr:col>11</xdr:col>
      <xdr:colOff>30480</xdr:colOff>
      <xdr:row>122</xdr:row>
      <xdr:rowOff>15240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2200-00000C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20,673
Invalid Ballot Papers 133
Valid Poll 9,263
Number of Seats 6
Quota 1,324
</a:t>
          </a:r>
        </a:p>
      </xdr:txBody>
    </xdr:sp>
    <xdr:clientData/>
  </xdr:twoCellAnchor>
  <xdr:twoCellAnchor>
    <xdr:from>
      <xdr:col>11</xdr:col>
      <xdr:colOff>121920</xdr:colOff>
      <xdr:row>116</xdr:row>
      <xdr:rowOff>0</xdr:rowOff>
    </xdr:from>
    <xdr:to>
      <xdr:col>16</xdr:col>
      <xdr:colOff>76200</xdr:colOff>
      <xdr:row>121</xdr:row>
      <xdr:rowOff>167640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2200-00000D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MICK DOLLARD (Non-P)
KEN GLYNN (FF)
ANDREW DUNCAN (FG)
AOIFE DAVITT (FF)
BILL COLLENTINE (FF)
JULIE MCCOURT (SF)
</a:t>
          </a: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53340</xdr:rowOff>
    </xdr:from>
    <xdr:to>
      <xdr:col>5</xdr:col>
      <xdr:colOff>563880</xdr:colOff>
      <xdr:row>7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Enniscorthy LEA
</a:t>
          </a:r>
        </a:p>
      </xdr:txBody>
    </xdr:sp>
    <xdr:clientData/>
  </xdr:twoCellAnchor>
  <xdr:twoCellAnchor>
    <xdr:from>
      <xdr:col>6</xdr:col>
      <xdr:colOff>76200</xdr:colOff>
      <xdr:row>1</xdr:row>
      <xdr:rowOff>30480</xdr:rowOff>
    </xdr:from>
    <xdr:to>
      <xdr:col>11</xdr:col>
      <xdr:colOff>30480</xdr:colOff>
      <xdr:row>7</xdr:row>
      <xdr:rowOff>15240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22,900
Invalid Ballot Papers 157
Valid Poll 11,253
Number of Seats 6
Quota 1,608
</a:t>
          </a:r>
        </a:p>
      </xdr:txBody>
    </xdr:sp>
    <xdr:clientData/>
  </xdr:twoCellAnchor>
  <xdr:twoCellAnchor>
    <xdr:from>
      <xdr:col>11</xdr:col>
      <xdr:colOff>121920</xdr:colOff>
      <xdr:row>1</xdr:row>
      <xdr:rowOff>0</xdr:rowOff>
    </xdr:from>
    <xdr:to>
      <xdr:col>16</xdr:col>
      <xdr:colOff>76200</xdr:colOff>
      <xdr:row>6</xdr:row>
      <xdr:rowOff>167640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2300-000004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CATHAL BYRNE (FG)
AIDAN BROWNE (FF)
JOHN O ROURKE (Non-P)
BARBARA-ANNE MURPHY (FF)
JACKSER OWENS (Non-P)
PAT KEHOE (FG)
</a:t>
          </a:r>
        </a:p>
      </xdr:txBody>
    </xdr:sp>
    <xdr:clientData/>
  </xdr:twoCellAnchor>
  <xdr:twoCellAnchor>
    <xdr:from>
      <xdr:col>1</xdr:col>
      <xdr:colOff>0</xdr:colOff>
      <xdr:row>40</xdr:row>
      <xdr:rowOff>53340</xdr:rowOff>
    </xdr:from>
    <xdr:to>
      <xdr:col>5</xdr:col>
      <xdr:colOff>563880</xdr:colOff>
      <xdr:row>46</xdr:row>
      <xdr:rowOff>38100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2300-000005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Gorey LEA
</a:t>
          </a:r>
        </a:p>
      </xdr:txBody>
    </xdr:sp>
    <xdr:clientData/>
  </xdr:twoCellAnchor>
  <xdr:twoCellAnchor>
    <xdr:from>
      <xdr:col>6</xdr:col>
      <xdr:colOff>76200</xdr:colOff>
      <xdr:row>40</xdr:row>
      <xdr:rowOff>30480</xdr:rowOff>
    </xdr:from>
    <xdr:to>
      <xdr:col>11</xdr:col>
      <xdr:colOff>30480</xdr:colOff>
      <xdr:row>46</xdr:row>
      <xdr:rowOff>15240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300-000006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22,114
Invalid Ballot Papers 100
Valid Poll 11,481
Number of Seats 6
Quota 1,641
</a:t>
          </a:r>
        </a:p>
      </xdr:txBody>
    </xdr:sp>
    <xdr:clientData/>
  </xdr:twoCellAnchor>
  <xdr:twoCellAnchor>
    <xdr:from>
      <xdr:col>11</xdr:col>
      <xdr:colOff>121920</xdr:colOff>
      <xdr:row>40</xdr:row>
      <xdr:rowOff>0</xdr:rowOff>
    </xdr:from>
    <xdr:to>
      <xdr:col>16</xdr:col>
      <xdr:colOff>76200</xdr:colOff>
      <xdr:row>45</xdr:row>
      <xdr:rowOff>167640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2300-000007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DONAL KENNY (FF)
NICKY BOLAND (Non-P)
JOE SULLIVAN (FF)
DARRAGH MCDONALD (FG)
FIONNTÁN Ó SÚILLEABHÁIN (SF)
ANTHONY DONOHOE (FG)
</a:t>
          </a:r>
        </a:p>
      </xdr:txBody>
    </xdr:sp>
    <xdr:clientData/>
  </xdr:twoCellAnchor>
  <xdr:twoCellAnchor>
    <xdr:from>
      <xdr:col>1</xdr:col>
      <xdr:colOff>0</xdr:colOff>
      <xdr:row>83</xdr:row>
      <xdr:rowOff>53340</xdr:rowOff>
    </xdr:from>
    <xdr:to>
      <xdr:col>5</xdr:col>
      <xdr:colOff>563880</xdr:colOff>
      <xdr:row>89</xdr:row>
      <xdr:rowOff>38100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2300-000008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Kilmuckridge LEA
</a:t>
          </a:r>
        </a:p>
      </xdr:txBody>
    </xdr:sp>
    <xdr:clientData/>
  </xdr:twoCellAnchor>
  <xdr:twoCellAnchor>
    <xdr:from>
      <xdr:col>6</xdr:col>
      <xdr:colOff>76200</xdr:colOff>
      <xdr:row>83</xdr:row>
      <xdr:rowOff>30480</xdr:rowOff>
    </xdr:from>
    <xdr:to>
      <xdr:col>11</xdr:col>
      <xdr:colOff>30480</xdr:colOff>
      <xdr:row>89</xdr:row>
      <xdr:rowOff>15240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2300-000009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14,699
Invalid Ballot Papers 84
Valid Poll 7,488
Number of Seats 4
Quota 1,498
</a:t>
          </a:r>
        </a:p>
      </xdr:txBody>
    </xdr:sp>
    <xdr:clientData/>
  </xdr:twoCellAnchor>
  <xdr:twoCellAnchor>
    <xdr:from>
      <xdr:col>11</xdr:col>
      <xdr:colOff>121920</xdr:colOff>
      <xdr:row>83</xdr:row>
      <xdr:rowOff>0</xdr:rowOff>
    </xdr:from>
    <xdr:to>
      <xdr:col>16</xdr:col>
      <xdr:colOff>76200</xdr:colOff>
      <xdr:row>88</xdr:row>
      <xdr:rowOff>167640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2300-00000A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MARY FARRELL (Non-P)
PIP BREEN (FF)
OLIVER WALSH (FG)
PADDY KAVANAGH (Non-P)
</a:t>
          </a:r>
        </a:p>
      </xdr:txBody>
    </xdr:sp>
    <xdr:clientData/>
  </xdr:twoCellAnchor>
  <xdr:twoCellAnchor>
    <xdr:from>
      <xdr:col>1</xdr:col>
      <xdr:colOff>0</xdr:colOff>
      <xdr:row>110</xdr:row>
      <xdr:rowOff>53340</xdr:rowOff>
    </xdr:from>
    <xdr:to>
      <xdr:col>5</xdr:col>
      <xdr:colOff>563880</xdr:colOff>
      <xdr:row>116</xdr:row>
      <xdr:rowOff>38100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2300-00000B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New Ross LEA
</a:t>
          </a:r>
        </a:p>
      </xdr:txBody>
    </xdr:sp>
    <xdr:clientData/>
  </xdr:twoCellAnchor>
  <xdr:twoCellAnchor>
    <xdr:from>
      <xdr:col>6</xdr:col>
      <xdr:colOff>76200</xdr:colOff>
      <xdr:row>110</xdr:row>
      <xdr:rowOff>30480</xdr:rowOff>
    </xdr:from>
    <xdr:to>
      <xdr:col>11</xdr:col>
      <xdr:colOff>30480</xdr:colOff>
      <xdr:row>116</xdr:row>
      <xdr:rowOff>15240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2300-00000C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23,213
Invalid Ballot Papers 143
Valid Poll 12,264
Number of Seats 6
Quota 1,753
</a:t>
          </a:r>
        </a:p>
      </xdr:txBody>
    </xdr:sp>
    <xdr:clientData/>
  </xdr:twoCellAnchor>
  <xdr:twoCellAnchor>
    <xdr:from>
      <xdr:col>11</xdr:col>
      <xdr:colOff>121920</xdr:colOff>
      <xdr:row>110</xdr:row>
      <xdr:rowOff>0</xdr:rowOff>
    </xdr:from>
    <xdr:to>
      <xdr:col>16</xdr:col>
      <xdr:colOff>76200</xdr:colOff>
      <xdr:row>115</xdr:row>
      <xdr:rowOff>167640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2300-00000D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PAT BARDEN (Non-P)
MICHAEL SHEEHAN (FF)
MARTY MURPHY (Non-P)
BRIDÍN MURPHY (FG)
JOHN FLEMING (FF)
JOHN DWYER (Non-P)
</a:t>
          </a:r>
        </a:p>
      </xdr:txBody>
    </xdr:sp>
    <xdr:clientData/>
  </xdr:twoCellAnchor>
  <xdr:twoCellAnchor>
    <xdr:from>
      <xdr:col>1</xdr:col>
      <xdr:colOff>0</xdr:colOff>
      <xdr:row>153</xdr:row>
      <xdr:rowOff>53340</xdr:rowOff>
    </xdr:from>
    <xdr:to>
      <xdr:col>5</xdr:col>
      <xdr:colOff>563880</xdr:colOff>
      <xdr:row>159</xdr:row>
      <xdr:rowOff>38100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2300-00000E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Rosslare LEA
</a:t>
          </a:r>
        </a:p>
      </xdr:txBody>
    </xdr:sp>
    <xdr:clientData/>
  </xdr:twoCellAnchor>
  <xdr:twoCellAnchor>
    <xdr:from>
      <xdr:col>6</xdr:col>
      <xdr:colOff>76200</xdr:colOff>
      <xdr:row>153</xdr:row>
      <xdr:rowOff>30480</xdr:rowOff>
    </xdr:from>
    <xdr:to>
      <xdr:col>11</xdr:col>
      <xdr:colOff>30480</xdr:colOff>
      <xdr:row>159</xdr:row>
      <xdr:rowOff>15240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2300-00000F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18,400
Invalid Ballot Papers 83
Valid Poll 10,274
Number of Seats 5
Quota 1,713
</a:t>
          </a:r>
        </a:p>
      </xdr:txBody>
    </xdr:sp>
    <xdr:clientData/>
  </xdr:twoCellAnchor>
  <xdr:twoCellAnchor>
    <xdr:from>
      <xdr:col>11</xdr:col>
      <xdr:colOff>121920</xdr:colOff>
      <xdr:row>153</xdr:row>
      <xdr:rowOff>0</xdr:rowOff>
    </xdr:from>
    <xdr:to>
      <xdr:col>16</xdr:col>
      <xdr:colOff>76200</xdr:colOff>
      <xdr:row>158</xdr:row>
      <xdr:rowOff>167640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2300-000010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JIM CODD (Ant)
GER CARTHY (Non-P)
FRANK STAPLES (FG)
LISA MCDONALD (FF)
AOIFE ROSE O'BRIEN (SF)
</a:t>
          </a:r>
        </a:p>
      </xdr:txBody>
    </xdr:sp>
    <xdr:clientData/>
  </xdr:twoCellAnchor>
  <xdr:twoCellAnchor>
    <xdr:from>
      <xdr:col>1</xdr:col>
      <xdr:colOff>0</xdr:colOff>
      <xdr:row>192</xdr:row>
      <xdr:rowOff>53340</xdr:rowOff>
    </xdr:from>
    <xdr:to>
      <xdr:col>5</xdr:col>
      <xdr:colOff>563880</xdr:colOff>
      <xdr:row>198</xdr:row>
      <xdr:rowOff>38100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2300-000011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Wexford LEA
</a:t>
          </a:r>
        </a:p>
      </xdr:txBody>
    </xdr:sp>
    <xdr:clientData/>
  </xdr:twoCellAnchor>
  <xdr:twoCellAnchor>
    <xdr:from>
      <xdr:col>6</xdr:col>
      <xdr:colOff>76200</xdr:colOff>
      <xdr:row>192</xdr:row>
      <xdr:rowOff>30480</xdr:rowOff>
    </xdr:from>
    <xdr:to>
      <xdr:col>11</xdr:col>
      <xdr:colOff>30480</xdr:colOff>
      <xdr:row>198</xdr:row>
      <xdr:rowOff>15240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2300-000012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23,333
Invalid Ballot Papers 118
Valid Poll 11,395
Number of Seats 7
Quota 1,425
</a:t>
          </a:r>
        </a:p>
      </xdr:txBody>
    </xdr:sp>
    <xdr:clientData/>
  </xdr:twoCellAnchor>
  <xdr:twoCellAnchor>
    <xdr:from>
      <xdr:col>11</xdr:col>
      <xdr:colOff>121920</xdr:colOff>
      <xdr:row>192</xdr:row>
      <xdr:rowOff>0</xdr:rowOff>
    </xdr:from>
    <xdr:to>
      <xdr:col>16</xdr:col>
      <xdr:colOff>76200</xdr:colOff>
      <xdr:row>197</xdr:row>
      <xdr:rowOff>167640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2300-000013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GEORGE LAWLOR (Lab)
ROBBIE STAPLES (FG)
GARRY LAFFAN (FF)
LEONARD KELLY (Non-P)
TOM FORDE (SF)
RAYMOND SHANNON
CATHERINE BIDDY WALSH (Lab)
</a:t>
          </a: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53340</xdr:rowOff>
    </xdr:from>
    <xdr:to>
      <xdr:col>5</xdr:col>
      <xdr:colOff>563880</xdr:colOff>
      <xdr:row>7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Arklow LEA
</a:t>
          </a:r>
        </a:p>
      </xdr:txBody>
    </xdr:sp>
    <xdr:clientData/>
  </xdr:twoCellAnchor>
  <xdr:twoCellAnchor>
    <xdr:from>
      <xdr:col>6</xdr:col>
      <xdr:colOff>76200</xdr:colOff>
      <xdr:row>1</xdr:row>
      <xdr:rowOff>30480</xdr:rowOff>
    </xdr:from>
    <xdr:to>
      <xdr:col>11</xdr:col>
      <xdr:colOff>30480</xdr:colOff>
      <xdr:row>7</xdr:row>
      <xdr:rowOff>15240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2400-000003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19,259
Invalid Ballot Papers 141
Valid Poll 10,268
Number of Seats 6
Quota 1,467
</a:t>
          </a:r>
        </a:p>
      </xdr:txBody>
    </xdr:sp>
    <xdr:clientData/>
  </xdr:twoCellAnchor>
  <xdr:twoCellAnchor>
    <xdr:from>
      <xdr:col>11</xdr:col>
      <xdr:colOff>121920</xdr:colOff>
      <xdr:row>1</xdr:row>
      <xdr:rowOff>0</xdr:rowOff>
    </xdr:from>
    <xdr:to>
      <xdr:col>16</xdr:col>
      <xdr:colOff>76200</xdr:colOff>
      <xdr:row>6</xdr:row>
      <xdr:rowOff>167640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2400-000004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PAT KENNEDY (FF)
PEIR LEONARD (Non-P)
SLYVESTER BOURKE (FG)
PAT FITZGERALD (FF)
WARREN O'TOOLE (SF)
MIRIAM MURPHY (Non-P)
</a:t>
          </a:r>
        </a:p>
      </xdr:txBody>
    </xdr:sp>
    <xdr:clientData/>
  </xdr:twoCellAnchor>
  <xdr:twoCellAnchor>
    <xdr:from>
      <xdr:col>1</xdr:col>
      <xdr:colOff>0</xdr:colOff>
      <xdr:row>40</xdr:row>
      <xdr:rowOff>53340</xdr:rowOff>
    </xdr:from>
    <xdr:to>
      <xdr:col>5</xdr:col>
      <xdr:colOff>563880</xdr:colOff>
      <xdr:row>46</xdr:row>
      <xdr:rowOff>38100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2400-000005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Baltinglass LEA
</a:t>
          </a:r>
        </a:p>
      </xdr:txBody>
    </xdr:sp>
    <xdr:clientData/>
  </xdr:twoCellAnchor>
  <xdr:twoCellAnchor>
    <xdr:from>
      <xdr:col>6</xdr:col>
      <xdr:colOff>76200</xdr:colOff>
      <xdr:row>40</xdr:row>
      <xdr:rowOff>30480</xdr:rowOff>
    </xdr:from>
    <xdr:to>
      <xdr:col>11</xdr:col>
      <xdr:colOff>30480</xdr:colOff>
      <xdr:row>46</xdr:row>
      <xdr:rowOff>15240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400-000006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20,661
Invalid Ballot Papers 115
Valid Poll 11,154
Number of Seats 6
Quota 1,594
</a:t>
          </a:r>
        </a:p>
      </xdr:txBody>
    </xdr:sp>
    <xdr:clientData/>
  </xdr:twoCellAnchor>
  <xdr:twoCellAnchor>
    <xdr:from>
      <xdr:col>11</xdr:col>
      <xdr:colOff>121920</xdr:colOff>
      <xdr:row>40</xdr:row>
      <xdr:rowOff>0</xdr:rowOff>
    </xdr:from>
    <xdr:to>
      <xdr:col>16</xdr:col>
      <xdr:colOff>76200</xdr:colOff>
      <xdr:row>45</xdr:row>
      <xdr:rowOff>167640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2400-000007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GERRY O'NEILL (Non-P)
EDWARD TIMMINS (FG)
PETER STAPLETON (FG)
AVRIL CRONIN (FG)
PATSY GLENNON (FF)
JASON MULHALL (Non-P)
</a:t>
          </a:r>
        </a:p>
      </xdr:txBody>
    </xdr:sp>
    <xdr:clientData/>
  </xdr:twoCellAnchor>
  <xdr:twoCellAnchor>
    <xdr:from>
      <xdr:col>1</xdr:col>
      <xdr:colOff>0</xdr:colOff>
      <xdr:row>81</xdr:row>
      <xdr:rowOff>53340</xdr:rowOff>
    </xdr:from>
    <xdr:to>
      <xdr:col>5</xdr:col>
      <xdr:colOff>563880</xdr:colOff>
      <xdr:row>87</xdr:row>
      <xdr:rowOff>38100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2400-000008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Bray East LEA
</a:t>
          </a:r>
        </a:p>
      </xdr:txBody>
    </xdr:sp>
    <xdr:clientData/>
  </xdr:twoCellAnchor>
  <xdr:twoCellAnchor>
    <xdr:from>
      <xdr:col>6</xdr:col>
      <xdr:colOff>76200</xdr:colOff>
      <xdr:row>81</xdr:row>
      <xdr:rowOff>30480</xdr:rowOff>
    </xdr:from>
    <xdr:to>
      <xdr:col>11</xdr:col>
      <xdr:colOff>30480</xdr:colOff>
      <xdr:row>87</xdr:row>
      <xdr:rowOff>15240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2400-000009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12,273
Invalid Ballot Papers 66
Valid Poll 6,490
Number of Seats 4
Quota 1,299
</a:t>
          </a:r>
        </a:p>
      </xdr:txBody>
    </xdr:sp>
    <xdr:clientData/>
  </xdr:twoCellAnchor>
  <xdr:twoCellAnchor>
    <xdr:from>
      <xdr:col>11</xdr:col>
      <xdr:colOff>121920</xdr:colOff>
      <xdr:row>81</xdr:row>
      <xdr:rowOff>0</xdr:rowOff>
    </xdr:from>
    <xdr:to>
      <xdr:col>16</xdr:col>
      <xdr:colOff>76200</xdr:colOff>
      <xdr:row>86</xdr:row>
      <xdr:rowOff>167640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2400-00000A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AOIFE FLYNN KENNEDY (FG)
ERIKA DOYLE (Grn)
IAN NEARY (IndI)
MALACHAÍ DUDDY (Non-P)
</a:t>
          </a:r>
        </a:p>
      </xdr:txBody>
    </xdr:sp>
    <xdr:clientData/>
  </xdr:twoCellAnchor>
  <xdr:twoCellAnchor>
    <xdr:from>
      <xdr:col>1</xdr:col>
      <xdr:colOff>0</xdr:colOff>
      <xdr:row>120</xdr:row>
      <xdr:rowOff>53340</xdr:rowOff>
    </xdr:from>
    <xdr:to>
      <xdr:col>5</xdr:col>
      <xdr:colOff>563880</xdr:colOff>
      <xdr:row>126</xdr:row>
      <xdr:rowOff>38100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2400-00000B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Bray West LEA
</a:t>
          </a:r>
        </a:p>
      </xdr:txBody>
    </xdr:sp>
    <xdr:clientData/>
  </xdr:twoCellAnchor>
  <xdr:twoCellAnchor>
    <xdr:from>
      <xdr:col>6</xdr:col>
      <xdr:colOff>76200</xdr:colOff>
      <xdr:row>120</xdr:row>
      <xdr:rowOff>30480</xdr:rowOff>
    </xdr:from>
    <xdr:to>
      <xdr:col>11</xdr:col>
      <xdr:colOff>30480</xdr:colOff>
      <xdr:row>126</xdr:row>
      <xdr:rowOff>15240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2400-00000C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13,461
Invalid Ballot Papers 48
Valid Poll 7,119
Number of Seats 4
Quota 1,424
</a:t>
          </a:r>
        </a:p>
      </xdr:txBody>
    </xdr:sp>
    <xdr:clientData/>
  </xdr:twoCellAnchor>
  <xdr:twoCellAnchor>
    <xdr:from>
      <xdr:col>11</xdr:col>
      <xdr:colOff>121920</xdr:colOff>
      <xdr:row>120</xdr:row>
      <xdr:rowOff>0</xdr:rowOff>
    </xdr:from>
    <xdr:to>
      <xdr:col>16</xdr:col>
      <xdr:colOff>76200</xdr:colOff>
      <xdr:row>125</xdr:row>
      <xdr:rowOff>167640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2400-00000D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JOE BEHAN (Non-P)
MELANIE CORRIGAN (FG)
CAROLINE WINSTANLEY (SD)
DERMOT 'DAISY' O'BRIEN (SF)
</a:t>
          </a:r>
        </a:p>
      </xdr:txBody>
    </xdr:sp>
    <xdr:clientData/>
  </xdr:twoCellAnchor>
  <xdr:twoCellAnchor>
    <xdr:from>
      <xdr:col>1</xdr:col>
      <xdr:colOff>0</xdr:colOff>
      <xdr:row>155</xdr:row>
      <xdr:rowOff>53340</xdr:rowOff>
    </xdr:from>
    <xdr:to>
      <xdr:col>5</xdr:col>
      <xdr:colOff>563880</xdr:colOff>
      <xdr:row>161</xdr:row>
      <xdr:rowOff>38100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2400-00000E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Greystones LEA
</a:t>
          </a:r>
        </a:p>
      </xdr:txBody>
    </xdr:sp>
    <xdr:clientData/>
  </xdr:twoCellAnchor>
  <xdr:twoCellAnchor>
    <xdr:from>
      <xdr:col>6</xdr:col>
      <xdr:colOff>76200</xdr:colOff>
      <xdr:row>155</xdr:row>
      <xdr:rowOff>30480</xdr:rowOff>
    </xdr:from>
    <xdr:to>
      <xdr:col>11</xdr:col>
      <xdr:colOff>30480</xdr:colOff>
      <xdr:row>161</xdr:row>
      <xdr:rowOff>15240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2400-00000F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21,035
Invalid Ballot Papers 107
Valid Poll 11,380
Number of Seats 6
Quota 1,626
</a:t>
          </a:r>
        </a:p>
      </xdr:txBody>
    </xdr:sp>
    <xdr:clientData/>
  </xdr:twoCellAnchor>
  <xdr:twoCellAnchor>
    <xdr:from>
      <xdr:col>11</xdr:col>
      <xdr:colOff>121920</xdr:colOff>
      <xdr:row>155</xdr:row>
      <xdr:rowOff>0</xdr:rowOff>
    </xdr:from>
    <xdr:to>
      <xdr:col>16</xdr:col>
      <xdr:colOff>76200</xdr:colOff>
      <xdr:row>160</xdr:row>
      <xdr:rowOff>167640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2400-000010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STEPHEN STOKES (Non-P)
TOM FORTUNE (Non-P)
LOUISE FENELON GASKIN (FG)
ORLA FINN (Non-P)
MARK BARRY (SD)
LOURDA SCOTT (Grn)
</a:t>
          </a:r>
        </a:p>
      </xdr:txBody>
    </xdr:sp>
    <xdr:clientData/>
  </xdr:twoCellAnchor>
  <xdr:twoCellAnchor>
    <xdr:from>
      <xdr:col>1</xdr:col>
      <xdr:colOff>0</xdr:colOff>
      <xdr:row>198</xdr:row>
      <xdr:rowOff>53340</xdr:rowOff>
    </xdr:from>
    <xdr:to>
      <xdr:col>5</xdr:col>
      <xdr:colOff>563880</xdr:colOff>
      <xdr:row>204</xdr:row>
      <xdr:rowOff>38100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2400-000011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Wicklow LEA
</a:t>
          </a:r>
        </a:p>
      </xdr:txBody>
    </xdr:sp>
    <xdr:clientData/>
  </xdr:twoCellAnchor>
  <xdr:twoCellAnchor>
    <xdr:from>
      <xdr:col>6</xdr:col>
      <xdr:colOff>76200</xdr:colOff>
      <xdr:row>198</xdr:row>
      <xdr:rowOff>30480</xdr:rowOff>
    </xdr:from>
    <xdr:to>
      <xdr:col>11</xdr:col>
      <xdr:colOff>30480</xdr:colOff>
      <xdr:row>204</xdr:row>
      <xdr:rowOff>15240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2400-000012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23,378
Invalid Ballot Papers 123
Valid Poll 12,300
Number of Seats 6
Quota 1,758
</a:t>
          </a:r>
        </a:p>
      </xdr:txBody>
    </xdr:sp>
    <xdr:clientData/>
  </xdr:twoCellAnchor>
  <xdr:twoCellAnchor>
    <xdr:from>
      <xdr:col>11</xdr:col>
      <xdr:colOff>121920</xdr:colOff>
      <xdr:row>198</xdr:row>
      <xdr:rowOff>0</xdr:rowOff>
    </xdr:from>
    <xdr:to>
      <xdr:col>16</xdr:col>
      <xdr:colOff>76200</xdr:colOff>
      <xdr:row>203</xdr:row>
      <xdr:rowOff>167640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2400-000013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JOHN SNELL (Non-P)
DANNY ALVEY (SD)
PAUL O'BRIEN (Lab)
GAIL DUNNE (FF)
SHANE LANGRELL (FG)
GRAHAM RICHMOND (FG)
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4413"/>
  <sheetViews>
    <sheetView tabSelected="1" zoomScale="73" zoomScaleNormal="100" workbookViewId="0">
      <selection activeCell="G408" sqref="G408"/>
    </sheetView>
  </sheetViews>
  <sheetFormatPr defaultColWidth="9.1796875" defaultRowHeight="14.5" x14ac:dyDescent="0.35"/>
  <cols>
    <col min="1" max="1" width="25.7265625" style="4" customWidth="1"/>
    <col min="2" max="2" width="7.7265625" style="120" customWidth="1"/>
    <col min="3" max="3" width="26.54296875" style="120" customWidth="1"/>
    <col min="4" max="4" width="11.453125" style="120" customWidth="1"/>
    <col min="5" max="5" width="12.7265625" style="120" customWidth="1"/>
    <col min="6" max="6" width="12.81640625" style="120" customWidth="1"/>
    <col min="7" max="7" width="8.7265625" style="120" customWidth="1"/>
    <col min="8" max="8" width="11.1796875" style="120" bestFit="1" customWidth="1"/>
    <col min="9" max="9" width="10.81640625" style="120" customWidth="1"/>
    <col min="10" max="10" width="12.1796875" style="120" customWidth="1"/>
    <col min="11" max="11" width="11.7265625" style="120" customWidth="1"/>
    <col min="12" max="12" width="9.1796875" style="120"/>
    <col min="13" max="13" width="11.1796875" style="120" bestFit="1" customWidth="1"/>
    <col min="14" max="14" width="9.1796875" style="119"/>
    <col min="15" max="15" width="9.1796875" style="118"/>
    <col min="16" max="16384" width="9.1796875" style="3"/>
  </cols>
  <sheetData>
    <row r="2" spans="1:15" x14ac:dyDescent="0.25">
      <c r="A2" s="79" t="s">
        <v>2558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</row>
    <row r="3" spans="1:15" x14ac:dyDescent="0.25">
      <c r="A3" s="79"/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</row>
    <row r="4" spans="1:15" s="77" customFormat="1" ht="30" customHeight="1" x14ac:dyDescent="0.25">
      <c r="A4" s="80" t="s">
        <v>2557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79"/>
      <c r="N4" s="136"/>
      <c r="O4" s="135"/>
    </row>
    <row r="5" spans="1:15" ht="7.15" customHeight="1" x14ac:dyDescent="0.35"/>
    <row r="6" spans="1:15" s="5" customFormat="1" x14ac:dyDescent="0.35">
      <c r="A6" s="297" t="s">
        <v>2513</v>
      </c>
      <c r="B6" s="298" t="s">
        <v>2556</v>
      </c>
      <c r="C6" s="299" t="s">
        <v>2555</v>
      </c>
      <c r="D6" s="294" t="s">
        <v>2535</v>
      </c>
      <c r="E6" s="295"/>
      <c r="F6" s="295"/>
      <c r="G6" s="295"/>
      <c r="H6" s="295"/>
      <c r="I6" s="308" t="s">
        <v>2534</v>
      </c>
      <c r="J6" s="309"/>
      <c r="K6" s="309"/>
      <c r="L6" s="309"/>
      <c r="M6" s="309"/>
      <c r="N6" s="168"/>
      <c r="O6" s="148"/>
    </row>
    <row r="7" spans="1:15" s="5" customFormat="1" ht="49.9" customHeight="1" x14ac:dyDescent="0.35">
      <c r="A7" s="297"/>
      <c r="B7" s="298"/>
      <c r="C7" s="300"/>
      <c r="D7" s="133" t="s">
        <v>2554</v>
      </c>
      <c r="E7" s="112" t="s">
        <v>2553</v>
      </c>
      <c r="F7" s="111" t="s">
        <v>2539</v>
      </c>
      <c r="G7" s="111" t="s">
        <v>2552</v>
      </c>
      <c r="H7" s="111" t="s">
        <v>2537</v>
      </c>
      <c r="I7" s="133" t="s">
        <v>2554</v>
      </c>
      <c r="J7" s="112" t="s">
        <v>2553</v>
      </c>
      <c r="K7" s="111" t="s">
        <v>2539</v>
      </c>
      <c r="L7" s="111" t="s">
        <v>2552</v>
      </c>
      <c r="M7" s="111" t="s">
        <v>2537</v>
      </c>
      <c r="N7" s="168"/>
      <c r="O7" s="148"/>
    </row>
    <row r="8" spans="1:15" ht="15" customHeight="1" x14ac:dyDescent="0.35">
      <c r="A8" s="204" t="s">
        <v>2512</v>
      </c>
      <c r="B8" s="19">
        <f ca="1">INDIRECT("'"&amp;$A8&amp;"'!AW39")</f>
        <v>18</v>
      </c>
      <c r="C8" s="19">
        <f ca="1">INDIRECT("'"&amp;$A8&amp;"'!AM35")</f>
        <v>22875</v>
      </c>
      <c r="D8" s="19">
        <f ca="1">INDIRECT("'"&amp;$A8&amp;"'!AP8")</f>
        <v>7</v>
      </c>
      <c r="E8" s="19">
        <f ca="1">INDIRECT("'"&amp;$A8&amp;"'!AM8")</f>
        <v>6891</v>
      </c>
      <c r="F8" s="46">
        <f ca="1">SUM(E8/C8*100)</f>
        <v>30.124590163934428</v>
      </c>
      <c r="G8" s="19">
        <f ca="1">INDIRECT("'"&amp;$A8&amp;"'!AZ8")</f>
        <v>5</v>
      </c>
      <c r="H8" s="145">
        <f t="shared" ref="H8:H34" ca="1" si="0">SUM(G8/B8*100)</f>
        <v>27.777777777777779</v>
      </c>
      <c r="I8" s="19">
        <f ca="1">INDIRECT("'"&amp;$A8&amp;"'!AP9")</f>
        <v>8</v>
      </c>
      <c r="J8" s="19">
        <f ca="1">INDIRECT("'"&amp;$A8&amp;"'!AM9")</f>
        <v>6340</v>
      </c>
      <c r="K8" s="131">
        <f ca="1">SUM(J8/C8*100)</f>
        <v>27.715846994535521</v>
      </c>
      <c r="L8" s="19">
        <f ca="1">INDIRECT("'"&amp;$A8&amp;"'!AZ9")</f>
        <v>6</v>
      </c>
      <c r="M8" s="144">
        <f t="shared" ref="M8:M34" ca="1" si="1">SUM(L8/B8*100)</f>
        <v>33.333333333333329</v>
      </c>
    </row>
    <row r="9" spans="1:15" ht="15" customHeight="1" x14ac:dyDescent="0.35">
      <c r="A9" s="198" t="s">
        <v>2511</v>
      </c>
      <c r="B9" s="19">
        <f t="shared" ref="B9:B33" ca="1" si="2">INDIRECT("'"&amp;$A9&amp;"'!AW39")</f>
        <v>18</v>
      </c>
      <c r="C9" s="19">
        <f t="shared" ref="C9:C33" ca="1" si="3">INDIRECT("'"&amp;$A9&amp;"'!AM35")</f>
        <v>33914</v>
      </c>
      <c r="D9" s="19">
        <f t="shared" ref="D9:D33" ca="1" si="4">INDIRECT("'"&amp;$A9&amp;"'!AP8")</f>
        <v>8</v>
      </c>
      <c r="E9" s="19">
        <f t="shared" ref="E9:E33" ca="1" si="5">INDIRECT("'"&amp;$A9&amp;"'!AM8")</f>
        <v>9375</v>
      </c>
      <c r="F9" s="46">
        <f t="shared" ref="F9:F34" ca="1" si="6">SUM(E9/C9*100)</f>
        <v>27.643451082148967</v>
      </c>
      <c r="G9" s="19">
        <f t="shared" ref="G9:G33" ca="1" si="7">INDIRECT("'"&amp;$A9&amp;"'!AZ8")</f>
        <v>6</v>
      </c>
      <c r="H9" s="132">
        <f t="shared" ca="1" si="0"/>
        <v>33.333333333333329</v>
      </c>
      <c r="I9" s="19">
        <f t="shared" ref="I9:I33" ca="1" si="8">INDIRECT("'"&amp;$A9&amp;"'!AP9")</f>
        <v>7</v>
      </c>
      <c r="J9" s="19">
        <f t="shared" ref="J9:J33" ca="1" si="9">INDIRECT("'"&amp;$A9&amp;"'!AM9")</f>
        <v>9553</v>
      </c>
      <c r="K9" s="131">
        <f ca="1">SUM(J9/C9*100)</f>
        <v>28.168308073362034</v>
      </c>
      <c r="L9" s="19">
        <f t="shared" ref="L9:L33" ca="1" si="10">INDIRECT("'"&amp;$A9&amp;"'!AZ9")</f>
        <v>6</v>
      </c>
      <c r="M9" s="131">
        <f t="shared" ca="1" si="1"/>
        <v>33.333333333333329</v>
      </c>
      <c r="N9" s="203" t="s">
        <v>2487</v>
      </c>
      <c r="O9" s="118" t="s">
        <v>2487</v>
      </c>
    </row>
    <row r="10" spans="1:15" ht="15" customHeight="1" x14ac:dyDescent="0.35">
      <c r="A10" s="198" t="s">
        <v>2510</v>
      </c>
      <c r="B10" s="19">
        <f t="shared" ca="1" si="2"/>
        <v>28</v>
      </c>
      <c r="C10" s="19">
        <f t="shared" ca="1" si="3"/>
        <v>53799</v>
      </c>
      <c r="D10" s="19">
        <f t="shared" ca="1" si="4"/>
        <v>16</v>
      </c>
      <c r="E10" s="19">
        <f t="shared" ca="1" si="5"/>
        <v>21034</v>
      </c>
      <c r="F10" s="46">
        <f t="shared" ca="1" si="6"/>
        <v>39.097380992211747</v>
      </c>
      <c r="G10" s="19">
        <f t="shared" ca="1" si="7"/>
        <v>14</v>
      </c>
      <c r="H10" s="132">
        <f t="shared" ca="1" si="0"/>
        <v>50</v>
      </c>
      <c r="I10" s="19">
        <f t="shared" ca="1" si="8"/>
        <v>11</v>
      </c>
      <c r="J10" s="19">
        <f t="shared" ca="1" si="9"/>
        <v>15608</v>
      </c>
      <c r="K10" s="131">
        <f t="shared" ref="K10:K33" ca="1" si="11">SUM(J10/C10*100)</f>
        <v>29.011691667131362</v>
      </c>
      <c r="L10" s="19">
        <f t="shared" ca="1" si="10"/>
        <v>9</v>
      </c>
      <c r="M10" s="131">
        <f t="shared" ca="1" si="1"/>
        <v>32.142857142857146</v>
      </c>
      <c r="N10" s="119" t="s">
        <v>2560</v>
      </c>
      <c r="O10" s="118" t="s">
        <v>2487</v>
      </c>
    </row>
    <row r="11" spans="1:15" ht="15" customHeight="1" x14ac:dyDescent="0.35">
      <c r="A11" s="198" t="s">
        <v>3618</v>
      </c>
      <c r="B11" s="19">
        <f t="shared" ca="1" si="2"/>
        <v>55</v>
      </c>
      <c r="C11" s="19">
        <f t="shared" ca="1" si="3"/>
        <v>145089</v>
      </c>
      <c r="D11" s="19">
        <f t="shared" ca="1" si="4"/>
        <v>23</v>
      </c>
      <c r="E11" s="19">
        <f t="shared" ca="1" si="5"/>
        <v>39958</v>
      </c>
      <c r="F11" s="46">
        <f t="shared" ca="1" si="6"/>
        <v>27.540337310202702</v>
      </c>
      <c r="G11" s="19">
        <f t="shared" ca="1" si="7"/>
        <v>19</v>
      </c>
      <c r="H11" s="132">
        <f t="shared" ca="1" si="0"/>
        <v>34.545454545454547</v>
      </c>
      <c r="I11" s="19">
        <f t="shared" ca="1" si="8"/>
        <v>24</v>
      </c>
      <c r="J11" s="19">
        <f t="shared" ca="1" si="9"/>
        <v>42043</v>
      </c>
      <c r="K11" s="131">
        <f t="shared" ca="1" si="11"/>
        <v>28.977386293929936</v>
      </c>
      <c r="L11" s="19">
        <f t="shared" ca="1" si="10"/>
        <v>18</v>
      </c>
      <c r="M11" s="131">
        <f t="shared" ca="1" si="1"/>
        <v>32.727272727272727</v>
      </c>
      <c r="O11" s="118" t="s">
        <v>2487</v>
      </c>
    </row>
    <row r="12" spans="1:15" ht="15" customHeight="1" x14ac:dyDescent="0.35">
      <c r="A12" s="198" t="s">
        <v>2509</v>
      </c>
      <c r="B12" s="19">
        <f t="shared" ca="1" si="2"/>
        <v>37</v>
      </c>
      <c r="C12" s="19">
        <f t="shared" ca="1" si="3"/>
        <v>76715</v>
      </c>
      <c r="D12" s="19">
        <f t="shared" ca="1" si="4"/>
        <v>15</v>
      </c>
      <c r="E12" s="19">
        <f t="shared" ca="1" si="5"/>
        <v>17461</v>
      </c>
      <c r="F12" s="46">
        <f t="shared" ca="1" si="6"/>
        <v>22.760868148341263</v>
      </c>
      <c r="G12" s="19">
        <f t="shared" ca="1" si="7"/>
        <v>10</v>
      </c>
      <c r="H12" s="132">
        <f t="shared" ca="1" si="0"/>
        <v>27.027027027027028</v>
      </c>
      <c r="I12" s="19">
        <f t="shared" ca="1" si="8"/>
        <v>9</v>
      </c>
      <c r="J12" s="19">
        <f t="shared" ca="1" si="9"/>
        <v>8069</v>
      </c>
      <c r="K12" s="131">
        <f t="shared" ca="1" si="11"/>
        <v>10.518151600078211</v>
      </c>
      <c r="L12" s="19">
        <f t="shared" ca="1" si="10"/>
        <v>3</v>
      </c>
      <c r="M12" s="131">
        <f t="shared" ca="1" si="1"/>
        <v>8.1081081081081088</v>
      </c>
      <c r="O12" s="118" t="s">
        <v>2487</v>
      </c>
    </row>
    <row r="13" spans="1:15" ht="15" customHeight="1" x14ac:dyDescent="0.35">
      <c r="A13" s="198" t="s">
        <v>2508</v>
      </c>
      <c r="B13" s="19">
        <f t="shared" ca="1" si="2"/>
        <v>40</v>
      </c>
      <c r="C13" s="19">
        <f t="shared" ca="1" si="3"/>
        <v>77013</v>
      </c>
      <c r="D13" s="19">
        <f t="shared" ca="1" si="4"/>
        <v>11</v>
      </c>
      <c r="E13" s="19">
        <f t="shared" ca="1" si="5"/>
        <v>8926</v>
      </c>
      <c r="F13" s="46">
        <f t="shared" ca="1" si="6"/>
        <v>11.590250996584992</v>
      </c>
      <c r="G13" s="19">
        <f t="shared" ca="1" si="7"/>
        <v>5</v>
      </c>
      <c r="H13" s="132">
        <f t="shared" ca="1" si="0"/>
        <v>12.5</v>
      </c>
      <c r="I13" s="19">
        <f t="shared" ca="1" si="8"/>
        <v>17</v>
      </c>
      <c r="J13" s="19">
        <f t="shared" ca="1" si="9"/>
        <v>25630</v>
      </c>
      <c r="K13" s="131">
        <f t="shared" ca="1" si="11"/>
        <v>33.280095568280679</v>
      </c>
      <c r="L13" s="19">
        <f t="shared" ca="1" si="10"/>
        <v>16</v>
      </c>
      <c r="M13" s="131">
        <f t="shared" ca="1" si="1"/>
        <v>40</v>
      </c>
      <c r="O13" s="118" t="s">
        <v>2487</v>
      </c>
    </row>
    <row r="14" spans="1:15" ht="15" customHeight="1" x14ac:dyDescent="0.35">
      <c r="A14" s="198" t="s">
        <v>2507</v>
      </c>
      <c r="B14" s="19">
        <f t="shared" ca="1" si="2"/>
        <v>40</v>
      </c>
      <c r="C14" s="19">
        <f t="shared" ca="1" si="3"/>
        <v>86116</v>
      </c>
      <c r="D14" s="19">
        <f t="shared" ca="1" si="4"/>
        <v>13</v>
      </c>
      <c r="E14" s="19">
        <f t="shared" ca="1" si="5"/>
        <v>14723</v>
      </c>
      <c r="F14" s="46">
        <f t="shared" ca="1" si="6"/>
        <v>17.096706767615775</v>
      </c>
      <c r="G14" s="19">
        <f t="shared" ca="1" si="7"/>
        <v>6</v>
      </c>
      <c r="H14" s="132">
        <f t="shared" ca="1" si="0"/>
        <v>15</v>
      </c>
      <c r="I14" s="19">
        <f t="shared" ca="1" si="8"/>
        <v>9</v>
      </c>
      <c r="J14" s="19">
        <f t="shared" ca="1" si="9"/>
        <v>14096</v>
      </c>
      <c r="K14" s="131">
        <f t="shared" ca="1" si="11"/>
        <v>16.368619071949464</v>
      </c>
      <c r="L14" s="19">
        <f t="shared" ca="1" si="10"/>
        <v>7</v>
      </c>
      <c r="M14" s="131">
        <f t="shared" ca="1" si="1"/>
        <v>17.5</v>
      </c>
      <c r="O14" s="118" t="s">
        <v>2487</v>
      </c>
    </row>
    <row r="15" spans="1:15" ht="15" customHeight="1" x14ac:dyDescent="0.35">
      <c r="A15" s="198" t="s">
        <v>3622</v>
      </c>
      <c r="B15" s="19">
        <f t="shared" ca="1" si="2"/>
        <v>39</v>
      </c>
      <c r="C15" s="19">
        <f t="shared" ca="1" si="3"/>
        <v>79623</v>
      </c>
      <c r="D15" s="19">
        <f t="shared" ca="1" si="4"/>
        <v>17</v>
      </c>
      <c r="E15" s="19">
        <f t="shared" ca="1" si="5"/>
        <v>21719</v>
      </c>
      <c r="F15" s="46">
        <f t="shared" ca="1" si="6"/>
        <v>27.277294249149115</v>
      </c>
      <c r="G15" s="19">
        <f t="shared" ca="1" si="7"/>
        <v>11</v>
      </c>
      <c r="H15" s="132">
        <f t="shared" ca="1" si="0"/>
        <v>28.205128205128204</v>
      </c>
      <c r="I15" s="19">
        <f t="shared" ca="1" si="8"/>
        <v>14</v>
      </c>
      <c r="J15" s="19">
        <f t="shared" ca="1" si="9"/>
        <v>23430</v>
      </c>
      <c r="K15" s="131">
        <f t="shared" ca="1" si="11"/>
        <v>29.426170830036547</v>
      </c>
      <c r="L15" s="19">
        <f t="shared" ca="1" si="10"/>
        <v>13</v>
      </c>
      <c r="M15" s="131">
        <f t="shared" ca="1" si="1"/>
        <v>33.333333333333329</v>
      </c>
      <c r="O15" s="118" t="s">
        <v>2487</v>
      </c>
    </row>
    <row r="16" spans="1:15" s="61" customFormat="1" ht="15" customHeight="1" x14ac:dyDescent="0.35">
      <c r="A16" s="198" t="s">
        <v>2506</v>
      </c>
      <c r="B16" s="19">
        <f t="shared" ca="1" si="2"/>
        <v>33</v>
      </c>
      <c r="C16" s="19">
        <f t="shared" ca="1" si="3"/>
        <v>74911</v>
      </c>
      <c r="D16" s="19">
        <f t="shared" ca="1" si="4"/>
        <v>11</v>
      </c>
      <c r="E16" s="19">
        <f t="shared" ca="1" si="5"/>
        <v>16060</v>
      </c>
      <c r="F16" s="46">
        <f t="shared" ca="1" si="6"/>
        <v>21.43877401182737</v>
      </c>
      <c r="G16" s="19">
        <f t="shared" ca="1" si="7"/>
        <v>9</v>
      </c>
      <c r="H16" s="202">
        <f t="shared" ca="1" si="0"/>
        <v>27.27272727272727</v>
      </c>
      <c r="I16" s="19">
        <f t="shared" ca="1" si="8"/>
        <v>10</v>
      </c>
      <c r="J16" s="19">
        <f t="shared" ca="1" si="9"/>
        <v>12420</v>
      </c>
      <c r="K16" s="201">
        <f t="shared" ca="1" si="11"/>
        <v>16.579674547129262</v>
      </c>
      <c r="L16" s="19">
        <f t="shared" ca="1" si="10"/>
        <v>6</v>
      </c>
      <c r="M16" s="201">
        <f t="shared" ca="1" si="1"/>
        <v>18.181818181818183</v>
      </c>
      <c r="N16" s="200"/>
      <c r="O16" s="155" t="s">
        <v>2487</v>
      </c>
    </row>
    <row r="17" spans="1:15" ht="15" customHeight="1" x14ac:dyDescent="0.35">
      <c r="A17" s="198" t="s">
        <v>2505</v>
      </c>
      <c r="B17" s="19">
        <f t="shared" ca="1" si="2"/>
        <v>40</v>
      </c>
      <c r="C17" s="19">
        <f t="shared" ca="1" si="3"/>
        <v>75333</v>
      </c>
      <c r="D17" s="19">
        <f t="shared" ca="1" si="4"/>
        <v>14</v>
      </c>
      <c r="E17" s="19">
        <f t="shared" ca="1" si="5"/>
        <v>16132</v>
      </c>
      <c r="F17" s="46">
        <f t="shared" ca="1" si="6"/>
        <v>21.414254045371884</v>
      </c>
      <c r="G17" s="19">
        <f t="shared" ca="1" si="7"/>
        <v>12</v>
      </c>
      <c r="H17" s="132">
        <f t="shared" ca="1" si="0"/>
        <v>30</v>
      </c>
      <c r="I17" s="19">
        <f t="shared" ca="1" si="8"/>
        <v>15</v>
      </c>
      <c r="J17" s="19">
        <f t="shared" ca="1" si="9"/>
        <v>21192</v>
      </c>
      <c r="K17" s="131">
        <f t="shared" ca="1" si="11"/>
        <v>28.131097925212057</v>
      </c>
      <c r="L17" s="19">
        <f t="shared" ca="1" si="10"/>
        <v>11</v>
      </c>
      <c r="M17" s="131">
        <f t="shared" ca="1" si="1"/>
        <v>27.500000000000004</v>
      </c>
      <c r="O17" s="118" t="s">
        <v>2487</v>
      </c>
    </row>
    <row r="18" spans="1:15" ht="15" customHeight="1" x14ac:dyDescent="0.35">
      <c r="A18" s="198" t="s">
        <v>2504</v>
      </c>
      <c r="B18" s="19">
        <f t="shared" ca="1" si="2"/>
        <v>24</v>
      </c>
      <c r="C18" s="19">
        <f t="shared" ca="1" si="3"/>
        <v>39672</v>
      </c>
      <c r="D18" s="19">
        <f t="shared" ca="1" si="4"/>
        <v>12</v>
      </c>
      <c r="E18" s="19">
        <f t="shared" ca="1" si="5"/>
        <v>15504</v>
      </c>
      <c r="F18" s="46">
        <f t="shared" ca="1" si="6"/>
        <v>39.080459770114942</v>
      </c>
      <c r="G18" s="19">
        <f t="shared" ca="1" si="7"/>
        <v>11</v>
      </c>
      <c r="H18" s="132">
        <f t="shared" ca="1" si="0"/>
        <v>45.833333333333329</v>
      </c>
      <c r="I18" s="19">
        <f t="shared" ca="1" si="8"/>
        <v>10</v>
      </c>
      <c r="J18" s="19">
        <f t="shared" ca="1" si="9"/>
        <v>11668</v>
      </c>
      <c r="K18" s="131">
        <f t="shared" ca="1" si="11"/>
        <v>29.411171607178865</v>
      </c>
      <c r="L18" s="19">
        <f t="shared" ca="1" si="10"/>
        <v>7</v>
      </c>
      <c r="M18" s="131">
        <f t="shared" ca="1" si="1"/>
        <v>29.166666666666668</v>
      </c>
      <c r="O18" s="118" t="s">
        <v>2560</v>
      </c>
    </row>
    <row r="19" spans="1:15" ht="15" customHeight="1" x14ac:dyDescent="0.35">
      <c r="A19" s="198" t="s">
        <v>2503</v>
      </c>
      <c r="B19" s="19">
        <f t="shared" ca="1" si="2"/>
        <v>19</v>
      </c>
      <c r="C19" s="19">
        <f t="shared" ca="1" si="3"/>
        <v>34750</v>
      </c>
      <c r="D19" s="19">
        <f t="shared" ca="1" si="4"/>
        <v>11</v>
      </c>
      <c r="E19" s="19">
        <f t="shared" ca="1" si="5"/>
        <v>10087</v>
      </c>
      <c r="F19" s="46">
        <f t="shared" ca="1" si="6"/>
        <v>29.027338129496407</v>
      </c>
      <c r="G19" s="19">
        <f t="shared" ca="1" si="7"/>
        <v>6</v>
      </c>
      <c r="H19" s="132">
        <f t="shared" ca="1" si="0"/>
        <v>31.578947368421051</v>
      </c>
      <c r="I19" s="19">
        <f t="shared" ca="1" si="8"/>
        <v>8</v>
      </c>
      <c r="J19" s="19">
        <f t="shared" ca="1" si="9"/>
        <v>8802</v>
      </c>
      <c r="K19" s="131">
        <f t="shared" ca="1" si="11"/>
        <v>25.329496402877698</v>
      </c>
      <c r="L19" s="19">
        <f t="shared" ca="1" si="10"/>
        <v>5</v>
      </c>
      <c r="M19" s="131">
        <f t="shared" ca="1" si="1"/>
        <v>26.315789473684209</v>
      </c>
      <c r="O19" s="118" t="s">
        <v>2487</v>
      </c>
    </row>
    <row r="20" spans="1:15" ht="15" customHeight="1" x14ac:dyDescent="0.35">
      <c r="A20" s="198" t="s">
        <v>1335</v>
      </c>
      <c r="B20" s="19">
        <f t="shared" ca="1" si="2"/>
        <v>18</v>
      </c>
      <c r="C20" s="19">
        <f t="shared" ca="1" si="3"/>
        <v>18716</v>
      </c>
      <c r="D20" s="19">
        <f t="shared" ca="1" si="4"/>
        <v>7</v>
      </c>
      <c r="E20" s="19">
        <f t="shared" ca="1" si="5"/>
        <v>5622</v>
      </c>
      <c r="F20" s="46">
        <f t="shared" ca="1" si="6"/>
        <v>30.038469758495406</v>
      </c>
      <c r="G20" s="19">
        <f t="shared" ca="1" si="7"/>
        <v>6</v>
      </c>
      <c r="H20" s="132">
        <f t="shared" ca="1" si="0"/>
        <v>33.333333333333329</v>
      </c>
      <c r="I20" s="19">
        <f t="shared" ca="1" si="8"/>
        <v>5</v>
      </c>
      <c r="J20" s="19">
        <f t="shared" ca="1" si="9"/>
        <v>3247</v>
      </c>
      <c r="K20" s="131">
        <f t="shared" ca="1" si="11"/>
        <v>17.348792477025004</v>
      </c>
      <c r="L20" s="19">
        <f t="shared" ca="1" si="10"/>
        <v>3</v>
      </c>
      <c r="M20" s="131">
        <f t="shared" ca="1" si="1"/>
        <v>16.666666666666664</v>
      </c>
      <c r="O20" s="118" t="s">
        <v>2487</v>
      </c>
    </row>
    <row r="21" spans="1:15" ht="15" customHeight="1" x14ac:dyDescent="0.35">
      <c r="A21" s="198" t="s">
        <v>2502</v>
      </c>
      <c r="B21" s="19">
        <f t="shared" ca="1" si="2"/>
        <v>18</v>
      </c>
      <c r="C21" s="19">
        <f t="shared" ca="1" si="3"/>
        <v>20949</v>
      </c>
      <c r="D21" s="19">
        <f t="shared" ca="1" si="4"/>
        <v>10</v>
      </c>
      <c r="E21" s="19">
        <f t="shared" ca="1" si="5"/>
        <v>6398</v>
      </c>
      <c r="F21" s="46">
        <f t="shared" ca="1" si="6"/>
        <v>30.540837271468806</v>
      </c>
      <c r="G21" s="19">
        <f t="shared" ca="1" si="7"/>
        <v>8</v>
      </c>
      <c r="H21" s="132">
        <f t="shared" ca="1" si="0"/>
        <v>44.444444444444443</v>
      </c>
      <c r="I21" s="19">
        <f t="shared" ca="1" si="8"/>
        <v>10</v>
      </c>
      <c r="J21" s="19">
        <f t="shared" ca="1" si="9"/>
        <v>9068</v>
      </c>
      <c r="K21" s="131">
        <f t="shared" ca="1" si="11"/>
        <v>43.28607570767101</v>
      </c>
      <c r="L21" s="19">
        <f t="shared" ca="1" si="10"/>
        <v>7</v>
      </c>
      <c r="M21" s="131">
        <f t="shared" ca="1" si="1"/>
        <v>38.888888888888893</v>
      </c>
      <c r="O21" s="118" t="s">
        <v>2487</v>
      </c>
    </row>
    <row r="22" spans="1:15" ht="15" customHeight="1" x14ac:dyDescent="0.35">
      <c r="A22" s="198" t="s">
        <v>2501</v>
      </c>
      <c r="B22" s="19">
        <f t="shared" ca="1" si="2"/>
        <v>29</v>
      </c>
      <c r="C22" s="19">
        <f t="shared" ca="1" si="3"/>
        <v>47581</v>
      </c>
      <c r="D22" s="19">
        <f t="shared" ca="1" si="4"/>
        <v>8</v>
      </c>
      <c r="E22" s="19">
        <f t="shared" ca="1" si="5"/>
        <v>8072</v>
      </c>
      <c r="F22" s="46">
        <f t="shared" ca="1" si="6"/>
        <v>16.964754839116456</v>
      </c>
      <c r="G22" s="19">
        <f t="shared" ca="1" si="7"/>
        <v>6</v>
      </c>
      <c r="H22" s="132">
        <f t="shared" ca="1" si="0"/>
        <v>20.689655172413794</v>
      </c>
      <c r="I22" s="19">
        <f t="shared" ca="1" si="8"/>
        <v>11</v>
      </c>
      <c r="J22" s="19">
        <f t="shared" ca="1" si="9"/>
        <v>8665</v>
      </c>
      <c r="K22" s="131">
        <f t="shared" ca="1" si="11"/>
        <v>18.211050629452931</v>
      </c>
      <c r="L22" s="19">
        <f t="shared" ca="1" si="10"/>
        <v>6</v>
      </c>
      <c r="M22" s="131">
        <f t="shared" ca="1" si="1"/>
        <v>20.689655172413794</v>
      </c>
      <c r="N22" s="121"/>
      <c r="O22" s="118" t="s">
        <v>2487</v>
      </c>
    </row>
    <row r="23" spans="1:15" ht="15" customHeight="1" x14ac:dyDescent="0.35">
      <c r="A23" s="198" t="s">
        <v>2500</v>
      </c>
      <c r="B23" s="19">
        <f t="shared" ca="1" si="2"/>
        <v>30</v>
      </c>
      <c r="C23" s="19">
        <f t="shared" ca="1" si="3"/>
        <v>66502</v>
      </c>
      <c r="D23" s="19">
        <f t="shared" ca="1" si="4"/>
        <v>13</v>
      </c>
      <c r="E23" s="19">
        <f t="shared" ca="1" si="5"/>
        <v>17278</v>
      </c>
      <c r="F23" s="46">
        <f t="shared" ca="1" si="6"/>
        <v>25.981173498541398</v>
      </c>
      <c r="G23" s="19">
        <f t="shared" ca="1" si="7"/>
        <v>10</v>
      </c>
      <c r="H23" s="132">
        <f t="shared" ca="1" si="0"/>
        <v>33.333333333333329</v>
      </c>
      <c r="I23" s="19">
        <f t="shared" ca="1" si="8"/>
        <v>15</v>
      </c>
      <c r="J23" s="19">
        <f t="shared" ca="1" si="9"/>
        <v>19608</v>
      </c>
      <c r="K23" s="131">
        <f t="shared" ca="1" si="11"/>
        <v>29.48482752398424</v>
      </c>
      <c r="L23" s="19">
        <f t="shared" ca="1" si="10"/>
        <v>10</v>
      </c>
      <c r="M23" s="131">
        <f t="shared" ca="1" si="1"/>
        <v>33.333333333333329</v>
      </c>
      <c r="O23" s="118" t="s">
        <v>2487</v>
      </c>
    </row>
    <row r="24" spans="1:15" ht="15" customHeight="1" x14ac:dyDescent="0.35">
      <c r="A24" s="198" t="s">
        <v>2499</v>
      </c>
      <c r="B24" s="19">
        <f t="shared" ca="1" si="2"/>
        <v>40</v>
      </c>
      <c r="C24" s="19">
        <f t="shared" ca="1" si="3"/>
        <v>76170</v>
      </c>
      <c r="D24" s="19">
        <f t="shared" ca="1" si="4"/>
        <v>17</v>
      </c>
      <c r="E24" s="19">
        <f t="shared" ca="1" si="5"/>
        <v>15888</v>
      </c>
      <c r="F24" s="46">
        <f t="shared" ca="1" si="6"/>
        <v>20.858605750295393</v>
      </c>
      <c r="G24" s="19">
        <f t="shared" ca="1" si="7"/>
        <v>9</v>
      </c>
      <c r="H24" s="132">
        <f t="shared" ca="1" si="0"/>
        <v>22.5</v>
      </c>
      <c r="I24" s="19">
        <f t="shared" ca="1" si="8"/>
        <v>17</v>
      </c>
      <c r="J24" s="19">
        <f t="shared" ca="1" si="9"/>
        <v>18559</v>
      </c>
      <c r="K24" s="131">
        <f t="shared" ca="1" si="11"/>
        <v>24.365235657082842</v>
      </c>
      <c r="L24" s="19">
        <f t="shared" ca="1" si="10"/>
        <v>11</v>
      </c>
      <c r="M24" s="131">
        <f t="shared" ca="1" si="1"/>
        <v>27.500000000000004</v>
      </c>
      <c r="O24" s="118" t="s">
        <v>2487</v>
      </c>
    </row>
    <row r="25" spans="1:15" ht="15" customHeight="1" x14ac:dyDescent="0.35">
      <c r="A25" s="198" t="s">
        <v>2498</v>
      </c>
      <c r="B25" s="19">
        <f t="shared" ca="1" si="2"/>
        <v>18</v>
      </c>
      <c r="C25" s="19">
        <f t="shared" ca="1" si="3"/>
        <v>28253</v>
      </c>
      <c r="D25" s="19">
        <f t="shared" ca="1" si="4"/>
        <v>8</v>
      </c>
      <c r="E25" s="19">
        <f t="shared" ca="1" si="5"/>
        <v>6739</v>
      </c>
      <c r="F25" s="46">
        <f t="shared" ca="1" si="6"/>
        <v>23.852334265387746</v>
      </c>
      <c r="G25" s="19">
        <f t="shared" ca="1" si="7"/>
        <v>3</v>
      </c>
      <c r="H25" s="132">
        <f t="shared" ca="1" si="0"/>
        <v>16.666666666666664</v>
      </c>
      <c r="I25" s="19">
        <f t="shared" ca="1" si="8"/>
        <v>6</v>
      </c>
      <c r="J25" s="19">
        <f t="shared" ca="1" si="9"/>
        <v>7119</v>
      </c>
      <c r="K25" s="131">
        <f t="shared" ca="1" si="11"/>
        <v>25.197324177963402</v>
      </c>
      <c r="L25" s="19">
        <f t="shared" ca="1" si="10"/>
        <v>6</v>
      </c>
      <c r="M25" s="131">
        <f t="shared" ca="1" si="1"/>
        <v>33.333333333333329</v>
      </c>
      <c r="O25" s="118" t="s">
        <v>2560</v>
      </c>
    </row>
    <row r="26" spans="1:15" ht="15" customHeight="1" x14ac:dyDescent="0.35">
      <c r="A26" s="198" t="s">
        <v>2497</v>
      </c>
      <c r="B26" s="19">
        <f t="shared" ca="1" si="2"/>
        <v>19</v>
      </c>
      <c r="C26" s="19">
        <f t="shared" ca="1" si="3"/>
        <v>32403</v>
      </c>
      <c r="D26" s="19">
        <f t="shared" ca="1" si="4"/>
        <v>10</v>
      </c>
      <c r="E26" s="19">
        <f t="shared" ca="1" si="5"/>
        <v>12603</v>
      </c>
      <c r="F26" s="46">
        <f t="shared" ca="1" si="6"/>
        <v>38.894546801222106</v>
      </c>
      <c r="G26" s="19">
        <f t="shared" ca="1" si="7"/>
        <v>8</v>
      </c>
      <c r="H26" s="132">
        <f t="shared" ca="1" si="0"/>
        <v>42.105263157894733</v>
      </c>
      <c r="I26" s="19">
        <f t="shared" ca="1" si="8"/>
        <v>5</v>
      </c>
      <c r="J26" s="19">
        <f t="shared" ca="1" si="9"/>
        <v>6652</v>
      </c>
      <c r="K26" s="131">
        <f t="shared" ca="1" si="11"/>
        <v>20.528963367589419</v>
      </c>
      <c r="L26" s="19">
        <f t="shared" ca="1" si="10"/>
        <v>5</v>
      </c>
      <c r="M26" s="131">
        <f t="shared" ca="1" si="1"/>
        <v>26.315789473684209</v>
      </c>
      <c r="O26" s="199" t="s">
        <v>2560</v>
      </c>
    </row>
    <row r="27" spans="1:15" ht="15" customHeight="1" x14ac:dyDescent="0.35">
      <c r="A27" s="198" t="s">
        <v>2496</v>
      </c>
      <c r="B27" s="19">
        <f t="shared" ca="1" si="2"/>
        <v>18</v>
      </c>
      <c r="C27" s="19">
        <f t="shared" ca="1" si="3"/>
        <v>31641</v>
      </c>
      <c r="D27" s="19">
        <f t="shared" ca="1" si="4"/>
        <v>7</v>
      </c>
      <c r="E27" s="19">
        <f t="shared" ca="1" si="5"/>
        <v>7862</v>
      </c>
      <c r="F27" s="46">
        <f t="shared" ca="1" si="6"/>
        <v>24.847507980152333</v>
      </c>
      <c r="G27" s="19">
        <f t="shared" ca="1" si="7"/>
        <v>5</v>
      </c>
      <c r="H27" s="132">
        <f t="shared" ca="1" si="0"/>
        <v>27.777777777777779</v>
      </c>
      <c r="I27" s="19">
        <f t="shared" ca="1" si="8"/>
        <v>6</v>
      </c>
      <c r="J27" s="19">
        <f t="shared" ca="1" si="9"/>
        <v>5764</v>
      </c>
      <c r="K27" s="131">
        <f t="shared" ca="1" si="11"/>
        <v>18.216870516102528</v>
      </c>
      <c r="L27" s="19">
        <f t="shared" ca="1" si="10"/>
        <v>4</v>
      </c>
      <c r="M27" s="131">
        <f t="shared" ca="1" si="1"/>
        <v>22.222222222222221</v>
      </c>
    </row>
    <row r="28" spans="1:15" ht="15" customHeight="1" x14ac:dyDescent="0.35">
      <c r="A28" s="198" t="s">
        <v>2495</v>
      </c>
      <c r="B28" s="19">
        <f t="shared" ca="1" si="2"/>
        <v>18</v>
      </c>
      <c r="C28" s="19">
        <f t="shared" ca="1" si="3"/>
        <v>33783</v>
      </c>
      <c r="D28" s="19">
        <f t="shared" ca="1" si="4"/>
        <v>8</v>
      </c>
      <c r="E28" s="19">
        <f t="shared" ca="1" si="5"/>
        <v>9859</v>
      </c>
      <c r="F28" s="46">
        <f t="shared" ca="1" si="6"/>
        <v>29.183317052955626</v>
      </c>
      <c r="G28" s="19">
        <f t="shared" ca="1" si="7"/>
        <v>6</v>
      </c>
      <c r="H28" s="132">
        <f t="shared" ca="1" si="0"/>
        <v>33.333333333333329</v>
      </c>
      <c r="I28" s="19">
        <f t="shared" ca="1" si="8"/>
        <v>7</v>
      </c>
      <c r="J28" s="19">
        <f t="shared" ca="1" si="9"/>
        <v>9561</v>
      </c>
      <c r="K28" s="131">
        <f t="shared" ca="1" si="11"/>
        <v>28.301216588224847</v>
      </c>
      <c r="L28" s="19">
        <f t="shared" ca="1" si="10"/>
        <v>4</v>
      </c>
      <c r="M28" s="131">
        <f t="shared" ca="1" si="1"/>
        <v>22.222222222222221</v>
      </c>
      <c r="O28" s="118" t="s">
        <v>2487</v>
      </c>
    </row>
    <row r="29" spans="1:15" ht="15" customHeight="1" x14ac:dyDescent="0.35">
      <c r="A29" s="198" t="s">
        <v>2494</v>
      </c>
      <c r="B29" s="19">
        <f t="shared" ca="1" si="2"/>
        <v>40</v>
      </c>
      <c r="C29" s="19">
        <f t="shared" ca="1" si="3"/>
        <v>84471</v>
      </c>
      <c r="D29" s="19">
        <f t="shared" ca="1" si="4"/>
        <v>11</v>
      </c>
      <c r="E29" s="19">
        <f t="shared" ca="1" si="5"/>
        <v>11468</v>
      </c>
      <c r="F29" s="46">
        <f t="shared" ca="1" si="6"/>
        <v>13.576256940251685</v>
      </c>
      <c r="G29" s="19">
        <f t="shared" ca="1" si="7"/>
        <v>5</v>
      </c>
      <c r="H29" s="132">
        <f t="shared" ca="1" si="0"/>
        <v>12.5</v>
      </c>
      <c r="I29" s="19">
        <f t="shared" ca="1" si="8"/>
        <v>13</v>
      </c>
      <c r="J29" s="19">
        <f t="shared" ca="1" si="9"/>
        <v>14851</v>
      </c>
      <c r="K29" s="131">
        <f t="shared" ca="1" si="11"/>
        <v>17.58118170733151</v>
      </c>
      <c r="L29" s="19">
        <f t="shared" ca="1" si="10"/>
        <v>9</v>
      </c>
      <c r="M29" s="131">
        <f t="shared" ca="1" si="1"/>
        <v>22.5</v>
      </c>
    </row>
    <row r="30" spans="1:15" ht="15" customHeight="1" x14ac:dyDescent="0.35">
      <c r="A30" s="198" t="s">
        <v>2493</v>
      </c>
      <c r="B30" s="19">
        <f t="shared" ca="1" si="2"/>
        <v>40</v>
      </c>
      <c r="C30" s="19">
        <f t="shared" ca="1" si="3"/>
        <v>74644</v>
      </c>
      <c r="D30" s="19">
        <f t="shared" ca="1" si="4"/>
        <v>13</v>
      </c>
      <c r="E30" s="19">
        <f t="shared" ca="1" si="5"/>
        <v>16406</v>
      </c>
      <c r="F30" s="46">
        <f t="shared" ca="1" si="6"/>
        <v>21.978993623064145</v>
      </c>
      <c r="G30" s="19">
        <f t="shared" ca="1" si="7"/>
        <v>10</v>
      </c>
      <c r="H30" s="132">
        <f t="shared" ca="1" si="0"/>
        <v>25</v>
      </c>
      <c r="I30" s="19">
        <f t="shared" ca="1" si="8"/>
        <v>12</v>
      </c>
      <c r="J30" s="19">
        <f t="shared" ca="1" si="9"/>
        <v>15183</v>
      </c>
      <c r="K30" s="131">
        <f t="shared" ca="1" si="11"/>
        <v>20.340549809763679</v>
      </c>
      <c r="L30" s="19">
        <f t="shared" ca="1" si="10"/>
        <v>10</v>
      </c>
      <c r="M30" s="131">
        <f t="shared" ca="1" si="1"/>
        <v>25</v>
      </c>
    </row>
    <row r="31" spans="1:15" ht="15" customHeight="1" x14ac:dyDescent="0.35">
      <c r="A31" s="198" t="s">
        <v>2492</v>
      </c>
      <c r="B31" s="19">
        <f t="shared" ca="1" si="2"/>
        <v>20</v>
      </c>
      <c r="C31" s="19">
        <f t="shared" ca="1" si="3"/>
        <v>37700</v>
      </c>
      <c r="D31" s="19">
        <f t="shared" ca="1" si="4"/>
        <v>10</v>
      </c>
      <c r="E31" s="19">
        <f t="shared" ca="1" si="5"/>
        <v>11695</v>
      </c>
      <c r="F31" s="46">
        <f t="shared" ca="1" si="6"/>
        <v>31.021220159151191</v>
      </c>
      <c r="G31" s="19">
        <f t="shared" ca="1" si="7"/>
        <v>9</v>
      </c>
      <c r="H31" s="132">
        <f t="shared" ca="1" si="0"/>
        <v>45</v>
      </c>
      <c r="I31" s="19">
        <f t="shared" ca="1" si="8"/>
        <v>8</v>
      </c>
      <c r="J31" s="19">
        <f t="shared" ca="1" si="9"/>
        <v>7420</v>
      </c>
      <c r="K31" s="131">
        <f t="shared" ca="1" si="11"/>
        <v>19.681697612732098</v>
      </c>
      <c r="L31" s="19">
        <f t="shared" ca="1" si="10"/>
        <v>4</v>
      </c>
      <c r="M31" s="131">
        <f t="shared" ca="1" si="1"/>
        <v>20</v>
      </c>
    </row>
    <row r="32" spans="1:15" ht="15" customHeight="1" x14ac:dyDescent="0.35">
      <c r="A32" s="198" t="s">
        <v>2491</v>
      </c>
      <c r="B32" s="19">
        <f t="shared" ca="1" si="2"/>
        <v>34</v>
      </c>
      <c r="C32" s="19">
        <f t="shared" ca="1" si="3"/>
        <v>64155</v>
      </c>
      <c r="D32" s="19">
        <f t="shared" ca="1" si="4"/>
        <v>14</v>
      </c>
      <c r="E32" s="19">
        <f t="shared" ca="1" si="5"/>
        <v>16498</v>
      </c>
      <c r="F32" s="46">
        <f t="shared" ca="1" si="6"/>
        <v>25.715844439248698</v>
      </c>
      <c r="G32" s="19">
        <f t="shared" ca="1" si="7"/>
        <v>9</v>
      </c>
      <c r="H32" s="132">
        <f t="shared" ca="1" si="0"/>
        <v>26.47058823529412</v>
      </c>
      <c r="I32" s="19">
        <f t="shared" ca="1" si="8"/>
        <v>10</v>
      </c>
      <c r="J32" s="19">
        <f t="shared" ca="1" si="9"/>
        <v>11827</v>
      </c>
      <c r="K32" s="131">
        <f t="shared" ca="1" si="11"/>
        <v>18.435040137167796</v>
      </c>
      <c r="L32" s="19">
        <f t="shared" ca="1" si="10"/>
        <v>8</v>
      </c>
      <c r="M32" s="131">
        <f t="shared" ca="1" si="1"/>
        <v>23.52941176470588</v>
      </c>
    </row>
    <row r="33" spans="1:15" ht="15" customHeight="1" x14ac:dyDescent="0.35">
      <c r="A33" s="197" t="s">
        <v>2490</v>
      </c>
      <c r="B33" s="19">
        <f t="shared" ca="1" si="2"/>
        <v>32</v>
      </c>
      <c r="C33" s="19">
        <f t="shared" ca="1" si="3"/>
        <v>58711</v>
      </c>
      <c r="D33" s="19">
        <f t="shared" ca="1" si="4"/>
        <v>10</v>
      </c>
      <c r="E33" s="19">
        <f t="shared" ca="1" si="5"/>
        <v>10595</v>
      </c>
      <c r="F33" s="46">
        <f t="shared" ca="1" si="6"/>
        <v>18.046022040162832</v>
      </c>
      <c r="G33" s="19">
        <f t="shared" ca="1" si="7"/>
        <v>4</v>
      </c>
      <c r="H33" s="164">
        <f t="shared" ca="1" si="0"/>
        <v>12.5</v>
      </c>
      <c r="I33" s="19">
        <f t="shared" ca="1" si="8"/>
        <v>11</v>
      </c>
      <c r="J33" s="19">
        <f t="shared" ca="1" si="9"/>
        <v>12499</v>
      </c>
      <c r="K33" s="165">
        <f t="shared" ca="1" si="11"/>
        <v>21.289025906559246</v>
      </c>
      <c r="L33" s="19">
        <f t="shared" ca="1" si="10"/>
        <v>9</v>
      </c>
      <c r="M33" s="165">
        <f t="shared" ca="1" si="1"/>
        <v>28.125</v>
      </c>
    </row>
    <row r="34" spans="1:15" s="5" customFormat="1" ht="15" customHeight="1" x14ac:dyDescent="0.35">
      <c r="A34" s="122" t="s">
        <v>2529</v>
      </c>
      <c r="B34" s="130">
        <f ca="1">SUM(B8:B33)</f>
        <v>765</v>
      </c>
      <c r="C34" s="196">
        <f ca="1">SUM(C8:C33)</f>
        <v>1475489</v>
      </c>
      <c r="D34" s="195">
        <f ca="1">SUM(D8:D33)</f>
        <v>304</v>
      </c>
      <c r="E34" s="194">
        <f ca="1">SUM(E8:E33)</f>
        <v>354853</v>
      </c>
      <c r="F34" s="46">
        <f t="shared" ca="1" si="6"/>
        <v>24.049857369319593</v>
      </c>
      <c r="G34" s="193">
        <f ca="1">SUM(G8:G33)</f>
        <v>212</v>
      </c>
      <c r="H34" s="192">
        <f t="shared" ca="1" si="0"/>
        <v>27.712418300653596</v>
      </c>
      <c r="I34" s="127">
        <f ca="1">SUM(I8:I33)</f>
        <v>278</v>
      </c>
      <c r="J34" s="126">
        <f ca="1">SUM(J8:J33)</f>
        <v>348874</v>
      </c>
      <c r="K34" s="265">
        <f ca="1">SUM(J34/C34*100)</f>
        <v>23.644635778375847</v>
      </c>
      <c r="L34" s="124">
        <f ca="1">SUM(L8:L33)</f>
        <v>203</v>
      </c>
      <c r="M34" s="125">
        <f t="shared" ca="1" si="1"/>
        <v>26.535947712418302</v>
      </c>
      <c r="N34" s="149"/>
      <c r="O34" s="148"/>
    </row>
    <row r="35" spans="1:15" s="183" customFormat="1" ht="15" customHeight="1" x14ac:dyDescent="0.35">
      <c r="A35" s="191"/>
      <c r="B35" s="187"/>
      <c r="C35" s="190"/>
      <c r="D35" s="187"/>
      <c r="E35" s="189"/>
      <c r="F35" s="188"/>
      <c r="G35" s="187"/>
      <c r="H35" s="186"/>
      <c r="I35" s="187"/>
      <c r="J35" s="189"/>
      <c r="K35" s="188"/>
      <c r="L35" s="187"/>
      <c r="M35" s="186"/>
      <c r="N35" s="185"/>
      <c r="O35" s="184"/>
    </row>
    <row r="36" spans="1:15" x14ac:dyDescent="0.25">
      <c r="A36" s="79" t="s">
        <v>2558</v>
      </c>
      <c r="B36" s="83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</row>
    <row r="37" spans="1:15" x14ac:dyDescent="0.25">
      <c r="A37" s="79"/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</row>
    <row r="38" spans="1:15" s="77" customFormat="1" ht="29" x14ac:dyDescent="0.25">
      <c r="A38" s="80" t="s">
        <v>2557</v>
      </c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79"/>
      <c r="N38" s="136" t="s">
        <v>2487</v>
      </c>
      <c r="O38" s="135"/>
    </row>
    <row r="39" spans="1:15" s="175" customFormat="1" x14ac:dyDescent="0.35">
      <c r="A39" s="182"/>
      <c r="B39" s="179"/>
      <c r="C39" s="181"/>
      <c r="D39" s="179"/>
      <c r="E39" s="180"/>
      <c r="F39" s="178"/>
      <c r="G39" s="179"/>
      <c r="H39" s="178"/>
      <c r="I39" s="179"/>
      <c r="J39" s="180"/>
      <c r="K39" s="178"/>
      <c r="L39" s="179"/>
      <c r="M39" s="178"/>
      <c r="N39" s="177"/>
      <c r="O39" s="176"/>
    </row>
    <row r="40" spans="1:15" s="5" customFormat="1" ht="12.75" customHeight="1" x14ac:dyDescent="0.35">
      <c r="A40" s="297" t="s">
        <v>2513</v>
      </c>
      <c r="B40" s="298" t="s">
        <v>2556</v>
      </c>
      <c r="C40" s="299" t="s">
        <v>2555</v>
      </c>
      <c r="D40" s="294" t="s">
        <v>2536</v>
      </c>
      <c r="E40" s="295"/>
      <c r="F40" s="295"/>
      <c r="G40" s="295"/>
      <c r="H40" s="301"/>
      <c r="I40" s="294" t="s">
        <v>2533</v>
      </c>
      <c r="J40" s="295"/>
      <c r="K40" s="295"/>
      <c r="L40" s="295"/>
      <c r="M40" s="295"/>
      <c r="N40" s="170"/>
      <c r="O40" s="148"/>
    </row>
    <row r="41" spans="1:15" s="5" customFormat="1" ht="43.5" x14ac:dyDescent="0.35">
      <c r="A41" s="297"/>
      <c r="B41" s="298"/>
      <c r="C41" s="300"/>
      <c r="D41" s="169" t="s">
        <v>2554</v>
      </c>
      <c r="E41" s="112" t="s">
        <v>2553</v>
      </c>
      <c r="F41" s="111" t="s">
        <v>2539</v>
      </c>
      <c r="G41" s="111" t="s">
        <v>2552</v>
      </c>
      <c r="H41" s="134" t="s">
        <v>2537</v>
      </c>
      <c r="I41" s="133" t="s">
        <v>2554</v>
      </c>
      <c r="J41" s="112" t="s">
        <v>2553</v>
      </c>
      <c r="K41" s="111" t="s">
        <v>2539</v>
      </c>
      <c r="L41" s="174" t="s">
        <v>2552</v>
      </c>
      <c r="M41" s="111" t="s">
        <v>2537</v>
      </c>
      <c r="N41" s="170" t="s">
        <v>2487</v>
      </c>
      <c r="O41" s="148"/>
    </row>
    <row r="42" spans="1:15" ht="15" customHeight="1" x14ac:dyDescent="0.35">
      <c r="A42" s="204" t="s">
        <v>2512</v>
      </c>
      <c r="B42" s="19">
        <f ca="1">INDIRECT("'"&amp;$A42&amp;"'!AW39")</f>
        <v>18</v>
      </c>
      <c r="C42" s="19">
        <f ca="1">INDIRECT("'"&amp;$A42&amp;"'!AM35")</f>
        <v>22875</v>
      </c>
      <c r="D42" s="19">
        <f ca="1">INDIRECT("'"&amp;$A42&amp;"'!AP10")</f>
        <v>8</v>
      </c>
      <c r="E42" s="19">
        <f ca="1">INDIRECT("'"&amp;$A42&amp;"'!AM10")</f>
        <v>2732</v>
      </c>
      <c r="F42" s="167">
        <f t="shared" ref="F42" ca="1" si="12">SUM(E42/C42*100)</f>
        <v>11.943169398907104</v>
      </c>
      <c r="G42" s="19">
        <f ca="1">INDIRECT("'"&amp;$A42&amp;"'!AZ10")</f>
        <v>2</v>
      </c>
      <c r="H42" s="166">
        <f t="shared" ref="H42:H68" ca="1" si="13">SUM(G42/B42*100)</f>
        <v>11.111111111111111</v>
      </c>
      <c r="I42" s="19">
        <f ca="1">INDIRECT("'"&amp;$A42&amp;"'!AP11")</f>
        <v>1</v>
      </c>
      <c r="J42" s="19">
        <f ca="1">INDIRECT("'"&amp;$A42&amp;"'!AM11")</f>
        <v>1090</v>
      </c>
      <c r="K42" s="131">
        <f ca="1">SUM(J42/C42*100)</f>
        <v>4.7650273224043715</v>
      </c>
      <c r="L42" s="19">
        <f ca="1">INDIRECT("'"&amp;$A42&amp;"'!AZ11")</f>
        <v>1</v>
      </c>
      <c r="M42" s="165">
        <f t="shared" ref="M42:M67" ca="1" si="14">SUM(L42/B42*100)</f>
        <v>5.5555555555555554</v>
      </c>
      <c r="N42" s="173"/>
    </row>
    <row r="43" spans="1:15" ht="15" customHeight="1" x14ac:dyDescent="0.35">
      <c r="A43" s="198" t="s">
        <v>2511</v>
      </c>
      <c r="B43" s="19">
        <f t="shared" ref="B43:B67" ca="1" si="15">INDIRECT("'"&amp;$A43&amp;"'!AW39")</f>
        <v>18</v>
      </c>
      <c r="C43" s="19">
        <f t="shared" ref="C43:C67" ca="1" si="16">INDIRECT("'"&amp;$A43&amp;"'!AM35")</f>
        <v>33914</v>
      </c>
      <c r="D43" s="19">
        <f t="shared" ref="D43:D67" ca="1" si="17">INDIRECT("'"&amp;$A43&amp;"'!AP10")</f>
        <v>7</v>
      </c>
      <c r="E43" s="19">
        <f t="shared" ref="E43:E67" ca="1" si="18">INDIRECT("'"&amp;$A43&amp;"'!AM10")</f>
        <v>5642</v>
      </c>
      <c r="F43" s="167">
        <f t="shared" ref="F43:F68" ca="1" si="19">SUM(E43/C43*100)</f>
        <v>16.636197440585011</v>
      </c>
      <c r="G43" s="19">
        <f t="shared" ref="G43:G67" ca="1" si="20">INDIRECT("'"&amp;$A43&amp;"'!AZ10")</f>
        <v>3</v>
      </c>
      <c r="H43" s="164">
        <f t="shared" ca="1" si="13"/>
        <v>16.666666666666664</v>
      </c>
      <c r="I43" s="19">
        <f t="shared" ref="I43:I67" ca="1" si="21">INDIRECT("'"&amp;$A43&amp;"'!AP11")</f>
        <v>1</v>
      </c>
      <c r="J43" s="19">
        <f t="shared" ref="J43:J67" ca="1" si="22">INDIRECT("'"&amp;$A43&amp;"'!AM11")</f>
        <v>338</v>
      </c>
      <c r="K43" s="131">
        <f t="shared" ref="K43:K68" ca="1" si="23">SUM(J43/C43*100)</f>
        <v>0.99663855634841059</v>
      </c>
      <c r="L43" s="19">
        <f t="shared" ref="L43:L67" ca="1" si="24">INDIRECT("'"&amp;$A43&amp;"'!AZ11")</f>
        <v>0</v>
      </c>
      <c r="M43" s="165">
        <f t="shared" ca="1" si="14"/>
        <v>0</v>
      </c>
      <c r="N43" s="173"/>
    </row>
    <row r="44" spans="1:15" ht="15" customHeight="1" x14ac:dyDescent="0.35">
      <c r="A44" s="198" t="s">
        <v>2510</v>
      </c>
      <c r="B44" s="19">
        <f t="shared" ca="1" si="15"/>
        <v>28</v>
      </c>
      <c r="C44" s="19">
        <f t="shared" ca="1" si="16"/>
        <v>53799</v>
      </c>
      <c r="D44" s="19">
        <f t="shared" ca="1" si="17"/>
        <v>6</v>
      </c>
      <c r="E44" s="19">
        <f t="shared" ca="1" si="18"/>
        <v>3929</v>
      </c>
      <c r="F44" s="167">
        <f t="shared" ca="1" si="19"/>
        <v>7.3031097232290563</v>
      </c>
      <c r="G44" s="19">
        <f t="shared" ca="1" si="20"/>
        <v>2</v>
      </c>
      <c r="H44" s="164">
        <f t="shared" ca="1" si="13"/>
        <v>7.1428571428571423</v>
      </c>
      <c r="I44" s="19">
        <f t="shared" ca="1" si="21"/>
        <v>2</v>
      </c>
      <c r="J44" s="19">
        <f t="shared" ca="1" si="22"/>
        <v>515</v>
      </c>
      <c r="K44" s="131">
        <f t="shared" ca="1" si="23"/>
        <v>0.95726686369635128</v>
      </c>
      <c r="L44" s="19">
        <f t="shared" ca="1" si="24"/>
        <v>0</v>
      </c>
      <c r="M44" s="165">
        <f t="shared" ca="1" si="14"/>
        <v>0</v>
      </c>
      <c r="N44" s="173"/>
    </row>
    <row r="45" spans="1:15" ht="15" customHeight="1" x14ac:dyDescent="0.35">
      <c r="A45" s="198" t="s">
        <v>3618</v>
      </c>
      <c r="B45" s="19">
        <f t="shared" ca="1" si="15"/>
        <v>55</v>
      </c>
      <c r="C45" s="19">
        <f t="shared" ca="1" si="16"/>
        <v>145089</v>
      </c>
      <c r="D45" s="19">
        <f t="shared" ca="1" si="17"/>
        <v>10</v>
      </c>
      <c r="E45" s="19">
        <f t="shared" ca="1" si="18"/>
        <v>7185</v>
      </c>
      <c r="F45" s="167">
        <f t="shared" ca="1" si="19"/>
        <v>4.9521328288154169</v>
      </c>
      <c r="G45" s="19">
        <f t="shared" ca="1" si="20"/>
        <v>1</v>
      </c>
      <c r="H45" s="164">
        <f t="shared" ca="1" si="13"/>
        <v>1.8181818181818181</v>
      </c>
      <c r="I45" s="19">
        <f t="shared" ca="1" si="21"/>
        <v>5</v>
      </c>
      <c r="J45" s="19">
        <f t="shared" ca="1" si="22"/>
        <v>5506</v>
      </c>
      <c r="K45" s="131">
        <f t="shared" ca="1" si="23"/>
        <v>3.7949120884422665</v>
      </c>
      <c r="L45" s="19">
        <f t="shared" ca="1" si="24"/>
        <v>2</v>
      </c>
      <c r="M45" s="165">
        <f t="shared" ca="1" si="14"/>
        <v>3.6363636363636362</v>
      </c>
      <c r="N45" s="173"/>
    </row>
    <row r="46" spans="1:15" ht="15" customHeight="1" x14ac:dyDescent="0.35">
      <c r="A46" s="198" t="s">
        <v>2509</v>
      </c>
      <c r="B46" s="19">
        <f t="shared" ca="1" si="15"/>
        <v>37</v>
      </c>
      <c r="C46" s="19">
        <f t="shared" ca="1" si="16"/>
        <v>76715</v>
      </c>
      <c r="D46" s="19">
        <f t="shared" ca="1" si="17"/>
        <v>18</v>
      </c>
      <c r="E46" s="19">
        <f t="shared" ca="1" si="18"/>
        <v>16799</v>
      </c>
      <c r="F46" s="167">
        <f t="shared" ca="1" si="19"/>
        <v>21.897933911229877</v>
      </c>
      <c r="G46" s="19">
        <f t="shared" ca="1" si="20"/>
        <v>10</v>
      </c>
      <c r="H46" s="164">
        <f t="shared" ca="1" si="13"/>
        <v>27.027027027027028</v>
      </c>
      <c r="I46" s="19">
        <f t="shared" ca="1" si="21"/>
        <v>3</v>
      </c>
      <c r="J46" s="19">
        <f t="shared" ca="1" si="22"/>
        <v>1514</v>
      </c>
      <c r="K46" s="131">
        <f t="shared" ca="1" si="23"/>
        <v>1.973538421429968</v>
      </c>
      <c r="L46" s="19">
        <f t="shared" ca="1" si="24"/>
        <v>1</v>
      </c>
      <c r="M46" s="165">
        <f t="shared" ca="1" si="14"/>
        <v>2.7027027027027026</v>
      </c>
      <c r="N46" s="173"/>
    </row>
    <row r="47" spans="1:15" ht="15" customHeight="1" x14ac:dyDescent="0.35">
      <c r="A47" s="198" t="s">
        <v>2508</v>
      </c>
      <c r="B47" s="19">
        <f t="shared" ca="1" si="15"/>
        <v>40</v>
      </c>
      <c r="C47" s="19">
        <f t="shared" ca="1" si="16"/>
        <v>77013</v>
      </c>
      <c r="D47" s="19">
        <f t="shared" ca="1" si="17"/>
        <v>8</v>
      </c>
      <c r="E47" s="19">
        <f t="shared" ca="1" si="18"/>
        <v>3968</v>
      </c>
      <c r="F47" s="167">
        <f t="shared" ca="1" si="19"/>
        <v>5.1523768714372897</v>
      </c>
      <c r="G47" s="19">
        <f t="shared" ca="1" si="20"/>
        <v>0</v>
      </c>
      <c r="H47" s="164">
        <f t="shared" ca="1" si="13"/>
        <v>0</v>
      </c>
      <c r="I47" s="19">
        <f t="shared" ca="1" si="21"/>
        <v>7</v>
      </c>
      <c r="J47" s="19">
        <f t="shared" ca="1" si="22"/>
        <v>7794</v>
      </c>
      <c r="K47" s="131">
        <f t="shared" ca="1" si="23"/>
        <v>10.120369288301974</v>
      </c>
      <c r="L47" s="19">
        <f t="shared" ca="1" si="24"/>
        <v>5</v>
      </c>
      <c r="M47" s="165">
        <f t="shared" ca="1" si="14"/>
        <v>12.5</v>
      </c>
      <c r="N47" s="173"/>
    </row>
    <row r="48" spans="1:15" ht="15" customHeight="1" x14ac:dyDescent="0.35">
      <c r="A48" s="198" t="s">
        <v>2507</v>
      </c>
      <c r="B48" s="19">
        <f t="shared" ca="1" si="15"/>
        <v>40</v>
      </c>
      <c r="C48" s="19">
        <f t="shared" ca="1" si="16"/>
        <v>86116</v>
      </c>
      <c r="D48" s="19">
        <f t="shared" ca="1" si="17"/>
        <v>15</v>
      </c>
      <c r="E48" s="19">
        <f t="shared" ca="1" si="18"/>
        <v>9615</v>
      </c>
      <c r="F48" s="167">
        <f t="shared" ca="1" si="19"/>
        <v>11.165172557945096</v>
      </c>
      <c r="G48" s="19">
        <f t="shared" ca="1" si="20"/>
        <v>4</v>
      </c>
      <c r="H48" s="164">
        <f t="shared" ca="1" si="13"/>
        <v>10</v>
      </c>
      <c r="I48" s="19">
        <f t="shared" ca="1" si="21"/>
        <v>8</v>
      </c>
      <c r="J48" s="19">
        <f t="shared" ca="1" si="22"/>
        <v>12275</v>
      </c>
      <c r="K48" s="131">
        <f t="shared" ca="1" si="23"/>
        <v>14.254029448650657</v>
      </c>
      <c r="L48" s="19">
        <f t="shared" ca="1" si="24"/>
        <v>7</v>
      </c>
      <c r="M48" s="165">
        <f t="shared" ca="1" si="14"/>
        <v>17.5</v>
      </c>
      <c r="N48" s="173"/>
    </row>
    <row r="49" spans="1:14" ht="15" customHeight="1" x14ac:dyDescent="0.35">
      <c r="A49" s="198" t="s">
        <v>3622</v>
      </c>
      <c r="B49" s="19">
        <f t="shared" ca="1" si="15"/>
        <v>39</v>
      </c>
      <c r="C49" s="19">
        <f t="shared" ca="1" si="16"/>
        <v>79623</v>
      </c>
      <c r="D49" s="19">
        <f t="shared" ca="1" si="17"/>
        <v>9</v>
      </c>
      <c r="E49" s="19">
        <f t="shared" ca="1" si="18"/>
        <v>6252</v>
      </c>
      <c r="F49" s="167">
        <f t="shared" ca="1" si="19"/>
        <v>7.852002562073773</v>
      </c>
      <c r="G49" s="19">
        <f t="shared" ca="1" si="20"/>
        <v>2</v>
      </c>
      <c r="H49" s="164">
        <f t="shared" ca="1" si="13"/>
        <v>5.1282051282051277</v>
      </c>
      <c r="I49" s="19">
        <f t="shared" ca="1" si="21"/>
        <v>2</v>
      </c>
      <c r="J49" s="19">
        <f t="shared" ca="1" si="22"/>
        <v>615</v>
      </c>
      <c r="K49" s="131">
        <f t="shared" ca="1" si="23"/>
        <v>0.77238988734410907</v>
      </c>
      <c r="L49" s="19">
        <f t="shared" ca="1" si="24"/>
        <v>0</v>
      </c>
      <c r="M49" s="165">
        <f t="shared" ca="1" si="14"/>
        <v>0</v>
      </c>
      <c r="N49" s="173"/>
    </row>
    <row r="50" spans="1:14" ht="15" customHeight="1" x14ac:dyDescent="0.35">
      <c r="A50" s="198" t="s">
        <v>2506</v>
      </c>
      <c r="B50" s="19">
        <f t="shared" ca="1" si="15"/>
        <v>33</v>
      </c>
      <c r="C50" s="19">
        <f t="shared" ca="1" si="16"/>
        <v>74911</v>
      </c>
      <c r="D50" s="19">
        <f t="shared" ca="1" si="17"/>
        <v>13</v>
      </c>
      <c r="E50" s="19">
        <f t="shared" ca="1" si="18"/>
        <v>10885</v>
      </c>
      <c r="F50" s="167">
        <f t="shared" ca="1" si="19"/>
        <v>14.530576283856844</v>
      </c>
      <c r="G50" s="19">
        <f t="shared" ca="1" si="20"/>
        <v>4</v>
      </c>
      <c r="H50" s="164">
        <f t="shared" ca="1" si="13"/>
        <v>12.121212121212121</v>
      </c>
      <c r="I50" s="19">
        <f t="shared" ca="1" si="21"/>
        <v>4</v>
      </c>
      <c r="J50" s="19">
        <f t="shared" ca="1" si="22"/>
        <v>3292</v>
      </c>
      <c r="K50" s="131">
        <f t="shared" ca="1" si="23"/>
        <v>4.3945481971940037</v>
      </c>
      <c r="L50" s="19">
        <f t="shared" ca="1" si="24"/>
        <v>2</v>
      </c>
      <c r="M50" s="165">
        <f t="shared" ca="1" si="14"/>
        <v>6.0606060606060606</v>
      </c>
      <c r="N50" s="173"/>
    </row>
    <row r="51" spans="1:14" ht="15" customHeight="1" x14ac:dyDescent="0.35">
      <c r="A51" s="198" t="s">
        <v>2505</v>
      </c>
      <c r="B51" s="19">
        <f t="shared" ca="1" si="15"/>
        <v>40</v>
      </c>
      <c r="C51" s="19">
        <f t="shared" ca="1" si="16"/>
        <v>75333</v>
      </c>
      <c r="D51" s="19">
        <f t="shared" ca="1" si="17"/>
        <v>14</v>
      </c>
      <c r="E51" s="19">
        <f t="shared" ca="1" si="18"/>
        <v>6618</v>
      </c>
      <c r="F51" s="167">
        <f t="shared" ca="1" si="19"/>
        <v>8.7849946238700163</v>
      </c>
      <c r="G51" s="19">
        <f t="shared" ca="1" si="20"/>
        <v>1</v>
      </c>
      <c r="H51" s="164">
        <f t="shared" ca="1" si="13"/>
        <v>2.5</v>
      </c>
      <c r="I51" s="19">
        <f t="shared" ca="1" si="21"/>
        <v>8</v>
      </c>
      <c r="J51" s="19">
        <f t="shared" ca="1" si="22"/>
        <v>7247</v>
      </c>
      <c r="K51" s="131">
        <f t="shared" ca="1" si="23"/>
        <v>9.6199540705932325</v>
      </c>
      <c r="L51" s="19">
        <f t="shared" ca="1" si="24"/>
        <v>5</v>
      </c>
      <c r="M51" s="165">
        <f t="shared" ca="1" si="14"/>
        <v>12.5</v>
      </c>
      <c r="N51" s="173"/>
    </row>
    <row r="52" spans="1:14" ht="15" customHeight="1" x14ac:dyDescent="0.35">
      <c r="A52" s="198" t="s">
        <v>2504</v>
      </c>
      <c r="B52" s="19">
        <f t="shared" ca="1" si="15"/>
        <v>24</v>
      </c>
      <c r="C52" s="19">
        <f t="shared" ca="1" si="16"/>
        <v>39672</v>
      </c>
      <c r="D52" s="19">
        <f t="shared" ca="1" si="17"/>
        <v>8</v>
      </c>
      <c r="E52" s="19">
        <f t="shared" ca="1" si="18"/>
        <v>3987</v>
      </c>
      <c r="F52" s="167">
        <f t="shared" ca="1" si="19"/>
        <v>10.049909255898367</v>
      </c>
      <c r="G52" s="19">
        <f t="shared" ca="1" si="20"/>
        <v>1</v>
      </c>
      <c r="H52" s="164">
        <f t="shared" ca="1" si="13"/>
        <v>4.1666666666666661</v>
      </c>
      <c r="I52" s="19">
        <f t="shared" ca="1" si="21"/>
        <v>3</v>
      </c>
      <c r="J52" s="19">
        <f t="shared" ca="1" si="22"/>
        <v>2403</v>
      </c>
      <c r="K52" s="131">
        <f t="shared" ca="1" si="23"/>
        <v>6.057168784029038</v>
      </c>
      <c r="L52" s="19">
        <f t="shared" ca="1" si="24"/>
        <v>2</v>
      </c>
      <c r="M52" s="165">
        <f t="shared" ca="1" si="14"/>
        <v>8.3333333333333321</v>
      </c>
      <c r="N52" s="173"/>
    </row>
    <row r="53" spans="1:14" ht="15" customHeight="1" x14ac:dyDescent="0.35">
      <c r="A53" s="198" t="s">
        <v>2503</v>
      </c>
      <c r="B53" s="19">
        <f t="shared" ca="1" si="15"/>
        <v>19</v>
      </c>
      <c r="C53" s="19">
        <f t="shared" ca="1" si="16"/>
        <v>34750</v>
      </c>
      <c r="D53" s="19">
        <f t="shared" ca="1" si="17"/>
        <v>7</v>
      </c>
      <c r="E53" s="19">
        <f t="shared" ca="1" si="18"/>
        <v>4831</v>
      </c>
      <c r="F53" s="167">
        <f t="shared" ca="1" si="19"/>
        <v>13.902158273381296</v>
      </c>
      <c r="G53" s="19">
        <f t="shared" ca="1" si="20"/>
        <v>2</v>
      </c>
      <c r="H53" s="164">
        <f t="shared" ca="1" si="13"/>
        <v>10.526315789473683</v>
      </c>
      <c r="I53" s="19">
        <f t="shared" ca="1" si="21"/>
        <v>3</v>
      </c>
      <c r="J53" s="19">
        <f t="shared" ca="1" si="22"/>
        <v>1237</v>
      </c>
      <c r="K53" s="131">
        <f t="shared" ca="1" si="23"/>
        <v>3.5597122302158271</v>
      </c>
      <c r="L53" s="19">
        <f t="shared" ca="1" si="24"/>
        <v>1</v>
      </c>
      <c r="M53" s="165">
        <f t="shared" ca="1" si="14"/>
        <v>5.2631578947368416</v>
      </c>
      <c r="N53" s="173"/>
    </row>
    <row r="54" spans="1:14" ht="15" customHeight="1" x14ac:dyDescent="0.35">
      <c r="A54" s="198" t="s">
        <v>1335</v>
      </c>
      <c r="B54" s="19">
        <f t="shared" ca="1" si="15"/>
        <v>18</v>
      </c>
      <c r="C54" s="19">
        <f t="shared" ca="1" si="16"/>
        <v>18716</v>
      </c>
      <c r="D54" s="19">
        <f t="shared" ca="1" si="17"/>
        <v>7</v>
      </c>
      <c r="E54" s="19">
        <f t="shared" ca="1" si="18"/>
        <v>4034</v>
      </c>
      <c r="F54" s="167">
        <f t="shared" ca="1" si="19"/>
        <v>21.553750801453305</v>
      </c>
      <c r="G54" s="19">
        <f t="shared" ca="1" si="20"/>
        <v>4</v>
      </c>
      <c r="H54" s="164">
        <f t="shared" ca="1" si="13"/>
        <v>22.222222222222221</v>
      </c>
      <c r="I54" s="19">
        <f t="shared" ca="1" si="21"/>
        <v>1</v>
      </c>
      <c r="J54" s="19">
        <f t="shared" ca="1" si="22"/>
        <v>103</v>
      </c>
      <c r="K54" s="131">
        <f t="shared" ca="1" si="23"/>
        <v>0.55033126736482152</v>
      </c>
      <c r="L54" s="19">
        <f t="shared" ca="1" si="24"/>
        <v>0</v>
      </c>
      <c r="M54" s="165">
        <f t="shared" ca="1" si="14"/>
        <v>0</v>
      </c>
      <c r="N54" s="173"/>
    </row>
    <row r="55" spans="1:14" ht="15" customHeight="1" x14ac:dyDescent="0.35">
      <c r="A55" s="198" t="s">
        <v>2502</v>
      </c>
      <c r="B55" s="19">
        <f t="shared" ca="1" si="15"/>
        <v>18</v>
      </c>
      <c r="C55" s="19">
        <f t="shared" ca="1" si="16"/>
        <v>20949</v>
      </c>
      <c r="D55" s="19">
        <f t="shared" ca="1" si="17"/>
        <v>3</v>
      </c>
      <c r="E55" s="19">
        <f t="shared" ca="1" si="18"/>
        <v>1216</v>
      </c>
      <c r="F55" s="167">
        <f t="shared" ca="1" si="19"/>
        <v>5.8045730106448996</v>
      </c>
      <c r="G55" s="19">
        <f t="shared" ca="1" si="20"/>
        <v>1</v>
      </c>
      <c r="H55" s="164">
        <f t="shared" ca="1" si="13"/>
        <v>5.5555555555555554</v>
      </c>
      <c r="I55" s="19">
        <f t="shared" ca="1" si="21"/>
        <v>0</v>
      </c>
      <c r="J55" s="19">
        <f t="shared" ca="1" si="22"/>
        <v>0</v>
      </c>
      <c r="K55" s="131">
        <f t="shared" ca="1" si="23"/>
        <v>0</v>
      </c>
      <c r="L55" s="19">
        <f t="shared" ca="1" si="24"/>
        <v>0</v>
      </c>
      <c r="M55" s="165">
        <f t="shared" ca="1" si="14"/>
        <v>0</v>
      </c>
      <c r="N55" s="173"/>
    </row>
    <row r="56" spans="1:14" ht="15" customHeight="1" x14ac:dyDescent="0.35">
      <c r="A56" s="198" t="s">
        <v>2501</v>
      </c>
      <c r="B56" s="19">
        <f t="shared" ca="1" si="15"/>
        <v>29</v>
      </c>
      <c r="C56" s="19">
        <f t="shared" ca="1" si="16"/>
        <v>47581</v>
      </c>
      <c r="D56" s="19">
        <f t="shared" ca="1" si="17"/>
        <v>17</v>
      </c>
      <c r="E56" s="19">
        <f t="shared" ca="1" si="18"/>
        <v>11222</v>
      </c>
      <c r="F56" s="167">
        <f t="shared" ca="1" si="19"/>
        <v>23.585044450515962</v>
      </c>
      <c r="G56" s="19">
        <f t="shared" ca="1" si="20"/>
        <v>7</v>
      </c>
      <c r="H56" s="164">
        <f t="shared" ca="1" si="13"/>
        <v>24.137931034482758</v>
      </c>
      <c r="I56" s="19">
        <f t="shared" ca="1" si="21"/>
        <v>5</v>
      </c>
      <c r="J56" s="19">
        <f t="shared" ca="1" si="22"/>
        <v>3648</v>
      </c>
      <c r="K56" s="131">
        <f t="shared" ca="1" si="23"/>
        <v>7.6669258737731454</v>
      </c>
      <c r="L56" s="19">
        <f t="shared" ca="1" si="24"/>
        <v>2</v>
      </c>
      <c r="M56" s="165">
        <f t="shared" ca="1" si="14"/>
        <v>6.8965517241379306</v>
      </c>
      <c r="N56" s="173"/>
    </row>
    <row r="57" spans="1:14" ht="15" customHeight="1" x14ac:dyDescent="0.35">
      <c r="A57" s="198" t="s">
        <v>2500</v>
      </c>
      <c r="B57" s="19">
        <f t="shared" ca="1" si="15"/>
        <v>30</v>
      </c>
      <c r="C57" s="19">
        <f t="shared" ca="1" si="16"/>
        <v>66502</v>
      </c>
      <c r="D57" s="19">
        <f t="shared" ca="1" si="17"/>
        <v>9</v>
      </c>
      <c r="E57" s="19">
        <f t="shared" ca="1" si="18"/>
        <v>6248</v>
      </c>
      <c r="F57" s="167">
        <f t="shared" ca="1" si="19"/>
        <v>9.3952061592132576</v>
      </c>
      <c r="G57" s="19">
        <f t="shared" ca="1" si="20"/>
        <v>1</v>
      </c>
      <c r="H57" s="164">
        <f t="shared" ca="1" si="13"/>
        <v>3.3333333333333335</v>
      </c>
      <c r="I57" s="19">
        <f t="shared" ca="1" si="21"/>
        <v>1</v>
      </c>
      <c r="J57" s="19">
        <f t="shared" ca="1" si="22"/>
        <v>228</v>
      </c>
      <c r="K57" s="131">
        <f t="shared" ca="1" si="23"/>
        <v>0.34284683167423535</v>
      </c>
      <c r="L57" s="19">
        <f t="shared" ca="1" si="24"/>
        <v>0</v>
      </c>
      <c r="M57" s="165">
        <f t="shared" ca="1" si="14"/>
        <v>0</v>
      </c>
      <c r="N57" s="173"/>
    </row>
    <row r="58" spans="1:14" ht="15" customHeight="1" x14ac:dyDescent="0.35">
      <c r="A58" s="198" t="s">
        <v>2499</v>
      </c>
      <c r="B58" s="19">
        <f t="shared" ca="1" si="15"/>
        <v>40</v>
      </c>
      <c r="C58" s="19">
        <f t="shared" ca="1" si="16"/>
        <v>76170</v>
      </c>
      <c r="D58" s="19">
        <f t="shared" ca="1" si="17"/>
        <v>14</v>
      </c>
      <c r="E58" s="19">
        <f t="shared" ca="1" si="18"/>
        <v>10170</v>
      </c>
      <c r="F58" s="167">
        <f t="shared" ca="1" si="19"/>
        <v>13.351713272942103</v>
      </c>
      <c r="G58" s="19">
        <f t="shared" ca="1" si="20"/>
        <v>6</v>
      </c>
      <c r="H58" s="164">
        <f t="shared" ca="1" si="13"/>
        <v>15</v>
      </c>
      <c r="I58" s="19">
        <f t="shared" ca="1" si="21"/>
        <v>3</v>
      </c>
      <c r="J58" s="19">
        <f t="shared" ca="1" si="22"/>
        <v>1389</v>
      </c>
      <c r="K58" s="131">
        <f t="shared" ca="1" si="23"/>
        <v>1.8235525797558094</v>
      </c>
      <c r="L58" s="19">
        <f t="shared" ca="1" si="24"/>
        <v>0</v>
      </c>
      <c r="M58" s="165">
        <f t="shared" ca="1" si="14"/>
        <v>0</v>
      </c>
      <c r="N58" s="173"/>
    </row>
    <row r="59" spans="1:14" ht="15" customHeight="1" x14ac:dyDescent="0.35">
      <c r="A59" s="198" t="s">
        <v>2498</v>
      </c>
      <c r="B59" s="19">
        <f t="shared" ca="1" si="15"/>
        <v>18</v>
      </c>
      <c r="C59" s="19">
        <f t="shared" ca="1" si="16"/>
        <v>28253</v>
      </c>
      <c r="D59" s="19">
        <f t="shared" ca="1" si="17"/>
        <v>10</v>
      </c>
      <c r="E59" s="19">
        <f t="shared" ca="1" si="18"/>
        <v>9947</v>
      </c>
      <c r="F59" s="167">
        <f t="shared" ca="1" si="19"/>
        <v>35.206880685236968</v>
      </c>
      <c r="G59" s="19">
        <f t="shared" ca="1" si="20"/>
        <v>8</v>
      </c>
      <c r="H59" s="164">
        <f t="shared" ca="1" si="13"/>
        <v>44.444444444444443</v>
      </c>
      <c r="I59" s="19">
        <f t="shared" ca="1" si="21"/>
        <v>0</v>
      </c>
      <c r="J59" s="19">
        <f t="shared" ca="1" si="22"/>
        <v>0</v>
      </c>
      <c r="K59" s="131">
        <f t="shared" ca="1" si="23"/>
        <v>0</v>
      </c>
      <c r="L59" s="19">
        <f t="shared" ca="1" si="24"/>
        <v>0</v>
      </c>
      <c r="M59" s="165">
        <f t="shared" ca="1" si="14"/>
        <v>0</v>
      </c>
      <c r="N59" s="173"/>
    </row>
    <row r="60" spans="1:14" ht="15" customHeight="1" x14ac:dyDescent="0.35">
      <c r="A60" s="198" t="s">
        <v>2497</v>
      </c>
      <c r="B60" s="19">
        <f t="shared" ca="1" si="15"/>
        <v>19</v>
      </c>
      <c r="C60" s="19">
        <f t="shared" ca="1" si="16"/>
        <v>32403</v>
      </c>
      <c r="D60" s="19">
        <f t="shared" ca="1" si="17"/>
        <v>5</v>
      </c>
      <c r="E60" s="19">
        <f t="shared" ca="1" si="18"/>
        <v>3185</v>
      </c>
      <c r="F60" s="167">
        <f t="shared" ca="1" si="19"/>
        <v>9.8293367898034134</v>
      </c>
      <c r="G60" s="19">
        <f t="shared" ca="1" si="20"/>
        <v>3</v>
      </c>
      <c r="H60" s="164">
        <f t="shared" ca="1" si="13"/>
        <v>15.789473684210526</v>
      </c>
      <c r="I60" s="19">
        <f t="shared" ca="1" si="21"/>
        <v>0</v>
      </c>
      <c r="J60" s="19">
        <f t="shared" ca="1" si="22"/>
        <v>0</v>
      </c>
      <c r="K60" s="131">
        <f t="shared" ca="1" si="23"/>
        <v>0</v>
      </c>
      <c r="L60" s="19">
        <f t="shared" ca="1" si="24"/>
        <v>0</v>
      </c>
      <c r="M60" s="165">
        <f t="shared" ca="1" si="14"/>
        <v>0</v>
      </c>
      <c r="N60" s="173"/>
    </row>
    <row r="61" spans="1:14" ht="15" customHeight="1" x14ac:dyDescent="0.35">
      <c r="A61" s="198" t="s">
        <v>2496</v>
      </c>
      <c r="B61" s="19">
        <f t="shared" ca="1" si="15"/>
        <v>18</v>
      </c>
      <c r="C61" s="19">
        <f t="shared" ca="1" si="16"/>
        <v>31641</v>
      </c>
      <c r="D61" s="19">
        <f t="shared" ca="1" si="17"/>
        <v>6</v>
      </c>
      <c r="E61" s="19">
        <f t="shared" ca="1" si="18"/>
        <v>4010</v>
      </c>
      <c r="F61" s="167">
        <f t="shared" ca="1" si="19"/>
        <v>12.673430043298254</v>
      </c>
      <c r="G61" s="19">
        <f t="shared" ca="1" si="20"/>
        <v>1</v>
      </c>
      <c r="H61" s="164">
        <f t="shared" ca="1" si="13"/>
        <v>5.5555555555555554</v>
      </c>
      <c r="I61" s="19">
        <f t="shared" ca="1" si="21"/>
        <v>0</v>
      </c>
      <c r="J61" s="19">
        <f t="shared" ca="1" si="22"/>
        <v>0</v>
      </c>
      <c r="K61" s="131">
        <f t="shared" ca="1" si="23"/>
        <v>0</v>
      </c>
      <c r="L61" s="19">
        <f t="shared" ca="1" si="24"/>
        <v>0</v>
      </c>
      <c r="M61" s="165">
        <f t="shared" ca="1" si="14"/>
        <v>0</v>
      </c>
      <c r="N61" s="173"/>
    </row>
    <row r="62" spans="1:14" ht="15" customHeight="1" x14ac:dyDescent="0.35">
      <c r="A62" s="198" t="s">
        <v>2495</v>
      </c>
      <c r="B62" s="19">
        <f t="shared" ca="1" si="15"/>
        <v>18</v>
      </c>
      <c r="C62" s="19">
        <f t="shared" ca="1" si="16"/>
        <v>33783</v>
      </c>
      <c r="D62" s="19">
        <f t="shared" ca="1" si="17"/>
        <v>6</v>
      </c>
      <c r="E62" s="19">
        <f t="shared" ca="1" si="18"/>
        <v>3543</v>
      </c>
      <c r="F62" s="167">
        <f t="shared" ca="1" si="19"/>
        <v>10.487523310540805</v>
      </c>
      <c r="G62" s="19">
        <f t="shared" ca="1" si="20"/>
        <v>2</v>
      </c>
      <c r="H62" s="164">
        <f t="shared" ca="1" si="13"/>
        <v>11.111111111111111</v>
      </c>
      <c r="I62" s="19">
        <f t="shared" ca="1" si="21"/>
        <v>1</v>
      </c>
      <c r="J62" s="19">
        <f t="shared" ca="1" si="22"/>
        <v>841</v>
      </c>
      <c r="K62" s="131">
        <f t="shared" ca="1" si="23"/>
        <v>2.4894177544919041</v>
      </c>
      <c r="L62" s="19">
        <f t="shared" ca="1" si="24"/>
        <v>1</v>
      </c>
      <c r="M62" s="165">
        <f t="shared" ca="1" si="14"/>
        <v>5.5555555555555554</v>
      </c>
      <c r="N62" s="173"/>
    </row>
    <row r="63" spans="1:14" ht="15" customHeight="1" x14ac:dyDescent="0.35">
      <c r="A63" s="198" t="s">
        <v>2494</v>
      </c>
      <c r="B63" s="19">
        <f t="shared" ca="1" si="15"/>
        <v>40</v>
      </c>
      <c r="C63" s="19">
        <f t="shared" ca="1" si="16"/>
        <v>84471</v>
      </c>
      <c r="D63" s="19">
        <f t="shared" ca="1" si="17"/>
        <v>21</v>
      </c>
      <c r="E63" s="19">
        <f t="shared" ca="1" si="18"/>
        <v>10892</v>
      </c>
      <c r="F63" s="167">
        <f t="shared" ca="1" si="19"/>
        <v>12.894366113814209</v>
      </c>
      <c r="G63" s="19">
        <f t="shared" ca="1" si="20"/>
        <v>5</v>
      </c>
      <c r="H63" s="164">
        <f t="shared" ca="1" si="13"/>
        <v>12.5</v>
      </c>
      <c r="I63" s="19">
        <f t="shared" ca="1" si="21"/>
        <v>5</v>
      </c>
      <c r="J63" s="19">
        <f t="shared" ca="1" si="22"/>
        <v>6618</v>
      </c>
      <c r="K63" s="131">
        <f t="shared" ca="1" si="23"/>
        <v>7.8346414745889117</v>
      </c>
      <c r="L63" s="19">
        <f t="shared" ca="1" si="24"/>
        <v>3</v>
      </c>
      <c r="M63" s="165">
        <f t="shared" ca="1" si="14"/>
        <v>7.5</v>
      </c>
      <c r="N63" s="173"/>
    </row>
    <row r="64" spans="1:14" ht="15" customHeight="1" x14ac:dyDescent="0.35">
      <c r="A64" s="198" t="s">
        <v>2493</v>
      </c>
      <c r="B64" s="19">
        <f t="shared" ca="1" si="15"/>
        <v>40</v>
      </c>
      <c r="C64" s="19">
        <f t="shared" ca="1" si="16"/>
        <v>74644</v>
      </c>
      <c r="D64" s="19">
        <f t="shared" ca="1" si="17"/>
        <v>11</v>
      </c>
      <c r="E64" s="19">
        <f t="shared" ca="1" si="18"/>
        <v>6777</v>
      </c>
      <c r="F64" s="167">
        <f t="shared" ca="1" si="19"/>
        <v>9.0790954396870482</v>
      </c>
      <c r="G64" s="19">
        <f t="shared" ca="1" si="20"/>
        <v>2</v>
      </c>
      <c r="H64" s="164">
        <f t="shared" ca="1" si="13"/>
        <v>5</v>
      </c>
      <c r="I64" s="19">
        <f t="shared" ca="1" si="21"/>
        <v>4</v>
      </c>
      <c r="J64" s="19">
        <f t="shared" ca="1" si="22"/>
        <v>5167</v>
      </c>
      <c r="K64" s="131">
        <f t="shared" ca="1" si="23"/>
        <v>6.9221906650233107</v>
      </c>
      <c r="L64" s="19">
        <f t="shared" ca="1" si="24"/>
        <v>3</v>
      </c>
      <c r="M64" s="165">
        <f t="shared" ca="1" si="14"/>
        <v>7.5</v>
      </c>
      <c r="N64" s="173"/>
    </row>
    <row r="65" spans="1:15" ht="15" customHeight="1" x14ac:dyDescent="0.35">
      <c r="A65" s="198" t="s">
        <v>2492</v>
      </c>
      <c r="B65" s="19">
        <f t="shared" ca="1" si="15"/>
        <v>20</v>
      </c>
      <c r="C65" s="19">
        <f t="shared" ca="1" si="16"/>
        <v>37700</v>
      </c>
      <c r="D65" s="19">
        <f t="shared" ca="1" si="17"/>
        <v>7</v>
      </c>
      <c r="E65" s="19">
        <f t="shared" ca="1" si="18"/>
        <v>3295</v>
      </c>
      <c r="F65" s="167">
        <f t="shared" ca="1" si="19"/>
        <v>8.7400530503978775</v>
      </c>
      <c r="G65" s="19">
        <f t="shared" ca="1" si="20"/>
        <v>2</v>
      </c>
      <c r="H65" s="164">
        <f t="shared" ca="1" si="13"/>
        <v>10</v>
      </c>
      <c r="I65" s="19">
        <f t="shared" ca="1" si="21"/>
        <v>4</v>
      </c>
      <c r="J65" s="19">
        <f t="shared" ca="1" si="22"/>
        <v>3584</v>
      </c>
      <c r="K65" s="131">
        <f t="shared" ca="1" si="23"/>
        <v>9.5066312997347477</v>
      </c>
      <c r="L65" s="19">
        <f t="shared" ca="1" si="24"/>
        <v>2</v>
      </c>
      <c r="M65" s="165">
        <f t="shared" ca="1" si="14"/>
        <v>10</v>
      </c>
      <c r="N65" s="173"/>
    </row>
    <row r="66" spans="1:15" ht="15" customHeight="1" x14ac:dyDescent="0.35">
      <c r="A66" s="198" t="s">
        <v>2491</v>
      </c>
      <c r="B66" s="19">
        <f t="shared" ca="1" si="15"/>
        <v>34</v>
      </c>
      <c r="C66" s="19">
        <f t="shared" ca="1" si="16"/>
        <v>64155</v>
      </c>
      <c r="D66" s="19">
        <f t="shared" ca="1" si="17"/>
        <v>11</v>
      </c>
      <c r="E66" s="19">
        <f t="shared" ca="1" si="18"/>
        <v>7040</v>
      </c>
      <c r="F66" s="167">
        <f t="shared" ca="1" si="19"/>
        <v>10.973423739381186</v>
      </c>
      <c r="G66" s="19">
        <f t="shared" ca="1" si="20"/>
        <v>3</v>
      </c>
      <c r="H66" s="164">
        <f t="shared" ca="1" si="13"/>
        <v>8.8235294117647065</v>
      </c>
      <c r="I66" s="19">
        <f t="shared" ca="1" si="21"/>
        <v>6</v>
      </c>
      <c r="J66" s="19">
        <f t="shared" ca="1" si="22"/>
        <v>4421</v>
      </c>
      <c r="K66" s="131">
        <f t="shared" ca="1" si="23"/>
        <v>6.8911230613358274</v>
      </c>
      <c r="L66" s="19">
        <f t="shared" ca="1" si="24"/>
        <v>2</v>
      </c>
      <c r="M66" s="165">
        <f t="shared" ca="1" si="14"/>
        <v>5.8823529411764701</v>
      </c>
      <c r="N66" s="173"/>
    </row>
    <row r="67" spans="1:15" ht="15" customHeight="1" x14ac:dyDescent="0.35">
      <c r="A67" s="197" t="s">
        <v>2490</v>
      </c>
      <c r="B67" s="19">
        <f t="shared" ca="1" si="15"/>
        <v>32</v>
      </c>
      <c r="C67" s="19">
        <f t="shared" ca="1" si="16"/>
        <v>58711</v>
      </c>
      <c r="D67" s="19">
        <f t="shared" ca="1" si="17"/>
        <v>11</v>
      </c>
      <c r="E67" s="19">
        <f t="shared" ca="1" si="18"/>
        <v>5092</v>
      </c>
      <c r="F67" s="167">
        <f t="shared" ca="1" si="19"/>
        <v>8.6729914326105835</v>
      </c>
      <c r="G67" s="19">
        <f t="shared" ca="1" si="20"/>
        <v>2</v>
      </c>
      <c r="H67" s="164">
        <f t="shared" ca="1" si="13"/>
        <v>6.25</v>
      </c>
      <c r="I67" s="19">
        <f t="shared" ca="1" si="21"/>
        <v>4</v>
      </c>
      <c r="J67" s="19">
        <f t="shared" ca="1" si="22"/>
        <v>2170</v>
      </c>
      <c r="K67" s="131">
        <f t="shared" ca="1" si="23"/>
        <v>3.6960705830253273</v>
      </c>
      <c r="L67" s="19">
        <f t="shared" ca="1" si="24"/>
        <v>1</v>
      </c>
      <c r="M67" s="165">
        <f t="shared" ca="1" si="14"/>
        <v>3.125</v>
      </c>
      <c r="N67" s="173"/>
    </row>
    <row r="68" spans="1:15" s="5" customFormat="1" ht="15" customHeight="1" x14ac:dyDescent="0.35">
      <c r="A68" s="122" t="s">
        <v>2529</v>
      </c>
      <c r="B68" s="130">
        <f ca="1">SUM(B42:B67)</f>
        <v>765</v>
      </c>
      <c r="C68" s="163">
        <f ca="1">SUM(C42:C67)</f>
        <v>1475489</v>
      </c>
      <c r="D68" s="172">
        <f ca="1">SUM(D42:D67)</f>
        <v>261</v>
      </c>
      <c r="E68" s="126">
        <f ca="1">SUM(E42:E67)</f>
        <v>169114</v>
      </c>
      <c r="F68" s="167">
        <f t="shared" ca="1" si="19"/>
        <v>11.461556134949159</v>
      </c>
      <c r="G68" s="124">
        <f ca="1">SUM(G42:G67)</f>
        <v>79</v>
      </c>
      <c r="H68" s="171">
        <f t="shared" ca="1" si="13"/>
        <v>10.326797385620914</v>
      </c>
      <c r="I68" s="127">
        <f ca="1">SUM(I42:I67)</f>
        <v>81</v>
      </c>
      <c r="J68" s="126">
        <f ca="1">SUM(J42:J67)</f>
        <v>71995</v>
      </c>
      <c r="K68" s="131">
        <f t="shared" ca="1" si="23"/>
        <v>4.8793993042306649</v>
      </c>
      <c r="L68" s="124">
        <f ca="1">SUM(L42:L67)</f>
        <v>40</v>
      </c>
      <c r="M68" s="171">
        <f ca="1">SUM(L68/B68*100)</f>
        <v>5.2287581699346406</v>
      </c>
      <c r="N68" s="170"/>
      <c r="O68" s="148"/>
    </row>
    <row r="69" spans="1:15" x14ac:dyDescent="0.35">
      <c r="E69" s="120" t="s">
        <v>2487</v>
      </c>
      <c r="F69" s="147"/>
      <c r="H69" s="147"/>
      <c r="J69" s="120" t="s">
        <v>2487</v>
      </c>
      <c r="K69" s="147"/>
      <c r="M69" s="147"/>
    </row>
    <row r="70" spans="1:15" x14ac:dyDescent="0.25">
      <c r="A70" s="79" t="s">
        <v>2558</v>
      </c>
      <c r="B70" s="83"/>
      <c r="C70" s="83"/>
      <c r="D70" s="83"/>
      <c r="E70" s="83"/>
      <c r="F70" s="83"/>
      <c r="G70" s="83"/>
      <c r="H70" s="83"/>
      <c r="I70" s="83"/>
      <c r="J70" s="83"/>
      <c r="K70" s="83"/>
      <c r="L70" s="83"/>
      <c r="M70" s="83"/>
    </row>
    <row r="71" spans="1:15" x14ac:dyDescent="0.25">
      <c r="A71" s="79"/>
      <c r="B71" s="83"/>
      <c r="C71" s="83"/>
      <c r="D71" s="83"/>
      <c r="E71" s="83"/>
      <c r="F71" s="83"/>
      <c r="G71" s="83"/>
      <c r="H71" s="83"/>
      <c r="I71" s="83"/>
      <c r="J71" s="83"/>
      <c r="K71" s="83"/>
      <c r="L71" s="83"/>
      <c r="M71" s="83"/>
    </row>
    <row r="72" spans="1:15" s="77" customFormat="1" ht="29" x14ac:dyDescent="0.25">
      <c r="A72" s="80" t="s">
        <v>2557</v>
      </c>
      <c r="B72" s="80"/>
      <c r="C72" s="80"/>
      <c r="D72" s="80"/>
      <c r="E72" s="80"/>
      <c r="F72" s="80"/>
      <c r="G72" s="80"/>
      <c r="H72" s="80"/>
      <c r="I72" s="80"/>
      <c r="J72" s="80"/>
      <c r="K72" s="80"/>
      <c r="L72" s="80"/>
      <c r="M72" s="79"/>
      <c r="N72" s="136"/>
      <c r="O72" s="135"/>
    </row>
    <row r="74" spans="1:15" s="5" customFormat="1" ht="14.25" customHeight="1" x14ac:dyDescent="0.35">
      <c r="A74" s="297" t="s">
        <v>2513</v>
      </c>
      <c r="B74" s="298" t="s">
        <v>2556</v>
      </c>
      <c r="C74" s="299" t="s">
        <v>2555</v>
      </c>
      <c r="D74" s="302" t="s">
        <v>2574</v>
      </c>
      <c r="E74" s="303"/>
      <c r="F74" s="303"/>
      <c r="G74" s="303"/>
      <c r="H74" s="304"/>
      <c r="I74" s="294" t="s">
        <v>2547</v>
      </c>
      <c r="J74" s="295"/>
      <c r="K74" s="295"/>
      <c r="L74" s="295"/>
      <c r="M74" s="295"/>
      <c r="N74" s="149"/>
      <c r="O74" s="148"/>
    </row>
    <row r="75" spans="1:15" s="5" customFormat="1" ht="43.5" x14ac:dyDescent="0.35">
      <c r="A75" s="297"/>
      <c r="B75" s="298"/>
      <c r="C75" s="300"/>
      <c r="D75" s="169" t="s">
        <v>2554</v>
      </c>
      <c r="E75" s="112" t="s">
        <v>2553</v>
      </c>
      <c r="F75" s="111" t="s">
        <v>2539</v>
      </c>
      <c r="G75" s="111" t="s">
        <v>2552</v>
      </c>
      <c r="H75" s="134" t="s">
        <v>2537</v>
      </c>
      <c r="I75" s="133" t="s">
        <v>2554</v>
      </c>
      <c r="J75" s="112" t="s">
        <v>2553</v>
      </c>
      <c r="K75" s="111" t="s">
        <v>2539</v>
      </c>
      <c r="L75" s="111" t="s">
        <v>2552</v>
      </c>
      <c r="M75" s="111" t="s">
        <v>2537</v>
      </c>
      <c r="N75" s="149"/>
      <c r="O75" s="148"/>
    </row>
    <row r="76" spans="1:15" ht="15" customHeight="1" x14ac:dyDescent="0.35">
      <c r="A76" s="204" t="s">
        <v>2512</v>
      </c>
      <c r="B76" s="19">
        <f ca="1">INDIRECT("'"&amp;$A76&amp;"'!AW39")</f>
        <v>18</v>
      </c>
      <c r="C76" s="19">
        <f ca="1">INDIRECT("'"&amp;$A76&amp;"'!AM35")</f>
        <v>22875</v>
      </c>
      <c r="D76" s="19">
        <f ca="1">INDIRECT("'"&amp;$A76&amp;"'!AP12")</f>
        <v>0</v>
      </c>
      <c r="E76" s="19">
        <f ca="1">INDIRECT("'"&amp;$A76&amp;"'!AM12")</f>
        <v>0</v>
      </c>
      <c r="F76" s="167">
        <f t="shared" ref="F76" ca="1" si="25">SUM(E76/C76*100)</f>
        <v>0</v>
      </c>
      <c r="G76" s="19">
        <f ca="1">INDIRECT("'"&amp;$A76&amp;"'!AZ12")</f>
        <v>0</v>
      </c>
      <c r="H76" s="166">
        <f t="shared" ref="H76:H102" ca="1" si="26">SUM(G76/B76*100)</f>
        <v>0</v>
      </c>
      <c r="I76" s="19">
        <f ca="1">INDIRECT("'"&amp;$A76&amp;"'!AP13")</f>
        <v>2</v>
      </c>
      <c r="J76" s="19">
        <f ca="1">INDIRECT("'"&amp;$A76&amp;"'!AM13")</f>
        <v>535</v>
      </c>
      <c r="K76" s="131">
        <f ca="1">SUM(J76/C76*100)</f>
        <v>2.3387978142076502</v>
      </c>
      <c r="L76" s="19">
        <f ca="1">INDIRECT("'"&amp;$A76&amp;"'!AZ13")</f>
        <v>0</v>
      </c>
      <c r="M76" s="131">
        <f t="shared" ref="M76:M102" ca="1" si="27">SUM(L76/B76*100)</f>
        <v>0</v>
      </c>
    </row>
    <row r="77" spans="1:15" ht="15" customHeight="1" x14ac:dyDescent="0.35">
      <c r="A77" s="198" t="s">
        <v>2511</v>
      </c>
      <c r="B77" s="19">
        <f t="shared" ref="B77:B101" ca="1" si="28">INDIRECT("'"&amp;$A77&amp;"'!AW39")</f>
        <v>18</v>
      </c>
      <c r="C77" s="19">
        <f t="shared" ref="C77:C101" ca="1" si="29">INDIRECT("'"&amp;$A77&amp;"'!AM35")</f>
        <v>33914</v>
      </c>
      <c r="D77" s="19">
        <f t="shared" ref="D77:D101" ca="1" si="30">INDIRECT("'"&amp;$A77&amp;"'!AP12")</f>
        <v>0</v>
      </c>
      <c r="E77" s="19">
        <f t="shared" ref="E77:E101" ca="1" si="31">INDIRECT("'"&amp;$A77&amp;"'!AM12")</f>
        <v>0</v>
      </c>
      <c r="F77" s="167">
        <f t="shared" ref="F77:F102" ca="1" si="32">SUM(E77/C77*100)</f>
        <v>0</v>
      </c>
      <c r="G77" s="19">
        <f t="shared" ref="G77:G101" ca="1" si="33">INDIRECT("'"&amp;$A77&amp;"'!AZ12")</f>
        <v>0</v>
      </c>
      <c r="H77" s="164">
        <f t="shared" ca="1" si="26"/>
        <v>0</v>
      </c>
      <c r="I77" s="19">
        <f t="shared" ref="I77:I101" ca="1" si="34">INDIRECT("'"&amp;$A77&amp;"'!AP13")</f>
        <v>1</v>
      </c>
      <c r="J77" s="19">
        <f t="shared" ref="J77:J101" ca="1" si="35">INDIRECT("'"&amp;$A77&amp;"'!AM13")</f>
        <v>104</v>
      </c>
      <c r="K77" s="131">
        <f t="shared" ref="K77:K102" ca="1" si="36">SUM(J77/C77*100)</f>
        <v>0.30665801733797254</v>
      </c>
      <c r="L77" s="19">
        <f t="shared" ref="L77:L101" ca="1" si="37">INDIRECT("'"&amp;$A77&amp;"'!AZ13")</f>
        <v>0</v>
      </c>
      <c r="M77" s="131">
        <f t="shared" ca="1" si="27"/>
        <v>0</v>
      </c>
    </row>
    <row r="78" spans="1:15" ht="15" customHeight="1" x14ac:dyDescent="0.35">
      <c r="A78" s="198" t="s">
        <v>2510</v>
      </c>
      <c r="B78" s="19">
        <f t="shared" ca="1" si="28"/>
        <v>28</v>
      </c>
      <c r="C78" s="19">
        <f t="shared" ca="1" si="29"/>
        <v>53799</v>
      </c>
      <c r="D78" s="19">
        <f t="shared" ca="1" si="30"/>
        <v>2</v>
      </c>
      <c r="E78" s="19">
        <f t="shared" ca="1" si="31"/>
        <v>1211</v>
      </c>
      <c r="F78" s="167">
        <f t="shared" ca="1" si="32"/>
        <v>2.2509712076432646</v>
      </c>
      <c r="G78" s="19">
        <f t="shared" ca="1" si="33"/>
        <v>0</v>
      </c>
      <c r="H78" s="164">
        <f t="shared" ca="1" si="26"/>
        <v>0</v>
      </c>
      <c r="I78" s="19">
        <f t="shared" ca="1" si="34"/>
        <v>5</v>
      </c>
      <c r="J78" s="19">
        <f t="shared" ca="1" si="35"/>
        <v>2735</v>
      </c>
      <c r="K78" s="131">
        <f t="shared" ca="1" si="36"/>
        <v>5.0837376159408167</v>
      </c>
      <c r="L78" s="19">
        <f t="shared" ca="1" si="37"/>
        <v>0</v>
      </c>
      <c r="M78" s="131">
        <f t="shared" ca="1" si="27"/>
        <v>0</v>
      </c>
    </row>
    <row r="79" spans="1:15" ht="15" customHeight="1" x14ac:dyDescent="0.35">
      <c r="A79" s="198" t="s">
        <v>3618</v>
      </c>
      <c r="B79" s="19">
        <f t="shared" ca="1" si="28"/>
        <v>55</v>
      </c>
      <c r="C79" s="19">
        <f t="shared" ca="1" si="29"/>
        <v>145089</v>
      </c>
      <c r="D79" s="19">
        <f t="shared" ca="1" si="30"/>
        <v>7</v>
      </c>
      <c r="E79" s="19">
        <f t="shared" ca="1" si="31"/>
        <v>6753</v>
      </c>
      <c r="F79" s="167">
        <f t="shared" ca="1" si="32"/>
        <v>4.6543845501726526</v>
      </c>
      <c r="G79" s="19">
        <f t="shared" ca="1" si="33"/>
        <v>3</v>
      </c>
      <c r="H79" s="164">
        <f t="shared" ca="1" si="26"/>
        <v>5.4545454545454541</v>
      </c>
      <c r="I79" s="19">
        <f t="shared" ca="1" si="34"/>
        <v>10</v>
      </c>
      <c r="J79" s="19">
        <f t="shared" ca="1" si="35"/>
        <v>3967</v>
      </c>
      <c r="K79" s="131">
        <f t="shared" ca="1" si="36"/>
        <v>2.7341838457774195</v>
      </c>
      <c r="L79" s="19">
        <f t="shared" ca="1" si="37"/>
        <v>0</v>
      </c>
      <c r="M79" s="131">
        <f t="shared" ca="1" si="27"/>
        <v>0</v>
      </c>
    </row>
    <row r="80" spans="1:15" ht="15" customHeight="1" x14ac:dyDescent="0.35">
      <c r="A80" s="198" t="s">
        <v>2509</v>
      </c>
      <c r="B80" s="19">
        <f t="shared" ca="1" si="28"/>
        <v>37</v>
      </c>
      <c r="C80" s="19">
        <f t="shared" ca="1" si="29"/>
        <v>76715</v>
      </c>
      <c r="D80" s="19">
        <f t="shared" ca="1" si="30"/>
        <v>0</v>
      </c>
      <c r="E80" s="19">
        <f t="shared" ca="1" si="31"/>
        <v>0</v>
      </c>
      <c r="F80" s="167">
        <f t="shared" ca="1" si="32"/>
        <v>0</v>
      </c>
      <c r="G80" s="19">
        <f t="shared" ca="1" si="33"/>
        <v>0</v>
      </c>
      <c r="H80" s="164">
        <f t="shared" ca="1" si="26"/>
        <v>0</v>
      </c>
      <c r="I80" s="19">
        <f t="shared" ca="1" si="34"/>
        <v>3</v>
      </c>
      <c r="J80" s="19">
        <f t="shared" ca="1" si="35"/>
        <v>320</v>
      </c>
      <c r="K80" s="131">
        <f t="shared" ca="1" si="36"/>
        <v>0.41712833213843448</v>
      </c>
      <c r="L80" s="19">
        <f t="shared" ca="1" si="37"/>
        <v>0</v>
      </c>
      <c r="M80" s="131">
        <f t="shared" ca="1" si="27"/>
        <v>0</v>
      </c>
    </row>
    <row r="81" spans="1:14" ht="15" customHeight="1" x14ac:dyDescent="0.35">
      <c r="A81" s="198" t="s">
        <v>2508</v>
      </c>
      <c r="B81" s="19">
        <f t="shared" ca="1" si="28"/>
        <v>40</v>
      </c>
      <c r="C81" s="19">
        <f t="shared" ca="1" si="29"/>
        <v>77013</v>
      </c>
      <c r="D81" s="19">
        <f t="shared" ca="1" si="30"/>
        <v>6</v>
      </c>
      <c r="E81" s="19">
        <f t="shared" ca="1" si="31"/>
        <v>4307</v>
      </c>
      <c r="F81" s="167">
        <f t="shared" ca="1" si="32"/>
        <v>5.5925622946775224</v>
      </c>
      <c r="G81" s="19">
        <f t="shared" ca="1" si="33"/>
        <v>1</v>
      </c>
      <c r="H81" s="164">
        <f t="shared" ca="1" si="26"/>
        <v>2.5</v>
      </c>
      <c r="I81" s="19">
        <f t="shared" ca="1" si="34"/>
        <v>6</v>
      </c>
      <c r="J81" s="19">
        <f t="shared" ca="1" si="35"/>
        <v>7331</v>
      </c>
      <c r="K81" s="131">
        <f t="shared" ca="1" si="36"/>
        <v>9.5191720878293271</v>
      </c>
      <c r="L81" s="19">
        <f t="shared" ca="1" si="37"/>
        <v>6</v>
      </c>
      <c r="M81" s="131">
        <f t="shared" ca="1" si="27"/>
        <v>15</v>
      </c>
    </row>
    <row r="82" spans="1:14" ht="15" customHeight="1" x14ac:dyDescent="0.35">
      <c r="A82" s="198" t="s">
        <v>2507</v>
      </c>
      <c r="B82" s="19">
        <f t="shared" ca="1" si="28"/>
        <v>40</v>
      </c>
      <c r="C82" s="19">
        <f t="shared" ca="1" si="29"/>
        <v>86116</v>
      </c>
      <c r="D82" s="19">
        <f t="shared" ca="1" si="30"/>
        <v>5</v>
      </c>
      <c r="E82" s="19">
        <f t="shared" ca="1" si="31"/>
        <v>5630</v>
      </c>
      <c r="F82" s="167">
        <f t="shared" ca="1" si="32"/>
        <v>6.5376933438617684</v>
      </c>
      <c r="G82" s="19">
        <f t="shared" ca="1" si="33"/>
        <v>2</v>
      </c>
      <c r="H82" s="164">
        <f t="shared" ca="1" si="26"/>
        <v>5</v>
      </c>
      <c r="I82" s="19">
        <f t="shared" ca="1" si="34"/>
        <v>7</v>
      </c>
      <c r="J82" s="19">
        <f t="shared" ca="1" si="35"/>
        <v>5134</v>
      </c>
      <c r="K82" s="131">
        <f t="shared" ca="1" si="36"/>
        <v>5.9617260439407316</v>
      </c>
      <c r="L82" s="19">
        <f t="shared" ca="1" si="37"/>
        <v>1</v>
      </c>
      <c r="M82" s="131">
        <f t="shared" ca="1" si="27"/>
        <v>2.5</v>
      </c>
    </row>
    <row r="83" spans="1:14" ht="15" customHeight="1" x14ac:dyDescent="0.35">
      <c r="A83" s="198" t="s">
        <v>3622</v>
      </c>
      <c r="B83" s="19">
        <f t="shared" ca="1" si="28"/>
        <v>39</v>
      </c>
      <c r="C83" s="19">
        <f t="shared" ca="1" si="29"/>
        <v>79623</v>
      </c>
      <c r="D83" s="19">
        <f t="shared" ca="1" si="30"/>
        <v>0</v>
      </c>
      <c r="E83" s="19">
        <f t="shared" ca="1" si="31"/>
        <v>0</v>
      </c>
      <c r="F83" s="167">
        <f t="shared" ca="1" si="32"/>
        <v>0</v>
      </c>
      <c r="G83" s="19">
        <f t="shared" ca="1" si="33"/>
        <v>0</v>
      </c>
      <c r="H83" s="164">
        <f t="shared" ca="1" si="26"/>
        <v>0</v>
      </c>
      <c r="I83" s="19">
        <f t="shared" ca="1" si="34"/>
        <v>6</v>
      </c>
      <c r="J83" s="19">
        <f t="shared" ca="1" si="35"/>
        <v>2575</v>
      </c>
      <c r="K83" s="131">
        <f t="shared" ca="1" si="36"/>
        <v>3.2339901787172045</v>
      </c>
      <c r="L83" s="19">
        <f t="shared" ca="1" si="37"/>
        <v>0</v>
      </c>
      <c r="M83" s="131">
        <f t="shared" ca="1" si="27"/>
        <v>0</v>
      </c>
    </row>
    <row r="84" spans="1:14" ht="15" customHeight="1" x14ac:dyDescent="0.35">
      <c r="A84" s="198" t="s">
        <v>2506</v>
      </c>
      <c r="B84" s="19">
        <f t="shared" ca="1" si="28"/>
        <v>33</v>
      </c>
      <c r="C84" s="19">
        <f t="shared" ca="1" si="29"/>
        <v>74911</v>
      </c>
      <c r="D84" s="19">
        <f t="shared" ca="1" si="30"/>
        <v>2</v>
      </c>
      <c r="E84" s="19">
        <f t="shared" ca="1" si="31"/>
        <v>860</v>
      </c>
      <c r="F84" s="167">
        <f t="shared" ca="1" si="32"/>
        <v>1.1480289944066959</v>
      </c>
      <c r="G84" s="19">
        <f t="shared" ca="1" si="33"/>
        <v>0</v>
      </c>
      <c r="H84" s="164">
        <f t="shared" ca="1" si="26"/>
        <v>0</v>
      </c>
      <c r="I84" s="19">
        <f t="shared" ca="1" si="34"/>
        <v>6</v>
      </c>
      <c r="J84" s="19">
        <f t="shared" ca="1" si="35"/>
        <v>2766</v>
      </c>
      <c r="K84" s="131">
        <f t="shared" ca="1" si="36"/>
        <v>3.6923816261964197</v>
      </c>
      <c r="L84" s="19">
        <f t="shared" ca="1" si="37"/>
        <v>0</v>
      </c>
      <c r="M84" s="131">
        <f t="shared" ca="1" si="27"/>
        <v>0</v>
      </c>
    </row>
    <row r="85" spans="1:14" ht="15" customHeight="1" x14ac:dyDescent="0.35">
      <c r="A85" s="198" t="s">
        <v>2505</v>
      </c>
      <c r="B85" s="19">
        <f t="shared" ca="1" si="28"/>
        <v>40</v>
      </c>
      <c r="C85" s="19">
        <f t="shared" ca="1" si="29"/>
        <v>75333</v>
      </c>
      <c r="D85" s="19">
        <f t="shared" ca="1" si="30"/>
        <v>8</v>
      </c>
      <c r="E85" s="19">
        <f t="shared" ca="1" si="31"/>
        <v>10071</v>
      </c>
      <c r="F85" s="167">
        <f t="shared" ca="1" si="32"/>
        <v>13.36864322408506</v>
      </c>
      <c r="G85" s="19">
        <f t="shared" ca="1" si="33"/>
        <v>7</v>
      </c>
      <c r="H85" s="164">
        <f t="shared" ca="1" si="26"/>
        <v>17.5</v>
      </c>
      <c r="I85" s="19">
        <f t="shared" ca="1" si="34"/>
        <v>7</v>
      </c>
      <c r="J85" s="19">
        <f t="shared" ca="1" si="35"/>
        <v>2556</v>
      </c>
      <c r="K85" s="131">
        <f t="shared" ca="1" si="36"/>
        <v>3.3929353669706499</v>
      </c>
      <c r="L85" s="19">
        <f t="shared" ca="1" si="37"/>
        <v>0</v>
      </c>
      <c r="M85" s="131">
        <f t="shared" ca="1" si="27"/>
        <v>0</v>
      </c>
    </row>
    <row r="86" spans="1:14" ht="15" customHeight="1" x14ac:dyDescent="0.35">
      <c r="A86" s="198" t="s">
        <v>2504</v>
      </c>
      <c r="B86" s="19">
        <f t="shared" ca="1" si="28"/>
        <v>24</v>
      </c>
      <c r="C86" s="19">
        <f t="shared" ca="1" si="29"/>
        <v>39672</v>
      </c>
      <c r="D86" s="19">
        <f t="shared" ca="1" si="30"/>
        <v>2</v>
      </c>
      <c r="E86" s="19">
        <f t="shared" ca="1" si="31"/>
        <v>750</v>
      </c>
      <c r="F86" s="167">
        <f t="shared" ca="1" si="32"/>
        <v>1.8905021173623713</v>
      </c>
      <c r="G86" s="19">
        <f t="shared" ca="1" si="33"/>
        <v>0</v>
      </c>
      <c r="H86" s="164">
        <f t="shared" ca="1" si="26"/>
        <v>0</v>
      </c>
      <c r="I86" s="19">
        <f t="shared" ca="1" si="34"/>
        <v>3</v>
      </c>
      <c r="J86" s="19">
        <f t="shared" ca="1" si="35"/>
        <v>1105</v>
      </c>
      <c r="K86" s="131">
        <f t="shared" ca="1" si="36"/>
        <v>2.7853397862472273</v>
      </c>
      <c r="L86" s="19">
        <f t="shared" ca="1" si="37"/>
        <v>1</v>
      </c>
      <c r="M86" s="131">
        <f t="shared" ca="1" si="27"/>
        <v>4.1666666666666661</v>
      </c>
    </row>
    <row r="87" spans="1:14" ht="15" customHeight="1" x14ac:dyDescent="0.35">
      <c r="A87" s="198" t="s">
        <v>2503</v>
      </c>
      <c r="B87" s="19">
        <f t="shared" ca="1" si="28"/>
        <v>19</v>
      </c>
      <c r="C87" s="19">
        <f t="shared" ca="1" si="29"/>
        <v>34750</v>
      </c>
      <c r="D87" s="19">
        <f t="shared" ca="1" si="30"/>
        <v>0</v>
      </c>
      <c r="E87" s="19">
        <f t="shared" ca="1" si="31"/>
        <v>0</v>
      </c>
      <c r="F87" s="167">
        <f t="shared" ca="1" si="32"/>
        <v>0</v>
      </c>
      <c r="G87" s="19">
        <f t="shared" ca="1" si="33"/>
        <v>0</v>
      </c>
      <c r="H87" s="164">
        <f t="shared" ca="1" si="26"/>
        <v>0</v>
      </c>
      <c r="I87" s="19">
        <f t="shared" ca="1" si="34"/>
        <v>3</v>
      </c>
      <c r="J87" s="19">
        <f t="shared" ca="1" si="35"/>
        <v>630</v>
      </c>
      <c r="K87" s="131">
        <f t="shared" ca="1" si="36"/>
        <v>1.8129496402877698</v>
      </c>
      <c r="L87" s="19">
        <f t="shared" ca="1" si="37"/>
        <v>0</v>
      </c>
      <c r="M87" s="131">
        <f t="shared" ca="1" si="27"/>
        <v>0</v>
      </c>
    </row>
    <row r="88" spans="1:14" ht="15" customHeight="1" x14ac:dyDescent="0.35">
      <c r="A88" s="198" t="s">
        <v>1335</v>
      </c>
      <c r="B88" s="19">
        <f t="shared" ca="1" si="28"/>
        <v>18</v>
      </c>
      <c r="C88" s="19">
        <f t="shared" ca="1" si="29"/>
        <v>18716</v>
      </c>
      <c r="D88" s="19">
        <f t="shared" ca="1" si="30"/>
        <v>1</v>
      </c>
      <c r="E88" s="19">
        <f t="shared" ca="1" si="31"/>
        <v>136</v>
      </c>
      <c r="F88" s="167">
        <f t="shared" ca="1" si="32"/>
        <v>0.72665099380209452</v>
      </c>
      <c r="G88" s="19">
        <f t="shared" ca="1" si="33"/>
        <v>0</v>
      </c>
      <c r="H88" s="164">
        <f t="shared" ca="1" si="26"/>
        <v>0</v>
      </c>
      <c r="I88" s="19">
        <f t="shared" ca="1" si="34"/>
        <v>3</v>
      </c>
      <c r="J88" s="19">
        <f t="shared" ca="1" si="35"/>
        <v>501</v>
      </c>
      <c r="K88" s="131">
        <f t="shared" ca="1" si="36"/>
        <v>2.6768540286385982</v>
      </c>
      <c r="L88" s="19">
        <f t="shared" ca="1" si="37"/>
        <v>0</v>
      </c>
      <c r="M88" s="131">
        <f t="shared" ca="1" si="27"/>
        <v>0</v>
      </c>
    </row>
    <row r="89" spans="1:14" ht="15" customHeight="1" x14ac:dyDescent="0.35">
      <c r="A89" s="198" t="s">
        <v>2502</v>
      </c>
      <c r="B89" s="19">
        <f t="shared" ca="1" si="28"/>
        <v>18</v>
      </c>
      <c r="C89" s="19">
        <f t="shared" ca="1" si="29"/>
        <v>20949</v>
      </c>
      <c r="D89" s="19">
        <f t="shared" ca="1" si="30"/>
        <v>0</v>
      </c>
      <c r="E89" s="19">
        <f t="shared" ca="1" si="31"/>
        <v>0</v>
      </c>
      <c r="F89" s="167">
        <f t="shared" ca="1" si="32"/>
        <v>0</v>
      </c>
      <c r="G89" s="19">
        <f t="shared" ca="1" si="33"/>
        <v>0</v>
      </c>
      <c r="H89" s="164">
        <f t="shared" ca="1" si="26"/>
        <v>0</v>
      </c>
      <c r="I89" s="19">
        <f t="shared" ca="1" si="34"/>
        <v>1</v>
      </c>
      <c r="J89" s="19">
        <f t="shared" ca="1" si="35"/>
        <v>92</v>
      </c>
      <c r="K89" s="131">
        <f t="shared" ca="1" si="36"/>
        <v>0.43916177383168647</v>
      </c>
      <c r="L89" s="19">
        <f t="shared" ca="1" si="37"/>
        <v>0</v>
      </c>
      <c r="M89" s="131">
        <f t="shared" ca="1" si="27"/>
        <v>0</v>
      </c>
    </row>
    <row r="90" spans="1:14" ht="15" customHeight="1" x14ac:dyDescent="0.35">
      <c r="A90" s="198" t="s">
        <v>2501</v>
      </c>
      <c r="B90" s="19">
        <f t="shared" ca="1" si="28"/>
        <v>29</v>
      </c>
      <c r="C90" s="19">
        <f t="shared" ca="1" si="29"/>
        <v>47581</v>
      </c>
      <c r="D90" s="19">
        <f t="shared" ca="1" si="30"/>
        <v>1</v>
      </c>
      <c r="E90" s="19">
        <f t="shared" ca="1" si="31"/>
        <v>310</v>
      </c>
      <c r="F90" s="167">
        <f t="shared" ca="1" si="32"/>
        <v>0.65152056493138022</v>
      </c>
      <c r="G90" s="19">
        <f t="shared" ca="1" si="33"/>
        <v>0</v>
      </c>
      <c r="H90" s="164">
        <f t="shared" ca="1" si="26"/>
        <v>0</v>
      </c>
      <c r="I90" s="19">
        <f t="shared" ca="1" si="34"/>
        <v>5</v>
      </c>
      <c r="J90" s="19">
        <f t="shared" ca="1" si="35"/>
        <v>1570</v>
      </c>
      <c r="K90" s="131">
        <f t="shared" ca="1" si="36"/>
        <v>3.2996364094911836</v>
      </c>
      <c r="L90" s="19">
        <f t="shared" ca="1" si="37"/>
        <v>1</v>
      </c>
      <c r="M90" s="131">
        <f t="shared" ca="1" si="27"/>
        <v>3.4482758620689653</v>
      </c>
      <c r="N90" s="121"/>
    </row>
    <row r="91" spans="1:14" ht="15" customHeight="1" x14ac:dyDescent="0.35">
      <c r="A91" s="198" t="s">
        <v>2500</v>
      </c>
      <c r="B91" s="19">
        <f t="shared" ca="1" si="28"/>
        <v>30</v>
      </c>
      <c r="C91" s="19">
        <f t="shared" ca="1" si="29"/>
        <v>66502</v>
      </c>
      <c r="D91" s="19">
        <f t="shared" ca="1" si="30"/>
        <v>1</v>
      </c>
      <c r="E91" s="19">
        <f t="shared" ca="1" si="31"/>
        <v>154</v>
      </c>
      <c r="F91" s="167">
        <f t="shared" ca="1" si="32"/>
        <v>0.23157198279750985</v>
      </c>
      <c r="G91" s="19">
        <f t="shared" ca="1" si="33"/>
        <v>0</v>
      </c>
      <c r="H91" s="164">
        <f t="shared" ca="1" si="26"/>
        <v>0</v>
      </c>
      <c r="I91" s="19">
        <f t="shared" ca="1" si="34"/>
        <v>2</v>
      </c>
      <c r="J91" s="19">
        <f t="shared" ca="1" si="35"/>
        <v>410</v>
      </c>
      <c r="K91" s="131">
        <f t="shared" ca="1" si="36"/>
        <v>0.61652281134401976</v>
      </c>
      <c r="L91" s="19">
        <f t="shared" ca="1" si="37"/>
        <v>0</v>
      </c>
      <c r="M91" s="131">
        <f t="shared" ca="1" si="27"/>
        <v>0</v>
      </c>
    </row>
    <row r="92" spans="1:14" ht="15" customHeight="1" x14ac:dyDescent="0.35">
      <c r="A92" s="198" t="s">
        <v>2499</v>
      </c>
      <c r="B92" s="19">
        <f t="shared" ca="1" si="28"/>
        <v>40</v>
      </c>
      <c r="C92" s="19">
        <f t="shared" ca="1" si="29"/>
        <v>76170</v>
      </c>
      <c r="D92" s="19">
        <f t="shared" ca="1" si="30"/>
        <v>2</v>
      </c>
      <c r="E92" s="19">
        <f t="shared" ca="1" si="31"/>
        <v>1251</v>
      </c>
      <c r="F92" s="167">
        <f t="shared" ca="1" si="32"/>
        <v>1.6423788893265063</v>
      </c>
      <c r="G92" s="19">
        <f t="shared" ca="1" si="33"/>
        <v>1</v>
      </c>
      <c r="H92" s="164">
        <f t="shared" ca="1" si="26"/>
        <v>2.5</v>
      </c>
      <c r="I92" s="19">
        <f t="shared" ca="1" si="34"/>
        <v>4</v>
      </c>
      <c r="J92" s="19">
        <f t="shared" ca="1" si="35"/>
        <v>1154</v>
      </c>
      <c r="K92" s="131">
        <f t="shared" ca="1" si="36"/>
        <v>1.5150321648943155</v>
      </c>
      <c r="L92" s="19">
        <f t="shared" ca="1" si="37"/>
        <v>0</v>
      </c>
      <c r="M92" s="131">
        <f t="shared" ca="1" si="27"/>
        <v>0</v>
      </c>
    </row>
    <row r="93" spans="1:14" ht="15" customHeight="1" x14ac:dyDescent="0.35">
      <c r="A93" s="198" t="s">
        <v>2498</v>
      </c>
      <c r="B93" s="19">
        <f t="shared" ca="1" si="28"/>
        <v>18</v>
      </c>
      <c r="C93" s="19">
        <f t="shared" ca="1" si="29"/>
        <v>28253</v>
      </c>
      <c r="D93" s="19">
        <f t="shared" ca="1" si="30"/>
        <v>0</v>
      </c>
      <c r="E93" s="19">
        <f t="shared" ca="1" si="31"/>
        <v>0</v>
      </c>
      <c r="F93" s="167">
        <f t="shared" ca="1" si="32"/>
        <v>0</v>
      </c>
      <c r="G93" s="19">
        <f t="shared" ca="1" si="33"/>
        <v>0</v>
      </c>
      <c r="H93" s="164">
        <f t="shared" ca="1" si="26"/>
        <v>0</v>
      </c>
      <c r="I93" s="19">
        <f t="shared" ca="1" si="34"/>
        <v>2</v>
      </c>
      <c r="J93" s="19">
        <f t="shared" ca="1" si="35"/>
        <v>538</v>
      </c>
      <c r="K93" s="131">
        <f t="shared" ca="1" si="36"/>
        <v>1.9042225604360599</v>
      </c>
      <c r="L93" s="19">
        <f t="shared" ca="1" si="37"/>
        <v>0</v>
      </c>
      <c r="M93" s="131">
        <f t="shared" ca="1" si="27"/>
        <v>0</v>
      </c>
    </row>
    <row r="94" spans="1:14" ht="15" customHeight="1" x14ac:dyDescent="0.35">
      <c r="A94" s="198" t="s">
        <v>2497</v>
      </c>
      <c r="B94" s="19">
        <f t="shared" ca="1" si="28"/>
        <v>19</v>
      </c>
      <c r="C94" s="19">
        <f t="shared" ca="1" si="29"/>
        <v>32403</v>
      </c>
      <c r="D94" s="19">
        <f t="shared" ca="1" si="30"/>
        <v>2</v>
      </c>
      <c r="E94" s="19">
        <f t="shared" ca="1" si="31"/>
        <v>1220</v>
      </c>
      <c r="F94" s="167">
        <f t="shared" ca="1" si="32"/>
        <v>3.7650834799246984</v>
      </c>
      <c r="G94" s="19">
        <f t="shared" ca="1" si="33"/>
        <v>0</v>
      </c>
      <c r="H94" s="164">
        <f t="shared" ca="1" si="26"/>
        <v>0</v>
      </c>
      <c r="I94" s="19">
        <f t="shared" ca="1" si="34"/>
        <v>3</v>
      </c>
      <c r="J94" s="19">
        <f t="shared" ca="1" si="35"/>
        <v>807</v>
      </c>
      <c r="K94" s="131">
        <f t="shared" ca="1" si="36"/>
        <v>2.4905101379501899</v>
      </c>
      <c r="L94" s="19">
        <f t="shared" ca="1" si="37"/>
        <v>0</v>
      </c>
      <c r="M94" s="131">
        <f t="shared" ca="1" si="27"/>
        <v>0</v>
      </c>
    </row>
    <row r="95" spans="1:14" ht="15" customHeight="1" x14ac:dyDescent="0.35">
      <c r="A95" s="198" t="s">
        <v>2496</v>
      </c>
      <c r="B95" s="19">
        <f t="shared" ca="1" si="28"/>
        <v>18</v>
      </c>
      <c r="C95" s="19">
        <f t="shared" ca="1" si="29"/>
        <v>31641</v>
      </c>
      <c r="D95" s="19">
        <f t="shared" ca="1" si="30"/>
        <v>0</v>
      </c>
      <c r="E95" s="19">
        <f t="shared" ca="1" si="31"/>
        <v>0</v>
      </c>
      <c r="F95" s="167">
        <f t="shared" ca="1" si="32"/>
        <v>0</v>
      </c>
      <c r="G95" s="19">
        <f t="shared" ca="1" si="33"/>
        <v>0</v>
      </c>
      <c r="H95" s="164">
        <f t="shared" ca="1" si="26"/>
        <v>0</v>
      </c>
      <c r="I95" s="19">
        <f t="shared" ca="1" si="34"/>
        <v>1</v>
      </c>
      <c r="J95" s="19">
        <f t="shared" ca="1" si="35"/>
        <v>151</v>
      </c>
      <c r="K95" s="131">
        <f t="shared" ca="1" si="36"/>
        <v>0.47722891185487182</v>
      </c>
      <c r="L95" s="19">
        <f t="shared" ca="1" si="37"/>
        <v>0</v>
      </c>
      <c r="M95" s="131">
        <f t="shared" ca="1" si="27"/>
        <v>0</v>
      </c>
    </row>
    <row r="96" spans="1:14" ht="15" customHeight="1" x14ac:dyDescent="0.35">
      <c r="A96" s="198" t="s">
        <v>2495</v>
      </c>
      <c r="B96" s="19">
        <f t="shared" ca="1" si="28"/>
        <v>18</v>
      </c>
      <c r="C96" s="19">
        <f t="shared" ca="1" si="29"/>
        <v>33783</v>
      </c>
      <c r="D96" s="19">
        <f t="shared" ca="1" si="30"/>
        <v>0</v>
      </c>
      <c r="E96" s="19">
        <f t="shared" ca="1" si="31"/>
        <v>0</v>
      </c>
      <c r="F96" s="167">
        <f t="shared" ca="1" si="32"/>
        <v>0</v>
      </c>
      <c r="G96" s="19">
        <f t="shared" ca="1" si="33"/>
        <v>0</v>
      </c>
      <c r="H96" s="164">
        <f t="shared" ca="1" si="26"/>
        <v>0</v>
      </c>
      <c r="I96" s="19">
        <f t="shared" ca="1" si="34"/>
        <v>2</v>
      </c>
      <c r="J96" s="19">
        <f t="shared" ca="1" si="35"/>
        <v>439</v>
      </c>
      <c r="K96" s="131">
        <f t="shared" ca="1" si="36"/>
        <v>1.2994701477074269</v>
      </c>
      <c r="L96" s="19">
        <f t="shared" ca="1" si="37"/>
        <v>0</v>
      </c>
      <c r="M96" s="131">
        <f t="shared" ca="1" si="27"/>
        <v>0</v>
      </c>
    </row>
    <row r="97" spans="1:15" ht="15" customHeight="1" x14ac:dyDescent="0.35">
      <c r="A97" s="198" t="s">
        <v>2494</v>
      </c>
      <c r="B97" s="19">
        <f t="shared" ca="1" si="28"/>
        <v>40</v>
      </c>
      <c r="C97" s="19">
        <f t="shared" ca="1" si="29"/>
        <v>84471</v>
      </c>
      <c r="D97" s="19">
        <f t="shared" ca="1" si="30"/>
        <v>5</v>
      </c>
      <c r="E97" s="19">
        <f t="shared" ca="1" si="31"/>
        <v>3587</v>
      </c>
      <c r="F97" s="167">
        <f t="shared" ca="1" si="32"/>
        <v>4.2464277681097649</v>
      </c>
      <c r="G97" s="19">
        <f t="shared" ca="1" si="33"/>
        <v>2</v>
      </c>
      <c r="H97" s="164">
        <f t="shared" ca="1" si="26"/>
        <v>5</v>
      </c>
      <c r="I97" s="19">
        <f t="shared" ca="1" si="34"/>
        <v>7</v>
      </c>
      <c r="J97" s="19">
        <f t="shared" ca="1" si="35"/>
        <v>2955</v>
      </c>
      <c r="K97" s="131">
        <f t="shared" ca="1" si="36"/>
        <v>3.4982420002130907</v>
      </c>
      <c r="L97" s="19">
        <f t="shared" ca="1" si="37"/>
        <v>0</v>
      </c>
      <c r="M97" s="131">
        <f t="shared" ca="1" si="27"/>
        <v>0</v>
      </c>
    </row>
    <row r="98" spans="1:15" ht="15" customHeight="1" x14ac:dyDescent="0.35">
      <c r="A98" s="198" t="s">
        <v>2493</v>
      </c>
      <c r="B98" s="19">
        <f t="shared" ca="1" si="28"/>
        <v>40</v>
      </c>
      <c r="C98" s="19">
        <f t="shared" ca="1" si="29"/>
        <v>74644</v>
      </c>
      <c r="D98" s="19">
        <f t="shared" ca="1" si="30"/>
        <v>1</v>
      </c>
      <c r="E98" s="19">
        <f t="shared" ca="1" si="31"/>
        <v>99</v>
      </c>
      <c r="F98" s="167">
        <f t="shared" ca="1" si="32"/>
        <v>0.13262954825572049</v>
      </c>
      <c r="G98" s="19">
        <f t="shared" ca="1" si="33"/>
        <v>0</v>
      </c>
      <c r="H98" s="164">
        <f t="shared" ca="1" si="26"/>
        <v>0</v>
      </c>
      <c r="I98" s="19">
        <f t="shared" ca="1" si="34"/>
        <v>3</v>
      </c>
      <c r="J98" s="19">
        <f t="shared" ca="1" si="35"/>
        <v>664</v>
      </c>
      <c r="K98" s="131">
        <f t="shared" ca="1" si="36"/>
        <v>0.88955575799796371</v>
      </c>
      <c r="L98" s="19">
        <f t="shared" ca="1" si="37"/>
        <v>0</v>
      </c>
      <c r="M98" s="131">
        <f t="shared" ca="1" si="27"/>
        <v>0</v>
      </c>
    </row>
    <row r="99" spans="1:15" ht="15" customHeight="1" x14ac:dyDescent="0.35">
      <c r="A99" s="198" t="s">
        <v>2492</v>
      </c>
      <c r="B99" s="19">
        <f t="shared" ca="1" si="28"/>
        <v>20</v>
      </c>
      <c r="C99" s="19">
        <f t="shared" ca="1" si="29"/>
        <v>37700</v>
      </c>
      <c r="D99" s="19">
        <f t="shared" ca="1" si="30"/>
        <v>1</v>
      </c>
      <c r="E99" s="19">
        <f t="shared" ca="1" si="31"/>
        <v>318</v>
      </c>
      <c r="F99" s="167">
        <f t="shared" ca="1" si="32"/>
        <v>0.843501326259947</v>
      </c>
      <c r="G99" s="19">
        <f t="shared" ca="1" si="33"/>
        <v>0</v>
      </c>
      <c r="H99" s="164">
        <f t="shared" ca="1" si="26"/>
        <v>0</v>
      </c>
      <c r="I99" s="19">
        <f t="shared" ca="1" si="34"/>
        <v>3</v>
      </c>
      <c r="J99" s="19">
        <f t="shared" ca="1" si="35"/>
        <v>916</v>
      </c>
      <c r="K99" s="131">
        <f t="shared" ca="1" si="36"/>
        <v>2.4297082228116711</v>
      </c>
      <c r="L99" s="19">
        <f t="shared" ca="1" si="37"/>
        <v>0</v>
      </c>
      <c r="M99" s="131">
        <f t="shared" ca="1" si="27"/>
        <v>0</v>
      </c>
    </row>
    <row r="100" spans="1:15" ht="15" customHeight="1" x14ac:dyDescent="0.35">
      <c r="A100" s="198" t="s">
        <v>2491</v>
      </c>
      <c r="B100" s="19">
        <f t="shared" ca="1" si="28"/>
        <v>34</v>
      </c>
      <c r="C100" s="19">
        <f t="shared" ca="1" si="29"/>
        <v>64155</v>
      </c>
      <c r="D100" s="19">
        <f t="shared" ca="1" si="30"/>
        <v>0</v>
      </c>
      <c r="E100" s="19">
        <f t="shared" ca="1" si="31"/>
        <v>0</v>
      </c>
      <c r="F100" s="167">
        <f t="shared" ca="1" si="32"/>
        <v>0</v>
      </c>
      <c r="G100" s="19">
        <f t="shared" ca="1" si="33"/>
        <v>0</v>
      </c>
      <c r="H100" s="164">
        <f t="shared" ca="1" si="26"/>
        <v>0</v>
      </c>
      <c r="I100" s="19">
        <f t="shared" ca="1" si="34"/>
        <v>2</v>
      </c>
      <c r="J100" s="19">
        <f t="shared" ca="1" si="35"/>
        <v>589</v>
      </c>
      <c r="K100" s="131">
        <f t="shared" ca="1" si="36"/>
        <v>0.91808900319538622</v>
      </c>
      <c r="L100" s="19">
        <f t="shared" ca="1" si="37"/>
        <v>0</v>
      </c>
      <c r="M100" s="131">
        <f t="shared" ca="1" si="27"/>
        <v>0</v>
      </c>
    </row>
    <row r="101" spans="1:15" ht="15" customHeight="1" x14ac:dyDescent="0.35">
      <c r="A101" s="197" t="s">
        <v>2490</v>
      </c>
      <c r="B101" s="19">
        <f t="shared" ca="1" si="28"/>
        <v>32</v>
      </c>
      <c r="C101" s="19">
        <f t="shared" ca="1" si="29"/>
        <v>58711</v>
      </c>
      <c r="D101" s="19">
        <f t="shared" ca="1" si="30"/>
        <v>5</v>
      </c>
      <c r="E101" s="19">
        <f t="shared" ca="1" si="31"/>
        <v>4524</v>
      </c>
      <c r="F101" s="167">
        <f t="shared" ca="1" si="32"/>
        <v>7.7055406993578712</v>
      </c>
      <c r="G101" s="19">
        <f t="shared" ca="1" si="33"/>
        <v>3</v>
      </c>
      <c r="H101" s="164">
        <f t="shared" ca="1" si="26"/>
        <v>9.375</v>
      </c>
      <c r="I101" s="19">
        <f t="shared" ca="1" si="34"/>
        <v>4</v>
      </c>
      <c r="J101" s="19">
        <f t="shared" ca="1" si="35"/>
        <v>2686</v>
      </c>
      <c r="K101" s="131">
        <f t="shared" ca="1" si="36"/>
        <v>4.574951882952087</v>
      </c>
      <c r="L101" s="19">
        <f t="shared" ca="1" si="37"/>
        <v>2</v>
      </c>
      <c r="M101" s="131">
        <f t="shared" ca="1" si="27"/>
        <v>6.25</v>
      </c>
    </row>
    <row r="102" spans="1:15" s="160" customFormat="1" ht="15" customHeight="1" x14ac:dyDescent="0.35">
      <c r="A102" s="122" t="s">
        <v>2529</v>
      </c>
      <c r="B102" s="130">
        <f ca="1">SUM(B76:B101)</f>
        <v>765</v>
      </c>
      <c r="C102" s="163">
        <f ca="1">SUM(C76:C101)</f>
        <v>1475489</v>
      </c>
      <c r="D102" s="127">
        <f ca="1">SUM(D76:D101)</f>
        <v>51</v>
      </c>
      <c r="E102" s="126">
        <f ca="1">SUM(E76:E101)</f>
        <v>41181</v>
      </c>
      <c r="F102" s="167">
        <f t="shared" ca="1" si="32"/>
        <v>2.7910069136401559</v>
      </c>
      <c r="G102" s="124">
        <f ca="1">SUM(G76:G101)</f>
        <v>19</v>
      </c>
      <c r="H102" s="151">
        <f t="shared" ca="1" si="26"/>
        <v>2.4836601307189543</v>
      </c>
      <c r="I102" s="127">
        <f ca="1">SUM(I76:I101)</f>
        <v>101</v>
      </c>
      <c r="J102" s="126">
        <f ca="1">SUM(J76:J101)</f>
        <v>43230</v>
      </c>
      <c r="K102" s="131">
        <f t="shared" ca="1" si="36"/>
        <v>2.929876129201912</v>
      </c>
      <c r="L102" s="124">
        <f ca="1">SUM(L76:L101)</f>
        <v>11</v>
      </c>
      <c r="M102" s="150">
        <f t="shared" ca="1" si="27"/>
        <v>1.4379084967320261</v>
      </c>
      <c r="N102" s="162"/>
      <c r="O102" s="161"/>
    </row>
    <row r="103" spans="1:15" x14ac:dyDescent="0.35">
      <c r="E103" s="120" t="s">
        <v>2487</v>
      </c>
      <c r="F103" s="147"/>
      <c r="H103" s="147"/>
      <c r="J103" s="120" t="s">
        <v>2487</v>
      </c>
      <c r="K103" s="147"/>
      <c r="M103" s="147"/>
    </row>
    <row r="104" spans="1:15" x14ac:dyDescent="0.25">
      <c r="A104" s="79" t="s">
        <v>2558</v>
      </c>
      <c r="B104" s="83"/>
      <c r="C104" s="83"/>
      <c r="D104" s="83"/>
      <c r="E104" s="83"/>
      <c r="F104" s="83"/>
      <c r="G104" s="83"/>
      <c r="H104" s="83"/>
      <c r="I104" s="83"/>
      <c r="J104" s="83"/>
      <c r="K104" s="83"/>
      <c r="L104" s="83"/>
      <c r="M104" s="83"/>
    </row>
    <row r="105" spans="1:15" x14ac:dyDescent="0.25">
      <c r="A105" s="79"/>
      <c r="B105" s="83"/>
      <c r="C105" s="83"/>
      <c r="D105" s="83"/>
      <c r="E105" s="83"/>
      <c r="F105" s="83"/>
      <c r="G105" s="83"/>
      <c r="H105" s="83"/>
      <c r="I105" s="83"/>
      <c r="J105" s="83"/>
      <c r="K105" s="83"/>
      <c r="L105" s="83"/>
      <c r="M105" s="83"/>
    </row>
    <row r="106" spans="1:15" s="77" customFormat="1" ht="29" x14ac:dyDescent="0.25">
      <c r="A106" s="80" t="s">
        <v>2557</v>
      </c>
      <c r="B106" s="80"/>
      <c r="C106" s="80"/>
      <c r="D106" s="80"/>
      <c r="E106" s="80"/>
      <c r="F106" s="80"/>
      <c r="G106" s="80"/>
      <c r="H106" s="80"/>
      <c r="I106" s="80"/>
      <c r="J106" s="80"/>
      <c r="K106" s="80"/>
      <c r="L106" s="80"/>
      <c r="M106" s="79"/>
      <c r="N106" s="136"/>
      <c r="O106" s="135"/>
    </row>
    <row r="107" spans="1:15" x14ac:dyDescent="0.35">
      <c r="N107" s="152"/>
    </row>
    <row r="108" spans="1:15" s="5" customFormat="1" ht="14.25" customHeight="1" x14ac:dyDescent="0.35">
      <c r="A108" s="297" t="s">
        <v>2513</v>
      </c>
      <c r="B108" s="305" t="s">
        <v>2556</v>
      </c>
      <c r="C108" s="306" t="s">
        <v>2555</v>
      </c>
      <c r="D108" s="294" t="s">
        <v>2575</v>
      </c>
      <c r="E108" s="295"/>
      <c r="F108" s="295"/>
      <c r="G108" s="295"/>
      <c r="H108" s="301"/>
      <c r="I108" s="294" t="s">
        <v>2594</v>
      </c>
      <c r="J108" s="295"/>
      <c r="K108" s="295"/>
      <c r="L108" s="295"/>
      <c r="M108" s="295"/>
      <c r="N108" s="168"/>
      <c r="O108" s="148"/>
    </row>
    <row r="109" spans="1:15" s="5" customFormat="1" ht="43.5" x14ac:dyDescent="0.35">
      <c r="A109" s="297"/>
      <c r="B109" s="305"/>
      <c r="C109" s="307"/>
      <c r="D109" s="133" t="s">
        <v>2554</v>
      </c>
      <c r="E109" s="112" t="s">
        <v>2553</v>
      </c>
      <c r="F109" s="111" t="s">
        <v>2539</v>
      </c>
      <c r="G109" s="111" t="s">
        <v>2552</v>
      </c>
      <c r="H109" s="134" t="s">
        <v>2537</v>
      </c>
      <c r="I109" s="133" t="s">
        <v>2554</v>
      </c>
      <c r="J109" s="112" t="s">
        <v>2553</v>
      </c>
      <c r="K109" s="111" t="s">
        <v>2539</v>
      </c>
      <c r="L109" s="111" t="s">
        <v>2552</v>
      </c>
      <c r="M109" s="111" t="s">
        <v>2537</v>
      </c>
      <c r="N109" s="168"/>
      <c r="O109" s="148"/>
    </row>
    <row r="110" spans="1:15" ht="15" customHeight="1" x14ac:dyDescent="0.35">
      <c r="A110" s="204" t="s">
        <v>2512</v>
      </c>
      <c r="B110" s="19">
        <f ca="1">INDIRECT("'"&amp;$A110&amp;"'!AW39")</f>
        <v>18</v>
      </c>
      <c r="C110" s="19">
        <f ca="1">INDIRECT("'"&amp;$A110&amp;"'!AM35")</f>
        <v>22875</v>
      </c>
      <c r="D110" s="19">
        <f ca="1">INDIRECT("'"&amp;$A110&amp;"'!AP14")</f>
        <v>1</v>
      </c>
      <c r="E110" s="19">
        <f ca="1">INDIRECT("'"&amp;$A110&amp;"'!AM14")</f>
        <v>590</v>
      </c>
      <c r="F110" s="167">
        <f t="shared" ref="F110" ca="1" si="38">SUM(E110/C110*100)</f>
        <v>2.5792349726775958</v>
      </c>
      <c r="G110" s="19">
        <f ca="1">INDIRECT("'"&amp;$A110&amp;"'!AZ14")</f>
        <v>1</v>
      </c>
      <c r="H110" s="166">
        <f t="shared" ref="H110:H136" ca="1" si="39">SUM(G110/B110*100)</f>
        <v>5.5555555555555554</v>
      </c>
      <c r="I110" s="19">
        <f ca="1">INDIRECT("'"&amp;$A110&amp;"'!AP15")</f>
        <v>2</v>
      </c>
      <c r="J110" s="19">
        <f ca="1">INDIRECT("'"&amp;$A110&amp;"'!AM15")</f>
        <v>596</v>
      </c>
      <c r="K110" s="131">
        <f ca="1">SUM(J110/C110*100)</f>
        <v>2.6054644808743168</v>
      </c>
      <c r="L110" s="19">
        <f ca="1">INDIRECT("'"&amp;$A110&amp;"'!AZ15")</f>
        <v>1</v>
      </c>
      <c r="M110" s="131">
        <f t="shared" ref="M110:M136" ca="1" si="40">SUM(L110/B110*100)</f>
        <v>5.5555555555555554</v>
      </c>
    </row>
    <row r="111" spans="1:15" ht="15" customHeight="1" x14ac:dyDescent="0.35">
      <c r="A111" s="198" t="s">
        <v>2511</v>
      </c>
      <c r="B111" s="19">
        <f t="shared" ref="B111:B135" ca="1" si="41">INDIRECT("'"&amp;$A111&amp;"'!AW39")</f>
        <v>18</v>
      </c>
      <c r="C111" s="19">
        <f t="shared" ref="C111:C135" ca="1" si="42">INDIRECT("'"&amp;$A111&amp;"'!AM35")</f>
        <v>33914</v>
      </c>
      <c r="D111" s="19">
        <f t="shared" ref="D111:D135" ca="1" si="43">INDIRECT("'"&amp;$A111&amp;"'!AP14")</f>
        <v>2</v>
      </c>
      <c r="E111" s="19">
        <f t="shared" ref="E111:E135" ca="1" si="44">INDIRECT("'"&amp;$A111&amp;"'!AM14")</f>
        <v>2518</v>
      </c>
      <c r="F111" s="167">
        <f t="shared" ref="F111:F136" ca="1" si="45">SUM(E111/C111*100)</f>
        <v>7.4246623813174502</v>
      </c>
      <c r="G111" s="19">
        <f t="shared" ref="G111:G135" ca="1" si="46">INDIRECT("'"&amp;$A111&amp;"'!AZ14")</f>
        <v>1</v>
      </c>
      <c r="H111" s="164">
        <f t="shared" ca="1" si="39"/>
        <v>5.5555555555555554</v>
      </c>
      <c r="I111" s="19">
        <f t="shared" ref="I111:I135" ca="1" si="47">INDIRECT("'"&amp;$A111&amp;"'!AP15")</f>
        <v>0</v>
      </c>
      <c r="J111" s="19">
        <f t="shared" ref="J111:J135" ca="1" si="48">INDIRECT("'"&amp;$A111&amp;"'!AM15")</f>
        <v>0</v>
      </c>
      <c r="K111" s="131">
        <f t="shared" ref="K111:K136" ca="1" si="49">SUM(J111/C111*100)</f>
        <v>0</v>
      </c>
      <c r="L111" s="19">
        <f t="shared" ref="L111:L135" ca="1" si="50">INDIRECT("'"&amp;$A111&amp;"'!AZ15")</f>
        <v>0</v>
      </c>
      <c r="M111" s="131">
        <f t="shared" ca="1" si="40"/>
        <v>0</v>
      </c>
    </row>
    <row r="112" spans="1:15" ht="15" customHeight="1" x14ac:dyDescent="0.35">
      <c r="A112" s="198" t="s">
        <v>2510</v>
      </c>
      <c r="B112" s="19">
        <f t="shared" ca="1" si="41"/>
        <v>28</v>
      </c>
      <c r="C112" s="19">
        <f t="shared" ca="1" si="42"/>
        <v>53799</v>
      </c>
      <c r="D112" s="19">
        <f t="shared" ca="1" si="43"/>
        <v>3</v>
      </c>
      <c r="E112" s="19">
        <f t="shared" ca="1" si="44"/>
        <v>1805</v>
      </c>
      <c r="F112" s="167">
        <f t="shared" ca="1" si="45"/>
        <v>3.3550809494600271</v>
      </c>
      <c r="G112" s="19">
        <f t="shared" ca="1" si="46"/>
        <v>0</v>
      </c>
      <c r="H112" s="164">
        <f t="shared" ca="1" si="39"/>
        <v>0</v>
      </c>
      <c r="I112" s="19">
        <f t="shared" ca="1" si="47"/>
        <v>0</v>
      </c>
      <c r="J112" s="19">
        <f t="shared" ca="1" si="48"/>
        <v>0</v>
      </c>
      <c r="K112" s="131">
        <f t="shared" ca="1" si="49"/>
        <v>0</v>
      </c>
      <c r="L112" s="19">
        <f t="shared" ca="1" si="50"/>
        <v>0</v>
      </c>
      <c r="M112" s="131">
        <f t="shared" ca="1" si="40"/>
        <v>0</v>
      </c>
    </row>
    <row r="113" spans="1:13" ht="15" customHeight="1" x14ac:dyDescent="0.35">
      <c r="A113" s="198" t="s">
        <v>3618</v>
      </c>
      <c r="B113" s="19">
        <f t="shared" ca="1" si="41"/>
        <v>55</v>
      </c>
      <c r="C113" s="19">
        <f t="shared" ca="1" si="42"/>
        <v>145089</v>
      </c>
      <c r="D113" s="19">
        <f t="shared" ca="1" si="43"/>
        <v>8</v>
      </c>
      <c r="E113" s="19">
        <f t="shared" ca="1" si="44"/>
        <v>9828</v>
      </c>
      <c r="F113" s="167">
        <f t="shared" ca="1" si="45"/>
        <v>6.7737733391228838</v>
      </c>
      <c r="G113" s="19">
        <f t="shared" ca="1" si="46"/>
        <v>4</v>
      </c>
      <c r="H113" s="164">
        <f t="shared" ca="1" si="39"/>
        <v>7.2727272727272725</v>
      </c>
      <c r="I113" s="19">
        <f t="shared" ca="1" si="47"/>
        <v>1</v>
      </c>
      <c r="J113" s="19">
        <f t="shared" ca="1" si="48"/>
        <v>492</v>
      </c>
      <c r="K113" s="131">
        <f t="shared" ca="1" si="49"/>
        <v>0.33910220623203691</v>
      </c>
      <c r="L113" s="19">
        <f t="shared" ca="1" si="50"/>
        <v>0</v>
      </c>
      <c r="M113" s="131">
        <f t="shared" ca="1" si="40"/>
        <v>0</v>
      </c>
    </row>
    <row r="114" spans="1:13" ht="15" customHeight="1" x14ac:dyDescent="0.35">
      <c r="A114" s="198" t="s">
        <v>2509</v>
      </c>
      <c r="B114" s="19">
        <f t="shared" ca="1" si="41"/>
        <v>37</v>
      </c>
      <c r="C114" s="19">
        <f t="shared" ca="1" si="42"/>
        <v>76715</v>
      </c>
      <c r="D114" s="19">
        <f t="shared" ca="1" si="43"/>
        <v>0</v>
      </c>
      <c r="E114" s="19">
        <f t="shared" ca="1" si="44"/>
        <v>0</v>
      </c>
      <c r="F114" s="167">
        <f t="shared" ca="1" si="45"/>
        <v>0</v>
      </c>
      <c r="G114" s="19">
        <f t="shared" ca="1" si="46"/>
        <v>0</v>
      </c>
      <c r="H114" s="164">
        <f t="shared" ca="1" si="39"/>
        <v>0</v>
      </c>
      <c r="I114" s="19">
        <f t="shared" ca="1" si="47"/>
        <v>0</v>
      </c>
      <c r="J114" s="19">
        <f t="shared" ca="1" si="48"/>
        <v>0</v>
      </c>
      <c r="K114" s="131">
        <f t="shared" ca="1" si="49"/>
        <v>0</v>
      </c>
      <c r="L114" s="19">
        <f t="shared" ca="1" si="50"/>
        <v>0</v>
      </c>
      <c r="M114" s="131">
        <f t="shared" ca="1" si="40"/>
        <v>0</v>
      </c>
    </row>
    <row r="115" spans="1:13" ht="15" customHeight="1" x14ac:dyDescent="0.35">
      <c r="A115" s="198" t="s">
        <v>2508</v>
      </c>
      <c r="B115" s="19">
        <f t="shared" ca="1" si="41"/>
        <v>40</v>
      </c>
      <c r="C115" s="19">
        <f t="shared" ca="1" si="42"/>
        <v>77013</v>
      </c>
      <c r="D115" s="19">
        <f t="shared" ca="1" si="43"/>
        <v>0</v>
      </c>
      <c r="E115" s="19">
        <f t="shared" ca="1" si="44"/>
        <v>0</v>
      </c>
      <c r="F115" s="167">
        <f t="shared" ca="1" si="45"/>
        <v>0</v>
      </c>
      <c r="G115" s="19">
        <f t="shared" ca="1" si="46"/>
        <v>0</v>
      </c>
      <c r="H115" s="164">
        <f t="shared" ca="1" si="39"/>
        <v>0</v>
      </c>
      <c r="I115" s="19">
        <f t="shared" ca="1" si="47"/>
        <v>3</v>
      </c>
      <c r="J115" s="19">
        <f t="shared" ca="1" si="48"/>
        <v>2865</v>
      </c>
      <c r="K115" s="131">
        <f t="shared" ca="1" si="49"/>
        <v>3.7201511433134669</v>
      </c>
      <c r="L115" s="19">
        <f t="shared" ca="1" si="50"/>
        <v>2</v>
      </c>
      <c r="M115" s="131">
        <f t="shared" ca="1" si="40"/>
        <v>5</v>
      </c>
    </row>
    <row r="116" spans="1:13" ht="15" customHeight="1" x14ac:dyDescent="0.35">
      <c r="A116" s="198" t="s">
        <v>2507</v>
      </c>
      <c r="B116" s="19">
        <f t="shared" ca="1" si="41"/>
        <v>40</v>
      </c>
      <c r="C116" s="19">
        <f t="shared" ca="1" si="42"/>
        <v>86116</v>
      </c>
      <c r="D116" s="19">
        <f t="shared" ca="1" si="43"/>
        <v>0</v>
      </c>
      <c r="E116" s="19">
        <f t="shared" ca="1" si="44"/>
        <v>0</v>
      </c>
      <c r="F116" s="167">
        <f t="shared" ca="1" si="45"/>
        <v>0</v>
      </c>
      <c r="G116" s="19">
        <f t="shared" ca="1" si="46"/>
        <v>0</v>
      </c>
      <c r="H116" s="164">
        <f t="shared" ca="1" si="39"/>
        <v>0</v>
      </c>
      <c r="I116" s="19">
        <f t="shared" ca="1" si="47"/>
        <v>6</v>
      </c>
      <c r="J116" s="19">
        <f t="shared" ca="1" si="48"/>
        <v>3327</v>
      </c>
      <c r="K116" s="131">
        <f t="shared" ca="1" si="49"/>
        <v>3.8633935621719537</v>
      </c>
      <c r="L116" s="19">
        <f t="shared" ca="1" si="50"/>
        <v>2</v>
      </c>
      <c r="M116" s="131">
        <f t="shared" ca="1" si="40"/>
        <v>5</v>
      </c>
    </row>
    <row r="117" spans="1:13" ht="15" customHeight="1" x14ac:dyDescent="0.35">
      <c r="A117" s="198" t="s">
        <v>3622</v>
      </c>
      <c r="B117" s="19">
        <f t="shared" ca="1" si="41"/>
        <v>39</v>
      </c>
      <c r="C117" s="19">
        <f t="shared" ca="1" si="42"/>
        <v>79623</v>
      </c>
      <c r="D117" s="19">
        <f t="shared" ca="1" si="43"/>
        <v>7</v>
      </c>
      <c r="E117" s="19">
        <f t="shared" ca="1" si="44"/>
        <v>9549</v>
      </c>
      <c r="F117" s="167">
        <f t="shared" ca="1" si="45"/>
        <v>11.992765909347801</v>
      </c>
      <c r="G117" s="19">
        <f t="shared" ca="1" si="46"/>
        <v>6</v>
      </c>
      <c r="H117" s="164">
        <f t="shared" ca="1" si="39"/>
        <v>15.384615384615385</v>
      </c>
      <c r="I117" s="19">
        <f t="shared" ca="1" si="47"/>
        <v>1</v>
      </c>
      <c r="J117" s="19">
        <f t="shared" ca="1" si="48"/>
        <v>364</v>
      </c>
      <c r="K117" s="131">
        <f t="shared" ca="1" si="49"/>
        <v>0.45715433982643205</v>
      </c>
      <c r="L117" s="19">
        <f t="shared" ca="1" si="50"/>
        <v>0</v>
      </c>
      <c r="M117" s="131">
        <f t="shared" ca="1" si="40"/>
        <v>0</v>
      </c>
    </row>
    <row r="118" spans="1:13" ht="15" customHeight="1" x14ac:dyDescent="0.35">
      <c r="A118" s="198" t="s">
        <v>2506</v>
      </c>
      <c r="B118" s="19">
        <f t="shared" ca="1" si="41"/>
        <v>33</v>
      </c>
      <c r="C118" s="19">
        <f t="shared" ca="1" si="42"/>
        <v>74911</v>
      </c>
      <c r="D118" s="19">
        <f t="shared" ca="1" si="43"/>
        <v>0</v>
      </c>
      <c r="E118" s="19">
        <f t="shared" ca="1" si="44"/>
        <v>0</v>
      </c>
      <c r="F118" s="167">
        <f t="shared" ca="1" si="45"/>
        <v>0</v>
      </c>
      <c r="G118" s="19">
        <f t="shared" ca="1" si="46"/>
        <v>0</v>
      </c>
      <c r="H118" s="164">
        <f t="shared" ca="1" si="39"/>
        <v>0</v>
      </c>
      <c r="I118" s="19">
        <f t="shared" ca="1" si="47"/>
        <v>0</v>
      </c>
      <c r="J118" s="19">
        <f t="shared" ca="1" si="48"/>
        <v>0</v>
      </c>
      <c r="K118" s="131">
        <f t="shared" ca="1" si="49"/>
        <v>0</v>
      </c>
      <c r="L118" s="19">
        <f t="shared" ca="1" si="50"/>
        <v>0</v>
      </c>
      <c r="M118" s="131">
        <f t="shared" ca="1" si="40"/>
        <v>0</v>
      </c>
    </row>
    <row r="119" spans="1:13" ht="13.15" customHeight="1" x14ac:dyDescent="0.35">
      <c r="A119" s="198" t="s">
        <v>2505</v>
      </c>
      <c r="B119" s="19">
        <f t="shared" ca="1" si="41"/>
        <v>40</v>
      </c>
      <c r="C119" s="19">
        <f t="shared" ca="1" si="42"/>
        <v>75333</v>
      </c>
      <c r="D119" s="19">
        <f t="shared" ca="1" si="43"/>
        <v>5</v>
      </c>
      <c r="E119" s="19">
        <f t="shared" ca="1" si="44"/>
        <v>3027</v>
      </c>
      <c r="F119" s="167">
        <f t="shared" ca="1" si="45"/>
        <v>4.018159372386604</v>
      </c>
      <c r="G119" s="19">
        <f t="shared" ca="1" si="46"/>
        <v>1</v>
      </c>
      <c r="H119" s="164">
        <f t="shared" ca="1" si="39"/>
        <v>2.5</v>
      </c>
      <c r="I119" s="19">
        <f t="shared" ca="1" si="47"/>
        <v>0</v>
      </c>
      <c r="J119" s="19">
        <f t="shared" ca="1" si="48"/>
        <v>0</v>
      </c>
      <c r="K119" s="131">
        <f t="shared" ca="1" si="49"/>
        <v>0</v>
      </c>
      <c r="L119" s="19">
        <f t="shared" ca="1" si="50"/>
        <v>0</v>
      </c>
      <c r="M119" s="131">
        <f t="shared" ca="1" si="40"/>
        <v>0</v>
      </c>
    </row>
    <row r="120" spans="1:13" ht="15" customHeight="1" x14ac:dyDescent="0.35">
      <c r="A120" s="198" t="s">
        <v>2504</v>
      </c>
      <c r="B120" s="19">
        <f t="shared" ca="1" si="41"/>
        <v>24</v>
      </c>
      <c r="C120" s="19">
        <f t="shared" ca="1" si="42"/>
        <v>39672</v>
      </c>
      <c r="D120" s="19">
        <f t="shared" ca="1" si="43"/>
        <v>1</v>
      </c>
      <c r="E120" s="19">
        <f t="shared" ca="1" si="44"/>
        <v>354</v>
      </c>
      <c r="F120" s="167">
        <f t="shared" ca="1" si="45"/>
        <v>0.89231699939503928</v>
      </c>
      <c r="G120" s="19">
        <f t="shared" ca="1" si="46"/>
        <v>0</v>
      </c>
      <c r="H120" s="164">
        <f t="shared" ca="1" si="39"/>
        <v>0</v>
      </c>
      <c r="I120" s="19">
        <f t="shared" ca="1" si="47"/>
        <v>1</v>
      </c>
      <c r="J120" s="19">
        <f t="shared" ca="1" si="48"/>
        <v>89</v>
      </c>
      <c r="K120" s="131">
        <f t="shared" ca="1" si="49"/>
        <v>0.2243395845936681</v>
      </c>
      <c r="L120" s="19">
        <f t="shared" ca="1" si="50"/>
        <v>0</v>
      </c>
      <c r="M120" s="131">
        <f t="shared" ca="1" si="40"/>
        <v>0</v>
      </c>
    </row>
    <row r="121" spans="1:13" ht="15" customHeight="1" x14ac:dyDescent="0.35">
      <c r="A121" s="198" t="s">
        <v>2503</v>
      </c>
      <c r="B121" s="19">
        <f t="shared" ca="1" si="41"/>
        <v>19</v>
      </c>
      <c r="C121" s="19">
        <f t="shared" ca="1" si="42"/>
        <v>34750</v>
      </c>
      <c r="D121" s="19">
        <f t="shared" ca="1" si="43"/>
        <v>2</v>
      </c>
      <c r="E121" s="19">
        <f t="shared" ca="1" si="44"/>
        <v>915</v>
      </c>
      <c r="F121" s="167">
        <f t="shared" ca="1" si="45"/>
        <v>2.6330935251798562</v>
      </c>
      <c r="G121" s="19">
        <f t="shared" ca="1" si="46"/>
        <v>0</v>
      </c>
      <c r="H121" s="164">
        <f t="shared" ca="1" si="39"/>
        <v>0</v>
      </c>
      <c r="I121" s="19">
        <f t="shared" ca="1" si="47"/>
        <v>0</v>
      </c>
      <c r="J121" s="19">
        <f t="shared" ca="1" si="48"/>
        <v>0</v>
      </c>
      <c r="K121" s="131">
        <f t="shared" ca="1" si="49"/>
        <v>0</v>
      </c>
      <c r="L121" s="19">
        <f t="shared" ca="1" si="50"/>
        <v>0</v>
      </c>
      <c r="M121" s="131">
        <f t="shared" ca="1" si="40"/>
        <v>0</v>
      </c>
    </row>
    <row r="122" spans="1:13" ht="15" customHeight="1" x14ac:dyDescent="0.35">
      <c r="A122" s="198" t="s">
        <v>1335</v>
      </c>
      <c r="B122" s="19">
        <f t="shared" ca="1" si="41"/>
        <v>18</v>
      </c>
      <c r="C122" s="19">
        <f t="shared" ca="1" si="42"/>
        <v>18716</v>
      </c>
      <c r="D122" s="19">
        <f t="shared" ca="1" si="43"/>
        <v>1</v>
      </c>
      <c r="E122" s="19">
        <f t="shared" ca="1" si="44"/>
        <v>103</v>
      </c>
      <c r="F122" s="167">
        <f t="shared" ca="1" si="45"/>
        <v>0.55033126736482152</v>
      </c>
      <c r="G122" s="19">
        <f t="shared" ca="1" si="46"/>
        <v>0</v>
      </c>
      <c r="H122" s="164">
        <f t="shared" ca="1" si="39"/>
        <v>0</v>
      </c>
      <c r="I122" s="19">
        <f t="shared" ca="1" si="47"/>
        <v>0</v>
      </c>
      <c r="J122" s="19">
        <f t="shared" ca="1" si="48"/>
        <v>0</v>
      </c>
      <c r="K122" s="131">
        <f t="shared" ca="1" si="49"/>
        <v>0</v>
      </c>
      <c r="L122" s="19">
        <f t="shared" ca="1" si="50"/>
        <v>0</v>
      </c>
      <c r="M122" s="131">
        <f t="shared" ca="1" si="40"/>
        <v>0</v>
      </c>
    </row>
    <row r="123" spans="1:13" ht="15" customHeight="1" x14ac:dyDescent="0.35">
      <c r="A123" s="198" t="s">
        <v>2502</v>
      </c>
      <c r="B123" s="19">
        <f t="shared" ca="1" si="41"/>
        <v>18</v>
      </c>
      <c r="C123" s="19">
        <f t="shared" ca="1" si="42"/>
        <v>20949</v>
      </c>
      <c r="D123" s="19">
        <f t="shared" ca="1" si="43"/>
        <v>0</v>
      </c>
      <c r="E123" s="19">
        <f t="shared" ca="1" si="44"/>
        <v>0</v>
      </c>
      <c r="F123" s="167">
        <f t="shared" ca="1" si="45"/>
        <v>0</v>
      </c>
      <c r="G123" s="19">
        <f t="shared" ca="1" si="46"/>
        <v>0</v>
      </c>
      <c r="H123" s="164">
        <f t="shared" ca="1" si="39"/>
        <v>0</v>
      </c>
      <c r="I123" s="19">
        <f t="shared" ca="1" si="47"/>
        <v>1</v>
      </c>
      <c r="J123" s="19">
        <f t="shared" ca="1" si="48"/>
        <v>71</v>
      </c>
      <c r="K123" s="131">
        <f t="shared" ca="1" si="49"/>
        <v>0.33891832545706235</v>
      </c>
      <c r="L123" s="19">
        <f t="shared" ca="1" si="50"/>
        <v>0</v>
      </c>
      <c r="M123" s="131">
        <f t="shared" ca="1" si="40"/>
        <v>0</v>
      </c>
    </row>
    <row r="124" spans="1:13" ht="15" customHeight="1" x14ac:dyDescent="0.35">
      <c r="A124" s="198" t="s">
        <v>2501</v>
      </c>
      <c r="B124" s="19">
        <f t="shared" ca="1" si="41"/>
        <v>29</v>
      </c>
      <c r="C124" s="19">
        <f t="shared" ca="1" si="42"/>
        <v>47581</v>
      </c>
      <c r="D124" s="19">
        <f t="shared" ca="1" si="43"/>
        <v>1</v>
      </c>
      <c r="E124" s="19">
        <f t="shared" ca="1" si="44"/>
        <v>508</v>
      </c>
      <c r="F124" s="167">
        <f t="shared" ca="1" si="45"/>
        <v>1.0676530547907779</v>
      </c>
      <c r="G124" s="19">
        <f t="shared" ca="1" si="46"/>
        <v>0</v>
      </c>
      <c r="H124" s="164">
        <f t="shared" ca="1" si="39"/>
        <v>0</v>
      </c>
      <c r="I124" s="19">
        <f t="shared" ca="1" si="47"/>
        <v>1</v>
      </c>
      <c r="J124" s="19">
        <f t="shared" ca="1" si="48"/>
        <v>344</v>
      </c>
      <c r="K124" s="131">
        <f t="shared" ca="1" si="49"/>
        <v>0.7229776591496605</v>
      </c>
      <c r="L124" s="19">
        <f t="shared" ca="1" si="50"/>
        <v>0</v>
      </c>
      <c r="M124" s="131">
        <f t="shared" ca="1" si="40"/>
        <v>0</v>
      </c>
    </row>
    <row r="125" spans="1:13" ht="15" customHeight="1" x14ac:dyDescent="0.35">
      <c r="A125" s="198" t="s">
        <v>2500</v>
      </c>
      <c r="B125" s="19">
        <f t="shared" ca="1" si="41"/>
        <v>30</v>
      </c>
      <c r="C125" s="19">
        <f t="shared" ca="1" si="42"/>
        <v>66502</v>
      </c>
      <c r="D125" s="19">
        <f t="shared" ca="1" si="43"/>
        <v>3</v>
      </c>
      <c r="E125" s="19">
        <f t="shared" ca="1" si="44"/>
        <v>2911</v>
      </c>
      <c r="F125" s="167">
        <f t="shared" ca="1" si="45"/>
        <v>4.3773119605425403</v>
      </c>
      <c r="G125" s="19">
        <f t="shared" ca="1" si="46"/>
        <v>1</v>
      </c>
      <c r="H125" s="164">
        <f t="shared" ca="1" si="39"/>
        <v>3.3333333333333335</v>
      </c>
      <c r="I125" s="19">
        <f t="shared" ca="1" si="47"/>
        <v>1</v>
      </c>
      <c r="J125" s="19">
        <f t="shared" ca="1" si="48"/>
        <v>246</v>
      </c>
      <c r="K125" s="131">
        <f t="shared" ca="1" si="49"/>
        <v>0.36991368680641185</v>
      </c>
      <c r="L125" s="19">
        <f t="shared" ca="1" si="50"/>
        <v>0</v>
      </c>
      <c r="M125" s="131">
        <f t="shared" ca="1" si="40"/>
        <v>0</v>
      </c>
    </row>
    <row r="126" spans="1:13" ht="15" customHeight="1" x14ac:dyDescent="0.35">
      <c r="A126" s="198" t="s">
        <v>2499</v>
      </c>
      <c r="B126" s="19">
        <f t="shared" ca="1" si="41"/>
        <v>40</v>
      </c>
      <c r="C126" s="19">
        <f t="shared" ca="1" si="42"/>
        <v>76170</v>
      </c>
      <c r="D126" s="19">
        <f t="shared" ca="1" si="43"/>
        <v>2</v>
      </c>
      <c r="E126" s="19">
        <f t="shared" ca="1" si="44"/>
        <v>464</v>
      </c>
      <c r="F126" s="167">
        <f t="shared" ca="1" si="45"/>
        <v>0.6091637127478009</v>
      </c>
      <c r="G126" s="19">
        <f t="shared" ca="1" si="46"/>
        <v>0</v>
      </c>
      <c r="H126" s="164">
        <f t="shared" ca="1" si="39"/>
        <v>0</v>
      </c>
      <c r="I126" s="19">
        <f t="shared" ca="1" si="47"/>
        <v>0</v>
      </c>
      <c r="J126" s="19">
        <f t="shared" ca="1" si="48"/>
        <v>0</v>
      </c>
      <c r="K126" s="131">
        <f t="shared" ca="1" si="49"/>
        <v>0</v>
      </c>
      <c r="L126" s="19">
        <f t="shared" ca="1" si="50"/>
        <v>0</v>
      </c>
      <c r="M126" s="131">
        <f t="shared" ca="1" si="40"/>
        <v>0</v>
      </c>
    </row>
    <row r="127" spans="1:13" ht="15" customHeight="1" x14ac:dyDescent="0.35">
      <c r="A127" s="198" t="s">
        <v>2498</v>
      </c>
      <c r="B127" s="19">
        <f t="shared" ca="1" si="41"/>
        <v>18</v>
      </c>
      <c r="C127" s="19">
        <f t="shared" ca="1" si="42"/>
        <v>28253</v>
      </c>
      <c r="D127" s="19">
        <f t="shared" ca="1" si="43"/>
        <v>0</v>
      </c>
      <c r="E127" s="19">
        <f t="shared" ca="1" si="44"/>
        <v>0</v>
      </c>
      <c r="F127" s="167">
        <f t="shared" ca="1" si="45"/>
        <v>0</v>
      </c>
      <c r="G127" s="19">
        <f t="shared" ca="1" si="46"/>
        <v>0</v>
      </c>
      <c r="H127" s="164">
        <f t="shared" ca="1" si="39"/>
        <v>0</v>
      </c>
      <c r="I127" s="19">
        <f t="shared" ca="1" si="47"/>
        <v>0</v>
      </c>
      <c r="J127" s="19">
        <f t="shared" ca="1" si="48"/>
        <v>0</v>
      </c>
      <c r="K127" s="131">
        <f t="shared" ca="1" si="49"/>
        <v>0</v>
      </c>
      <c r="L127" s="19">
        <f t="shared" ca="1" si="50"/>
        <v>0</v>
      </c>
      <c r="M127" s="131">
        <f t="shared" ca="1" si="40"/>
        <v>0</v>
      </c>
    </row>
    <row r="128" spans="1:13" ht="15" customHeight="1" x14ac:dyDescent="0.35">
      <c r="A128" s="198" t="s">
        <v>2497</v>
      </c>
      <c r="B128" s="19">
        <f t="shared" ca="1" si="41"/>
        <v>19</v>
      </c>
      <c r="C128" s="19">
        <f t="shared" ca="1" si="42"/>
        <v>32403</v>
      </c>
      <c r="D128" s="19">
        <f t="shared" ca="1" si="43"/>
        <v>1</v>
      </c>
      <c r="E128" s="19">
        <f t="shared" ca="1" si="44"/>
        <v>1320</v>
      </c>
      <c r="F128" s="167">
        <f t="shared" ca="1" si="45"/>
        <v>4.0736968799185256</v>
      </c>
      <c r="G128" s="19">
        <f t="shared" ca="1" si="46"/>
        <v>1</v>
      </c>
      <c r="H128" s="164">
        <f t="shared" ca="1" si="39"/>
        <v>5.2631578947368416</v>
      </c>
      <c r="I128" s="19">
        <f t="shared" ca="1" si="47"/>
        <v>0</v>
      </c>
      <c r="J128" s="19">
        <f t="shared" ca="1" si="48"/>
        <v>0</v>
      </c>
      <c r="K128" s="131">
        <f t="shared" ca="1" si="49"/>
        <v>0</v>
      </c>
      <c r="L128" s="19">
        <f t="shared" ca="1" si="50"/>
        <v>0</v>
      </c>
      <c r="M128" s="131">
        <f t="shared" ca="1" si="40"/>
        <v>0</v>
      </c>
    </row>
    <row r="129" spans="1:15" ht="15" customHeight="1" x14ac:dyDescent="0.35">
      <c r="A129" s="198" t="s">
        <v>2496</v>
      </c>
      <c r="B129" s="19">
        <f t="shared" ca="1" si="41"/>
        <v>18</v>
      </c>
      <c r="C129" s="19">
        <f t="shared" ca="1" si="42"/>
        <v>31641</v>
      </c>
      <c r="D129" s="19">
        <f t="shared" ca="1" si="43"/>
        <v>2</v>
      </c>
      <c r="E129" s="19">
        <f t="shared" ca="1" si="44"/>
        <v>2128</v>
      </c>
      <c r="F129" s="167">
        <f t="shared" ca="1" si="45"/>
        <v>6.7254511551468026</v>
      </c>
      <c r="G129" s="19">
        <f t="shared" ca="1" si="46"/>
        <v>1</v>
      </c>
      <c r="H129" s="164">
        <f t="shared" ca="1" si="39"/>
        <v>5.5555555555555554</v>
      </c>
      <c r="I129" s="19">
        <f t="shared" ca="1" si="47"/>
        <v>0</v>
      </c>
      <c r="J129" s="19">
        <f t="shared" ca="1" si="48"/>
        <v>0</v>
      </c>
      <c r="K129" s="131">
        <f t="shared" ca="1" si="49"/>
        <v>0</v>
      </c>
      <c r="L129" s="19">
        <f t="shared" ca="1" si="50"/>
        <v>0</v>
      </c>
      <c r="M129" s="131">
        <f t="shared" ca="1" si="40"/>
        <v>0</v>
      </c>
    </row>
    <row r="130" spans="1:15" ht="15" customHeight="1" x14ac:dyDescent="0.35">
      <c r="A130" s="198" t="s">
        <v>2495</v>
      </c>
      <c r="B130" s="19">
        <f t="shared" ca="1" si="41"/>
        <v>18</v>
      </c>
      <c r="C130" s="19">
        <f t="shared" ca="1" si="42"/>
        <v>33783</v>
      </c>
      <c r="D130" s="19">
        <f t="shared" ca="1" si="43"/>
        <v>0</v>
      </c>
      <c r="E130" s="19">
        <f t="shared" ca="1" si="44"/>
        <v>0</v>
      </c>
      <c r="F130" s="167">
        <f t="shared" ca="1" si="45"/>
        <v>0</v>
      </c>
      <c r="G130" s="19">
        <f t="shared" ca="1" si="46"/>
        <v>0</v>
      </c>
      <c r="H130" s="164">
        <f t="shared" ca="1" si="39"/>
        <v>0</v>
      </c>
      <c r="I130" s="19">
        <f t="shared" ca="1" si="47"/>
        <v>2</v>
      </c>
      <c r="J130" s="19">
        <f t="shared" ca="1" si="48"/>
        <v>940</v>
      </c>
      <c r="K130" s="131">
        <f t="shared" ca="1" si="49"/>
        <v>2.7824645531776335</v>
      </c>
      <c r="L130" s="19">
        <f t="shared" ca="1" si="50"/>
        <v>1</v>
      </c>
      <c r="M130" s="131">
        <f t="shared" ca="1" si="40"/>
        <v>5.5555555555555554</v>
      </c>
    </row>
    <row r="131" spans="1:15" ht="15" customHeight="1" x14ac:dyDescent="0.35">
      <c r="A131" s="198" t="s">
        <v>2494</v>
      </c>
      <c r="B131" s="19">
        <f t="shared" ca="1" si="41"/>
        <v>40</v>
      </c>
      <c r="C131" s="19">
        <f t="shared" ca="1" si="42"/>
        <v>84471</v>
      </c>
      <c r="D131" s="19">
        <f t="shared" ca="1" si="43"/>
        <v>1</v>
      </c>
      <c r="E131" s="19">
        <f t="shared" ca="1" si="44"/>
        <v>972</v>
      </c>
      <c r="F131" s="167">
        <f t="shared" ca="1" si="45"/>
        <v>1.15069076961324</v>
      </c>
      <c r="G131" s="19">
        <f t="shared" ca="1" si="46"/>
        <v>1</v>
      </c>
      <c r="H131" s="164">
        <f t="shared" ca="1" si="39"/>
        <v>2.5</v>
      </c>
      <c r="I131" s="19">
        <f t="shared" ca="1" si="47"/>
        <v>9</v>
      </c>
      <c r="J131" s="19">
        <f t="shared" ca="1" si="48"/>
        <v>5689</v>
      </c>
      <c r="K131" s="131">
        <f t="shared" ca="1" si="49"/>
        <v>6.7348557493104142</v>
      </c>
      <c r="L131" s="19">
        <f t="shared" ca="1" si="50"/>
        <v>4</v>
      </c>
      <c r="M131" s="131">
        <f t="shared" ca="1" si="40"/>
        <v>10</v>
      </c>
    </row>
    <row r="132" spans="1:15" ht="15" customHeight="1" x14ac:dyDescent="0.35">
      <c r="A132" s="198" t="s">
        <v>2493</v>
      </c>
      <c r="B132" s="19">
        <f t="shared" ca="1" si="41"/>
        <v>40</v>
      </c>
      <c r="C132" s="19">
        <f t="shared" ca="1" si="42"/>
        <v>74644</v>
      </c>
      <c r="D132" s="19">
        <f t="shared" ca="1" si="43"/>
        <v>1</v>
      </c>
      <c r="E132" s="19">
        <f t="shared" ca="1" si="44"/>
        <v>594</v>
      </c>
      <c r="F132" s="167">
        <f t="shared" ca="1" si="45"/>
        <v>0.79577728953432281</v>
      </c>
      <c r="G132" s="19">
        <f t="shared" ca="1" si="46"/>
        <v>0</v>
      </c>
      <c r="H132" s="164">
        <f t="shared" ca="1" si="39"/>
        <v>0</v>
      </c>
      <c r="I132" s="19">
        <f t="shared" ca="1" si="47"/>
        <v>0</v>
      </c>
      <c r="J132" s="19">
        <f t="shared" ca="1" si="48"/>
        <v>0</v>
      </c>
      <c r="K132" s="131">
        <f t="shared" ca="1" si="49"/>
        <v>0</v>
      </c>
      <c r="L132" s="19">
        <f t="shared" ca="1" si="50"/>
        <v>0</v>
      </c>
      <c r="M132" s="131">
        <f t="shared" ca="1" si="40"/>
        <v>0</v>
      </c>
    </row>
    <row r="133" spans="1:15" ht="15" customHeight="1" x14ac:dyDescent="0.35">
      <c r="A133" s="198" t="s">
        <v>2492</v>
      </c>
      <c r="B133" s="19">
        <f t="shared" ca="1" si="41"/>
        <v>20</v>
      </c>
      <c r="C133" s="19">
        <f t="shared" ca="1" si="42"/>
        <v>37700</v>
      </c>
      <c r="D133" s="19">
        <f t="shared" ca="1" si="43"/>
        <v>3</v>
      </c>
      <c r="E133" s="19">
        <f t="shared" ca="1" si="44"/>
        <v>1575</v>
      </c>
      <c r="F133" s="167">
        <f t="shared" ca="1" si="45"/>
        <v>4.1777188328912462</v>
      </c>
      <c r="G133" s="19">
        <f t="shared" ca="1" si="46"/>
        <v>1</v>
      </c>
      <c r="H133" s="164">
        <f t="shared" ca="1" si="39"/>
        <v>5</v>
      </c>
      <c r="I133" s="19">
        <f t="shared" ca="1" si="47"/>
        <v>0</v>
      </c>
      <c r="J133" s="19">
        <f t="shared" ca="1" si="48"/>
        <v>0</v>
      </c>
      <c r="K133" s="131">
        <f t="shared" ca="1" si="49"/>
        <v>0</v>
      </c>
      <c r="L133" s="19">
        <f t="shared" ca="1" si="50"/>
        <v>0</v>
      </c>
      <c r="M133" s="131">
        <f t="shared" ca="1" si="40"/>
        <v>0</v>
      </c>
    </row>
    <row r="134" spans="1:15" ht="15" customHeight="1" x14ac:dyDescent="0.35">
      <c r="A134" s="198" t="s">
        <v>2491</v>
      </c>
      <c r="B134" s="19">
        <f t="shared" ca="1" si="41"/>
        <v>34</v>
      </c>
      <c r="C134" s="19">
        <f t="shared" ca="1" si="42"/>
        <v>64155</v>
      </c>
      <c r="D134" s="19">
        <f t="shared" ca="1" si="43"/>
        <v>0</v>
      </c>
      <c r="E134" s="19">
        <f t="shared" ca="1" si="44"/>
        <v>0</v>
      </c>
      <c r="F134" s="167">
        <f t="shared" ca="1" si="45"/>
        <v>0</v>
      </c>
      <c r="G134" s="19">
        <f t="shared" ca="1" si="46"/>
        <v>0</v>
      </c>
      <c r="H134" s="164">
        <f t="shared" ca="1" si="39"/>
        <v>0</v>
      </c>
      <c r="I134" s="19">
        <f t="shared" ca="1" si="47"/>
        <v>1</v>
      </c>
      <c r="J134" s="19">
        <f t="shared" ca="1" si="48"/>
        <v>133</v>
      </c>
      <c r="K134" s="131">
        <f t="shared" ca="1" si="49"/>
        <v>0.20731042007637751</v>
      </c>
      <c r="L134" s="19">
        <f t="shared" ca="1" si="50"/>
        <v>0</v>
      </c>
      <c r="M134" s="131">
        <f t="shared" ca="1" si="40"/>
        <v>0</v>
      </c>
    </row>
    <row r="135" spans="1:15" ht="15" customHeight="1" x14ac:dyDescent="0.35">
      <c r="A135" s="197" t="s">
        <v>2490</v>
      </c>
      <c r="B135" s="19">
        <f t="shared" ca="1" si="41"/>
        <v>32</v>
      </c>
      <c r="C135" s="19">
        <f t="shared" ca="1" si="42"/>
        <v>58711</v>
      </c>
      <c r="D135" s="19">
        <f t="shared" ca="1" si="43"/>
        <v>2</v>
      </c>
      <c r="E135" s="19">
        <f t="shared" ca="1" si="44"/>
        <v>1396</v>
      </c>
      <c r="F135" s="167">
        <f t="shared" ca="1" si="45"/>
        <v>2.3777486331351878</v>
      </c>
      <c r="G135" s="19">
        <f t="shared" ca="1" si="46"/>
        <v>1</v>
      </c>
      <c r="H135" s="164">
        <f t="shared" ca="1" si="39"/>
        <v>3.125</v>
      </c>
      <c r="I135" s="19">
        <f t="shared" ca="1" si="47"/>
        <v>4</v>
      </c>
      <c r="J135" s="19">
        <f t="shared" ca="1" si="48"/>
        <v>943</v>
      </c>
      <c r="K135" s="131">
        <f t="shared" ca="1" si="49"/>
        <v>1.6061726081994858</v>
      </c>
      <c r="L135" s="19">
        <f t="shared" ca="1" si="50"/>
        <v>0</v>
      </c>
      <c r="M135" s="131">
        <f t="shared" ca="1" si="40"/>
        <v>0</v>
      </c>
    </row>
    <row r="136" spans="1:15" s="160" customFormat="1" ht="15" customHeight="1" x14ac:dyDescent="0.35">
      <c r="A136" s="122" t="s">
        <v>2529</v>
      </c>
      <c r="B136" s="130">
        <f ca="1">SUM(B110:B135)</f>
        <v>765</v>
      </c>
      <c r="C136" s="163">
        <f ca="1">SUM(C110:C135)</f>
        <v>1475489</v>
      </c>
      <c r="D136" s="127">
        <f ca="1">SUM(D110:D135)</f>
        <v>46</v>
      </c>
      <c r="E136" s="126">
        <f ca="1">SUM(E110:E135)</f>
        <v>40557</v>
      </c>
      <c r="F136" s="167">
        <f t="shared" ca="1" si="45"/>
        <v>2.7487158494573665</v>
      </c>
      <c r="G136" s="124">
        <f ca="1">SUM(G110:G135)</f>
        <v>19</v>
      </c>
      <c r="H136" s="151">
        <f t="shared" ca="1" si="39"/>
        <v>2.4836601307189543</v>
      </c>
      <c r="I136" s="127">
        <f ca="1">SUM(I110:I135)</f>
        <v>33</v>
      </c>
      <c r="J136" s="126">
        <f ca="1">SUM(J110:J135)</f>
        <v>16099</v>
      </c>
      <c r="K136" s="131">
        <f t="shared" ca="1" si="49"/>
        <v>1.091095901087707</v>
      </c>
      <c r="L136" s="124">
        <f ca="1">SUM(L110:L135)</f>
        <v>10</v>
      </c>
      <c r="M136" s="150">
        <f t="shared" ca="1" si="40"/>
        <v>1.3071895424836601</v>
      </c>
      <c r="N136" s="162"/>
      <c r="O136" s="161"/>
    </row>
    <row r="137" spans="1:15" s="61" customFormat="1" x14ac:dyDescent="0.35">
      <c r="A137" s="159"/>
      <c r="B137" s="157"/>
      <c r="C137" s="157"/>
      <c r="D137" s="157"/>
      <c r="E137" s="158" t="s">
        <v>2487</v>
      </c>
      <c r="F137" s="157"/>
      <c r="G137" s="157"/>
      <c r="H137" s="157"/>
      <c r="I137" s="157"/>
      <c r="J137" s="157" t="s">
        <v>2487</v>
      </c>
      <c r="K137" s="157"/>
      <c r="L137" s="157"/>
      <c r="M137" s="157"/>
      <c r="N137" s="156"/>
      <c r="O137" s="155"/>
    </row>
    <row r="138" spans="1:15" x14ac:dyDescent="0.25">
      <c r="A138" s="79" t="s">
        <v>2558</v>
      </c>
      <c r="B138" s="83"/>
      <c r="C138" s="83"/>
      <c r="D138" s="83"/>
      <c r="E138" s="83"/>
      <c r="F138" s="83"/>
      <c r="G138" s="83"/>
      <c r="H138" s="83"/>
      <c r="I138" s="83"/>
      <c r="J138" s="83"/>
      <c r="K138" s="83"/>
      <c r="L138" s="83"/>
      <c r="M138" s="83"/>
    </row>
    <row r="139" spans="1:15" x14ac:dyDescent="0.25">
      <c r="A139" s="79"/>
      <c r="B139" s="83"/>
      <c r="C139" s="83"/>
      <c r="D139" s="83"/>
      <c r="E139" s="83"/>
      <c r="F139" s="83"/>
      <c r="G139" s="83"/>
      <c r="H139" s="83"/>
      <c r="I139" s="83"/>
      <c r="J139" s="83"/>
      <c r="K139" s="83"/>
      <c r="L139" s="83"/>
      <c r="M139" s="83"/>
    </row>
    <row r="140" spans="1:15" s="77" customFormat="1" ht="29" x14ac:dyDescent="0.25">
      <c r="A140" s="80" t="s">
        <v>2557</v>
      </c>
      <c r="B140" s="80"/>
      <c r="C140" s="80"/>
      <c r="D140" s="80"/>
      <c r="E140" s="80"/>
      <c r="F140" s="80"/>
      <c r="G140" s="80"/>
      <c r="H140" s="80"/>
      <c r="I140" s="80"/>
      <c r="J140" s="80"/>
      <c r="K140" s="80"/>
      <c r="L140" s="80"/>
      <c r="M140" s="79"/>
      <c r="N140" s="136"/>
      <c r="O140" s="135"/>
    </row>
    <row r="141" spans="1:15" x14ac:dyDescent="0.35">
      <c r="N141" s="152"/>
    </row>
    <row r="142" spans="1:15" s="5" customFormat="1" ht="12.75" customHeight="1" x14ac:dyDescent="0.35">
      <c r="A142" s="297" t="s">
        <v>2513</v>
      </c>
      <c r="B142" s="298" t="s">
        <v>2556</v>
      </c>
      <c r="C142" s="299" t="s">
        <v>2555</v>
      </c>
      <c r="D142" s="294" t="s">
        <v>2576</v>
      </c>
      <c r="E142" s="295"/>
      <c r="F142" s="295"/>
      <c r="G142" s="295"/>
      <c r="H142" s="301"/>
      <c r="I142" s="294" t="s">
        <v>2582</v>
      </c>
      <c r="J142" s="295"/>
      <c r="K142" s="295"/>
      <c r="L142" s="295"/>
      <c r="M142" s="295"/>
      <c r="N142" s="149"/>
      <c r="O142" s="148"/>
    </row>
    <row r="143" spans="1:15" s="5" customFormat="1" ht="43.5" x14ac:dyDescent="0.35">
      <c r="A143" s="297"/>
      <c r="B143" s="298"/>
      <c r="C143" s="300"/>
      <c r="D143" s="133" t="s">
        <v>2554</v>
      </c>
      <c r="E143" s="112" t="s">
        <v>2553</v>
      </c>
      <c r="F143" s="111" t="s">
        <v>2539</v>
      </c>
      <c r="G143" s="111" t="s">
        <v>2552</v>
      </c>
      <c r="H143" s="134" t="s">
        <v>2537</v>
      </c>
      <c r="I143" s="133" t="s">
        <v>2554</v>
      </c>
      <c r="J143" s="112" t="s">
        <v>2553</v>
      </c>
      <c r="K143" s="111" t="s">
        <v>2539</v>
      </c>
      <c r="L143" s="111" t="s">
        <v>2552</v>
      </c>
      <c r="M143" s="111" t="s">
        <v>2537</v>
      </c>
      <c r="N143" s="149"/>
      <c r="O143" s="148"/>
    </row>
    <row r="144" spans="1:15" ht="15" customHeight="1" x14ac:dyDescent="0.35">
      <c r="A144" s="204" t="s">
        <v>2512</v>
      </c>
      <c r="B144" s="19">
        <f ca="1">INDIRECT("'"&amp;$A144&amp;"'!AW39")</f>
        <v>18</v>
      </c>
      <c r="C144" s="19">
        <f ca="1">INDIRECT("'"&amp;$A144&amp;"'!AM35")</f>
        <v>22875</v>
      </c>
      <c r="D144" s="19">
        <f ca="1">INDIRECT("'"&amp;$A144&amp;"'!AP16")</f>
        <v>0</v>
      </c>
      <c r="E144" s="19">
        <f ca="1">INDIRECT("'"&amp;$A144&amp;"'!AM16")</f>
        <v>0</v>
      </c>
      <c r="F144" s="167">
        <f t="shared" ref="F144" ca="1" si="51">SUM(E144/C144*100)</f>
        <v>0</v>
      </c>
      <c r="G144" s="19">
        <f ca="1">INDIRECT("'"&amp;$A144&amp;"'!AZ16")</f>
        <v>0</v>
      </c>
      <c r="H144" s="132">
        <f t="shared" ref="H144:H170" ca="1" si="52">SUM(G144/B144*100)</f>
        <v>0</v>
      </c>
      <c r="I144" s="19">
        <f ca="1">INDIRECT("'"&amp;$A144&amp;"'!AP18")</f>
        <v>0</v>
      </c>
      <c r="J144" s="19">
        <f ca="1">INDIRECT("'"&amp;$A144&amp;"'!AM18")</f>
        <v>0</v>
      </c>
      <c r="K144" s="131">
        <f ca="1">SUM(J144/C144*100)</f>
        <v>0</v>
      </c>
      <c r="L144" s="19">
        <f ca="1">INDIRECT("'"&amp;$A144&amp;"'!AZ18")</f>
        <v>0</v>
      </c>
      <c r="M144" s="131">
        <f t="shared" ref="M144:M170" ca="1" si="53">SUM(L144/B144*100)</f>
        <v>0</v>
      </c>
    </row>
    <row r="145" spans="1:14" ht="15" customHeight="1" x14ac:dyDescent="0.35">
      <c r="A145" s="198" t="s">
        <v>2511</v>
      </c>
      <c r="B145" s="19">
        <f t="shared" ref="B145:B169" ca="1" si="54">INDIRECT("'"&amp;$A145&amp;"'!AW39")</f>
        <v>18</v>
      </c>
      <c r="C145" s="19">
        <f t="shared" ref="C145:C169" ca="1" si="55">INDIRECT("'"&amp;$A145&amp;"'!AM35")</f>
        <v>33914</v>
      </c>
      <c r="D145" s="19">
        <f t="shared" ref="D145:D169" ca="1" si="56">INDIRECT("'"&amp;$A145&amp;"'!AP16")</f>
        <v>3</v>
      </c>
      <c r="E145" s="19">
        <f t="shared" ref="E145:E169" ca="1" si="57">INDIRECT("'"&amp;$A145&amp;"'!AM16")</f>
        <v>2758</v>
      </c>
      <c r="F145" s="167">
        <f t="shared" ref="F145:F170" ca="1" si="58">SUM(E145/C145*100)</f>
        <v>8.1323347290204637</v>
      </c>
      <c r="G145" s="19">
        <f t="shared" ref="G145:G169" ca="1" si="59">INDIRECT("'"&amp;$A145&amp;"'!AZ16")</f>
        <v>1</v>
      </c>
      <c r="H145" s="132">
        <f t="shared" ca="1" si="52"/>
        <v>5.5555555555555554</v>
      </c>
      <c r="I145" s="19">
        <f t="shared" ref="I145:I169" ca="1" si="60">INDIRECT("'"&amp;$A145&amp;"'!AP18")</f>
        <v>0</v>
      </c>
      <c r="J145" s="19">
        <f t="shared" ref="J145:J169" ca="1" si="61">INDIRECT("'"&amp;$A145&amp;"'!AM18")</f>
        <v>0</v>
      </c>
      <c r="K145" s="131">
        <f t="shared" ref="K145:K170" ca="1" si="62">SUM(J145/C145*100)</f>
        <v>0</v>
      </c>
      <c r="L145" s="19">
        <f t="shared" ref="L145:L169" ca="1" si="63">INDIRECT("'"&amp;$A145&amp;"'!AZ18")</f>
        <v>0</v>
      </c>
      <c r="M145" s="131">
        <f t="shared" ca="1" si="53"/>
        <v>0</v>
      </c>
    </row>
    <row r="146" spans="1:14" ht="15" customHeight="1" x14ac:dyDescent="0.35">
      <c r="A146" s="198" t="s">
        <v>2510</v>
      </c>
      <c r="B146" s="19">
        <f t="shared" ca="1" si="54"/>
        <v>28</v>
      </c>
      <c r="C146" s="19">
        <f t="shared" ca="1" si="55"/>
        <v>53799</v>
      </c>
      <c r="D146" s="19">
        <f t="shared" ca="1" si="56"/>
        <v>1</v>
      </c>
      <c r="E146" s="19">
        <f t="shared" ca="1" si="57"/>
        <v>275</v>
      </c>
      <c r="F146" s="167">
        <f t="shared" ca="1" si="58"/>
        <v>0.51116191750776041</v>
      </c>
      <c r="G146" s="19">
        <f t="shared" ca="1" si="59"/>
        <v>0</v>
      </c>
      <c r="H146" s="132">
        <f t="shared" ca="1" si="52"/>
        <v>0</v>
      </c>
      <c r="I146" s="19">
        <f t="shared" ca="1" si="60"/>
        <v>0</v>
      </c>
      <c r="J146" s="19">
        <f t="shared" ca="1" si="61"/>
        <v>0</v>
      </c>
      <c r="K146" s="131">
        <f t="shared" ca="1" si="62"/>
        <v>0</v>
      </c>
      <c r="L146" s="19">
        <f t="shared" ca="1" si="63"/>
        <v>0</v>
      </c>
      <c r="M146" s="131">
        <f t="shared" ca="1" si="53"/>
        <v>0</v>
      </c>
    </row>
    <row r="147" spans="1:14" ht="15" customHeight="1" x14ac:dyDescent="0.35">
      <c r="A147" s="198" t="s">
        <v>3618</v>
      </c>
      <c r="B147" s="19">
        <f t="shared" ca="1" si="54"/>
        <v>55</v>
      </c>
      <c r="C147" s="19">
        <f t="shared" ca="1" si="55"/>
        <v>145089</v>
      </c>
      <c r="D147" s="19">
        <f t="shared" ca="1" si="56"/>
        <v>6</v>
      </c>
      <c r="E147" s="19">
        <f t="shared" ca="1" si="57"/>
        <v>3071</v>
      </c>
      <c r="F147" s="167">
        <f t="shared" ca="1" si="58"/>
        <v>2.1166318604442793</v>
      </c>
      <c r="G147" s="19">
        <f t="shared" ca="1" si="59"/>
        <v>0</v>
      </c>
      <c r="H147" s="132">
        <f t="shared" ca="1" si="52"/>
        <v>0</v>
      </c>
      <c r="I147" s="19">
        <f t="shared" ca="1" si="60"/>
        <v>0</v>
      </c>
      <c r="J147" s="19">
        <f t="shared" ca="1" si="61"/>
        <v>0</v>
      </c>
      <c r="K147" s="131">
        <f t="shared" ca="1" si="62"/>
        <v>0</v>
      </c>
      <c r="L147" s="19">
        <f t="shared" ca="1" si="63"/>
        <v>0</v>
      </c>
      <c r="M147" s="131">
        <f t="shared" ca="1" si="53"/>
        <v>0</v>
      </c>
    </row>
    <row r="148" spans="1:14" ht="15" customHeight="1" x14ac:dyDescent="0.35">
      <c r="A148" s="198" t="s">
        <v>2509</v>
      </c>
      <c r="B148" s="19">
        <f t="shared" ca="1" si="54"/>
        <v>37</v>
      </c>
      <c r="C148" s="19">
        <f t="shared" ca="1" si="55"/>
        <v>76715</v>
      </c>
      <c r="D148" s="19">
        <f t="shared" ca="1" si="56"/>
        <v>6</v>
      </c>
      <c r="E148" s="19">
        <f t="shared" ca="1" si="57"/>
        <v>2251</v>
      </c>
      <c r="F148" s="167">
        <f t="shared" ca="1" si="58"/>
        <v>2.9342371113862997</v>
      </c>
      <c r="G148" s="19">
        <f t="shared" ca="1" si="59"/>
        <v>0</v>
      </c>
      <c r="H148" s="132">
        <f t="shared" ca="1" si="52"/>
        <v>0</v>
      </c>
      <c r="I148" s="19">
        <f t="shared" ca="1" si="60"/>
        <v>6</v>
      </c>
      <c r="J148" s="19">
        <f t="shared" ca="1" si="61"/>
        <v>7399</v>
      </c>
      <c r="K148" s="131">
        <f t="shared" ca="1" si="62"/>
        <v>9.6447891546633642</v>
      </c>
      <c r="L148" s="19">
        <f t="shared" ca="1" si="63"/>
        <v>4</v>
      </c>
      <c r="M148" s="131">
        <f t="shared" ca="1" si="53"/>
        <v>10.810810810810811</v>
      </c>
      <c r="N148" s="121"/>
    </row>
    <row r="149" spans="1:14" ht="15" customHeight="1" x14ac:dyDescent="0.35">
      <c r="A149" s="198" t="s">
        <v>2508</v>
      </c>
      <c r="B149" s="19">
        <f t="shared" ca="1" si="54"/>
        <v>40</v>
      </c>
      <c r="C149" s="19">
        <f t="shared" ca="1" si="55"/>
        <v>77013</v>
      </c>
      <c r="D149" s="19">
        <f t="shared" ca="1" si="56"/>
        <v>3</v>
      </c>
      <c r="E149" s="19">
        <f t="shared" ca="1" si="57"/>
        <v>2449</v>
      </c>
      <c r="F149" s="167">
        <f t="shared" ca="1" si="58"/>
        <v>3.1799826003402023</v>
      </c>
      <c r="G149" s="19">
        <f t="shared" ca="1" si="59"/>
        <v>0</v>
      </c>
      <c r="H149" s="132">
        <f t="shared" ca="1" si="52"/>
        <v>0</v>
      </c>
      <c r="I149" s="19">
        <f t="shared" ca="1" si="60"/>
        <v>0</v>
      </c>
      <c r="J149" s="19">
        <f t="shared" ca="1" si="61"/>
        <v>0</v>
      </c>
      <c r="K149" s="131">
        <f t="shared" ca="1" si="62"/>
        <v>0</v>
      </c>
      <c r="L149" s="19">
        <f t="shared" ca="1" si="63"/>
        <v>0</v>
      </c>
      <c r="M149" s="131">
        <f t="shared" ca="1" si="53"/>
        <v>0</v>
      </c>
    </row>
    <row r="150" spans="1:14" ht="15" customHeight="1" x14ac:dyDescent="0.35">
      <c r="A150" s="198" t="s">
        <v>2507</v>
      </c>
      <c r="B150" s="19">
        <f t="shared" ca="1" si="54"/>
        <v>40</v>
      </c>
      <c r="C150" s="19">
        <f t="shared" ca="1" si="55"/>
        <v>86116</v>
      </c>
      <c r="D150" s="19">
        <f t="shared" ca="1" si="56"/>
        <v>4</v>
      </c>
      <c r="E150" s="19">
        <f t="shared" ca="1" si="57"/>
        <v>3859</v>
      </c>
      <c r="F150" s="167">
        <f t="shared" ca="1" si="58"/>
        <v>4.4811649403130662</v>
      </c>
      <c r="G150" s="19">
        <f t="shared" ca="1" si="59"/>
        <v>2</v>
      </c>
      <c r="H150" s="132">
        <f t="shared" ca="1" si="52"/>
        <v>5</v>
      </c>
      <c r="I150" s="19">
        <f t="shared" ca="1" si="60"/>
        <v>0</v>
      </c>
      <c r="J150" s="19">
        <f t="shared" ca="1" si="61"/>
        <v>0</v>
      </c>
      <c r="K150" s="131">
        <f t="shared" ca="1" si="62"/>
        <v>0</v>
      </c>
      <c r="L150" s="19">
        <f t="shared" ca="1" si="63"/>
        <v>0</v>
      </c>
      <c r="M150" s="131">
        <f t="shared" ca="1" si="53"/>
        <v>0</v>
      </c>
    </row>
    <row r="151" spans="1:14" ht="15" customHeight="1" x14ac:dyDescent="0.35">
      <c r="A151" s="198" t="s">
        <v>3622</v>
      </c>
      <c r="B151" s="19">
        <f t="shared" ca="1" si="54"/>
        <v>39</v>
      </c>
      <c r="C151" s="19">
        <f t="shared" ca="1" si="55"/>
        <v>79623</v>
      </c>
      <c r="D151" s="19">
        <f t="shared" ca="1" si="56"/>
        <v>1</v>
      </c>
      <c r="E151" s="19">
        <f t="shared" ca="1" si="57"/>
        <v>553</v>
      </c>
      <c r="F151" s="167">
        <f t="shared" ca="1" si="58"/>
        <v>0.69452293935169485</v>
      </c>
      <c r="G151" s="19">
        <f t="shared" ca="1" si="59"/>
        <v>0</v>
      </c>
      <c r="H151" s="132">
        <f t="shared" ca="1" si="52"/>
        <v>0</v>
      </c>
      <c r="I151" s="19">
        <f t="shared" ca="1" si="60"/>
        <v>0</v>
      </c>
      <c r="J151" s="19">
        <f t="shared" ca="1" si="61"/>
        <v>0</v>
      </c>
      <c r="K151" s="131">
        <f t="shared" ca="1" si="62"/>
        <v>0</v>
      </c>
      <c r="L151" s="19">
        <f t="shared" ca="1" si="63"/>
        <v>0</v>
      </c>
      <c r="M151" s="131">
        <f t="shared" ca="1" si="53"/>
        <v>0</v>
      </c>
    </row>
    <row r="152" spans="1:14" ht="15" customHeight="1" x14ac:dyDescent="0.35">
      <c r="A152" s="198" t="s">
        <v>2506</v>
      </c>
      <c r="B152" s="19">
        <f t="shared" ca="1" si="54"/>
        <v>33</v>
      </c>
      <c r="C152" s="19">
        <f t="shared" ca="1" si="55"/>
        <v>74911</v>
      </c>
      <c r="D152" s="19">
        <f t="shared" ca="1" si="56"/>
        <v>3</v>
      </c>
      <c r="E152" s="19">
        <f t="shared" ca="1" si="57"/>
        <v>1177</v>
      </c>
      <c r="F152" s="167">
        <f t="shared" ca="1" si="58"/>
        <v>1.5711978214147455</v>
      </c>
      <c r="G152" s="19">
        <f t="shared" ca="1" si="59"/>
        <v>0</v>
      </c>
      <c r="H152" s="132">
        <f t="shared" ca="1" si="52"/>
        <v>0</v>
      </c>
      <c r="I152" s="19">
        <f t="shared" ca="1" si="60"/>
        <v>0</v>
      </c>
      <c r="J152" s="19">
        <f t="shared" ca="1" si="61"/>
        <v>0</v>
      </c>
      <c r="K152" s="131">
        <f t="shared" ca="1" si="62"/>
        <v>0</v>
      </c>
      <c r="L152" s="19">
        <f t="shared" ca="1" si="63"/>
        <v>0</v>
      </c>
      <c r="M152" s="131">
        <f t="shared" ca="1" si="53"/>
        <v>0</v>
      </c>
    </row>
    <row r="153" spans="1:14" ht="15" customHeight="1" x14ac:dyDescent="0.35">
      <c r="A153" s="198" t="s">
        <v>2505</v>
      </c>
      <c r="B153" s="19">
        <f t="shared" ca="1" si="54"/>
        <v>40</v>
      </c>
      <c r="C153" s="19">
        <f t="shared" ca="1" si="55"/>
        <v>75333</v>
      </c>
      <c r="D153" s="19">
        <f t="shared" ca="1" si="56"/>
        <v>2</v>
      </c>
      <c r="E153" s="19">
        <f t="shared" ca="1" si="57"/>
        <v>1156</v>
      </c>
      <c r="F153" s="167">
        <f t="shared" ca="1" si="58"/>
        <v>1.5345200642480719</v>
      </c>
      <c r="G153" s="19">
        <f t="shared" ca="1" si="59"/>
        <v>0</v>
      </c>
      <c r="H153" s="132">
        <f t="shared" ca="1" si="52"/>
        <v>0</v>
      </c>
      <c r="I153" s="19">
        <f t="shared" ca="1" si="60"/>
        <v>0</v>
      </c>
      <c r="J153" s="19">
        <f t="shared" ca="1" si="61"/>
        <v>0</v>
      </c>
      <c r="K153" s="131">
        <f t="shared" ca="1" si="62"/>
        <v>0</v>
      </c>
      <c r="L153" s="19">
        <f t="shared" ca="1" si="63"/>
        <v>0</v>
      </c>
      <c r="M153" s="131">
        <f t="shared" ca="1" si="53"/>
        <v>0</v>
      </c>
    </row>
    <row r="154" spans="1:14" ht="15" customHeight="1" x14ac:dyDescent="0.35">
      <c r="A154" s="198" t="s">
        <v>2504</v>
      </c>
      <c r="B154" s="19">
        <f t="shared" ca="1" si="54"/>
        <v>24</v>
      </c>
      <c r="C154" s="19">
        <f t="shared" ca="1" si="55"/>
        <v>39672</v>
      </c>
      <c r="D154" s="19">
        <f t="shared" ca="1" si="56"/>
        <v>0</v>
      </c>
      <c r="E154" s="19">
        <f t="shared" ca="1" si="57"/>
        <v>0</v>
      </c>
      <c r="F154" s="167">
        <f t="shared" ca="1" si="58"/>
        <v>0</v>
      </c>
      <c r="G154" s="19">
        <f t="shared" ca="1" si="59"/>
        <v>0</v>
      </c>
      <c r="H154" s="132">
        <f t="shared" ca="1" si="52"/>
        <v>0</v>
      </c>
      <c r="I154" s="19">
        <f t="shared" ca="1" si="60"/>
        <v>0</v>
      </c>
      <c r="J154" s="19">
        <f t="shared" ca="1" si="61"/>
        <v>0</v>
      </c>
      <c r="K154" s="131">
        <f t="shared" ca="1" si="62"/>
        <v>0</v>
      </c>
      <c r="L154" s="19">
        <f t="shared" ca="1" si="63"/>
        <v>0</v>
      </c>
      <c r="M154" s="131">
        <f t="shared" ca="1" si="53"/>
        <v>0</v>
      </c>
    </row>
    <row r="155" spans="1:14" ht="15" customHeight="1" x14ac:dyDescent="0.35">
      <c r="A155" s="198" t="s">
        <v>2503</v>
      </c>
      <c r="B155" s="19">
        <f t="shared" ca="1" si="54"/>
        <v>19</v>
      </c>
      <c r="C155" s="19">
        <f t="shared" ca="1" si="55"/>
        <v>34750</v>
      </c>
      <c r="D155" s="19">
        <f t="shared" ca="1" si="56"/>
        <v>1</v>
      </c>
      <c r="E155" s="19">
        <f t="shared" ca="1" si="57"/>
        <v>182</v>
      </c>
      <c r="F155" s="167">
        <f t="shared" ca="1" si="58"/>
        <v>0.52374100719424466</v>
      </c>
      <c r="G155" s="19">
        <f t="shared" ca="1" si="59"/>
        <v>0</v>
      </c>
      <c r="H155" s="132">
        <f t="shared" ca="1" si="52"/>
        <v>0</v>
      </c>
      <c r="I155" s="19">
        <f t="shared" ca="1" si="60"/>
        <v>0</v>
      </c>
      <c r="J155" s="19">
        <f t="shared" ca="1" si="61"/>
        <v>0</v>
      </c>
      <c r="K155" s="131">
        <f t="shared" ca="1" si="62"/>
        <v>0</v>
      </c>
      <c r="L155" s="19">
        <f t="shared" ca="1" si="63"/>
        <v>0</v>
      </c>
      <c r="M155" s="131">
        <f t="shared" ca="1" si="53"/>
        <v>0</v>
      </c>
    </row>
    <row r="156" spans="1:14" ht="15" customHeight="1" x14ac:dyDescent="0.35">
      <c r="A156" s="198" t="s">
        <v>1335</v>
      </c>
      <c r="B156" s="19">
        <f t="shared" ca="1" si="54"/>
        <v>18</v>
      </c>
      <c r="C156" s="19">
        <f t="shared" ca="1" si="55"/>
        <v>18716</v>
      </c>
      <c r="D156" s="19">
        <f t="shared" ca="1" si="56"/>
        <v>0</v>
      </c>
      <c r="E156" s="19">
        <f t="shared" ca="1" si="57"/>
        <v>0</v>
      </c>
      <c r="F156" s="167">
        <f t="shared" ca="1" si="58"/>
        <v>0</v>
      </c>
      <c r="G156" s="19">
        <f t="shared" ca="1" si="59"/>
        <v>0</v>
      </c>
      <c r="H156" s="132">
        <f t="shared" ca="1" si="52"/>
        <v>0</v>
      </c>
      <c r="I156" s="19">
        <f t="shared" ca="1" si="60"/>
        <v>0</v>
      </c>
      <c r="J156" s="19">
        <f t="shared" ca="1" si="61"/>
        <v>0</v>
      </c>
      <c r="K156" s="131">
        <f t="shared" ca="1" si="62"/>
        <v>0</v>
      </c>
      <c r="L156" s="19">
        <f t="shared" ca="1" si="63"/>
        <v>0</v>
      </c>
      <c r="M156" s="131">
        <f t="shared" ca="1" si="53"/>
        <v>0</v>
      </c>
    </row>
    <row r="157" spans="1:14" ht="15" customHeight="1" x14ac:dyDescent="0.35">
      <c r="A157" s="198" t="s">
        <v>2502</v>
      </c>
      <c r="B157" s="19">
        <f t="shared" ca="1" si="54"/>
        <v>18</v>
      </c>
      <c r="C157" s="19">
        <f t="shared" ca="1" si="55"/>
        <v>20949</v>
      </c>
      <c r="D157" s="19">
        <f t="shared" ca="1" si="56"/>
        <v>0</v>
      </c>
      <c r="E157" s="19">
        <f t="shared" ca="1" si="57"/>
        <v>0</v>
      </c>
      <c r="F157" s="167">
        <f t="shared" ca="1" si="58"/>
        <v>0</v>
      </c>
      <c r="G157" s="19">
        <f t="shared" ca="1" si="59"/>
        <v>0</v>
      </c>
      <c r="H157" s="132">
        <f t="shared" ca="1" si="52"/>
        <v>0</v>
      </c>
      <c r="I157" s="19">
        <f t="shared" ca="1" si="60"/>
        <v>0</v>
      </c>
      <c r="J157" s="19">
        <f t="shared" ca="1" si="61"/>
        <v>0</v>
      </c>
      <c r="K157" s="131">
        <f t="shared" ca="1" si="62"/>
        <v>0</v>
      </c>
      <c r="L157" s="19">
        <f t="shared" ca="1" si="63"/>
        <v>0</v>
      </c>
      <c r="M157" s="131">
        <f t="shared" ca="1" si="53"/>
        <v>0</v>
      </c>
    </row>
    <row r="158" spans="1:14" ht="15" customHeight="1" x14ac:dyDescent="0.35">
      <c r="A158" s="198" t="s">
        <v>2501</v>
      </c>
      <c r="B158" s="19">
        <f t="shared" ca="1" si="54"/>
        <v>29</v>
      </c>
      <c r="C158" s="19">
        <f t="shared" ca="1" si="55"/>
        <v>47581</v>
      </c>
      <c r="D158" s="19">
        <f t="shared" ca="1" si="56"/>
        <v>2</v>
      </c>
      <c r="E158" s="19">
        <f t="shared" ca="1" si="57"/>
        <v>636</v>
      </c>
      <c r="F158" s="167">
        <f t="shared" ca="1" si="58"/>
        <v>1.3366679977301863</v>
      </c>
      <c r="G158" s="19">
        <f t="shared" ca="1" si="59"/>
        <v>0</v>
      </c>
      <c r="H158" s="132">
        <f t="shared" ca="1" si="52"/>
        <v>0</v>
      </c>
      <c r="I158" s="19">
        <f t="shared" ca="1" si="60"/>
        <v>0</v>
      </c>
      <c r="J158" s="19">
        <f t="shared" ca="1" si="61"/>
        <v>0</v>
      </c>
      <c r="K158" s="131">
        <f t="shared" ca="1" si="62"/>
        <v>0</v>
      </c>
      <c r="L158" s="19">
        <f t="shared" ca="1" si="63"/>
        <v>0</v>
      </c>
      <c r="M158" s="131">
        <f t="shared" ca="1" si="53"/>
        <v>0</v>
      </c>
      <c r="N158" s="121"/>
    </row>
    <row r="159" spans="1:14" ht="15" customHeight="1" x14ac:dyDescent="0.35">
      <c r="A159" s="198" t="s">
        <v>2500</v>
      </c>
      <c r="B159" s="19">
        <f t="shared" ca="1" si="54"/>
        <v>30</v>
      </c>
      <c r="C159" s="19">
        <f t="shared" ca="1" si="55"/>
        <v>66502</v>
      </c>
      <c r="D159" s="19">
        <f t="shared" ca="1" si="56"/>
        <v>2</v>
      </c>
      <c r="E159" s="19">
        <f t="shared" ca="1" si="57"/>
        <v>1797</v>
      </c>
      <c r="F159" s="167">
        <f t="shared" ca="1" si="58"/>
        <v>2.7021743706956181</v>
      </c>
      <c r="G159" s="19">
        <f t="shared" ca="1" si="59"/>
        <v>1</v>
      </c>
      <c r="H159" s="132">
        <f t="shared" ca="1" si="52"/>
        <v>3.3333333333333335</v>
      </c>
      <c r="I159" s="19">
        <f t="shared" ca="1" si="60"/>
        <v>0</v>
      </c>
      <c r="J159" s="19">
        <f t="shared" ca="1" si="61"/>
        <v>0</v>
      </c>
      <c r="K159" s="131">
        <f t="shared" ca="1" si="62"/>
        <v>0</v>
      </c>
      <c r="L159" s="19">
        <f t="shared" ca="1" si="63"/>
        <v>0</v>
      </c>
      <c r="M159" s="131">
        <f t="shared" ca="1" si="53"/>
        <v>0</v>
      </c>
    </row>
    <row r="160" spans="1:14" ht="15" customHeight="1" x14ac:dyDescent="0.35">
      <c r="A160" s="198" t="s">
        <v>2499</v>
      </c>
      <c r="B160" s="19">
        <f t="shared" ca="1" si="54"/>
        <v>40</v>
      </c>
      <c r="C160" s="19">
        <f t="shared" ca="1" si="55"/>
        <v>76170</v>
      </c>
      <c r="D160" s="19">
        <f t="shared" ca="1" si="56"/>
        <v>7</v>
      </c>
      <c r="E160" s="19">
        <f t="shared" ca="1" si="57"/>
        <v>4880</v>
      </c>
      <c r="F160" s="167">
        <f t="shared" ca="1" si="58"/>
        <v>6.4067218064854936</v>
      </c>
      <c r="G160" s="19">
        <f t="shared" ca="1" si="59"/>
        <v>2</v>
      </c>
      <c r="H160" s="132">
        <f t="shared" ca="1" si="52"/>
        <v>5</v>
      </c>
      <c r="I160" s="19">
        <f t="shared" ca="1" si="60"/>
        <v>0</v>
      </c>
      <c r="J160" s="19">
        <f t="shared" ca="1" si="61"/>
        <v>0</v>
      </c>
      <c r="K160" s="131">
        <f t="shared" ca="1" si="62"/>
        <v>0</v>
      </c>
      <c r="L160" s="19">
        <f t="shared" ca="1" si="63"/>
        <v>0</v>
      </c>
      <c r="M160" s="131">
        <f t="shared" ca="1" si="53"/>
        <v>0</v>
      </c>
    </row>
    <row r="161" spans="1:15" ht="15" customHeight="1" x14ac:dyDescent="0.35">
      <c r="A161" s="198" t="s">
        <v>2498</v>
      </c>
      <c r="B161" s="19">
        <f t="shared" ca="1" si="54"/>
        <v>18</v>
      </c>
      <c r="C161" s="19">
        <f t="shared" ca="1" si="55"/>
        <v>28253</v>
      </c>
      <c r="D161" s="19">
        <f t="shared" ca="1" si="56"/>
        <v>2</v>
      </c>
      <c r="E161" s="19">
        <f t="shared" ca="1" si="57"/>
        <v>932</v>
      </c>
      <c r="F161" s="167">
        <f t="shared" ca="1" si="58"/>
        <v>3.2987647329487135</v>
      </c>
      <c r="G161" s="19">
        <f t="shared" ca="1" si="59"/>
        <v>0</v>
      </c>
      <c r="H161" s="132">
        <f t="shared" ca="1" si="52"/>
        <v>0</v>
      </c>
      <c r="I161" s="19">
        <f t="shared" ca="1" si="60"/>
        <v>0</v>
      </c>
      <c r="J161" s="19">
        <f t="shared" ca="1" si="61"/>
        <v>0</v>
      </c>
      <c r="K161" s="131">
        <f t="shared" ca="1" si="62"/>
        <v>0</v>
      </c>
      <c r="L161" s="19">
        <f t="shared" ca="1" si="63"/>
        <v>0</v>
      </c>
      <c r="M161" s="131">
        <f t="shared" ca="1" si="53"/>
        <v>0</v>
      </c>
    </row>
    <row r="162" spans="1:15" ht="15" customHeight="1" x14ac:dyDescent="0.35">
      <c r="A162" s="198" t="s">
        <v>2497</v>
      </c>
      <c r="B162" s="19">
        <f t="shared" ca="1" si="54"/>
        <v>19</v>
      </c>
      <c r="C162" s="19">
        <f t="shared" ca="1" si="55"/>
        <v>32403</v>
      </c>
      <c r="D162" s="19">
        <f t="shared" ca="1" si="56"/>
        <v>1</v>
      </c>
      <c r="E162" s="19">
        <f t="shared" ca="1" si="57"/>
        <v>191</v>
      </c>
      <c r="F162" s="167">
        <f t="shared" ca="1" si="58"/>
        <v>0.58945159398821101</v>
      </c>
      <c r="G162" s="19">
        <f t="shared" ca="1" si="59"/>
        <v>0</v>
      </c>
      <c r="H162" s="132">
        <f t="shared" ca="1" si="52"/>
        <v>0</v>
      </c>
      <c r="I162" s="19">
        <f t="shared" ca="1" si="60"/>
        <v>0</v>
      </c>
      <c r="J162" s="19">
        <f t="shared" ca="1" si="61"/>
        <v>0</v>
      </c>
      <c r="K162" s="131">
        <f t="shared" ca="1" si="62"/>
        <v>0</v>
      </c>
      <c r="L162" s="19">
        <f t="shared" ca="1" si="63"/>
        <v>0</v>
      </c>
      <c r="M162" s="131">
        <f t="shared" ca="1" si="53"/>
        <v>0</v>
      </c>
    </row>
    <row r="163" spans="1:15" ht="15" customHeight="1" x14ac:dyDescent="0.35">
      <c r="A163" s="198" t="s">
        <v>2496</v>
      </c>
      <c r="B163" s="19">
        <f t="shared" ca="1" si="54"/>
        <v>18</v>
      </c>
      <c r="C163" s="19">
        <f t="shared" ca="1" si="55"/>
        <v>31641</v>
      </c>
      <c r="D163" s="19">
        <f t="shared" ca="1" si="56"/>
        <v>1</v>
      </c>
      <c r="E163" s="19">
        <f t="shared" ca="1" si="57"/>
        <v>140</v>
      </c>
      <c r="F163" s="167">
        <f t="shared" ca="1" si="58"/>
        <v>0.44246389178597384</v>
      </c>
      <c r="G163" s="19">
        <f t="shared" ca="1" si="59"/>
        <v>0</v>
      </c>
      <c r="H163" s="132">
        <f t="shared" ca="1" si="52"/>
        <v>0</v>
      </c>
      <c r="I163" s="19">
        <f t="shared" ca="1" si="60"/>
        <v>0</v>
      </c>
      <c r="J163" s="19">
        <f t="shared" ca="1" si="61"/>
        <v>0</v>
      </c>
      <c r="K163" s="131">
        <f t="shared" ca="1" si="62"/>
        <v>0</v>
      </c>
      <c r="L163" s="19">
        <f t="shared" ca="1" si="63"/>
        <v>0</v>
      </c>
      <c r="M163" s="131">
        <f t="shared" ca="1" si="53"/>
        <v>0</v>
      </c>
    </row>
    <row r="164" spans="1:15" ht="15" customHeight="1" x14ac:dyDescent="0.35">
      <c r="A164" s="198" t="s">
        <v>2495</v>
      </c>
      <c r="B164" s="19">
        <f t="shared" ca="1" si="54"/>
        <v>18</v>
      </c>
      <c r="C164" s="19">
        <f t="shared" ca="1" si="55"/>
        <v>33783</v>
      </c>
      <c r="D164" s="19">
        <f t="shared" ca="1" si="56"/>
        <v>1</v>
      </c>
      <c r="E164" s="19">
        <f t="shared" ca="1" si="57"/>
        <v>186</v>
      </c>
      <c r="F164" s="167">
        <f t="shared" ca="1" si="58"/>
        <v>0.55057277328834031</v>
      </c>
      <c r="G164" s="19">
        <f t="shared" ca="1" si="59"/>
        <v>0</v>
      </c>
      <c r="H164" s="132">
        <f t="shared" ca="1" si="52"/>
        <v>0</v>
      </c>
      <c r="I164" s="19">
        <f t="shared" ca="1" si="60"/>
        <v>0</v>
      </c>
      <c r="J164" s="19">
        <f t="shared" ca="1" si="61"/>
        <v>0</v>
      </c>
      <c r="K164" s="131">
        <f t="shared" ca="1" si="62"/>
        <v>0</v>
      </c>
      <c r="L164" s="19">
        <f t="shared" ca="1" si="63"/>
        <v>0</v>
      </c>
      <c r="M164" s="131">
        <f t="shared" ca="1" si="53"/>
        <v>0</v>
      </c>
    </row>
    <row r="165" spans="1:15" ht="15" customHeight="1" x14ac:dyDescent="0.35">
      <c r="A165" s="198" t="s">
        <v>2494</v>
      </c>
      <c r="B165" s="19">
        <f t="shared" ca="1" si="54"/>
        <v>40</v>
      </c>
      <c r="C165" s="19">
        <f t="shared" ca="1" si="55"/>
        <v>84471</v>
      </c>
      <c r="D165" s="19">
        <f t="shared" ca="1" si="56"/>
        <v>2</v>
      </c>
      <c r="E165" s="19">
        <f t="shared" ca="1" si="57"/>
        <v>1124</v>
      </c>
      <c r="F165" s="167">
        <f t="shared" ca="1" si="58"/>
        <v>1.3306341821453518</v>
      </c>
      <c r="G165" s="19">
        <f t="shared" ca="1" si="59"/>
        <v>0</v>
      </c>
      <c r="H165" s="132">
        <f t="shared" ca="1" si="52"/>
        <v>0</v>
      </c>
      <c r="I165" s="19">
        <f t="shared" ca="1" si="60"/>
        <v>0</v>
      </c>
      <c r="J165" s="19">
        <f t="shared" ca="1" si="61"/>
        <v>0</v>
      </c>
      <c r="K165" s="131">
        <f t="shared" ca="1" si="62"/>
        <v>0</v>
      </c>
      <c r="L165" s="19">
        <f t="shared" ca="1" si="63"/>
        <v>0</v>
      </c>
      <c r="M165" s="131">
        <f t="shared" ca="1" si="53"/>
        <v>0</v>
      </c>
      <c r="N165" s="121"/>
    </row>
    <row r="166" spans="1:15" ht="15" customHeight="1" x14ac:dyDescent="0.35">
      <c r="A166" s="198" t="s">
        <v>2493</v>
      </c>
      <c r="B166" s="19">
        <f t="shared" ca="1" si="54"/>
        <v>40</v>
      </c>
      <c r="C166" s="19">
        <f t="shared" ca="1" si="55"/>
        <v>74644</v>
      </c>
      <c r="D166" s="19">
        <f t="shared" ca="1" si="56"/>
        <v>0</v>
      </c>
      <c r="E166" s="19">
        <f t="shared" ca="1" si="57"/>
        <v>0</v>
      </c>
      <c r="F166" s="167">
        <f t="shared" ca="1" si="58"/>
        <v>0</v>
      </c>
      <c r="G166" s="19">
        <f t="shared" ca="1" si="59"/>
        <v>0</v>
      </c>
      <c r="H166" s="132">
        <f t="shared" ca="1" si="52"/>
        <v>0</v>
      </c>
      <c r="I166" s="19">
        <f t="shared" ca="1" si="60"/>
        <v>0</v>
      </c>
      <c r="J166" s="19">
        <f t="shared" ca="1" si="61"/>
        <v>0</v>
      </c>
      <c r="K166" s="131">
        <f t="shared" ca="1" si="62"/>
        <v>0</v>
      </c>
      <c r="L166" s="19">
        <f t="shared" ca="1" si="63"/>
        <v>0</v>
      </c>
      <c r="M166" s="131">
        <f t="shared" ca="1" si="53"/>
        <v>0</v>
      </c>
    </row>
    <row r="167" spans="1:15" ht="15" customHeight="1" x14ac:dyDescent="0.35">
      <c r="A167" s="198" t="s">
        <v>2492</v>
      </c>
      <c r="B167" s="19">
        <f t="shared" ca="1" si="54"/>
        <v>20</v>
      </c>
      <c r="C167" s="19">
        <f t="shared" ca="1" si="55"/>
        <v>37700</v>
      </c>
      <c r="D167" s="19">
        <f t="shared" ca="1" si="56"/>
        <v>1</v>
      </c>
      <c r="E167" s="19">
        <f t="shared" ca="1" si="57"/>
        <v>349</v>
      </c>
      <c r="F167" s="167">
        <f t="shared" ca="1" si="58"/>
        <v>0.92572944297082227</v>
      </c>
      <c r="G167" s="19">
        <f t="shared" ca="1" si="59"/>
        <v>0</v>
      </c>
      <c r="H167" s="132">
        <f t="shared" ca="1" si="52"/>
        <v>0</v>
      </c>
      <c r="I167" s="19">
        <f t="shared" ca="1" si="60"/>
        <v>0</v>
      </c>
      <c r="J167" s="19">
        <f t="shared" ca="1" si="61"/>
        <v>0</v>
      </c>
      <c r="K167" s="131">
        <f t="shared" ca="1" si="62"/>
        <v>0</v>
      </c>
      <c r="L167" s="19">
        <f t="shared" ca="1" si="63"/>
        <v>0</v>
      </c>
      <c r="M167" s="131">
        <f t="shared" ca="1" si="53"/>
        <v>0</v>
      </c>
    </row>
    <row r="168" spans="1:15" ht="15" customHeight="1" x14ac:dyDescent="0.35">
      <c r="A168" s="198" t="s">
        <v>2491</v>
      </c>
      <c r="B168" s="19">
        <f t="shared" ca="1" si="54"/>
        <v>34</v>
      </c>
      <c r="C168" s="19">
        <f t="shared" ca="1" si="55"/>
        <v>64155</v>
      </c>
      <c r="D168" s="19">
        <f t="shared" ca="1" si="56"/>
        <v>1</v>
      </c>
      <c r="E168" s="19">
        <f t="shared" ca="1" si="57"/>
        <v>2455</v>
      </c>
      <c r="F168" s="167">
        <f t="shared" ca="1" si="58"/>
        <v>3.8266697841165924</v>
      </c>
      <c r="G168" s="19">
        <f t="shared" ca="1" si="59"/>
        <v>1</v>
      </c>
      <c r="H168" s="132">
        <f t="shared" ca="1" si="52"/>
        <v>2.9411764705882351</v>
      </c>
      <c r="I168" s="19">
        <f t="shared" ca="1" si="60"/>
        <v>0</v>
      </c>
      <c r="J168" s="19">
        <f t="shared" ca="1" si="61"/>
        <v>0</v>
      </c>
      <c r="K168" s="131">
        <f t="shared" ca="1" si="62"/>
        <v>0</v>
      </c>
      <c r="L168" s="19">
        <f t="shared" ca="1" si="63"/>
        <v>0</v>
      </c>
      <c r="M168" s="131">
        <f t="shared" ca="1" si="53"/>
        <v>0</v>
      </c>
    </row>
    <row r="169" spans="1:15" ht="15" customHeight="1" x14ac:dyDescent="0.35">
      <c r="A169" s="197" t="s">
        <v>2490</v>
      </c>
      <c r="B169" s="19">
        <f t="shared" ca="1" si="54"/>
        <v>32</v>
      </c>
      <c r="C169" s="19">
        <f t="shared" ca="1" si="55"/>
        <v>58711</v>
      </c>
      <c r="D169" s="19">
        <f t="shared" ca="1" si="56"/>
        <v>1</v>
      </c>
      <c r="E169" s="19">
        <f t="shared" ca="1" si="57"/>
        <v>424</v>
      </c>
      <c r="F169" s="167">
        <f t="shared" ca="1" si="58"/>
        <v>0.7221815332731516</v>
      </c>
      <c r="G169" s="19">
        <f t="shared" ca="1" si="59"/>
        <v>0</v>
      </c>
      <c r="H169" s="132">
        <f t="shared" ca="1" si="52"/>
        <v>0</v>
      </c>
      <c r="I169" s="19">
        <f t="shared" ca="1" si="60"/>
        <v>0</v>
      </c>
      <c r="J169" s="19">
        <f t="shared" ca="1" si="61"/>
        <v>0</v>
      </c>
      <c r="K169" s="131">
        <f t="shared" ca="1" si="62"/>
        <v>0</v>
      </c>
      <c r="L169" s="19">
        <f t="shared" ca="1" si="63"/>
        <v>0</v>
      </c>
      <c r="M169" s="131">
        <f t="shared" ca="1" si="53"/>
        <v>0</v>
      </c>
    </row>
    <row r="170" spans="1:15" s="5" customFormat="1" ht="15" customHeight="1" x14ac:dyDescent="0.35">
      <c r="A170" s="122" t="s">
        <v>2529</v>
      </c>
      <c r="B170" s="130">
        <f ca="1">SUM(B144:B169)</f>
        <v>765</v>
      </c>
      <c r="C170" s="154">
        <f ca="1">SUM(C144:C169)</f>
        <v>1475489</v>
      </c>
      <c r="D170" s="127">
        <f ca="1">SUM(D144:D169)</f>
        <v>51</v>
      </c>
      <c r="E170" s="126">
        <f ca="1">SUM(E144:E169)</f>
        <v>30845</v>
      </c>
      <c r="F170" s="167">
        <f t="shared" ca="1" si="58"/>
        <v>2.0904933889713853</v>
      </c>
      <c r="G170" s="124">
        <f ca="1">SUM(G144:G169)</f>
        <v>7</v>
      </c>
      <c r="H170" s="153">
        <f t="shared" ca="1" si="52"/>
        <v>0.91503267973856217</v>
      </c>
      <c r="I170" s="127">
        <f ca="1">SUM(I144:I169)</f>
        <v>6</v>
      </c>
      <c r="J170" s="126">
        <f ca="1">SUM(J144:J169)</f>
        <v>7399</v>
      </c>
      <c r="K170" s="131">
        <f t="shared" ca="1" si="62"/>
        <v>0.50146087161612185</v>
      </c>
      <c r="L170" s="124">
        <f ca="1">SUM(L144:L169)</f>
        <v>4</v>
      </c>
      <c r="M170" s="125">
        <f t="shared" ca="1" si="53"/>
        <v>0.52287581699346397</v>
      </c>
      <c r="N170" s="149"/>
      <c r="O170" s="148"/>
    </row>
    <row r="171" spans="1:15" x14ac:dyDescent="0.35">
      <c r="E171" s="120" t="s">
        <v>2487</v>
      </c>
      <c r="J171" s="120" t="s">
        <v>2487</v>
      </c>
      <c r="K171" s="147"/>
      <c r="M171" s="147"/>
    </row>
    <row r="172" spans="1:15" x14ac:dyDescent="0.25">
      <c r="A172" s="79" t="s">
        <v>2558</v>
      </c>
      <c r="B172" s="83"/>
      <c r="C172" s="83"/>
      <c r="D172" s="83"/>
      <c r="E172" s="83"/>
      <c r="F172" s="83"/>
      <c r="G172" s="83"/>
      <c r="H172" s="83"/>
      <c r="I172" s="83"/>
      <c r="J172" s="83"/>
      <c r="K172" s="83"/>
      <c r="L172" s="83"/>
      <c r="M172" s="83"/>
    </row>
    <row r="173" spans="1:15" x14ac:dyDescent="0.25">
      <c r="A173" s="79"/>
      <c r="B173" s="83"/>
      <c r="C173" s="83"/>
      <c r="D173" s="83"/>
      <c r="E173" s="83"/>
      <c r="F173" s="83"/>
      <c r="G173" s="83"/>
      <c r="H173" s="83"/>
      <c r="I173" s="83"/>
      <c r="J173" s="83"/>
      <c r="K173" s="83"/>
      <c r="L173" s="83"/>
      <c r="M173" s="83"/>
    </row>
    <row r="174" spans="1:15" s="77" customFormat="1" ht="29" x14ac:dyDescent="0.25">
      <c r="A174" s="80" t="s">
        <v>2557</v>
      </c>
      <c r="B174" s="80"/>
      <c r="C174" s="80"/>
      <c r="D174" s="80"/>
      <c r="E174" s="80"/>
      <c r="F174" s="80"/>
      <c r="G174" s="80"/>
      <c r="H174" s="80"/>
      <c r="I174" s="80"/>
      <c r="J174" s="80"/>
      <c r="K174" s="80"/>
      <c r="L174" s="80"/>
      <c r="M174" s="79"/>
      <c r="N174" s="136"/>
      <c r="O174" s="135"/>
    </row>
    <row r="175" spans="1:15" x14ac:dyDescent="0.35">
      <c r="N175" s="152"/>
    </row>
    <row r="176" spans="1:15" s="5" customFormat="1" ht="12.75" customHeight="1" x14ac:dyDescent="0.35">
      <c r="A176" s="297" t="s">
        <v>2513</v>
      </c>
      <c r="B176" s="298" t="s">
        <v>2556</v>
      </c>
      <c r="C176" s="299" t="s">
        <v>2555</v>
      </c>
      <c r="D176" s="294" t="s">
        <v>2598</v>
      </c>
      <c r="E176" s="295"/>
      <c r="F176" s="295"/>
      <c r="G176" s="295"/>
      <c r="H176" s="301"/>
      <c r="I176" s="294" t="s">
        <v>2584</v>
      </c>
      <c r="J176" s="295"/>
      <c r="K176" s="295"/>
      <c r="L176" s="295"/>
      <c r="M176" s="295"/>
      <c r="N176" s="149"/>
      <c r="O176" s="148"/>
    </row>
    <row r="177" spans="1:15" s="5" customFormat="1" ht="43.5" x14ac:dyDescent="0.35">
      <c r="A177" s="297"/>
      <c r="B177" s="298"/>
      <c r="C177" s="300"/>
      <c r="D177" s="133" t="s">
        <v>2554</v>
      </c>
      <c r="E177" s="112" t="s">
        <v>2553</v>
      </c>
      <c r="F177" s="111" t="s">
        <v>2539</v>
      </c>
      <c r="G177" s="111" t="s">
        <v>2552</v>
      </c>
      <c r="H177" s="134" t="s">
        <v>2537</v>
      </c>
      <c r="I177" s="133" t="s">
        <v>2554</v>
      </c>
      <c r="J177" s="112" t="s">
        <v>2553</v>
      </c>
      <c r="K177" s="111" t="s">
        <v>2539</v>
      </c>
      <c r="L177" s="111" t="s">
        <v>2552</v>
      </c>
      <c r="M177" s="111" t="s">
        <v>2537</v>
      </c>
      <c r="N177" s="149"/>
      <c r="O177" s="148"/>
    </row>
    <row r="178" spans="1:15" ht="15" customHeight="1" x14ac:dyDescent="0.35">
      <c r="A178" s="204" t="s">
        <v>2512</v>
      </c>
      <c r="B178" s="19">
        <f ca="1">INDIRECT("'"&amp;$A178&amp;"'!AW39")</f>
        <v>18</v>
      </c>
      <c r="C178" s="19">
        <f ca="1">INDIRECT("'"&amp;$A178&amp;"'!AM35")</f>
        <v>22875</v>
      </c>
      <c r="D178" s="19">
        <f ca="1">INDIRECT("'"&amp;$A178&amp;"'!AP19")</f>
        <v>1</v>
      </c>
      <c r="E178" s="19">
        <f ca="1">INDIRECT("'"&amp;$A178&amp;"'!AM19")</f>
        <v>132</v>
      </c>
      <c r="F178" s="167">
        <f t="shared" ref="F178" ca="1" si="64">SUM(E178/C178*100)</f>
        <v>0.57704918032786878</v>
      </c>
      <c r="G178" s="19">
        <f ca="1">INDIRECT("'"&amp;$A178&amp;"'!AZ19")</f>
        <v>0</v>
      </c>
      <c r="H178" s="132">
        <f t="shared" ref="H178:H204" ca="1" si="65">SUM(G178/B178*100)</f>
        <v>0</v>
      </c>
      <c r="I178" s="19">
        <f ca="1">INDIRECT("'"&amp;$A178&amp;"'!AP20")</f>
        <v>2</v>
      </c>
      <c r="J178" s="19">
        <f ca="1">INDIRECT("'"&amp;$A178&amp;"'!AM20")</f>
        <v>303</v>
      </c>
      <c r="K178" s="131">
        <f ca="1">SUM(J178/C178*100)</f>
        <v>1.3245901639344262</v>
      </c>
      <c r="L178" s="19">
        <f ca="1">INDIRECT("'"&amp;$A178&amp;"'!AZ20")</f>
        <v>0</v>
      </c>
      <c r="M178" s="131">
        <f t="shared" ref="M178:M204" ca="1" si="66">SUM(L178/B178*100)</f>
        <v>0</v>
      </c>
    </row>
    <row r="179" spans="1:15" ht="15" customHeight="1" x14ac:dyDescent="0.35">
      <c r="A179" s="198" t="s">
        <v>2511</v>
      </c>
      <c r="B179" s="19">
        <f t="shared" ref="B179:B203" ca="1" si="67">INDIRECT("'"&amp;$A179&amp;"'!AW39")</f>
        <v>18</v>
      </c>
      <c r="C179" s="19">
        <f t="shared" ref="C179:C203" ca="1" si="68">INDIRECT("'"&amp;$A179&amp;"'!AM35")</f>
        <v>33914</v>
      </c>
      <c r="D179" s="19">
        <f t="shared" ref="D179:D203" ca="1" si="69">INDIRECT("'"&amp;$A179&amp;"'!AP19")</f>
        <v>1</v>
      </c>
      <c r="E179" s="19">
        <f t="shared" ref="E179:E203" ca="1" si="70">INDIRECT("'"&amp;$A179&amp;"'!AM19")</f>
        <v>109</v>
      </c>
      <c r="F179" s="167">
        <f t="shared" ref="F179:F204" ca="1" si="71">SUM(E179/C179*100)</f>
        <v>0.32140119124845196</v>
      </c>
      <c r="G179" s="19">
        <f t="shared" ref="G179:G203" ca="1" si="72">INDIRECT("'"&amp;$A179&amp;"'!AZ19")</f>
        <v>0</v>
      </c>
      <c r="H179" s="132">
        <f t="shared" ca="1" si="65"/>
        <v>0</v>
      </c>
      <c r="I179" s="19">
        <f t="shared" ref="I179:I203" ca="1" si="73">INDIRECT("'"&amp;$A179&amp;"'!AP20")</f>
        <v>0</v>
      </c>
      <c r="J179" s="19">
        <f t="shared" ref="J179:J203" ca="1" si="74">INDIRECT("'"&amp;$A179&amp;"'!AM20")</f>
        <v>0</v>
      </c>
      <c r="K179" s="131">
        <f t="shared" ref="K179:K204" ca="1" si="75">SUM(J179/C179*100)</f>
        <v>0</v>
      </c>
      <c r="L179" s="19">
        <f t="shared" ref="L179:L203" ca="1" si="76">INDIRECT("'"&amp;$A179&amp;"'!AZ20")</f>
        <v>0</v>
      </c>
      <c r="M179" s="131">
        <f t="shared" ca="1" si="66"/>
        <v>0</v>
      </c>
    </row>
    <row r="180" spans="1:15" ht="15" customHeight="1" x14ac:dyDescent="0.35">
      <c r="A180" s="198" t="s">
        <v>2510</v>
      </c>
      <c r="B180" s="19">
        <f t="shared" ca="1" si="67"/>
        <v>28</v>
      </c>
      <c r="C180" s="19">
        <f t="shared" ca="1" si="68"/>
        <v>53799</v>
      </c>
      <c r="D180" s="19">
        <f t="shared" ca="1" si="69"/>
        <v>1</v>
      </c>
      <c r="E180" s="19">
        <f t="shared" ca="1" si="70"/>
        <v>287</v>
      </c>
      <c r="F180" s="167">
        <f t="shared" ca="1" si="71"/>
        <v>0.53346716481718992</v>
      </c>
      <c r="G180" s="19">
        <f t="shared" ca="1" si="72"/>
        <v>0</v>
      </c>
      <c r="H180" s="132">
        <f t="shared" ca="1" si="65"/>
        <v>0</v>
      </c>
      <c r="I180" s="19">
        <f t="shared" ca="1" si="73"/>
        <v>0</v>
      </c>
      <c r="J180" s="19">
        <f t="shared" ca="1" si="74"/>
        <v>0</v>
      </c>
      <c r="K180" s="131">
        <f t="shared" ca="1" si="75"/>
        <v>0</v>
      </c>
      <c r="L180" s="19">
        <f t="shared" ca="1" si="76"/>
        <v>0</v>
      </c>
      <c r="M180" s="131">
        <f t="shared" ca="1" si="66"/>
        <v>0</v>
      </c>
    </row>
    <row r="181" spans="1:15" ht="15" customHeight="1" x14ac:dyDescent="0.35">
      <c r="A181" s="198" t="s">
        <v>3618</v>
      </c>
      <c r="B181" s="19">
        <f t="shared" ca="1" si="67"/>
        <v>55</v>
      </c>
      <c r="C181" s="19">
        <f t="shared" ca="1" si="68"/>
        <v>145089</v>
      </c>
      <c r="D181" s="19">
        <f t="shared" ca="1" si="69"/>
        <v>0</v>
      </c>
      <c r="E181" s="19">
        <f t="shared" ca="1" si="70"/>
        <v>0</v>
      </c>
      <c r="F181" s="167">
        <f t="shared" ca="1" si="71"/>
        <v>0</v>
      </c>
      <c r="G181" s="19">
        <f t="shared" ca="1" si="72"/>
        <v>0</v>
      </c>
      <c r="H181" s="132">
        <f t="shared" ca="1" si="65"/>
        <v>0</v>
      </c>
      <c r="I181" s="19">
        <f t="shared" ca="1" si="73"/>
        <v>0</v>
      </c>
      <c r="J181" s="19">
        <f t="shared" ca="1" si="74"/>
        <v>0</v>
      </c>
      <c r="K181" s="131">
        <f t="shared" ca="1" si="75"/>
        <v>0</v>
      </c>
      <c r="L181" s="19">
        <f t="shared" ca="1" si="76"/>
        <v>0</v>
      </c>
      <c r="M181" s="131">
        <f t="shared" ca="1" si="66"/>
        <v>0</v>
      </c>
    </row>
    <row r="182" spans="1:15" ht="15" customHeight="1" x14ac:dyDescent="0.35">
      <c r="A182" s="198" t="s">
        <v>2509</v>
      </c>
      <c r="B182" s="19">
        <f t="shared" ca="1" si="67"/>
        <v>37</v>
      </c>
      <c r="C182" s="19">
        <f t="shared" ca="1" si="68"/>
        <v>76715</v>
      </c>
      <c r="D182" s="19">
        <f t="shared" ca="1" si="69"/>
        <v>0</v>
      </c>
      <c r="E182" s="19">
        <f t="shared" ca="1" si="70"/>
        <v>0</v>
      </c>
      <c r="F182" s="167">
        <f t="shared" ca="1" si="71"/>
        <v>0</v>
      </c>
      <c r="G182" s="19">
        <f t="shared" ca="1" si="72"/>
        <v>0</v>
      </c>
      <c r="H182" s="132">
        <f t="shared" ca="1" si="65"/>
        <v>0</v>
      </c>
      <c r="I182" s="19">
        <f t="shared" ca="1" si="73"/>
        <v>0</v>
      </c>
      <c r="J182" s="19">
        <f t="shared" ca="1" si="74"/>
        <v>0</v>
      </c>
      <c r="K182" s="131">
        <f t="shared" ca="1" si="75"/>
        <v>0</v>
      </c>
      <c r="L182" s="19">
        <f t="shared" ca="1" si="76"/>
        <v>0</v>
      </c>
      <c r="M182" s="131">
        <f t="shared" ca="1" si="66"/>
        <v>0</v>
      </c>
      <c r="N182" s="121"/>
    </row>
    <row r="183" spans="1:15" ht="15" customHeight="1" x14ac:dyDescent="0.35">
      <c r="A183" s="198" t="s">
        <v>2508</v>
      </c>
      <c r="B183" s="19">
        <f t="shared" ca="1" si="67"/>
        <v>40</v>
      </c>
      <c r="C183" s="19">
        <f t="shared" ca="1" si="68"/>
        <v>77013</v>
      </c>
      <c r="D183" s="19">
        <f t="shared" ca="1" si="69"/>
        <v>0</v>
      </c>
      <c r="E183" s="19">
        <f t="shared" ca="1" si="70"/>
        <v>0</v>
      </c>
      <c r="F183" s="167">
        <f t="shared" ca="1" si="71"/>
        <v>0</v>
      </c>
      <c r="G183" s="19">
        <f t="shared" ca="1" si="72"/>
        <v>0</v>
      </c>
      <c r="H183" s="132">
        <f t="shared" ca="1" si="65"/>
        <v>0</v>
      </c>
      <c r="I183" s="19">
        <f t="shared" ca="1" si="73"/>
        <v>0</v>
      </c>
      <c r="J183" s="19">
        <f t="shared" ca="1" si="74"/>
        <v>0</v>
      </c>
      <c r="K183" s="131">
        <f t="shared" ca="1" si="75"/>
        <v>0</v>
      </c>
      <c r="L183" s="19">
        <f t="shared" ca="1" si="76"/>
        <v>0</v>
      </c>
      <c r="M183" s="131">
        <f t="shared" ca="1" si="66"/>
        <v>0</v>
      </c>
    </row>
    <row r="184" spans="1:15" ht="15" customHeight="1" x14ac:dyDescent="0.35">
      <c r="A184" s="198" t="s">
        <v>2507</v>
      </c>
      <c r="B184" s="19">
        <f t="shared" ca="1" si="67"/>
        <v>40</v>
      </c>
      <c r="C184" s="19">
        <f t="shared" ca="1" si="68"/>
        <v>86116</v>
      </c>
      <c r="D184" s="19">
        <f t="shared" ca="1" si="69"/>
        <v>2</v>
      </c>
      <c r="E184" s="19">
        <f t="shared" ca="1" si="70"/>
        <v>750</v>
      </c>
      <c r="F184" s="167">
        <f t="shared" ca="1" si="71"/>
        <v>0.87091829625156758</v>
      </c>
      <c r="G184" s="19">
        <f t="shared" ca="1" si="72"/>
        <v>0</v>
      </c>
      <c r="H184" s="132">
        <f t="shared" ca="1" si="65"/>
        <v>0</v>
      </c>
      <c r="I184" s="19">
        <f t="shared" ca="1" si="73"/>
        <v>1</v>
      </c>
      <c r="J184" s="19">
        <f t="shared" ca="1" si="74"/>
        <v>456</v>
      </c>
      <c r="K184" s="131">
        <f t="shared" ca="1" si="75"/>
        <v>0.52951832412095312</v>
      </c>
      <c r="L184" s="19">
        <f t="shared" ca="1" si="76"/>
        <v>1</v>
      </c>
      <c r="M184" s="131">
        <f t="shared" ca="1" si="66"/>
        <v>2.5</v>
      </c>
    </row>
    <row r="185" spans="1:15" ht="15" customHeight="1" x14ac:dyDescent="0.35">
      <c r="A185" s="198" t="s">
        <v>3622</v>
      </c>
      <c r="B185" s="19">
        <f t="shared" ca="1" si="67"/>
        <v>39</v>
      </c>
      <c r="C185" s="19">
        <f t="shared" ca="1" si="68"/>
        <v>79623</v>
      </c>
      <c r="D185" s="19">
        <f t="shared" ca="1" si="69"/>
        <v>1</v>
      </c>
      <c r="E185" s="19">
        <f t="shared" ca="1" si="70"/>
        <v>122</v>
      </c>
      <c r="F185" s="167">
        <f t="shared" ca="1" si="71"/>
        <v>0.15322205895281515</v>
      </c>
      <c r="G185" s="19">
        <f t="shared" ca="1" si="72"/>
        <v>0</v>
      </c>
      <c r="H185" s="132">
        <f t="shared" ca="1" si="65"/>
        <v>0</v>
      </c>
      <c r="I185" s="19">
        <f t="shared" ca="1" si="73"/>
        <v>1</v>
      </c>
      <c r="J185" s="19">
        <f t="shared" ca="1" si="74"/>
        <v>149</v>
      </c>
      <c r="K185" s="131">
        <f t="shared" ca="1" si="75"/>
        <v>0.18713185888499553</v>
      </c>
      <c r="L185" s="19">
        <f t="shared" ca="1" si="76"/>
        <v>0</v>
      </c>
      <c r="M185" s="131">
        <f t="shared" ca="1" si="66"/>
        <v>0</v>
      </c>
    </row>
    <row r="186" spans="1:15" ht="15" customHeight="1" x14ac:dyDescent="0.35">
      <c r="A186" s="198" t="s">
        <v>2506</v>
      </c>
      <c r="B186" s="19">
        <f t="shared" ca="1" si="67"/>
        <v>33</v>
      </c>
      <c r="C186" s="19">
        <f t="shared" ca="1" si="68"/>
        <v>74911</v>
      </c>
      <c r="D186" s="19">
        <f t="shared" ca="1" si="69"/>
        <v>0</v>
      </c>
      <c r="E186" s="19">
        <f t="shared" ca="1" si="70"/>
        <v>0</v>
      </c>
      <c r="F186" s="167">
        <f t="shared" ca="1" si="71"/>
        <v>0</v>
      </c>
      <c r="G186" s="19">
        <f t="shared" ca="1" si="72"/>
        <v>0</v>
      </c>
      <c r="H186" s="132">
        <f t="shared" ca="1" si="65"/>
        <v>0</v>
      </c>
      <c r="I186" s="19">
        <f t="shared" ca="1" si="73"/>
        <v>1</v>
      </c>
      <c r="J186" s="19">
        <f t="shared" ca="1" si="74"/>
        <v>394</v>
      </c>
      <c r="K186" s="131">
        <f t="shared" ca="1" si="75"/>
        <v>0.52595746953050948</v>
      </c>
      <c r="L186" s="19">
        <f t="shared" ca="1" si="76"/>
        <v>0</v>
      </c>
      <c r="M186" s="131">
        <f t="shared" ca="1" si="66"/>
        <v>0</v>
      </c>
    </row>
    <row r="187" spans="1:15" ht="15" customHeight="1" x14ac:dyDescent="0.35">
      <c r="A187" s="198" t="s">
        <v>2505</v>
      </c>
      <c r="B187" s="19">
        <f t="shared" ca="1" si="67"/>
        <v>40</v>
      </c>
      <c r="C187" s="19">
        <f t="shared" ca="1" si="68"/>
        <v>75333</v>
      </c>
      <c r="D187" s="19">
        <f t="shared" ca="1" si="69"/>
        <v>1</v>
      </c>
      <c r="E187" s="19">
        <f t="shared" ca="1" si="70"/>
        <v>339</v>
      </c>
      <c r="F187" s="167">
        <f t="shared" ca="1" si="71"/>
        <v>0.45000199115925288</v>
      </c>
      <c r="G187" s="19">
        <f t="shared" ca="1" si="72"/>
        <v>0</v>
      </c>
      <c r="H187" s="132">
        <f t="shared" ca="1" si="65"/>
        <v>0</v>
      </c>
      <c r="I187" s="19">
        <f t="shared" ca="1" si="73"/>
        <v>0</v>
      </c>
      <c r="J187" s="19">
        <f t="shared" ca="1" si="74"/>
        <v>0</v>
      </c>
      <c r="K187" s="131">
        <f t="shared" ca="1" si="75"/>
        <v>0</v>
      </c>
      <c r="L187" s="19">
        <f t="shared" ca="1" si="76"/>
        <v>0</v>
      </c>
      <c r="M187" s="131">
        <f t="shared" ca="1" si="66"/>
        <v>0</v>
      </c>
    </row>
    <row r="188" spans="1:15" ht="15" customHeight="1" x14ac:dyDescent="0.35">
      <c r="A188" s="198" t="s">
        <v>2504</v>
      </c>
      <c r="B188" s="19">
        <f t="shared" ca="1" si="67"/>
        <v>24</v>
      </c>
      <c r="C188" s="19">
        <f t="shared" ca="1" si="68"/>
        <v>39672</v>
      </c>
      <c r="D188" s="19">
        <f t="shared" ca="1" si="69"/>
        <v>1</v>
      </c>
      <c r="E188" s="19">
        <f t="shared" ca="1" si="70"/>
        <v>309</v>
      </c>
      <c r="F188" s="167">
        <f t="shared" ca="1" si="71"/>
        <v>0.77888687235329701</v>
      </c>
      <c r="G188" s="19">
        <f t="shared" ca="1" si="72"/>
        <v>0</v>
      </c>
      <c r="H188" s="132">
        <f t="shared" ca="1" si="65"/>
        <v>0</v>
      </c>
      <c r="I188" s="19">
        <f t="shared" ca="1" si="73"/>
        <v>0</v>
      </c>
      <c r="J188" s="19">
        <f t="shared" ca="1" si="74"/>
        <v>0</v>
      </c>
      <c r="K188" s="131">
        <f t="shared" ca="1" si="75"/>
        <v>0</v>
      </c>
      <c r="L188" s="19">
        <f t="shared" ca="1" si="76"/>
        <v>0</v>
      </c>
      <c r="M188" s="131">
        <f t="shared" ca="1" si="66"/>
        <v>0</v>
      </c>
    </row>
    <row r="189" spans="1:15" ht="15" customHeight="1" x14ac:dyDescent="0.35">
      <c r="A189" s="198" t="s">
        <v>2503</v>
      </c>
      <c r="B189" s="19">
        <f t="shared" ca="1" si="67"/>
        <v>19</v>
      </c>
      <c r="C189" s="19">
        <f t="shared" ca="1" si="68"/>
        <v>34750</v>
      </c>
      <c r="D189" s="19">
        <f t="shared" ca="1" si="69"/>
        <v>0</v>
      </c>
      <c r="E189" s="19">
        <f t="shared" ca="1" si="70"/>
        <v>0</v>
      </c>
      <c r="F189" s="167">
        <f t="shared" ca="1" si="71"/>
        <v>0</v>
      </c>
      <c r="G189" s="19">
        <f t="shared" ca="1" si="72"/>
        <v>0</v>
      </c>
      <c r="H189" s="132">
        <f t="shared" ca="1" si="65"/>
        <v>0</v>
      </c>
      <c r="I189" s="19">
        <f t="shared" ca="1" si="73"/>
        <v>0</v>
      </c>
      <c r="J189" s="19">
        <f t="shared" ca="1" si="74"/>
        <v>0</v>
      </c>
      <c r="K189" s="131">
        <f t="shared" ca="1" si="75"/>
        <v>0</v>
      </c>
      <c r="L189" s="19">
        <f t="shared" ca="1" si="76"/>
        <v>0</v>
      </c>
      <c r="M189" s="131">
        <f t="shared" ca="1" si="66"/>
        <v>0</v>
      </c>
    </row>
    <row r="190" spans="1:15" ht="15" customHeight="1" x14ac:dyDescent="0.35">
      <c r="A190" s="198" t="s">
        <v>1335</v>
      </c>
      <c r="B190" s="19">
        <f t="shared" ca="1" si="67"/>
        <v>18</v>
      </c>
      <c r="C190" s="19">
        <f t="shared" ca="1" si="68"/>
        <v>18716</v>
      </c>
      <c r="D190" s="19">
        <f t="shared" ca="1" si="69"/>
        <v>0</v>
      </c>
      <c r="E190" s="19">
        <f t="shared" ca="1" si="70"/>
        <v>0</v>
      </c>
      <c r="F190" s="167">
        <f t="shared" ca="1" si="71"/>
        <v>0</v>
      </c>
      <c r="G190" s="19">
        <f t="shared" ca="1" si="72"/>
        <v>0</v>
      </c>
      <c r="H190" s="132">
        <f t="shared" ca="1" si="65"/>
        <v>0</v>
      </c>
      <c r="I190" s="19">
        <f t="shared" ca="1" si="73"/>
        <v>0</v>
      </c>
      <c r="J190" s="19">
        <f t="shared" ca="1" si="74"/>
        <v>0</v>
      </c>
      <c r="K190" s="131">
        <f t="shared" ca="1" si="75"/>
        <v>0</v>
      </c>
      <c r="L190" s="19">
        <f t="shared" ca="1" si="76"/>
        <v>0</v>
      </c>
      <c r="M190" s="131">
        <f t="shared" ca="1" si="66"/>
        <v>0</v>
      </c>
    </row>
    <row r="191" spans="1:15" ht="15" customHeight="1" x14ac:dyDescent="0.35">
      <c r="A191" s="198" t="s">
        <v>2502</v>
      </c>
      <c r="B191" s="19">
        <f t="shared" ca="1" si="67"/>
        <v>18</v>
      </c>
      <c r="C191" s="19">
        <f t="shared" ca="1" si="68"/>
        <v>20949</v>
      </c>
      <c r="D191" s="19">
        <f t="shared" ca="1" si="69"/>
        <v>0</v>
      </c>
      <c r="E191" s="19">
        <f t="shared" ca="1" si="70"/>
        <v>0</v>
      </c>
      <c r="F191" s="167">
        <f t="shared" ca="1" si="71"/>
        <v>0</v>
      </c>
      <c r="G191" s="19">
        <f t="shared" ca="1" si="72"/>
        <v>0</v>
      </c>
      <c r="H191" s="132">
        <f t="shared" ca="1" si="65"/>
        <v>0</v>
      </c>
      <c r="I191" s="19">
        <f t="shared" ca="1" si="73"/>
        <v>0</v>
      </c>
      <c r="J191" s="19">
        <f t="shared" ca="1" si="74"/>
        <v>0</v>
      </c>
      <c r="K191" s="131">
        <f t="shared" ca="1" si="75"/>
        <v>0</v>
      </c>
      <c r="L191" s="19">
        <f t="shared" ca="1" si="76"/>
        <v>0</v>
      </c>
      <c r="M191" s="131">
        <f t="shared" ca="1" si="66"/>
        <v>0</v>
      </c>
    </row>
    <row r="192" spans="1:15" ht="15" customHeight="1" x14ac:dyDescent="0.35">
      <c r="A192" s="198" t="s">
        <v>2501</v>
      </c>
      <c r="B192" s="19">
        <f t="shared" ca="1" si="67"/>
        <v>29</v>
      </c>
      <c r="C192" s="19">
        <f t="shared" ca="1" si="68"/>
        <v>47581</v>
      </c>
      <c r="D192" s="19">
        <f t="shared" ca="1" si="69"/>
        <v>4</v>
      </c>
      <c r="E192" s="19">
        <f t="shared" ca="1" si="70"/>
        <v>1788</v>
      </c>
      <c r="F192" s="167">
        <f t="shared" ca="1" si="71"/>
        <v>3.7578024841848636</v>
      </c>
      <c r="G192" s="19">
        <f t="shared" ca="1" si="72"/>
        <v>0</v>
      </c>
      <c r="H192" s="132">
        <f t="shared" ca="1" si="65"/>
        <v>0</v>
      </c>
      <c r="I192" s="19">
        <f t="shared" ca="1" si="73"/>
        <v>0</v>
      </c>
      <c r="J192" s="19">
        <f t="shared" ca="1" si="74"/>
        <v>0</v>
      </c>
      <c r="K192" s="131">
        <f t="shared" ca="1" si="75"/>
        <v>0</v>
      </c>
      <c r="L192" s="19">
        <f t="shared" ca="1" si="76"/>
        <v>0</v>
      </c>
      <c r="M192" s="131">
        <f t="shared" ca="1" si="66"/>
        <v>0</v>
      </c>
      <c r="N192" s="121"/>
    </row>
    <row r="193" spans="1:15" ht="15" customHeight="1" x14ac:dyDescent="0.35">
      <c r="A193" s="198" t="s">
        <v>2500</v>
      </c>
      <c r="B193" s="19">
        <f t="shared" ca="1" si="67"/>
        <v>30</v>
      </c>
      <c r="C193" s="19">
        <f t="shared" ca="1" si="68"/>
        <v>66502</v>
      </c>
      <c r="D193" s="19">
        <f t="shared" ca="1" si="69"/>
        <v>1</v>
      </c>
      <c r="E193" s="19">
        <f t="shared" ca="1" si="70"/>
        <v>160</v>
      </c>
      <c r="F193" s="167">
        <f t="shared" ca="1" si="71"/>
        <v>0.24059426784156868</v>
      </c>
      <c r="G193" s="19">
        <f t="shared" ca="1" si="72"/>
        <v>0</v>
      </c>
      <c r="H193" s="132">
        <f t="shared" ca="1" si="65"/>
        <v>0</v>
      </c>
      <c r="I193" s="19">
        <f t="shared" ca="1" si="73"/>
        <v>0</v>
      </c>
      <c r="J193" s="19">
        <f t="shared" ca="1" si="74"/>
        <v>0</v>
      </c>
      <c r="K193" s="131">
        <f t="shared" ca="1" si="75"/>
        <v>0</v>
      </c>
      <c r="L193" s="19">
        <f t="shared" ca="1" si="76"/>
        <v>0</v>
      </c>
      <c r="M193" s="131">
        <f t="shared" ca="1" si="66"/>
        <v>0</v>
      </c>
    </row>
    <row r="194" spans="1:15" ht="15" customHeight="1" x14ac:dyDescent="0.35">
      <c r="A194" s="198" t="s">
        <v>2499</v>
      </c>
      <c r="B194" s="19">
        <f t="shared" ca="1" si="67"/>
        <v>40</v>
      </c>
      <c r="C194" s="19">
        <f t="shared" ca="1" si="68"/>
        <v>76170</v>
      </c>
      <c r="D194" s="19">
        <f t="shared" ca="1" si="69"/>
        <v>1</v>
      </c>
      <c r="E194" s="19">
        <f t="shared" ca="1" si="70"/>
        <v>297</v>
      </c>
      <c r="F194" s="167">
        <f t="shared" ca="1" si="71"/>
        <v>0.38991729027176053</v>
      </c>
      <c r="G194" s="19">
        <f t="shared" ca="1" si="72"/>
        <v>0</v>
      </c>
      <c r="H194" s="132">
        <f t="shared" ca="1" si="65"/>
        <v>0</v>
      </c>
      <c r="I194" s="19">
        <f t="shared" ca="1" si="73"/>
        <v>2</v>
      </c>
      <c r="J194" s="19">
        <f t="shared" ca="1" si="74"/>
        <v>556</v>
      </c>
      <c r="K194" s="131">
        <f t="shared" ca="1" si="75"/>
        <v>0.72994617303400289</v>
      </c>
      <c r="L194" s="19">
        <f t="shared" ca="1" si="76"/>
        <v>0</v>
      </c>
      <c r="M194" s="131">
        <f t="shared" ca="1" si="66"/>
        <v>0</v>
      </c>
    </row>
    <row r="195" spans="1:15" ht="15" customHeight="1" x14ac:dyDescent="0.35">
      <c r="A195" s="198" t="s">
        <v>2498</v>
      </c>
      <c r="B195" s="19">
        <f t="shared" ca="1" si="67"/>
        <v>18</v>
      </c>
      <c r="C195" s="19">
        <f t="shared" ca="1" si="68"/>
        <v>28253</v>
      </c>
      <c r="D195" s="19">
        <f t="shared" ca="1" si="69"/>
        <v>1</v>
      </c>
      <c r="E195" s="19">
        <f t="shared" ca="1" si="70"/>
        <v>422</v>
      </c>
      <c r="F195" s="167">
        <f t="shared" ca="1" si="71"/>
        <v>1.4936466923866494</v>
      </c>
      <c r="G195" s="19">
        <f t="shared" ca="1" si="72"/>
        <v>0</v>
      </c>
      <c r="H195" s="132">
        <f t="shared" ca="1" si="65"/>
        <v>0</v>
      </c>
      <c r="I195" s="19">
        <f t="shared" ca="1" si="73"/>
        <v>0</v>
      </c>
      <c r="J195" s="19">
        <f t="shared" ca="1" si="74"/>
        <v>0</v>
      </c>
      <c r="K195" s="131">
        <f t="shared" ca="1" si="75"/>
        <v>0</v>
      </c>
      <c r="L195" s="19">
        <f t="shared" ca="1" si="76"/>
        <v>0</v>
      </c>
      <c r="M195" s="131">
        <f t="shared" ca="1" si="66"/>
        <v>0</v>
      </c>
    </row>
    <row r="196" spans="1:15" ht="15" customHeight="1" x14ac:dyDescent="0.35">
      <c r="A196" s="198" t="s">
        <v>2497</v>
      </c>
      <c r="B196" s="19">
        <f t="shared" ca="1" si="67"/>
        <v>19</v>
      </c>
      <c r="C196" s="19">
        <f t="shared" ca="1" si="68"/>
        <v>32403</v>
      </c>
      <c r="D196" s="19">
        <f t="shared" ca="1" si="69"/>
        <v>1</v>
      </c>
      <c r="E196" s="19">
        <f t="shared" ca="1" si="70"/>
        <v>418</v>
      </c>
      <c r="F196" s="167">
        <f t="shared" ca="1" si="71"/>
        <v>1.2900040119742</v>
      </c>
      <c r="G196" s="19">
        <f t="shared" ca="1" si="72"/>
        <v>0</v>
      </c>
      <c r="H196" s="132">
        <f t="shared" ca="1" si="65"/>
        <v>0</v>
      </c>
      <c r="I196" s="19">
        <f t="shared" ca="1" si="73"/>
        <v>0</v>
      </c>
      <c r="J196" s="19">
        <f t="shared" ca="1" si="74"/>
        <v>0</v>
      </c>
      <c r="K196" s="131">
        <f t="shared" ca="1" si="75"/>
        <v>0</v>
      </c>
      <c r="L196" s="19">
        <f t="shared" ca="1" si="76"/>
        <v>0</v>
      </c>
      <c r="M196" s="131">
        <f t="shared" ca="1" si="66"/>
        <v>0</v>
      </c>
    </row>
    <row r="197" spans="1:15" ht="15" customHeight="1" x14ac:dyDescent="0.35">
      <c r="A197" s="198" t="s">
        <v>2496</v>
      </c>
      <c r="B197" s="19">
        <f t="shared" ca="1" si="67"/>
        <v>18</v>
      </c>
      <c r="C197" s="19">
        <f t="shared" ca="1" si="68"/>
        <v>31641</v>
      </c>
      <c r="D197" s="19">
        <f t="shared" ca="1" si="69"/>
        <v>1</v>
      </c>
      <c r="E197" s="19">
        <f t="shared" ca="1" si="70"/>
        <v>272</v>
      </c>
      <c r="F197" s="167">
        <f t="shared" ca="1" si="71"/>
        <v>0.8596441326127493</v>
      </c>
      <c r="G197" s="19">
        <f t="shared" ca="1" si="72"/>
        <v>0</v>
      </c>
      <c r="H197" s="132">
        <f t="shared" ca="1" si="65"/>
        <v>0</v>
      </c>
      <c r="I197" s="19">
        <f t="shared" ca="1" si="73"/>
        <v>0</v>
      </c>
      <c r="J197" s="19">
        <f t="shared" ca="1" si="74"/>
        <v>0</v>
      </c>
      <c r="K197" s="131">
        <f t="shared" ca="1" si="75"/>
        <v>0</v>
      </c>
      <c r="L197" s="19">
        <f t="shared" ca="1" si="76"/>
        <v>0</v>
      </c>
      <c r="M197" s="131">
        <f t="shared" ca="1" si="66"/>
        <v>0</v>
      </c>
    </row>
    <row r="198" spans="1:15" ht="15" customHeight="1" x14ac:dyDescent="0.35">
      <c r="A198" s="198" t="s">
        <v>2495</v>
      </c>
      <c r="B198" s="19">
        <f t="shared" ca="1" si="67"/>
        <v>18</v>
      </c>
      <c r="C198" s="19">
        <f t="shared" ca="1" si="68"/>
        <v>33783</v>
      </c>
      <c r="D198" s="19">
        <f t="shared" ca="1" si="69"/>
        <v>2</v>
      </c>
      <c r="E198" s="19">
        <f t="shared" ca="1" si="70"/>
        <v>894</v>
      </c>
      <c r="F198" s="167">
        <f t="shared" ca="1" si="71"/>
        <v>2.6463013941923452</v>
      </c>
      <c r="G198" s="19">
        <f t="shared" ca="1" si="72"/>
        <v>0</v>
      </c>
      <c r="H198" s="132">
        <f t="shared" ca="1" si="65"/>
        <v>0</v>
      </c>
      <c r="I198" s="19">
        <f t="shared" ca="1" si="73"/>
        <v>0</v>
      </c>
      <c r="J198" s="19">
        <f t="shared" ca="1" si="74"/>
        <v>0</v>
      </c>
      <c r="K198" s="131">
        <f t="shared" ca="1" si="75"/>
        <v>0</v>
      </c>
      <c r="L198" s="19">
        <f t="shared" ca="1" si="76"/>
        <v>0</v>
      </c>
      <c r="M198" s="131">
        <f t="shared" ca="1" si="66"/>
        <v>0</v>
      </c>
    </row>
    <row r="199" spans="1:15" ht="15" customHeight="1" x14ac:dyDescent="0.35">
      <c r="A199" s="198" t="s">
        <v>2494</v>
      </c>
      <c r="B199" s="19">
        <f t="shared" ca="1" si="67"/>
        <v>40</v>
      </c>
      <c r="C199" s="19">
        <f t="shared" ca="1" si="68"/>
        <v>84471</v>
      </c>
      <c r="D199" s="19">
        <f t="shared" ca="1" si="69"/>
        <v>1</v>
      </c>
      <c r="E199" s="19">
        <f t="shared" ca="1" si="70"/>
        <v>964</v>
      </c>
      <c r="F199" s="167">
        <f t="shared" ca="1" si="71"/>
        <v>1.1412200636904974</v>
      </c>
      <c r="G199" s="19">
        <f t="shared" ca="1" si="72"/>
        <v>1</v>
      </c>
      <c r="H199" s="132">
        <f t="shared" ca="1" si="65"/>
        <v>2.5</v>
      </c>
      <c r="I199" s="19">
        <f t="shared" ca="1" si="73"/>
        <v>4</v>
      </c>
      <c r="J199" s="19">
        <f t="shared" ca="1" si="74"/>
        <v>1387</v>
      </c>
      <c r="K199" s="131">
        <f t="shared" ca="1" si="75"/>
        <v>1.6419836393555185</v>
      </c>
      <c r="L199" s="19">
        <f t="shared" ca="1" si="76"/>
        <v>0</v>
      </c>
      <c r="M199" s="131">
        <f t="shared" ca="1" si="66"/>
        <v>0</v>
      </c>
      <c r="N199" s="121"/>
    </row>
    <row r="200" spans="1:15" ht="15" customHeight="1" x14ac:dyDescent="0.35">
      <c r="A200" s="198" t="s">
        <v>2493</v>
      </c>
      <c r="B200" s="19">
        <f t="shared" ca="1" si="67"/>
        <v>40</v>
      </c>
      <c r="C200" s="19">
        <f t="shared" ca="1" si="68"/>
        <v>74644</v>
      </c>
      <c r="D200" s="19">
        <f t="shared" ca="1" si="69"/>
        <v>1</v>
      </c>
      <c r="E200" s="19">
        <f t="shared" ca="1" si="70"/>
        <v>299</v>
      </c>
      <c r="F200" s="167">
        <f t="shared" ca="1" si="71"/>
        <v>0.40056802958040838</v>
      </c>
      <c r="G200" s="19">
        <f t="shared" ca="1" si="72"/>
        <v>0</v>
      </c>
      <c r="H200" s="132">
        <f t="shared" ca="1" si="65"/>
        <v>0</v>
      </c>
      <c r="I200" s="19">
        <f t="shared" ca="1" si="73"/>
        <v>1</v>
      </c>
      <c r="J200" s="19">
        <f t="shared" ca="1" si="74"/>
        <v>381</v>
      </c>
      <c r="K200" s="131">
        <f t="shared" ca="1" si="75"/>
        <v>0.51042280692353037</v>
      </c>
      <c r="L200" s="19">
        <f t="shared" ca="1" si="76"/>
        <v>0</v>
      </c>
      <c r="M200" s="131">
        <f t="shared" ca="1" si="66"/>
        <v>0</v>
      </c>
    </row>
    <row r="201" spans="1:15" ht="15" customHeight="1" x14ac:dyDescent="0.35">
      <c r="A201" s="198" t="s">
        <v>2492</v>
      </c>
      <c r="B201" s="19">
        <f t="shared" ca="1" si="67"/>
        <v>20</v>
      </c>
      <c r="C201" s="19">
        <f t="shared" ca="1" si="68"/>
        <v>37700</v>
      </c>
      <c r="D201" s="19">
        <f t="shared" ca="1" si="69"/>
        <v>2</v>
      </c>
      <c r="E201" s="19">
        <f t="shared" ca="1" si="70"/>
        <v>548</v>
      </c>
      <c r="F201" s="167">
        <f t="shared" ca="1" si="71"/>
        <v>1.4535809018567638</v>
      </c>
      <c r="G201" s="19">
        <f t="shared" ca="1" si="72"/>
        <v>0</v>
      </c>
      <c r="H201" s="132">
        <f t="shared" ca="1" si="65"/>
        <v>0</v>
      </c>
      <c r="I201" s="19">
        <f t="shared" ca="1" si="73"/>
        <v>0</v>
      </c>
      <c r="J201" s="19">
        <f t="shared" ca="1" si="74"/>
        <v>0</v>
      </c>
      <c r="K201" s="131">
        <f t="shared" ca="1" si="75"/>
        <v>0</v>
      </c>
      <c r="L201" s="19">
        <f t="shared" ca="1" si="76"/>
        <v>0</v>
      </c>
      <c r="M201" s="131">
        <f t="shared" ca="1" si="66"/>
        <v>0</v>
      </c>
    </row>
    <row r="202" spans="1:15" ht="15" customHeight="1" x14ac:dyDescent="0.35">
      <c r="A202" s="198" t="s">
        <v>2491</v>
      </c>
      <c r="B202" s="19">
        <f t="shared" ca="1" si="67"/>
        <v>34</v>
      </c>
      <c r="C202" s="19">
        <f t="shared" ca="1" si="68"/>
        <v>64155</v>
      </c>
      <c r="D202" s="19">
        <f t="shared" ca="1" si="69"/>
        <v>0</v>
      </c>
      <c r="E202" s="19">
        <f t="shared" ca="1" si="70"/>
        <v>0</v>
      </c>
      <c r="F202" s="167">
        <f t="shared" ca="1" si="71"/>
        <v>0</v>
      </c>
      <c r="G202" s="19">
        <f t="shared" ca="1" si="72"/>
        <v>0</v>
      </c>
      <c r="H202" s="132">
        <f t="shared" ca="1" si="65"/>
        <v>0</v>
      </c>
      <c r="I202" s="19">
        <f t="shared" ca="1" si="73"/>
        <v>1</v>
      </c>
      <c r="J202" s="19">
        <f t="shared" ca="1" si="74"/>
        <v>125</v>
      </c>
      <c r="K202" s="131">
        <f t="shared" ca="1" si="75"/>
        <v>0.19484062037253527</v>
      </c>
      <c r="L202" s="19">
        <f t="shared" ca="1" si="76"/>
        <v>0</v>
      </c>
      <c r="M202" s="131">
        <f t="shared" ca="1" si="66"/>
        <v>0</v>
      </c>
    </row>
    <row r="203" spans="1:15" ht="15" customHeight="1" x14ac:dyDescent="0.35">
      <c r="A203" s="197" t="s">
        <v>2490</v>
      </c>
      <c r="B203" s="19">
        <f t="shared" ca="1" si="67"/>
        <v>32</v>
      </c>
      <c r="C203" s="19">
        <f t="shared" ca="1" si="68"/>
        <v>58711</v>
      </c>
      <c r="D203" s="19">
        <f t="shared" ca="1" si="69"/>
        <v>1</v>
      </c>
      <c r="E203" s="19">
        <f t="shared" ca="1" si="70"/>
        <v>288</v>
      </c>
      <c r="F203" s="167">
        <f t="shared" ca="1" si="71"/>
        <v>0.4905383999591218</v>
      </c>
      <c r="G203" s="19">
        <f t="shared" ca="1" si="72"/>
        <v>0</v>
      </c>
      <c r="H203" s="132">
        <f t="shared" ca="1" si="65"/>
        <v>0</v>
      </c>
      <c r="I203" s="19">
        <f t="shared" ca="1" si="73"/>
        <v>0</v>
      </c>
      <c r="J203" s="19">
        <f t="shared" ca="1" si="74"/>
        <v>0</v>
      </c>
      <c r="K203" s="131">
        <f t="shared" ca="1" si="75"/>
        <v>0</v>
      </c>
      <c r="L203" s="19">
        <f t="shared" ca="1" si="76"/>
        <v>0</v>
      </c>
      <c r="M203" s="131">
        <f t="shared" ca="1" si="66"/>
        <v>0</v>
      </c>
    </row>
    <row r="204" spans="1:15" s="5" customFormat="1" ht="15" customHeight="1" x14ac:dyDescent="0.35">
      <c r="A204" s="122" t="s">
        <v>2529</v>
      </c>
      <c r="B204" s="130">
        <f ca="1">SUM(B178:B203)</f>
        <v>765</v>
      </c>
      <c r="C204" s="129">
        <f ca="1">SUM(C178:C203)</f>
        <v>1475489</v>
      </c>
      <c r="D204" s="127">
        <f ca="1">SUM(D178:D203)</f>
        <v>24</v>
      </c>
      <c r="E204" s="126">
        <f ca="1">SUM(E178:E203)</f>
        <v>8398</v>
      </c>
      <c r="F204" s="167">
        <f t="shared" ca="1" si="71"/>
        <v>0.56916723879337638</v>
      </c>
      <c r="G204" s="124">
        <f ca="1">SUM(G178:G203)</f>
        <v>1</v>
      </c>
      <c r="H204" s="151">
        <f t="shared" ca="1" si="65"/>
        <v>0.13071895424836599</v>
      </c>
      <c r="I204" s="127">
        <f ca="1">SUM(I178:I203)</f>
        <v>13</v>
      </c>
      <c r="J204" s="126">
        <f ca="1">SUM(J178:J203)</f>
        <v>3751</v>
      </c>
      <c r="K204" s="131">
        <f t="shared" ca="1" si="75"/>
        <v>0.25422080408596742</v>
      </c>
      <c r="L204" s="124">
        <f ca="1">SUM(L178:L203)</f>
        <v>1</v>
      </c>
      <c r="M204" s="123">
        <f t="shared" ca="1" si="66"/>
        <v>0.13071895424836599</v>
      </c>
      <c r="N204" s="149"/>
      <c r="O204" s="148"/>
    </row>
    <row r="205" spans="1:15" x14ac:dyDescent="0.35">
      <c r="E205" s="120" t="s">
        <v>2487</v>
      </c>
      <c r="F205" s="147"/>
      <c r="J205" s="120" t="s">
        <v>2487</v>
      </c>
    </row>
    <row r="206" spans="1:15" x14ac:dyDescent="0.25">
      <c r="A206" s="79" t="s">
        <v>2558</v>
      </c>
      <c r="B206" s="83"/>
      <c r="C206" s="83"/>
      <c r="D206" s="83"/>
      <c r="E206" s="83"/>
      <c r="F206" s="83"/>
      <c r="G206" s="83"/>
      <c r="H206" s="83"/>
      <c r="I206" s="83"/>
      <c r="J206" s="83"/>
      <c r="K206" s="83"/>
      <c r="L206" s="83"/>
      <c r="M206" s="83"/>
    </row>
    <row r="207" spans="1:15" x14ac:dyDescent="0.25">
      <c r="A207" s="79"/>
      <c r="B207" s="83"/>
      <c r="C207" s="83"/>
      <c r="D207" s="83"/>
      <c r="E207" s="83"/>
      <c r="F207" s="83"/>
      <c r="G207" s="83"/>
      <c r="H207" s="83"/>
      <c r="I207" s="83"/>
      <c r="J207" s="83"/>
      <c r="K207" s="83"/>
      <c r="L207" s="83"/>
      <c r="M207" s="83"/>
    </row>
    <row r="208" spans="1:15" s="77" customFormat="1" ht="29" x14ac:dyDescent="0.25">
      <c r="A208" s="80" t="s">
        <v>2557</v>
      </c>
      <c r="B208" s="80"/>
      <c r="C208" s="80"/>
      <c r="D208" s="80"/>
      <c r="E208" s="80"/>
      <c r="F208" s="80"/>
      <c r="G208" s="80"/>
      <c r="H208" s="80"/>
      <c r="I208" s="80"/>
      <c r="J208" s="80"/>
      <c r="K208" s="80"/>
      <c r="L208" s="80"/>
      <c r="M208" s="79"/>
      <c r="N208" s="136"/>
      <c r="O208" s="135"/>
    </row>
    <row r="210" spans="1:13" ht="15" customHeight="1" x14ac:dyDescent="0.25">
      <c r="A210" s="297" t="s">
        <v>2513</v>
      </c>
      <c r="B210" s="298" t="s">
        <v>2556</v>
      </c>
      <c r="C210" s="299" t="s">
        <v>2555</v>
      </c>
      <c r="D210" s="294" t="s">
        <v>2577</v>
      </c>
      <c r="E210" s="295"/>
      <c r="F210" s="295"/>
      <c r="G210" s="295"/>
      <c r="H210" s="296"/>
      <c r="I210" s="294" t="s">
        <v>2578</v>
      </c>
      <c r="J210" s="295"/>
      <c r="K210" s="295"/>
      <c r="L210" s="295"/>
      <c r="M210" s="295"/>
    </row>
    <row r="211" spans="1:13" ht="43.5" x14ac:dyDescent="0.25">
      <c r="A211" s="297"/>
      <c r="B211" s="298"/>
      <c r="C211" s="300"/>
      <c r="D211" s="133" t="s">
        <v>2554</v>
      </c>
      <c r="E211" s="112" t="s">
        <v>2553</v>
      </c>
      <c r="F211" s="111" t="s">
        <v>2539</v>
      </c>
      <c r="G211" s="111" t="s">
        <v>2552</v>
      </c>
      <c r="H211" s="146" t="s">
        <v>2537</v>
      </c>
      <c r="I211" s="133" t="s">
        <v>2554</v>
      </c>
      <c r="J211" s="112" t="s">
        <v>2553</v>
      </c>
      <c r="K211" s="111" t="s">
        <v>2539</v>
      </c>
      <c r="L211" s="111" t="s">
        <v>2552</v>
      </c>
      <c r="M211" s="111" t="s">
        <v>2537</v>
      </c>
    </row>
    <row r="212" spans="1:13" ht="15" customHeight="1" x14ac:dyDescent="0.35">
      <c r="A212" s="204" t="s">
        <v>2512</v>
      </c>
      <c r="B212" s="19">
        <f ca="1">INDIRECT("'"&amp;$A212&amp;"'!AW39")</f>
        <v>18</v>
      </c>
      <c r="C212" s="19">
        <f ca="1">INDIRECT("'"&amp;$A212&amp;"'!AM35")</f>
        <v>22875</v>
      </c>
      <c r="D212" s="19">
        <f ca="1">INDIRECT("'"&amp;$A212&amp;"'!AP21")</f>
        <v>0</v>
      </c>
      <c r="E212" s="19">
        <f ca="1">INDIRECT("'"&amp;$A212&amp;"'!AM21")</f>
        <v>0</v>
      </c>
      <c r="F212" s="167">
        <f t="shared" ref="F212" ca="1" si="77">SUM(E212/C212*100)</f>
        <v>0</v>
      </c>
      <c r="G212" s="19">
        <f ca="1">INDIRECT("'"&amp;$A212&amp;"'!AZ21")</f>
        <v>0</v>
      </c>
      <c r="H212" s="145">
        <f t="shared" ref="H212:H238" ca="1" si="78">SUM(G212/B212*100)</f>
        <v>0</v>
      </c>
      <c r="I212" s="19">
        <f ca="1">INDIRECT("'"&amp;$A212&amp;"'!AP22")</f>
        <v>0</v>
      </c>
      <c r="J212" s="19">
        <f ca="1">INDIRECT("'"&amp;$A212&amp;"'!AM22")</f>
        <v>0</v>
      </c>
      <c r="K212" s="131">
        <f ca="1">SUM(J212/C212*100)</f>
        <v>0</v>
      </c>
      <c r="L212" s="19">
        <f ca="1">INDIRECT("'"&amp;$A212&amp;"'!AZ22")</f>
        <v>0</v>
      </c>
      <c r="M212" s="144">
        <f t="shared" ref="M212:M238" ca="1" si="79">SUM(L212/B212*100)</f>
        <v>0</v>
      </c>
    </row>
    <row r="213" spans="1:13" ht="15" customHeight="1" x14ac:dyDescent="0.35">
      <c r="A213" s="198" t="s">
        <v>2511</v>
      </c>
      <c r="B213" s="19">
        <f t="shared" ref="B213:B237" ca="1" si="80">INDIRECT("'"&amp;$A213&amp;"'!AW39")</f>
        <v>18</v>
      </c>
      <c r="C213" s="19">
        <f t="shared" ref="C213:C237" ca="1" si="81">INDIRECT("'"&amp;$A213&amp;"'!AM35")</f>
        <v>33914</v>
      </c>
      <c r="D213" s="19">
        <f t="shared" ref="D213:D236" ca="1" si="82">INDIRECT("'"&amp;$A213&amp;"'!AP21")</f>
        <v>0</v>
      </c>
      <c r="E213" s="19">
        <f t="shared" ref="E213:E236" ca="1" si="83">INDIRECT("'"&amp;$A213&amp;"'!AM21")</f>
        <v>0</v>
      </c>
      <c r="F213" s="167">
        <f t="shared" ref="F213:F238" ca="1" si="84">SUM(E213/C213*100)</f>
        <v>0</v>
      </c>
      <c r="G213" s="19">
        <f t="shared" ref="G213:G236" ca="1" si="85">INDIRECT("'"&amp;$A213&amp;"'!AZ21")</f>
        <v>0</v>
      </c>
      <c r="H213" s="132">
        <f t="shared" ca="1" si="78"/>
        <v>0</v>
      </c>
      <c r="I213" s="19">
        <f t="shared" ref="I213:I237" ca="1" si="86">INDIRECT("'"&amp;$A213&amp;"'!AP22")</f>
        <v>0</v>
      </c>
      <c r="J213" s="19">
        <f t="shared" ref="J213:J237" ca="1" si="87">INDIRECT("'"&amp;$A213&amp;"'!AM22")</f>
        <v>0</v>
      </c>
      <c r="K213" s="131">
        <f t="shared" ref="K213:K238" ca="1" si="88">SUM(J213/C213*100)</f>
        <v>0</v>
      </c>
      <c r="L213" s="19">
        <f t="shared" ref="L213:L237" ca="1" si="89">INDIRECT("'"&amp;$A213&amp;"'!AZ22")</f>
        <v>0</v>
      </c>
      <c r="M213" s="144">
        <f t="shared" ca="1" si="79"/>
        <v>0</v>
      </c>
    </row>
    <row r="214" spans="1:13" ht="15" customHeight="1" x14ac:dyDescent="0.35">
      <c r="A214" s="198" t="s">
        <v>2510</v>
      </c>
      <c r="B214" s="19">
        <f t="shared" ca="1" si="80"/>
        <v>28</v>
      </c>
      <c r="C214" s="19">
        <f t="shared" ca="1" si="81"/>
        <v>53799</v>
      </c>
      <c r="D214" s="19">
        <f t="shared" ca="1" si="82"/>
        <v>0</v>
      </c>
      <c r="E214" s="19">
        <f t="shared" ca="1" si="83"/>
        <v>0</v>
      </c>
      <c r="F214" s="167">
        <f t="shared" ca="1" si="84"/>
        <v>0</v>
      </c>
      <c r="G214" s="19">
        <f t="shared" ca="1" si="85"/>
        <v>0</v>
      </c>
      <c r="H214" s="132">
        <f t="shared" ca="1" si="78"/>
        <v>0</v>
      </c>
      <c r="I214" s="19">
        <f t="shared" ca="1" si="86"/>
        <v>0</v>
      </c>
      <c r="J214" s="19">
        <f t="shared" ca="1" si="87"/>
        <v>0</v>
      </c>
      <c r="K214" s="131">
        <f t="shared" ca="1" si="88"/>
        <v>0</v>
      </c>
      <c r="L214" s="19">
        <f t="shared" ca="1" si="89"/>
        <v>0</v>
      </c>
      <c r="M214" s="144">
        <f t="shared" ca="1" si="79"/>
        <v>0</v>
      </c>
    </row>
    <row r="215" spans="1:13" ht="15" customHeight="1" x14ac:dyDescent="0.35">
      <c r="A215" s="198" t="s">
        <v>3618</v>
      </c>
      <c r="B215" s="19">
        <f t="shared" ca="1" si="80"/>
        <v>55</v>
      </c>
      <c r="C215" s="19">
        <f t="shared" ca="1" si="81"/>
        <v>145089</v>
      </c>
      <c r="D215" s="19">
        <f t="shared" ca="1" si="82"/>
        <v>0</v>
      </c>
      <c r="E215" s="19">
        <f t="shared" ca="1" si="83"/>
        <v>0</v>
      </c>
      <c r="F215" s="167">
        <f t="shared" ca="1" si="84"/>
        <v>0</v>
      </c>
      <c r="G215" s="19">
        <f t="shared" ca="1" si="85"/>
        <v>0</v>
      </c>
      <c r="H215" s="132">
        <f t="shared" ca="1" si="78"/>
        <v>0</v>
      </c>
      <c r="I215" s="19">
        <f t="shared" ca="1" si="86"/>
        <v>0</v>
      </c>
      <c r="J215" s="19">
        <f t="shared" ca="1" si="87"/>
        <v>0</v>
      </c>
      <c r="K215" s="131">
        <f t="shared" ca="1" si="88"/>
        <v>0</v>
      </c>
      <c r="L215" s="19">
        <f t="shared" ca="1" si="89"/>
        <v>0</v>
      </c>
      <c r="M215" s="144">
        <f t="shared" ca="1" si="79"/>
        <v>0</v>
      </c>
    </row>
    <row r="216" spans="1:13" ht="15" customHeight="1" x14ac:dyDescent="0.35">
      <c r="A216" s="198" t="s">
        <v>2509</v>
      </c>
      <c r="B216" s="19">
        <f t="shared" ca="1" si="80"/>
        <v>37</v>
      </c>
      <c r="C216" s="19">
        <f t="shared" ca="1" si="81"/>
        <v>76715</v>
      </c>
      <c r="D216" s="19">
        <f t="shared" ca="1" si="82"/>
        <v>0</v>
      </c>
      <c r="E216" s="19">
        <f t="shared" ca="1" si="83"/>
        <v>0</v>
      </c>
      <c r="F216" s="167">
        <f t="shared" ca="1" si="84"/>
        <v>0</v>
      </c>
      <c r="G216" s="19">
        <f t="shared" ca="1" si="85"/>
        <v>0</v>
      </c>
      <c r="H216" s="132">
        <f t="shared" ca="1" si="78"/>
        <v>0</v>
      </c>
      <c r="I216" s="19">
        <f t="shared" ca="1" si="86"/>
        <v>0</v>
      </c>
      <c r="J216" s="19">
        <f t="shared" ca="1" si="87"/>
        <v>0</v>
      </c>
      <c r="K216" s="131">
        <f t="shared" ca="1" si="88"/>
        <v>0</v>
      </c>
      <c r="L216" s="19">
        <f t="shared" ca="1" si="89"/>
        <v>0</v>
      </c>
      <c r="M216" s="144">
        <f t="shared" ca="1" si="79"/>
        <v>0</v>
      </c>
    </row>
    <row r="217" spans="1:13" ht="15" customHeight="1" x14ac:dyDescent="0.35">
      <c r="A217" s="198" t="s">
        <v>2508</v>
      </c>
      <c r="B217" s="19">
        <f t="shared" ca="1" si="80"/>
        <v>40</v>
      </c>
      <c r="C217" s="19">
        <f t="shared" ca="1" si="81"/>
        <v>77013</v>
      </c>
      <c r="D217" s="19">
        <f t="shared" ca="1" si="82"/>
        <v>0</v>
      </c>
      <c r="E217" s="19">
        <f t="shared" ca="1" si="83"/>
        <v>0</v>
      </c>
      <c r="F217" s="167">
        <f t="shared" ca="1" si="84"/>
        <v>0</v>
      </c>
      <c r="G217" s="19">
        <f t="shared" ca="1" si="85"/>
        <v>0</v>
      </c>
      <c r="H217" s="132">
        <f t="shared" ca="1" si="78"/>
        <v>0</v>
      </c>
      <c r="I217" s="19">
        <f t="shared" ca="1" si="86"/>
        <v>0</v>
      </c>
      <c r="J217" s="19">
        <f t="shared" ca="1" si="87"/>
        <v>0</v>
      </c>
      <c r="K217" s="131">
        <f t="shared" ca="1" si="88"/>
        <v>0</v>
      </c>
      <c r="L217" s="19">
        <f t="shared" ca="1" si="89"/>
        <v>0</v>
      </c>
      <c r="M217" s="144">
        <f t="shared" ca="1" si="79"/>
        <v>0</v>
      </c>
    </row>
    <row r="218" spans="1:13" ht="15" customHeight="1" x14ac:dyDescent="0.35">
      <c r="A218" s="198" t="s">
        <v>2507</v>
      </c>
      <c r="B218" s="19">
        <f t="shared" ca="1" si="80"/>
        <v>40</v>
      </c>
      <c r="C218" s="19">
        <f t="shared" ca="1" si="81"/>
        <v>86116</v>
      </c>
      <c r="D218" s="19">
        <f t="shared" ca="1" si="82"/>
        <v>1</v>
      </c>
      <c r="E218" s="19">
        <f t="shared" ca="1" si="83"/>
        <v>2000</v>
      </c>
      <c r="F218" s="167">
        <f t="shared" ca="1" si="84"/>
        <v>2.3224487900041804</v>
      </c>
      <c r="G218" s="19">
        <f t="shared" ca="1" si="85"/>
        <v>1</v>
      </c>
      <c r="H218" s="132">
        <f t="shared" ca="1" si="78"/>
        <v>2.5</v>
      </c>
      <c r="I218" s="19">
        <f t="shared" ca="1" si="86"/>
        <v>0</v>
      </c>
      <c r="J218" s="19">
        <f t="shared" ca="1" si="87"/>
        <v>0</v>
      </c>
      <c r="K218" s="131">
        <f t="shared" ca="1" si="88"/>
        <v>0</v>
      </c>
      <c r="L218" s="19">
        <f t="shared" ca="1" si="89"/>
        <v>0</v>
      </c>
      <c r="M218" s="144">
        <f t="shared" ca="1" si="79"/>
        <v>0</v>
      </c>
    </row>
    <row r="219" spans="1:13" ht="15" customHeight="1" x14ac:dyDescent="0.35">
      <c r="A219" s="198" t="s">
        <v>3622</v>
      </c>
      <c r="B219" s="19">
        <f t="shared" ca="1" si="80"/>
        <v>39</v>
      </c>
      <c r="C219" s="19">
        <f t="shared" ca="1" si="81"/>
        <v>79623</v>
      </c>
      <c r="D219" s="19">
        <f t="shared" ca="1" si="82"/>
        <v>0</v>
      </c>
      <c r="E219" s="19">
        <f t="shared" ca="1" si="83"/>
        <v>0</v>
      </c>
      <c r="F219" s="167">
        <f t="shared" ca="1" si="84"/>
        <v>0</v>
      </c>
      <c r="G219" s="19">
        <f t="shared" ca="1" si="85"/>
        <v>0</v>
      </c>
      <c r="H219" s="132">
        <f t="shared" ca="1" si="78"/>
        <v>0</v>
      </c>
      <c r="I219" s="19">
        <f t="shared" ca="1" si="86"/>
        <v>0</v>
      </c>
      <c r="J219" s="19">
        <f t="shared" ca="1" si="87"/>
        <v>0</v>
      </c>
      <c r="K219" s="131">
        <f t="shared" ca="1" si="88"/>
        <v>0</v>
      </c>
      <c r="L219" s="19">
        <f t="shared" ca="1" si="89"/>
        <v>0</v>
      </c>
      <c r="M219" s="144">
        <f t="shared" ca="1" si="79"/>
        <v>0</v>
      </c>
    </row>
    <row r="220" spans="1:13" ht="15" customHeight="1" x14ac:dyDescent="0.35">
      <c r="A220" s="198" t="s">
        <v>2506</v>
      </c>
      <c r="B220" s="19">
        <f t="shared" ca="1" si="80"/>
        <v>33</v>
      </c>
      <c r="C220" s="19">
        <f t="shared" ca="1" si="81"/>
        <v>74911</v>
      </c>
      <c r="D220" s="19">
        <f t="shared" ca="1" si="82"/>
        <v>0</v>
      </c>
      <c r="E220" s="19">
        <f t="shared" ca="1" si="83"/>
        <v>0</v>
      </c>
      <c r="F220" s="167">
        <f t="shared" ca="1" si="84"/>
        <v>0</v>
      </c>
      <c r="G220" s="19">
        <f t="shared" ca="1" si="85"/>
        <v>0</v>
      </c>
      <c r="H220" s="132">
        <f t="shared" ca="1" si="78"/>
        <v>0</v>
      </c>
      <c r="I220" s="19">
        <f t="shared" ca="1" si="86"/>
        <v>0</v>
      </c>
      <c r="J220" s="19">
        <f t="shared" ca="1" si="87"/>
        <v>0</v>
      </c>
      <c r="K220" s="131">
        <f t="shared" ca="1" si="88"/>
        <v>0</v>
      </c>
      <c r="L220" s="19">
        <f t="shared" ca="1" si="89"/>
        <v>0</v>
      </c>
      <c r="M220" s="144">
        <f t="shared" ca="1" si="79"/>
        <v>0</v>
      </c>
    </row>
    <row r="221" spans="1:13" ht="15" customHeight="1" x14ac:dyDescent="0.35">
      <c r="A221" s="198" t="s">
        <v>2505</v>
      </c>
      <c r="B221" s="19">
        <f t="shared" ca="1" si="80"/>
        <v>40</v>
      </c>
      <c r="C221" s="19">
        <f t="shared" ca="1" si="81"/>
        <v>75333</v>
      </c>
      <c r="D221" s="19">
        <f t="shared" ca="1" si="82"/>
        <v>0</v>
      </c>
      <c r="E221" s="19">
        <f t="shared" ca="1" si="83"/>
        <v>0</v>
      </c>
      <c r="F221" s="167">
        <f t="shared" ca="1" si="84"/>
        <v>0</v>
      </c>
      <c r="G221" s="19">
        <f t="shared" ca="1" si="85"/>
        <v>0</v>
      </c>
      <c r="H221" s="132">
        <f t="shared" ca="1" si="78"/>
        <v>0</v>
      </c>
      <c r="I221" s="19">
        <f t="shared" ca="1" si="86"/>
        <v>0</v>
      </c>
      <c r="J221" s="19">
        <f t="shared" ca="1" si="87"/>
        <v>0</v>
      </c>
      <c r="K221" s="131">
        <f t="shared" ca="1" si="88"/>
        <v>0</v>
      </c>
      <c r="L221" s="19">
        <f t="shared" ca="1" si="89"/>
        <v>0</v>
      </c>
      <c r="M221" s="144">
        <f t="shared" ca="1" si="79"/>
        <v>0</v>
      </c>
    </row>
    <row r="222" spans="1:13" ht="15" customHeight="1" x14ac:dyDescent="0.35">
      <c r="A222" s="198" t="s">
        <v>2504</v>
      </c>
      <c r="B222" s="19">
        <f t="shared" ca="1" si="80"/>
        <v>24</v>
      </c>
      <c r="C222" s="19">
        <f t="shared" ca="1" si="81"/>
        <v>39672</v>
      </c>
      <c r="D222" s="19">
        <f t="shared" ca="1" si="82"/>
        <v>0</v>
      </c>
      <c r="E222" s="19">
        <f t="shared" ca="1" si="83"/>
        <v>0</v>
      </c>
      <c r="F222" s="167">
        <f t="shared" ca="1" si="84"/>
        <v>0</v>
      </c>
      <c r="G222" s="19">
        <f t="shared" ca="1" si="85"/>
        <v>0</v>
      </c>
      <c r="H222" s="132">
        <f t="shared" ca="1" si="78"/>
        <v>0</v>
      </c>
      <c r="I222" s="19">
        <f t="shared" ca="1" si="86"/>
        <v>0</v>
      </c>
      <c r="J222" s="19">
        <f t="shared" ca="1" si="87"/>
        <v>0</v>
      </c>
      <c r="K222" s="131">
        <f t="shared" ca="1" si="88"/>
        <v>0</v>
      </c>
      <c r="L222" s="19">
        <f t="shared" ca="1" si="89"/>
        <v>0</v>
      </c>
      <c r="M222" s="144">
        <f t="shared" ca="1" si="79"/>
        <v>0</v>
      </c>
    </row>
    <row r="223" spans="1:13" ht="15" customHeight="1" x14ac:dyDescent="0.35">
      <c r="A223" s="198" t="s">
        <v>2503</v>
      </c>
      <c r="B223" s="19">
        <f t="shared" ca="1" si="80"/>
        <v>19</v>
      </c>
      <c r="C223" s="19">
        <f t="shared" ca="1" si="81"/>
        <v>34750</v>
      </c>
      <c r="D223" s="19">
        <f t="shared" ca="1" si="82"/>
        <v>0</v>
      </c>
      <c r="E223" s="19">
        <f t="shared" ca="1" si="83"/>
        <v>0</v>
      </c>
      <c r="F223" s="167">
        <f t="shared" ca="1" si="84"/>
        <v>0</v>
      </c>
      <c r="G223" s="19">
        <f t="shared" ca="1" si="85"/>
        <v>0</v>
      </c>
      <c r="H223" s="132">
        <f t="shared" ca="1" si="78"/>
        <v>0</v>
      </c>
      <c r="I223" s="19">
        <f t="shared" ca="1" si="86"/>
        <v>0</v>
      </c>
      <c r="J223" s="19">
        <f t="shared" ca="1" si="87"/>
        <v>0</v>
      </c>
      <c r="K223" s="131">
        <f t="shared" ca="1" si="88"/>
        <v>0</v>
      </c>
      <c r="L223" s="19">
        <f t="shared" ca="1" si="89"/>
        <v>0</v>
      </c>
      <c r="M223" s="144">
        <f t="shared" ca="1" si="79"/>
        <v>0</v>
      </c>
    </row>
    <row r="224" spans="1:13" ht="15" customHeight="1" x14ac:dyDescent="0.35">
      <c r="A224" s="198" t="s">
        <v>1335</v>
      </c>
      <c r="B224" s="19">
        <f t="shared" ca="1" si="80"/>
        <v>18</v>
      </c>
      <c r="C224" s="19">
        <f t="shared" ca="1" si="81"/>
        <v>18716</v>
      </c>
      <c r="D224" s="19">
        <f t="shared" ca="1" si="82"/>
        <v>0</v>
      </c>
      <c r="E224" s="19">
        <f t="shared" ca="1" si="83"/>
        <v>0</v>
      </c>
      <c r="F224" s="167">
        <f t="shared" ca="1" si="84"/>
        <v>0</v>
      </c>
      <c r="G224" s="19">
        <f t="shared" ca="1" si="85"/>
        <v>0</v>
      </c>
      <c r="H224" s="132">
        <f t="shared" ca="1" si="78"/>
        <v>0</v>
      </c>
      <c r="I224" s="19">
        <f t="shared" ca="1" si="86"/>
        <v>0</v>
      </c>
      <c r="J224" s="19">
        <f t="shared" ca="1" si="87"/>
        <v>0</v>
      </c>
      <c r="K224" s="131">
        <f t="shared" ca="1" si="88"/>
        <v>0</v>
      </c>
      <c r="L224" s="19">
        <f t="shared" ca="1" si="89"/>
        <v>0</v>
      </c>
      <c r="M224" s="144">
        <f t="shared" ca="1" si="79"/>
        <v>0</v>
      </c>
    </row>
    <row r="225" spans="1:13" ht="15" customHeight="1" x14ac:dyDescent="0.35">
      <c r="A225" s="198" t="s">
        <v>2502</v>
      </c>
      <c r="B225" s="19">
        <f t="shared" ca="1" si="80"/>
        <v>18</v>
      </c>
      <c r="C225" s="19">
        <f t="shared" ca="1" si="81"/>
        <v>20949</v>
      </c>
      <c r="D225" s="19">
        <f t="shared" ca="1" si="82"/>
        <v>0</v>
      </c>
      <c r="E225" s="19">
        <f t="shared" ca="1" si="83"/>
        <v>0</v>
      </c>
      <c r="F225" s="167">
        <f t="shared" ca="1" si="84"/>
        <v>0</v>
      </c>
      <c r="G225" s="19">
        <f t="shared" ca="1" si="85"/>
        <v>0</v>
      </c>
      <c r="H225" s="132">
        <f t="shared" ca="1" si="78"/>
        <v>0</v>
      </c>
      <c r="I225" s="19">
        <f t="shared" ca="1" si="86"/>
        <v>0</v>
      </c>
      <c r="J225" s="19">
        <f t="shared" ca="1" si="87"/>
        <v>0</v>
      </c>
      <c r="K225" s="131">
        <f t="shared" ca="1" si="88"/>
        <v>0</v>
      </c>
      <c r="L225" s="19">
        <f t="shared" ca="1" si="89"/>
        <v>0</v>
      </c>
      <c r="M225" s="144">
        <f t="shared" ca="1" si="79"/>
        <v>0</v>
      </c>
    </row>
    <row r="226" spans="1:13" ht="15" customHeight="1" x14ac:dyDescent="0.35">
      <c r="A226" s="198" t="s">
        <v>2501</v>
      </c>
      <c r="B226" s="19">
        <f t="shared" ca="1" si="80"/>
        <v>29</v>
      </c>
      <c r="C226" s="19">
        <f t="shared" ca="1" si="81"/>
        <v>47581</v>
      </c>
      <c r="D226" s="19">
        <f t="shared" ca="1" si="82"/>
        <v>0</v>
      </c>
      <c r="E226" s="19">
        <f t="shared" ca="1" si="83"/>
        <v>0</v>
      </c>
      <c r="F226" s="167">
        <f t="shared" ca="1" si="84"/>
        <v>0</v>
      </c>
      <c r="G226" s="19">
        <f t="shared" ca="1" si="85"/>
        <v>0</v>
      </c>
      <c r="H226" s="132">
        <f t="shared" ca="1" si="78"/>
        <v>0</v>
      </c>
      <c r="I226" s="19">
        <f t="shared" ca="1" si="86"/>
        <v>0</v>
      </c>
      <c r="J226" s="19">
        <f t="shared" ca="1" si="87"/>
        <v>0</v>
      </c>
      <c r="K226" s="131">
        <f t="shared" ca="1" si="88"/>
        <v>0</v>
      </c>
      <c r="L226" s="19">
        <f t="shared" ca="1" si="89"/>
        <v>0</v>
      </c>
      <c r="M226" s="144">
        <f t="shared" ca="1" si="79"/>
        <v>0</v>
      </c>
    </row>
    <row r="227" spans="1:13" ht="15" customHeight="1" x14ac:dyDescent="0.35">
      <c r="A227" s="198" t="s">
        <v>2500</v>
      </c>
      <c r="B227" s="19">
        <f t="shared" ca="1" si="80"/>
        <v>30</v>
      </c>
      <c r="C227" s="19">
        <f t="shared" ca="1" si="81"/>
        <v>66502</v>
      </c>
      <c r="D227" s="19">
        <f t="shared" ca="1" si="82"/>
        <v>0</v>
      </c>
      <c r="E227" s="19">
        <f t="shared" ca="1" si="83"/>
        <v>0</v>
      </c>
      <c r="F227" s="167">
        <f t="shared" ca="1" si="84"/>
        <v>0</v>
      </c>
      <c r="G227" s="19">
        <f t="shared" ca="1" si="85"/>
        <v>0</v>
      </c>
      <c r="H227" s="132">
        <f t="shared" ca="1" si="78"/>
        <v>0</v>
      </c>
      <c r="I227" s="19">
        <f t="shared" ca="1" si="86"/>
        <v>0</v>
      </c>
      <c r="J227" s="19">
        <f t="shared" ca="1" si="87"/>
        <v>0</v>
      </c>
      <c r="K227" s="131">
        <f t="shared" ca="1" si="88"/>
        <v>0</v>
      </c>
      <c r="L227" s="19">
        <f t="shared" ca="1" si="89"/>
        <v>0</v>
      </c>
      <c r="M227" s="144">
        <f t="shared" ca="1" si="79"/>
        <v>0</v>
      </c>
    </row>
    <row r="228" spans="1:13" ht="15" customHeight="1" x14ac:dyDescent="0.35">
      <c r="A228" s="198" t="s">
        <v>2499</v>
      </c>
      <c r="B228" s="19">
        <f t="shared" ca="1" si="80"/>
        <v>40</v>
      </c>
      <c r="C228" s="19">
        <f t="shared" ca="1" si="81"/>
        <v>76170</v>
      </c>
      <c r="D228" s="19">
        <f t="shared" ca="1" si="82"/>
        <v>0</v>
      </c>
      <c r="E228" s="19">
        <f t="shared" ca="1" si="83"/>
        <v>0</v>
      </c>
      <c r="F228" s="167">
        <f t="shared" ca="1" si="84"/>
        <v>0</v>
      </c>
      <c r="G228" s="19">
        <f t="shared" ca="1" si="85"/>
        <v>0</v>
      </c>
      <c r="H228" s="132">
        <f t="shared" ca="1" si="78"/>
        <v>0</v>
      </c>
      <c r="I228" s="19">
        <f t="shared" ca="1" si="86"/>
        <v>0</v>
      </c>
      <c r="J228" s="19">
        <f t="shared" ca="1" si="87"/>
        <v>0</v>
      </c>
      <c r="K228" s="131">
        <f t="shared" ca="1" si="88"/>
        <v>0</v>
      </c>
      <c r="L228" s="19">
        <f t="shared" ca="1" si="89"/>
        <v>0</v>
      </c>
      <c r="M228" s="144">
        <f t="shared" ca="1" si="79"/>
        <v>0</v>
      </c>
    </row>
    <row r="229" spans="1:13" ht="15" customHeight="1" x14ac:dyDescent="0.35">
      <c r="A229" s="198" t="s">
        <v>2498</v>
      </c>
      <c r="B229" s="19">
        <f t="shared" ca="1" si="80"/>
        <v>18</v>
      </c>
      <c r="C229" s="19">
        <f t="shared" ca="1" si="81"/>
        <v>28253</v>
      </c>
      <c r="D229" s="19">
        <f t="shared" ca="1" si="82"/>
        <v>0</v>
      </c>
      <c r="E229" s="19">
        <f t="shared" ca="1" si="83"/>
        <v>0</v>
      </c>
      <c r="F229" s="167">
        <f t="shared" ca="1" si="84"/>
        <v>0</v>
      </c>
      <c r="G229" s="19">
        <f t="shared" ca="1" si="85"/>
        <v>0</v>
      </c>
      <c r="H229" s="132">
        <f t="shared" ca="1" si="78"/>
        <v>0</v>
      </c>
      <c r="I229" s="19">
        <f t="shared" ca="1" si="86"/>
        <v>0</v>
      </c>
      <c r="J229" s="19">
        <f t="shared" ca="1" si="87"/>
        <v>0</v>
      </c>
      <c r="K229" s="131">
        <f t="shared" ca="1" si="88"/>
        <v>0</v>
      </c>
      <c r="L229" s="19">
        <f t="shared" ca="1" si="89"/>
        <v>0</v>
      </c>
      <c r="M229" s="144">
        <f t="shared" ca="1" si="79"/>
        <v>0</v>
      </c>
    </row>
    <row r="230" spans="1:13" ht="15" customHeight="1" x14ac:dyDescent="0.35">
      <c r="A230" s="198" t="s">
        <v>2497</v>
      </c>
      <c r="B230" s="19">
        <f t="shared" ca="1" si="80"/>
        <v>19</v>
      </c>
      <c r="C230" s="19">
        <f t="shared" ca="1" si="81"/>
        <v>32403</v>
      </c>
      <c r="D230" s="19">
        <f t="shared" ca="1" si="82"/>
        <v>0</v>
      </c>
      <c r="E230" s="19">
        <f t="shared" ca="1" si="83"/>
        <v>0</v>
      </c>
      <c r="F230" s="167">
        <f t="shared" ca="1" si="84"/>
        <v>0</v>
      </c>
      <c r="G230" s="19">
        <f t="shared" ca="1" si="85"/>
        <v>0</v>
      </c>
      <c r="H230" s="132">
        <f t="shared" ca="1" si="78"/>
        <v>0</v>
      </c>
      <c r="I230" s="19">
        <f t="shared" ca="1" si="86"/>
        <v>0</v>
      </c>
      <c r="J230" s="19">
        <f t="shared" ca="1" si="87"/>
        <v>0</v>
      </c>
      <c r="K230" s="131">
        <f t="shared" ca="1" si="88"/>
        <v>0</v>
      </c>
      <c r="L230" s="19">
        <f t="shared" ca="1" si="89"/>
        <v>0</v>
      </c>
      <c r="M230" s="144">
        <f t="shared" ca="1" si="79"/>
        <v>0</v>
      </c>
    </row>
    <row r="231" spans="1:13" ht="15" customHeight="1" x14ac:dyDescent="0.35">
      <c r="A231" s="198" t="s">
        <v>2496</v>
      </c>
      <c r="B231" s="19">
        <f t="shared" ca="1" si="80"/>
        <v>18</v>
      </c>
      <c r="C231" s="19">
        <f t="shared" ca="1" si="81"/>
        <v>31641</v>
      </c>
      <c r="D231" s="19">
        <f t="shared" ca="1" si="82"/>
        <v>0</v>
      </c>
      <c r="E231" s="19">
        <f t="shared" ca="1" si="83"/>
        <v>0</v>
      </c>
      <c r="F231" s="167">
        <f t="shared" ca="1" si="84"/>
        <v>0</v>
      </c>
      <c r="G231" s="19">
        <f t="shared" ca="1" si="85"/>
        <v>0</v>
      </c>
      <c r="H231" s="132">
        <f t="shared" ca="1" si="78"/>
        <v>0</v>
      </c>
      <c r="I231" s="19">
        <f t="shared" ca="1" si="86"/>
        <v>0</v>
      </c>
      <c r="J231" s="19">
        <f t="shared" ca="1" si="87"/>
        <v>0</v>
      </c>
      <c r="K231" s="131">
        <f t="shared" ca="1" si="88"/>
        <v>0</v>
      </c>
      <c r="L231" s="19">
        <f t="shared" ca="1" si="89"/>
        <v>0</v>
      </c>
      <c r="M231" s="144">
        <f t="shared" ca="1" si="79"/>
        <v>0</v>
      </c>
    </row>
    <row r="232" spans="1:13" ht="15" customHeight="1" x14ac:dyDescent="0.35">
      <c r="A232" s="198" t="s">
        <v>2495</v>
      </c>
      <c r="B232" s="19">
        <f t="shared" ca="1" si="80"/>
        <v>18</v>
      </c>
      <c r="C232" s="19">
        <f t="shared" ca="1" si="81"/>
        <v>33783</v>
      </c>
      <c r="D232" s="19">
        <f t="shared" ca="1" si="82"/>
        <v>0</v>
      </c>
      <c r="E232" s="19">
        <f t="shared" ca="1" si="83"/>
        <v>0</v>
      </c>
      <c r="F232" s="167">
        <f t="shared" ca="1" si="84"/>
        <v>0</v>
      </c>
      <c r="G232" s="19">
        <f t="shared" ca="1" si="85"/>
        <v>0</v>
      </c>
      <c r="H232" s="132">
        <f t="shared" ca="1" si="78"/>
        <v>0</v>
      </c>
      <c r="I232" s="19">
        <f t="shared" ca="1" si="86"/>
        <v>0</v>
      </c>
      <c r="J232" s="19">
        <f t="shared" ca="1" si="87"/>
        <v>0</v>
      </c>
      <c r="K232" s="131">
        <f t="shared" ca="1" si="88"/>
        <v>0</v>
      </c>
      <c r="L232" s="19">
        <f t="shared" ca="1" si="89"/>
        <v>0</v>
      </c>
      <c r="M232" s="144">
        <f t="shared" ca="1" si="79"/>
        <v>0</v>
      </c>
    </row>
    <row r="233" spans="1:13" ht="15" customHeight="1" x14ac:dyDescent="0.35">
      <c r="A233" s="198" t="s">
        <v>2494</v>
      </c>
      <c r="B233" s="19">
        <f t="shared" ca="1" si="80"/>
        <v>40</v>
      </c>
      <c r="C233" s="19">
        <f t="shared" ca="1" si="81"/>
        <v>84471</v>
      </c>
      <c r="D233" s="19">
        <f t="shared" ca="1" si="82"/>
        <v>0</v>
      </c>
      <c r="E233" s="19">
        <f t="shared" ca="1" si="83"/>
        <v>0</v>
      </c>
      <c r="F233" s="167">
        <f t="shared" ca="1" si="84"/>
        <v>0</v>
      </c>
      <c r="G233" s="19">
        <f t="shared" ca="1" si="85"/>
        <v>0</v>
      </c>
      <c r="H233" s="132">
        <f t="shared" ca="1" si="78"/>
        <v>0</v>
      </c>
      <c r="I233" s="19">
        <f t="shared" ca="1" si="86"/>
        <v>0</v>
      </c>
      <c r="J233" s="19">
        <f t="shared" ca="1" si="87"/>
        <v>0</v>
      </c>
      <c r="K233" s="131">
        <f t="shared" ca="1" si="88"/>
        <v>0</v>
      </c>
      <c r="L233" s="19">
        <f t="shared" ca="1" si="89"/>
        <v>0</v>
      </c>
      <c r="M233" s="144">
        <f t="shared" ca="1" si="79"/>
        <v>0</v>
      </c>
    </row>
    <row r="234" spans="1:13" ht="15" customHeight="1" x14ac:dyDescent="0.35">
      <c r="A234" s="198" t="s">
        <v>2493</v>
      </c>
      <c r="B234" s="19">
        <f t="shared" ca="1" si="80"/>
        <v>40</v>
      </c>
      <c r="C234" s="19">
        <f t="shared" ca="1" si="81"/>
        <v>74644</v>
      </c>
      <c r="D234" s="19">
        <f t="shared" ca="1" si="82"/>
        <v>0</v>
      </c>
      <c r="E234" s="19">
        <f t="shared" ca="1" si="83"/>
        <v>0</v>
      </c>
      <c r="F234" s="167">
        <f t="shared" ca="1" si="84"/>
        <v>0</v>
      </c>
      <c r="G234" s="19">
        <f t="shared" ca="1" si="85"/>
        <v>0</v>
      </c>
      <c r="H234" s="132">
        <f t="shared" ca="1" si="78"/>
        <v>0</v>
      </c>
      <c r="I234" s="19">
        <f t="shared" ca="1" si="86"/>
        <v>0</v>
      </c>
      <c r="J234" s="19">
        <f t="shared" ca="1" si="87"/>
        <v>0</v>
      </c>
      <c r="K234" s="131">
        <f t="shared" ca="1" si="88"/>
        <v>0</v>
      </c>
      <c r="L234" s="19">
        <f t="shared" ca="1" si="89"/>
        <v>0</v>
      </c>
      <c r="M234" s="144">
        <f t="shared" ca="1" si="79"/>
        <v>0</v>
      </c>
    </row>
    <row r="235" spans="1:13" ht="15" customHeight="1" x14ac:dyDescent="0.35">
      <c r="A235" s="198" t="s">
        <v>2492</v>
      </c>
      <c r="B235" s="19">
        <f t="shared" ca="1" si="80"/>
        <v>20</v>
      </c>
      <c r="C235" s="19">
        <f t="shared" ca="1" si="81"/>
        <v>37700</v>
      </c>
      <c r="D235" s="19">
        <f t="shared" ca="1" si="82"/>
        <v>0</v>
      </c>
      <c r="E235" s="19">
        <f t="shared" ca="1" si="83"/>
        <v>0</v>
      </c>
      <c r="F235" s="167">
        <f t="shared" ca="1" si="84"/>
        <v>0</v>
      </c>
      <c r="G235" s="19">
        <f t="shared" ca="1" si="85"/>
        <v>0</v>
      </c>
      <c r="H235" s="132">
        <f t="shared" ca="1" si="78"/>
        <v>0</v>
      </c>
      <c r="I235" s="19">
        <f t="shared" ca="1" si="86"/>
        <v>0</v>
      </c>
      <c r="J235" s="19">
        <f t="shared" ca="1" si="87"/>
        <v>0</v>
      </c>
      <c r="K235" s="131">
        <f t="shared" ca="1" si="88"/>
        <v>0</v>
      </c>
      <c r="L235" s="19">
        <f t="shared" ca="1" si="89"/>
        <v>0</v>
      </c>
      <c r="M235" s="144">
        <f t="shared" ca="1" si="79"/>
        <v>0</v>
      </c>
    </row>
    <row r="236" spans="1:13" ht="15" customHeight="1" x14ac:dyDescent="0.35">
      <c r="A236" s="198" t="s">
        <v>2491</v>
      </c>
      <c r="B236" s="19">
        <f t="shared" ca="1" si="80"/>
        <v>34</v>
      </c>
      <c r="C236" s="19">
        <f t="shared" ca="1" si="81"/>
        <v>64155</v>
      </c>
      <c r="D236" s="19">
        <f t="shared" ca="1" si="82"/>
        <v>0</v>
      </c>
      <c r="E236" s="19">
        <f t="shared" ca="1" si="83"/>
        <v>0</v>
      </c>
      <c r="F236" s="167">
        <f t="shared" ca="1" si="84"/>
        <v>0</v>
      </c>
      <c r="G236" s="19">
        <f t="shared" ca="1" si="85"/>
        <v>0</v>
      </c>
      <c r="H236" s="132">
        <f t="shared" ca="1" si="78"/>
        <v>0</v>
      </c>
      <c r="I236" s="19">
        <f t="shared" ca="1" si="86"/>
        <v>0</v>
      </c>
      <c r="J236" s="19">
        <f t="shared" ca="1" si="87"/>
        <v>0</v>
      </c>
      <c r="K236" s="131">
        <f t="shared" ca="1" si="88"/>
        <v>0</v>
      </c>
      <c r="L236" s="19">
        <f t="shared" ca="1" si="89"/>
        <v>0</v>
      </c>
      <c r="M236" s="144">
        <f t="shared" ca="1" si="79"/>
        <v>0</v>
      </c>
    </row>
    <row r="237" spans="1:13" ht="15" customHeight="1" x14ac:dyDescent="0.35">
      <c r="A237" s="197" t="s">
        <v>2490</v>
      </c>
      <c r="B237" s="19">
        <f t="shared" ca="1" si="80"/>
        <v>32</v>
      </c>
      <c r="C237" s="19">
        <f t="shared" ca="1" si="81"/>
        <v>58711</v>
      </c>
      <c r="D237" s="19">
        <f ca="1">INDIRECT("'"&amp;$A237&amp;"'!AP21")</f>
        <v>0</v>
      </c>
      <c r="E237" s="19">
        <f ca="1">INDIRECT("'"&amp;$A237&amp;"'!AM21")</f>
        <v>0</v>
      </c>
      <c r="F237" s="167">
        <f t="shared" ca="1" si="84"/>
        <v>0</v>
      </c>
      <c r="G237" s="19">
        <f ca="1">INDIRECT("'"&amp;$A237&amp;"'!AZ21")</f>
        <v>0</v>
      </c>
      <c r="H237" s="132">
        <f t="shared" ca="1" si="78"/>
        <v>0</v>
      </c>
      <c r="I237" s="19">
        <f t="shared" ca="1" si="86"/>
        <v>0</v>
      </c>
      <c r="J237" s="19">
        <f t="shared" ca="1" si="87"/>
        <v>0</v>
      </c>
      <c r="K237" s="131">
        <f t="shared" ca="1" si="88"/>
        <v>0</v>
      </c>
      <c r="L237" s="19">
        <f t="shared" ca="1" si="89"/>
        <v>0</v>
      </c>
      <c r="M237" s="131">
        <f t="shared" ca="1" si="79"/>
        <v>0</v>
      </c>
    </row>
    <row r="238" spans="1:13" ht="15" customHeight="1" x14ac:dyDescent="0.35">
      <c r="A238" s="122" t="s">
        <v>2529</v>
      </c>
      <c r="B238" s="143">
        <f ca="1">SUM(B212:B237)</f>
        <v>765</v>
      </c>
      <c r="C238" s="142">
        <f ca="1">SUM(C212:C237)</f>
        <v>1475489</v>
      </c>
      <c r="D238" s="140">
        <f ca="1">SUM(D212:D237)</f>
        <v>1</v>
      </c>
      <c r="E238" s="139">
        <f ca="1">SUM(E212:E237)</f>
        <v>2000</v>
      </c>
      <c r="F238" s="167">
        <f t="shared" ca="1" si="84"/>
        <v>0.13554828263714605</v>
      </c>
      <c r="G238" s="138">
        <f ca="1">SUM(G212:G237)</f>
        <v>1</v>
      </c>
      <c r="H238" s="141">
        <f t="shared" ca="1" si="78"/>
        <v>0.13071895424836599</v>
      </c>
      <c r="I238" s="140">
        <f ca="1">SUM(I212:I237)</f>
        <v>0</v>
      </c>
      <c r="J238" s="139">
        <f ca="1">SUM(J212:J237)</f>
        <v>0</v>
      </c>
      <c r="K238" s="131">
        <f t="shared" ca="1" si="88"/>
        <v>0</v>
      </c>
      <c r="L238" s="138">
        <f ca="1">SUM(L212:L237)</f>
        <v>0</v>
      </c>
      <c r="M238" s="137">
        <f t="shared" ca="1" si="79"/>
        <v>0</v>
      </c>
    </row>
    <row r="239" spans="1:13" x14ac:dyDescent="0.35">
      <c r="E239" s="120" t="s">
        <v>2487</v>
      </c>
      <c r="J239" s="120" t="s">
        <v>2487</v>
      </c>
    </row>
    <row r="240" spans="1:13" x14ac:dyDescent="0.25">
      <c r="A240" s="79" t="s">
        <v>2558</v>
      </c>
      <c r="B240" s="83"/>
      <c r="C240" s="83"/>
      <c r="D240" s="83"/>
      <c r="E240" s="83"/>
      <c r="F240" s="83"/>
      <c r="G240" s="83"/>
      <c r="H240" s="83"/>
      <c r="I240" s="83"/>
      <c r="J240" s="83"/>
      <c r="K240" s="83"/>
      <c r="L240" s="83"/>
      <c r="M240" s="83"/>
    </row>
    <row r="241" spans="1:15" x14ac:dyDescent="0.25">
      <c r="A241" s="79"/>
      <c r="B241" s="83"/>
      <c r="C241" s="83"/>
      <c r="D241" s="83"/>
      <c r="E241" s="83"/>
      <c r="F241" s="83"/>
      <c r="G241" s="83"/>
      <c r="H241" s="83"/>
      <c r="I241" s="83"/>
      <c r="J241" s="83"/>
      <c r="K241" s="83"/>
      <c r="L241" s="83"/>
      <c r="M241" s="83"/>
    </row>
    <row r="242" spans="1:15" s="77" customFormat="1" ht="29" x14ac:dyDescent="0.25">
      <c r="A242" s="80" t="s">
        <v>2557</v>
      </c>
      <c r="B242" s="80"/>
      <c r="C242" s="80"/>
      <c r="D242" s="80"/>
      <c r="E242" s="80"/>
      <c r="F242" s="80"/>
      <c r="G242" s="80"/>
      <c r="H242" s="80"/>
      <c r="I242" s="80"/>
      <c r="J242" s="80"/>
      <c r="K242" s="80"/>
      <c r="L242" s="80"/>
      <c r="M242" s="79"/>
      <c r="N242" s="136"/>
      <c r="O242" s="135"/>
    </row>
    <row r="244" spans="1:15" ht="15" customHeight="1" x14ac:dyDescent="0.25">
      <c r="A244" s="297" t="s">
        <v>2513</v>
      </c>
      <c r="B244" s="298" t="s">
        <v>2556</v>
      </c>
      <c r="C244" s="299" t="s">
        <v>2555</v>
      </c>
      <c r="D244" s="294" t="s">
        <v>2581</v>
      </c>
      <c r="E244" s="295"/>
      <c r="F244" s="295"/>
      <c r="G244" s="295"/>
      <c r="H244" s="301"/>
      <c r="I244" s="294" t="s">
        <v>2579</v>
      </c>
      <c r="J244" s="295"/>
      <c r="K244" s="295"/>
      <c r="L244" s="295"/>
      <c r="M244" s="295"/>
      <c r="N244" s="121"/>
    </row>
    <row r="245" spans="1:15" ht="43.5" x14ac:dyDescent="0.25">
      <c r="A245" s="297"/>
      <c r="B245" s="298"/>
      <c r="C245" s="300"/>
      <c r="D245" s="133" t="s">
        <v>2554</v>
      </c>
      <c r="E245" s="112" t="s">
        <v>2553</v>
      </c>
      <c r="F245" s="111" t="s">
        <v>2539</v>
      </c>
      <c r="G245" s="111" t="s">
        <v>2552</v>
      </c>
      <c r="H245" s="134" t="s">
        <v>2537</v>
      </c>
      <c r="I245" s="133" t="s">
        <v>2554</v>
      </c>
      <c r="J245" s="112" t="s">
        <v>2553</v>
      </c>
      <c r="K245" s="111" t="s">
        <v>2539</v>
      </c>
      <c r="L245" s="111" t="s">
        <v>2552</v>
      </c>
      <c r="M245" s="111" t="s">
        <v>2537</v>
      </c>
      <c r="N245" s="121"/>
    </row>
    <row r="246" spans="1:15" x14ac:dyDescent="0.35">
      <c r="A246" s="204" t="s">
        <v>2512</v>
      </c>
      <c r="B246" s="19">
        <f ca="1">INDIRECT("'"&amp;$A246&amp;"'!AW39")</f>
        <v>18</v>
      </c>
      <c r="C246" s="19">
        <f ca="1">INDIRECT("'"&amp;$A246&amp;"'!AM35")</f>
        <v>22875</v>
      </c>
      <c r="D246" s="19">
        <f ca="1">INDIRECT("'"&amp;$A246&amp;"'!AP23")</f>
        <v>0</v>
      </c>
      <c r="E246" s="19">
        <f ca="1">INDIRECT("'"&amp;$A246&amp;"'!AM23")</f>
        <v>0</v>
      </c>
      <c r="F246" s="167">
        <f t="shared" ref="F246" ca="1" si="90">SUM(E246/C246*100)</f>
        <v>0</v>
      </c>
      <c r="G246" s="19">
        <f ca="1">INDIRECT("'"&amp;$A246&amp;"'!AZ23")</f>
        <v>0</v>
      </c>
      <c r="H246" s="132">
        <f t="shared" ref="H246:H272" ca="1" si="91">SUM(G246/B246*100)</f>
        <v>0</v>
      </c>
      <c r="I246" s="19">
        <f ca="1">INDIRECT("'"&amp;$A246&amp;"'!AP24")</f>
        <v>0</v>
      </c>
      <c r="J246" s="19">
        <f ca="1">INDIRECT("'"&amp;$A246&amp;"'!AM24")</f>
        <v>0</v>
      </c>
      <c r="K246" s="131">
        <f ca="1">SUM(J246/C246*100)</f>
        <v>0</v>
      </c>
      <c r="L246" s="19">
        <f ca="1">INDIRECT("'"&amp;$A246&amp;"'!AZ24")</f>
        <v>0</v>
      </c>
      <c r="M246" s="131">
        <f t="shared" ref="M246:M271" ca="1" si="92">SUM(L246/B212*100)</f>
        <v>0</v>
      </c>
      <c r="N246" s="121"/>
    </row>
    <row r="247" spans="1:15" x14ac:dyDescent="0.35">
      <c r="A247" s="198" t="s">
        <v>2511</v>
      </c>
      <c r="B247" s="19">
        <f t="shared" ref="B247:B271" ca="1" si="93">INDIRECT("'"&amp;$A247&amp;"'!AW39")</f>
        <v>18</v>
      </c>
      <c r="C247" s="19">
        <f t="shared" ref="C247:C271" ca="1" si="94">INDIRECT("'"&amp;$A247&amp;"'!AM35")</f>
        <v>33914</v>
      </c>
      <c r="D247" s="19">
        <f t="shared" ref="D247:D271" ca="1" si="95">INDIRECT("'"&amp;$A247&amp;"'!AP23")</f>
        <v>0</v>
      </c>
      <c r="E247" s="19">
        <f t="shared" ref="E247:E271" ca="1" si="96">INDIRECT("'"&amp;$A247&amp;"'!AM23")</f>
        <v>0</v>
      </c>
      <c r="F247" s="167">
        <f t="shared" ref="F247:F272" ca="1" si="97">SUM(E247/C247*100)</f>
        <v>0</v>
      </c>
      <c r="G247" s="19">
        <f t="shared" ref="G247:G271" ca="1" si="98">INDIRECT("'"&amp;$A247&amp;"'!AZ23")</f>
        <v>0</v>
      </c>
      <c r="H247" s="132">
        <f t="shared" ca="1" si="91"/>
        <v>0</v>
      </c>
      <c r="I247" s="19">
        <f t="shared" ref="I247:I271" ca="1" si="99">INDIRECT("'"&amp;$A247&amp;"'!AP24")</f>
        <v>0</v>
      </c>
      <c r="J247" s="19">
        <f t="shared" ref="J247:J271" ca="1" si="100">INDIRECT("'"&amp;$A247&amp;"'!AM24")</f>
        <v>0</v>
      </c>
      <c r="K247" s="131">
        <f t="shared" ref="K247:K271" ca="1" si="101">SUM(J247/C247*100)</f>
        <v>0</v>
      </c>
      <c r="L247" s="19">
        <f t="shared" ref="L247:L271" ca="1" si="102">INDIRECT("'"&amp;$A247&amp;"'!AZ24")</f>
        <v>0</v>
      </c>
      <c r="M247" s="131">
        <f t="shared" ca="1" si="92"/>
        <v>0</v>
      </c>
      <c r="N247" s="121"/>
    </row>
    <row r="248" spans="1:15" x14ac:dyDescent="0.35">
      <c r="A248" s="198" t="s">
        <v>2510</v>
      </c>
      <c r="B248" s="19">
        <f t="shared" ca="1" si="93"/>
        <v>28</v>
      </c>
      <c r="C248" s="19">
        <f t="shared" ca="1" si="94"/>
        <v>53799</v>
      </c>
      <c r="D248" s="19">
        <f t="shared" ca="1" si="95"/>
        <v>0</v>
      </c>
      <c r="E248" s="19">
        <f t="shared" ca="1" si="96"/>
        <v>0</v>
      </c>
      <c r="F248" s="167">
        <f t="shared" ca="1" si="97"/>
        <v>0</v>
      </c>
      <c r="G248" s="19">
        <f t="shared" ca="1" si="98"/>
        <v>0</v>
      </c>
      <c r="H248" s="132">
        <f t="shared" ca="1" si="91"/>
        <v>0</v>
      </c>
      <c r="I248" s="19">
        <f t="shared" ca="1" si="99"/>
        <v>0</v>
      </c>
      <c r="J248" s="19">
        <f t="shared" ca="1" si="100"/>
        <v>0</v>
      </c>
      <c r="K248" s="131">
        <f t="shared" ca="1" si="101"/>
        <v>0</v>
      </c>
      <c r="L248" s="19">
        <f t="shared" ca="1" si="102"/>
        <v>0</v>
      </c>
      <c r="M248" s="131">
        <f t="shared" ca="1" si="92"/>
        <v>0</v>
      </c>
      <c r="N248" s="121"/>
    </row>
    <row r="249" spans="1:15" x14ac:dyDescent="0.35">
      <c r="A249" s="198" t="s">
        <v>3618</v>
      </c>
      <c r="B249" s="19">
        <f t="shared" ca="1" si="93"/>
        <v>55</v>
      </c>
      <c r="C249" s="19">
        <f t="shared" ca="1" si="94"/>
        <v>145089</v>
      </c>
      <c r="D249" s="19">
        <f t="shared" ca="1" si="95"/>
        <v>0</v>
      </c>
      <c r="E249" s="19">
        <f t="shared" ca="1" si="96"/>
        <v>0</v>
      </c>
      <c r="F249" s="167">
        <f t="shared" ca="1" si="97"/>
        <v>0</v>
      </c>
      <c r="G249" s="19">
        <f t="shared" ca="1" si="98"/>
        <v>0</v>
      </c>
      <c r="H249" s="132">
        <f t="shared" ca="1" si="91"/>
        <v>0</v>
      </c>
      <c r="I249" s="19">
        <f t="shared" ca="1" si="99"/>
        <v>0</v>
      </c>
      <c r="J249" s="19">
        <f t="shared" ca="1" si="100"/>
        <v>0</v>
      </c>
      <c r="K249" s="131">
        <f t="shared" ca="1" si="101"/>
        <v>0</v>
      </c>
      <c r="L249" s="19">
        <f t="shared" ca="1" si="102"/>
        <v>0</v>
      </c>
      <c r="M249" s="131">
        <f t="shared" ca="1" si="92"/>
        <v>0</v>
      </c>
      <c r="N249" s="121"/>
    </row>
    <row r="250" spans="1:15" x14ac:dyDescent="0.35">
      <c r="A250" s="198" t="s">
        <v>2509</v>
      </c>
      <c r="B250" s="19">
        <f t="shared" ca="1" si="93"/>
        <v>37</v>
      </c>
      <c r="C250" s="19">
        <f t="shared" ca="1" si="94"/>
        <v>76715</v>
      </c>
      <c r="D250" s="19">
        <f t="shared" ca="1" si="95"/>
        <v>0</v>
      </c>
      <c r="E250" s="19">
        <f t="shared" ca="1" si="96"/>
        <v>0</v>
      </c>
      <c r="F250" s="167">
        <f t="shared" ca="1" si="97"/>
        <v>0</v>
      </c>
      <c r="G250" s="19">
        <f t="shared" ca="1" si="98"/>
        <v>0</v>
      </c>
      <c r="H250" s="132">
        <f t="shared" ca="1" si="91"/>
        <v>0</v>
      </c>
      <c r="I250" s="19">
        <f t="shared" ca="1" si="99"/>
        <v>0</v>
      </c>
      <c r="J250" s="19">
        <f t="shared" ca="1" si="100"/>
        <v>0</v>
      </c>
      <c r="K250" s="131">
        <f t="shared" ca="1" si="101"/>
        <v>0</v>
      </c>
      <c r="L250" s="19">
        <f t="shared" ca="1" si="102"/>
        <v>0</v>
      </c>
      <c r="M250" s="131">
        <f t="shared" ca="1" si="92"/>
        <v>0</v>
      </c>
      <c r="N250" s="121"/>
    </row>
    <row r="251" spans="1:15" x14ac:dyDescent="0.35">
      <c r="A251" s="198" t="s">
        <v>2508</v>
      </c>
      <c r="B251" s="19">
        <f t="shared" ca="1" si="93"/>
        <v>40</v>
      </c>
      <c r="C251" s="19">
        <f t="shared" ca="1" si="94"/>
        <v>77013</v>
      </c>
      <c r="D251" s="19">
        <f t="shared" ca="1" si="95"/>
        <v>0</v>
      </c>
      <c r="E251" s="19">
        <f t="shared" ca="1" si="96"/>
        <v>0</v>
      </c>
      <c r="F251" s="167">
        <f t="shared" ca="1" si="97"/>
        <v>0</v>
      </c>
      <c r="G251" s="19">
        <f t="shared" ca="1" si="98"/>
        <v>0</v>
      </c>
      <c r="H251" s="132">
        <f t="shared" ca="1" si="91"/>
        <v>0</v>
      </c>
      <c r="I251" s="19">
        <f t="shared" ca="1" si="99"/>
        <v>0</v>
      </c>
      <c r="J251" s="19">
        <f t="shared" ca="1" si="100"/>
        <v>0</v>
      </c>
      <c r="K251" s="131">
        <f t="shared" ca="1" si="101"/>
        <v>0</v>
      </c>
      <c r="L251" s="19">
        <f t="shared" ca="1" si="102"/>
        <v>0</v>
      </c>
      <c r="M251" s="131">
        <f t="shared" ca="1" si="92"/>
        <v>0</v>
      </c>
      <c r="N251" s="121"/>
    </row>
    <row r="252" spans="1:15" x14ac:dyDescent="0.35">
      <c r="A252" s="198" t="s">
        <v>2507</v>
      </c>
      <c r="B252" s="19">
        <f t="shared" ca="1" si="93"/>
        <v>40</v>
      </c>
      <c r="C252" s="19">
        <f t="shared" ca="1" si="94"/>
        <v>86116</v>
      </c>
      <c r="D252" s="19">
        <f t="shared" ca="1" si="95"/>
        <v>0</v>
      </c>
      <c r="E252" s="19">
        <f t="shared" ca="1" si="96"/>
        <v>0</v>
      </c>
      <c r="F252" s="167">
        <f t="shared" ca="1" si="97"/>
        <v>0</v>
      </c>
      <c r="G252" s="19">
        <f t="shared" ca="1" si="98"/>
        <v>0</v>
      </c>
      <c r="H252" s="132">
        <f t="shared" ca="1" si="91"/>
        <v>0</v>
      </c>
      <c r="I252" s="19">
        <f t="shared" ca="1" si="99"/>
        <v>0</v>
      </c>
      <c r="J252" s="19">
        <f t="shared" ca="1" si="100"/>
        <v>0</v>
      </c>
      <c r="K252" s="131">
        <f t="shared" ca="1" si="101"/>
        <v>0</v>
      </c>
      <c r="L252" s="19">
        <f t="shared" ca="1" si="102"/>
        <v>0</v>
      </c>
      <c r="M252" s="131">
        <f t="shared" ca="1" si="92"/>
        <v>0</v>
      </c>
      <c r="N252" s="121"/>
    </row>
    <row r="253" spans="1:15" x14ac:dyDescent="0.35">
      <c r="A253" s="198" t="s">
        <v>3622</v>
      </c>
      <c r="B253" s="19">
        <f t="shared" ca="1" si="93"/>
        <v>39</v>
      </c>
      <c r="C253" s="19">
        <f t="shared" ca="1" si="94"/>
        <v>79623</v>
      </c>
      <c r="D253" s="19">
        <f t="shared" ca="1" si="95"/>
        <v>0</v>
      </c>
      <c r="E253" s="19">
        <f t="shared" ca="1" si="96"/>
        <v>0</v>
      </c>
      <c r="F253" s="167">
        <f t="shared" ca="1" si="97"/>
        <v>0</v>
      </c>
      <c r="G253" s="19">
        <f t="shared" ca="1" si="98"/>
        <v>0</v>
      </c>
      <c r="H253" s="132">
        <f t="shared" ca="1" si="91"/>
        <v>0</v>
      </c>
      <c r="I253" s="19">
        <f t="shared" ca="1" si="99"/>
        <v>0</v>
      </c>
      <c r="J253" s="19">
        <f t="shared" ca="1" si="100"/>
        <v>0</v>
      </c>
      <c r="K253" s="131">
        <f t="shared" ca="1" si="101"/>
        <v>0</v>
      </c>
      <c r="L253" s="19">
        <f t="shared" ca="1" si="102"/>
        <v>0</v>
      </c>
      <c r="M253" s="131">
        <f t="shared" ca="1" si="92"/>
        <v>0</v>
      </c>
      <c r="N253" s="121"/>
    </row>
    <row r="254" spans="1:15" x14ac:dyDescent="0.35">
      <c r="A254" s="198" t="s">
        <v>2506</v>
      </c>
      <c r="B254" s="19">
        <f t="shared" ca="1" si="93"/>
        <v>33</v>
      </c>
      <c r="C254" s="19">
        <f t="shared" ca="1" si="94"/>
        <v>74911</v>
      </c>
      <c r="D254" s="19">
        <f t="shared" ca="1" si="95"/>
        <v>0</v>
      </c>
      <c r="E254" s="19">
        <f t="shared" ca="1" si="96"/>
        <v>0</v>
      </c>
      <c r="F254" s="167">
        <f t="shared" ca="1" si="97"/>
        <v>0</v>
      </c>
      <c r="G254" s="19">
        <f t="shared" ca="1" si="98"/>
        <v>0</v>
      </c>
      <c r="H254" s="132">
        <f t="shared" ca="1" si="91"/>
        <v>0</v>
      </c>
      <c r="I254" s="19">
        <f t="shared" ca="1" si="99"/>
        <v>1</v>
      </c>
      <c r="J254" s="19">
        <f t="shared" ca="1" si="100"/>
        <v>1574</v>
      </c>
      <c r="K254" s="131">
        <f t="shared" ca="1" si="101"/>
        <v>2.1011600432513249</v>
      </c>
      <c r="L254" s="19">
        <f t="shared" ca="1" si="102"/>
        <v>1</v>
      </c>
      <c r="M254" s="131">
        <f t="shared" ca="1" si="92"/>
        <v>3.0303030303030303</v>
      </c>
      <c r="N254" s="121"/>
    </row>
    <row r="255" spans="1:15" x14ac:dyDescent="0.35">
      <c r="A255" s="198" t="s">
        <v>2505</v>
      </c>
      <c r="B255" s="19">
        <f t="shared" ca="1" si="93"/>
        <v>40</v>
      </c>
      <c r="C255" s="19">
        <f t="shared" ca="1" si="94"/>
        <v>75333</v>
      </c>
      <c r="D255" s="19">
        <f t="shared" ca="1" si="95"/>
        <v>0</v>
      </c>
      <c r="E255" s="19">
        <f t="shared" ca="1" si="96"/>
        <v>0</v>
      </c>
      <c r="F255" s="167">
        <f t="shared" ca="1" si="97"/>
        <v>0</v>
      </c>
      <c r="G255" s="19">
        <f t="shared" ca="1" si="98"/>
        <v>0</v>
      </c>
      <c r="H255" s="132">
        <f t="shared" ca="1" si="91"/>
        <v>0</v>
      </c>
      <c r="I255" s="19">
        <f t="shared" ca="1" si="99"/>
        <v>0</v>
      </c>
      <c r="J255" s="19">
        <f t="shared" ca="1" si="100"/>
        <v>0</v>
      </c>
      <c r="K255" s="131">
        <f t="shared" ca="1" si="101"/>
        <v>0</v>
      </c>
      <c r="L255" s="19">
        <f t="shared" ca="1" si="102"/>
        <v>0</v>
      </c>
      <c r="M255" s="131">
        <f t="shared" ca="1" si="92"/>
        <v>0</v>
      </c>
      <c r="N255" s="121"/>
    </row>
    <row r="256" spans="1:15" x14ac:dyDescent="0.35">
      <c r="A256" s="198" t="s">
        <v>2504</v>
      </c>
      <c r="B256" s="19">
        <f t="shared" ca="1" si="93"/>
        <v>24</v>
      </c>
      <c r="C256" s="19">
        <f t="shared" ca="1" si="94"/>
        <v>39672</v>
      </c>
      <c r="D256" s="19">
        <f t="shared" ca="1" si="95"/>
        <v>0</v>
      </c>
      <c r="E256" s="19">
        <f t="shared" ca="1" si="96"/>
        <v>0</v>
      </c>
      <c r="F256" s="167">
        <f t="shared" ca="1" si="97"/>
        <v>0</v>
      </c>
      <c r="G256" s="19">
        <f t="shared" ca="1" si="98"/>
        <v>0</v>
      </c>
      <c r="H256" s="132">
        <f t="shared" ca="1" si="91"/>
        <v>0</v>
      </c>
      <c r="I256" s="19">
        <f t="shared" ca="1" si="99"/>
        <v>0</v>
      </c>
      <c r="J256" s="19">
        <f t="shared" ca="1" si="100"/>
        <v>0</v>
      </c>
      <c r="K256" s="131">
        <f t="shared" ca="1" si="101"/>
        <v>0</v>
      </c>
      <c r="L256" s="19">
        <f t="shared" ca="1" si="102"/>
        <v>0</v>
      </c>
      <c r="M256" s="131">
        <f t="shared" ca="1" si="92"/>
        <v>0</v>
      </c>
      <c r="N256" s="121"/>
    </row>
    <row r="257" spans="1:14" x14ac:dyDescent="0.35">
      <c r="A257" s="198" t="s">
        <v>2503</v>
      </c>
      <c r="B257" s="19">
        <f t="shared" ca="1" si="93"/>
        <v>19</v>
      </c>
      <c r="C257" s="19">
        <f t="shared" ca="1" si="94"/>
        <v>34750</v>
      </c>
      <c r="D257" s="19">
        <f t="shared" ca="1" si="95"/>
        <v>0</v>
      </c>
      <c r="E257" s="19">
        <f t="shared" ca="1" si="96"/>
        <v>0</v>
      </c>
      <c r="F257" s="167">
        <f t="shared" ca="1" si="97"/>
        <v>0</v>
      </c>
      <c r="G257" s="19">
        <f t="shared" ca="1" si="98"/>
        <v>0</v>
      </c>
      <c r="H257" s="132">
        <f t="shared" ca="1" si="91"/>
        <v>0</v>
      </c>
      <c r="I257" s="19">
        <f t="shared" ca="1" si="99"/>
        <v>0</v>
      </c>
      <c r="J257" s="19">
        <f t="shared" ca="1" si="100"/>
        <v>0</v>
      </c>
      <c r="K257" s="131">
        <f t="shared" ca="1" si="101"/>
        <v>0</v>
      </c>
      <c r="L257" s="19">
        <f t="shared" ca="1" si="102"/>
        <v>0</v>
      </c>
      <c r="M257" s="131">
        <f t="shared" ca="1" si="92"/>
        <v>0</v>
      </c>
      <c r="N257" s="121"/>
    </row>
    <row r="258" spans="1:14" x14ac:dyDescent="0.35">
      <c r="A258" s="198" t="s">
        <v>1335</v>
      </c>
      <c r="B258" s="19">
        <f t="shared" ca="1" si="93"/>
        <v>18</v>
      </c>
      <c r="C258" s="19">
        <f t="shared" ca="1" si="94"/>
        <v>18716</v>
      </c>
      <c r="D258" s="19">
        <f t="shared" ca="1" si="95"/>
        <v>0</v>
      </c>
      <c r="E258" s="19">
        <f t="shared" ca="1" si="96"/>
        <v>0</v>
      </c>
      <c r="F258" s="167">
        <f t="shared" ca="1" si="97"/>
        <v>0</v>
      </c>
      <c r="G258" s="19">
        <f t="shared" ca="1" si="98"/>
        <v>0</v>
      </c>
      <c r="H258" s="132">
        <f t="shared" ca="1" si="91"/>
        <v>0</v>
      </c>
      <c r="I258" s="19">
        <f t="shared" ca="1" si="99"/>
        <v>0</v>
      </c>
      <c r="J258" s="19">
        <f t="shared" ca="1" si="100"/>
        <v>0</v>
      </c>
      <c r="K258" s="131">
        <f t="shared" ca="1" si="101"/>
        <v>0</v>
      </c>
      <c r="L258" s="19">
        <f t="shared" ca="1" si="102"/>
        <v>0</v>
      </c>
      <c r="M258" s="131">
        <f t="shared" ca="1" si="92"/>
        <v>0</v>
      </c>
      <c r="N258" s="121"/>
    </row>
    <row r="259" spans="1:14" x14ac:dyDescent="0.35">
      <c r="A259" s="198" t="s">
        <v>2502</v>
      </c>
      <c r="B259" s="19">
        <f t="shared" ca="1" si="93"/>
        <v>18</v>
      </c>
      <c r="C259" s="19">
        <f t="shared" ca="1" si="94"/>
        <v>20949</v>
      </c>
      <c r="D259" s="19">
        <f t="shared" ca="1" si="95"/>
        <v>0</v>
      </c>
      <c r="E259" s="19">
        <f t="shared" ca="1" si="96"/>
        <v>0</v>
      </c>
      <c r="F259" s="167">
        <f t="shared" ca="1" si="97"/>
        <v>0</v>
      </c>
      <c r="G259" s="19">
        <f t="shared" ca="1" si="98"/>
        <v>0</v>
      </c>
      <c r="H259" s="132">
        <f t="shared" ca="1" si="91"/>
        <v>0</v>
      </c>
      <c r="I259" s="19">
        <f t="shared" ca="1" si="99"/>
        <v>0</v>
      </c>
      <c r="J259" s="19">
        <f t="shared" ca="1" si="100"/>
        <v>0</v>
      </c>
      <c r="K259" s="131">
        <f t="shared" ca="1" si="101"/>
        <v>0</v>
      </c>
      <c r="L259" s="19">
        <f t="shared" ca="1" si="102"/>
        <v>0</v>
      </c>
      <c r="M259" s="131">
        <f t="shared" ca="1" si="92"/>
        <v>0</v>
      </c>
      <c r="N259" s="121"/>
    </row>
    <row r="260" spans="1:14" x14ac:dyDescent="0.35">
      <c r="A260" s="198" t="s">
        <v>2501</v>
      </c>
      <c r="B260" s="19">
        <f t="shared" ca="1" si="93"/>
        <v>29</v>
      </c>
      <c r="C260" s="19">
        <f t="shared" ca="1" si="94"/>
        <v>47581</v>
      </c>
      <c r="D260" s="19">
        <f t="shared" ca="1" si="95"/>
        <v>0</v>
      </c>
      <c r="E260" s="19">
        <f t="shared" ca="1" si="96"/>
        <v>0</v>
      </c>
      <c r="F260" s="167">
        <f t="shared" ca="1" si="97"/>
        <v>0</v>
      </c>
      <c r="G260" s="19">
        <f t="shared" ca="1" si="98"/>
        <v>0</v>
      </c>
      <c r="H260" s="132">
        <f t="shared" ca="1" si="91"/>
        <v>0</v>
      </c>
      <c r="I260" s="19">
        <f t="shared" ca="1" si="99"/>
        <v>0</v>
      </c>
      <c r="J260" s="19">
        <f t="shared" ca="1" si="100"/>
        <v>0</v>
      </c>
      <c r="K260" s="131">
        <f t="shared" ca="1" si="101"/>
        <v>0</v>
      </c>
      <c r="L260" s="19">
        <f t="shared" ca="1" si="102"/>
        <v>0</v>
      </c>
      <c r="M260" s="131">
        <f t="shared" ca="1" si="92"/>
        <v>0</v>
      </c>
      <c r="N260" s="121"/>
    </row>
    <row r="261" spans="1:14" x14ac:dyDescent="0.35">
      <c r="A261" s="198" t="s">
        <v>2500</v>
      </c>
      <c r="B261" s="19">
        <f t="shared" ca="1" si="93"/>
        <v>30</v>
      </c>
      <c r="C261" s="19">
        <f t="shared" ca="1" si="94"/>
        <v>66502</v>
      </c>
      <c r="D261" s="19">
        <f t="shared" ca="1" si="95"/>
        <v>0</v>
      </c>
      <c r="E261" s="19">
        <f t="shared" ca="1" si="96"/>
        <v>0</v>
      </c>
      <c r="F261" s="167">
        <f t="shared" ca="1" si="97"/>
        <v>0</v>
      </c>
      <c r="G261" s="19">
        <f t="shared" ca="1" si="98"/>
        <v>0</v>
      </c>
      <c r="H261" s="132">
        <f t="shared" ca="1" si="91"/>
        <v>0</v>
      </c>
      <c r="I261" s="19">
        <f t="shared" ca="1" si="99"/>
        <v>0</v>
      </c>
      <c r="J261" s="19">
        <f t="shared" ca="1" si="100"/>
        <v>0</v>
      </c>
      <c r="K261" s="131">
        <f t="shared" ca="1" si="101"/>
        <v>0</v>
      </c>
      <c r="L261" s="19">
        <f t="shared" ca="1" si="102"/>
        <v>0</v>
      </c>
      <c r="M261" s="131">
        <f t="shared" ca="1" si="92"/>
        <v>0</v>
      </c>
      <c r="N261" s="121"/>
    </row>
    <row r="262" spans="1:14" x14ac:dyDescent="0.35">
      <c r="A262" s="198" t="s">
        <v>2499</v>
      </c>
      <c r="B262" s="19">
        <f t="shared" ca="1" si="93"/>
        <v>40</v>
      </c>
      <c r="C262" s="19">
        <f t="shared" ca="1" si="94"/>
        <v>76170</v>
      </c>
      <c r="D262" s="19">
        <f t="shared" ca="1" si="95"/>
        <v>0</v>
      </c>
      <c r="E262" s="19">
        <f t="shared" ca="1" si="96"/>
        <v>0</v>
      </c>
      <c r="F262" s="167">
        <f t="shared" ca="1" si="97"/>
        <v>0</v>
      </c>
      <c r="G262" s="19">
        <f t="shared" ca="1" si="98"/>
        <v>0</v>
      </c>
      <c r="H262" s="132">
        <f t="shared" ca="1" si="91"/>
        <v>0</v>
      </c>
      <c r="I262" s="19">
        <f t="shared" ca="1" si="99"/>
        <v>0</v>
      </c>
      <c r="J262" s="19">
        <f t="shared" ca="1" si="100"/>
        <v>0</v>
      </c>
      <c r="K262" s="131">
        <f t="shared" ca="1" si="101"/>
        <v>0</v>
      </c>
      <c r="L262" s="19">
        <f t="shared" ca="1" si="102"/>
        <v>0</v>
      </c>
      <c r="M262" s="131">
        <f t="shared" ca="1" si="92"/>
        <v>0</v>
      </c>
      <c r="N262" s="121"/>
    </row>
    <row r="263" spans="1:14" x14ac:dyDescent="0.35">
      <c r="A263" s="198" t="s">
        <v>2498</v>
      </c>
      <c r="B263" s="19">
        <f t="shared" ca="1" si="93"/>
        <v>18</v>
      </c>
      <c r="C263" s="19">
        <f t="shared" ca="1" si="94"/>
        <v>28253</v>
      </c>
      <c r="D263" s="19">
        <f t="shared" ca="1" si="95"/>
        <v>0</v>
      </c>
      <c r="E263" s="19">
        <f t="shared" ca="1" si="96"/>
        <v>0</v>
      </c>
      <c r="F263" s="167">
        <f t="shared" ca="1" si="97"/>
        <v>0</v>
      </c>
      <c r="G263" s="19">
        <f t="shared" ca="1" si="98"/>
        <v>0</v>
      </c>
      <c r="H263" s="132">
        <f t="shared" ca="1" si="91"/>
        <v>0</v>
      </c>
      <c r="I263" s="19">
        <f t="shared" ca="1" si="99"/>
        <v>0</v>
      </c>
      <c r="J263" s="19">
        <f t="shared" ca="1" si="100"/>
        <v>0</v>
      </c>
      <c r="K263" s="131">
        <f t="shared" ca="1" si="101"/>
        <v>0</v>
      </c>
      <c r="L263" s="19">
        <f t="shared" ca="1" si="102"/>
        <v>0</v>
      </c>
      <c r="M263" s="131">
        <f t="shared" ca="1" si="92"/>
        <v>0</v>
      </c>
      <c r="N263" s="121"/>
    </row>
    <row r="264" spans="1:14" x14ac:dyDescent="0.35">
      <c r="A264" s="198" t="s">
        <v>2497</v>
      </c>
      <c r="B264" s="19">
        <f t="shared" ca="1" si="93"/>
        <v>19</v>
      </c>
      <c r="C264" s="19">
        <f t="shared" ca="1" si="94"/>
        <v>32403</v>
      </c>
      <c r="D264" s="19">
        <f t="shared" ca="1" si="95"/>
        <v>0</v>
      </c>
      <c r="E264" s="19">
        <f t="shared" ca="1" si="96"/>
        <v>0</v>
      </c>
      <c r="F264" s="167">
        <f t="shared" ca="1" si="97"/>
        <v>0</v>
      </c>
      <c r="G264" s="19">
        <f t="shared" ca="1" si="98"/>
        <v>0</v>
      </c>
      <c r="H264" s="132">
        <f t="shared" ca="1" si="91"/>
        <v>0</v>
      </c>
      <c r="I264" s="19">
        <f t="shared" ca="1" si="99"/>
        <v>0</v>
      </c>
      <c r="J264" s="19">
        <f t="shared" ca="1" si="100"/>
        <v>0</v>
      </c>
      <c r="K264" s="131">
        <f t="shared" ca="1" si="101"/>
        <v>0</v>
      </c>
      <c r="L264" s="19">
        <f t="shared" ca="1" si="102"/>
        <v>0</v>
      </c>
      <c r="M264" s="131">
        <f t="shared" ca="1" si="92"/>
        <v>0</v>
      </c>
      <c r="N264" s="121"/>
    </row>
    <row r="265" spans="1:14" x14ac:dyDescent="0.35">
      <c r="A265" s="198" t="s">
        <v>2496</v>
      </c>
      <c r="B265" s="19">
        <f t="shared" ca="1" si="93"/>
        <v>18</v>
      </c>
      <c r="C265" s="19">
        <f t="shared" ca="1" si="94"/>
        <v>31641</v>
      </c>
      <c r="D265" s="19">
        <f t="shared" ca="1" si="95"/>
        <v>0</v>
      </c>
      <c r="E265" s="19">
        <f t="shared" ca="1" si="96"/>
        <v>0</v>
      </c>
      <c r="F265" s="167">
        <f t="shared" ca="1" si="97"/>
        <v>0</v>
      </c>
      <c r="G265" s="19">
        <f t="shared" ca="1" si="98"/>
        <v>0</v>
      </c>
      <c r="H265" s="132">
        <f t="shared" ca="1" si="91"/>
        <v>0</v>
      </c>
      <c r="I265" s="19">
        <f t="shared" ca="1" si="99"/>
        <v>0</v>
      </c>
      <c r="J265" s="19">
        <f t="shared" ca="1" si="100"/>
        <v>0</v>
      </c>
      <c r="K265" s="131">
        <f t="shared" ca="1" si="101"/>
        <v>0</v>
      </c>
      <c r="L265" s="19">
        <f t="shared" ca="1" si="102"/>
        <v>0</v>
      </c>
      <c r="M265" s="131">
        <f t="shared" ca="1" si="92"/>
        <v>0</v>
      </c>
      <c r="N265" s="121"/>
    </row>
    <row r="266" spans="1:14" x14ac:dyDescent="0.35">
      <c r="A266" s="198" t="s">
        <v>2495</v>
      </c>
      <c r="B266" s="19">
        <f t="shared" ca="1" si="93"/>
        <v>18</v>
      </c>
      <c r="C266" s="19">
        <f t="shared" ca="1" si="94"/>
        <v>33783</v>
      </c>
      <c r="D266" s="19">
        <f t="shared" ca="1" si="95"/>
        <v>0</v>
      </c>
      <c r="E266" s="19">
        <f t="shared" ca="1" si="96"/>
        <v>0</v>
      </c>
      <c r="F266" s="167">
        <f t="shared" ca="1" si="97"/>
        <v>0</v>
      </c>
      <c r="G266" s="19">
        <f t="shared" ca="1" si="98"/>
        <v>0</v>
      </c>
      <c r="H266" s="132">
        <f t="shared" ca="1" si="91"/>
        <v>0</v>
      </c>
      <c r="I266" s="19">
        <f t="shared" ca="1" si="99"/>
        <v>0</v>
      </c>
      <c r="J266" s="19">
        <f t="shared" ca="1" si="100"/>
        <v>0</v>
      </c>
      <c r="K266" s="131">
        <f t="shared" ca="1" si="101"/>
        <v>0</v>
      </c>
      <c r="L266" s="19">
        <f t="shared" ca="1" si="102"/>
        <v>0</v>
      </c>
      <c r="M266" s="131">
        <f t="shared" ca="1" si="92"/>
        <v>0</v>
      </c>
      <c r="N266" s="121"/>
    </row>
    <row r="267" spans="1:14" x14ac:dyDescent="0.35">
      <c r="A267" s="198" t="s">
        <v>2494</v>
      </c>
      <c r="B267" s="19">
        <f t="shared" ca="1" si="93"/>
        <v>40</v>
      </c>
      <c r="C267" s="19">
        <f t="shared" ca="1" si="94"/>
        <v>84471</v>
      </c>
      <c r="D267" s="19">
        <f t="shared" ca="1" si="95"/>
        <v>0</v>
      </c>
      <c r="E267" s="19">
        <f t="shared" ca="1" si="96"/>
        <v>0</v>
      </c>
      <c r="F267" s="167">
        <f t="shared" ca="1" si="97"/>
        <v>0</v>
      </c>
      <c r="G267" s="19">
        <f t="shared" ca="1" si="98"/>
        <v>0</v>
      </c>
      <c r="H267" s="132">
        <f t="shared" ca="1" si="91"/>
        <v>0</v>
      </c>
      <c r="I267" s="19">
        <f t="shared" ca="1" si="99"/>
        <v>0</v>
      </c>
      <c r="J267" s="19">
        <f t="shared" ca="1" si="100"/>
        <v>0</v>
      </c>
      <c r="K267" s="131">
        <f t="shared" ca="1" si="101"/>
        <v>0</v>
      </c>
      <c r="L267" s="19">
        <f t="shared" ca="1" si="102"/>
        <v>0</v>
      </c>
      <c r="M267" s="131">
        <f t="shared" ca="1" si="92"/>
        <v>0</v>
      </c>
      <c r="N267" s="121"/>
    </row>
    <row r="268" spans="1:14" x14ac:dyDescent="0.35">
      <c r="A268" s="198" t="s">
        <v>2493</v>
      </c>
      <c r="B268" s="19">
        <f t="shared" ca="1" si="93"/>
        <v>40</v>
      </c>
      <c r="C268" s="19">
        <f t="shared" ca="1" si="94"/>
        <v>74644</v>
      </c>
      <c r="D268" s="19">
        <f t="shared" ca="1" si="95"/>
        <v>2</v>
      </c>
      <c r="E268" s="19">
        <f t="shared" ca="1" si="96"/>
        <v>1887</v>
      </c>
      <c r="F268" s="167">
        <f t="shared" ca="1" si="97"/>
        <v>2.5279995712984298</v>
      </c>
      <c r="G268" s="19">
        <f t="shared" ca="1" si="98"/>
        <v>1</v>
      </c>
      <c r="H268" s="132">
        <f t="shared" ca="1" si="91"/>
        <v>2.5</v>
      </c>
      <c r="I268" s="19">
        <f t="shared" ca="1" si="99"/>
        <v>0</v>
      </c>
      <c r="J268" s="19">
        <f t="shared" ca="1" si="100"/>
        <v>0</v>
      </c>
      <c r="K268" s="131">
        <f t="shared" ca="1" si="101"/>
        <v>0</v>
      </c>
      <c r="L268" s="19">
        <f t="shared" ca="1" si="102"/>
        <v>0</v>
      </c>
      <c r="M268" s="131">
        <f t="shared" ca="1" si="92"/>
        <v>0</v>
      </c>
      <c r="N268" s="121"/>
    </row>
    <row r="269" spans="1:14" x14ac:dyDescent="0.35">
      <c r="A269" s="198" t="s">
        <v>2492</v>
      </c>
      <c r="B269" s="19">
        <f t="shared" ca="1" si="93"/>
        <v>20</v>
      </c>
      <c r="C269" s="19">
        <f t="shared" ca="1" si="94"/>
        <v>37700</v>
      </c>
      <c r="D269" s="19">
        <f t="shared" ca="1" si="95"/>
        <v>0</v>
      </c>
      <c r="E269" s="19">
        <f t="shared" ca="1" si="96"/>
        <v>0</v>
      </c>
      <c r="F269" s="167">
        <f t="shared" ca="1" si="97"/>
        <v>0</v>
      </c>
      <c r="G269" s="19">
        <f t="shared" ca="1" si="98"/>
        <v>0</v>
      </c>
      <c r="H269" s="132">
        <f t="shared" ca="1" si="91"/>
        <v>0</v>
      </c>
      <c r="I269" s="19">
        <f t="shared" ca="1" si="99"/>
        <v>0</v>
      </c>
      <c r="J269" s="19">
        <f t="shared" ca="1" si="100"/>
        <v>0</v>
      </c>
      <c r="K269" s="131">
        <f t="shared" ca="1" si="101"/>
        <v>0</v>
      </c>
      <c r="L269" s="19">
        <f t="shared" ca="1" si="102"/>
        <v>0</v>
      </c>
      <c r="M269" s="131">
        <f t="shared" ca="1" si="92"/>
        <v>0</v>
      </c>
      <c r="N269" s="121"/>
    </row>
    <row r="270" spans="1:14" x14ac:dyDescent="0.35">
      <c r="A270" s="198" t="s">
        <v>2491</v>
      </c>
      <c r="B270" s="19">
        <f t="shared" ca="1" si="93"/>
        <v>34</v>
      </c>
      <c r="C270" s="19">
        <f t="shared" ca="1" si="94"/>
        <v>64155</v>
      </c>
      <c r="D270" s="19">
        <f t="shared" ca="1" si="95"/>
        <v>0</v>
      </c>
      <c r="E270" s="19">
        <f t="shared" ca="1" si="96"/>
        <v>0</v>
      </c>
      <c r="F270" s="167">
        <f t="shared" ca="1" si="97"/>
        <v>0</v>
      </c>
      <c r="G270" s="19">
        <f t="shared" ca="1" si="98"/>
        <v>0</v>
      </c>
      <c r="H270" s="132">
        <f t="shared" ca="1" si="91"/>
        <v>0</v>
      </c>
      <c r="I270" s="19">
        <f t="shared" ca="1" si="99"/>
        <v>0</v>
      </c>
      <c r="J270" s="19">
        <f t="shared" ca="1" si="100"/>
        <v>0</v>
      </c>
      <c r="K270" s="131">
        <f t="shared" ca="1" si="101"/>
        <v>0</v>
      </c>
      <c r="L270" s="19">
        <f t="shared" ca="1" si="102"/>
        <v>0</v>
      </c>
      <c r="M270" s="131">
        <f t="shared" ca="1" si="92"/>
        <v>0</v>
      </c>
      <c r="N270" s="121"/>
    </row>
    <row r="271" spans="1:14" x14ac:dyDescent="0.35">
      <c r="A271" s="197" t="s">
        <v>2490</v>
      </c>
      <c r="B271" s="19">
        <f t="shared" ca="1" si="93"/>
        <v>32</v>
      </c>
      <c r="C271" s="19">
        <f t="shared" ca="1" si="94"/>
        <v>58711</v>
      </c>
      <c r="D271" s="19">
        <f t="shared" ca="1" si="95"/>
        <v>0</v>
      </c>
      <c r="E271" s="19">
        <f t="shared" ca="1" si="96"/>
        <v>0</v>
      </c>
      <c r="F271" s="167">
        <f t="shared" ca="1" si="97"/>
        <v>0</v>
      </c>
      <c r="G271" s="19">
        <f t="shared" ca="1" si="98"/>
        <v>0</v>
      </c>
      <c r="H271" s="132">
        <f t="shared" ca="1" si="91"/>
        <v>0</v>
      </c>
      <c r="I271" s="19">
        <f t="shared" ca="1" si="99"/>
        <v>0</v>
      </c>
      <c r="J271" s="19">
        <f t="shared" ca="1" si="100"/>
        <v>0</v>
      </c>
      <c r="K271" s="131">
        <f t="shared" ca="1" si="101"/>
        <v>0</v>
      </c>
      <c r="L271" s="19">
        <f t="shared" ca="1" si="102"/>
        <v>0</v>
      </c>
      <c r="M271" s="131">
        <f t="shared" ca="1" si="92"/>
        <v>0</v>
      </c>
      <c r="N271" s="121"/>
    </row>
    <row r="272" spans="1:14" x14ac:dyDescent="0.35">
      <c r="A272" s="122" t="s">
        <v>2529</v>
      </c>
      <c r="B272" s="130">
        <f ca="1">SUM(B246:B271)</f>
        <v>765</v>
      </c>
      <c r="C272" s="129">
        <f ca="1">SUM(C246:C271)</f>
        <v>1475489</v>
      </c>
      <c r="D272" s="127">
        <f ca="1">SUM(D246:D271)</f>
        <v>2</v>
      </c>
      <c r="E272" s="126">
        <f ca="1">SUM(E246:E271)</f>
        <v>1887</v>
      </c>
      <c r="F272" s="167">
        <f t="shared" ca="1" si="97"/>
        <v>0.12788980466814731</v>
      </c>
      <c r="G272" s="138">
        <f ca="1">SUM(G246:G271)</f>
        <v>1</v>
      </c>
      <c r="H272" s="128">
        <f t="shared" ca="1" si="91"/>
        <v>0.13071895424836599</v>
      </c>
      <c r="I272" s="127">
        <f ca="1">SUM(I246:I271)</f>
        <v>1</v>
      </c>
      <c r="J272" s="126">
        <f ca="1">SUM(J246:J271)</f>
        <v>1574</v>
      </c>
      <c r="K272" s="125">
        <v>0.01</v>
      </c>
      <c r="L272" s="138">
        <f ca="1">SUM(L246:L271)</f>
        <v>1</v>
      </c>
      <c r="M272" s="123">
        <f ca="1">SUM(L272/B272*100)</f>
        <v>0.13071895424836599</v>
      </c>
      <c r="N272" s="121"/>
    </row>
    <row r="273" spans="1:14" x14ac:dyDescent="0.35">
      <c r="E273" s="120" t="s">
        <v>2487</v>
      </c>
      <c r="J273" s="120" t="s">
        <v>2487</v>
      </c>
      <c r="N273" s="121"/>
    </row>
    <row r="274" spans="1:14" x14ac:dyDescent="0.25">
      <c r="A274" s="79" t="s">
        <v>2558</v>
      </c>
      <c r="B274" s="83"/>
      <c r="C274" s="83"/>
      <c r="D274" s="83"/>
      <c r="E274" s="83"/>
      <c r="F274" s="83"/>
      <c r="G274" s="83"/>
      <c r="H274" s="83"/>
      <c r="I274" s="83"/>
      <c r="J274" s="83"/>
      <c r="K274" s="83"/>
      <c r="L274" s="83"/>
      <c r="M274" s="83"/>
      <c r="N274" s="121"/>
    </row>
    <row r="275" spans="1:14" x14ac:dyDescent="0.25">
      <c r="A275" s="79"/>
      <c r="B275" s="83"/>
      <c r="C275" s="83"/>
      <c r="D275" s="83"/>
      <c r="E275" s="83"/>
      <c r="F275" s="83"/>
      <c r="G275" s="83"/>
      <c r="H275" s="83"/>
      <c r="I275" s="83"/>
      <c r="J275" s="83"/>
      <c r="K275" s="83"/>
      <c r="L275" s="83"/>
      <c r="M275" s="83"/>
      <c r="N275" s="121"/>
    </row>
    <row r="276" spans="1:14" ht="30" customHeight="1" x14ac:dyDescent="0.25">
      <c r="A276" s="80" t="s">
        <v>2557</v>
      </c>
      <c r="B276" s="80"/>
      <c r="C276" s="80"/>
      <c r="D276" s="80"/>
      <c r="E276" s="80"/>
      <c r="F276" s="80"/>
      <c r="G276" s="80"/>
      <c r="H276" s="80"/>
      <c r="I276" s="80"/>
      <c r="J276" s="80"/>
      <c r="K276" s="80"/>
      <c r="L276" s="80"/>
      <c r="M276" s="79"/>
      <c r="N276" s="121"/>
    </row>
    <row r="277" spans="1:14" x14ac:dyDescent="0.35">
      <c r="N277" s="121"/>
    </row>
    <row r="278" spans="1:14" ht="15" customHeight="1" x14ac:dyDescent="0.25">
      <c r="A278" s="297" t="s">
        <v>2513</v>
      </c>
      <c r="B278" s="298" t="s">
        <v>2556</v>
      </c>
      <c r="C278" s="299" t="s">
        <v>2555</v>
      </c>
      <c r="D278" s="294" t="s">
        <v>2585</v>
      </c>
      <c r="E278" s="295"/>
      <c r="F278" s="295"/>
      <c r="G278" s="295"/>
      <c r="H278" s="301"/>
      <c r="I278" s="294" t="s">
        <v>2586</v>
      </c>
      <c r="J278" s="295"/>
      <c r="K278" s="295"/>
      <c r="L278" s="295"/>
      <c r="M278" s="295"/>
      <c r="N278" s="121"/>
    </row>
    <row r="279" spans="1:14" ht="43.5" x14ac:dyDescent="0.25">
      <c r="A279" s="297"/>
      <c r="B279" s="298"/>
      <c r="C279" s="300"/>
      <c r="D279" s="133" t="s">
        <v>2554</v>
      </c>
      <c r="E279" s="112" t="s">
        <v>2553</v>
      </c>
      <c r="F279" s="111" t="s">
        <v>2539</v>
      </c>
      <c r="G279" s="111" t="s">
        <v>2552</v>
      </c>
      <c r="H279" s="134" t="s">
        <v>2537</v>
      </c>
      <c r="I279" s="133" t="s">
        <v>2554</v>
      </c>
      <c r="J279" s="112" t="s">
        <v>2553</v>
      </c>
      <c r="K279" s="111" t="s">
        <v>2539</v>
      </c>
      <c r="L279" s="111" t="s">
        <v>2552</v>
      </c>
      <c r="M279" s="111" t="s">
        <v>2537</v>
      </c>
      <c r="N279" s="121"/>
    </row>
    <row r="280" spans="1:14" x14ac:dyDescent="0.35">
      <c r="A280" s="204" t="s">
        <v>2512</v>
      </c>
      <c r="B280" s="19">
        <f ca="1">INDIRECT("'"&amp;$A280&amp;"'!AW39")</f>
        <v>18</v>
      </c>
      <c r="C280" s="19">
        <f ca="1">INDIRECT("'"&amp;$A280&amp;"'!AM35")</f>
        <v>22875</v>
      </c>
      <c r="D280" s="19">
        <f ca="1">INDIRECT("'"&amp;$A280&amp;"'!AP25")</f>
        <v>0</v>
      </c>
      <c r="E280" s="19">
        <f ca="1">INDIRECT("'"&amp;$A280&amp;"'!AM25")</f>
        <v>0</v>
      </c>
      <c r="F280" s="167">
        <f t="shared" ref="F280" ca="1" si="103">SUM(E280/C280*100)</f>
        <v>0</v>
      </c>
      <c r="G280" s="19">
        <f ca="1">INDIRECT("'"&amp;$A280&amp;"'!AZ25")</f>
        <v>0</v>
      </c>
      <c r="H280" s="132">
        <f t="shared" ref="H280:H306" ca="1" si="104">SUM(G280/B280*100)</f>
        <v>0</v>
      </c>
      <c r="I280" s="19">
        <f ca="1">INDIRECT("'"&amp;$A280&amp;"'!AP27")</f>
        <v>1</v>
      </c>
      <c r="J280" s="19">
        <f ca="1">INDIRECT("'"&amp;$A280&amp;"'!AM27")</f>
        <v>171</v>
      </c>
      <c r="K280" s="131">
        <f ca="1">SUM(J280/C280*100)</f>
        <v>0.74754098360655741</v>
      </c>
      <c r="L280" s="19">
        <f ca="1">INDIRECT("'"&amp;$A280&amp;"'!AZ27")</f>
        <v>0</v>
      </c>
      <c r="M280" s="131">
        <f t="shared" ref="M280:M305" ca="1" si="105">SUM(L280/B246*100)</f>
        <v>0</v>
      </c>
      <c r="N280" s="121"/>
    </row>
    <row r="281" spans="1:14" x14ac:dyDescent="0.35">
      <c r="A281" s="198" t="s">
        <v>2511</v>
      </c>
      <c r="B281" s="19">
        <f t="shared" ref="B281:B305" ca="1" si="106">INDIRECT("'"&amp;$A281&amp;"'!AW39")</f>
        <v>18</v>
      </c>
      <c r="C281" s="19">
        <f t="shared" ref="C281:C305" ca="1" si="107">INDIRECT("'"&amp;$A281&amp;"'!AM35")</f>
        <v>33914</v>
      </c>
      <c r="D281" s="19">
        <f t="shared" ref="D281:D305" ca="1" si="108">INDIRECT("'"&amp;$A281&amp;"'!AP25")</f>
        <v>0</v>
      </c>
      <c r="E281" s="19">
        <f t="shared" ref="E281:E305" ca="1" si="109">INDIRECT("'"&amp;$A281&amp;"'!AM25")</f>
        <v>0</v>
      </c>
      <c r="F281" s="167">
        <f t="shared" ref="F281:F306" ca="1" si="110">SUM(E281/C281*100)</f>
        <v>0</v>
      </c>
      <c r="G281" s="19">
        <f t="shared" ref="G281:G305" ca="1" si="111">INDIRECT("'"&amp;$A281&amp;"'!AZ25")</f>
        <v>0</v>
      </c>
      <c r="H281" s="132">
        <f t="shared" ca="1" si="104"/>
        <v>0</v>
      </c>
      <c r="I281" s="19">
        <f t="shared" ref="I281:I305" ca="1" si="112">INDIRECT("'"&amp;$A281&amp;"'!AP27")</f>
        <v>1</v>
      </c>
      <c r="J281" s="19">
        <f t="shared" ref="J281:J305" ca="1" si="113">INDIRECT("'"&amp;$A281&amp;"'!AM27")</f>
        <v>958</v>
      </c>
      <c r="K281" s="131">
        <f t="shared" ref="K281:K306" ca="1" si="114">SUM(J281/C281*100)</f>
        <v>2.8247921212478624</v>
      </c>
      <c r="L281" s="19">
        <f t="shared" ref="L281:L305" ca="1" si="115">INDIRECT("'"&amp;$A281&amp;"'!AZ27")</f>
        <v>0</v>
      </c>
      <c r="M281" s="131">
        <f t="shared" ca="1" si="105"/>
        <v>0</v>
      </c>
      <c r="N281" s="121"/>
    </row>
    <row r="282" spans="1:14" x14ac:dyDescent="0.35">
      <c r="A282" s="198" t="s">
        <v>2510</v>
      </c>
      <c r="B282" s="19">
        <f t="shared" ca="1" si="106"/>
        <v>28</v>
      </c>
      <c r="C282" s="19">
        <f t="shared" ca="1" si="107"/>
        <v>53799</v>
      </c>
      <c r="D282" s="19">
        <f t="shared" ca="1" si="108"/>
        <v>0</v>
      </c>
      <c r="E282" s="19">
        <f t="shared" ca="1" si="109"/>
        <v>0</v>
      </c>
      <c r="F282" s="167">
        <f t="shared" ca="1" si="110"/>
        <v>0</v>
      </c>
      <c r="G282" s="19">
        <f t="shared" ca="1" si="111"/>
        <v>0</v>
      </c>
      <c r="H282" s="132">
        <f t="shared" ca="1" si="104"/>
        <v>0</v>
      </c>
      <c r="I282" s="19">
        <f t="shared" ca="1" si="112"/>
        <v>1</v>
      </c>
      <c r="J282" s="19">
        <f t="shared" ca="1" si="113"/>
        <v>127</v>
      </c>
      <c r="K282" s="131">
        <f t="shared" ca="1" si="114"/>
        <v>0.23606386735812931</v>
      </c>
      <c r="L282" s="19">
        <f t="shared" ca="1" si="115"/>
        <v>0</v>
      </c>
      <c r="M282" s="131">
        <f t="shared" ca="1" si="105"/>
        <v>0</v>
      </c>
      <c r="N282" s="121"/>
    </row>
    <row r="283" spans="1:14" x14ac:dyDescent="0.35">
      <c r="A283" s="198" t="s">
        <v>3618</v>
      </c>
      <c r="B283" s="19">
        <f t="shared" ca="1" si="106"/>
        <v>55</v>
      </c>
      <c r="C283" s="19">
        <f t="shared" ca="1" si="107"/>
        <v>145089</v>
      </c>
      <c r="D283" s="19">
        <f t="shared" ca="1" si="108"/>
        <v>0</v>
      </c>
      <c r="E283" s="19">
        <f t="shared" ca="1" si="109"/>
        <v>0</v>
      </c>
      <c r="F283" s="167">
        <f t="shared" ca="1" si="110"/>
        <v>0</v>
      </c>
      <c r="G283" s="19">
        <f t="shared" ca="1" si="111"/>
        <v>0</v>
      </c>
      <c r="H283" s="132">
        <f t="shared" ca="1" si="104"/>
        <v>0</v>
      </c>
      <c r="I283" s="19">
        <f t="shared" ca="1" si="112"/>
        <v>3</v>
      </c>
      <c r="J283" s="19">
        <f t="shared" ca="1" si="113"/>
        <v>678</v>
      </c>
      <c r="K283" s="131">
        <f t="shared" ca="1" si="114"/>
        <v>0.46729938175878249</v>
      </c>
      <c r="L283" s="19">
        <f t="shared" ca="1" si="115"/>
        <v>0</v>
      </c>
      <c r="M283" s="131">
        <f t="shared" ca="1" si="105"/>
        <v>0</v>
      </c>
      <c r="N283" s="121"/>
    </row>
    <row r="284" spans="1:14" x14ac:dyDescent="0.35">
      <c r="A284" s="198" t="s">
        <v>2509</v>
      </c>
      <c r="B284" s="19">
        <f t="shared" ca="1" si="106"/>
        <v>37</v>
      </c>
      <c r="C284" s="19">
        <f t="shared" ca="1" si="107"/>
        <v>76715</v>
      </c>
      <c r="D284" s="19">
        <f t="shared" ca="1" si="108"/>
        <v>0</v>
      </c>
      <c r="E284" s="19">
        <f t="shared" ca="1" si="109"/>
        <v>0</v>
      </c>
      <c r="F284" s="167">
        <f t="shared" ca="1" si="110"/>
        <v>0</v>
      </c>
      <c r="G284" s="19">
        <f t="shared" ca="1" si="111"/>
        <v>0</v>
      </c>
      <c r="H284" s="132">
        <f t="shared" ca="1" si="104"/>
        <v>0</v>
      </c>
      <c r="I284" s="19">
        <f t="shared" ca="1" si="112"/>
        <v>4</v>
      </c>
      <c r="J284" s="19">
        <f t="shared" ca="1" si="113"/>
        <v>1050</v>
      </c>
      <c r="K284" s="131">
        <f t="shared" ca="1" si="114"/>
        <v>1.3687023398292382</v>
      </c>
      <c r="L284" s="19">
        <f t="shared" ca="1" si="115"/>
        <v>0</v>
      </c>
      <c r="M284" s="131">
        <f t="shared" ca="1" si="105"/>
        <v>0</v>
      </c>
      <c r="N284" s="121"/>
    </row>
    <row r="285" spans="1:14" x14ac:dyDescent="0.35">
      <c r="A285" s="198" t="s">
        <v>2508</v>
      </c>
      <c r="B285" s="19">
        <f t="shared" ca="1" si="106"/>
        <v>40</v>
      </c>
      <c r="C285" s="19">
        <f t="shared" ca="1" si="107"/>
        <v>77013</v>
      </c>
      <c r="D285" s="19">
        <f t="shared" ca="1" si="108"/>
        <v>0</v>
      </c>
      <c r="E285" s="19">
        <f t="shared" ca="1" si="109"/>
        <v>0</v>
      </c>
      <c r="F285" s="167">
        <f t="shared" ca="1" si="110"/>
        <v>0</v>
      </c>
      <c r="G285" s="19">
        <f t="shared" ca="1" si="111"/>
        <v>0</v>
      </c>
      <c r="H285" s="132">
        <f t="shared" ca="1" si="104"/>
        <v>0</v>
      </c>
      <c r="I285" s="19">
        <f t="shared" ca="1" si="112"/>
        <v>1</v>
      </c>
      <c r="J285" s="19">
        <f t="shared" ca="1" si="113"/>
        <v>204</v>
      </c>
      <c r="K285" s="131">
        <f t="shared" ca="1" si="114"/>
        <v>0.26489034318881227</v>
      </c>
      <c r="L285" s="19">
        <f t="shared" ca="1" si="115"/>
        <v>0</v>
      </c>
      <c r="M285" s="131">
        <f t="shared" ca="1" si="105"/>
        <v>0</v>
      </c>
      <c r="N285" s="121"/>
    </row>
    <row r="286" spans="1:14" x14ac:dyDescent="0.35">
      <c r="A286" s="198" t="s">
        <v>2507</v>
      </c>
      <c r="B286" s="19">
        <f t="shared" ca="1" si="106"/>
        <v>40</v>
      </c>
      <c r="C286" s="19">
        <f t="shared" ca="1" si="107"/>
        <v>86116</v>
      </c>
      <c r="D286" s="19">
        <f t="shared" ca="1" si="108"/>
        <v>0</v>
      </c>
      <c r="E286" s="19">
        <f t="shared" ca="1" si="109"/>
        <v>0</v>
      </c>
      <c r="F286" s="167">
        <f t="shared" ca="1" si="110"/>
        <v>0</v>
      </c>
      <c r="G286" s="19">
        <f t="shared" ca="1" si="111"/>
        <v>0</v>
      </c>
      <c r="H286" s="132">
        <f t="shared" ca="1" si="104"/>
        <v>0</v>
      </c>
      <c r="I286" s="19">
        <f t="shared" ca="1" si="112"/>
        <v>1</v>
      </c>
      <c r="J286" s="19">
        <f t="shared" ca="1" si="113"/>
        <v>139</v>
      </c>
      <c r="K286" s="131">
        <f t="shared" ca="1" si="114"/>
        <v>0.16141019090529055</v>
      </c>
      <c r="L286" s="19">
        <f t="shared" ca="1" si="115"/>
        <v>0</v>
      </c>
      <c r="M286" s="131">
        <f t="shared" ca="1" si="105"/>
        <v>0</v>
      </c>
      <c r="N286" s="121"/>
    </row>
    <row r="287" spans="1:14" x14ac:dyDescent="0.35">
      <c r="A287" s="198" t="s">
        <v>3622</v>
      </c>
      <c r="B287" s="19">
        <f t="shared" ca="1" si="106"/>
        <v>39</v>
      </c>
      <c r="C287" s="19">
        <f t="shared" ca="1" si="107"/>
        <v>79623</v>
      </c>
      <c r="D287" s="19">
        <f t="shared" ca="1" si="108"/>
        <v>0</v>
      </c>
      <c r="E287" s="19">
        <f t="shared" ca="1" si="109"/>
        <v>0</v>
      </c>
      <c r="F287" s="167">
        <f t="shared" ca="1" si="110"/>
        <v>0</v>
      </c>
      <c r="G287" s="19">
        <f t="shared" ca="1" si="111"/>
        <v>0</v>
      </c>
      <c r="H287" s="132">
        <f t="shared" ca="1" si="104"/>
        <v>0</v>
      </c>
      <c r="I287" s="19">
        <f t="shared" ca="1" si="112"/>
        <v>5</v>
      </c>
      <c r="J287" s="19">
        <f t="shared" ca="1" si="113"/>
        <v>896</v>
      </c>
      <c r="K287" s="131">
        <f t="shared" ca="1" si="114"/>
        <v>1.1253029903419867</v>
      </c>
      <c r="L287" s="19">
        <f t="shared" ca="1" si="115"/>
        <v>0</v>
      </c>
      <c r="M287" s="131">
        <f t="shared" ca="1" si="105"/>
        <v>0</v>
      </c>
      <c r="N287" s="121"/>
    </row>
    <row r="288" spans="1:14" x14ac:dyDescent="0.35">
      <c r="A288" s="198" t="s">
        <v>2506</v>
      </c>
      <c r="B288" s="19">
        <f t="shared" ca="1" si="106"/>
        <v>33</v>
      </c>
      <c r="C288" s="19">
        <f t="shared" ca="1" si="107"/>
        <v>74911</v>
      </c>
      <c r="D288" s="19">
        <f t="shared" ca="1" si="108"/>
        <v>0</v>
      </c>
      <c r="E288" s="19">
        <f t="shared" ca="1" si="109"/>
        <v>0</v>
      </c>
      <c r="F288" s="167">
        <f t="shared" ca="1" si="110"/>
        <v>0</v>
      </c>
      <c r="G288" s="19">
        <f t="shared" ca="1" si="111"/>
        <v>0</v>
      </c>
      <c r="H288" s="132">
        <f t="shared" ca="1" si="104"/>
        <v>0</v>
      </c>
      <c r="I288" s="19">
        <f t="shared" ca="1" si="112"/>
        <v>3</v>
      </c>
      <c r="J288" s="19">
        <f t="shared" ca="1" si="113"/>
        <v>557</v>
      </c>
      <c r="K288" s="131">
        <f t="shared" ca="1" si="114"/>
        <v>0.74354901149363917</v>
      </c>
      <c r="L288" s="19">
        <f t="shared" ca="1" si="115"/>
        <v>0</v>
      </c>
      <c r="M288" s="131">
        <f t="shared" ca="1" si="105"/>
        <v>0</v>
      </c>
      <c r="N288" s="121"/>
    </row>
    <row r="289" spans="1:14" x14ac:dyDescent="0.35">
      <c r="A289" s="198" t="s">
        <v>2505</v>
      </c>
      <c r="B289" s="19">
        <f t="shared" ca="1" si="106"/>
        <v>40</v>
      </c>
      <c r="C289" s="19">
        <f t="shared" ca="1" si="107"/>
        <v>75333</v>
      </c>
      <c r="D289" s="19">
        <f t="shared" ca="1" si="108"/>
        <v>0</v>
      </c>
      <c r="E289" s="19">
        <f t="shared" ca="1" si="109"/>
        <v>0</v>
      </c>
      <c r="F289" s="167">
        <f t="shared" ca="1" si="110"/>
        <v>0</v>
      </c>
      <c r="G289" s="19">
        <f t="shared" ca="1" si="111"/>
        <v>0</v>
      </c>
      <c r="H289" s="132">
        <f t="shared" ca="1" si="104"/>
        <v>0</v>
      </c>
      <c r="I289" s="19">
        <f t="shared" ca="1" si="112"/>
        <v>2</v>
      </c>
      <c r="J289" s="19">
        <f t="shared" ca="1" si="113"/>
        <v>1015</v>
      </c>
      <c r="K289" s="131">
        <f t="shared" ca="1" si="114"/>
        <v>1.3473510944738694</v>
      </c>
      <c r="L289" s="19">
        <f t="shared" ca="1" si="115"/>
        <v>0</v>
      </c>
      <c r="M289" s="131">
        <f t="shared" ca="1" si="105"/>
        <v>0</v>
      </c>
      <c r="N289" s="121"/>
    </row>
    <row r="290" spans="1:14" x14ac:dyDescent="0.35">
      <c r="A290" s="198" t="s">
        <v>2504</v>
      </c>
      <c r="B290" s="19">
        <f t="shared" ca="1" si="106"/>
        <v>24</v>
      </c>
      <c r="C290" s="19">
        <f t="shared" ca="1" si="107"/>
        <v>39672</v>
      </c>
      <c r="D290" s="19">
        <f t="shared" ca="1" si="108"/>
        <v>0</v>
      </c>
      <c r="E290" s="19">
        <f t="shared" ca="1" si="109"/>
        <v>0</v>
      </c>
      <c r="F290" s="167">
        <f t="shared" ca="1" si="110"/>
        <v>0</v>
      </c>
      <c r="G290" s="19">
        <f t="shared" ca="1" si="111"/>
        <v>0</v>
      </c>
      <c r="H290" s="132">
        <f t="shared" ca="1" si="104"/>
        <v>0</v>
      </c>
      <c r="I290" s="19">
        <f t="shared" ca="1" si="112"/>
        <v>2</v>
      </c>
      <c r="J290" s="19">
        <f t="shared" ca="1" si="113"/>
        <v>603</v>
      </c>
      <c r="K290" s="131">
        <f t="shared" ca="1" si="114"/>
        <v>1.5199637023593466</v>
      </c>
      <c r="L290" s="19">
        <f t="shared" ca="1" si="115"/>
        <v>0</v>
      </c>
      <c r="M290" s="131">
        <f t="shared" ca="1" si="105"/>
        <v>0</v>
      </c>
      <c r="N290" s="121"/>
    </row>
    <row r="291" spans="1:14" x14ac:dyDescent="0.35">
      <c r="A291" s="198" t="s">
        <v>2503</v>
      </c>
      <c r="B291" s="19">
        <f t="shared" ca="1" si="106"/>
        <v>19</v>
      </c>
      <c r="C291" s="19">
        <f t="shared" ca="1" si="107"/>
        <v>34750</v>
      </c>
      <c r="D291" s="19">
        <f t="shared" ca="1" si="108"/>
        <v>0</v>
      </c>
      <c r="E291" s="19">
        <f t="shared" ca="1" si="109"/>
        <v>0</v>
      </c>
      <c r="F291" s="167">
        <f t="shared" ca="1" si="110"/>
        <v>0</v>
      </c>
      <c r="G291" s="19">
        <f t="shared" ca="1" si="111"/>
        <v>0</v>
      </c>
      <c r="H291" s="132">
        <f t="shared" ca="1" si="104"/>
        <v>0</v>
      </c>
      <c r="I291" s="19">
        <f t="shared" ca="1" si="112"/>
        <v>0</v>
      </c>
      <c r="J291" s="19">
        <f t="shared" ca="1" si="113"/>
        <v>0</v>
      </c>
      <c r="K291" s="131">
        <f t="shared" ca="1" si="114"/>
        <v>0</v>
      </c>
      <c r="L291" s="19">
        <f t="shared" ca="1" si="115"/>
        <v>0</v>
      </c>
      <c r="M291" s="131">
        <f t="shared" ca="1" si="105"/>
        <v>0</v>
      </c>
      <c r="N291" s="121"/>
    </row>
    <row r="292" spans="1:14" x14ac:dyDescent="0.35">
      <c r="A292" s="198" t="s">
        <v>1335</v>
      </c>
      <c r="B292" s="19">
        <f t="shared" ca="1" si="106"/>
        <v>18</v>
      </c>
      <c r="C292" s="19">
        <f t="shared" ca="1" si="107"/>
        <v>18716</v>
      </c>
      <c r="D292" s="19">
        <f t="shared" ca="1" si="108"/>
        <v>0</v>
      </c>
      <c r="E292" s="19">
        <f t="shared" ca="1" si="109"/>
        <v>0</v>
      </c>
      <c r="F292" s="167">
        <f t="shared" ca="1" si="110"/>
        <v>0</v>
      </c>
      <c r="G292" s="19">
        <f t="shared" ca="1" si="111"/>
        <v>0</v>
      </c>
      <c r="H292" s="132">
        <f t="shared" ca="1" si="104"/>
        <v>0</v>
      </c>
      <c r="I292" s="19">
        <f t="shared" ca="1" si="112"/>
        <v>0</v>
      </c>
      <c r="J292" s="19">
        <f t="shared" ca="1" si="113"/>
        <v>0</v>
      </c>
      <c r="K292" s="131">
        <f t="shared" ca="1" si="114"/>
        <v>0</v>
      </c>
      <c r="L292" s="19">
        <f t="shared" ca="1" si="115"/>
        <v>0</v>
      </c>
      <c r="M292" s="131">
        <f t="shared" ca="1" si="105"/>
        <v>0</v>
      </c>
      <c r="N292" s="121"/>
    </row>
    <row r="293" spans="1:14" x14ac:dyDescent="0.35">
      <c r="A293" s="198" t="s">
        <v>2502</v>
      </c>
      <c r="B293" s="19">
        <f t="shared" ca="1" si="106"/>
        <v>18</v>
      </c>
      <c r="C293" s="19">
        <f t="shared" ca="1" si="107"/>
        <v>20949</v>
      </c>
      <c r="D293" s="19">
        <f t="shared" ca="1" si="108"/>
        <v>0</v>
      </c>
      <c r="E293" s="19">
        <f t="shared" ca="1" si="109"/>
        <v>0</v>
      </c>
      <c r="F293" s="167">
        <f t="shared" ca="1" si="110"/>
        <v>0</v>
      </c>
      <c r="G293" s="19">
        <f t="shared" ca="1" si="111"/>
        <v>0</v>
      </c>
      <c r="H293" s="132">
        <f t="shared" ca="1" si="104"/>
        <v>0</v>
      </c>
      <c r="I293" s="19">
        <f t="shared" ca="1" si="112"/>
        <v>2</v>
      </c>
      <c r="J293" s="19">
        <f t="shared" ca="1" si="113"/>
        <v>284</v>
      </c>
      <c r="K293" s="131">
        <f t="shared" ca="1" si="114"/>
        <v>1.3556733018282494</v>
      </c>
      <c r="L293" s="19">
        <f t="shared" ca="1" si="115"/>
        <v>0</v>
      </c>
      <c r="M293" s="131">
        <f t="shared" ca="1" si="105"/>
        <v>0</v>
      </c>
      <c r="N293" s="121"/>
    </row>
    <row r="294" spans="1:14" x14ac:dyDescent="0.35">
      <c r="A294" s="198" t="s">
        <v>2501</v>
      </c>
      <c r="B294" s="19">
        <f t="shared" ca="1" si="106"/>
        <v>29</v>
      </c>
      <c r="C294" s="19">
        <f t="shared" ca="1" si="107"/>
        <v>47581</v>
      </c>
      <c r="D294" s="19">
        <f t="shared" ca="1" si="108"/>
        <v>0</v>
      </c>
      <c r="E294" s="19">
        <f t="shared" ca="1" si="109"/>
        <v>0</v>
      </c>
      <c r="F294" s="167">
        <f t="shared" ca="1" si="110"/>
        <v>0</v>
      </c>
      <c r="G294" s="19">
        <f t="shared" ca="1" si="111"/>
        <v>0</v>
      </c>
      <c r="H294" s="132">
        <f t="shared" ca="1" si="104"/>
        <v>0</v>
      </c>
      <c r="I294" s="19">
        <f t="shared" ca="1" si="112"/>
        <v>3</v>
      </c>
      <c r="J294" s="19">
        <f t="shared" ca="1" si="113"/>
        <v>334</v>
      </c>
      <c r="K294" s="131">
        <f t="shared" ca="1" si="114"/>
        <v>0.70196086673251923</v>
      </c>
      <c r="L294" s="19">
        <f t="shared" ca="1" si="115"/>
        <v>0</v>
      </c>
      <c r="M294" s="131">
        <f t="shared" ca="1" si="105"/>
        <v>0</v>
      </c>
      <c r="N294" s="121"/>
    </row>
    <row r="295" spans="1:14" x14ac:dyDescent="0.35">
      <c r="A295" s="198" t="s">
        <v>2500</v>
      </c>
      <c r="B295" s="19">
        <f t="shared" ca="1" si="106"/>
        <v>30</v>
      </c>
      <c r="C295" s="19">
        <f t="shared" ca="1" si="107"/>
        <v>66502</v>
      </c>
      <c r="D295" s="19">
        <f t="shared" ca="1" si="108"/>
        <v>0</v>
      </c>
      <c r="E295" s="19">
        <f t="shared" ca="1" si="109"/>
        <v>0</v>
      </c>
      <c r="F295" s="167">
        <f t="shared" ca="1" si="110"/>
        <v>0</v>
      </c>
      <c r="G295" s="19">
        <f t="shared" ca="1" si="111"/>
        <v>0</v>
      </c>
      <c r="H295" s="132">
        <f t="shared" ca="1" si="104"/>
        <v>0</v>
      </c>
      <c r="I295" s="19">
        <f t="shared" ca="1" si="112"/>
        <v>3</v>
      </c>
      <c r="J295" s="19">
        <f t="shared" ca="1" si="113"/>
        <v>325</v>
      </c>
      <c r="K295" s="131">
        <f t="shared" ca="1" si="114"/>
        <v>0.48870710655318633</v>
      </c>
      <c r="L295" s="19">
        <f t="shared" ca="1" si="115"/>
        <v>0</v>
      </c>
      <c r="M295" s="131">
        <f t="shared" ca="1" si="105"/>
        <v>0</v>
      </c>
      <c r="N295" s="121"/>
    </row>
    <row r="296" spans="1:14" x14ac:dyDescent="0.35">
      <c r="A296" s="198" t="s">
        <v>2499</v>
      </c>
      <c r="B296" s="19">
        <f t="shared" ca="1" si="106"/>
        <v>40</v>
      </c>
      <c r="C296" s="19">
        <f t="shared" ca="1" si="107"/>
        <v>76170</v>
      </c>
      <c r="D296" s="19">
        <f t="shared" ca="1" si="108"/>
        <v>0</v>
      </c>
      <c r="E296" s="19">
        <f t="shared" ca="1" si="109"/>
        <v>0</v>
      </c>
      <c r="F296" s="167">
        <f t="shared" ca="1" si="110"/>
        <v>0</v>
      </c>
      <c r="G296" s="19">
        <f t="shared" ca="1" si="111"/>
        <v>0</v>
      </c>
      <c r="H296" s="132">
        <f t="shared" ca="1" si="104"/>
        <v>0</v>
      </c>
      <c r="I296" s="19">
        <f t="shared" ca="1" si="112"/>
        <v>0</v>
      </c>
      <c r="J296" s="19">
        <f t="shared" ca="1" si="113"/>
        <v>0</v>
      </c>
      <c r="K296" s="131">
        <f t="shared" ca="1" si="114"/>
        <v>0</v>
      </c>
      <c r="L296" s="19">
        <f t="shared" ca="1" si="115"/>
        <v>0</v>
      </c>
      <c r="M296" s="131">
        <f t="shared" ca="1" si="105"/>
        <v>0</v>
      </c>
      <c r="N296" s="121"/>
    </row>
    <row r="297" spans="1:14" x14ac:dyDescent="0.35">
      <c r="A297" s="198" t="s">
        <v>2498</v>
      </c>
      <c r="B297" s="19">
        <f t="shared" ca="1" si="106"/>
        <v>18</v>
      </c>
      <c r="C297" s="19">
        <f t="shared" ca="1" si="107"/>
        <v>28253</v>
      </c>
      <c r="D297" s="19">
        <f t="shared" ca="1" si="108"/>
        <v>0</v>
      </c>
      <c r="E297" s="19">
        <f t="shared" ca="1" si="109"/>
        <v>0</v>
      </c>
      <c r="F297" s="167">
        <f t="shared" ca="1" si="110"/>
        <v>0</v>
      </c>
      <c r="G297" s="19">
        <f t="shared" ca="1" si="111"/>
        <v>0</v>
      </c>
      <c r="H297" s="132">
        <f t="shared" ca="1" si="104"/>
        <v>0</v>
      </c>
      <c r="I297" s="19">
        <f t="shared" ca="1" si="112"/>
        <v>0</v>
      </c>
      <c r="J297" s="19">
        <f t="shared" ca="1" si="113"/>
        <v>0</v>
      </c>
      <c r="K297" s="131">
        <f t="shared" ca="1" si="114"/>
        <v>0</v>
      </c>
      <c r="L297" s="19">
        <f t="shared" ca="1" si="115"/>
        <v>0</v>
      </c>
      <c r="M297" s="131">
        <f t="shared" ca="1" si="105"/>
        <v>0</v>
      </c>
      <c r="N297" s="121"/>
    </row>
    <row r="298" spans="1:14" x14ac:dyDescent="0.35">
      <c r="A298" s="198" t="s">
        <v>2497</v>
      </c>
      <c r="B298" s="19">
        <f t="shared" ca="1" si="106"/>
        <v>19</v>
      </c>
      <c r="C298" s="19">
        <f t="shared" ca="1" si="107"/>
        <v>32403</v>
      </c>
      <c r="D298" s="19">
        <f t="shared" ca="1" si="108"/>
        <v>0</v>
      </c>
      <c r="E298" s="19">
        <f t="shared" ca="1" si="109"/>
        <v>0</v>
      </c>
      <c r="F298" s="167">
        <f t="shared" ca="1" si="110"/>
        <v>0</v>
      </c>
      <c r="G298" s="19">
        <f t="shared" ca="1" si="111"/>
        <v>0</v>
      </c>
      <c r="H298" s="132">
        <f t="shared" ca="1" si="104"/>
        <v>0</v>
      </c>
      <c r="I298" s="19">
        <f t="shared" ca="1" si="112"/>
        <v>0</v>
      </c>
      <c r="J298" s="19">
        <f t="shared" ca="1" si="113"/>
        <v>0</v>
      </c>
      <c r="K298" s="131">
        <f t="shared" ca="1" si="114"/>
        <v>0</v>
      </c>
      <c r="L298" s="19">
        <f t="shared" ca="1" si="115"/>
        <v>0</v>
      </c>
      <c r="M298" s="131">
        <f t="shared" ca="1" si="105"/>
        <v>0</v>
      </c>
      <c r="N298" s="121"/>
    </row>
    <row r="299" spans="1:14" x14ac:dyDescent="0.35">
      <c r="A299" s="198" t="s">
        <v>2496</v>
      </c>
      <c r="B299" s="19">
        <f t="shared" ca="1" si="106"/>
        <v>18</v>
      </c>
      <c r="C299" s="19">
        <f t="shared" ca="1" si="107"/>
        <v>31641</v>
      </c>
      <c r="D299" s="19">
        <f t="shared" ca="1" si="108"/>
        <v>0</v>
      </c>
      <c r="E299" s="19">
        <f t="shared" ca="1" si="109"/>
        <v>0</v>
      </c>
      <c r="F299" s="167">
        <f t="shared" ca="1" si="110"/>
        <v>0</v>
      </c>
      <c r="G299" s="19">
        <f t="shared" ca="1" si="111"/>
        <v>0</v>
      </c>
      <c r="H299" s="132">
        <f t="shared" ca="1" si="104"/>
        <v>0</v>
      </c>
      <c r="I299" s="19">
        <f t="shared" ca="1" si="112"/>
        <v>2</v>
      </c>
      <c r="J299" s="19">
        <f t="shared" ca="1" si="113"/>
        <v>199</v>
      </c>
      <c r="K299" s="131">
        <f t="shared" ca="1" si="114"/>
        <v>0.62893081761006298</v>
      </c>
      <c r="L299" s="19">
        <f t="shared" ca="1" si="115"/>
        <v>0</v>
      </c>
      <c r="M299" s="131">
        <f t="shared" ca="1" si="105"/>
        <v>0</v>
      </c>
      <c r="N299" s="121"/>
    </row>
    <row r="300" spans="1:14" x14ac:dyDescent="0.35">
      <c r="A300" s="198" t="s">
        <v>2495</v>
      </c>
      <c r="B300" s="19">
        <f t="shared" ca="1" si="106"/>
        <v>18</v>
      </c>
      <c r="C300" s="19">
        <f t="shared" ca="1" si="107"/>
        <v>33783</v>
      </c>
      <c r="D300" s="19">
        <f t="shared" ca="1" si="108"/>
        <v>0</v>
      </c>
      <c r="E300" s="19">
        <f t="shared" ca="1" si="109"/>
        <v>0</v>
      </c>
      <c r="F300" s="167">
        <f t="shared" ca="1" si="110"/>
        <v>0</v>
      </c>
      <c r="G300" s="19">
        <f t="shared" ca="1" si="111"/>
        <v>0</v>
      </c>
      <c r="H300" s="132">
        <f t="shared" ca="1" si="104"/>
        <v>0</v>
      </c>
      <c r="I300" s="19">
        <f t="shared" ca="1" si="112"/>
        <v>2</v>
      </c>
      <c r="J300" s="19">
        <f t="shared" ca="1" si="113"/>
        <v>296</v>
      </c>
      <c r="K300" s="131">
        <f t="shared" ca="1" si="114"/>
        <v>0.8761803273835953</v>
      </c>
      <c r="L300" s="19">
        <f t="shared" ca="1" si="115"/>
        <v>0</v>
      </c>
      <c r="M300" s="131">
        <f t="shared" ca="1" si="105"/>
        <v>0</v>
      </c>
      <c r="N300" s="121"/>
    </row>
    <row r="301" spans="1:14" x14ac:dyDescent="0.35">
      <c r="A301" s="198" t="s">
        <v>2494</v>
      </c>
      <c r="B301" s="19">
        <f t="shared" ca="1" si="106"/>
        <v>40</v>
      </c>
      <c r="C301" s="19">
        <f t="shared" ca="1" si="107"/>
        <v>84471</v>
      </c>
      <c r="D301" s="19">
        <f t="shared" ca="1" si="108"/>
        <v>0</v>
      </c>
      <c r="E301" s="19">
        <f t="shared" ca="1" si="109"/>
        <v>0</v>
      </c>
      <c r="F301" s="167">
        <f t="shared" ca="1" si="110"/>
        <v>0</v>
      </c>
      <c r="G301" s="19">
        <f t="shared" ca="1" si="111"/>
        <v>0</v>
      </c>
      <c r="H301" s="132">
        <f t="shared" ca="1" si="104"/>
        <v>0</v>
      </c>
      <c r="I301" s="19">
        <f t="shared" ca="1" si="112"/>
        <v>3</v>
      </c>
      <c r="J301" s="19">
        <f t="shared" ca="1" si="113"/>
        <v>1007</v>
      </c>
      <c r="K301" s="131">
        <f t="shared" ca="1" si="114"/>
        <v>1.1921251080252393</v>
      </c>
      <c r="L301" s="19">
        <f t="shared" ca="1" si="115"/>
        <v>0</v>
      </c>
      <c r="M301" s="131">
        <f t="shared" ca="1" si="105"/>
        <v>0</v>
      </c>
      <c r="N301" s="121"/>
    </row>
    <row r="302" spans="1:14" x14ac:dyDescent="0.35">
      <c r="A302" s="198" t="s">
        <v>2493</v>
      </c>
      <c r="B302" s="19">
        <f t="shared" ca="1" si="106"/>
        <v>40</v>
      </c>
      <c r="C302" s="19">
        <f t="shared" ca="1" si="107"/>
        <v>74644</v>
      </c>
      <c r="D302" s="19">
        <f t="shared" ca="1" si="108"/>
        <v>0</v>
      </c>
      <c r="E302" s="19">
        <f t="shared" ca="1" si="109"/>
        <v>0</v>
      </c>
      <c r="F302" s="167">
        <f t="shared" ca="1" si="110"/>
        <v>0</v>
      </c>
      <c r="G302" s="19">
        <f t="shared" ca="1" si="111"/>
        <v>0</v>
      </c>
      <c r="H302" s="132">
        <f t="shared" ca="1" si="104"/>
        <v>0</v>
      </c>
      <c r="I302" s="19">
        <f t="shared" ca="1" si="112"/>
        <v>0</v>
      </c>
      <c r="J302" s="19">
        <f t="shared" ca="1" si="113"/>
        <v>0</v>
      </c>
      <c r="K302" s="131">
        <f t="shared" ca="1" si="114"/>
        <v>0</v>
      </c>
      <c r="L302" s="19">
        <f t="shared" ca="1" si="115"/>
        <v>0</v>
      </c>
      <c r="M302" s="131">
        <f t="shared" ca="1" si="105"/>
        <v>0</v>
      </c>
      <c r="N302" s="121"/>
    </row>
    <row r="303" spans="1:14" x14ac:dyDescent="0.35">
      <c r="A303" s="198" t="s">
        <v>2492</v>
      </c>
      <c r="B303" s="19">
        <f t="shared" ca="1" si="106"/>
        <v>20</v>
      </c>
      <c r="C303" s="19">
        <f t="shared" ca="1" si="107"/>
        <v>37700</v>
      </c>
      <c r="D303" s="19">
        <f t="shared" ca="1" si="108"/>
        <v>0</v>
      </c>
      <c r="E303" s="19">
        <f t="shared" ca="1" si="109"/>
        <v>0</v>
      </c>
      <c r="F303" s="167">
        <f t="shared" ca="1" si="110"/>
        <v>0</v>
      </c>
      <c r="G303" s="19">
        <f t="shared" ca="1" si="111"/>
        <v>0</v>
      </c>
      <c r="H303" s="132">
        <f t="shared" ca="1" si="104"/>
        <v>0</v>
      </c>
      <c r="I303" s="19">
        <f t="shared" ca="1" si="112"/>
        <v>1</v>
      </c>
      <c r="J303" s="19">
        <f t="shared" ca="1" si="113"/>
        <v>92</v>
      </c>
      <c r="K303" s="131">
        <f t="shared" ca="1" si="114"/>
        <v>0.24403183023872679</v>
      </c>
      <c r="L303" s="19">
        <f t="shared" ca="1" si="115"/>
        <v>0</v>
      </c>
      <c r="M303" s="131">
        <f t="shared" ca="1" si="105"/>
        <v>0</v>
      </c>
      <c r="N303" s="121"/>
    </row>
    <row r="304" spans="1:14" x14ac:dyDescent="0.35">
      <c r="A304" s="198" t="s">
        <v>2491</v>
      </c>
      <c r="B304" s="19">
        <f t="shared" ca="1" si="106"/>
        <v>34</v>
      </c>
      <c r="C304" s="19">
        <f t="shared" ca="1" si="107"/>
        <v>64155</v>
      </c>
      <c r="D304" s="19">
        <f t="shared" ca="1" si="108"/>
        <v>0</v>
      </c>
      <c r="E304" s="19">
        <f t="shared" ca="1" si="109"/>
        <v>0</v>
      </c>
      <c r="F304" s="167">
        <f t="shared" ca="1" si="110"/>
        <v>0</v>
      </c>
      <c r="G304" s="19">
        <f t="shared" ca="1" si="111"/>
        <v>0</v>
      </c>
      <c r="H304" s="132">
        <f t="shared" ca="1" si="104"/>
        <v>0</v>
      </c>
      <c r="I304" s="19">
        <f t="shared" ca="1" si="112"/>
        <v>1</v>
      </c>
      <c r="J304" s="19">
        <f t="shared" ca="1" si="113"/>
        <v>145</v>
      </c>
      <c r="K304" s="131">
        <f t="shared" ca="1" si="114"/>
        <v>0.22601511963214088</v>
      </c>
      <c r="L304" s="19">
        <f t="shared" ca="1" si="115"/>
        <v>0</v>
      </c>
      <c r="M304" s="131">
        <f t="shared" ca="1" si="105"/>
        <v>0</v>
      </c>
      <c r="N304" s="121"/>
    </row>
    <row r="305" spans="1:14" x14ac:dyDescent="0.35">
      <c r="A305" s="197" t="s">
        <v>2490</v>
      </c>
      <c r="B305" s="19">
        <f t="shared" ca="1" si="106"/>
        <v>32</v>
      </c>
      <c r="C305" s="19">
        <f t="shared" ca="1" si="107"/>
        <v>58711</v>
      </c>
      <c r="D305" s="19">
        <f t="shared" ca="1" si="108"/>
        <v>0</v>
      </c>
      <c r="E305" s="19">
        <f t="shared" ca="1" si="109"/>
        <v>0</v>
      </c>
      <c r="F305" s="167">
        <f t="shared" ca="1" si="110"/>
        <v>0</v>
      </c>
      <c r="G305" s="19">
        <f t="shared" ca="1" si="111"/>
        <v>0</v>
      </c>
      <c r="H305" s="132">
        <f t="shared" ca="1" si="104"/>
        <v>0</v>
      </c>
      <c r="I305" s="19">
        <f t="shared" ca="1" si="112"/>
        <v>1</v>
      </c>
      <c r="J305" s="19">
        <f t="shared" ca="1" si="113"/>
        <v>162</v>
      </c>
      <c r="K305" s="131">
        <f t="shared" ca="1" si="114"/>
        <v>0.27592784997700598</v>
      </c>
      <c r="L305" s="19">
        <f t="shared" ca="1" si="115"/>
        <v>0</v>
      </c>
      <c r="M305" s="131">
        <f t="shared" ca="1" si="105"/>
        <v>0</v>
      </c>
      <c r="N305" s="121"/>
    </row>
    <row r="306" spans="1:14" x14ac:dyDescent="0.35">
      <c r="A306" s="122" t="s">
        <v>2529</v>
      </c>
      <c r="B306" s="130">
        <f ca="1">SUM(B280:B305)</f>
        <v>765</v>
      </c>
      <c r="C306" s="129">
        <f ca="1">SUM(C280:C305)</f>
        <v>1475489</v>
      </c>
      <c r="D306" s="127">
        <f ca="1">SUM(D280:D305)</f>
        <v>0</v>
      </c>
      <c r="E306" s="126">
        <f ca="1">SUM(E280:E305)</f>
        <v>0</v>
      </c>
      <c r="F306" s="167">
        <f t="shared" ca="1" si="110"/>
        <v>0</v>
      </c>
      <c r="G306" s="138">
        <f ca="1">SUM(G280:G305)</f>
        <v>0</v>
      </c>
      <c r="H306" s="128">
        <f t="shared" ca="1" si="104"/>
        <v>0</v>
      </c>
      <c r="I306" s="127">
        <f ca="1">SUM(I280:I305)</f>
        <v>42</v>
      </c>
      <c r="J306" s="126">
        <f ca="1">SUM(J280:J305)</f>
        <v>9242</v>
      </c>
      <c r="K306" s="131">
        <f t="shared" ca="1" si="114"/>
        <v>0.62636861406625188</v>
      </c>
      <c r="L306" s="138">
        <f ca="1">SUM(L280:L305)</f>
        <v>0</v>
      </c>
      <c r="M306" s="123">
        <f ca="1">SUM(L306/B306*100)</f>
        <v>0</v>
      </c>
      <c r="N306" s="121"/>
    </row>
    <row r="307" spans="1:14" x14ac:dyDescent="0.35">
      <c r="E307" s="120" t="s">
        <v>2487</v>
      </c>
      <c r="J307" s="120" t="s">
        <v>2487</v>
      </c>
      <c r="N307" s="121"/>
    </row>
    <row r="308" spans="1:14" x14ac:dyDescent="0.25">
      <c r="A308" s="79" t="s">
        <v>2558</v>
      </c>
      <c r="B308" s="83"/>
      <c r="C308" s="83"/>
      <c r="D308" s="83"/>
      <c r="E308" s="83"/>
      <c r="F308" s="83"/>
      <c r="G308" s="83"/>
      <c r="H308" s="83"/>
      <c r="I308" s="83"/>
      <c r="J308" s="83"/>
      <c r="K308" s="83"/>
      <c r="L308" s="83"/>
      <c r="M308" s="83"/>
      <c r="N308" s="121"/>
    </row>
    <row r="309" spans="1:14" x14ac:dyDescent="0.25">
      <c r="A309" s="79"/>
      <c r="B309" s="83"/>
      <c r="C309" s="83"/>
      <c r="D309" s="83"/>
      <c r="E309" s="83"/>
      <c r="F309" s="83"/>
      <c r="G309" s="83"/>
      <c r="H309" s="83"/>
      <c r="I309" s="83"/>
      <c r="J309" s="83"/>
      <c r="K309" s="83"/>
      <c r="L309" s="83"/>
      <c r="M309" s="83"/>
      <c r="N309" s="121"/>
    </row>
    <row r="310" spans="1:14" ht="29" x14ac:dyDescent="0.25">
      <c r="A310" s="80" t="s">
        <v>2557</v>
      </c>
      <c r="B310" s="80"/>
      <c r="C310" s="80"/>
      <c r="D310" s="80"/>
      <c r="E310" s="80"/>
      <c r="F310" s="80"/>
      <c r="G310" s="80"/>
      <c r="H310" s="80"/>
      <c r="I310" s="80"/>
      <c r="J310" s="80"/>
      <c r="K310" s="80"/>
      <c r="L310" s="80"/>
      <c r="M310" s="79"/>
      <c r="N310" s="121"/>
    </row>
    <row r="311" spans="1:14" x14ac:dyDescent="0.35">
      <c r="N311" s="121"/>
    </row>
    <row r="312" spans="1:14" x14ac:dyDescent="0.25">
      <c r="A312" s="297" t="s">
        <v>2513</v>
      </c>
      <c r="B312" s="298" t="s">
        <v>2556</v>
      </c>
      <c r="C312" s="299" t="s">
        <v>2555</v>
      </c>
      <c r="D312" s="294" t="s">
        <v>2587</v>
      </c>
      <c r="E312" s="295"/>
      <c r="F312" s="295"/>
      <c r="G312" s="295"/>
      <c r="H312" s="301"/>
      <c r="I312" s="294" t="s">
        <v>2580</v>
      </c>
      <c r="J312" s="295"/>
      <c r="K312" s="295"/>
      <c r="L312" s="295"/>
      <c r="M312" s="295"/>
      <c r="N312" s="121"/>
    </row>
    <row r="313" spans="1:14" ht="43.5" x14ac:dyDescent="0.25">
      <c r="A313" s="297"/>
      <c r="B313" s="298"/>
      <c r="C313" s="300"/>
      <c r="D313" s="133" t="s">
        <v>2554</v>
      </c>
      <c r="E313" s="112" t="s">
        <v>2553</v>
      </c>
      <c r="F313" s="111" t="s">
        <v>2539</v>
      </c>
      <c r="G313" s="111" t="s">
        <v>2552</v>
      </c>
      <c r="H313" s="134" t="s">
        <v>2537</v>
      </c>
      <c r="I313" s="133" t="s">
        <v>2554</v>
      </c>
      <c r="J313" s="112" t="s">
        <v>2553</v>
      </c>
      <c r="K313" s="111" t="s">
        <v>2539</v>
      </c>
      <c r="L313" s="111" t="s">
        <v>2552</v>
      </c>
      <c r="M313" s="111" t="s">
        <v>2537</v>
      </c>
      <c r="N313" s="121"/>
    </row>
    <row r="314" spans="1:14" x14ac:dyDescent="0.35">
      <c r="A314" s="204" t="s">
        <v>2512</v>
      </c>
      <c r="B314" s="19">
        <f ca="1">INDIRECT("'"&amp;$A314&amp;"'!AW39")</f>
        <v>18</v>
      </c>
      <c r="C314" s="19">
        <f ca="1">INDIRECT("'"&amp;$A314&amp;"'!AM35")</f>
        <v>22875</v>
      </c>
      <c r="D314" s="19">
        <f ca="1">INDIRECT("'"&amp;$A314&amp;"'!AP28")</f>
        <v>1</v>
      </c>
      <c r="E314" s="19">
        <f ca="1">INDIRECT("'"&amp;$A314&amp;"'!AM28")</f>
        <v>141</v>
      </c>
      <c r="F314" s="167">
        <f t="shared" ref="F314:F340" ca="1" si="116">SUM(E314/C314*100)</f>
        <v>0.61639344262295082</v>
      </c>
      <c r="G314" s="19">
        <f ca="1">INDIRECT("'"&amp;$A314&amp;"'!AZ28")</f>
        <v>0</v>
      </c>
      <c r="H314" s="132">
        <f t="shared" ref="H314:H340" ca="1" si="117">SUM(G314/B314*100)</f>
        <v>0</v>
      </c>
      <c r="I314" s="19">
        <f ca="1">INDIRECT("'"&amp;$A314&amp;"'!AP29")</f>
        <v>0</v>
      </c>
      <c r="J314" s="19">
        <f ca="1">INDIRECT("'"&amp;$A314&amp;"'!AM29")</f>
        <v>0</v>
      </c>
      <c r="K314" s="131">
        <f ca="1">SUM(J314/C314*100)</f>
        <v>0</v>
      </c>
      <c r="L314" s="19">
        <f ca="1">INDIRECT("'"&amp;$A314&amp;"'!AZ29")</f>
        <v>0</v>
      </c>
      <c r="M314" s="131">
        <f t="shared" ref="M314:M339" ca="1" si="118">SUM(L314/B280*100)</f>
        <v>0</v>
      </c>
      <c r="N314" s="121"/>
    </row>
    <row r="315" spans="1:14" x14ac:dyDescent="0.35">
      <c r="A315" s="198" t="s">
        <v>2511</v>
      </c>
      <c r="B315" s="19">
        <f t="shared" ref="B315:B339" ca="1" si="119">INDIRECT("'"&amp;$A315&amp;"'!AW39")</f>
        <v>18</v>
      </c>
      <c r="C315" s="19">
        <f t="shared" ref="C315:C339" ca="1" si="120">INDIRECT("'"&amp;$A315&amp;"'!AM35")</f>
        <v>33914</v>
      </c>
      <c r="D315" s="19">
        <f t="shared" ref="D315:D339" ca="1" si="121">INDIRECT("'"&amp;$A315&amp;"'!AP28")</f>
        <v>0</v>
      </c>
      <c r="E315" s="19">
        <f t="shared" ref="E315:E339" ca="1" si="122">INDIRECT("'"&amp;$A315&amp;"'!AM28")</f>
        <v>0</v>
      </c>
      <c r="F315" s="167">
        <f t="shared" ref="F315:F339" ca="1" si="123">SUM(E315/C315*100)</f>
        <v>0</v>
      </c>
      <c r="G315" s="19">
        <f t="shared" ref="G315:G339" ca="1" si="124">INDIRECT("'"&amp;$A315&amp;"'!AZ28")</f>
        <v>0</v>
      </c>
      <c r="H315" s="132">
        <f t="shared" ca="1" si="117"/>
        <v>0</v>
      </c>
      <c r="I315" s="19">
        <f t="shared" ref="I315:I339" ca="1" si="125">INDIRECT("'"&amp;$A315&amp;"'!AP29")</f>
        <v>0</v>
      </c>
      <c r="J315" s="19">
        <f t="shared" ref="J315:J339" ca="1" si="126">INDIRECT("'"&amp;$A315&amp;"'!AM29")</f>
        <v>0</v>
      </c>
      <c r="K315" s="131">
        <f t="shared" ref="K315:K340" ca="1" si="127">SUM(J315/C315*100)</f>
        <v>0</v>
      </c>
      <c r="L315" s="19">
        <f t="shared" ref="L315:L339" ca="1" si="128">INDIRECT("'"&amp;$A315&amp;"'!AZ29")</f>
        <v>0</v>
      </c>
      <c r="M315" s="131">
        <f t="shared" ca="1" si="118"/>
        <v>0</v>
      </c>
      <c r="N315" s="121"/>
    </row>
    <row r="316" spans="1:14" x14ac:dyDescent="0.35">
      <c r="A316" s="198" t="s">
        <v>2510</v>
      </c>
      <c r="B316" s="19">
        <f t="shared" ca="1" si="119"/>
        <v>28</v>
      </c>
      <c r="C316" s="19">
        <f t="shared" ca="1" si="120"/>
        <v>53799</v>
      </c>
      <c r="D316" s="19">
        <f t="shared" ca="1" si="121"/>
        <v>0</v>
      </c>
      <c r="E316" s="19">
        <f t="shared" ca="1" si="122"/>
        <v>0</v>
      </c>
      <c r="F316" s="167">
        <f t="shared" ca="1" si="123"/>
        <v>0</v>
      </c>
      <c r="G316" s="19">
        <f t="shared" ca="1" si="124"/>
        <v>0</v>
      </c>
      <c r="H316" s="132">
        <f t="shared" ca="1" si="117"/>
        <v>0</v>
      </c>
      <c r="I316" s="19">
        <f t="shared" ca="1" si="125"/>
        <v>0</v>
      </c>
      <c r="J316" s="19">
        <f t="shared" ca="1" si="126"/>
        <v>0</v>
      </c>
      <c r="K316" s="131">
        <f t="shared" ca="1" si="127"/>
        <v>0</v>
      </c>
      <c r="L316" s="19">
        <f t="shared" ca="1" si="128"/>
        <v>0</v>
      </c>
      <c r="M316" s="131">
        <f t="shared" ca="1" si="118"/>
        <v>0</v>
      </c>
      <c r="N316" s="121"/>
    </row>
    <row r="317" spans="1:14" x14ac:dyDescent="0.35">
      <c r="A317" s="198" t="s">
        <v>3618</v>
      </c>
      <c r="B317" s="19">
        <f t="shared" ca="1" si="119"/>
        <v>55</v>
      </c>
      <c r="C317" s="19">
        <f t="shared" ca="1" si="120"/>
        <v>145089</v>
      </c>
      <c r="D317" s="19">
        <f t="shared" ca="1" si="121"/>
        <v>2</v>
      </c>
      <c r="E317" s="19">
        <f t="shared" ca="1" si="122"/>
        <v>1267</v>
      </c>
      <c r="F317" s="167">
        <f t="shared" ca="1" si="123"/>
        <v>0.8732571042601438</v>
      </c>
      <c r="G317" s="19">
        <f t="shared" ca="1" si="124"/>
        <v>0</v>
      </c>
      <c r="H317" s="132">
        <f t="shared" ca="1" si="117"/>
        <v>0</v>
      </c>
      <c r="I317" s="19">
        <f t="shared" ca="1" si="125"/>
        <v>0</v>
      </c>
      <c r="J317" s="19">
        <f t="shared" ca="1" si="126"/>
        <v>0</v>
      </c>
      <c r="K317" s="131">
        <f t="shared" ca="1" si="127"/>
        <v>0</v>
      </c>
      <c r="L317" s="19">
        <f t="shared" ca="1" si="128"/>
        <v>0</v>
      </c>
      <c r="M317" s="131">
        <f t="shared" ca="1" si="118"/>
        <v>0</v>
      </c>
      <c r="N317" s="121"/>
    </row>
    <row r="318" spans="1:14" x14ac:dyDescent="0.35">
      <c r="A318" s="198" t="s">
        <v>2509</v>
      </c>
      <c r="B318" s="19">
        <f t="shared" ca="1" si="119"/>
        <v>37</v>
      </c>
      <c r="C318" s="19">
        <f t="shared" ca="1" si="120"/>
        <v>76715</v>
      </c>
      <c r="D318" s="19">
        <f t="shared" ca="1" si="121"/>
        <v>0</v>
      </c>
      <c r="E318" s="19">
        <f t="shared" ca="1" si="122"/>
        <v>0</v>
      </c>
      <c r="F318" s="167">
        <f t="shared" ca="1" si="123"/>
        <v>0</v>
      </c>
      <c r="G318" s="19">
        <f t="shared" ca="1" si="124"/>
        <v>0</v>
      </c>
      <c r="H318" s="132">
        <f t="shared" ca="1" si="117"/>
        <v>0</v>
      </c>
      <c r="I318" s="19">
        <f t="shared" ca="1" si="125"/>
        <v>0</v>
      </c>
      <c r="J318" s="19">
        <f t="shared" ca="1" si="126"/>
        <v>0</v>
      </c>
      <c r="K318" s="131">
        <f t="shared" ca="1" si="127"/>
        <v>0</v>
      </c>
      <c r="L318" s="19">
        <f t="shared" ca="1" si="128"/>
        <v>0</v>
      </c>
      <c r="M318" s="131">
        <f t="shared" ca="1" si="118"/>
        <v>0</v>
      </c>
      <c r="N318" s="121"/>
    </row>
    <row r="319" spans="1:14" x14ac:dyDescent="0.35">
      <c r="A319" s="198" t="s">
        <v>2508</v>
      </c>
      <c r="B319" s="19">
        <f t="shared" ca="1" si="119"/>
        <v>40</v>
      </c>
      <c r="C319" s="19">
        <f t="shared" ca="1" si="120"/>
        <v>77013</v>
      </c>
      <c r="D319" s="19">
        <f t="shared" ca="1" si="121"/>
        <v>0</v>
      </c>
      <c r="E319" s="19">
        <f t="shared" ca="1" si="122"/>
        <v>0</v>
      </c>
      <c r="F319" s="167">
        <f t="shared" ca="1" si="123"/>
        <v>0</v>
      </c>
      <c r="G319" s="19">
        <f t="shared" ca="1" si="124"/>
        <v>0</v>
      </c>
      <c r="H319" s="132">
        <f t="shared" ca="1" si="117"/>
        <v>0</v>
      </c>
      <c r="I319" s="19">
        <f t="shared" ca="1" si="125"/>
        <v>0</v>
      </c>
      <c r="J319" s="19">
        <f t="shared" ca="1" si="126"/>
        <v>0</v>
      </c>
      <c r="K319" s="131">
        <f t="shared" ca="1" si="127"/>
        <v>0</v>
      </c>
      <c r="L319" s="19">
        <f t="shared" ca="1" si="128"/>
        <v>0</v>
      </c>
      <c r="M319" s="131">
        <f t="shared" ca="1" si="118"/>
        <v>0</v>
      </c>
      <c r="N319" s="121"/>
    </row>
    <row r="320" spans="1:14" x14ac:dyDescent="0.35">
      <c r="A320" s="198" t="s">
        <v>2507</v>
      </c>
      <c r="B320" s="19">
        <f t="shared" ca="1" si="119"/>
        <v>40</v>
      </c>
      <c r="C320" s="19">
        <f t="shared" ca="1" si="120"/>
        <v>86116</v>
      </c>
      <c r="D320" s="19">
        <f t="shared" ca="1" si="121"/>
        <v>0</v>
      </c>
      <c r="E320" s="19">
        <f t="shared" ca="1" si="122"/>
        <v>0</v>
      </c>
      <c r="F320" s="167">
        <f t="shared" ca="1" si="123"/>
        <v>0</v>
      </c>
      <c r="G320" s="19">
        <f t="shared" ca="1" si="124"/>
        <v>0</v>
      </c>
      <c r="H320" s="132">
        <f t="shared" ca="1" si="117"/>
        <v>0</v>
      </c>
      <c r="I320" s="19">
        <f t="shared" ca="1" si="125"/>
        <v>0</v>
      </c>
      <c r="J320" s="19">
        <f t="shared" ca="1" si="126"/>
        <v>0</v>
      </c>
      <c r="K320" s="131">
        <f t="shared" ca="1" si="127"/>
        <v>0</v>
      </c>
      <c r="L320" s="19">
        <f t="shared" ca="1" si="128"/>
        <v>0</v>
      </c>
      <c r="M320" s="131">
        <f t="shared" ca="1" si="118"/>
        <v>0</v>
      </c>
      <c r="N320" s="121"/>
    </row>
    <row r="321" spans="1:14" x14ac:dyDescent="0.35">
      <c r="A321" s="198" t="s">
        <v>3622</v>
      </c>
      <c r="B321" s="19">
        <f t="shared" ca="1" si="119"/>
        <v>39</v>
      </c>
      <c r="C321" s="19">
        <f t="shared" ca="1" si="120"/>
        <v>79623</v>
      </c>
      <c r="D321" s="19">
        <f t="shared" ca="1" si="121"/>
        <v>0</v>
      </c>
      <c r="E321" s="19">
        <f t="shared" ca="1" si="122"/>
        <v>0</v>
      </c>
      <c r="F321" s="167">
        <f t="shared" ca="1" si="123"/>
        <v>0</v>
      </c>
      <c r="G321" s="19">
        <f t="shared" ca="1" si="124"/>
        <v>0</v>
      </c>
      <c r="H321" s="132">
        <f t="shared" ca="1" si="117"/>
        <v>0</v>
      </c>
      <c r="I321" s="19">
        <f t="shared" ca="1" si="125"/>
        <v>0</v>
      </c>
      <c r="J321" s="19">
        <f t="shared" ca="1" si="126"/>
        <v>0</v>
      </c>
      <c r="K321" s="131">
        <f t="shared" ca="1" si="127"/>
        <v>0</v>
      </c>
      <c r="L321" s="19">
        <f t="shared" ca="1" si="128"/>
        <v>0</v>
      </c>
      <c r="M321" s="131">
        <f t="shared" ca="1" si="118"/>
        <v>0</v>
      </c>
      <c r="N321" s="121"/>
    </row>
    <row r="322" spans="1:14" x14ac:dyDescent="0.35">
      <c r="A322" s="198" t="s">
        <v>2506</v>
      </c>
      <c r="B322" s="19">
        <f t="shared" ca="1" si="119"/>
        <v>33</v>
      </c>
      <c r="C322" s="19">
        <f t="shared" ca="1" si="120"/>
        <v>74911</v>
      </c>
      <c r="D322" s="19">
        <f t="shared" ca="1" si="121"/>
        <v>0</v>
      </c>
      <c r="E322" s="19">
        <f t="shared" ca="1" si="122"/>
        <v>0</v>
      </c>
      <c r="F322" s="167">
        <f t="shared" ca="1" si="123"/>
        <v>0</v>
      </c>
      <c r="G322" s="19">
        <f t="shared" ca="1" si="124"/>
        <v>0</v>
      </c>
      <c r="H322" s="132">
        <f t="shared" ca="1" si="117"/>
        <v>0</v>
      </c>
      <c r="I322" s="19">
        <f t="shared" ca="1" si="125"/>
        <v>0</v>
      </c>
      <c r="J322" s="19">
        <f t="shared" ca="1" si="126"/>
        <v>0</v>
      </c>
      <c r="K322" s="131">
        <f t="shared" ca="1" si="127"/>
        <v>0</v>
      </c>
      <c r="L322" s="19">
        <f t="shared" ca="1" si="128"/>
        <v>0</v>
      </c>
      <c r="M322" s="131">
        <f t="shared" ca="1" si="118"/>
        <v>0</v>
      </c>
      <c r="N322" s="121"/>
    </row>
    <row r="323" spans="1:14" x14ac:dyDescent="0.35">
      <c r="A323" s="198" t="s">
        <v>2505</v>
      </c>
      <c r="B323" s="19">
        <f t="shared" ca="1" si="119"/>
        <v>40</v>
      </c>
      <c r="C323" s="19">
        <f t="shared" ca="1" si="120"/>
        <v>75333</v>
      </c>
      <c r="D323" s="19">
        <f t="shared" ca="1" si="121"/>
        <v>0</v>
      </c>
      <c r="E323" s="19">
        <f t="shared" ca="1" si="122"/>
        <v>0</v>
      </c>
      <c r="F323" s="167">
        <f t="shared" ca="1" si="123"/>
        <v>0</v>
      </c>
      <c r="G323" s="19">
        <f t="shared" ca="1" si="124"/>
        <v>0</v>
      </c>
      <c r="H323" s="132">
        <f t="shared" ca="1" si="117"/>
        <v>0</v>
      </c>
      <c r="I323" s="19">
        <f t="shared" ca="1" si="125"/>
        <v>0</v>
      </c>
      <c r="J323" s="19">
        <f t="shared" ca="1" si="126"/>
        <v>0</v>
      </c>
      <c r="K323" s="131">
        <f t="shared" ca="1" si="127"/>
        <v>0</v>
      </c>
      <c r="L323" s="19">
        <f t="shared" ca="1" si="128"/>
        <v>0</v>
      </c>
      <c r="M323" s="131">
        <f t="shared" ca="1" si="118"/>
        <v>0</v>
      </c>
      <c r="N323" s="121"/>
    </row>
    <row r="324" spans="1:14" x14ac:dyDescent="0.35">
      <c r="A324" s="198" t="s">
        <v>2504</v>
      </c>
      <c r="B324" s="19">
        <f t="shared" ca="1" si="119"/>
        <v>24</v>
      </c>
      <c r="C324" s="19">
        <f t="shared" ca="1" si="120"/>
        <v>39672</v>
      </c>
      <c r="D324" s="19">
        <f t="shared" ca="1" si="121"/>
        <v>0</v>
      </c>
      <c r="E324" s="19">
        <f t="shared" ca="1" si="122"/>
        <v>0</v>
      </c>
      <c r="F324" s="167">
        <f t="shared" ca="1" si="123"/>
        <v>0</v>
      </c>
      <c r="G324" s="19">
        <f t="shared" ca="1" si="124"/>
        <v>0</v>
      </c>
      <c r="H324" s="132">
        <f t="shared" ca="1" si="117"/>
        <v>0</v>
      </c>
      <c r="I324" s="19">
        <f t="shared" ca="1" si="125"/>
        <v>0</v>
      </c>
      <c r="J324" s="19">
        <f t="shared" ca="1" si="126"/>
        <v>0</v>
      </c>
      <c r="K324" s="131">
        <f t="shared" ca="1" si="127"/>
        <v>0</v>
      </c>
      <c r="L324" s="19">
        <f t="shared" ca="1" si="128"/>
        <v>0</v>
      </c>
      <c r="M324" s="131">
        <f t="shared" ca="1" si="118"/>
        <v>0</v>
      </c>
      <c r="N324" s="121"/>
    </row>
    <row r="325" spans="1:14" x14ac:dyDescent="0.35">
      <c r="A325" s="198" t="s">
        <v>2503</v>
      </c>
      <c r="B325" s="19">
        <f t="shared" ca="1" si="119"/>
        <v>19</v>
      </c>
      <c r="C325" s="19">
        <f t="shared" ca="1" si="120"/>
        <v>34750</v>
      </c>
      <c r="D325" s="19">
        <f t="shared" ca="1" si="121"/>
        <v>0</v>
      </c>
      <c r="E325" s="19">
        <f t="shared" ca="1" si="122"/>
        <v>0</v>
      </c>
      <c r="F325" s="167">
        <f t="shared" ca="1" si="123"/>
        <v>0</v>
      </c>
      <c r="G325" s="19">
        <f t="shared" ca="1" si="124"/>
        <v>0</v>
      </c>
      <c r="H325" s="132">
        <f t="shared" ca="1" si="117"/>
        <v>0</v>
      </c>
      <c r="I325" s="19">
        <f t="shared" ca="1" si="125"/>
        <v>0</v>
      </c>
      <c r="J325" s="19">
        <f t="shared" ca="1" si="126"/>
        <v>0</v>
      </c>
      <c r="K325" s="131">
        <f t="shared" ca="1" si="127"/>
        <v>0</v>
      </c>
      <c r="L325" s="19">
        <f t="shared" ca="1" si="128"/>
        <v>0</v>
      </c>
      <c r="M325" s="131">
        <f t="shared" ca="1" si="118"/>
        <v>0</v>
      </c>
      <c r="N325" s="121"/>
    </row>
    <row r="326" spans="1:14" x14ac:dyDescent="0.35">
      <c r="A326" s="198" t="s">
        <v>1335</v>
      </c>
      <c r="B326" s="19">
        <f t="shared" ca="1" si="119"/>
        <v>18</v>
      </c>
      <c r="C326" s="19">
        <f t="shared" ca="1" si="120"/>
        <v>18716</v>
      </c>
      <c r="D326" s="19">
        <f t="shared" ca="1" si="121"/>
        <v>0</v>
      </c>
      <c r="E326" s="19">
        <f t="shared" ca="1" si="122"/>
        <v>0</v>
      </c>
      <c r="F326" s="167">
        <f t="shared" ca="1" si="123"/>
        <v>0</v>
      </c>
      <c r="G326" s="19">
        <f t="shared" ca="1" si="124"/>
        <v>0</v>
      </c>
      <c r="H326" s="132">
        <f t="shared" ca="1" si="117"/>
        <v>0</v>
      </c>
      <c r="I326" s="19">
        <f t="shared" ca="1" si="125"/>
        <v>0</v>
      </c>
      <c r="J326" s="19">
        <f t="shared" ca="1" si="126"/>
        <v>0</v>
      </c>
      <c r="K326" s="131">
        <f t="shared" ca="1" si="127"/>
        <v>0</v>
      </c>
      <c r="L326" s="19">
        <f t="shared" ca="1" si="128"/>
        <v>0</v>
      </c>
      <c r="M326" s="131">
        <f t="shared" ca="1" si="118"/>
        <v>0</v>
      </c>
      <c r="N326" s="121"/>
    </row>
    <row r="327" spans="1:14" x14ac:dyDescent="0.35">
      <c r="A327" s="198" t="s">
        <v>2502</v>
      </c>
      <c r="B327" s="19">
        <f t="shared" ca="1" si="119"/>
        <v>18</v>
      </c>
      <c r="C327" s="19">
        <f t="shared" ca="1" si="120"/>
        <v>20949</v>
      </c>
      <c r="D327" s="19">
        <f t="shared" ca="1" si="121"/>
        <v>0</v>
      </c>
      <c r="E327" s="19">
        <f t="shared" ca="1" si="122"/>
        <v>0</v>
      </c>
      <c r="F327" s="167">
        <f t="shared" ca="1" si="123"/>
        <v>0</v>
      </c>
      <c r="G327" s="19">
        <f t="shared" ca="1" si="124"/>
        <v>0</v>
      </c>
      <c r="H327" s="132">
        <f t="shared" ca="1" si="117"/>
        <v>0</v>
      </c>
      <c r="I327" s="19">
        <f t="shared" ca="1" si="125"/>
        <v>0</v>
      </c>
      <c r="J327" s="19">
        <f t="shared" ca="1" si="126"/>
        <v>0</v>
      </c>
      <c r="K327" s="131">
        <f t="shared" ca="1" si="127"/>
        <v>0</v>
      </c>
      <c r="L327" s="19">
        <f t="shared" ca="1" si="128"/>
        <v>0</v>
      </c>
      <c r="M327" s="131">
        <f t="shared" ca="1" si="118"/>
        <v>0</v>
      </c>
      <c r="N327" s="121"/>
    </row>
    <row r="328" spans="1:14" x14ac:dyDescent="0.35">
      <c r="A328" s="198" t="s">
        <v>2501</v>
      </c>
      <c r="B328" s="19">
        <f t="shared" ca="1" si="119"/>
        <v>29</v>
      </c>
      <c r="C328" s="19">
        <f t="shared" ca="1" si="120"/>
        <v>47581</v>
      </c>
      <c r="D328" s="19">
        <f t="shared" ca="1" si="121"/>
        <v>0</v>
      </c>
      <c r="E328" s="19">
        <f t="shared" ca="1" si="122"/>
        <v>0</v>
      </c>
      <c r="F328" s="167">
        <f t="shared" ca="1" si="123"/>
        <v>0</v>
      </c>
      <c r="G328" s="19">
        <f t="shared" ca="1" si="124"/>
        <v>0</v>
      </c>
      <c r="H328" s="132">
        <f t="shared" ca="1" si="117"/>
        <v>0</v>
      </c>
      <c r="I328" s="19">
        <f t="shared" ca="1" si="125"/>
        <v>0</v>
      </c>
      <c r="J328" s="19">
        <f t="shared" ca="1" si="126"/>
        <v>0</v>
      </c>
      <c r="K328" s="131">
        <f t="shared" ca="1" si="127"/>
        <v>0</v>
      </c>
      <c r="L328" s="19">
        <f t="shared" ca="1" si="128"/>
        <v>0</v>
      </c>
      <c r="M328" s="131">
        <f t="shared" ca="1" si="118"/>
        <v>0</v>
      </c>
      <c r="N328" s="121"/>
    </row>
    <row r="329" spans="1:14" x14ac:dyDescent="0.35">
      <c r="A329" s="198" t="s">
        <v>2500</v>
      </c>
      <c r="B329" s="19">
        <f t="shared" ca="1" si="119"/>
        <v>30</v>
      </c>
      <c r="C329" s="19">
        <f t="shared" ca="1" si="120"/>
        <v>66502</v>
      </c>
      <c r="D329" s="19">
        <f t="shared" ca="1" si="121"/>
        <v>0</v>
      </c>
      <c r="E329" s="19">
        <f t="shared" ca="1" si="122"/>
        <v>0</v>
      </c>
      <c r="F329" s="167">
        <f t="shared" ca="1" si="123"/>
        <v>0</v>
      </c>
      <c r="G329" s="19">
        <f t="shared" ca="1" si="124"/>
        <v>0</v>
      </c>
      <c r="H329" s="132">
        <f t="shared" ca="1" si="117"/>
        <v>0</v>
      </c>
      <c r="I329" s="19">
        <f t="shared" ca="1" si="125"/>
        <v>0</v>
      </c>
      <c r="J329" s="19">
        <f t="shared" ca="1" si="126"/>
        <v>0</v>
      </c>
      <c r="K329" s="131">
        <f t="shared" ca="1" si="127"/>
        <v>0</v>
      </c>
      <c r="L329" s="19">
        <f t="shared" ca="1" si="128"/>
        <v>0</v>
      </c>
      <c r="M329" s="131">
        <f t="shared" ca="1" si="118"/>
        <v>0</v>
      </c>
      <c r="N329" s="121"/>
    </row>
    <row r="330" spans="1:14" x14ac:dyDescent="0.35">
      <c r="A330" s="198" t="s">
        <v>2499</v>
      </c>
      <c r="B330" s="19">
        <f t="shared" ca="1" si="119"/>
        <v>40</v>
      </c>
      <c r="C330" s="19">
        <f t="shared" ca="1" si="120"/>
        <v>76170</v>
      </c>
      <c r="D330" s="19">
        <f t="shared" ca="1" si="121"/>
        <v>0</v>
      </c>
      <c r="E330" s="19">
        <f t="shared" ca="1" si="122"/>
        <v>0</v>
      </c>
      <c r="F330" s="167">
        <f t="shared" ca="1" si="123"/>
        <v>0</v>
      </c>
      <c r="G330" s="19">
        <f t="shared" ca="1" si="124"/>
        <v>0</v>
      </c>
      <c r="H330" s="132">
        <f t="shared" ca="1" si="117"/>
        <v>0</v>
      </c>
      <c r="I330" s="19">
        <f t="shared" ca="1" si="125"/>
        <v>1</v>
      </c>
      <c r="J330" s="19">
        <f t="shared" ca="1" si="126"/>
        <v>178</v>
      </c>
      <c r="K330" s="131">
        <f t="shared" ca="1" si="127"/>
        <v>0.23368780359721678</v>
      </c>
      <c r="L330" s="19">
        <f t="shared" ca="1" si="128"/>
        <v>0</v>
      </c>
      <c r="M330" s="131">
        <f t="shared" ca="1" si="118"/>
        <v>0</v>
      </c>
      <c r="N330" s="121"/>
    </row>
    <row r="331" spans="1:14" x14ac:dyDescent="0.35">
      <c r="A331" s="198" t="s">
        <v>2498</v>
      </c>
      <c r="B331" s="19">
        <f t="shared" ca="1" si="119"/>
        <v>18</v>
      </c>
      <c r="C331" s="19">
        <f t="shared" ca="1" si="120"/>
        <v>28253</v>
      </c>
      <c r="D331" s="19">
        <f t="shared" ca="1" si="121"/>
        <v>0</v>
      </c>
      <c r="E331" s="19">
        <f t="shared" ca="1" si="122"/>
        <v>0</v>
      </c>
      <c r="F331" s="167">
        <f t="shared" ca="1" si="123"/>
        <v>0</v>
      </c>
      <c r="G331" s="19">
        <f t="shared" ca="1" si="124"/>
        <v>0</v>
      </c>
      <c r="H331" s="132">
        <f t="shared" ca="1" si="117"/>
        <v>0</v>
      </c>
      <c r="I331" s="19">
        <f t="shared" ca="1" si="125"/>
        <v>0</v>
      </c>
      <c r="J331" s="19">
        <f t="shared" ca="1" si="126"/>
        <v>0</v>
      </c>
      <c r="K331" s="131">
        <f t="shared" ca="1" si="127"/>
        <v>0</v>
      </c>
      <c r="L331" s="19">
        <f t="shared" ca="1" si="128"/>
        <v>0</v>
      </c>
      <c r="M331" s="131">
        <f t="shared" ca="1" si="118"/>
        <v>0</v>
      </c>
      <c r="N331" s="121"/>
    </row>
    <row r="332" spans="1:14" x14ac:dyDescent="0.35">
      <c r="A332" s="198" t="s">
        <v>2497</v>
      </c>
      <c r="B332" s="19">
        <f t="shared" ca="1" si="119"/>
        <v>19</v>
      </c>
      <c r="C332" s="19">
        <f t="shared" ca="1" si="120"/>
        <v>32403</v>
      </c>
      <c r="D332" s="19">
        <f t="shared" ca="1" si="121"/>
        <v>0</v>
      </c>
      <c r="E332" s="19">
        <f t="shared" ca="1" si="122"/>
        <v>0</v>
      </c>
      <c r="F332" s="167">
        <f t="shared" ca="1" si="123"/>
        <v>0</v>
      </c>
      <c r="G332" s="19">
        <f t="shared" ca="1" si="124"/>
        <v>0</v>
      </c>
      <c r="H332" s="132">
        <f t="shared" ca="1" si="117"/>
        <v>0</v>
      </c>
      <c r="I332" s="19">
        <f t="shared" ca="1" si="125"/>
        <v>0</v>
      </c>
      <c r="J332" s="19">
        <f t="shared" ca="1" si="126"/>
        <v>0</v>
      </c>
      <c r="K332" s="131">
        <f t="shared" ca="1" si="127"/>
        <v>0</v>
      </c>
      <c r="L332" s="19">
        <f t="shared" ca="1" si="128"/>
        <v>0</v>
      </c>
      <c r="M332" s="131">
        <f t="shared" ca="1" si="118"/>
        <v>0</v>
      </c>
      <c r="N332" s="121"/>
    </row>
    <row r="333" spans="1:14" x14ac:dyDescent="0.35">
      <c r="A333" s="198" t="s">
        <v>2496</v>
      </c>
      <c r="B333" s="19">
        <f t="shared" ca="1" si="119"/>
        <v>18</v>
      </c>
      <c r="C333" s="19">
        <f t="shared" ca="1" si="120"/>
        <v>31641</v>
      </c>
      <c r="D333" s="19">
        <f t="shared" ca="1" si="121"/>
        <v>0</v>
      </c>
      <c r="E333" s="19">
        <f t="shared" ca="1" si="122"/>
        <v>0</v>
      </c>
      <c r="F333" s="167">
        <f t="shared" ca="1" si="123"/>
        <v>0</v>
      </c>
      <c r="G333" s="19">
        <f t="shared" ca="1" si="124"/>
        <v>0</v>
      </c>
      <c r="H333" s="132">
        <f t="shared" ca="1" si="117"/>
        <v>0</v>
      </c>
      <c r="I333" s="19">
        <f t="shared" ca="1" si="125"/>
        <v>0</v>
      </c>
      <c r="J333" s="19">
        <f t="shared" ca="1" si="126"/>
        <v>0</v>
      </c>
      <c r="K333" s="131">
        <f t="shared" ca="1" si="127"/>
        <v>0</v>
      </c>
      <c r="L333" s="19">
        <f t="shared" ca="1" si="128"/>
        <v>0</v>
      </c>
      <c r="M333" s="131">
        <f t="shared" ca="1" si="118"/>
        <v>0</v>
      </c>
      <c r="N333" s="121"/>
    </row>
    <row r="334" spans="1:14" x14ac:dyDescent="0.35">
      <c r="A334" s="198" t="s">
        <v>2495</v>
      </c>
      <c r="B334" s="19">
        <f t="shared" ca="1" si="119"/>
        <v>18</v>
      </c>
      <c r="C334" s="19">
        <f t="shared" ca="1" si="120"/>
        <v>33783</v>
      </c>
      <c r="D334" s="19">
        <f t="shared" ca="1" si="121"/>
        <v>0</v>
      </c>
      <c r="E334" s="19">
        <f t="shared" ca="1" si="122"/>
        <v>0</v>
      </c>
      <c r="F334" s="167">
        <f t="shared" ca="1" si="123"/>
        <v>0</v>
      </c>
      <c r="G334" s="19">
        <f t="shared" ca="1" si="124"/>
        <v>0</v>
      </c>
      <c r="H334" s="132">
        <f t="shared" ca="1" si="117"/>
        <v>0</v>
      </c>
      <c r="I334" s="19">
        <f t="shared" ca="1" si="125"/>
        <v>0</v>
      </c>
      <c r="J334" s="19">
        <f t="shared" ca="1" si="126"/>
        <v>0</v>
      </c>
      <c r="K334" s="131">
        <f t="shared" ca="1" si="127"/>
        <v>0</v>
      </c>
      <c r="L334" s="19">
        <f t="shared" ca="1" si="128"/>
        <v>0</v>
      </c>
      <c r="M334" s="131">
        <f t="shared" ca="1" si="118"/>
        <v>0</v>
      </c>
      <c r="N334" s="121"/>
    </row>
    <row r="335" spans="1:14" x14ac:dyDescent="0.35">
      <c r="A335" s="198" t="s">
        <v>2494</v>
      </c>
      <c r="B335" s="19">
        <f t="shared" ca="1" si="119"/>
        <v>40</v>
      </c>
      <c r="C335" s="19">
        <f t="shared" ca="1" si="120"/>
        <v>84471</v>
      </c>
      <c r="D335" s="19">
        <f t="shared" ca="1" si="121"/>
        <v>2</v>
      </c>
      <c r="E335" s="19">
        <f t="shared" ca="1" si="122"/>
        <v>853</v>
      </c>
      <c r="F335" s="167">
        <f t="shared" ca="1" si="123"/>
        <v>1.0098140190124423</v>
      </c>
      <c r="G335" s="19">
        <f t="shared" ca="1" si="124"/>
        <v>0</v>
      </c>
      <c r="H335" s="132">
        <f t="shared" ca="1" si="117"/>
        <v>0</v>
      </c>
      <c r="I335" s="19">
        <f t="shared" ca="1" si="125"/>
        <v>1</v>
      </c>
      <c r="J335" s="19">
        <f t="shared" ca="1" si="126"/>
        <v>364</v>
      </c>
      <c r="K335" s="131">
        <f t="shared" ca="1" si="127"/>
        <v>0.43091711948479361</v>
      </c>
      <c r="L335" s="19">
        <f t="shared" ca="1" si="128"/>
        <v>0</v>
      </c>
      <c r="M335" s="131">
        <f t="shared" ca="1" si="118"/>
        <v>0</v>
      </c>
      <c r="N335" s="121"/>
    </row>
    <row r="336" spans="1:14" x14ac:dyDescent="0.35">
      <c r="A336" s="198" t="s">
        <v>2493</v>
      </c>
      <c r="B336" s="19">
        <f t="shared" ca="1" si="119"/>
        <v>40</v>
      </c>
      <c r="C336" s="19">
        <f t="shared" ca="1" si="120"/>
        <v>74644</v>
      </c>
      <c r="D336" s="19">
        <f t="shared" ca="1" si="121"/>
        <v>0</v>
      </c>
      <c r="E336" s="19">
        <f t="shared" ca="1" si="122"/>
        <v>0</v>
      </c>
      <c r="F336" s="167">
        <f t="shared" ca="1" si="123"/>
        <v>0</v>
      </c>
      <c r="G336" s="19">
        <f t="shared" ca="1" si="124"/>
        <v>0</v>
      </c>
      <c r="H336" s="132">
        <f t="shared" ca="1" si="117"/>
        <v>0</v>
      </c>
      <c r="I336" s="19">
        <f t="shared" ca="1" si="125"/>
        <v>0</v>
      </c>
      <c r="J336" s="19">
        <f t="shared" ca="1" si="126"/>
        <v>0</v>
      </c>
      <c r="K336" s="131">
        <f t="shared" ca="1" si="127"/>
        <v>0</v>
      </c>
      <c r="L336" s="19">
        <f t="shared" ca="1" si="128"/>
        <v>0</v>
      </c>
      <c r="M336" s="131">
        <f t="shared" ca="1" si="118"/>
        <v>0</v>
      </c>
      <c r="N336" s="121"/>
    </row>
    <row r="337" spans="1:14" x14ac:dyDescent="0.35">
      <c r="A337" s="198" t="s">
        <v>2492</v>
      </c>
      <c r="B337" s="19">
        <f t="shared" ca="1" si="119"/>
        <v>20</v>
      </c>
      <c r="C337" s="19">
        <f t="shared" ca="1" si="120"/>
        <v>37700</v>
      </c>
      <c r="D337" s="19">
        <f t="shared" ca="1" si="121"/>
        <v>2</v>
      </c>
      <c r="E337" s="19">
        <f t="shared" ca="1" si="122"/>
        <v>482</v>
      </c>
      <c r="F337" s="167">
        <f t="shared" ca="1" si="123"/>
        <v>1.2785145888594165</v>
      </c>
      <c r="G337" s="19">
        <f t="shared" ca="1" si="124"/>
        <v>0</v>
      </c>
      <c r="H337" s="132">
        <f t="shared" ca="1" si="117"/>
        <v>0</v>
      </c>
      <c r="I337" s="19">
        <f t="shared" ca="1" si="125"/>
        <v>0</v>
      </c>
      <c r="J337" s="19">
        <f t="shared" ca="1" si="126"/>
        <v>0</v>
      </c>
      <c r="K337" s="131">
        <f t="shared" ca="1" si="127"/>
        <v>0</v>
      </c>
      <c r="L337" s="19">
        <f t="shared" ca="1" si="128"/>
        <v>0</v>
      </c>
      <c r="M337" s="131">
        <f t="shared" ca="1" si="118"/>
        <v>0</v>
      </c>
      <c r="N337" s="121"/>
    </row>
    <row r="338" spans="1:14" x14ac:dyDescent="0.35">
      <c r="A338" s="198" t="s">
        <v>2491</v>
      </c>
      <c r="B338" s="19">
        <f t="shared" ca="1" si="119"/>
        <v>34</v>
      </c>
      <c r="C338" s="19">
        <f t="shared" ca="1" si="120"/>
        <v>64155</v>
      </c>
      <c r="D338" s="19">
        <f t="shared" ca="1" si="121"/>
        <v>1</v>
      </c>
      <c r="E338" s="19">
        <f t="shared" ca="1" si="122"/>
        <v>389</v>
      </c>
      <c r="F338" s="167">
        <f t="shared" ca="1" si="123"/>
        <v>0.60634401059932974</v>
      </c>
      <c r="G338" s="19">
        <f t="shared" ca="1" si="124"/>
        <v>0</v>
      </c>
      <c r="H338" s="132">
        <f t="shared" ca="1" si="117"/>
        <v>0</v>
      </c>
      <c r="I338" s="19">
        <f t="shared" ca="1" si="125"/>
        <v>0</v>
      </c>
      <c r="J338" s="19">
        <f t="shared" ca="1" si="126"/>
        <v>0</v>
      </c>
      <c r="K338" s="131">
        <f t="shared" ca="1" si="127"/>
        <v>0</v>
      </c>
      <c r="L338" s="19">
        <f t="shared" ca="1" si="128"/>
        <v>0</v>
      </c>
      <c r="M338" s="131">
        <f t="shared" ca="1" si="118"/>
        <v>0</v>
      </c>
      <c r="N338" s="121"/>
    </row>
    <row r="339" spans="1:14" x14ac:dyDescent="0.35">
      <c r="A339" s="197" t="s">
        <v>2490</v>
      </c>
      <c r="B339" s="19">
        <f t="shared" ca="1" si="119"/>
        <v>32</v>
      </c>
      <c r="C339" s="19">
        <f t="shared" ca="1" si="120"/>
        <v>58711</v>
      </c>
      <c r="D339" s="19">
        <f t="shared" ca="1" si="121"/>
        <v>0</v>
      </c>
      <c r="E339" s="19">
        <f t="shared" ca="1" si="122"/>
        <v>0</v>
      </c>
      <c r="F339" s="167">
        <f t="shared" ca="1" si="123"/>
        <v>0</v>
      </c>
      <c r="G339" s="19">
        <f t="shared" ca="1" si="124"/>
        <v>0</v>
      </c>
      <c r="H339" s="132">
        <f t="shared" ca="1" si="117"/>
        <v>0</v>
      </c>
      <c r="I339" s="19">
        <f t="shared" ca="1" si="125"/>
        <v>0</v>
      </c>
      <c r="J339" s="19">
        <f t="shared" ca="1" si="126"/>
        <v>0</v>
      </c>
      <c r="K339" s="131">
        <f t="shared" ca="1" si="127"/>
        <v>0</v>
      </c>
      <c r="L339" s="19">
        <f t="shared" ca="1" si="128"/>
        <v>0</v>
      </c>
      <c r="M339" s="131">
        <f t="shared" ca="1" si="118"/>
        <v>0</v>
      </c>
      <c r="N339" s="121"/>
    </row>
    <row r="340" spans="1:14" x14ac:dyDescent="0.35">
      <c r="A340" s="122" t="s">
        <v>2529</v>
      </c>
      <c r="B340" s="130">
        <f ca="1">SUM(B314:B339)</f>
        <v>765</v>
      </c>
      <c r="C340" s="129">
        <f ca="1">SUM(C314:C339)</f>
        <v>1475489</v>
      </c>
      <c r="D340" s="127">
        <f ca="1">SUM(D314:D339)</f>
        <v>8</v>
      </c>
      <c r="E340" s="126">
        <f ca="1">SUM(E314:E339)</f>
        <v>3132</v>
      </c>
      <c r="F340" s="167">
        <f t="shared" ca="1" si="116"/>
        <v>0.21226861060977073</v>
      </c>
      <c r="G340" s="138">
        <f ca="1">SUM(G314:G339)</f>
        <v>0</v>
      </c>
      <c r="H340" s="128">
        <f t="shared" ca="1" si="117"/>
        <v>0</v>
      </c>
      <c r="I340" s="127">
        <f ca="1">SUM(I314:I339)</f>
        <v>2</v>
      </c>
      <c r="J340" s="126">
        <f ca="1">SUM(J314:J339)</f>
        <v>542</v>
      </c>
      <c r="K340" s="131">
        <f t="shared" ca="1" si="127"/>
        <v>3.673358459466658E-2</v>
      </c>
      <c r="L340" s="138">
        <f ca="1">SUM(L314:L339)</f>
        <v>0</v>
      </c>
      <c r="M340" s="123">
        <f ca="1">SUM(L340/B340*100)</f>
        <v>0</v>
      </c>
      <c r="N340" s="121"/>
    </row>
    <row r="341" spans="1:14" x14ac:dyDescent="0.35">
      <c r="E341" s="120" t="s">
        <v>2487</v>
      </c>
      <c r="J341" s="120" t="s">
        <v>2487</v>
      </c>
      <c r="N341" s="121"/>
    </row>
    <row r="342" spans="1:14" x14ac:dyDescent="0.25">
      <c r="A342" s="79" t="s">
        <v>2558</v>
      </c>
      <c r="B342" s="83"/>
      <c r="C342" s="83"/>
      <c r="D342" s="83"/>
      <c r="E342" s="83"/>
      <c r="F342" s="83"/>
      <c r="G342" s="83"/>
      <c r="H342" s="83"/>
      <c r="I342" s="83"/>
      <c r="J342" s="83"/>
      <c r="K342" s="83"/>
      <c r="L342" s="83"/>
      <c r="M342" s="83"/>
      <c r="N342" s="121"/>
    </row>
    <row r="343" spans="1:14" x14ac:dyDescent="0.25">
      <c r="A343" s="79"/>
      <c r="B343" s="83"/>
      <c r="C343" s="83"/>
      <c r="D343" s="83"/>
      <c r="E343" s="83"/>
      <c r="F343" s="83"/>
      <c r="G343" s="83"/>
      <c r="H343" s="83"/>
      <c r="I343" s="83"/>
      <c r="J343" s="83"/>
      <c r="K343" s="83"/>
      <c r="L343" s="83"/>
      <c r="M343" s="83"/>
      <c r="N343" s="121"/>
    </row>
    <row r="344" spans="1:14" ht="29" x14ac:dyDescent="0.25">
      <c r="A344" s="80" t="s">
        <v>2557</v>
      </c>
      <c r="B344" s="80"/>
      <c r="C344" s="80"/>
      <c r="D344" s="80"/>
      <c r="E344" s="80"/>
      <c r="F344" s="80"/>
      <c r="G344" s="80"/>
      <c r="H344" s="80"/>
      <c r="I344" s="80"/>
      <c r="J344" s="80"/>
      <c r="K344" s="80"/>
      <c r="L344" s="80"/>
      <c r="M344" s="79"/>
      <c r="N344" s="121"/>
    </row>
    <row r="345" spans="1:14" x14ac:dyDescent="0.35">
      <c r="N345" s="121"/>
    </row>
    <row r="346" spans="1:14" x14ac:dyDescent="0.25">
      <c r="A346" s="297" t="s">
        <v>2513</v>
      </c>
      <c r="B346" s="298" t="s">
        <v>2556</v>
      </c>
      <c r="C346" s="299" t="s">
        <v>2555</v>
      </c>
      <c r="D346" s="294" t="s">
        <v>2597</v>
      </c>
      <c r="E346" s="295"/>
      <c r="F346" s="295"/>
      <c r="G346" s="295"/>
      <c r="H346" s="301"/>
      <c r="I346" s="294" t="s">
        <v>2588</v>
      </c>
      <c r="J346" s="295"/>
      <c r="K346" s="295"/>
      <c r="L346" s="295"/>
      <c r="M346" s="295"/>
      <c r="N346" s="121"/>
    </row>
    <row r="347" spans="1:14" ht="43.5" x14ac:dyDescent="0.25">
      <c r="A347" s="297"/>
      <c r="B347" s="298"/>
      <c r="C347" s="300"/>
      <c r="D347" s="133" t="s">
        <v>2554</v>
      </c>
      <c r="E347" s="112" t="s">
        <v>2553</v>
      </c>
      <c r="F347" s="111" t="s">
        <v>2539</v>
      </c>
      <c r="G347" s="111" t="s">
        <v>2552</v>
      </c>
      <c r="H347" s="134" t="s">
        <v>2537</v>
      </c>
      <c r="I347" s="133" t="s">
        <v>2554</v>
      </c>
      <c r="J347" s="112" t="s">
        <v>2553</v>
      </c>
      <c r="K347" s="111" t="s">
        <v>2539</v>
      </c>
      <c r="L347" s="111" t="s">
        <v>2552</v>
      </c>
      <c r="M347" s="111" t="s">
        <v>2537</v>
      </c>
      <c r="N347" s="121"/>
    </row>
    <row r="348" spans="1:14" x14ac:dyDescent="0.35">
      <c r="A348" s="204" t="s">
        <v>2512</v>
      </c>
      <c r="B348" s="19">
        <f ca="1">INDIRECT("'"&amp;$A348&amp;"'!AW39")</f>
        <v>18</v>
      </c>
      <c r="C348" s="19">
        <f ca="1">INDIRECT("'"&amp;$A348&amp;"'!AM35")</f>
        <v>22875</v>
      </c>
      <c r="D348" s="19">
        <f ca="1">INDIRECT("'"&amp;$A348&amp;"'!AP31")</f>
        <v>0</v>
      </c>
      <c r="E348" s="19">
        <f ca="1">INDIRECT("'"&amp;$A348&amp;"'!AM31")</f>
        <v>0</v>
      </c>
      <c r="F348" s="167">
        <f t="shared" ref="F348" ca="1" si="129">SUM(E348/C348*100)</f>
        <v>0</v>
      </c>
      <c r="G348" s="19">
        <f ca="1">INDIRECT("'"&amp;$A348&amp;"'!AZ31")</f>
        <v>0</v>
      </c>
      <c r="H348" s="132">
        <f t="shared" ref="H348:H374" ca="1" si="130">SUM(G348/B348*100)</f>
        <v>0</v>
      </c>
      <c r="I348" s="19">
        <f ca="1">INDIRECT("'"&amp;$A348&amp;"'!AP32")</f>
        <v>0</v>
      </c>
      <c r="J348" s="19">
        <f ca="1">INDIRECT("'"&amp;$A348&amp;"'!AM32")</f>
        <v>0</v>
      </c>
      <c r="K348" s="131">
        <f ca="1">SUM(J348/C348*100)</f>
        <v>0</v>
      </c>
      <c r="L348" s="19">
        <f ca="1">INDIRECT("'"&amp;$A348&amp;"'!AZ32")</f>
        <v>0</v>
      </c>
      <c r="M348" s="131">
        <f t="shared" ref="M348:M373" ca="1" si="131">SUM(L348/B314*100)</f>
        <v>0</v>
      </c>
      <c r="N348" s="121"/>
    </row>
    <row r="349" spans="1:14" x14ac:dyDescent="0.35">
      <c r="A349" s="198" t="s">
        <v>2511</v>
      </c>
      <c r="B349" s="19">
        <f t="shared" ref="B349:B373" ca="1" si="132">INDIRECT("'"&amp;$A349&amp;"'!AW39")</f>
        <v>18</v>
      </c>
      <c r="C349" s="19">
        <f t="shared" ref="C349:C373" ca="1" si="133">INDIRECT("'"&amp;$A349&amp;"'!AM35")</f>
        <v>33914</v>
      </c>
      <c r="D349" s="19">
        <f t="shared" ref="D349:D373" ca="1" si="134">INDIRECT("'"&amp;$A349&amp;"'!AP31")</f>
        <v>0</v>
      </c>
      <c r="E349" s="19">
        <f t="shared" ref="E349:E373" ca="1" si="135">INDIRECT("'"&amp;$A349&amp;"'!AM31")</f>
        <v>0</v>
      </c>
      <c r="F349" s="167">
        <f t="shared" ref="F349:F374" ca="1" si="136">SUM(E349/C349*100)</f>
        <v>0</v>
      </c>
      <c r="G349" s="19">
        <f t="shared" ref="G349:G373" ca="1" si="137">INDIRECT("'"&amp;$A349&amp;"'!AZ31")</f>
        <v>0</v>
      </c>
      <c r="H349" s="132">
        <f t="shared" ca="1" si="130"/>
        <v>0</v>
      </c>
      <c r="I349" s="19">
        <f t="shared" ref="I349:I373" ca="1" si="138">INDIRECT("'"&amp;$A349&amp;"'!AP32")</f>
        <v>0</v>
      </c>
      <c r="J349" s="19">
        <f t="shared" ref="J349:J373" ca="1" si="139">INDIRECT("'"&amp;$A349&amp;"'!AM32")</f>
        <v>0</v>
      </c>
      <c r="K349" s="131">
        <f t="shared" ref="K349:K373" ca="1" si="140">SUM(J349/C349*100)</f>
        <v>0</v>
      </c>
      <c r="L349" s="19">
        <f t="shared" ref="L349:L373" ca="1" si="141">INDIRECT("'"&amp;$A349&amp;"'!AZ32")</f>
        <v>0</v>
      </c>
      <c r="M349" s="131">
        <f t="shared" ca="1" si="131"/>
        <v>0</v>
      </c>
      <c r="N349" s="121"/>
    </row>
    <row r="350" spans="1:14" x14ac:dyDescent="0.35">
      <c r="A350" s="198" t="s">
        <v>2510</v>
      </c>
      <c r="B350" s="19">
        <f t="shared" ca="1" si="132"/>
        <v>28</v>
      </c>
      <c r="C350" s="19">
        <f t="shared" ca="1" si="133"/>
        <v>53799</v>
      </c>
      <c r="D350" s="19">
        <f t="shared" ca="1" si="134"/>
        <v>0</v>
      </c>
      <c r="E350" s="19">
        <f t="shared" ca="1" si="135"/>
        <v>0</v>
      </c>
      <c r="F350" s="167">
        <f t="shared" ca="1" si="136"/>
        <v>0</v>
      </c>
      <c r="G350" s="19">
        <f t="shared" ca="1" si="137"/>
        <v>0</v>
      </c>
      <c r="H350" s="132">
        <f t="shared" ca="1" si="130"/>
        <v>0</v>
      </c>
      <c r="I350" s="19">
        <f t="shared" ca="1" si="138"/>
        <v>0</v>
      </c>
      <c r="J350" s="19">
        <f t="shared" ca="1" si="139"/>
        <v>0</v>
      </c>
      <c r="K350" s="131">
        <f t="shared" ca="1" si="140"/>
        <v>0</v>
      </c>
      <c r="L350" s="19">
        <f t="shared" ca="1" si="141"/>
        <v>0</v>
      </c>
      <c r="M350" s="131">
        <f t="shared" ca="1" si="131"/>
        <v>0</v>
      </c>
      <c r="N350" s="121"/>
    </row>
    <row r="351" spans="1:14" x14ac:dyDescent="0.35">
      <c r="A351" s="198" t="s">
        <v>3618</v>
      </c>
      <c r="B351" s="19">
        <f t="shared" ca="1" si="132"/>
        <v>55</v>
      </c>
      <c r="C351" s="19">
        <f t="shared" ca="1" si="133"/>
        <v>145089</v>
      </c>
      <c r="D351" s="19">
        <f t="shared" ca="1" si="134"/>
        <v>1</v>
      </c>
      <c r="E351" s="19">
        <f t="shared" ca="1" si="135"/>
        <v>559</v>
      </c>
      <c r="F351" s="167">
        <f t="shared" ca="1" si="136"/>
        <v>0.38528075870672485</v>
      </c>
      <c r="G351" s="19">
        <f t="shared" ca="1" si="137"/>
        <v>0</v>
      </c>
      <c r="H351" s="132">
        <f t="shared" ca="1" si="130"/>
        <v>0</v>
      </c>
      <c r="I351" s="19">
        <f t="shared" ca="1" si="138"/>
        <v>0</v>
      </c>
      <c r="J351" s="19">
        <f t="shared" ca="1" si="139"/>
        <v>0</v>
      </c>
      <c r="K351" s="131">
        <f t="shared" ca="1" si="140"/>
        <v>0</v>
      </c>
      <c r="L351" s="19">
        <f t="shared" ca="1" si="141"/>
        <v>0</v>
      </c>
      <c r="M351" s="131">
        <f t="shared" ca="1" si="131"/>
        <v>0</v>
      </c>
      <c r="N351" s="121"/>
    </row>
    <row r="352" spans="1:14" ht="14.5" customHeight="1" x14ac:dyDescent="0.35">
      <c r="A352" s="198" t="s">
        <v>2509</v>
      </c>
      <c r="B352" s="19">
        <f t="shared" ca="1" si="132"/>
        <v>37</v>
      </c>
      <c r="C352" s="19">
        <f t="shared" ca="1" si="133"/>
        <v>76715</v>
      </c>
      <c r="D352" s="19">
        <f t="shared" ca="1" si="134"/>
        <v>0</v>
      </c>
      <c r="E352" s="19">
        <f t="shared" ca="1" si="135"/>
        <v>0</v>
      </c>
      <c r="F352" s="167">
        <f t="shared" ca="1" si="136"/>
        <v>0</v>
      </c>
      <c r="G352" s="19">
        <f t="shared" ca="1" si="137"/>
        <v>0</v>
      </c>
      <c r="H352" s="132">
        <f t="shared" ca="1" si="130"/>
        <v>0</v>
      </c>
      <c r="I352" s="19">
        <f t="shared" ca="1" si="138"/>
        <v>0</v>
      </c>
      <c r="J352" s="19">
        <f t="shared" ca="1" si="139"/>
        <v>0</v>
      </c>
      <c r="K352" s="131">
        <f t="shared" ca="1" si="140"/>
        <v>0</v>
      </c>
      <c r="L352" s="19">
        <f t="shared" ca="1" si="141"/>
        <v>0</v>
      </c>
      <c r="M352" s="131">
        <f t="shared" ca="1" si="131"/>
        <v>0</v>
      </c>
      <c r="N352" s="121"/>
    </row>
    <row r="353" spans="1:14" x14ac:dyDescent="0.35">
      <c r="A353" s="198" t="s">
        <v>2508</v>
      </c>
      <c r="B353" s="19">
        <f t="shared" ca="1" si="132"/>
        <v>40</v>
      </c>
      <c r="C353" s="19">
        <f t="shared" ca="1" si="133"/>
        <v>77013</v>
      </c>
      <c r="D353" s="19">
        <f t="shared" ca="1" si="134"/>
        <v>0</v>
      </c>
      <c r="E353" s="19">
        <f t="shared" ca="1" si="135"/>
        <v>0</v>
      </c>
      <c r="F353" s="167">
        <f t="shared" ca="1" si="136"/>
        <v>0</v>
      </c>
      <c r="G353" s="19">
        <f t="shared" ca="1" si="137"/>
        <v>0</v>
      </c>
      <c r="H353" s="132">
        <f t="shared" ca="1" si="130"/>
        <v>0</v>
      </c>
      <c r="I353" s="19">
        <f t="shared" ca="1" si="138"/>
        <v>0</v>
      </c>
      <c r="J353" s="19">
        <f t="shared" ca="1" si="139"/>
        <v>0</v>
      </c>
      <c r="K353" s="131">
        <f t="shared" ca="1" si="140"/>
        <v>0</v>
      </c>
      <c r="L353" s="19">
        <f t="shared" ca="1" si="141"/>
        <v>0</v>
      </c>
      <c r="M353" s="131">
        <f t="shared" ca="1" si="131"/>
        <v>0</v>
      </c>
      <c r="N353" s="121"/>
    </row>
    <row r="354" spans="1:14" x14ac:dyDescent="0.35">
      <c r="A354" s="198" t="s">
        <v>2507</v>
      </c>
      <c r="B354" s="19">
        <f t="shared" ca="1" si="132"/>
        <v>40</v>
      </c>
      <c r="C354" s="19">
        <f t="shared" ca="1" si="133"/>
        <v>86116</v>
      </c>
      <c r="D354" s="19">
        <f t="shared" ca="1" si="134"/>
        <v>0</v>
      </c>
      <c r="E354" s="19">
        <f t="shared" ca="1" si="135"/>
        <v>0</v>
      </c>
      <c r="F354" s="167">
        <f t="shared" ca="1" si="136"/>
        <v>0</v>
      </c>
      <c r="G354" s="19">
        <f t="shared" ca="1" si="137"/>
        <v>0</v>
      </c>
      <c r="H354" s="132">
        <f t="shared" ca="1" si="130"/>
        <v>0</v>
      </c>
      <c r="I354" s="19">
        <f t="shared" ca="1" si="138"/>
        <v>0</v>
      </c>
      <c r="J354" s="19">
        <f t="shared" ca="1" si="139"/>
        <v>0</v>
      </c>
      <c r="K354" s="131">
        <f t="shared" ca="1" si="140"/>
        <v>0</v>
      </c>
      <c r="L354" s="19">
        <f t="shared" ca="1" si="141"/>
        <v>0</v>
      </c>
      <c r="M354" s="131">
        <f t="shared" ca="1" si="131"/>
        <v>0</v>
      </c>
      <c r="N354" s="121"/>
    </row>
    <row r="355" spans="1:14" x14ac:dyDescent="0.35">
      <c r="A355" s="198" t="s">
        <v>3622</v>
      </c>
      <c r="B355" s="19">
        <f t="shared" ca="1" si="132"/>
        <v>39</v>
      </c>
      <c r="C355" s="19">
        <f t="shared" ca="1" si="133"/>
        <v>79623</v>
      </c>
      <c r="D355" s="19">
        <f t="shared" ca="1" si="134"/>
        <v>0</v>
      </c>
      <c r="E355" s="19">
        <f t="shared" ca="1" si="135"/>
        <v>0</v>
      </c>
      <c r="F355" s="167">
        <f t="shared" ca="1" si="136"/>
        <v>0</v>
      </c>
      <c r="G355" s="19">
        <f t="shared" ca="1" si="137"/>
        <v>0</v>
      </c>
      <c r="H355" s="132">
        <f t="shared" ca="1" si="130"/>
        <v>0</v>
      </c>
      <c r="I355" s="19">
        <f t="shared" ca="1" si="138"/>
        <v>0</v>
      </c>
      <c r="J355" s="19">
        <f t="shared" ca="1" si="139"/>
        <v>0</v>
      </c>
      <c r="K355" s="131">
        <f t="shared" ca="1" si="140"/>
        <v>0</v>
      </c>
      <c r="L355" s="19">
        <f t="shared" ca="1" si="141"/>
        <v>0</v>
      </c>
      <c r="M355" s="131">
        <f t="shared" ca="1" si="131"/>
        <v>0</v>
      </c>
      <c r="N355" s="121"/>
    </row>
    <row r="356" spans="1:14" x14ac:dyDescent="0.35">
      <c r="A356" s="198" t="s">
        <v>2506</v>
      </c>
      <c r="B356" s="19">
        <f t="shared" ca="1" si="132"/>
        <v>33</v>
      </c>
      <c r="C356" s="19">
        <f t="shared" ca="1" si="133"/>
        <v>74911</v>
      </c>
      <c r="D356" s="19">
        <f t="shared" ca="1" si="134"/>
        <v>0</v>
      </c>
      <c r="E356" s="19">
        <f t="shared" ca="1" si="135"/>
        <v>0</v>
      </c>
      <c r="F356" s="167">
        <f t="shared" ca="1" si="136"/>
        <v>0</v>
      </c>
      <c r="G356" s="19">
        <f t="shared" ca="1" si="137"/>
        <v>0</v>
      </c>
      <c r="H356" s="132">
        <f t="shared" ca="1" si="130"/>
        <v>0</v>
      </c>
      <c r="I356" s="19">
        <f t="shared" ca="1" si="138"/>
        <v>1</v>
      </c>
      <c r="J356" s="19">
        <f t="shared" ca="1" si="139"/>
        <v>110</v>
      </c>
      <c r="K356" s="131">
        <f t="shared" ca="1" si="140"/>
        <v>0.14684091788922854</v>
      </c>
      <c r="L356" s="19">
        <f t="shared" ca="1" si="141"/>
        <v>0</v>
      </c>
      <c r="M356" s="131">
        <f t="shared" ca="1" si="131"/>
        <v>0</v>
      </c>
      <c r="N356" s="121"/>
    </row>
    <row r="357" spans="1:14" x14ac:dyDescent="0.35">
      <c r="A357" s="198" t="s">
        <v>2505</v>
      </c>
      <c r="B357" s="19">
        <f t="shared" ca="1" si="132"/>
        <v>40</v>
      </c>
      <c r="C357" s="19">
        <f t="shared" ca="1" si="133"/>
        <v>75333</v>
      </c>
      <c r="D357" s="19">
        <f t="shared" ca="1" si="134"/>
        <v>0</v>
      </c>
      <c r="E357" s="19">
        <f t="shared" ca="1" si="135"/>
        <v>0</v>
      </c>
      <c r="F357" s="167">
        <f t="shared" ca="1" si="136"/>
        <v>0</v>
      </c>
      <c r="G357" s="19">
        <f t="shared" ca="1" si="137"/>
        <v>0</v>
      </c>
      <c r="H357" s="132">
        <f t="shared" ca="1" si="130"/>
        <v>0</v>
      </c>
      <c r="I357" s="19">
        <f t="shared" ca="1" si="138"/>
        <v>0</v>
      </c>
      <c r="J357" s="19">
        <f t="shared" ca="1" si="139"/>
        <v>0</v>
      </c>
      <c r="K357" s="131">
        <f t="shared" ca="1" si="140"/>
        <v>0</v>
      </c>
      <c r="L357" s="19">
        <f t="shared" ca="1" si="141"/>
        <v>0</v>
      </c>
      <c r="M357" s="131">
        <f t="shared" ca="1" si="131"/>
        <v>0</v>
      </c>
      <c r="N357" s="121"/>
    </row>
    <row r="358" spans="1:14" x14ac:dyDescent="0.35">
      <c r="A358" s="198" t="s">
        <v>2504</v>
      </c>
      <c r="B358" s="19">
        <f t="shared" ca="1" si="132"/>
        <v>24</v>
      </c>
      <c r="C358" s="19">
        <f t="shared" ca="1" si="133"/>
        <v>39672</v>
      </c>
      <c r="D358" s="19">
        <f t="shared" ca="1" si="134"/>
        <v>0</v>
      </c>
      <c r="E358" s="19">
        <f t="shared" ca="1" si="135"/>
        <v>0</v>
      </c>
      <c r="F358" s="167">
        <f t="shared" ca="1" si="136"/>
        <v>0</v>
      </c>
      <c r="G358" s="19">
        <f t="shared" ca="1" si="137"/>
        <v>0</v>
      </c>
      <c r="H358" s="132">
        <f t="shared" ca="1" si="130"/>
        <v>0</v>
      </c>
      <c r="I358" s="19">
        <f t="shared" ca="1" si="138"/>
        <v>0</v>
      </c>
      <c r="J358" s="19">
        <f t="shared" ca="1" si="139"/>
        <v>0</v>
      </c>
      <c r="K358" s="131">
        <f t="shared" ca="1" si="140"/>
        <v>0</v>
      </c>
      <c r="L358" s="19">
        <f t="shared" ca="1" si="141"/>
        <v>0</v>
      </c>
      <c r="M358" s="131">
        <f t="shared" ca="1" si="131"/>
        <v>0</v>
      </c>
      <c r="N358" s="121"/>
    </row>
    <row r="359" spans="1:14" x14ac:dyDescent="0.35">
      <c r="A359" s="198" t="s">
        <v>2503</v>
      </c>
      <c r="B359" s="19">
        <f t="shared" ca="1" si="132"/>
        <v>19</v>
      </c>
      <c r="C359" s="19">
        <f t="shared" ca="1" si="133"/>
        <v>34750</v>
      </c>
      <c r="D359" s="19">
        <f t="shared" ca="1" si="134"/>
        <v>0</v>
      </c>
      <c r="E359" s="19">
        <f t="shared" ca="1" si="135"/>
        <v>0</v>
      </c>
      <c r="F359" s="167">
        <f t="shared" ca="1" si="136"/>
        <v>0</v>
      </c>
      <c r="G359" s="19">
        <f t="shared" ca="1" si="137"/>
        <v>0</v>
      </c>
      <c r="H359" s="132">
        <f t="shared" ca="1" si="130"/>
        <v>0</v>
      </c>
      <c r="I359" s="19">
        <f t="shared" ca="1" si="138"/>
        <v>0</v>
      </c>
      <c r="J359" s="19">
        <f t="shared" ca="1" si="139"/>
        <v>0</v>
      </c>
      <c r="K359" s="131">
        <f t="shared" ca="1" si="140"/>
        <v>0</v>
      </c>
      <c r="L359" s="19">
        <f t="shared" ca="1" si="141"/>
        <v>0</v>
      </c>
      <c r="M359" s="131">
        <f t="shared" ca="1" si="131"/>
        <v>0</v>
      </c>
      <c r="N359" s="121"/>
    </row>
    <row r="360" spans="1:14" x14ac:dyDescent="0.35">
      <c r="A360" s="198" t="s">
        <v>1335</v>
      </c>
      <c r="B360" s="19">
        <f t="shared" ca="1" si="132"/>
        <v>18</v>
      </c>
      <c r="C360" s="19">
        <f t="shared" ca="1" si="133"/>
        <v>18716</v>
      </c>
      <c r="D360" s="19">
        <f t="shared" ca="1" si="134"/>
        <v>0</v>
      </c>
      <c r="E360" s="19">
        <f t="shared" ca="1" si="135"/>
        <v>0</v>
      </c>
      <c r="F360" s="167">
        <f t="shared" ca="1" si="136"/>
        <v>0</v>
      </c>
      <c r="G360" s="19">
        <f t="shared" ca="1" si="137"/>
        <v>0</v>
      </c>
      <c r="H360" s="132">
        <f t="shared" ca="1" si="130"/>
        <v>0</v>
      </c>
      <c r="I360" s="19">
        <f t="shared" ca="1" si="138"/>
        <v>0</v>
      </c>
      <c r="J360" s="19">
        <f t="shared" ca="1" si="139"/>
        <v>0</v>
      </c>
      <c r="K360" s="131">
        <f t="shared" ca="1" si="140"/>
        <v>0</v>
      </c>
      <c r="L360" s="19">
        <f t="shared" ca="1" si="141"/>
        <v>0</v>
      </c>
      <c r="M360" s="131">
        <f t="shared" ca="1" si="131"/>
        <v>0</v>
      </c>
      <c r="N360" s="121"/>
    </row>
    <row r="361" spans="1:14" x14ac:dyDescent="0.35">
      <c r="A361" s="198" t="s">
        <v>2502</v>
      </c>
      <c r="B361" s="19">
        <f t="shared" ca="1" si="132"/>
        <v>18</v>
      </c>
      <c r="C361" s="19">
        <f t="shared" ca="1" si="133"/>
        <v>20949</v>
      </c>
      <c r="D361" s="19">
        <f t="shared" ca="1" si="134"/>
        <v>0</v>
      </c>
      <c r="E361" s="19">
        <f t="shared" ca="1" si="135"/>
        <v>0</v>
      </c>
      <c r="F361" s="167">
        <f t="shared" ca="1" si="136"/>
        <v>0</v>
      </c>
      <c r="G361" s="19">
        <f t="shared" ca="1" si="137"/>
        <v>0</v>
      </c>
      <c r="H361" s="132">
        <f t="shared" ca="1" si="130"/>
        <v>0</v>
      </c>
      <c r="I361" s="19">
        <f t="shared" ca="1" si="138"/>
        <v>0</v>
      </c>
      <c r="J361" s="19">
        <f t="shared" ca="1" si="139"/>
        <v>0</v>
      </c>
      <c r="K361" s="131">
        <f t="shared" ca="1" si="140"/>
        <v>0</v>
      </c>
      <c r="L361" s="19">
        <f t="shared" ca="1" si="141"/>
        <v>0</v>
      </c>
      <c r="M361" s="131">
        <f t="shared" ca="1" si="131"/>
        <v>0</v>
      </c>
      <c r="N361" s="121"/>
    </row>
    <row r="362" spans="1:14" x14ac:dyDescent="0.35">
      <c r="A362" s="198" t="s">
        <v>2501</v>
      </c>
      <c r="B362" s="19">
        <f t="shared" ca="1" si="132"/>
        <v>29</v>
      </c>
      <c r="C362" s="19">
        <f t="shared" ca="1" si="133"/>
        <v>47581</v>
      </c>
      <c r="D362" s="19">
        <f t="shared" ca="1" si="134"/>
        <v>0</v>
      </c>
      <c r="E362" s="19">
        <f t="shared" ca="1" si="135"/>
        <v>0</v>
      </c>
      <c r="F362" s="167">
        <f t="shared" ca="1" si="136"/>
        <v>0</v>
      </c>
      <c r="G362" s="19">
        <f t="shared" ca="1" si="137"/>
        <v>0</v>
      </c>
      <c r="H362" s="132">
        <f t="shared" ca="1" si="130"/>
        <v>0</v>
      </c>
      <c r="I362" s="19">
        <f t="shared" ca="1" si="138"/>
        <v>0</v>
      </c>
      <c r="J362" s="19">
        <f t="shared" ca="1" si="139"/>
        <v>0</v>
      </c>
      <c r="K362" s="131">
        <f t="shared" ca="1" si="140"/>
        <v>0</v>
      </c>
      <c r="L362" s="19">
        <f t="shared" ca="1" si="141"/>
        <v>0</v>
      </c>
      <c r="M362" s="131">
        <f t="shared" ca="1" si="131"/>
        <v>0</v>
      </c>
      <c r="N362" s="121"/>
    </row>
    <row r="363" spans="1:14" x14ac:dyDescent="0.35">
      <c r="A363" s="198" t="s">
        <v>2500</v>
      </c>
      <c r="B363" s="19">
        <f t="shared" ca="1" si="132"/>
        <v>30</v>
      </c>
      <c r="C363" s="19">
        <f t="shared" ca="1" si="133"/>
        <v>66502</v>
      </c>
      <c r="D363" s="19">
        <f t="shared" ca="1" si="134"/>
        <v>0</v>
      </c>
      <c r="E363" s="19">
        <f t="shared" ca="1" si="135"/>
        <v>0</v>
      </c>
      <c r="F363" s="167">
        <f t="shared" ca="1" si="136"/>
        <v>0</v>
      </c>
      <c r="G363" s="19">
        <f t="shared" ca="1" si="137"/>
        <v>0</v>
      </c>
      <c r="H363" s="132">
        <f t="shared" ca="1" si="130"/>
        <v>0</v>
      </c>
      <c r="I363" s="19">
        <f t="shared" ca="1" si="138"/>
        <v>0</v>
      </c>
      <c r="J363" s="19">
        <f t="shared" ca="1" si="139"/>
        <v>0</v>
      </c>
      <c r="K363" s="131">
        <f t="shared" ca="1" si="140"/>
        <v>0</v>
      </c>
      <c r="L363" s="19">
        <f t="shared" ca="1" si="141"/>
        <v>0</v>
      </c>
      <c r="M363" s="131">
        <f t="shared" ca="1" si="131"/>
        <v>0</v>
      </c>
      <c r="N363" s="121"/>
    </row>
    <row r="364" spans="1:14" x14ac:dyDescent="0.35">
      <c r="A364" s="198" t="s">
        <v>2499</v>
      </c>
      <c r="B364" s="19">
        <f t="shared" ca="1" si="132"/>
        <v>40</v>
      </c>
      <c r="C364" s="19">
        <f t="shared" ca="1" si="133"/>
        <v>76170</v>
      </c>
      <c r="D364" s="19">
        <f t="shared" ca="1" si="134"/>
        <v>0</v>
      </c>
      <c r="E364" s="19">
        <f t="shared" ca="1" si="135"/>
        <v>0</v>
      </c>
      <c r="F364" s="167">
        <f t="shared" ca="1" si="136"/>
        <v>0</v>
      </c>
      <c r="G364" s="19">
        <f t="shared" ca="1" si="137"/>
        <v>0</v>
      </c>
      <c r="H364" s="132">
        <f t="shared" ca="1" si="130"/>
        <v>0</v>
      </c>
      <c r="I364" s="19">
        <f t="shared" ca="1" si="138"/>
        <v>1</v>
      </c>
      <c r="J364" s="19">
        <f t="shared" ca="1" si="139"/>
        <v>80</v>
      </c>
      <c r="K364" s="131">
        <f t="shared" ca="1" si="140"/>
        <v>0.10502822633582776</v>
      </c>
      <c r="L364" s="19">
        <f t="shared" ca="1" si="141"/>
        <v>0</v>
      </c>
      <c r="M364" s="131">
        <f t="shared" ca="1" si="131"/>
        <v>0</v>
      </c>
      <c r="N364" s="121"/>
    </row>
    <row r="365" spans="1:14" x14ac:dyDescent="0.35">
      <c r="A365" s="198" t="s">
        <v>2498</v>
      </c>
      <c r="B365" s="19">
        <f t="shared" ca="1" si="132"/>
        <v>18</v>
      </c>
      <c r="C365" s="19">
        <f t="shared" ca="1" si="133"/>
        <v>28253</v>
      </c>
      <c r="D365" s="19">
        <f t="shared" ca="1" si="134"/>
        <v>0</v>
      </c>
      <c r="E365" s="19">
        <f t="shared" ca="1" si="135"/>
        <v>0</v>
      </c>
      <c r="F365" s="167">
        <f t="shared" ca="1" si="136"/>
        <v>0</v>
      </c>
      <c r="G365" s="19">
        <f t="shared" ca="1" si="137"/>
        <v>0</v>
      </c>
      <c r="H365" s="132">
        <f t="shared" ca="1" si="130"/>
        <v>0</v>
      </c>
      <c r="I365" s="19">
        <f t="shared" ca="1" si="138"/>
        <v>0</v>
      </c>
      <c r="J365" s="19">
        <f t="shared" ca="1" si="139"/>
        <v>0</v>
      </c>
      <c r="K365" s="131">
        <f t="shared" ca="1" si="140"/>
        <v>0</v>
      </c>
      <c r="L365" s="19">
        <f t="shared" ca="1" si="141"/>
        <v>0</v>
      </c>
      <c r="M365" s="131">
        <f t="shared" ca="1" si="131"/>
        <v>0</v>
      </c>
      <c r="N365" s="121"/>
    </row>
    <row r="366" spans="1:14" x14ac:dyDescent="0.35">
      <c r="A366" s="198" t="s">
        <v>2497</v>
      </c>
      <c r="B366" s="19">
        <f t="shared" ca="1" si="132"/>
        <v>19</v>
      </c>
      <c r="C366" s="19">
        <f t="shared" ca="1" si="133"/>
        <v>32403</v>
      </c>
      <c r="D366" s="19">
        <f t="shared" ca="1" si="134"/>
        <v>0</v>
      </c>
      <c r="E366" s="19">
        <f t="shared" ca="1" si="135"/>
        <v>0</v>
      </c>
      <c r="F366" s="167">
        <f t="shared" ca="1" si="136"/>
        <v>0</v>
      </c>
      <c r="G366" s="19">
        <f t="shared" ca="1" si="137"/>
        <v>0</v>
      </c>
      <c r="H366" s="132">
        <f t="shared" ca="1" si="130"/>
        <v>0</v>
      </c>
      <c r="I366" s="19">
        <f t="shared" ca="1" si="138"/>
        <v>0</v>
      </c>
      <c r="J366" s="19">
        <f t="shared" ca="1" si="139"/>
        <v>0</v>
      </c>
      <c r="K366" s="131">
        <f t="shared" ca="1" si="140"/>
        <v>0</v>
      </c>
      <c r="L366" s="19">
        <f t="shared" ca="1" si="141"/>
        <v>0</v>
      </c>
      <c r="M366" s="131">
        <f t="shared" ca="1" si="131"/>
        <v>0</v>
      </c>
      <c r="N366" s="121"/>
    </row>
    <row r="367" spans="1:14" x14ac:dyDescent="0.35">
      <c r="A367" s="198" t="s">
        <v>2496</v>
      </c>
      <c r="B367" s="19">
        <f t="shared" ca="1" si="132"/>
        <v>18</v>
      </c>
      <c r="C367" s="19">
        <f t="shared" ca="1" si="133"/>
        <v>31641</v>
      </c>
      <c r="D367" s="19">
        <f t="shared" ca="1" si="134"/>
        <v>0</v>
      </c>
      <c r="E367" s="19">
        <f t="shared" ca="1" si="135"/>
        <v>0</v>
      </c>
      <c r="F367" s="167">
        <f t="shared" ca="1" si="136"/>
        <v>0</v>
      </c>
      <c r="G367" s="19">
        <f t="shared" ca="1" si="137"/>
        <v>0</v>
      </c>
      <c r="H367" s="132">
        <f t="shared" ca="1" si="130"/>
        <v>0</v>
      </c>
      <c r="I367" s="19">
        <f t="shared" ca="1" si="138"/>
        <v>0</v>
      </c>
      <c r="J367" s="19">
        <f t="shared" ca="1" si="139"/>
        <v>0</v>
      </c>
      <c r="K367" s="131">
        <f t="shared" ca="1" si="140"/>
        <v>0</v>
      </c>
      <c r="L367" s="19">
        <f t="shared" ca="1" si="141"/>
        <v>0</v>
      </c>
      <c r="M367" s="131">
        <f t="shared" ca="1" si="131"/>
        <v>0</v>
      </c>
      <c r="N367" s="121"/>
    </row>
    <row r="368" spans="1:14" x14ac:dyDescent="0.35">
      <c r="A368" s="198" t="s">
        <v>2495</v>
      </c>
      <c r="B368" s="19">
        <f t="shared" ca="1" si="132"/>
        <v>18</v>
      </c>
      <c r="C368" s="19">
        <f t="shared" ca="1" si="133"/>
        <v>33783</v>
      </c>
      <c r="D368" s="19">
        <f t="shared" ca="1" si="134"/>
        <v>0</v>
      </c>
      <c r="E368" s="19">
        <f t="shared" ca="1" si="135"/>
        <v>0</v>
      </c>
      <c r="F368" s="167">
        <f t="shared" ca="1" si="136"/>
        <v>0</v>
      </c>
      <c r="G368" s="19">
        <f t="shared" ca="1" si="137"/>
        <v>0</v>
      </c>
      <c r="H368" s="132">
        <f t="shared" ca="1" si="130"/>
        <v>0</v>
      </c>
      <c r="I368" s="19">
        <f t="shared" ca="1" si="138"/>
        <v>0</v>
      </c>
      <c r="J368" s="19">
        <f t="shared" ca="1" si="139"/>
        <v>0</v>
      </c>
      <c r="K368" s="131">
        <f t="shared" ca="1" si="140"/>
        <v>0</v>
      </c>
      <c r="L368" s="19">
        <f t="shared" ca="1" si="141"/>
        <v>0</v>
      </c>
      <c r="M368" s="131">
        <f t="shared" ca="1" si="131"/>
        <v>0</v>
      </c>
      <c r="N368" s="121"/>
    </row>
    <row r="369" spans="1:14" x14ac:dyDescent="0.35">
      <c r="A369" s="198" t="s">
        <v>2494</v>
      </c>
      <c r="B369" s="19">
        <f t="shared" ca="1" si="132"/>
        <v>40</v>
      </c>
      <c r="C369" s="19">
        <f t="shared" ca="1" si="133"/>
        <v>84471</v>
      </c>
      <c r="D369" s="19">
        <f t="shared" ca="1" si="134"/>
        <v>0</v>
      </c>
      <c r="E369" s="19">
        <f t="shared" ca="1" si="135"/>
        <v>0</v>
      </c>
      <c r="F369" s="167">
        <f t="shared" ca="1" si="136"/>
        <v>0</v>
      </c>
      <c r="G369" s="19">
        <f t="shared" ca="1" si="137"/>
        <v>0</v>
      </c>
      <c r="H369" s="132">
        <f t="shared" ca="1" si="130"/>
        <v>0</v>
      </c>
      <c r="I369" s="19">
        <f t="shared" ca="1" si="138"/>
        <v>1</v>
      </c>
      <c r="J369" s="19">
        <f t="shared" ca="1" si="139"/>
        <v>74</v>
      </c>
      <c r="K369" s="131">
        <f t="shared" ca="1" si="140"/>
        <v>8.760402978537013E-2</v>
      </c>
      <c r="L369" s="19">
        <f t="shared" ca="1" si="141"/>
        <v>0</v>
      </c>
      <c r="M369" s="131">
        <f t="shared" ca="1" si="131"/>
        <v>0</v>
      </c>
      <c r="N369" s="121"/>
    </row>
    <row r="370" spans="1:14" x14ac:dyDescent="0.35">
      <c r="A370" s="198" t="s">
        <v>2493</v>
      </c>
      <c r="B370" s="19">
        <f t="shared" ca="1" si="132"/>
        <v>40</v>
      </c>
      <c r="C370" s="19">
        <f t="shared" ca="1" si="133"/>
        <v>74644</v>
      </c>
      <c r="D370" s="19">
        <f t="shared" ca="1" si="134"/>
        <v>0</v>
      </c>
      <c r="E370" s="19">
        <f t="shared" ca="1" si="135"/>
        <v>0</v>
      </c>
      <c r="F370" s="167">
        <f t="shared" ca="1" si="136"/>
        <v>0</v>
      </c>
      <c r="G370" s="19">
        <f t="shared" ca="1" si="137"/>
        <v>0</v>
      </c>
      <c r="H370" s="132">
        <f t="shared" ca="1" si="130"/>
        <v>0</v>
      </c>
      <c r="I370" s="19">
        <f t="shared" ca="1" si="138"/>
        <v>0</v>
      </c>
      <c r="J370" s="19">
        <f t="shared" ca="1" si="139"/>
        <v>0</v>
      </c>
      <c r="K370" s="131">
        <f t="shared" ca="1" si="140"/>
        <v>0</v>
      </c>
      <c r="L370" s="19">
        <f t="shared" ca="1" si="141"/>
        <v>0</v>
      </c>
      <c r="M370" s="131">
        <f t="shared" ca="1" si="131"/>
        <v>0</v>
      </c>
      <c r="N370" s="121"/>
    </row>
    <row r="371" spans="1:14" x14ac:dyDescent="0.35">
      <c r="A371" s="198" t="s">
        <v>2492</v>
      </c>
      <c r="B371" s="19">
        <f t="shared" ca="1" si="132"/>
        <v>20</v>
      </c>
      <c r="C371" s="19">
        <f t="shared" ca="1" si="133"/>
        <v>37700</v>
      </c>
      <c r="D371" s="19">
        <f t="shared" ca="1" si="134"/>
        <v>0</v>
      </c>
      <c r="E371" s="19">
        <f t="shared" ca="1" si="135"/>
        <v>0</v>
      </c>
      <c r="F371" s="167">
        <f t="shared" ca="1" si="136"/>
        <v>0</v>
      </c>
      <c r="G371" s="19">
        <f t="shared" ca="1" si="137"/>
        <v>0</v>
      </c>
      <c r="H371" s="132">
        <f t="shared" ca="1" si="130"/>
        <v>0</v>
      </c>
      <c r="I371" s="19">
        <f t="shared" ca="1" si="138"/>
        <v>0</v>
      </c>
      <c r="J371" s="19">
        <f t="shared" ca="1" si="139"/>
        <v>0</v>
      </c>
      <c r="K371" s="131">
        <f t="shared" ca="1" si="140"/>
        <v>0</v>
      </c>
      <c r="L371" s="19">
        <f t="shared" ca="1" si="141"/>
        <v>0</v>
      </c>
      <c r="M371" s="131">
        <f t="shared" ca="1" si="131"/>
        <v>0</v>
      </c>
      <c r="N371" s="121"/>
    </row>
    <row r="372" spans="1:14" x14ac:dyDescent="0.35">
      <c r="A372" s="198" t="s">
        <v>2491</v>
      </c>
      <c r="B372" s="19">
        <f t="shared" ca="1" si="132"/>
        <v>34</v>
      </c>
      <c r="C372" s="19">
        <f t="shared" ca="1" si="133"/>
        <v>64155</v>
      </c>
      <c r="D372" s="19">
        <f t="shared" ca="1" si="134"/>
        <v>0</v>
      </c>
      <c r="E372" s="19">
        <f t="shared" ca="1" si="135"/>
        <v>0</v>
      </c>
      <c r="F372" s="167">
        <f t="shared" ca="1" si="136"/>
        <v>0</v>
      </c>
      <c r="G372" s="19">
        <f t="shared" ca="1" si="137"/>
        <v>0</v>
      </c>
      <c r="H372" s="132">
        <f t="shared" ca="1" si="130"/>
        <v>0</v>
      </c>
      <c r="I372" s="19">
        <f t="shared" ca="1" si="138"/>
        <v>0</v>
      </c>
      <c r="J372" s="19">
        <f t="shared" ca="1" si="139"/>
        <v>0</v>
      </c>
      <c r="K372" s="131">
        <f t="shared" ca="1" si="140"/>
        <v>0</v>
      </c>
      <c r="L372" s="19">
        <f t="shared" ca="1" si="141"/>
        <v>0</v>
      </c>
      <c r="M372" s="131">
        <f t="shared" ca="1" si="131"/>
        <v>0</v>
      </c>
      <c r="N372" s="121"/>
    </row>
    <row r="373" spans="1:14" x14ac:dyDescent="0.35">
      <c r="A373" s="197" t="s">
        <v>2490</v>
      </c>
      <c r="B373" s="19">
        <f t="shared" ca="1" si="132"/>
        <v>32</v>
      </c>
      <c r="C373" s="19">
        <f t="shared" ca="1" si="133"/>
        <v>58711</v>
      </c>
      <c r="D373" s="19">
        <f t="shared" ca="1" si="134"/>
        <v>0</v>
      </c>
      <c r="E373" s="19">
        <f t="shared" ca="1" si="135"/>
        <v>0</v>
      </c>
      <c r="F373" s="167">
        <f t="shared" ca="1" si="136"/>
        <v>0</v>
      </c>
      <c r="G373" s="19">
        <f t="shared" ca="1" si="137"/>
        <v>0</v>
      </c>
      <c r="H373" s="132">
        <f t="shared" ca="1" si="130"/>
        <v>0</v>
      </c>
      <c r="I373" s="19">
        <f t="shared" ca="1" si="138"/>
        <v>0</v>
      </c>
      <c r="J373" s="19">
        <f t="shared" ca="1" si="139"/>
        <v>0</v>
      </c>
      <c r="K373" s="131">
        <f t="shared" ca="1" si="140"/>
        <v>0</v>
      </c>
      <c r="L373" s="19">
        <f t="shared" ca="1" si="141"/>
        <v>0</v>
      </c>
      <c r="M373" s="131">
        <f t="shared" ca="1" si="131"/>
        <v>0</v>
      </c>
      <c r="N373" s="121"/>
    </row>
    <row r="374" spans="1:14" x14ac:dyDescent="0.35">
      <c r="A374" s="122" t="s">
        <v>2529</v>
      </c>
      <c r="B374" s="130">
        <f ca="1">SUM(B348:B373)</f>
        <v>765</v>
      </c>
      <c r="C374" s="129">
        <f ca="1">SUM(C348:C373)</f>
        <v>1475489</v>
      </c>
      <c r="D374" s="127">
        <f ca="1">SUM(D348:D373)</f>
        <v>1</v>
      </c>
      <c r="E374" s="126">
        <f ca="1">SUM(E348:E373)</f>
        <v>559</v>
      </c>
      <c r="F374" s="167">
        <f t="shared" ca="1" si="136"/>
        <v>3.7885744997082318E-2</v>
      </c>
      <c r="G374" s="138">
        <f ca="1">SUM(G348:G373)</f>
        <v>0</v>
      </c>
      <c r="H374" s="128">
        <f t="shared" ca="1" si="130"/>
        <v>0</v>
      </c>
      <c r="I374" s="127">
        <f ca="1">SUM(I348:I373)</f>
        <v>3</v>
      </c>
      <c r="J374" s="126">
        <f ca="1">SUM(J348:J373)</f>
        <v>264</v>
      </c>
      <c r="K374" s="131">
        <f t="shared" ref="K374" ca="1" si="142">SUM(J374/C374*100)</f>
        <v>1.7892373308103279E-2</v>
      </c>
      <c r="L374" s="138">
        <f ca="1">SUM(L348:L373)</f>
        <v>0</v>
      </c>
      <c r="M374" s="123">
        <f ca="1">SUM(L374/B374*100)</f>
        <v>0</v>
      </c>
      <c r="N374" s="121"/>
    </row>
    <row r="375" spans="1:14" x14ac:dyDescent="0.35">
      <c r="E375" s="120" t="s">
        <v>2487</v>
      </c>
      <c r="J375" s="120" t="s">
        <v>2487</v>
      </c>
      <c r="N375" s="121"/>
    </row>
    <row r="376" spans="1:14" x14ac:dyDescent="0.25">
      <c r="A376" s="79" t="s">
        <v>2558</v>
      </c>
      <c r="B376" s="83"/>
      <c r="C376" s="83"/>
      <c r="D376" s="83"/>
      <c r="E376" s="83"/>
      <c r="F376" s="83"/>
      <c r="G376" s="83"/>
      <c r="H376" s="83"/>
      <c r="I376" s="266"/>
      <c r="J376" s="266"/>
      <c r="K376" s="266"/>
      <c r="L376" s="266"/>
      <c r="M376" s="266"/>
      <c r="N376" s="121"/>
    </row>
    <row r="377" spans="1:14" x14ac:dyDescent="0.25">
      <c r="A377" s="79"/>
      <c r="B377" s="83"/>
      <c r="C377" s="83"/>
      <c r="D377" s="83"/>
      <c r="E377" s="83"/>
      <c r="F377" s="83"/>
      <c r="G377" s="83"/>
      <c r="H377" s="83"/>
      <c r="I377" s="266"/>
      <c r="J377" s="266"/>
      <c r="K377" s="266"/>
      <c r="L377" s="266"/>
      <c r="M377" s="266"/>
      <c r="N377" s="121"/>
    </row>
    <row r="378" spans="1:14" ht="28.9" customHeight="1" x14ac:dyDescent="0.25">
      <c r="A378" s="80" t="s">
        <v>2557</v>
      </c>
      <c r="B378" s="80"/>
      <c r="C378" s="80"/>
      <c r="D378" s="80"/>
      <c r="E378" s="80"/>
      <c r="F378" s="80"/>
      <c r="G378" s="80"/>
      <c r="H378" s="80"/>
      <c r="I378" s="40"/>
      <c r="J378" s="40"/>
      <c r="K378" s="40"/>
      <c r="L378" s="40"/>
      <c r="M378" s="261"/>
      <c r="N378" s="121"/>
    </row>
    <row r="379" spans="1:14" x14ac:dyDescent="0.35">
      <c r="N379" s="121"/>
    </row>
    <row r="380" spans="1:14" ht="14.5" customHeight="1" x14ac:dyDescent="0.25">
      <c r="A380" s="297" t="s">
        <v>2513</v>
      </c>
      <c r="B380" s="298" t="s">
        <v>2556</v>
      </c>
      <c r="C380" s="299" t="s">
        <v>2555</v>
      </c>
      <c r="D380" s="294" t="s">
        <v>2589</v>
      </c>
      <c r="E380" s="295"/>
      <c r="F380" s="295"/>
      <c r="G380" s="295"/>
      <c r="H380" s="301"/>
      <c r="I380" s="302" t="s">
        <v>2530</v>
      </c>
      <c r="J380" s="303"/>
      <c r="K380" s="303"/>
      <c r="L380" s="303"/>
      <c r="M380" s="310"/>
      <c r="N380" s="121"/>
    </row>
    <row r="381" spans="1:14" ht="43.5" x14ac:dyDescent="0.25">
      <c r="A381" s="297"/>
      <c r="B381" s="298"/>
      <c r="C381" s="300"/>
      <c r="D381" s="133" t="s">
        <v>2554</v>
      </c>
      <c r="E381" s="112" t="s">
        <v>2553</v>
      </c>
      <c r="F381" s="111" t="s">
        <v>2539</v>
      </c>
      <c r="G381" s="111" t="s">
        <v>2552</v>
      </c>
      <c r="H381" s="134" t="s">
        <v>2537</v>
      </c>
      <c r="I381" s="133" t="s">
        <v>2554</v>
      </c>
      <c r="J381" s="112" t="s">
        <v>2553</v>
      </c>
      <c r="K381" s="111" t="s">
        <v>2539</v>
      </c>
      <c r="L381" s="111" t="s">
        <v>2552</v>
      </c>
      <c r="M381" s="111" t="s">
        <v>2537</v>
      </c>
      <c r="N381" s="121"/>
    </row>
    <row r="382" spans="1:14" x14ac:dyDescent="0.35">
      <c r="A382" s="204" t="s">
        <v>2512</v>
      </c>
      <c r="B382" s="19">
        <f ca="1">INDIRECT("'"&amp;$A382&amp;"'!AW39")</f>
        <v>18</v>
      </c>
      <c r="C382" s="19">
        <f ca="1">INDIRECT("'"&amp;$A382&amp;"'!AM35")</f>
        <v>22875</v>
      </c>
      <c r="D382" s="19">
        <f ca="1">INDIRECT("'"&amp;$A382&amp;"'!AP33")</f>
        <v>0</v>
      </c>
      <c r="E382" s="19">
        <f ca="1">INDIRECT("'"&amp;$A382&amp;"'!AM33")</f>
        <v>0</v>
      </c>
      <c r="F382" s="167">
        <f t="shared" ref="F382:F408" ca="1" si="143">SUM(E382/C382*100)</f>
        <v>0</v>
      </c>
      <c r="G382" s="19">
        <f ca="1">INDIRECT("'"&amp;$A382&amp;"'!AZ33")</f>
        <v>0</v>
      </c>
      <c r="H382" s="132">
        <f t="shared" ref="H382:H408" ca="1" si="144">SUM(G382/B382*100)</f>
        <v>0</v>
      </c>
      <c r="I382" s="19">
        <f ca="1">INDIRECT("'"&amp;$A382&amp;"'!AP34")</f>
        <v>7</v>
      </c>
      <c r="J382" s="19">
        <f ca="1">INDIRECT("'"&amp;$A382&amp;"'!AM34")</f>
        <v>3354</v>
      </c>
      <c r="K382" s="131">
        <f ca="1">SUM(J382/C382*100)</f>
        <v>14.662295081967214</v>
      </c>
      <c r="L382" s="19">
        <f ca="1">INDIRECT("'"&amp;$A382&amp;"'!AZ34")</f>
        <v>2</v>
      </c>
      <c r="M382" s="131">
        <f t="shared" ref="M382:M407" ca="1" si="145">SUM(L382/B348*100)</f>
        <v>11.111111111111111</v>
      </c>
      <c r="N382" s="121"/>
    </row>
    <row r="383" spans="1:14" x14ac:dyDescent="0.35">
      <c r="A383" s="198" t="s">
        <v>2511</v>
      </c>
      <c r="B383" s="19">
        <f t="shared" ref="B383:B407" ca="1" si="146">INDIRECT("'"&amp;$A383&amp;"'!AW39")</f>
        <v>18</v>
      </c>
      <c r="C383" s="19">
        <f t="shared" ref="C383:C407" ca="1" si="147">INDIRECT("'"&amp;$A383&amp;"'!AM35")</f>
        <v>33914</v>
      </c>
      <c r="D383" s="19">
        <f t="shared" ref="D383:D407" ca="1" si="148">INDIRECT("'"&amp;$A383&amp;"'!AP33")</f>
        <v>0</v>
      </c>
      <c r="E383" s="19">
        <f t="shared" ref="E383:E407" ca="1" si="149">INDIRECT("'"&amp;$A383&amp;"'!AM33")</f>
        <v>0</v>
      </c>
      <c r="F383" s="167">
        <f t="shared" ref="F383:F407" ca="1" si="150">SUM(E383/C383*100)</f>
        <v>0</v>
      </c>
      <c r="G383" s="19">
        <f t="shared" ref="G383:G407" ca="1" si="151">INDIRECT("'"&amp;$A383&amp;"'!AZ33")</f>
        <v>0</v>
      </c>
      <c r="H383" s="132">
        <f t="shared" ca="1" si="144"/>
        <v>0</v>
      </c>
      <c r="I383" s="19">
        <f t="shared" ref="I383:I407" ca="1" si="152">INDIRECT("'"&amp;$A383&amp;"'!AP34")</f>
        <v>5</v>
      </c>
      <c r="J383" s="19">
        <f t="shared" ref="J383:J407" ca="1" si="153">INDIRECT("'"&amp;$A383&amp;"'!AM34")</f>
        <v>2559</v>
      </c>
      <c r="K383" s="131">
        <f t="shared" ref="K383:K407" ca="1" si="154">SUM(J383/C383*100)</f>
        <v>7.5455564073833816</v>
      </c>
      <c r="L383" s="19">
        <f t="shared" ref="L383:L407" ca="1" si="155">INDIRECT("'"&amp;$A383&amp;"'!AZ34")</f>
        <v>1</v>
      </c>
      <c r="M383" s="131">
        <f t="shared" ca="1" si="145"/>
        <v>5.5555555555555554</v>
      </c>
      <c r="N383" s="121"/>
    </row>
    <row r="384" spans="1:14" x14ac:dyDescent="0.35">
      <c r="A384" s="198" t="s">
        <v>2510</v>
      </c>
      <c r="B384" s="19">
        <f t="shared" ca="1" si="146"/>
        <v>28</v>
      </c>
      <c r="C384" s="19">
        <f t="shared" ca="1" si="147"/>
        <v>53799</v>
      </c>
      <c r="D384" s="19">
        <f t="shared" ca="1" si="148"/>
        <v>0</v>
      </c>
      <c r="E384" s="19">
        <f t="shared" ca="1" si="149"/>
        <v>0</v>
      </c>
      <c r="F384" s="167">
        <f t="shared" ca="1" si="150"/>
        <v>0</v>
      </c>
      <c r="G384" s="19">
        <f t="shared" ca="1" si="151"/>
        <v>0</v>
      </c>
      <c r="H384" s="132">
        <f t="shared" ca="1" si="144"/>
        <v>0</v>
      </c>
      <c r="I384" s="19">
        <f t="shared" ca="1" si="152"/>
        <v>11</v>
      </c>
      <c r="J384" s="19">
        <f t="shared" ca="1" si="153"/>
        <v>6273</v>
      </c>
      <c r="K384" s="131">
        <f t="shared" ca="1" si="154"/>
        <v>11.660068031004293</v>
      </c>
      <c r="L384" s="19">
        <f t="shared" ca="1" si="155"/>
        <v>3</v>
      </c>
      <c r="M384" s="131">
        <f t="shared" ca="1" si="145"/>
        <v>10.714285714285714</v>
      </c>
      <c r="N384" s="121"/>
    </row>
    <row r="385" spans="1:14" x14ac:dyDescent="0.35">
      <c r="A385" s="198" t="s">
        <v>3618</v>
      </c>
      <c r="B385" s="19">
        <f t="shared" ca="1" si="146"/>
        <v>55</v>
      </c>
      <c r="C385" s="19">
        <f t="shared" ca="1" si="147"/>
        <v>145089</v>
      </c>
      <c r="D385" s="19">
        <f t="shared" ca="1" si="148"/>
        <v>0</v>
      </c>
      <c r="E385" s="19">
        <f t="shared" ca="1" si="149"/>
        <v>0</v>
      </c>
      <c r="F385" s="167">
        <f t="shared" ca="1" si="150"/>
        <v>0</v>
      </c>
      <c r="G385" s="19">
        <f t="shared" ca="1" si="151"/>
        <v>0</v>
      </c>
      <c r="H385" s="132">
        <f t="shared" ca="1" si="144"/>
        <v>0</v>
      </c>
      <c r="I385" s="19">
        <f t="shared" ca="1" si="152"/>
        <v>22</v>
      </c>
      <c r="J385" s="19">
        <f t="shared" ca="1" si="153"/>
        <v>23782</v>
      </c>
      <c r="K385" s="131">
        <f t="shared" ca="1" si="154"/>
        <v>16.391318432134756</v>
      </c>
      <c r="L385" s="19">
        <f t="shared" ca="1" si="155"/>
        <v>8</v>
      </c>
      <c r="M385" s="131">
        <f t="shared" ca="1" si="145"/>
        <v>14.545454545454545</v>
      </c>
      <c r="N385" s="121"/>
    </row>
    <row r="386" spans="1:14" x14ac:dyDescent="0.35">
      <c r="A386" s="198" t="s">
        <v>2509</v>
      </c>
      <c r="B386" s="19">
        <f t="shared" ca="1" si="146"/>
        <v>37</v>
      </c>
      <c r="C386" s="19">
        <f t="shared" ca="1" si="147"/>
        <v>76715</v>
      </c>
      <c r="D386" s="19">
        <f t="shared" ca="1" si="148"/>
        <v>0</v>
      </c>
      <c r="E386" s="19">
        <f t="shared" ca="1" si="149"/>
        <v>0</v>
      </c>
      <c r="F386" s="167">
        <f t="shared" ca="1" si="150"/>
        <v>0</v>
      </c>
      <c r="G386" s="19">
        <f t="shared" ca="1" si="151"/>
        <v>0</v>
      </c>
      <c r="H386" s="132">
        <f t="shared" ca="1" si="144"/>
        <v>0</v>
      </c>
      <c r="I386" s="19">
        <f t="shared" ca="1" si="152"/>
        <v>27</v>
      </c>
      <c r="J386" s="19">
        <f t="shared" ca="1" si="153"/>
        <v>21852</v>
      </c>
      <c r="K386" s="131">
        <f t="shared" ca="1" si="154"/>
        <v>28.484650980903343</v>
      </c>
      <c r="L386" s="19">
        <f t="shared" ca="1" si="155"/>
        <v>9</v>
      </c>
      <c r="M386" s="131">
        <f t="shared" ca="1" si="145"/>
        <v>24.324324324324326</v>
      </c>
      <c r="N386" s="121"/>
    </row>
    <row r="387" spans="1:14" x14ac:dyDescent="0.35">
      <c r="A387" s="198" t="s">
        <v>2508</v>
      </c>
      <c r="B387" s="19">
        <f t="shared" ca="1" si="146"/>
        <v>40</v>
      </c>
      <c r="C387" s="19">
        <f t="shared" ca="1" si="147"/>
        <v>77013</v>
      </c>
      <c r="D387" s="19">
        <f t="shared" ca="1" si="148"/>
        <v>0</v>
      </c>
      <c r="E387" s="19">
        <f t="shared" ca="1" si="149"/>
        <v>0</v>
      </c>
      <c r="F387" s="167">
        <f t="shared" ca="1" si="150"/>
        <v>0</v>
      </c>
      <c r="G387" s="19">
        <f t="shared" ca="1" si="151"/>
        <v>0</v>
      </c>
      <c r="H387" s="132">
        <f t="shared" ca="1" si="144"/>
        <v>0</v>
      </c>
      <c r="I387" s="19">
        <f t="shared" ca="1" si="152"/>
        <v>18</v>
      </c>
      <c r="J387" s="19">
        <f t="shared" ca="1" si="153"/>
        <v>13539</v>
      </c>
      <c r="K387" s="131">
        <f t="shared" ca="1" si="154"/>
        <v>17.580148806045731</v>
      </c>
      <c r="L387" s="19">
        <f t="shared" ca="1" si="155"/>
        <v>5</v>
      </c>
      <c r="M387" s="131">
        <f t="shared" ca="1" si="145"/>
        <v>12.5</v>
      </c>
      <c r="N387" s="121"/>
    </row>
    <row r="388" spans="1:14" x14ac:dyDescent="0.35">
      <c r="A388" s="198" t="s">
        <v>2507</v>
      </c>
      <c r="B388" s="19">
        <f t="shared" ca="1" si="146"/>
        <v>40</v>
      </c>
      <c r="C388" s="19">
        <f t="shared" ca="1" si="147"/>
        <v>86116</v>
      </c>
      <c r="D388" s="19">
        <f t="shared" ca="1" si="148"/>
        <v>0</v>
      </c>
      <c r="E388" s="19">
        <f t="shared" ca="1" si="149"/>
        <v>0</v>
      </c>
      <c r="F388" s="167">
        <f t="shared" ca="1" si="150"/>
        <v>0</v>
      </c>
      <c r="G388" s="19">
        <f t="shared" ca="1" si="151"/>
        <v>0</v>
      </c>
      <c r="H388" s="132">
        <f t="shared" ca="1" si="144"/>
        <v>0</v>
      </c>
      <c r="I388" s="19">
        <f t="shared" ca="1" si="152"/>
        <v>19</v>
      </c>
      <c r="J388" s="19">
        <f t="shared" ca="1" si="153"/>
        <v>14112</v>
      </c>
      <c r="K388" s="131">
        <f t="shared" ca="1" si="154"/>
        <v>16.387198662269498</v>
      </c>
      <c r="L388" s="19">
        <f t="shared" ca="1" si="155"/>
        <v>7</v>
      </c>
      <c r="M388" s="131">
        <f t="shared" ca="1" si="145"/>
        <v>17.5</v>
      </c>
      <c r="N388" s="121"/>
    </row>
    <row r="389" spans="1:14" x14ac:dyDescent="0.35">
      <c r="A389" s="198" t="s">
        <v>3622</v>
      </c>
      <c r="B389" s="19">
        <f t="shared" ca="1" si="146"/>
        <v>39</v>
      </c>
      <c r="C389" s="19">
        <f t="shared" ca="1" si="147"/>
        <v>79623</v>
      </c>
      <c r="D389" s="19">
        <f t="shared" ca="1" si="148"/>
        <v>0</v>
      </c>
      <c r="E389" s="19">
        <f t="shared" ca="1" si="149"/>
        <v>0</v>
      </c>
      <c r="F389" s="167">
        <f t="shared" ca="1" si="150"/>
        <v>0</v>
      </c>
      <c r="G389" s="19">
        <f t="shared" ca="1" si="151"/>
        <v>0</v>
      </c>
      <c r="H389" s="132">
        <f t="shared" ca="1" si="144"/>
        <v>0</v>
      </c>
      <c r="I389" s="19">
        <f t="shared" ca="1" si="152"/>
        <v>15</v>
      </c>
      <c r="J389" s="19">
        <f t="shared" ca="1" si="153"/>
        <v>13399</v>
      </c>
      <c r="K389" s="131">
        <f t="shared" ca="1" si="154"/>
        <v>16.828052195973527</v>
      </c>
      <c r="L389" s="19">
        <f t="shared" ca="1" si="155"/>
        <v>7</v>
      </c>
      <c r="M389" s="131">
        <f t="shared" ca="1" si="145"/>
        <v>17.948717948717949</v>
      </c>
      <c r="N389" s="121"/>
    </row>
    <row r="390" spans="1:14" x14ac:dyDescent="0.35">
      <c r="A390" s="198" t="s">
        <v>2506</v>
      </c>
      <c r="B390" s="19">
        <f t="shared" ca="1" si="146"/>
        <v>33</v>
      </c>
      <c r="C390" s="19">
        <f t="shared" ca="1" si="147"/>
        <v>74911</v>
      </c>
      <c r="D390" s="19">
        <f t="shared" ca="1" si="148"/>
        <v>0</v>
      </c>
      <c r="E390" s="19">
        <f t="shared" ca="1" si="149"/>
        <v>0</v>
      </c>
      <c r="F390" s="167">
        <f t="shared" ca="1" si="150"/>
        <v>0</v>
      </c>
      <c r="G390" s="19">
        <f t="shared" ca="1" si="151"/>
        <v>0</v>
      </c>
      <c r="H390" s="132">
        <f t="shared" ca="1" si="144"/>
        <v>0</v>
      </c>
      <c r="I390" s="19">
        <f t="shared" ca="1" si="152"/>
        <v>22</v>
      </c>
      <c r="J390" s="19">
        <f t="shared" ca="1" si="153"/>
        <v>24816</v>
      </c>
      <c r="K390" s="131">
        <f t="shared" ca="1" si="154"/>
        <v>33.127311075809963</v>
      </c>
      <c r="L390" s="19">
        <f t="shared" ca="1" si="155"/>
        <v>11</v>
      </c>
      <c r="M390" s="131">
        <f t="shared" ca="1" si="145"/>
        <v>33.333333333333329</v>
      </c>
      <c r="N390" s="121"/>
    </row>
    <row r="391" spans="1:14" x14ac:dyDescent="0.35">
      <c r="A391" s="198" t="s">
        <v>2505</v>
      </c>
      <c r="B391" s="19">
        <f t="shared" ca="1" si="146"/>
        <v>40</v>
      </c>
      <c r="C391" s="19">
        <f t="shared" ca="1" si="147"/>
        <v>75333</v>
      </c>
      <c r="D391" s="19">
        <f t="shared" ca="1" si="148"/>
        <v>0</v>
      </c>
      <c r="E391" s="19">
        <f t="shared" ca="1" si="149"/>
        <v>0</v>
      </c>
      <c r="F391" s="167">
        <f t="shared" ca="1" si="150"/>
        <v>0</v>
      </c>
      <c r="G391" s="19">
        <f t="shared" ca="1" si="151"/>
        <v>0</v>
      </c>
      <c r="H391" s="132">
        <f t="shared" ca="1" si="144"/>
        <v>0</v>
      </c>
      <c r="I391" s="19">
        <f t="shared" ca="1" si="152"/>
        <v>14</v>
      </c>
      <c r="J391" s="19">
        <f t="shared" ca="1" si="153"/>
        <v>5980</v>
      </c>
      <c r="K391" s="131">
        <f t="shared" ca="1" si="154"/>
        <v>7.9380882216292994</v>
      </c>
      <c r="L391" s="19">
        <f t="shared" ca="1" si="155"/>
        <v>3</v>
      </c>
      <c r="M391" s="131">
        <f t="shared" ca="1" si="145"/>
        <v>7.5</v>
      </c>
      <c r="N391" s="121"/>
    </row>
    <row r="392" spans="1:14" x14ac:dyDescent="0.35">
      <c r="A392" s="198" t="s">
        <v>2504</v>
      </c>
      <c r="B392" s="19">
        <f t="shared" ca="1" si="146"/>
        <v>24</v>
      </c>
      <c r="C392" s="19">
        <f t="shared" ca="1" si="147"/>
        <v>39672</v>
      </c>
      <c r="D392" s="19">
        <f t="shared" ca="1" si="148"/>
        <v>0</v>
      </c>
      <c r="E392" s="19">
        <f t="shared" ca="1" si="149"/>
        <v>0</v>
      </c>
      <c r="F392" s="167">
        <f t="shared" ca="1" si="150"/>
        <v>0</v>
      </c>
      <c r="G392" s="19">
        <f t="shared" ca="1" si="151"/>
        <v>0</v>
      </c>
      <c r="H392" s="132">
        <f t="shared" ca="1" si="144"/>
        <v>0</v>
      </c>
      <c r="I392" s="19">
        <f t="shared" ca="1" si="152"/>
        <v>7</v>
      </c>
      <c r="J392" s="19">
        <f t="shared" ca="1" si="153"/>
        <v>2900</v>
      </c>
      <c r="K392" s="131">
        <f t="shared" ca="1" si="154"/>
        <v>7.3099415204678362</v>
      </c>
      <c r="L392" s="19">
        <f t="shared" ca="1" si="155"/>
        <v>2</v>
      </c>
      <c r="M392" s="131">
        <f t="shared" ca="1" si="145"/>
        <v>8.3333333333333321</v>
      </c>
      <c r="N392" s="121"/>
    </row>
    <row r="393" spans="1:14" x14ac:dyDescent="0.35">
      <c r="A393" s="198" t="s">
        <v>2503</v>
      </c>
      <c r="B393" s="19">
        <f t="shared" ca="1" si="146"/>
        <v>19</v>
      </c>
      <c r="C393" s="19">
        <f t="shared" ca="1" si="147"/>
        <v>34750</v>
      </c>
      <c r="D393" s="19">
        <f t="shared" ca="1" si="148"/>
        <v>0</v>
      </c>
      <c r="E393" s="19">
        <f t="shared" ca="1" si="149"/>
        <v>0</v>
      </c>
      <c r="F393" s="167">
        <f t="shared" ca="1" si="150"/>
        <v>0</v>
      </c>
      <c r="G393" s="19">
        <f t="shared" ca="1" si="151"/>
        <v>0</v>
      </c>
      <c r="H393" s="132">
        <f t="shared" ca="1" si="144"/>
        <v>0</v>
      </c>
      <c r="I393" s="19">
        <f t="shared" ca="1" si="152"/>
        <v>12</v>
      </c>
      <c r="J393" s="19">
        <f t="shared" ca="1" si="153"/>
        <v>8066</v>
      </c>
      <c r="K393" s="131">
        <f t="shared" ca="1" si="154"/>
        <v>23.211510791366909</v>
      </c>
      <c r="L393" s="19">
        <f t="shared" ca="1" si="155"/>
        <v>5</v>
      </c>
      <c r="M393" s="131">
        <f t="shared" ca="1" si="145"/>
        <v>26.315789473684209</v>
      </c>
      <c r="N393" s="121"/>
    </row>
    <row r="394" spans="1:14" x14ac:dyDescent="0.35">
      <c r="A394" s="198" t="s">
        <v>1335</v>
      </c>
      <c r="B394" s="19">
        <f t="shared" ca="1" si="146"/>
        <v>18</v>
      </c>
      <c r="C394" s="19">
        <f t="shared" ca="1" si="147"/>
        <v>18716</v>
      </c>
      <c r="D394" s="19">
        <f t="shared" ca="1" si="148"/>
        <v>0</v>
      </c>
      <c r="E394" s="19">
        <f t="shared" ca="1" si="149"/>
        <v>0</v>
      </c>
      <c r="F394" s="167">
        <f t="shared" ca="1" si="150"/>
        <v>0</v>
      </c>
      <c r="G394" s="19">
        <f t="shared" ca="1" si="151"/>
        <v>0</v>
      </c>
      <c r="H394" s="132">
        <f t="shared" ca="1" si="144"/>
        <v>0</v>
      </c>
      <c r="I394" s="19">
        <f t="shared" ca="1" si="152"/>
        <v>10</v>
      </c>
      <c r="J394" s="19">
        <f t="shared" ca="1" si="153"/>
        <v>4970</v>
      </c>
      <c r="K394" s="131">
        <f t="shared" ca="1" si="154"/>
        <v>26.554819405855952</v>
      </c>
      <c r="L394" s="19">
        <f t="shared" ca="1" si="155"/>
        <v>5</v>
      </c>
      <c r="M394" s="131">
        <f t="shared" ca="1" si="145"/>
        <v>27.777777777777779</v>
      </c>
      <c r="N394" s="121"/>
    </row>
    <row r="395" spans="1:14" x14ac:dyDescent="0.35">
      <c r="A395" s="198" t="s">
        <v>2502</v>
      </c>
      <c r="B395" s="19">
        <f t="shared" ca="1" si="146"/>
        <v>18</v>
      </c>
      <c r="C395" s="19">
        <f t="shared" ca="1" si="147"/>
        <v>20949</v>
      </c>
      <c r="D395" s="19">
        <f t="shared" ca="1" si="148"/>
        <v>0</v>
      </c>
      <c r="E395" s="19">
        <f t="shared" ca="1" si="149"/>
        <v>0</v>
      </c>
      <c r="F395" s="167">
        <f t="shared" ca="1" si="150"/>
        <v>0</v>
      </c>
      <c r="G395" s="19">
        <f t="shared" ca="1" si="151"/>
        <v>0</v>
      </c>
      <c r="H395" s="132">
        <f t="shared" ca="1" si="144"/>
        <v>0</v>
      </c>
      <c r="I395" s="19">
        <f t="shared" ca="1" si="152"/>
        <v>12</v>
      </c>
      <c r="J395" s="19">
        <f t="shared" ca="1" si="153"/>
        <v>3820</v>
      </c>
      <c r="K395" s="131">
        <f t="shared" ca="1" si="154"/>
        <v>18.234760609098284</v>
      </c>
      <c r="L395" s="19">
        <f t="shared" ca="1" si="155"/>
        <v>2</v>
      </c>
      <c r="M395" s="131">
        <f t="shared" ca="1" si="145"/>
        <v>11.111111111111111</v>
      </c>
      <c r="N395" s="121"/>
    </row>
    <row r="396" spans="1:14" x14ac:dyDescent="0.35">
      <c r="A396" s="198" t="s">
        <v>2501</v>
      </c>
      <c r="B396" s="19">
        <f t="shared" ca="1" si="146"/>
        <v>29</v>
      </c>
      <c r="C396" s="19">
        <f t="shared" ca="1" si="147"/>
        <v>47581</v>
      </c>
      <c r="D396" s="19">
        <f t="shared" ca="1" si="148"/>
        <v>0</v>
      </c>
      <c r="E396" s="19">
        <f t="shared" ca="1" si="149"/>
        <v>0</v>
      </c>
      <c r="F396" s="167">
        <f t="shared" ca="1" si="150"/>
        <v>0</v>
      </c>
      <c r="G396" s="19">
        <f t="shared" ca="1" si="151"/>
        <v>0</v>
      </c>
      <c r="H396" s="132">
        <f t="shared" ca="1" si="144"/>
        <v>0</v>
      </c>
      <c r="I396" s="19">
        <f t="shared" ca="1" si="152"/>
        <v>19</v>
      </c>
      <c r="J396" s="19">
        <f t="shared" ca="1" si="153"/>
        <v>10484</v>
      </c>
      <c r="K396" s="131">
        <f t="shared" ca="1" si="154"/>
        <v>22.034005170130936</v>
      </c>
      <c r="L396" s="19">
        <f t="shared" ca="1" si="155"/>
        <v>7</v>
      </c>
      <c r="M396" s="131">
        <f t="shared" ca="1" si="145"/>
        <v>24.137931034482758</v>
      </c>
      <c r="N396" s="121"/>
    </row>
    <row r="397" spans="1:14" x14ac:dyDescent="0.35">
      <c r="A397" s="198" t="s">
        <v>2500</v>
      </c>
      <c r="B397" s="19">
        <f t="shared" ca="1" si="146"/>
        <v>30</v>
      </c>
      <c r="C397" s="19">
        <f t="shared" ca="1" si="147"/>
        <v>66502</v>
      </c>
      <c r="D397" s="19">
        <f t="shared" ca="1" si="148"/>
        <v>0</v>
      </c>
      <c r="E397" s="19">
        <f t="shared" ca="1" si="149"/>
        <v>0</v>
      </c>
      <c r="F397" s="167">
        <f t="shared" ca="1" si="150"/>
        <v>0</v>
      </c>
      <c r="G397" s="19">
        <f t="shared" ca="1" si="151"/>
        <v>0</v>
      </c>
      <c r="H397" s="132">
        <f t="shared" ca="1" si="144"/>
        <v>0</v>
      </c>
      <c r="I397" s="19">
        <f t="shared" ca="1" si="152"/>
        <v>22</v>
      </c>
      <c r="J397" s="19">
        <f t="shared" ca="1" si="153"/>
        <v>17137</v>
      </c>
      <c r="K397" s="131">
        <f t="shared" ca="1" si="154"/>
        <v>25.769149800006012</v>
      </c>
      <c r="L397" s="19">
        <f t="shared" ca="1" si="155"/>
        <v>7</v>
      </c>
      <c r="M397" s="131">
        <f t="shared" ca="1" si="145"/>
        <v>23.333333333333332</v>
      </c>
      <c r="N397" s="121"/>
    </row>
    <row r="398" spans="1:14" x14ac:dyDescent="0.35">
      <c r="A398" s="198" t="s">
        <v>2499</v>
      </c>
      <c r="B398" s="19">
        <f t="shared" ca="1" si="146"/>
        <v>40</v>
      </c>
      <c r="C398" s="19">
        <f t="shared" ca="1" si="147"/>
        <v>76170</v>
      </c>
      <c r="D398" s="19">
        <f t="shared" ca="1" si="148"/>
        <v>0</v>
      </c>
      <c r="E398" s="19">
        <f t="shared" ca="1" si="149"/>
        <v>0</v>
      </c>
      <c r="F398" s="167">
        <f t="shared" ca="1" si="150"/>
        <v>0</v>
      </c>
      <c r="G398" s="19">
        <f t="shared" ca="1" si="151"/>
        <v>0</v>
      </c>
      <c r="H398" s="132">
        <f t="shared" ca="1" si="144"/>
        <v>0</v>
      </c>
      <c r="I398" s="19">
        <f t="shared" ca="1" si="152"/>
        <v>21</v>
      </c>
      <c r="J398" s="19">
        <f t="shared" ca="1" si="153"/>
        <v>21304</v>
      </c>
      <c r="K398" s="131">
        <f t="shared" ca="1" si="154"/>
        <v>27.969016673230929</v>
      </c>
      <c r="L398" s="19">
        <f t="shared" ca="1" si="155"/>
        <v>11</v>
      </c>
      <c r="M398" s="131">
        <f t="shared" ca="1" si="145"/>
        <v>27.500000000000004</v>
      </c>
      <c r="N398" s="121"/>
    </row>
    <row r="399" spans="1:14" x14ac:dyDescent="0.35">
      <c r="A399" s="198" t="s">
        <v>2498</v>
      </c>
      <c r="B399" s="19">
        <f t="shared" ca="1" si="146"/>
        <v>18</v>
      </c>
      <c r="C399" s="19">
        <f t="shared" ca="1" si="147"/>
        <v>28253</v>
      </c>
      <c r="D399" s="19">
        <f t="shared" ca="1" si="148"/>
        <v>0</v>
      </c>
      <c r="E399" s="19">
        <f t="shared" ca="1" si="149"/>
        <v>0</v>
      </c>
      <c r="F399" s="167">
        <f t="shared" ca="1" si="150"/>
        <v>0</v>
      </c>
      <c r="G399" s="19">
        <f t="shared" ca="1" si="151"/>
        <v>0</v>
      </c>
      <c r="H399" s="132">
        <f t="shared" ca="1" si="144"/>
        <v>0</v>
      </c>
      <c r="I399" s="19">
        <f t="shared" ca="1" si="152"/>
        <v>7</v>
      </c>
      <c r="J399" s="19">
        <f t="shared" ca="1" si="153"/>
        <v>2556</v>
      </c>
      <c r="K399" s="131">
        <f t="shared" ca="1" si="154"/>
        <v>9.0468268856404634</v>
      </c>
      <c r="L399" s="19">
        <f t="shared" ca="1" si="155"/>
        <v>1</v>
      </c>
      <c r="M399" s="131">
        <f t="shared" ca="1" si="145"/>
        <v>5.5555555555555554</v>
      </c>
      <c r="N399" s="121"/>
    </row>
    <row r="400" spans="1:14" x14ac:dyDescent="0.35">
      <c r="A400" s="198" t="s">
        <v>2497</v>
      </c>
      <c r="B400" s="19">
        <f t="shared" ca="1" si="146"/>
        <v>19</v>
      </c>
      <c r="C400" s="19">
        <f t="shared" ca="1" si="147"/>
        <v>32403</v>
      </c>
      <c r="D400" s="19">
        <f t="shared" ca="1" si="148"/>
        <v>0</v>
      </c>
      <c r="E400" s="19">
        <f t="shared" ca="1" si="149"/>
        <v>0</v>
      </c>
      <c r="F400" s="167">
        <f t="shared" ca="1" si="150"/>
        <v>0</v>
      </c>
      <c r="G400" s="19">
        <f t="shared" ca="1" si="151"/>
        <v>0</v>
      </c>
      <c r="H400" s="132">
        <f t="shared" ca="1" si="144"/>
        <v>0</v>
      </c>
      <c r="I400" s="19">
        <f t="shared" ca="1" si="152"/>
        <v>9</v>
      </c>
      <c r="J400" s="19">
        <f t="shared" ca="1" si="153"/>
        <v>6007</v>
      </c>
      <c r="K400" s="131">
        <f t="shared" ca="1" si="154"/>
        <v>18.538406937629233</v>
      </c>
      <c r="L400" s="19">
        <f t="shared" ca="1" si="155"/>
        <v>2</v>
      </c>
      <c r="M400" s="131">
        <f t="shared" ca="1" si="145"/>
        <v>10.526315789473683</v>
      </c>
      <c r="N400" s="121"/>
    </row>
    <row r="401" spans="1:14" x14ac:dyDescent="0.35">
      <c r="A401" s="198" t="s">
        <v>2496</v>
      </c>
      <c r="B401" s="19">
        <f t="shared" ca="1" si="146"/>
        <v>18</v>
      </c>
      <c r="C401" s="19">
        <f t="shared" ca="1" si="147"/>
        <v>31641</v>
      </c>
      <c r="D401" s="19">
        <f t="shared" ca="1" si="148"/>
        <v>0</v>
      </c>
      <c r="E401" s="19">
        <f t="shared" ca="1" si="149"/>
        <v>0</v>
      </c>
      <c r="F401" s="167">
        <f t="shared" ca="1" si="150"/>
        <v>0</v>
      </c>
      <c r="G401" s="19">
        <f t="shared" ca="1" si="151"/>
        <v>0</v>
      </c>
      <c r="H401" s="132">
        <f t="shared" ca="1" si="144"/>
        <v>0</v>
      </c>
      <c r="I401" s="19">
        <f t="shared" ca="1" si="152"/>
        <v>11</v>
      </c>
      <c r="J401" s="19">
        <f t="shared" ca="1" si="153"/>
        <v>11115</v>
      </c>
      <c r="K401" s="131">
        <f t="shared" ca="1" si="154"/>
        <v>35.128472551436431</v>
      </c>
      <c r="L401" s="19">
        <f t="shared" ca="1" si="155"/>
        <v>7</v>
      </c>
      <c r="M401" s="131">
        <f t="shared" ca="1" si="145"/>
        <v>38.888888888888893</v>
      </c>
      <c r="N401" s="121"/>
    </row>
    <row r="402" spans="1:14" x14ac:dyDescent="0.35">
      <c r="A402" s="198" t="s">
        <v>2495</v>
      </c>
      <c r="B402" s="19">
        <f t="shared" ca="1" si="146"/>
        <v>18</v>
      </c>
      <c r="C402" s="19">
        <f t="shared" ca="1" si="147"/>
        <v>33783</v>
      </c>
      <c r="D402" s="19">
        <f t="shared" ca="1" si="148"/>
        <v>0</v>
      </c>
      <c r="E402" s="19">
        <f t="shared" ca="1" si="149"/>
        <v>0</v>
      </c>
      <c r="F402" s="167">
        <f t="shared" ca="1" si="150"/>
        <v>0</v>
      </c>
      <c r="G402" s="19">
        <f t="shared" ca="1" si="151"/>
        <v>0</v>
      </c>
      <c r="H402" s="132">
        <f t="shared" ca="1" si="144"/>
        <v>0</v>
      </c>
      <c r="I402" s="19">
        <f t="shared" ca="1" si="152"/>
        <v>8</v>
      </c>
      <c r="J402" s="19">
        <f t="shared" ca="1" si="153"/>
        <v>7224</v>
      </c>
      <c r="K402" s="131">
        <f t="shared" ca="1" si="154"/>
        <v>21.383536098037474</v>
      </c>
      <c r="L402" s="19">
        <f t="shared" ca="1" si="155"/>
        <v>4</v>
      </c>
      <c r="M402" s="131">
        <f t="shared" ca="1" si="145"/>
        <v>22.222222222222221</v>
      </c>
      <c r="N402" s="121"/>
    </row>
    <row r="403" spans="1:14" x14ac:dyDescent="0.35">
      <c r="A403" s="198" t="s">
        <v>2494</v>
      </c>
      <c r="B403" s="19">
        <f t="shared" ca="1" si="146"/>
        <v>40</v>
      </c>
      <c r="C403" s="19">
        <f t="shared" ca="1" si="147"/>
        <v>84471</v>
      </c>
      <c r="D403" s="19">
        <f t="shared" ca="1" si="148"/>
        <v>0</v>
      </c>
      <c r="E403" s="19">
        <f t="shared" ca="1" si="149"/>
        <v>0</v>
      </c>
      <c r="F403" s="167">
        <f t="shared" ca="1" si="150"/>
        <v>0</v>
      </c>
      <c r="G403" s="19">
        <f t="shared" ca="1" si="151"/>
        <v>0</v>
      </c>
      <c r="H403" s="132">
        <f t="shared" ca="1" si="144"/>
        <v>0</v>
      </c>
      <c r="I403" s="19">
        <f t="shared" ca="1" si="152"/>
        <v>25</v>
      </c>
      <c r="J403" s="19">
        <f t="shared" ca="1" si="153"/>
        <v>21666</v>
      </c>
      <c r="K403" s="131">
        <f t="shared" ca="1" si="154"/>
        <v>25.649039315267963</v>
      </c>
      <c r="L403" s="19">
        <f t="shared" ca="1" si="155"/>
        <v>10</v>
      </c>
      <c r="M403" s="131">
        <f t="shared" ca="1" si="145"/>
        <v>25</v>
      </c>
      <c r="N403" s="121"/>
    </row>
    <row r="404" spans="1:14" x14ac:dyDescent="0.35">
      <c r="A404" s="198" t="s">
        <v>2493</v>
      </c>
      <c r="B404" s="19">
        <f t="shared" ca="1" si="146"/>
        <v>40</v>
      </c>
      <c r="C404" s="19">
        <f t="shared" ca="1" si="147"/>
        <v>74644</v>
      </c>
      <c r="D404" s="19">
        <f t="shared" ca="1" si="148"/>
        <v>0</v>
      </c>
      <c r="E404" s="19">
        <f t="shared" ca="1" si="149"/>
        <v>0</v>
      </c>
      <c r="F404" s="167">
        <f t="shared" ca="1" si="150"/>
        <v>0</v>
      </c>
      <c r="G404" s="19">
        <f t="shared" ca="1" si="151"/>
        <v>0</v>
      </c>
      <c r="H404" s="132">
        <f t="shared" ca="1" si="144"/>
        <v>0</v>
      </c>
      <c r="I404" s="19">
        <f t="shared" ca="1" si="152"/>
        <v>21</v>
      </c>
      <c r="J404" s="19">
        <f t="shared" ca="1" si="153"/>
        <v>27187</v>
      </c>
      <c r="K404" s="131">
        <f t="shared" ca="1" si="154"/>
        <v>36.422217458871444</v>
      </c>
      <c r="L404" s="19">
        <f t="shared" ca="1" si="155"/>
        <v>14</v>
      </c>
      <c r="M404" s="131">
        <f t="shared" ca="1" si="145"/>
        <v>35</v>
      </c>
      <c r="N404" s="121"/>
    </row>
    <row r="405" spans="1:14" x14ac:dyDescent="0.35">
      <c r="A405" s="198" t="s">
        <v>2492</v>
      </c>
      <c r="B405" s="19">
        <f t="shared" ca="1" si="146"/>
        <v>20</v>
      </c>
      <c r="C405" s="19">
        <f t="shared" ca="1" si="147"/>
        <v>37700</v>
      </c>
      <c r="D405" s="19">
        <f t="shared" ca="1" si="148"/>
        <v>0</v>
      </c>
      <c r="E405" s="19">
        <f t="shared" ca="1" si="149"/>
        <v>0</v>
      </c>
      <c r="F405" s="167">
        <f t="shared" ca="1" si="150"/>
        <v>0</v>
      </c>
      <c r="G405" s="19">
        <f t="shared" ca="1" si="151"/>
        <v>0</v>
      </c>
      <c r="H405" s="132">
        <f t="shared" ca="1" si="144"/>
        <v>0</v>
      </c>
      <c r="I405" s="19">
        <f t="shared" ca="1" si="152"/>
        <v>6</v>
      </c>
      <c r="J405" s="19">
        <f t="shared" ca="1" si="153"/>
        <v>7426</v>
      </c>
      <c r="K405" s="131">
        <f t="shared" ca="1" si="154"/>
        <v>19.697612732095489</v>
      </c>
      <c r="L405" s="19">
        <f t="shared" ca="1" si="155"/>
        <v>2</v>
      </c>
      <c r="M405" s="131">
        <f t="shared" ca="1" si="145"/>
        <v>10</v>
      </c>
      <c r="N405" s="121"/>
    </row>
    <row r="406" spans="1:14" x14ac:dyDescent="0.35">
      <c r="A406" s="198" t="s">
        <v>2491</v>
      </c>
      <c r="B406" s="19">
        <f t="shared" ca="1" si="146"/>
        <v>34</v>
      </c>
      <c r="C406" s="19">
        <f t="shared" ca="1" si="147"/>
        <v>64155</v>
      </c>
      <c r="D406" s="19">
        <f t="shared" ca="1" si="148"/>
        <v>0</v>
      </c>
      <c r="E406" s="19">
        <f t="shared" ca="1" si="149"/>
        <v>0</v>
      </c>
      <c r="F406" s="167">
        <f t="shared" ca="1" si="150"/>
        <v>0</v>
      </c>
      <c r="G406" s="19">
        <f t="shared" ca="1" si="151"/>
        <v>0</v>
      </c>
      <c r="H406" s="132">
        <f t="shared" ca="1" si="144"/>
        <v>0</v>
      </c>
      <c r="I406" s="19">
        <f t="shared" ca="1" si="152"/>
        <v>24</v>
      </c>
      <c r="J406" s="19">
        <f t="shared" ca="1" si="153"/>
        <v>20533</v>
      </c>
      <c r="K406" s="131">
        <f t="shared" ca="1" si="154"/>
        <v>32.00529966487413</v>
      </c>
      <c r="L406" s="19">
        <f t="shared" ca="1" si="155"/>
        <v>11</v>
      </c>
      <c r="M406" s="131">
        <f t="shared" ca="1" si="145"/>
        <v>32.352941176470587</v>
      </c>
      <c r="N406" s="121"/>
    </row>
    <row r="407" spans="1:14" x14ac:dyDescent="0.35">
      <c r="A407" s="197" t="s">
        <v>2490</v>
      </c>
      <c r="B407" s="19">
        <f t="shared" ca="1" si="146"/>
        <v>32</v>
      </c>
      <c r="C407" s="19">
        <f t="shared" ca="1" si="147"/>
        <v>58711</v>
      </c>
      <c r="D407" s="19">
        <f t="shared" ca="1" si="148"/>
        <v>0</v>
      </c>
      <c r="E407" s="19">
        <f t="shared" ca="1" si="149"/>
        <v>0</v>
      </c>
      <c r="F407" s="167">
        <f t="shared" ca="1" si="150"/>
        <v>0</v>
      </c>
      <c r="G407" s="19">
        <f t="shared" ca="1" si="151"/>
        <v>0</v>
      </c>
      <c r="H407" s="132">
        <f t="shared" ca="1" si="144"/>
        <v>0</v>
      </c>
      <c r="I407" s="19">
        <f t="shared" ca="1" si="152"/>
        <v>20</v>
      </c>
      <c r="J407" s="19">
        <f t="shared" ca="1" si="153"/>
        <v>17932</v>
      </c>
      <c r="K407" s="131">
        <f t="shared" ca="1" si="154"/>
        <v>30.542828430788099</v>
      </c>
      <c r="L407" s="19">
        <f t="shared" ca="1" si="155"/>
        <v>10</v>
      </c>
      <c r="M407" s="131">
        <f t="shared" ca="1" si="145"/>
        <v>31.25</v>
      </c>
      <c r="N407" s="121"/>
    </row>
    <row r="408" spans="1:14" x14ac:dyDescent="0.35">
      <c r="A408" s="122" t="s">
        <v>2529</v>
      </c>
      <c r="B408" s="130">
        <f ca="1">SUM(B382:B407)</f>
        <v>765</v>
      </c>
      <c r="C408" s="129">
        <f ca="1">SUM(C382:C407)</f>
        <v>1475489</v>
      </c>
      <c r="D408" s="127">
        <f ca="1">SUM(D382:D407)</f>
        <v>0</v>
      </c>
      <c r="E408" s="126">
        <f ca="1">SUM(E382:E407)</f>
        <v>0</v>
      </c>
      <c r="F408" s="267">
        <f t="shared" ca="1" si="143"/>
        <v>0</v>
      </c>
      <c r="G408" s="138">
        <f ca="1">SUM(G382:G407)</f>
        <v>0</v>
      </c>
      <c r="H408" s="128">
        <f t="shared" ca="1" si="144"/>
        <v>0</v>
      </c>
      <c r="I408" s="127">
        <f ca="1">SUM(I382:I407)</f>
        <v>394</v>
      </c>
      <c r="J408" s="126">
        <f ca="1">SUM(J382:J407)</f>
        <v>319993</v>
      </c>
      <c r="K408" s="218">
        <f t="shared" ref="K408" ca="1" si="156">SUM(J408/C408*100)</f>
        <v>21.687250802954139</v>
      </c>
      <c r="L408" s="138">
        <f ca="1">SUM(L382:L407)</f>
        <v>156</v>
      </c>
      <c r="M408" s="123">
        <f ca="1">SUM(L408/B408*100)</f>
        <v>20.392156862745097</v>
      </c>
      <c r="N408" s="121"/>
    </row>
    <row r="409" spans="1:14" x14ac:dyDescent="0.35">
      <c r="E409" s="120" t="s">
        <v>2487</v>
      </c>
      <c r="J409" s="120" t="s">
        <v>2487</v>
      </c>
      <c r="N409" s="121"/>
    </row>
    <row r="410" spans="1:14" x14ac:dyDescent="0.3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N410" s="121"/>
    </row>
    <row r="411" spans="1:14" x14ac:dyDescent="0.3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N411" s="121"/>
    </row>
    <row r="412" spans="1:14" ht="28.9" customHeight="1" x14ac:dyDescent="0.3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N412" s="121"/>
    </row>
    <row r="413" spans="1:14" x14ac:dyDescent="0.3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N413" s="121"/>
    </row>
    <row r="414" spans="1:14" ht="14.5" customHeight="1" x14ac:dyDescent="0.3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N414" s="121"/>
    </row>
    <row r="415" spans="1:14" x14ac:dyDescent="0.3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N415" s="121"/>
    </row>
    <row r="416" spans="1:14" x14ac:dyDescent="0.3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N416" s="121"/>
    </row>
    <row r="417" spans="1:14" x14ac:dyDescent="0.3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N417" s="121"/>
    </row>
    <row r="418" spans="1:14" x14ac:dyDescent="0.3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N418" s="121"/>
    </row>
    <row r="419" spans="1:14" x14ac:dyDescent="0.3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N419" s="121"/>
    </row>
    <row r="420" spans="1:14" x14ac:dyDescent="0.3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N420" s="121"/>
    </row>
    <row r="421" spans="1:14" x14ac:dyDescent="0.3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N421" s="121"/>
    </row>
    <row r="422" spans="1:14" x14ac:dyDescent="0.3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N422" s="121"/>
    </row>
    <row r="423" spans="1:14" x14ac:dyDescent="0.3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N423" s="121"/>
    </row>
    <row r="424" spans="1:14" x14ac:dyDescent="0.3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N424" s="121"/>
    </row>
    <row r="425" spans="1:14" x14ac:dyDescent="0.3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N425" s="121"/>
    </row>
    <row r="426" spans="1:14" x14ac:dyDescent="0.3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N426" s="121"/>
    </row>
    <row r="427" spans="1:14" x14ac:dyDescent="0.3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N427" s="121"/>
    </row>
    <row r="428" spans="1:14" x14ac:dyDescent="0.3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N428" s="121"/>
    </row>
    <row r="429" spans="1:14" x14ac:dyDescent="0.3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N429" s="121"/>
    </row>
    <row r="430" spans="1:14" x14ac:dyDescent="0.3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N430" s="121"/>
    </row>
    <row r="431" spans="1:14" x14ac:dyDescent="0.3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N431" s="121"/>
    </row>
    <row r="432" spans="1:14" x14ac:dyDescent="0.3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N432" s="121"/>
    </row>
    <row r="433" spans="1:14" x14ac:dyDescent="0.3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N433" s="121"/>
    </row>
    <row r="434" spans="1:14" x14ac:dyDescent="0.3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N434" s="121"/>
    </row>
    <row r="435" spans="1:14" x14ac:dyDescent="0.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N435" s="121"/>
    </row>
    <row r="436" spans="1:14" x14ac:dyDescent="0.3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N436" s="121"/>
    </row>
    <row r="437" spans="1:14" x14ac:dyDescent="0.3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N437" s="121"/>
    </row>
    <row r="438" spans="1:14" x14ac:dyDescent="0.3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N438" s="121"/>
    </row>
    <row r="439" spans="1:14" x14ac:dyDescent="0.3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N439" s="121"/>
    </row>
    <row r="440" spans="1:14" x14ac:dyDescent="0.3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N440" s="121"/>
    </row>
    <row r="441" spans="1:14" x14ac:dyDescent="0.3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N441" s="121"/>
    </row>
    <row r="442" spans="1:14" x14ac:dyDescent="0.3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N442" s="121"/>
    </row>
    <row r="443" spans="1:14" x14ac:dyDescent="0.3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N443" s="121"/>
    </row>
    <row r="444" spans="1:14" x14ac:dyDescent="0.3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N444" s="121"/>
    </row>
    <row r="445" spans="1:14" x14ac:dyDescent="0.3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N445" s="121"/>
    </row>
    <row r="446" spans="1:14" x14ac:dyDescent="0.3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N446" s="121"/>
    </row>
    <row r="447" spans="1:14" x14ac:dyDescent="0.3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N447" s="121"/>
    </row>
    <row r="448" spans="1:14" x14ac:dyDescent="0.3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N448" s="121"/>
    </row>
    <row r="449" spans="1:14" x14ac:dyDescent="0.3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N449" s="121"/>
    </row>
    <row r="450" spans="1:14" x14ac:dyDescent="0.3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N450" s="121"/>
    </row>
    <row r="451" spans="1:14" x14ac:dyDescent="0.3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N451" s="121"/>
    </row>
    <row r="452" spans="1:14" x14ac:dyDescent="0.3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N452" s="121"/>
    </row>
    <row r="453" spans="1:14" x14ac:dyDescent="0.3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N453" s="121"/>
    </row>
    <row r="454" spans="1:14" x14ac:dyDescent="0.3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N454" s="121"/>
    </row>
    <row r="455" spans="1:14" x14ac:dyDescent="0.3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N455" s="121"/>
    </row>
    <row r="456" spans="1:14" x14ac:dyDescent="0.3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N456" s="121"/>
    </row>
    <row r="457" spans="1:14" x14ac:dyDescent="0.3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N457" s="121"/>
    </row>
    <row r="458" spans="1:14" x14ac:dyDescent="0.3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N458" s="121"/>
    </row>
    <row r="459" spans="1:14" x14ac:dyDescent="0.3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N459" s="121"/>
    </row>
    <row r="460" spans="1:14" x14ac:dyDescent="0.3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N460" s="121"/>
    </row>
    <row r="461" spans="1:14" x14ac:dyDescent="0.3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N461" s="121"/>
    </row>
    <row r="462" spans="1:14" x14ac:dyDescent="0.3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N462" s="121"/>
    </row>
    <row r="463" spans="1:14" x14ac:dyDescent="0.3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N463" s="121"/>
    </row>
    <row r="464" spans="1:14" x14ac:dyDescent="0.3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N464" s="121"/>
    </row>
    <row r="465" spans="1:14" x14ac:dyDescent="0.3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N465" s="121"/>
    </row>
    <row r="466" spans="1:14" x14ac:dyDescent="0.3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N466" s="121"/>
    </row>
    <row r="467" spans="1:14" x14ac:dyDescent="0.3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N467" s="121"/>
    </row>
    <row r="468" spans="1:14" x14ac:dyDescent="0.3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N468" s="121"/>
    </row>
    <row r="469" spans="1:14" x14ac:dyDescent="0.3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N469" s="121"/>
    </row>
    <row r="470" spans="1:14" x14ac:dyDescent="0.3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N470" s="121"/>
    </row>
    <row r="471" spans="1:14" x14ac:dyDescent="0.3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N471" s="121"/>
    </row>
    <row r="472" spans="1:14" x14ac:dyDescent="0.3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N472" s="121"/>
    </row>
    <row r="473" spans="1:14" x14ac:dyDescent="0.3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N473" s="121"/>
    </row>
    <row r="474" spans="1:14" x14ac:dyDescent="0.3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N474" s="121"/>
    </row>
    <row r="475" spans="1:14" x14ac:dyDescent="0.3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N475" s="121"/>
    </row>
    <row r="476" spans="1:14" x14ac:dyDescent="0.3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N476" s="121"/>
    </row>
    <row r="477" spans="1:14" x14ac:dyDescent="0.3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N477" s="121"/>
    </row>
    <row r="478" spans="1:14" x14ac:dyDescent="0.3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N478" s="121"/>
    </row>
    <row r="479" spans="1:14" x14ac:dyDescent="0.3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N479" s="121"/>
    </row>
    <row r="480" spans="1:14" x14ac:dyDescent="0.3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N480" s="121"/>
    </row>
    <row r="481" spans="1:14" x14ac:dyDescent="0.3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N481" s="121"/>
    </row>
    <row r="482" spans="1:14" x14ac:dyDescent="0.3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N482" s="121"/>
    </row>
    <row r="483" spans="1:14" x14ac:dyDescent="0.3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N483" s="121"/>
    </row>
    <row r="484" spans="1:14" x14ac:dyDescent="0.3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N484" s="121"/>
    </row>
    <row r="485" spans="1:14" x14ac:dyDescent="0.3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N485" s="121"/>
    </row>
    <row r="486" spans="1:14" x14ac:dyDescent="0.3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N486" s="121"/>
    </row>
    <row r="487" spans="1:14" x14ac:dyDescent="0.3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N487" s="121"/>
    </row>
    <row r="488" spans="1:14" x14ac:dyDescent="0.3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N488" s="121"/>
    </row>
    <row r="489" spans="1:14" x14ac:dyDescent="0.3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N489" s="121"/>
    </row>
    <row r="490" spans="1:14" x14ac:dyDescent="0.3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N490" s="121"/>
    </row>
    <row r="491" spans="1:14" x14ac:dyDescent="0.3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N491" s="121"/>
    </row>
    <row r="492" spans="1:14" x14ac:dyDescent="0.3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N492" s="121"/>
    </row>
    <row r="493" spans="1:14" x14ac:dyDescent="0.3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N493" s="121"/>
    </row>
    <row r="494" spans="1:14" x14ac:dyDescent="0.3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N494" s="121"/>
    </row>
    <row r="495" spans="1:14" x14ac:dyDescent="0.3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N495" s="121"/>
    </row>
    <row r="496" spans="1:14" x14ac:dyDescent="0.3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N496" s="121"/>
    </row>
    <row r="497" spans="1:14" x14ac:dyDescent="0.3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N497" s="121"/>
    </row>
    <row r="498" spans="1:14" x14ac:dyDescent="0.3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N498" s="121"/>
    </row>
    <row r="499" spans="1:14" x14ac:dyDescent="0.3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N499" s="121"/>
    </row>
    <row r="500" spans="1:14" x14ac:dyDescent="0.3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N500" s="121"/>
    </row>
    <row r="501" spans="1:14" x14ac:dyDescent="0.3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N501" s="121"/>
    </row>
    <row r="502" spans="1:14" x14ac:dyDescent="0.3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N502" s="121"/>
    </row>
    <row r="503" spans="1:14" x14ac:dyDescent="0.3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N503" s="121"/>
    </row>
    <row r="504" spans="1:14" x14ac:dyDescent="0.3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N504" s="121"/>
    </row>
    <row r="505" spans="1:14" x14ac:dyDescent="0.3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N505" s="121"/>
    </row>
    <row r="506" spans="1:14" x14ac:dyDescent="0.3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N506" s="121"/>
    </row>
    <row r="507" spans="1:14" x14ac:dyDescent="0.3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N507" s="121"/>
    </row>
    <row r="508" spans="1:14" x14ac:dyDescent="0.3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N508" s="121"/>
    </row>
    <row r="509" spans="1:14" x14ac:dyDescent="0.3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N509" s="121"/>
    </row>
    <row r="510" spans="1:14" x14ac:dyDescent="0.3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N510" s="121"/>
    </row>
    <row r="511" spans="1:14" x14ac:dyDescent="0.3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N511" s="121"/>
    </row>
    <row r="512" spans="1:14" x14ac:dyDescent="0.3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N512" s="121"/>
    </row>
    <row r="513" spans="1:14" x14ac:dyDescent="0.3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N513" s="121"/>
    </row>
    <row r="514" spans="1:14" x14ac:dyDescent="0.3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N514" s="121"/>
    </row>
    <row r="515" spans="1:14" x14ac:dyDescent="0.3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N515" s="121"/>
    </row>
    <row r="516" spans="1:14" x14ac:dyDescent="0.3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N516" s="121"/>
    </row>
    <row r="517" spans="1:14" x14ac:dyDescent="0.3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N517" s="121"/>
    </row>
    <row r="518" spans="1:14" x14ac:dyDescent="0.3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N518" s="121"/>
    </row>
    <row r="519" spans="1:14" x14ac:dyDescent="0.3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N519" s="121"/>
    </row>
    <row r="520" spans="1:14" x14ac:dyDescent="0.3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N520" s="121"/>
    </row>
    <row r="521" spans="1:14" x14ac:dyDescent="0.3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N521" s="121"/>
    </row>
    <row r="522" spans="1:14" x14ac:dyDescent="0.3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N522" s="121"/>
    </row>
    <row r="523" spans="1:14" x14ac:dyDescent="0.3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N523" s="121"/>
    </row>
    <row r="524" spans="1:14" x14ac:dyDescent="0.3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N524" s="121"/>
    </row>
    <row r="525" spans="1:14" x14ac:dyDescent="0.3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N525" s="121"/>
    </row>
    <row r="526" spans="1:14" x14ac:dyDescent="0.3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N526" s="121"/>
    </row>
    <row r="527" spans="1:14" x14ac:dyDescent="0.3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N527" s="121"/>
    </row>
    <row r="528" spans="1:14" x14ac:dyDescent="0.3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N528" s="121"/>
    </row>
    <row r="529" spans="1:14" x14ac:dyDescent="0.3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N529" s="121"/>
    </row>
    <row r="530" spans="1:14" x14ac:dyDescent="0.3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N530" s="121"/>
    </row>
    <row r="531" spans="1:14" x14ac:dyDescent="0.3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N531" s="121"/>
    </row>
    <row r="532" spans="1:14" x14ac:dyDescent="0.3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N532" s="121"/>
    </row>
    <row r="533" spans="1:14" x14ac:dyDescent="0.3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N533" s="121"/>
    </row>
    <row r="534" spans="1:14" x14ac:dyDescent="0.3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N534" s="121"/>
    </row>
    <row r="535" spans="1:14" x14ac:dyDescent="0.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N535" s="121"/>
    </row>
    <row r="536" spans="1:14" x14ac:dyDescent="0.3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N536" s="121"/>
    </row>
    <row r="537" spans="1:14" x14ac:dyDescent="0.3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N537" s="121"/>
    </row>
    <row r="538" spans="1:14" x14ac:dyDescent="0.3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N538" s="121"/>
    </row>
    <row r="539" spans="1:14" x14ac:dyDescent="0.3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N539" s="121"/>
    </row>
    <row r="540" spans="1:14" x14ac:dyDescent="0.3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N540" s="121"/>
    </row>
    <row r="541" spans="1:14" x14ac:dyDescent="0.3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N541" s="121"/>
    </row>
    <row r="542" spans="1:14" x14ac:dyDescent="0.3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N542" s="121"/>
    </row>
    <row r="543" spans="1:14" x14ac:dyDescent="0.3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N543" s="121"/>
    </row>
    <row r="544" spans="1:14" x14ac:dyDescent="0.3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N544" s="121"/>
    </row>
    <row r="545" spans="1:14" x14ac:dyDescent="0.3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N545" s="121"/>
    </row>
    <row r="546" spans="1:14" x14ac:dyDescent="0.3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N546" s="121"/>
    </row>
    <row r="547" spans="1:14" x14ac:dyDescent="0.3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N547" s="121"/>
    </row>
    <row r="548" spans="1:14" x14ac:dyDescent="0.3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N548" s="121"/>
    </row>
    <row r="549" spans="1:14" x14ac:dyDescent="0.3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N549" s="121"/>
    </row>
    <row r="550" spans="1:14" x14ac:dyDescent="0.3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N550" s="121"/>
    </row>
    <row r="551" spans="1:14" x14ac:dyDescent="0.3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N551" s="121"/>
    </row>
    <row r="552" spans="1:14" x14ac:dyDescent="0.3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N552" s="121"/>
    </row>
    <row r="553" spans="1:14" x14ac:dyDescent="0.3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N553" s="121"/>
    </row>
    <row r="554" spans="1:14" x14ac:dyDescent="0.3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N554" s="121"/>
    </row>
    <row r="555" spans="1:14" x14ac:dyDescent="0.3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N555" s="121"/>
    </row>
    <row r="556" spans="1:14" x14ac:dyDescent="0.3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N556" s="121"/>
    </row>
    <row r="557" spans="1:14" x14ac:dyDescent="0.3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N557" s="121"/>
    </row>
    <row r="558" spans="1:14" x14ac:dyDescent="0.3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N558" s="121"/>
    </row>
    <row r="559" spans="1:14" x14ac:dyDescent="0.3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N559" s="121"/>
    </row>
    <row r="560" spans="1:14" x14ac:dyDescent="0.3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N560" s="121"/>
    </row>
    <row r="561" spans="1:14" x14ac:dyDescent="0.3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N561" s="121"/>
    </row>
    <row r="562" spans="1:14" x14ac:dyDescent="0.3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N562" s="121"/>
    </row>
    <row r="563" spans="1:14" x14ac:dyDescent="0.3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N563" s="121"/>
    </row>
    <row r="564" spans="1:14" x14ac:dyDescent="0.3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N564" s="121"/>
    </row>
    <row r="565" spans="1:14" x14ac:dyDescent="0.3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N565" s="121"/>
    </row>
    <row r="566" spans="1:14" x14ac:dyDescent="0.3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N566" s="121"/>
    </row>
    <row r="567" spans="1:14" x14ac:dyDescent="0.3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N567" s="121"/>
    </row>
    <row r="568" spans="1:14" x14ac:dyDescent="0.3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N568" s="121"/>
    </row>
    <row r="569" spans="1:14" x14ac:dyDescent="0.3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N569" s="121"/>
    </row>
    <row r="570" spans="1:14" x14ac:dyDescent="0.3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N570" s="121"/>
    </row>
    <row r="571" spans="1:14" x14ac:dyDescent="0.3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N571" s="121"/>
    </row>
    <row r="572" spans="1:14" x14ac:dyDescent="0.3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N572" s="121"/>
    </row>
    <row r="573" spans="1:14" x14ac:dyDescent="0.3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N573" s="121"/>
    </row>
    <row r="574" spans="1:14" x14ac:dyDescent="0.3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N574" s="121"/>
    </row>
    <row r="575" spans="1:14" x14ac:dyDescent="0.3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N575" s="121"/>
    </row>
    <row r="576" spans="1:14" x14ac:dyDescent="0.3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N576" s="121"/>
    </row>
    <row r="577" spans="1:14" x14ac:dyDescent="0.3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N577" s="121"/>
    </row>
    <row r="578" spans="1:14" x14ac:dyDescent="0.3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N578" s="121"/>
    </row>
    <row r="579" spans="1:14" x14ac:dyDescent="0.3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N579" s="121"/>
    </row>
    <row r="580" spans="1:14" x14ac:dyDescent="0.3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N580" s="121"/>
    </row>
    <row r="581" spans="1:14" x14ac:dyDescent="0.3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N581" s="121"/>
    </row>
    <row r="582" spans="1:14" x14ac:dyDescent="0.3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N582" s="121"/>
    </row>
    <row r="583" spans="1:14" x14ac:dyDescent="0.3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N583" s="121"/>
    </row>
    <row r="584" spans="1:14" x14ac:dyDescent="0.3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N584" s="121"/>
    </row>
    <row r="585" spans="1:14" x14ac:dyDescent="0.3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N585" s="121"/>
    </row>
    <row r="586" spans="1:14" x14ac:dyDescent="0.3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N586" s="121"/>
    </row>
    <row r="587" spans="1:14" x14ac:dyDescent="0.3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N587" s="121"/>
    </row>
    <row r="588" spans="1:14" x14ac:dyDescent="0.3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N588" s="121"/>
    </row>
    <row r="589" spans="1:14" x14ac:dyDescent="0.3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N589" s="121"/>
    </row>
    <row r="590" spans="1:14" x14ac:dyDescent="0.3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N590" s="121"/>
    </row>
    <row r="591" spans="1:14" x14ac:dyDescent="0.3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N591" s="121"/>
    </row>
    <row r="592" spans="1:14" x14ac:dyDescent="0.3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N592" s="121"/>
    </row>
    <row r="593" spans="1:14" x14ac:dyDescent="0.3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N593" s="121"/>
    </row>
    <row r="594" spans="1:14" x14ac:dyDescent="0.3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N594" s="121"/>
    </row>
    <row r="595" spans="1:14" x14ac:dyDescent="0.3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N595" s="121"/>
    </row>
    <row r="596" spans="1:14" x14ac:dyDescent="0.3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N596" s="121"/>
    </row>
    <row r="597" spans="1:14" x14ac:dyDescent="0.3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N597" s="121"/>
    </row>
    <row r="598" spans="1:14" x14ac:dyDescent="0.3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N598" s="121"/>
    </row>
    <row r="599" spans="1:14" x14ac:dyDescent="0.3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N599" s="121"/>
    </row>
    <row r="600" spans="1:14" x14ac:dyDescent="0.3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N600" s="121"/>
    </row>
    <row r="601" spans="1:14" x14ac:dyDescent="0.3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N601" s="121"/>
    </row>
    <row r="602" spans="1:14" x14ac:dyDescent="0.3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N602" s="121"/>
    </row>
    <row r="603" spans="1:14" x14ac:dyDescent="0.3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N603" s="121"/>
    </row>
    <row r="604" spans="1:14" x14ac:dyDescent="0.3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N604" s="121"/>
    </row>
    <row r="605" spans="1:14" x14ac:dyDescent="0.3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N605" s="121"/>
    </row>
    <row r="606" spans="1:14" x14ac:dyDescent="0.3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N606" s="121"/>
    </row>
    <row r="607" spans="1:14" x14ac:dyDescent="0.3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N607" s="121"/>
    </row>
    <row r="608" spans="1:14" x14ac:dyDescent="0.3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N608" s="121"/>
    </row>
    <row r="609" spans="1:14" x14ac:dyDescent="0.3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N609" s="121"/>
    </row>
    <row r="610" spans="1:14" x14ac:dyDescent="0.3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N610" s="121"/>
    </row>
    <row r="611" spans="1:14" x14ac:dyDescent="0.3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N611" s="121"/>
    </row>
    <row r="612" spans="1:14" x14ac:dyDescent="0.3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N612" s="121"/>
    </row>
    <row r="613" spans="1:14" x14ac:dyDescent="0.3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N613" s="121"/>
    </row>
    <row r="614" spans="1:14" x14ac:dyDescent="0.3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N614" s="121"/>
    </row>
    <row r="615" spans="1:14" x14ac:dyDescent="0.3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N615" s="121"/>
    </row>
    <row r="616" spans="1:14" x14ac:dyDescent="0.3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N616" s="121"/>
    </row>
    <row r="617" spans="1:14" x14ac:dyDescent="0.3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N617" s="121"/>
    </row>
    <row r="618" spans="1:14" x14ac:dyDescent="0.3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N618" s="121"/>
    </row>
    <row r="619" spans="1:14" x14ac:dyDescent="0.3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N619" s="121"/>
    </row>
    <row r="620" spans="1:14" x14ac:dyDescent="0.3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N620" s="121"/>
    </row>
    <row r="621" spans="1:14" x14ac:dyDescent="0.3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N621" s="121"/>
    </row>
    <row r="622" spans="1:14" x14ac:dyDescent="0.3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N622" s="121"/>
    </row>
    <row r="623" spans="1:14" x14ac:dyDescent="0.3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N623" s="121"/>
    </row>
    <row r="624" spans="1:14" x14ac:dyDescent="0.3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N624" s="121"/>
    </row>
    <row r="625" spans="1:14" x14ac:dyDescent="0.3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N625" s="121"/>
    </row>
    <row r="626" spans="1:14" x14ac:dyDescent="0.3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N626" s="121"/>
    </row>
    <row r="627" spans="1:14" x14ac:dyDescent="0.3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N627" s="121"/>
    </row>
    <row r="628" spans="1:14" x14ac:dyDescent="0.3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N628" s="121"/>
    </row>
    <row r="629" spans="1:14" x14ac:dyDescent="0.3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N629" s="121"/>
    </row>
    <row r="630" spans="1:14" x14ac:dyDescent="0.3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N630" s="121"/>
    </row>
    <row r="631" spans="1:14" x14ac:dyDescent="0.3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N631" s="121"/>
    </row>
    <row r="632" spans="1:14" x14ac:dyDescent="0.3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N632" s="121"/>
    </row>
    <row r="633" spans="1:14" x14ac:dyDescent="0.3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N633" s="121"/>
    </row>
    <row r="634" spans="1:14" x14ac:dyDescent="0.3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N634" s="121"/>
    </row>
    <row r="635" spans="1:14" x14ac:dyDescent="0.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N635" s="121"/>
    </row>
    <row r="636" spans="1:14" x14ac:dyDescent="0.3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N636" s="121"/>
    </row>
    <row r="637" spans="1:14" x14ac:dyDescent="0.3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N637" s="121"/>
    </row>
    <row r="638" spans="1:14" x14ac:dyDescent="0.3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N638" s="121"/>
    </row>
    <row r="639" spans="1:14" x14ac:dyDescent="0.3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N639" s="121"/>
    </row>
    <row r="640" spans="1:14" x14ac:dyDescent="0.3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N640" s="121"/>
    </row>
    <row r="641" spans="1:14" x14ac:dyDescent="0.3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N641" s="121"/>
    </row>
    <row r="642" spans="1:14" x14ac:dyDescent="0.3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N642" s="121"/>
    </row>
    <row r="643" spans="1:14" x14ac:dyDescent="0.3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N643" s="121"/>
    </row>
    <row r="644" spans="1:14" x14ac:dyDescent="0.3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N644" s="121"/>
    </row>
    <row r="645" spans="1:14" x14ac:dyDescent="0.3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N645" s="121"/>
    </row>
    <row r="646" spans="1:14" x14ac:dyDescent="0.3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N646" s="121"/>
    </row>
    <row r="647" spans="1:14" x14ac:dyDescent="0.3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N647" s="121"/>
    </row>
    <row r="648" spans="1:14" x14ac:dyDescent="0.3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N648" s="121"/>
    </row>
    <row r="649" spans="1:14" x14ac:dyDescent="0.3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N649" s="121"/>
    </row>
    <row r="650" spans="1:14" x14ac:dyDescent="0.3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N650" s="121"/>
    </row>
    <row r="651" spans="1:14" x14ac:dyDescent="0.3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N651" s="121"/>
    </row>
    <row r="652" spans="1:14" x14ac:dyDescent="0.3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N652" s="121"/>
    </row>
    <row r="653" spans="1:14" x14ac:dyDescent="0.3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N653" s="121"/>
    </row>
    <row r="654" spans="1:14" x14ac:dyDescent="0.3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N654" s="121"/>
    </row>
    <row r="655" spans="1:14" x14ac:dyDescent="0.3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N655" s="121"/>
    </row>
    <row r="656" spans="1:14" x14ac:dyDescent="0.3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N656" s="121"/>
    </row>
    <row r="657" spans="1:14" x14ac:dyDescent="0.3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N657" s="121"/>
    </row>
    <row r="658" spans="1:14" x14ac:dyDescent="0.3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N658" s="121"/>
    </row>
    <row r="659" spans="1:14" x14ac:dyDescent="0.3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N659" s="121"/>
    </row>
    <row r="660" spans="1:14" x14ac:dyDescent="0.3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N660" s="121"/>
    </row>
    <row r="661" spans="1:14" x14ac:dyDescent="0.3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N661" s="121"/>
    </row>
    <row r="662" spans="1:14" x14ac:dyDescent="0.3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N662" s="121"/>
    </row>
    <row r="663" spans="1:14" x14ac:dyDescent="0.3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N663" s="121"/>
    </row>
    <row r="664" spans="1:14" x14ac:dyDescent="0.3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N664" s="121"/>
    </row>
    <row r="665" spans="1:14" x14ac:dyDescent="0.3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N665" s="121"/>
    </row>
    <row r="666" spans="1:14" x14ac:dyDescent="0.3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N666" s="121"/>
    </row>
    <row r="667" spans="1:14" x14ac:dyDescent="0.3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N667" s="121"/>
    </row>
    <row r="668" spans="1:14" x14ac:dyDescent="0.3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N668" s="121"/>
    </row>
    <row r="669" spans="1:14" x14ac:dyDescent="0.3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N669" s="121"/>
    </row>
    <row r="670" spans="1:14" x14ac:dyDescent="0.3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N670" s="121"/>
    </row>
    <row r="671" spans="1:14" x14ac:dyDescent="0.3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N671" s="121"/>
    </row>
    <row r="672" spans="1:14" x14ac:dyDescent="0.3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N672" s="121"/>
    </row>
    <row r="673" spans="1:14" x14ac:dyDescent="0.3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N673" s="121"/>
    </row>
    <row r="674" spans="1:14" x14ac:dyDescent="0.3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N674" s="121"/>
    </row>
    <row r="675" spans="1:14" x14ac:dyDescent="0.3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N675" s="121"/>
    </row>
    <row r="676" spans="1:14" x14ac:dyDescent="0.3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N676" s="121"/>
    </row>
    <row r="677" spans="1:14" x14ac:dyDescent="0.3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N677" s="121"/>
    </row>
    <row r="678" spans="1:14" x14ac:dyDescent="0.3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N678" s="121"/>
    </row>
    <row r="679" spans="1:14" x14ac:dyDescent="0.3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N679" s="121"/>
    </row>
    <row r="680" spans="1:14" x14ac:dyDescent="0.3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N680" s="121"/>
    </row>
    <row r="681" spans="1:14" x14ac:dyDescent="0.3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N681" s="121"/>
    </row>
    <row r="682" spans="1:14" x14ac:dyDescent="0.3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N682" s="121"/>
    </row>
    <row r="683" spans="1:14" x14ac:dyDescent="0.3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N683" s="121"/>
    </row>
    <row r="684" spans="1:14" x14ac:dyDescent="0.3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N684" s="121"/>
    </row>
    <row r="685" spans="1:14" x14ac:dyDescent="0.3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N685" s="121"/>
    </row>
    <row r="686" spans="1:14" x14ac:dyDescent="0.3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N686" s="121"/>
    </row>
    <row r="687" spans="1:14" x14ac:dyDescent="0.3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N687" s="121"/>
    </row>
    <row r="688" spans="1:14" x14ac:dyDescent="0.3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N688" s="121"/>
    </row>
    <row r="689" spans="1:14" x14ac:dyDescent="0.3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N689" s="121"/>
    </row>
    <row r="690" spans="1:14" x14ac:dyDescent="0.3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N690" s="121"/>
    </row>
    <row r="691" spans="1:14" x14ac:dyDescent="0.3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N691" s="121"/>
    </row>
    <row r="692" spans="1:14" x14ac:dyDescent="0.3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N692" s="121"/>
    </row>
    <row r="693" spans="1:14" x14ac:dyDescent="0.3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N693" s="121"/>
    </row>
    <row r="694" spans="1:14" x14ac:dyDescent="0.3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N694" s="121"/>
    </row>
    <row r="695" spans="1:14" x14ac:dyDescent="0.3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N695" s="121"/>
    </row>
    <row r="696" spans="1:14" x14ac:dyDescent="0.3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N696" s="121"/>
    </row>
    <row r="697" spans="1:14" x14ac:dyDescent="0.3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N697" s="121"/>
    </row>
    <row r="698" spans="1:14" x14ac:dyDescent="0.3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N698" s="121"/>
    </row>
    <row r="699" spans="1:14" x14ac:dyDescent="0.3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N699" s="121"/>
    </row>
    <row r="700" spans="1:14" x14ac:dyDescent="0.3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N700" s="121"/>
    </row>
    <row r="701" spans="1:14" x14ac:dyDescent="0.3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N701" s="121"/>
    </row>
    <row r="702" spans="1:14" x14ac:dyDescent="0.3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N702" s="121"/>
    </row>
    <row r="703" spans="1:14" x14ac:dyDescent="0.3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N703" s="121"/>
    </row>
    <row r="704" spans="1:14" x14ac:dyDescent="0.3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N704" s="121"/>
    </row>
    <row r="705" spans="1:14" x14ac:dyDescent="0.3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N705" s="121"/>
    </row>
    <row r="706" spans="1:14" x14ac:dyDescent="0.3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N706" s="121"/>
    </row>
    <row r="707" spans="1:14" x14ac:dyDescent="0.3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N707" s="121"/>
    </row>
    <row r="708" spans="1:14" x14ac:dyDescent="0.3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N708" s="121"/>
    </row>
    <row r="709" spans="1:14" x14ac:dyDescent="0.3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N709" s="121"/>
    </row>
    <row r="710" spans="1:14" x14ac:dyDescent="0.3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N710" s="121"/>
    </row>
    <row r="711" spans="1:14" x14ac:dyDescent="0.3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N711" s="121"/>
    </row>
    <row r="712" spans="1:14" x14ac:dyDescent="0.3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N712" s="121"/>
    </row>
    <row r="713" spans="1:14" x14ac:dyDescent="0.3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N713" s="121"/>
    </row>
    <row r="714" spans="1:14" x14ac:dyDescent="0.3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N714" s="121"/>
    </row>
    <row r="715" spans="1:14" x14ac:dyDescent="0.3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N715" s="121"/>
    </row>
    <row r="716" spans="1:14" x14ac:dyDescent="0.3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N716" s="121"/>
    </row>
    <row r="717" spans="1:14" x14ac:dyDescent="0.3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N717" s="121"/>
    </row>
    <row r="718" spans="1:14" x14ac:dyDescent="0.3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N718" s="121"/>
    </row>
    <row r="719" spans="1:14" x14ac:dyDescent="0.3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N719" s="121"/>
    </row>
    <row r="720" spans="1:14" x14ac:dyDescent="0.3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N720" s="121"/>
    </row>
    <row r="721" spans="1:14" x14ac:dyDescent="0.3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N721" s="121"/>
    </row>
    <row r="722" spans="1:14" x14ac:dyDescent="0.3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N722" s="121"/>
    </row>
    <row r="723" spans="1:14" x14ac:dyDescent="0.3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N723" s="121"/>
    </row>
    <row r="724" spans="1:14" x14ac:dyDescent="0.3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N724" s="121"/>
    </row>
    <row r="725" spans="1:14" x14ac:dyDescent="0.3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N725" s="121"/>
    </row>
    <row r="726" spans="1:14" x14ac:dyDescent="0.3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N726" s="121"/>
    </row>
    <row r="727" spans="1:14" x14ac:dyDescent="0.3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N727" s="121"/>
    </row>
    <row r="728" spans="1:14" x14ac:dyDescent="0.3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N728" s="121"/>
    </row>
    <row r="729" spans="1:14" x14ac:dyDescent="0.3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N729" s="121"/>
    </row>
    <row r="730" spans="1:14" x14ac:dyDescent="0.3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N730" s="121"/>
    </row>
    <row r="731" spans="1:14" x14ac:dyDescent="0.3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N731" s="121"/>
    </row>
    <row r="732" spans="1:14" x14ac:dyDescent="0.3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N732" s="121"/>
    </row>
    <row r="733" spans="1:14" x14ac:dyDescent="0.3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N733" s="121"/>
    </row>
    <row r="734" spans="1:14" x14ac:dyDescent="0.3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N734" s="121"/>
    </row>
    <row r="735" spans="1:14" x14ac:dyDescent="0.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N735" s="121"/>
    </row>
    <row r="736" spans="1:14" x14ac:dyDescent="0.3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N736" s="121"/>
    </row>
    <row r="737" spans="1:14" x14ac:dyDescent="0.3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N737" s="121"/>
    </row>
    <row r="738" spans="1:14" x14ac:dyDescent="0.3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N738" s="121"/>
    </row>
    <row r="739" spans="1:14" x14ac:dyDescent="0.3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N739" s="121"/>
    </row>
    <row r="740" spans="1:14" x14ac:dyDescent="0.3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N740" s="121"/>
    </row>
    <row r="741" spans="1:14" x14ac:dyDescent="0.3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N741" s="121"/>
    </row>
    <row r="742" spans="1:14" x14ac:dyDescent="0.3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N742" s="121"/>
    </row>
    <row r="743" spans="1:14" x14ac:dyDescent="0.3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N743" s="121"/>
    </row>
    <row r="744" spans="1:14" x14ac:dyDescent="0.3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N744" s="121"/>
    </row>
    <row r="745" spans="1:14" x14ac:dyDescent="0.3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N745" s="121"/>
    </row>
    <row r="746" spans="1:14" x14ac:dyDescent="0.3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N746" s="121"/>
    </row>
    <row r="747" spans="1:14" x14ac:dyDescent="0.3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N747" s="121"/>
    </row>
    <row r="748" spans="1:14" x14ac:dyDescent="0.3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N748" s="121"/>
    </row>
    <row r="749" spans="1:14" x14ac:dyDescent="0.3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N749" s="121"/>
    </row>
    <row r="750" spans="1:14" x14ac:dyDescent="0.3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N750" s="121"/>
    </row>
    <row r="751" spans="1:14" x14ac:dyDescent="0.3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N751" s="121"/>
    </row>
    <row r="752" spans="1:14" x14ac:dyDescent="0.3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N752" s="121"/>
    </row>
    <row r="753" spans="1:14" x14ac:dyDescent="0.3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N753" s="121"/>
    </row>
    <row r="754" spans="1:14" x14ac:dyDescent="0.3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N754" s="121"/>
    </row>
    <row r="755" spans="1:14" x14ac:dyDescent="0.3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N755" s="121"/>
    </row>
    <row r="756" spans="1:14" x14ac:dyDescent="0.3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N756" s="121"/>
    </row>
    <row r="757" spans="1:14" x14ac:dyDescent="0.3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N757" s="121"/>
    </row>
    <row r="758" spans="1:14" x14ac:dyDescent="0.3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N758" s="121"/>
    </row>
    <row r="759" spans="1:14" x14ac:dyDescent="0.3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N759" s="121"/>
    </row>
    <row r="760" spans="1:14" x14ac:dyDescent="0.3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N760" s="121"/>
    </row>
    <row r="761" spans="1:14" x14ac:dyDescent="0.3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N761" s="121"/>
    </row>
    <row r="762" spans="1:14" x14ac:dyDescent="0.3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N762" s="121"/>
    </row>
    <row r="763" spans="1:14" x14ac:dyDescent="0.3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N763" s="121"/>
    </row>
    <row r="764" spans="1:14" x14ac:dyDescent="0.3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N764" s="121"/>
    </row>
    <row r="765" spans="1:14" x14ac:dyDescent="0.3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N765" s="121"/>
    </row>
    <row r="766" spans="1:14" x14ac:dyDescent="0.3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N766" s="121"/>
    </row>
    <row r="767" spans="1:14" x14ac:dyDescent="0.3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N767" s="121"/>
    </row>
    <row r="768" spans="1:14" x14ac:dyDescent="0.3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N768" s="121"/>
    </row>
    <row r="769" spans="1:14" x14ac:dyDescent="0.3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N769" s="121"/>
    </row>
    <row r="770" spans="1:14" x14ac:dyDescent="0.3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N770" s="121"/>
    </row>
    <row r="771" spans="1:14" x14ac:dyDescent="0.3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N771" s="121"/>
    </row>
    <row r="772" spans="1:14" x14ac:dyDescent="0.3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N772" s="121"/>
    </row>
    <row r="773" spans="1:14" x14ac:dyDescent="0.3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N773" s="121"/>
    </row>
    <row r="774" spans="1:14" x14ac:dyDescent="0.3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N774" s="121"/>
    </row>
    <row r="775" spans="1:14" x14ac:dyDescent="0.3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N775" s="121"/>
    </row>
    <row r="776" spans="1:14" x14ac:dyDescent="0.3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N776" s="121"/>
    </row>
    <row r="777" spans="1:14" x14ac:dyDescent="0.3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N777" s="121"/>
    </row>
    <row r="778" spans="1:14" x14ac:dyDescent="0.3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N778" s="121"/>
    </row>
    <row r="779" spans="1:14" x14ac:dyDescent="0.3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N779" s="121"/>
    </row>
    <row r="780" spans="1:14" x14ac:dyDescent="0.3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N780" s="121"/>
    </row>
    <row r="781" spans="1:14" x14ac:dyDescent="0.3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N781" s="121"/>
    </row>
    <row r="782" spans="1:14" x14ac:dyDescent="0.3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N782" s="121"/>
    </row>
    <row r="783" spans="1:14" x14ac:dyDescent="0.3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N783" s="121"/>
    </row>
    <row r="784" spans="1:14" x14ac:dyDescent="0.3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N784" s="121"/>
    </row>
    <row r="785" spans="1:14" x14ac:dyDescent="0.3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N785" s="121"/>
    </row>
    <row r="786" spans="1:14" x14ac:dyDescent="0.3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N786" s="121"/>
    </row>
    <row r="787" spans="1:14" x14ac:dyDescent="0.3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N787" s="121"/>
    </row>
    <row r="788" spans="1:14" x14ac:dyDescent="0.3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N788" s="121"/>
    </row>
    <row r="789" spans="1:14" x14ac:dyDescent="0.3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N789" s="121"/>
    </row>
    <row r="790" spans="1:14" x14ac:dyDescent="0.3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N790" s="121"/>
    </row>
    <row r="791" spans="1:14" x14ac:dyDescent="0.3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N791" s="121"/>
    </row>
    <row r="792" spans="1:14" x14ac:dyDescent="0.3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N792" s="121"/>
    </row>
    <row r="793" spans="1:14" x14ac:dyDescent="0.3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N793" s="121"/>
    </row>
    <row r="794" spans="1:14" x14ac:dyDescent="0.3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N794" s="121"/>
    </row>
    <row r="795" spans="1:14" x14ac:dyDescent="0.3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N795" s="121"/>
    </row>
    <row r="796" spans="1:14" x14ac:dyDescent="0.3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N796" s="121"/>
    </row>
    <row r="797" spans="1:14" x14ac:dyDescent="0.3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N797" s="121"/>
    </row>
    <row r="798" spans="1:14" x14ac:dyDescent="0.3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N798" s="121"/>
    </row>
    <row r="799" spans="1:14" x14ac:dyDescent="0.3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N799" s="121"/>
    </row>
    <row r="800" spans="1:14" x14ac:dyDescent="0.3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N800" s="121"/>
    </row>
    <row r="801" spans="1:14" x14ac:dyDescent="0.3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N801" s="121"/>
    </row>
    <row r="802" spans="1:14" x14ac:dyDescent="0.3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N802" s="121"/>
    </row>
    <row r="803" spans="1:14" x14ac:dyDescent="0.3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N803" s="121"/>
    </row>
    <row r="804" spans="1:14" x14ac:dyDescent="0.3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N804" s="121"/>
    </row>
    <row r="805" spans="1:14" x14ac:dyDescent="0.3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N805" s="121"/>
    </row>
    <row r="806" spans="1:14" x14ac:dyDescent="0.3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N806" s="121"/>
    </row>
    <row r="807" spans="1:14" x14ac:dyDescent="0.3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N807" s="121"/>
    </row>
    <row r="808" spans="1:14" x14ac:dyDescent="0.3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N808" s="121"/>
    </row>
    <row r="809" spans="1:14" x14ac:dyDescent="0.3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N809" s="121"/>
    </row>
    <row r="810" spans="1:14" x14ac:dyDescent="0.3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N810" s="121"/>
    </row>
    <row r="811" spans="1:14" x14ac:dyDescent="0.3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N811" s="121"/>
    </row>
    <row r="812" spans="1:14" x14ac:dyDescent="0.3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N812" s="121"/>
    </row>
    <row r="813" spans="1:14" x14ac:dyDescent="0.3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N813" s="121"/>
    </row>
    <row r="814" spans="1:14" x14ac:dyDescent="0.3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N814" s="121"/>
    </row>
    <row r="815" spans="1:14" x14ac:dyDescent="0.3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N815" s="121"/>
    </row>
    <row r="816" spans="1:14" x14ac:dyDescent="0.3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N816" s="121"/>
    </row>
    <row r="817" spans="1:14" x14ac:dyDescent="0.3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N817" s="121"/>
    </row>
    <row r="818" spans="1:14" x14ac:dyDescent="0.3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N818" s="121"/>
    </row>
    <row r="819" spans="1:14" x14ac:dyDescent="0.3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N819" s="121"/>
    </row>
    <row r="820" spans="1:14" x14ac:dyDescent="0.3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N820" s="121"/>
    </row>
    <row r="821" spans="1:14" x14ac:dyDescent="0.3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N821" s="121"/>
    </row>
    <row r="822" spans="1:14" x14ac:dyDescent="0.3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N822" s="121"/>
    </row>
    <row r="823" spans="1:14" x14ac:dyDescent="0.3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N823" s="121"/>
    </row>
    <row r="824" spans="1:14" x14ac:dyDescent="0.3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N824" s="121"/>
    </row>
    <row r="825" spans="1:14" x14ac:dyDescent="0.3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N825" s="121"/>
    </row>
    <row r="826" spans="1:14" x14ac:dyDescent="0.3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N826" s="121"/>
    </row>
    <row r="827" spans="1:14" x14ac:dyDescent="0.3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N827" s="121"/>
    </row>
    <row r="828" spans="1:14" x14ac:dyDescent="0.3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N828" s="121"/>
    </row>
    <row r="829" spans="1:14" x14ac:dyDescent="0.3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N829" s="121"/>
    </row>
    <row r="830" spans="1:14" x14ac:dyDescent="0.3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N830" s="121"/>
    </row>
    <row r="831" spans="1:14" x14ac:dyDescent="0.3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N831" s="121"/>
    </row>
    <row r="832" spans="1:14" x14ac:dyDescent="0.3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N832" s="121"/>
    </row>
    <row r="833" spans="1:14" x14ac:dyDescent="0.3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N833" s="121"/>
    </row>
    <row r="834" spans="1:14" x14ac:dyDescent="0.3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N834" s="121"/>
    </row>
    <row r="835" spans="1:14" x14ac:dyDescent="0.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N835" s="121"/>
    </row>
    <row r="836" spans="1:14" x14ac:dyDescent="0.3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N836" s="121"/>
    </row>
    <row r="837" spans="1:14" x14ac:dyDescent="0.3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N837" s="121"/>
    </row>
    <row r="838" spans="1:14" x14ac:dyDescent="0.3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N838" s="121"/>
    </row>
    <row r="839" spans="1:14" x14ac:dyDescent="0.3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N839" s="121"/>
    </row>
    <row r="840" spans="1:14" x14ac:dyDescent="0.3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N840" s="121"/>
    </row>
    <row r="841" spans="1:14" x14ac:dyDescent="0.3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N841" s="121"/>
    </row>
    <row r="842" spans="1:14" x14ac:dyDescent="0.3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N842" s="121"/>
    </row>
    <row r="843" spans="1:14" x14ac:dyDescent="0.3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N843" s="121"/>
    </row>
    <row r="844" spans="1:14" x14ac:dyDescent="0.3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N844" s="121"/>
    </row>
    <row r="845" spans="1:14" x14ac:dyDescent="0.3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N845" s="121"/>
    </row>
    <row r="846" spans="1:14" x14ac:dyDescent="0.3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N846" s="121"/>
    </row>
    <row r="847" spans="1:14" x14ac:dyDescent="0.3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N847" s="121"/>
    </row>
    <row r="848" spans="1:14" x14ac:dyDescent="0.3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N848" s="121"/>
    </row>
    <row r="849" spans="1:14" x14ac:dyDescent="0.3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N849" s="121"/>
    </row>
    <row r="850" spans="1:14" x14ac:dyDescent="0.3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N850" s="121"/>
    </row>
    <row r="851" spans="1:14" x14ac:dyDescent="0.3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N851" s="121"/>
    </row>
    <row r="852" spans="1:14" x14ac:dyDescent="0.3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N852" s="121"/>
    </row>
    <row r="853" spans="1:14" x14ac:dyDescent="0.3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N853" s="121"/>
    </row>
    <row r="854" spans="1:14" x14ac:dyDescent="0.3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N854" s="121"/>
    </row>
    <row r="855" spans="1:14" x14ac:dyDescent="0.3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N855" s="121"/>
    </row>
    <row r="856" spans="1:14" x14ac:dyDescent="0.3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N856" s="121"/>
    </row>
    <row r="857" spans="1:14" x14ac:dyDescent="0.3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N857" s="121"/>
    </row>
    <row r="858" spans="1:14" x14ac:dyDescent="0.3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N858" s="121"/>
    </row>
    <row r="859" spans="1:14" x14ac:dyDescent="0.3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N859" s="121"/>
    </row>
    <row r="860" spans="1:14" x14ac:dyDescent="0.3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N860" s="121"/>
    </row>
    <row r="861" spans="1:14" x14ac:dyDescent="0.3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N861" s="121"/>
    </row>
    <row r="862" spans="1:14" x14ac:dyDescent="0.3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N862" s="121"/>
    </row>
    <row r="863" spans="1:14" x14ac:dyDescent="0.3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N863" s="121"/>
    </row>
    <row r="864" spans="1:14" x14ac:dyDescent="0.3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N864" s="121"/>
    </row>
    <row r="865" spans="1:14" x14ac:dyDescent="0.3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N865" s="121"/>
    </row>
    <row r="866" spans="1:14" x14ac:dyDescent="0.3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N866" s="121"/>
    </row>
    <row r="867" spans="1:14" x14ac:dyDescent="0.3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N867" s="121"/>
    </row>
    <row r="868" spans="1:14" x14ac:dyDescent="0.3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N868" s="121"/>
    </row>
    <row r="869" spans="1:14" x14ac:dyDescent="0.3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N869" s="121"/>
    </row>
    <row r="870" spans="1:14" x14ac:dyDescent="0.3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N870" s="121"/>
    </row>
    <row r="871" spans="1:14" x14ac:dyDescent="0.3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N871" s="121"/>
    </row>
    <row r="872" spans="1:14" x14ac:dyDescent="0.3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N872" s="121"/>
    </row>
    <row r="873" spans="1:14" x14ac:dyDescent="0.3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N873" s="121"/>
    </row>
    <row r="874" spans="1:14" x14ac:dyDescent="0.3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N874" s="121"/>
    </row>
    <row r="875" spans="1:14" x14ac:dyDescent="0.3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N875" s="121"/>
    </row>
    <row r="876" spans="1:14" x14ac:dyDescent="0.3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N876" s="121"/>
    </row>
    <row r="877" spans="1:14" x14ac:dyDescent="0.3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N877" s="121"/>
    </row>
    <row r="878" spans="1:14" x14ac:dyDescent="0.3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N878" s="121"/>
    </row>
    <row r="879" spans="1:14" x14ac:dyDescent="0.3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N879" s="121"/>
    </row>
    <row r="880" spans="1:14" x14ac:dyDescent="0.3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N880" s="121"/>
    </row>
    <row r="881" spans="1:14" x14ac:dyDescent="0.3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N881" s="121"/>
    </row>
    <row r="882" spans="1:14" x14ac:dyDescent="0.3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N882" s="121"/>
    </row>
    <row r="883" spans="1:14" x14ac:dyDescent="0.3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N883" s="121"/>
    </row>
    <row r="884" spans="1:14" x14ac:dyDescent="0.3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N884" s="121"/>
    </row>
    <row r="885" spans="1:14" x14ac:dyDescent="0.3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N885" s="121"/>
    </row>
    <row r="886" spans="1:14" x14ac:dyDescent="0.3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N886" s="121"/>
    </row>
    <row r="887" spans="1:14" x14ac:dyDescent="0.3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N887" s="121"/>
    </row>
    <row r="888" spans="1:14" x14ac:dyDescent="0.3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N888" s="121"/>
    </row>
    <row r="889" spans="1:14" x14ac:dyDescent="0.3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N889" s="121"/>
    </row>
    <row r="890" spans="1:14" x14ac:dyDescent="0.3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N890" s="121"/>
    </row>
    <row r="891" spans="1:14" x14ac:dyDescent="0.3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N891" s="121"/>
    </row>
    <row r="892" spans="1:14" x14ac:dyDescent="0.3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N892" s="121"/>
    </row>
    <row r="893" spans="1:14" x14ac:dyDescent="0.3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N893" s="121"/>
    </row>
    <row r="894" spans="1:14" x14ac:dyDescent="0.3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N894" s="121"/>
    </row>
    <row r="895" spans="1:14" x14ac:dyDescent="0.3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N895" s="121"/>
    </row>
    <row r="896" spans="1:14" x14ac:dyDescent="0.3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N896" s="121"/>
    </row>
    <row r="897" spans="1:14" x14ac:dyDescent="0.3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N897" s="121"/>
    </row>
    <row r="898" spans="1:14" x14ac:dyDescent="0.3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N898" s="121"/>
    </row>
    <row r="899" spans="1:14" x14ac:dyDescent="0.3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N899" s="121"/>
    </row>
    <row r="900" spans="1:14" x14ac:dyDescent="0.3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N900" s="121"/>
    </row>
    <row r="901" spans="1:14" x14ac:dyDescent="0.3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N901" s="121"/>
    </row>
    <row r="902" spans="1:14" x14ac:dyDescent="0.3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N902" s="121"/>
    </row>
    <row r="903" spans="1:14" x14ac:dyDescent="0.3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N903" s="121"/>
    </row>
    <row r="904" spans="1:14" x14ac:dyDescent="0.3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N904" s="121"/>
    </row>
    <row r="905" spans="1:14" x14ac:dyDescent="0.3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N905" s="121"/>
    </row>
    <row r="906" spans="1:14" x14ac:dyDescent="0.3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N906" s="121"/>
    </row>
    <row r="907" spans="1:14" x14ac:dyDescent="0.3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N907" s="121"/>
    </row>
    <row r="908" spans="1:14" x14ac:dyDescent="0.3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N908" s="121"/>
    </row>
    <row r="909" spans="1:14" x14ac:dyDescent="0.3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N909" s="121"/>
    </row>
    <row r="910" spans="1:14" x14ac:dyDescent="0.3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N910" s="121"/>
    </row>
    <row r="911" spans="1:14" x14ac:dyDescent="0.3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N911" s="121"/>
    </row>
    <row r="912" spans="1:14" x14ac:dyDescent="0.3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N912" s="121"/>
    </row>
    <row r="913" spans="1:14" x14ac:dyDescent="0.3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N913" s="121"/>
    </row>
    <row r="914" spans="1:14" x14ac:dyDescent="0.3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N914" s="121"/>
    </row>
    <row r="915" spans="1:14" x14ac:dyDescent="0.3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N915" s="121"/>
    </row>
    <row r="916" spans="1:14" x14ac:dyDescent="0.3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N916" s="121"/>
    </row>
    <row r="917" spans="1:14" x14ac:dyDescent="0.3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N917" s="121"/>
    </row>
    <row r="918" spans="1:14" x14ac:dyDescent="0.3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N918" s="121"/>
    </row>
    <row r="919" spans="1:14" x14ac:dyDescent="0.3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N919" s="121"/>
    </row>
    <row r="920" spans="1:14" x14ac:dyDescent="0.3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N920" s="121"/>
    </row>
    <row r="921" spans="1:14" x14ac:dyDescent="0.3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N921" s="121"/>
    </row>
    <row r="922" spans="1:14" x14ac:dyDescent="0.3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N922" s="121"/>
    </row>
    <row r="923" spans="1:14" x14ac:dyDescent="0.3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N923" s="121"/>
    </row>
    <row r="924" spans="1:14" x14ac:dyDescent="0.3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N924" s="121"/>
    </row>
    <row r="925" spans="1:14" x14ac:dyDescent="0.3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N925" s="121"/>
    </row>
    <row r="926" spans="1:14" x14ac:dyDescent="0.3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N926" s="121"/>
    </row>
    <row r="927" spans="1:14" x14ac:dyDescent="0.3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N927" s="121"/>
    </row>
    <row r="928" spans="1:14" x14ac:dyDescent="0.3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N928" s="121"/>
    </row>
    <row r="929" spans="1:14" x14ac:dyDescent="0.3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N929" s="121"/>
    </row>
    <row r="930" spans="1:14" x14ac:dyDescent="0.3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N930" s="121"/>
    </row>
    <row r="931" spans="1:14" x14ac:dyDescent="0.3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N931" s="121"/>
    </row>
    <row r="932" spans="1:14" x14ac:dyDescent="0.3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N932" s="121"/>
    </row>
    <row r="933" spans="1:14" x14ac:dyDescent="0.3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N933" s="121"/>
    </row>
    <row r="934" spans="1:14" x14ac:dyDescent="0.3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N934" s="121"/>
    </row>
    <row r="935" spans="1:14" x14ac:dyDescent="0.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N935" s="121"/>
    </row>
    <row r="936" spans="1:14" x14ac:dyDescent="0.3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N936" s="121"/>
    </row>
    <row r="937" spans="1:14" x14ac:dyDescent="0.3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N937" s="121"/>
    </row>
    <row r="938" spans="1:14" x14ac:dyDescent="0.3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N938" s="121"/>
    </row>
    <row r="939" spans="1:14" x14ac:dyDescent="0.3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N939" s="121"/>
    </row>
    <row r="940" spans="1:14" x14ac:dyDescent="0.3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N940" s="121"/>
    </row>
    <row r="941" spans="1:14" x14ac:dyDescent="0.3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N941" s="121"/>
    </row>
    <row r="942" spans="1:14" x14ac:dyDescent="0.3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N942" s="121"/>
    </row>
    <row r="943" spans="1:14" x14ac:dyDescent="0.3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N943" s="121"/>
    </row>
    <row r="944" spans="1:14" x14ac:dyDescent="0.3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N944" s="121"/>
    </row>
    <row r="945" spans="1:14" x14ac:dyDescent="0.3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N945" s="121"/>
    </row>
    <row r="946" spans="1:14" x14ac:dyDescent="0.3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N946" s="121"/>
    </row>
    <row r="947" spans="1:14" x14ac:dyDescent="0.3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N947" s="121"/>
    </row>
    <row r="948" spans="1:14" x14ac:dyDescent="0.3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N948" s="121"/>
    </row>
    <row r="949" spans="1:14" x14ac:dyDescent="0.3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N949" s="121"/>
    </row>
    <row r="950" spans="1:14" x14ac:dyDescent="0.3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N950" s="121"/>
    </row>
    <row r="951" spans="1:14" x14ac:dyDescent="0.3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N951" s="121"/>
    </row>
    <row r="952" spans="1:14" x14ac:dyDescent="0.3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N952" s="121"/>
    </row>
    <row r="953" spans="1:14" x14ac:dyDescent="0.3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N953" s="121"/>
    </row>
    <row r="954" spans="1:14" x14ac:dyDescent="0.3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N954" s="121"/>
    </row>
    <row r="955" spans="1:14" x14ac:dyDescent="0.3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N955" s="121"/>
    </row>
    <row r="956" spans="1:14" x14ac:dyDescent="0.3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N956" s="121"/>
    </row>
    <row r="957" spans="1:14" x14ac:dyDescent="0.3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N957" s="121"/>
    </row>
    <row r="958" spans="1:14" x14ac:dyDescent="0.3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N958" s="121"/>
    </row>
    <row r="959" spans="1:14" x14ac:dyDescent="0.3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N959" s="121"/>
    </row>
    <row r="960" spans="1:14" x14ac:dyDescent="0.3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N960" s="121"/>
    </row>
    <row r="961" spans="1:14" x14ac:dyDescent="0.3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N961" s="121"/>
    </row>
    <row r="962" spans="1:14" x14ac:dyDescent="0.3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N962" s="121"/>
    </row>
    <row r="963" spans="1:14" x14ac:dyDescent="0.3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N963" s="121"/>
    </row>
    <row r="964" spans="1:14" x14ac:dyDescent="0.3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N964" s="121"/>
    </row>
    <row r="965" spans="1:14" x14ac:dyDescent="0.3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N965" s="121"/>
    </row>
    <row r="966" spans="1:14" x14ac:dyDescent="0.3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N966" s="121"/>
    </row>
    <row r="967" spans="1:14" x14ac:dyDescent="0.3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N967" s="121"/>
    </row>
    <row r="968" spans="1:14" x14ac:dyDescent="0.3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N968" s="121"/>
    </row>
    <row r="969" spans="1:14" x14ac:dyDescent="0.3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N969" s="121"/>
    </row>
    <row r="970" spans="1:14" x14ac:dyDescent="0.3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N970" s="121"/>
    </row>
    <row r="971" spans="1:14" x14ac:dyDescent="0.3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N971" s="121"/>
    </row>
    <row r="972" spans="1:14" x14ac:dyDescent="0.3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N972" s="121"/>
    </row>
    <row r="973" spans="1:14" x14ac:dyDescent="0.3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N973" s="121"/>
    </row>
    <row r="974" spans="1:14" x14ac:dyDescent="0.3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N974" s="121"/>
    </row>
    <row r="975" spans="1:14" x14ac:dyDescent="0.3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N975" s="121"/>
    </row>
    <row r="976" spans="1:14" x14ac:dyDescent="0.3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N976" s="121"/>
    </row>
    <row r="977" spans="1:14" x14ac:dyDescent="0.3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N977" s="121"/>
    </row>
    <row r="978" spans="1:14" x14ac:dyDescent="0.3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N978" s="121"/>
    </row>
    <row r="979" spans="1:14" x14ac:dyDescent="0.3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N979" s="121"/>
    </row>
    <row r="980" spans="1:14" x14ac:dyDescent="0.3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N980" s="121"/>
    </row>
    <row r="981" spans="1:14" x14ac:dyDescent="0.3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N981" s="121"/>
    </row>
    <row r="982" spans="1:14" x14ac:dyDescent="0.3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N982" s="121"/>
    </row>
    <row r="983" spans="1:14" x14ac:dyDescent="0.3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N983" s="121"/>
    </row>
    <row r="984" spans="1:14" x14ac:dyDescent="0.3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N984" s="121"/>
    </row>
    <row r="985" spans="1:14" x14ac:dyDescent="0.3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N985" s="121"/>
    </row>
    <row r="986" spans="1:14" x14ac:dyDescent="0.3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N986" s="121"/>
    </row>
    <row r="987" spans="1:14" x14ac:dyDescent="0.3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N987" s="121"/>
    </row>
    <row r="988" spans="1:14" x14ac:dyDescent="0.3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N988" s="121"/>
    </row>
    <row r="989" spans="1:14" x14ac:dyDescent="0.3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N989" s="121"/>
    </row>
    <row r="990" spans="1:14" x14ac:dyDescent="0.3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N990" s="121"/>
    </row>
    <row r="991" spans="1:14" x14ac:dyDescent="0.3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N991" s="121"/>
    </row>
    <row r="992" spans="1:14" x14ac:dyDescent="0.3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N992" s="121"/>
    </row>
    <row r="993" spans="1:14" x14ac:dyDescent="0.3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N993" s="121"/>
    </row>
    <row r="994" spans="1:14" x14ac:dyDescent="0.3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N994" s="121"/>
    </row>
    <row r="995" spans="1:14" x14ac:dyDescent="0.3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N995" s="121"/>
    </row>
    <row r="996" spans="1:14" x14ac:dyDescent="0.3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N996" s="121"/>
    </row>
    <row r="997" spans="1:14" x14ac:dyDescent="0.3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N997" s="121"/>
    </row>
    <row r="998" spans="1:14" x14ac:dyDescent="0.3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N998" s="121"/>
    </row>
    <row r="999" spans="1:14" x14ac:dyDescent="0.3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N999" s="121"/>
    </row>
    <row r="1000" spans="1:14" x14ac:dyDescent="0.3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N1000" s="121"/>
    </row>
    <row r="1001" spans="1:14" x14ac:dyDescent="0.3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N1001" s="121"/>
    </row>
    <row r="1002" spans="1:14" x14ac:dyDescent="0.3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N1002" s="121"/>
    </row>
    <row r="1003" spans="1:14" x14ac:dyDescent="0.3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N1003" s="121"/>
    </row>
    <row r="1004" spans="1:14" x14ac:dyDescent="0.35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N1004" s="121"/>
    </row>
    <row r="1005" spans="1:14" x14ac:dyDescent="0.3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N1005" s="121"/>
    </row>
    <row r="1006" spans="1:14" x14ac:dyDescent="0.35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N1006" s="121"/>
    </row>
    <row r="1007" spans="1:14" x14ac:dyDescent="0.35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N1007" s="121"/>
    </row>
    <row r="1008" spans="1:14" x14ac:dyDescent="0.35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N1008" s="121"/>
    </row>
    <row r="1009" spans="1:14" x14ac:dyDescent="0.35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N1009" s="121"/>
    </row>
    <row r="1010" spans="1:14" x14ac:dyDescent="0.35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N1010" s="121"/>
    </row>
    <row r="1011" spans="1:14" x14ac:dyDescent="0.35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N1011" s="121"/>
    </row>
    <row r="1012" spans="1:14" x14ac:dyDescent="0.35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N1012" s="121"/>
    </row>
    <row r="1013" spans="1:14" x14ac:dyDescent="0.35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N1013" s="121"/>
    </row>
    <row r="1014" spans="1:14" x14ac:dyDescent="0.35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N1014" s="121"/>
    </row>
    <row r="1015" spans="1:14" x14ac:dyDescent="0.35">
      <c r="A1015" s="3"/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3"/>
      <c r="N1015" s="121"/>
    </row>
    <row r="1016" spans="1:14" x14ac:dyDescent="0.35">
      <c r="A1016" s="3"/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3"/>
      <c r="N1016" s="121"/>
    </row>
    <row r="1017" spans="1:14" x14ac:dyDescent="0.35">
      <c r="A1017" s="3"/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  <c r="N1017" s="121"/>
    </row>
    <row r="1018" spans="1:14" x14ac:dyDescent="0.35">
      <c r="A1018" s="3"/>
      <c r="B1018" s="3"/>
      <c r="C1018" s="3"/>
      <c r="D1018" s="3"/>
      <c r="E1018" s="3"/>
      <c r="F1018" s="3"/>
      <c r="G1018" s="3"/>
      <c r="H1018" s="3"/>
      <c r="I1018" s="3"/>
      <c r="J1018" s="3"/>
      <c r="K1018" s="3"/>
      <c r="L1018" s="3"/>
      <c r="N1018" s="121"/>
    </row>
    <row r="1019" spans="1:14" x14ac:dyDescent="0.35">
      <c r="A1019" s="3"/>
      <c r="B1019" s="3"/>
      <c r="C1019" s="3"/>
      <c r="D1019" s="3"/>
      <c r="E1019" s="3"/>
      <c r="F1019" s="3"/>
      <c r="G1019" s="3"/>
      <c r="H1019" s="3"/>
      <c r="I1019" s="3"/>
      <c r="J1019" s="3"/>
      <c r="K1019" s="3"/>
      <c r="L1019" s="3"/>
      <c r="N1019" s="121"/>
    </row>
    <row r="1020" spans="1:14" x14ac:dyDescent="0.35">
      <c r="A1020" s="3"/>
      <c r="B1020" s="3"/>
      <c r="C1020" s="3"/>
      <c r="D1020" s="3"/>
      <c r="E1020" s="3"/>
      <c r="F1020" s="3"/>
      <c r="G1020" s="3"/>
      <c r="H1020" s="3"/>
      <c r="I1020" s="3"/>
      <c r="J1020" s="3"/>
      <c r="K1020" s="3"/>
      <c r="L1020" s="3"/>
      <c r="N1020" s="121"/>
    </row>
    <row r="1021" spans="1:14" x14ac:dyDescent="0.35">
      <c r="A1021" s="3"/>
      <c r="B1021" s="3"/>
      <c r="C1021" s="3"/>
      <c r="D1021" s="3"/>
      <c r="E1021" s="3"/>
      <c r="F1021" s="3"/>
      <c r="G1021" s="3"/>
      <c r="H1021" s="3"/>
      <c r="I1021" s="3"/>
      <c r="J1021" s="3"/>
      <c r="K1021" s="3"/>
      <c r="L1021" s="3"/>
      <c r="N1021" s="121"/>
    </row>
    <row r="1022" spans="1:14" x14ac:dyDescent="0.35">
      <c r="A1022" s="3"/>
      <c r="B1022" s="3"/>
      <c r="C1022" s="3"/>
      <c r="D1022" s="3"/>
      <c r="E1022" s="3"/>
      <c r="F1022" s="3"/>
      <c r="G1022" s="3"/>
      <c r="H1022" s="3"/>
      <c r="I1022" s="3"/>
      <c r="J1022" s="3"/>
      <c r="K1022" s="3"/>
      <c r="L1022" s="3"/>
      <c r="N1022" s="121"/>
    </row>
    <row r="1023" spans="1:14" x14ac:dyDescent="0.35">
      <c r="A1023" s="3"/>
      <c r="B1023" s="3"/>
      <c r="C1023" s="3"/>
      <c r="D1023" s="3"/>
      <c r="E1023" s="3"/>
      <c r="F1023" s="3"/>
      <c r="G1023" s="3"/>
      <c r="H1023" s="3"/>
      <c r="I1023" s="3"/>
      <c r="J1023" s="3"/>
      <c r="K1023" s="3"/>
      <c r="L1023" s="3"/>
      <c r="N1023" s="121"/>
    </row>
    <row r="1024" spans="1:14" x14ac:dyDescent="0.35">
      <c r="A1024" s="3"/>
      <c r="B1024" s="3"/>
      <c r="C1024" s="3"/>
      <c r="D1024" s="3"/>
      <c r="E1024" s="3"/>
      <c r="F1024" s="3"/>
      <c r="G1024" s="3"/>
      <c r="H1024" s="3"/>
      <c r="I1024" s="3"/>
      <c r="J1024" s="3"/>
      <c r="K1024" s="3"/>
      <c r="L1024" s="3"/>
      <c r="N1024" s="121"/>
    </row>
    <row r="1025" spans="1:14" x14ac:dyDescent="0.35">
      <c r="A1025" s="3"/>
      <c r="B1025" s="3"/>
      <c r="C1025" s="3"/>
      <c r="D1025" s="3"/>
      <c r="E1025" s="3"/>
      <c r="F1025" s="3"/>
      <c r="G1025" s="3"/>
      <c r="H1025" s="3"/>
      <c r="I1025" s="3"/>
      <c r="J1025" s="3"/>
      <c r="K1025" s="3"/>
      <c r="L1025" s="3"/>
      <c r="N1025" s="121"/>
    </row>
    <row r="1026" spans="1:14" x14ac:dyDescent="0.35">
      <c r="A1026" s="3"/>
      <c r="B1026" s="3"/>
      <c r="C1026" s="3"/>
      <c r="D1026" s="3"/>
      <c r="E1026" s="3"/>
      <c r="F1026" s="3"/>
      <c r="G1026" s="3"/>
      <c r="H1026" s="3"/>
      <c r="I1026" s="3"/>
      <c r="J1026" s="3"/>
      <c r="K1026" s="3"/>
      <c r="L1026" s="3"/>
      <c r="N1026" s="121"/>
    </row>
    <row r="1027" spans="1:14" x14ac:dyDescent="0.35">
      <c r="A1027" s="3"/>
      <c r="B1027" s="3"/>
      <c r="C1027" s="3"/>
      <c r="D1027" s="3"/>
      <c r="E1027" s="3"/>
      <c r="F1027" s="3"/>
      <c r="G1027" s="3"/>
      <c r="H1027" s="3"/>
      <c r="I1027" s="3"/>
      <c r="J1027" s="3"/>
      <c r="K1027" s="3"/>
      <c r="L1027" s="3"/>
      <c r="N1027" s="121"/>
    </row>
    <row r="1028" spans="1:14" x14ac:dyDescent="0.35">
      <c r="A1028" s="3"/>
      <c r="B1028" s="3"/>
      <c r="C1028" s="3"/>
      <c r="D1028" s="3"/>
      <c r="E1028" s="3"/>
      <c r="F1028" s="3"/>
      <c r="G1028" s="3"/>
      <c r="H1028" s="3"/>
      <c r="I1028" s="3"/>
      <c r="J1028" s="3"/>
      <c r="K1028" s="3"/>
      <c r="L1028" s="3"/>
      <c r="N1028" s="121"/>
    </row>
    <row r="1029" spans="1:14" x14ac:dyDescent="0.35">
      <c r="A1029" s="3"/>
      <c r="B1029" s="3"/>
      <c r="C1029" s="3"/>
      <c r="D1029" s="3"/>
      <c r="E1029" s="3"/>
      <c r="F1029" s="3"/>
      <c r="G1029" s="3"/>
      <c r="H1029" s="3"/>
      <c r="I1029" s="3"/>
      <c r="J1029" s="3"/>
      <c r="K1029" s="3"/>
      <c r="L1029" s="3"/>
      <c r="N1029" s="121"/>
    </row>
    <row r="1030" spans="1:14" x14ac:dyDescent="0.35">
      <c r="A1030" s="3"/>
      <c r="B1030" s="3"/>
      <c r="C1030" s="3"/>
      <c r="D1030" s="3"/>
      <c r="E1030" s="3"/>
      <c r="F1030" s="3"/>
      <c r="G1030" s="3"/>
      <c r="H1030" s="3"/>
      <c r="I1030" s="3"/>
      <c r="J1030" s="3"/>
      <c r="K1030" s="3"/>
      <c r="L1030" s="3"/>
      <c r="N1030" s="121"/>
    </row>
    <row r="1031" spans="1:14" x14ac:dyDescent="0.35">
      <c r="A1031" s="3"/>
      <c r="B1031" s="3"/>
      <c r="C1031" s="3"/>
      <c r="D1031" s="3"/>
      <c r="E1031" s="3"/>
      <c r="F1031" s="3"/>
      <c r="G1031" s="3"/>
      <c r="H1031" s="3"/>
      <c r="I1031" s="3"/>
      <c r="J1031" s="3"/>
      <c r="K1031" s="3"/>
      <c r="L1031" s="3"/>
      <c r="N1031" s="121"/>
    </row>
    <row r="1032" spans="1:14" x14ac:dyDescent="0.35">
      <c r="A1032" s="3"/>
      <c r="B1032" s="3"/>
      <c r="C1032" s="3"/>
      <c r="D1032" s="3"/>
      <c r="E1032" s="3"/>
      <c r="F1032" s="3"/>
      <c r="G1032" s="3"/>
      <c r="H1032" s="3"/>
      <c r="I1032" s="3"/>
      <c r="J1032" s="3"/>
      <c r="K1032" s="3"/>
      <c r="L1032" s="3"/>
      <c r="N1032" s="121"/>
    </row>
    <row r="1033" spans="1:14" x14ac:dyDescent="0.35">
      <c r="A1033" s="3"/>
      <c r="B1033" s="3"/>
      <c r="C1033" s="3"/>
      <c r="D1033" s="3"/>
      <c r="E1033" s="3"/>
      <c r="F1033" s="3"/>
      <c r="G1033" s="3"/>
      <c r="H1033" s="3"/>
      <c r="I1033" s="3"/>
      <c r="J1033" s="3"/>
      <c r="K1033" s="3"/>
      <c r="L1033" s="3"/>
      <c r="N1033" s="121"/>
    </row>
    <row r="1034" spans="1:14" x14ac:dyDescent="0.35">
      <c r="A1034" s="3"/>
      <c r="B1034" s="3"/>
      <c r="C1034" s="3"/>
      <c r="D1034" s="3"/>
      <c r="E1034" s="3"/>
      <c r="F1034" s="3"/>
      <c r="G1034" s="3"/>
      <c r="H1034" s="3"/>
      <c r="I1034" s="3"/>
      <c r="J1034" s="3"/>
      <c r="K1034" s="3"/>
      <c r="L1034" s="3"/>
      <c r="N1034" s="121"/>
    </row>
    <row r="1035" spans="1:14" x14ac:dyDescent="0.35">
      <c r="A1035" s="3"/>
      <c r="B1035" s="3"/>
      <c r="C1035" s="3"/>
      <c r="D1035" s="3"/>
      <c r="E1035" s="3"/>
      <c r="F1035" s="3"/>
      <c r="G1035" s="3"/>
      <c r="H1035" s="3"/>
      <c r="I1035" s="3"/>
      <c r="J1035" s="3"/>
      <c r="K1035" s="3"/>
      <c r="L1035" s="3"/>
      <c r="N1035" s="121"/>
    </row>
    <row r="1036" spans="1:14" x14ac:dyDescent="0.35">
      <c r="A1036" s="3"/>
      <c r="B1036" s="3"/>
      <c r="C1036" s="3"/>
      <c r="D1036" s="3"/>
      <c r="E1036" s="3"/>
      <c r="F1036" s="3"/>
      <c r="G1036" s="3"/>
      <c r="H1036" s="3"/>
      <c r="I1036" s="3"/>
      <c r="J1036" s="3"/>
      <c r="K1036" s="3"/>
      <c r="L1036" s="3"/>
      <c r="N1036" s="121"/>
    </row>
    <row r="1037" spans="1:14" x14ac:dyDescent="0.35">
      <c r="A1037" s="3"/>
      <c r="B1037" s="3"/>
      <c r="C1037" s="3"/>
      <c r="D1037" s="3"/>
      <c r="E1037" s="3"/>
      <c r="F1037" s="3"/>
      <c r="G1037" s="3"/>
      <c r="H1037" s="3"/>
      <c r="I1037" s="3"/>
      <c r="J1037" s="3"/>
      <c r="K1037" s="3"/>
      <c r="L1037" s="3"/>
      <c r="N1037" s="121"/>
    </row>
    <row r="1038" spans="1:14" x14ac:dyDescent="0.35">
      <c r="A1038" s="3"/>
      <c r="B1038" s="3"/>
      <c r="C1038" s="3"/>
      <c r="D1038" s="3"/>
      <c r="E1038" s="3"/>
      <c r="F1038" s="3"/>
      <c r="G1038" s="3"/>
      <c r="H1038" s="3"/>
      <c r="I1038" s="3"/>
      <c r="J1038" s="3"/>
      <c r="K1038" s="3"/>
      <c r="L1038" s="3"/>
      <c r="N1038" s="121"/>
    </row>
    <row r="1039" spans="1:14" x14ac:dyDescent="0.35">
      <c r="A1039" s="3"/>
      <c r="B1039" s="3"/>
      <c r="C1039" s="3"/>
      <c r="D1039" s="3"/>
      <c r="E1039" s="3"/>
      <c r="F1039" s="3"/>
      <c r="G1039" s="3"/>
      <c r="H1039" s="3"/>
      <c r="I1039" s="3"/>
      <c r="J1039" s="3"/>
      <c r="K1039" s="3"/>
      <c r="L1039" s="3"/>
      <c r="N1039" s="121"/>
    </row>
    <row r="1040" spans="1:14" x14ac:dyDescent="0.35">
      <c r="A1040" s="3"/>
      <c r="B1040" s="3"/>
      <c r="C1040" s="3"/>
      <c r="D1040" s="3"/>
      <c r="E1040" s="3"/>
      <c r="F1040" s="3"/>
      <c r="G1040" s="3"/>
      <c r="H1040" s="3"/>
      <c r="I1040" s="3"/>
      <c r="J1040" s="3"/>
      <c r="K1040" s="3"/>
      <c r="L1040" s="3"/>
      <c r="N1040" s="121"/>
    </row>
    <row r="1041" spans="1:14" x14ac:dyDescent="0.35">
      <c r="A1041" s="3"/>
      <c r="B1041" s="3"/>
      <c r="C1041" s="3"/>
      <c r="D1041" s="3"/>
      <c r="E1041" s="3"/>
      <c r="F1041" s="3"/>
      <c r="G1041" s="3"/>
      <c r="H1041" s="3"/>
      <c r="I1041" s="3"/>
      <c r="J1041" s="3"/>
      <c r="K1041" s="3"/>
      <c r="L1041" s="3"/>
      <c r="N1041" s="121"/>
    </row>
    <row r="1042" spans="1:14" x14ac:dyDescent="0.35">
      <c r="A1042" s="3"/>
      <c r="B1042" s="3"/>
      <c r="C1042" s="3"/>
      <c r="D1042" s="3"/>
      <c r="E1042" s="3"/>
      <c r="F1042" s="3"/>
      <c r="G1042" s="3"/>
      <c r="H1042" s="3"/>
      <c r="I1042" s="3"/>
      <c r="J1042" s="3"/>
      <c r="K1042" s="3"/>
      <c r="L1042" s="3"/>
      <c r="N1042" s="121"/>
    </row>
    <row r="1043" spans="1:14" x14ac:dyDescent="0.35">
      <c r="A1043" s="3"/>
      <c r="B1043" s="3"/>
      <c r="C1043" s="3"/>
      <c r="D1043" s="3"/>
      <c r="E1043" s="3"/>
      <c r="F1043" s="3"/>
      <c r="G1043" s="3"/>
      <c r="H1043" s="3"/>
      <c r="I1043" s="3"/>
      <c r="J1043" s="3"/>
      <c r="K1043" s="3"/>
      <c r="L1043" s="3"/>
      <c r="N1043" s="121"/>
    </row>
    <row r="1044" spans="1:14" x14ac:dyDescent="0.35">
      <c r="A1044" s="3"/>
      <c r="B1044" s="3"/>
      <c r="C1044" s="3"/>
      <c r="D1044" s="3"/>
      <c r="E1044" s="3"/>
      <c r="F1044" s="3"/>
      <c r="G1044" s="3"/>
      <c r="H1044" s="3"/>
      <c r="I1044" s="3"/>
      <c r="J1044" s="3"/>
      <c r="K1044" s="3"/>
      <c r="L1044" s="3"/>
      <c r="N1044" s="121"/>
    </row>
    <row r="1045" spans="1:14" x14ac:dyDescent="0.35">
      <c r="A1045" s="3"/>
      <c r="B1045" s="3"/>
      <c r="C1045" s="3"/>
      <c r="D1045" s="3"/>
      <c r="E1045" s="3"/>
      <c r="F1045" s="3"/>
      <c r="G1045" s="3"/>
      <c r="H1045" s="3"/>
      <c r="I1045" s="3"/>
      <c r="J1045" s="3"/>
      <c r="K1045" s="3"/>
      <c r="L1045" s="3"/>
      <c r="N1045" s="121"/>
    </row>
    <row r="1046" spans="1:14" x14ac:dyDescent="0.35">
      <c r="A1046" s="3"/>
      <c r="B1046" s="3"/>
      <c r="C1046" s="3"/>
      <c r="D1046" s="3"/>
      <c r="E1046" s="3"/>
      <c r="F1046" s="3"/>
      <c r="G1046" s="3"/>
      <c r="H1046" s="3"/>
      <c r="I1046" s="3"/>
      <c r="J1046" s="3"/>
      <c r="K1046" s="3"/>
      <c r="L1046" s="3"/>
      <c r="N1046" s="121"/>
    </row>
    <row r="1047" spans="1:14" x14ac:dyDescent="0.35">
      <c r="A1047" s="3"/>
      <c r="B1047" s="3"/>
      <c r="C1047" s="3"/>
      <c r="D1047" s="3"/>
      <c r="E1047" s="3"/>
      <c r="F1047" s="3"/>
      <c r="G1047" s="3"/>
      <c r="H1047" s="3"/>
      <c r="I1047" s="3"/>
      <c r="J1047" s="3"/>
      <c r="K1047" s="3"/>
      <c r="L1047" s="3"/>
      <c r="N1047" s="121"/>
    </row>
    <row r="1048" spans="1:14" x14ac:dyDescent="0.35">
      <c r="A1048" s="3"/>
      <c r="B1048" s="3"/>
      <c r="C1048" s="3"/>
      <c r="D1048" s="3"/>
      <c r="E1048" s="3"/>
      <c r="F1048" s="3"/>
      <c r="G1048" s="3"/>
      <c r="H1048" s="3"/>
      <c r="I1048" s="3"/>
      <c r="J1048" s="3"/>
      <c r="K1048" s="3"/>
      <c r="L1048" s="3"/>
      <c r="N1048" s="121"/>
    </row>
    <row r="1049" spans="1:14" x14ac:dyDescent="0.35">
      <c r="A1049" s="3"/>
      <c r="B1049" s="3"/>
      <c r="C1049" s="3"/>
      <c r="D1049" s="3"/>
      <c r="E1049" s="3"/>
      <c r="F1049" s="3"/>
      <c r="G1049" s="3"/>
      <c r="H1049" s="3"/>
      <c r="I1049" s="3"/>
      <c r="J1049" s="3"/>
      <c r="K1049" s="3"/>
      <c r="L1049" s="3"/>
      <c r="N1049" s="121"/>
    </row>
    <row r="1050" spans="1:14" x14ac:dyDescent="0.35">
      <c r="A1050" s="3"/>
      <c r="B1050" s="3"/>
      <c r="C1050" s="3"/>
      <c r="D1050" s="3"/>
      <c r="E1050" s="3"/>
      <c r="F1050" s="3"/>
      <c r="G1050" s="3"/>
      <c r="H1050" s="3"/>
      <c r="I1050" s="3"/>
      <c r="J1050" s="3"/>
      <c r="K1050" s="3"/>
      <c r="L1050" s="3"/>
      <c r="N1050" s="121"/>
    </row>
    <row r="1051" spans="1:14" x14ac:dyDescent="0.35">
      <c r="A1051" s="3"/>
      <c r="B1051" s="3"/>
      <c r="C1051" s="3"/>
      <c r="D1051" s="3"/>
      <c r="E1051" s="3"/>
      <c r="F1051" s="3"/>
      <c r="G1051" s="3"/>
      <c r="H1051" s="3"/>
      <c r="I1051" s="3"/>
      <c r="J1051" s="3"/>
      <c r="K1051" s="3"/>
      <c r="L1051" s="3"/>
      <c r="N1051" s="121"/>
    </row>
    <row r="1052" spans="1:14" x14ac:dyDescent="0.35">
      <c r="A1052" s="3"/>
      <c r="B1052" s="3"/>
      <c r="C1052" s="3"/>
      <c r="D1052" s="3"/>
      <c r="E1052" s="3"/>
      <c r="F1052" s="3"/>
      <c r="G1052" s="3"/>
      <c r="H1052" s="3"/>
      <c r="I1052" s="3"/>
      <c r="J1052" s="3"/>
      <c r="K1052" s="3"/>
      <c r="L1052" s="3"/>
      <c r="N1052" s="121"/>
    </row>
    <row r="1053" spans="1:14" x14ac:dyDescent="0.35">
      <c r="A1053" s="3"/>
      <c r="B1053" s="3"/>
      <c r="C1053" s="3"/>
      <c r="D1053" s="3"/>
      <c r="E1053" s="3"/>
      <c r="F1053" s="3"/>
      <c r="G1053" s="3"/>
      <c r="H1053" s="3"/>
      <c r="I1053" s="3"/>
      <c r="J1053" s="3"/>
      <c r="K1053" s="3"/>
      <c r="L1053" s="3"/>
      <c r="N1053" s="121"/>
    </row>
    <row r="1054" spans="1:14" x14ac:dyDescent="0.35">
      <c r="A1054" s="3"/>
      <c r="B1054" s="3"/>
      <c r="C1054" s="3"/>
      <c r="D1054" s="3"/>
      <c r="E1054" s="3"/>
      <c r="F1054" s="3"/>
      <c r="G1054" s="3"/>
      <c r="H1054" s="3"/>
      <c r="I1054" s="3"/>
      <c r="J1054" s="3"/>
      <c r="K1054" s="3"/>
      <c r="L1054" s="3"/>
      <c r="N1054" s="121"/>
    </row>
    <row r="1055" spans="1:14" x14ac:dyDescent="0.35">
      <c r="A1055" s="3"/>
      <c r="B1055" s="3"/>
      <c r="C1055" s="3"/>
      <c r="D1055" s="3"/>
      <c r="E1055" s="3"/>
      <c r="F1055" s="3"/>
      <c r="G1055" s="3"/>
      <c r="H1055" s="3"/>
      <c r="I1055" s="3"/>
      <c r="J1055" s="3"/>
      <c r="K1055" s="3"/>
      <c r="L1055" s="3"/>
      <c r="N1055" s="121"/>
    </row>
    <row r="1056" spans="1:14" x14ac:dyDescent="0.35">
      <c r="A1056" s="3"/>
      <c r="B1056" s="3"/>
      <c r="C1056" s="3"/>
      <c r="D1056" s="3"/>
      <c r="E1056" s="3"/>
      <c r="F1056" s="3"/>
      <c r="G1056" s="3"/>
      <c r="H1056" s="3"/>
      <c r="I1056" s="3"/>
      <c r="J1056" s="3"/>
      <c r="K1056" s="3"/>
      <c r="L1056" s="3"/>
      <c r="N1056" s="121"/>
    </row>
    <row r="1057" spans="1:14" x14ac:dyDescent="0.35">
      <c r="A1057" s="3"/>
      <c r="B1057" s="3"/>
      <c r="C1057" s="3"/>
      <c r="D1057" s="3"/>
      <c r="E1057" s="3"/>
      <c r="F1057" s="3"/>
      <c r="G1057" s="3"/>
      <c r="H1057" s="3"/>
      <c r="I1057" s="3"/>
      <c r="J1057" s="3"/>
      <c r="K1057" s="3"/>
      <c r="L1057" s="3"/>
      <c r="N1057" s="121"/>
    </row>
    <row r="1058" spans="1:14" x14ac:dyDescent="0.35">
      <c r="A1058" s="3"/>
      <c r="B1058" s="3"/>
      <c r="C1058" s="3"/>
      <c r="D1058" s="3"/>
      <c r="E1058" s="3"/>
      <c r="F1058" s="3"/>
      <c r="G1058" s="3"/>
      <c r="H1058" s="3"/>
      <c r="I1058" s="3"/>
      <c r="J1058" s="3"/>
      <c r="K1058" s="3"/>
      <c r="L1058" s="3"/>
      <c r="N1058" s="121"/>
    </row>
    <row r="1059" spans="1:14" x14ac:dyDescent="0.35">
      <c r="A1059" s="3"/>
      <c r="B1059" s="3"/>
      <c r="C1059" s="3"/>
      <c r="D1059" s="3"/>
      <c r="E1059" s="3"/>
      <c r="F1059" s="3"/>
      <c r="G1059" s="3"/>
      <c r="H1059" s="3"/>
      <c r="I1059" s="3"/>
      <c r="J1059" s="3"/>
      <c r="K1059" s="3"/>
      <c r="L1059" s="3"/>
      <c r="N1059" s="121"/>
    </row>
    <row r="1060" spans="1:14" x14ac:dyDescent="0.35">
      <c r="A1060" s="3"/>
      <c r="B1060" s="3"/>
      <c r="C1060" s="3"/>
      <c r="D1060" s="3"/>
      <c r="E1060" s="3"/>
      <c r="F1060" s="3"/>
      <c r="G1060" s="3"/>
      <c r="H1060" s="3"/>
      <c r="I1060" s="3"/>
      <c r="J1060" s="3"/>
      <c r="K1060" s="3"/>
      <c r="L1060" s="3"/>
      <c r="N1060" s="121"/>
    </row>
    <row r="1061" spans="1:14" x14ac:dyDescent="0.35">
      <c r="A1061" s="3"/>
      <c r="B1061" s="3"/>
      <c r="C1061" s="3"/>
      <c r="D1061" s="3"/>
      <c r="E1061" s="3"/>
      <c r="F1061" s="3"/>
      <c r="G1061" s="3"/>
      <c r="H1061" s="3"/>
      <c r="I1061" s="3"/>
      <c r="J1061" s="3"/>
      <c r="K1061" s="3"/>
      <c r="L1061" s="3"/>
      <c r="N1061" s="121"/>
    </row>
    <row r="1062" spans="1:14" x14ac:dyDescent="0.35">
      <c r="A1062" s="3"/>
      <c r="B1062" s="3"/>
      <c r="C1062" s="3"/>
      <c r="D1062" s="3"/>
      <c r="E1062" s="3"/>
      <c r="F1062" s="3"/>
      <c r="G1062" s="3"/>
      <c r="H1062" s="3"/>
      <c r="I1062" s="3"/>
      <c r="J1062" s="3"/>
      <c r="K1062" s="3"/>
      <c r="L1062" s="3"/>
      <c r="N1062" s="121"/>
    </row>
    <row r="1063" spans="1:14" x14ac:dyDescent="0.35">
      <c r="A1063" s="3"/>
      <c r="B1063" s="3"/>
      <c r="C1063" s="3"/>
      <c r="D1063" s="3"/>
      <c r="E1063" s="3"/>
      <c r="F1063" s="3"/>
      <c r="G1063" s="3"/>
      <c r="H1063" s="3"/>
      <c r="I1063" s="3"/>
      <c r="J1063" s="3"/>
      <c r="K1063" s="3"/>
      <c r="L1063" s="3"/>
      <c r="N1063" s="121"/>
    </row>
    <row r="1064" spans="1:14" x14ac:dyDescent="0.35">
      <c r="A1064" s="3"/>
      <c r="B1064" s="3"/>
      <c r="C1064" s="3"/>
      <c r="D1064" s="3"/>
      <c r="E1064" s="3"/>
      <c r="F1064" s="3"/>
      <c r="G1064" s="3"/>
      <c r="H1064" s="3"/>
      <c r="I1064" s="3"/>
      <c r="J1064" s="3"/>
      <c r="K1064" s="3"/>
      <c r="L1064" s="3"/>
      <c r="N1064" s="121"/>
    </row>
    <row r="1065" spans="1:14" x14ac:dyDescent="0.35">
      <c r="A1065" s="3"/>
      <c r="B1065" s="3"/>
      <c r="C1065" s="3"/>
      <c r="D1065" s="3"/>
      <c r="E1065" s="3"/>
      <c r="F1065" s="3"/>
      <c r="G1065" s="3"/>
      <c r="H1065" s="3"/>
      <c r="I1065" s="3"/>
      <c r="J1065" s="3"/>
      <c r="K1065" s="3"/>
      <c r="L1065" s="3"/>
      <c r="N1065" s="121"/>
    </row>
    <row r="1066" spans="1:14" x14ac:dyDescent="0.35">
      <c r="A1066" s="3"/>
      <c r="B1066" s="3"/>
      <c r="C1066" s="3"/>
      <c r="D1066" s="3"/>
      <c r="E1066" s="3"/>
      <c r="F1066" s="3"/>
      <c r="G1066" s="3"/>
      <c r="H1066" s="3"/>
      <c r="I1066" s="3"/>
      <c r="J1066" s="3"/>
      <c r="K1066" s="3"/>
      <c r="L1066" s="3"/>
      <c r="N1066" s="121"/>
    </row>
    <row r="1067" spans="1:14" x14ac:dyDescent="0.35">
      <c r="A1067" s="3"/>
      <c r="B1067" s="3"/>
      <c r="C1067" s="3"/>
      <c r="D1067" s="3"/>
      <c r="E1067" s="3"/>
      <c r="F1067" s="3"/>
      <c r="G1067" s="3"/>
      <c r="H1067" s="3"/>
      <c r="I1067" s="3"/>
      <c r="J1067" s="3"/>
      <c r="K1067" s="3"/>
      <c r="L1067" s="3"/>
      <c r="N1067" s="121"/>
    </row>
    <row r="1068" spans="1:14" x14ac:dyDescent="0.35">
      <c r="A1068" s="3"/>
      <c r="B1068" s="3"/>
      <c r="C1068" s="3"/>
      <c r="D1068" s="3"/>
      <c r="E1068" s="3"/>
      <c r="F1068" s="3"/>
      <c r="G1068" s="3"/>
      <c r="H1068" s="3"/>
      <c r="I1068" s="3"/>
      <c r="J1068" s="3"/>
      <c r="K1068" s="3"/>
      <c r="L1068" s="3"/>
      <c r="N1068" s="121"/>
    </row>
    <row r="1069" spans="1:14" x14ac:dyDescent="0.35">
      <c r="A1069" s="3"/>
      <c r="B1069" s="3"/>
      <c r="C1069" s="3"/>
      <c r="D1069" s="3"/>
      <c r="E1069" s="3"/>
      <c r="F1069" s="3"/>
      <c r="G1069" s="3"/>
      <c r="H1069" s="3"/>
      <c r="I1069" s="3"/>
      <c r="J1069" s="3"/>
      <c r="K1069" s="3"/>
      <c r="L1069" s="3"/>
      <c r="N1069" s="121"/>
    </row>
    <row r="1070" spans="1:14" x14ac:dyDescent="0.35">
      <c r="A1070" s="3"/>
      <c r="B1070" s="3"/>
      <c r="C1070" s="3"/>
      <c r="D1070" s="3"/>
      <c r="E1070" s="3"/>
      <c r="F1070" s="3"/>
      <c r="G1070" s="3"/>
      <c r="H1070" s="3"/>
      <c r="I1070" s="3"/>
      <c r="J1070" s="3"/>
      <c r="K1070" s="3"/>
      <c r="L1070" s="3"/>
      <c r="N1070" s="121"/>
    </row>
    <row r="1071" spans="1:14" x14ac:dyDescent="0.35">
      <c r="A1071" s="3"/>
      <c r="B1071" s="3"/>
      <c r="C1071" s="3"/>
      <c r="D1071" s="3"/>
      <c r="E1071" s="3"/>
      <c r="F1071" s="3"/>
      <c r="G1071" s="3"/>
      <c r="H1071" s="3"/>
      <c r="I1071" s="3"/>
      <c r="J1071" s="3"/>
      <c r="K1071" s="3"/>
      <c r="L1071" s="3"/>
      <c r="N1071" s="121"/>
    </row>
    <row r="1072" spans="1:14" x14ac:dyDescent="0.35">
      <c r="A1072" s="3"/>
      <c r="B1072" s="3"/>
      <c r="C1072" s="3"/>
      <c r="D1072" s="3"/>
      <c r="E1072" s="3"/>
      <c r="F1072" s="3"/>
      <c r="G1072" s="3"/>
      <c r="H1072" s="3"/>
      <c r="I1072" s="3"/>
      <c r="J1072" s="3"/>
      <c r="K1072" s="3"/>
      <c r="L1072" s="3"/>
      <c r="N1072" s="121"/>
    </row>
    <row r="1073" spans="1:14" x14ac:dyDescent="0.35">
      <c r="A1073" s="3"/>
      <c r="B1073" s="3"/>
      <c r="C1073" s="3"/>
      <c r="D1073" s="3"/>
      <c r="E1073" s="3"/>
      <c r="F1073" s="3"/>
      <c r="G1073" s="3"/>
      <c r="H1073" s="3"/>
      <c r="I1073" s="3"/>
      <c r="J1073" s="3"/>
      <c r="K1073" s="3"/>
      <c r="L1073" s="3"/>
      <c r="N1073" s="121"/>
    </row>
    <row r="1074" spans="1:14" x14ac:dyDescent="0.35">
      <c r="A1074" s="3"/>
      <c r="B1074" s="3"/>
      <c r="C1074" s="3"/>
      <c r="D1074" s="3"/>
      <c r="E1074" s="3"/>
      <c r="F1074" s="3"/>
      <c r="G1074" s="3"/>
      <c r="H1074" s="3"/>
      <c r="I1074" s="3"/>
      <c r="J1074" s="3"/>
      <c r="K1074" s="3"/>
      <c r="L1074" s="3"/>
      <c r="N1074" s="121"/>
    </row>
    <row r="1075" spans="1:14" x14ac:dyDescent="0.35">
      <c r="A1075" s="3"/>
      <c r="B1075" s="3"/>
      <c r="C1075" s="3"/>
      <c r="D1075" s="3"/>
      <c r="E1075" s="3"/>
      <c r="F1075" s="3"/>
      <c r="G1075" s="3"/>
      <c r="H1075" s="3"/>
      <c r="I1075" s="3"/>
      <c r="J1075" s="3"/>
      <c r="K1075" s="3"/>
      <c r="L1075" s="3"/>
      <c r="N1075" s="121"/>
    </row>
    <row r="1076" spans="1:14" x14ac:dyDescent="0.35">
      <c r="A1076" s="3"/>
      <c r="B1076" s="3"/>
      <c r="C1076" s="3"/>
      <c r="D1076" s="3"/>
      <c r="E1076" s="3"/>
      <c r="F1076" s="3"/>
      <c r="G1076" s="3"/>
      <c r="H1076" s="3"/>
      <c r="I1076" s="3"/>
      <c r="J1076" s="3"/>
      <c r="K1076" s="3"/>
      <c r="L1076" s="3"/>
      <c r="N1076" s="121"/>
    </row>
    <row r="1077" spans="1:14" x14ac:dyDescent="0.35">
      <c r="A1077" s="3"/>
      <c r="B1077" s="3"/>
      <c r="C1077" s="3"/>
      <c r="D1077" s="3"/>
      <c r="E1077" s="3"/>
      <c r="F1077" s="3"/>
      <c r="G1077" s="3"/>
      <c r="H1077" s="3"/>
      <c r="I1077" s="3"/>
      <c r="J1077" s="3"/>
      <c r="K1077" s="3"/>
      <c r="L1077" s="3"/>
      <c r="N1077" s="121"/>
    </row>
    <row r="1078" spans="1:14" x14ac:dyDescent="0.35">
      <c r="A1078" s="3"/>
      <c r="B1078" s="3"/>
      <c r="C1078" s="3"/>
      <c r="D1078" s="3"/>
      <c r="E1078" s="3"/>
      <c r="F1078" s="3"/>
      <c r="G1078" s="3"/>
      <c r="H1078" s="3"/>
      <c r="I1078" s="3"/>
      <c r="J1078" s="3"/>
      <c r="K1078" s="3"/>
      <c r="L1078" s="3"/>
      <c r="N1078" s="121"/>
    </row>
    <row r="1079" spans="1:14" x14ac:dyDescent="0.35">
      <c r="A1079" s="3"/>
      <c r="B1079" s="3"/>
      <c r="C1079" s="3"/>
      <c r="D1079" s="3"/>
      <c r="E1079" s="3"/>
      <c r="F1079" s="3"/>
      <c r="G1079" s="3"/>
      <c r="H1079" s="3"/>
      <c r="I1079" s="3"/>
      <c r="J1079" s="3"/>
      <c r="K1079" s="3"/>
      <c r="L1079" s="3"/>
      <c r="N1079" s="121"/>
    </row>
    <row r="1080" spans="1:14" x14ac:dyDescent="0.35">
      <c r="A1080" s="3"/>
      <c r="B1080" s="3"/>
      <c r="C1080" s="3"/>
      <c r="D1080" s="3"/>
      <c r="E1080" s="3"/>
      <c r="F1080" s="3"/>
      <c r="G1080" s="3"/>
      <c r="H1080" s="3"/>
      <c r="I1080" s="3"/>
      <c r="J1080" s="3"/>
      <c r="K1080" s="3"/>
      <c r="L1080" s="3"/>
      <c r="N1080" s="121"/>
    </row>
    <row r="1081" spans="1:14" x14ac:dyDescent="0.35">
      <c r="A1081" s="3"/>
      <c r="B1081" s="3"/>
      <c r="C1081" s="3"/>
      <c r="D1081" s="3"/>
      <c r="E1081" s="3"/>
      <c r="F1081" s="3"/>
      <c r="G1081" s="3"/>
      <c r="H1081" s="3"/>
      <c r="I1081" s="3"/>
      <c r="J1081" s="3"/>
      <c r="K1081" s="3"/>
      <c r="L1081" s="3"/>
      <c r="N1081" s="121"/>
    </row>
    <row r="1082" spans="1:14" x14ac:dyDescent="0.35">
      <c r="A1082" s="3"/>
      <c r="B1082" s="3"/>
      <c r="C1082" s="3"/>
      <c r="D1082" s="3"/>
      <c r="E1082" s="3"/>
      <c r="F1082" s="3"/>
      <c r="G1082" s="3"/>
      <c r="H1082" s="3"/>
      <c r="I1082" s="3"/>
      <c r="J1082" s="3"/>
      <c r="K1082" s="3"/>
      <c r="L1082" s="3"/>
      <c r="N1082" s="121"/>
    </row>
    <row r="1083" spans="1:14" x14ac:dyDescent="0.35">
      <c r="A1083" s="3"/>
      <c r="B1083" s="3"/>
      <c r="C1083" s="3"/>
      <c r="D1083" s="3"/>
      <c r="E1083" s="3"/>
      <c r="F1083" s="3"/>
      <c r="G1083" s="3"/>
      <c r="H1083" s="3"/>
      <c r="I1083" s="3"/>
      <c r="J1083" s="3"/>
      <c r="K1083" s="3"/>
      <c r="L1083" s="3"/>
      <c r="N1083" s="121"/>
    </row>
    <row r="1084" spans="1:14" x14ac:dyDescent="0.35">
      <c r="A1084" s="3"/>
      <c r="B1084" s="3"/>
      <c r="C1084" s="3"/>
      <c r="D1084" s="3"/>
      <c r="E1084" s="3"/>
      <c r="F1084" s="3"/>
      <c r="G1084" s="3"/>
      <c r="H1084" s="3"/>
      <c r="I1084" s="3"/>
      <c r="J1084" s="3"/>
      <c r="K1084" s="3"/>
      <c r="L1084" s="3"/>
      <c r="N1084" s="121"/>
    </row>
    <row r="1085" spans="1:14" x14ac:dyDescent="0.35">
      <c r="A1085" s="3"/>
      <c r="B1085" s="3"/>
      <c r="C1085" s="3"/>
      <c r="D1085" s="3"/>
      <c r="E1085" s="3"/>
      <c r="F1085" s="3"/>
      <c r="G1085" s="3"/>
      <c r="H1085" s="3"/>
      <c r="I1085" s="3"/>
      <c r="J1085" s="3"/>
      <c r="K1085" s="3"/>
      <c r="L1085" s="3"/>
      <c r="N1085" s="121"/>
    </row>
    <row r="1086" spans="1:14" x14ac:dyDescent="0.35">
      <c r="A1086" s="3"/>
      <c r="B1086" s="3"/>
      <c r="C1086" s="3"/>
      <c r="D1086" s="3"/>
      <c r="E1086" s="3"/>
      <c r="F1086" s="3"/>
      <c r="G1086" s="3"/>
      <c r="H1086" s="3"/>
      <c r="I1086" s="3"/>
      <c r="J1086" s="3"/>
      <c r="K1086" s="3"/>
      <c r="L1086" s="3"/>
      <c r="N1086" s="121"/>
    </row>
    <row r="1087" spans="1:14" x14ac:dyDescent="0.35">
      <c r="A1087" s="3"/>
      <c r="B1087" s="3"/>
      <c r="C1087" s="3"/>
      <c r="D1087" s="3"/>
      <c r="E1087" s="3"/>
      <c r="F1087" s="3"/>
      <c r="G1087" s="3"/>
      <c r="H1087" s="3"/>
      <c r="I1087" s="3"/>
      <c r="J1087" s="3"/>
      <c r="K1087" s="3"/>
      <c r="L1087" s="3"/>
      <c r="N1087" s="121"/>
    </row>
    <row r="1088" spans="1:14" x14ac:dyDescent="0.35">
      <c r="A1088" s="3"/>
      <c r="B1088" s="3"/>
      <c r="C1088" s="3"/>
      <c r="D1088" s="3"/>
      <c r="E1088" s="3"/>
      <c r="F1088" s="3"/>
      <c r="G1088" s="3"/>
      <c r="H1088" s="3"/>
      <c r="I1088" s="3"/>
      <c r="J1088" s="3"/>
      <c r="K1088" s="3"/>
      <c r="L1088" s="3"/>
      <c r="N1088" s="121"/>
    </row>
    <row r="1089" spans="1:14" x14ac:dyDescent="0.35">
      <c r="A1089" s="3"/>
      <c r="B1089" s="3"/>
      <c r="C1089" s="3"/>
      <c r="D1089" s="3"/>
      <c r="E1089" s="3"/>
      <c r="F1089" s="3"/>
      <c r="G1089" s="3"/>
      <c r="H1089" s="3"/>
      <c r="I1089" s="3"/>
      <c r="J1089" s="3"/>
      <c r="K1089" s="3"/>
      <c r="L1089" s="3"/>
      <c r="N1089" s="121"/>
    </row>
    <row r="1090" spans="1:14" x14ac:dyDescent="0.35">
      <c r="A1090" s="3"/>
      <c r="B1090" s="3"/>
      <c r="C1090" s="3"/>
      <c r="D1090" s="3"/>
      <c r="E1090" s="3"/>
      <c r="F1090" s="3"/>
      <c r="G1090" s="3"/>
      <c r="H1090" s="3"/>
      <c r="I1090" s="3"/>
      <c r="J1090" s="3"/>
      <c r="K1090" s="3"/>
      <c r="L1090" s="3"/>
      <c r="N1090" s="121"/>
    </row>
    <row r="1091" spans="1:14" x14ac:dyDescent="0.35">
      <c r="A1091" s="3"/>
      <c r="B1091" s="3"/>
      <c r="C1091" s="3"/>
      <c r="D1091" s="3"/>
      <c r="E1091" s="3"/>
      <c r="F1091" s="3"/>
      <c r="G1091" s="3"/>
      <c r="H1091" s="3"/>
      <c r="I1091" s="3"/>
      <c r="J1091" s="3"/>
      <c r="K1091" s="3"/>
      <c r="L1091" s="3"/>
      <c r="N1091" s="121"/>
    </row>
    <row r="1092" spans="1:14" x14ac:dyDescent="0.35">
      <c r="A1092" s="3"/>
      <c r="B1092" s="3"/>
      <c r="C1092" s="3"/>
      <c r="D1092" s="3"/>
      <c r="E1092" s="3"/>
      <c r="F1092" s="3"/>
      <c r="G1092" s="3"/>
      <c r="H1092" s="3"/>
      <c r="I1092" s="3"/>
      <c r="J1092" s="3"/>
      <c r="K1092" s="3"/>
      <c r="L1092" s="3"/>
      <c r="N1092" s="121"/>
    </row>
    <row r="1093" spans="1:14" x14ac:dyDescent="0.35">
      <c r="A1093" s="3"/>
      <c r="B1093" s="3"/>
      <c r="C1093" s="3"/>
      <c r="D1093" s="3"/>
      <c r="E1093" s="3"/>
      <c r="F1093" s="3"/>
      <c r="G1093" s="3"/>
      <c r="H1093" s="3"/>
      <c r="I1093" s="3"/>
      <c r="J1093" s="3"/>
      <c r="K1093" s="3"/>
      <c r="L1093" s="3"/>
      <c r="N1093" s="121"/>
    </row>
    <row r="1094" spans="1:14" x14ac:dyDescent="0.35">
      <c r="A1094" s="3"/>
      <c r="B1094" s="3"/>
      <c r="C1094" s="3"/>
      <c r="D1094" s="3"/>
      <c r="E1094" s="3"/>
      <c r="F1094" s="3"/>
      <c r="G1094" s="3"/>
      <c r="H1094" s="3"/>
      <c r="I1094" s="3"/>
      <c r="J1094" s="3"/>
      <c r="K1094" s="3"/>
      <c r="L1094" s="3"/>
      <c r="N1094" s="121"/>
    </row>
    <row r="1095" spans="1:14" x14ac:dyDescent="0.35">
      <c r="A1095" s="3"/>
      <c r="B1095" s="3"/>
      <c r="C1095" s="3"/>
      <c r="D1095" s="3"/>
      <c r="E1095" s="3"/>
      <c r="F1095" s="3"/>
      <c r="G1095" s="3"/>
      <c r="H1095" s="3"/>
      <c r="I1095" s="3"/>
      <c r="J1095" s="3"/>
      <c r="K1095" s="3"/>
      <c r="L1095" s="3"/>
      <c r="N1095" s="121"/>
    </row>
    <row r="1096" spans="1:14" x14ac:dyDescent="0.35">
      <c r="A1096" s="3"/>
      <c r="B1096" s="3"/>
      <c r="C1096" s="3"/>
      <c r="D1096" s="3"/>
      <c r="E1096" s="3"/>
      <c r="F1096" s="3"/>
      <c r="G1096" s="3"/>
      <c r="H1096" s="3"/>
      <c r="I1096" s="3"/>
      <c r="J1096" s="3"/>
      <c r="K1096" s="3"/>
      <c r="L1096" s="3"/>
      <c r="N1096" s="121"/>
    </row>
    <row r="1097" spans="1:14" x14ac:dyDescent="0.35">
      <c r="A1097" s="3"/>
      <c r="B1097" s="3"/>
      <c r="C1097" s="3"/>
      <c r="D1097" s="3"/>
      <c r="E1097" s="3"/>
      <c r="F1097" s="3"/>
      <c r="G1097" s="3"/>
      <c r="H1097" s="3"/>
      <c r="I1097" s="3"/>
      <c r="J1097" s="3"/>
      <c r="K1097" s="3"/>
      <c r="L1097" s="3"/>
      <c r="N1097" s="121"/>
    </row>
    <row r="1098" spans="1:14" x14ac:dyDescent="0.35">
      <c r="A1098" s="3"/>
      <c r="B1098" s="3"/>
      <c r="C1098" s="3"/>
      <c r="D1098" s="3"/>
      <c r="E1098" s="3"/>
      <c r="F1098" s="3"/>
      <c r="G1098" s="3"/>
      <c r="H1098" s="3"/>
      <c r="I1098" s="3"/>
      <c r="J1098" s="3"/>
      <c r="K1098" s="3"/>
      <c r="L1098" s="3"/>
      <c r="N1098" s="121"/>
    </row>
    <row r="1099" spans="1:14" x14ac:dyDescent="0.35">
      <c r="A1099" s="3"/>
      <c r="B1099" s="3"/>
      <c r="C1099" s="3"/>
      <c r="D1099" s="3"/>
      <c r="E1099" s="3"/>
      <c r="F1099" s="3"/>
      <c r="G1099" s="3"/>
      <c r="H1099" s="3"/>
      <c r="I1099" s="3"/>
      <c r="J1099" s="3"/>
      <c r="K1099" s="3"/>
      <c r="L1099" s="3"/>
      <c r="N1099" s="121"/>
    </row>
    <row r="1100" spans="1:14" x14ac:dyDescent="0.35">
      <c r="A1100" s="3"/>
      <c r="B1100" s="3"/>
      <c r="C1100" s="3"/>
      <c r="D1100" s="3"/>
      <c r="E1100" s="3"/>
      <c r="F1100" s="3"/>
      <c r="G1100" s="3"/>
      <c r="H1100" s="3"/>
      <c r="I1100" s="3"/>
      <c r="J1100" s="3"/>
      <c r="K1100" s="3"/>
      <c r="L1100" s="3"/>
      <c r="N1100" s="121"/>
    </row>
    <row r="1101" spans="1:14" x14ac:dyDescent="0.35">
      <c r="A1101" s="3"/>
      <c r="B1101" s="3"/>
      <c r="C1101" s="3"/>
      <c r="D1101" s="3"/>
      <c r="E1101" s="3"/>
      <c r="F1101" s="3"/>
      <c r="G1101" s="3"/>
      <c r="H1101" s="3"/>
      <c r="I1101" s="3"/>
      <c r="J1101" s="3"/>
      <c r="K1101" s="3"/>
      <c r="L1101" s="3"/>
      <c r="N1101" s="121"/>
    </row>
    <row r="1102" spans="1:14" x14ac:dyDescent="0.35">
      <c r="A1102" s="3"/>
      <c r="B1102" s="3"/>
      <c r="C1102" s="3"/>
      <c r="D1102" s="3"/>
      <c r="E1102" s="3"/>
      <c r="F1102" s="3"/>
      <c r="G1102" s="3"/>
      <c r="H1102" s="3"/>
      <c r="I1102" s="3"/>
      <c r="J1102" s="3"/>
      <c r="K1102" s="3"/>
      <c r="L1102" s="3"/>
      <c r="N1102" s="121"/>
    </row>
    <row r="1103" spans="1:14" x14ac:dyDescent="0.35">
      <c r="A1103" s="3"/>
      <c r="B1103" s="3"/>
      <c r="C1103" s="3"/>
      <c r="D1103" s="3"/>
      <c r="E1103" s="3"/>
      <c r="F1103" s="3"/>
      <c r="G1103" s="3"/>
      <c r="H1103" s="3"/>
      <c r="I1103" s="3"/>
      <c r="J1103" s="3"/>
      <c r="K1103" s="3"/>
      <c r="L1103" s="3"/>
      <c r="N1103" s="121"/>
    </row>
    <row r="1104" spans="1:14" x14ac:dyDescent="0.35">
      <c r="A1104" s="3"/>
      <c r="B1104" s="3"/>
      <c r="C1104" s="3"/>
      <c r="D1104" s="3"/>
      <c r="E1104" s="3"/>
      <c r="F1104" s="3"/>
      <c r="G1104" s="3"/>
      <c r="H1104" s="3"/>
      <c r="I1104" s="3"/>
      <c r="J1104" s="3"/>
      <c r="K1104" s="3"/>
      <c r="L1104" s="3"/>
      <c r="N1104" s="121"/>
    </row>
    <row r="1105" spans="1:14" x14ac:dyDescent="0.35">
      <c r="A1105" s="3"/>
      <c r="B1105" s="3"/>
      <c r="C1105" s="3"/>
      <c r="D1105" s="3"/>
      <c r="E1105" s="3"/>
      <c r="F1105" s="3"/>
      <c r="G1105" s="3"/>
      <c r="H1105" s="3"/>
      <c r="I1105" s="3"/>
      <c r="J1105" s="3"/>
      <c r="K1105" s="3"/>
      <c r="L1105" s="3"/>
      <c r="N1105" s="121"/>
    </row>
    <row r="1106" spans="1:14" x14ac:dyDescent="0.35">
      <c r="A1106" s="3"/>
      <c r="B1106" s="3"/>
      <c r="C1106" s="3"/>
      <c r="D1106" s="3"/>
      <c r="E1106" s="3"/>
      <c r="F1106" s="3"/>
      <c r="G1106" s="3"/>
      <c r="H1106" s="3"/>
      <c r="I1106" s="3"/>
      <c r="J1106" s="3"/>
      <c r="K1106" s="3"/>
      <c r="L1106" s="3"/>
      <c r="N1106" s="121"/>
    </row>
    <row r="1107" spans="1:14" x14ac:dyDescent="0.35">
      <c r="A1107" s="3"/>
      <c r="B1107" s="3"/>
      <c r="C1107" s="3"/>
      <c r="D1107" s="3"/>
      <c r="E1107" s="3"/>
      <c r="F1107" s="3"/>
      <c r="G1107" s="3"/>
      <c r="H1107" s="3"/>
      <c r="I1107" s="3"/>
      <c r="J1107" s="3"/>
      <c r="K1107" s="3"/>
      <c r="L1107" s="3"/>
      <c r="N1107" s="121"/>
    </row>
    <row r="1108" spans="1:14" x14ac:dyDescent="0.35">
      <c r="A1108" s="3"/>
      <c r="B1108" s="3"/>
      <c r="C1108" s="3"/>
      <c r="D1108" s="3"/>
      <c r="E1108" s="3"/>
      <c r="F1108" s="3"/>
      <c r="G1108" s="3"/>
      <c r="H1108" s="3"/>
      <c r="I1108" s="3"/>
      <c r="J1108" s="3"/>
      <c r="K1108" s="3"/>
      <c r="L1108" s="3"/>
      <c r="N1108" s="121"/>
    </row>
    <row r="1109" spans="1:14" x14ac:dyDescent="0.35">
      <c r="A1109" s="3"/>
      <c r="B1109" s="3"/>
      <c r="C1109" s="3"/>
      <c r="D1109" s="3"/>
      <c r="E1109" s="3"/>
      <c r="F1109" s="3"/>
      <c r="G1109" s="3"/>
      <c r="H1109" s="3"/>
      <c r="I1109" s="3"/>
      <c r="J1109" s="3"/>
      <c r="K1109" s="3"/>
      <c r="L1109" s="3"/>
      <c r="N1109" s="121"/>
    </row>
    <row r="1110" spans="1:14" x14ac:dyDescent="0.35">
      <c r="A1110" s="3"/>
      <c r="B1110" s="3"/>
      <c r="C1110" s="3"/>
      <c r="D1110" s="3"/>
      <c r="E1110" s="3"/>
      <c r="F1110" s="3"/>
      <c r="G1110" s="3"/>
      <c r="H1110" s="3"/>
      <c r="I1110" s="3"/>
      <c r="J1110" s="3"/>
      <c r="K1110" s="3"/>
      <c r="L1110" s="3"/>
      <c r="N1110" s="121"/>
    </row>
    <row r="1111" spans="1:14" x14ac:dyDescent="0.35">
      <c r="A1111" s="3"/>
      <c r="B1111" s="3"/>
      <c r="C1111" s="3"/>
      <c r="D1111" s="3"/>
      <c r="E1111" s="3"/>
      <c r="F1111" s="3"/>
      <c r="G1111" s="3"/>
      <c r="H1111" s="3"/>
      <c r="I1111" s="3"/>
      <c r="J1111" s="3"/>
      <c r="K1111" s="3"/>
      <c r="L1111" s="3"/>
      <c r="N1111" s="121"/>
    </row>
    <row r="1112" spans="1:14" x14ac:dyDescent="0.35">
      <c r="A1112" s="3"/>
      <c r="B1112" s="3"/>
      <c r="C1112" s="3"/>
      <c r="D1112" s="3"/>
      <c r="E1112" s="3"/>
      <c r="F1112" s="3"/>
      <c r="G1112" s="3"/>
      <c r="H1112" s="3"/>
      <c r="I1112" s="3"/>
      <c r="J1112" s="3"/>
      <c r="K1112" s="3"/>
      <c r="L1112" s="3"/>
      <c r="N1112" s="121"/>
    </row>
    <row r="1113" spans="1:14" x14ac:dyDescent="0.35">
      <c r="A1113" s="3"/>
      <c r="B1113" s="3"/>
      <c r="C1113" s="3"/>
      <c r="D1113" s="3"/>
      <c r="E1113" s="3"/>
      <c r="F1113" s="3"/>
      <c r="G1113" s="3"/>
      <c r="H1113" s="3"/>
      <c r="I1113" s="3"/>
      <c r="J1113" s="3"/>
      <c r="K1113" s="3"/>
      <c r="L1113" s="3"/>
      <c r="N1113" s="121"/>
    </row>
    <row r="1114" spans="1:14" x14ac:dyDescent="0.35">
      <c r="A1114" s="3"/>
      <c r="B1114" s="3"/>
      <c r="C1114" s="3"/>
      <c r="D1114" s="3"/>
      <c r="E1114" s="3"/>
      <c r="F1114" s="3"/>
      <c r="G1114" s="3"/>
      <c r="H1114" s="3"/>
      <c r="I1114" s="3"/>
      <c r="J1114" s="3"/>
      <c r="K1114" s="3"/>
      <c r="L1114" s="3"/>
      <c r="N1114" s="121"/>
    </row>
    <row r="1115" spans="1:14" x14ac:dyDescent="0.35">
      <c r="A1115" s="3"/>
      <c r="B1115" s="3"/>
      <c r="C1115" s="3"/>
      <c r="D1115" s="3"/>
      <c r="E1115" s="3"/>
      <c r="F1115" s="3"/>
      <c r="G1115" s="3"/>
      <c r="H1115" s="3"/>
      <c r="I1115" s="3"/>
      <c r="J1115" s="3"/>
      <c r="K1115" s="3"/>
      <c r="L1115" s="3"/>
      <c r="N1115" s="121"/>
    </row>
    <row r="1116" spans="1:14" x14ac:dyDescent="0.35">
      <c r="A1116" s="3"/>
      <c r="B1116" s="3"/>
      <c r="C1116" s="3"/>
      <c r="D1116" s="3"/>
      <c r="E1116" s="3"/>
      <c r="F1116" s="3"/>
      <c r="G1116" s="3"/>
      <c r="H1116" s="3"/>
      <c r="I1116" s="3"/>
      <c r="J1116" s="3"/>
      <c r="K1116" s="3"/>
      <c r="L1116" s="3"/>
      <c r="N1116" s="121"/>
    </row>
    <row r="1117" spans="1:14" x14ac:dyDescent="0.35">
      <c r="A1117" s="3"/>
      <c r="B1117" s="3"/>
      <c r="C1117" s="3"/>
      <c r="D1117" s="3"/>
      <c r="E1117" s="3"/>
      <c r="F1117" s="3"/>
      <c r="G1117" s="3"/>
      <c r="H1117" s="3"/>
      <c r="I1117" s="3"/>
      <c r="J1117" s="3"/>
      <c r="K1117" s="3"/>
      <c r="L1117" s="3"/>
      <c r="N1117" s="121"/>
    </row>
    <row r="1118" spans="1:14" x14ac:dyDescent="0.35">
      <c r="A1118" s="3"/>
      <c r="B1118" s="3"/>
      <c r="C1118" s="3"/>
      <c r="D1118" s="3"/>
      <c r="E1118" s="3"/>
      <c r="F1118" s="3"/>
      <c r="G1118" s="3"/>
      <c r="H1118" s="3"/>
      <c r="I1118" s="3"/>
      <c r="J1118" s="3"/>
      <c r="K1118" s="3"/>
      <c r="L1118" s="3"/>
      <c r="N1118" s="121"/>
    </row>
    <row r="1119" spans="1:14" x14ac:dyDescent="0.35">
      <c r="A1119" s="3"/>
      <c r="B1119" s="3"/>
      <c r="C1119" s="3"/>
      <c r="D1119" s="3"/>
      <c r="E1119" s="3"/>
      <c r="F1119" s="3"/>
      <c r="G1119" s="3"/>
      <c r="H1119" s="3"/>
      <c r="I1119" s="3"/>
      <c r="J1119" s="3"/>
      <c r="K1119" s="3"/>
      <c r="L1119" s="3"/>
      <c r="N1119" s="121"/>
    </row>
    <row r="1120" spans="1:14" x14ac:dyDescent="0.35">
      <c r="A1120" s="3"/>
      <c r="B1120" s="3"/>
      <c r="C1120" s="3"/>
      <c r="D1120" s="3"/>
      <c r="E1120" s="3"/>
      <c r="F1120" s="3"/>
      <c r="G1120" s="3"/>
      <c r="H1120" s="3"/>
      <c r="I1120" s="3"/>
      <c r="J1120" s="3"/>
      <c r="K1120" s="3"/>
      <c r="L1120" s="3"/>
      <c r="N1120" s="121"/>
    </row>
    <row r="1121" spans="1:14" x14ac:dyDescent="0.35">
      <c r="A1121" s="3"/>
      <c r="B1121" s="3"/>
      <c r="C1121" s="3"/>
      <c r="D1121" s="3"/>
      <c r="E1121" s="3"/>
      <c r="F1121" s="3"/>
      <c r="G1121" s="3"/>
      <c r="H1121" s="3"/>
      <c r="I1121" s="3"/>
      <c r="J1121" s="3"/>
      <c r="K1121" s="3"/>
      <c r="L1121" s="3"/>
      <c r="N1121" s="121"/>
    </row>
    <row r="1122" spans="1:14" x14ac:dyDescent="0.35">
      <c r="A1122" s="3"/>
      <c r="B1122" s="3"/>
      <c r="C1122" s="3"/>
      <c r="D1122" s="3"/>
      <c r="E1122" s="3"/>
      <c r="F1122" s="3"/>
      <c r="G1122" s="3"/>
      <c r="H1122" s="3"/>
      <c r="I1122" s="3"/>
      <c r="J1122" s="3"/>
      <c r="K1122" s="3"/>
      <c r="L1122" s="3"/>
      <c r="N1122" s="121"/>
    </row>
    <row r="1123" spans="1:14" x14ac:dyDescent="0.35">
      <c r="A1123" s="3"/>
      <c r="B1123" s="3"/>
      <c r="C1123" s="3"/>
      <c r="D1123" s="3"/>
      <c r="E1123" s="3"/>
      <c r="F1123" s="3"/>
      <c r="G1123" s="3"/>
      <c r="H1123" s="3"/>
      <c r="I1123" s="3"/>
      <c r="J1123" s="3"/>
      <c r="K1123" s="3"/>
      <c r="L1123" s="3"/>
      <c r="N1123" s="121"/>
    </row>
    <row r="1124" spans="1:14" x14ac:dyDescent="0.35">
      <c r="A1124" s="3"/>
      <c r="B1124" s="3"/>
      <c r="C1124" s="3"/>
      <c r="D1124" s="3"/>
      <c r="E1124" s="3"/>
      <c r="F1124" s="3"/>
      <c r="G1124" s="3"/>
      <c r="H1124" s="3"/>
      <c r="I1124" s="3"/>
      <c r="J1124" s="3"/>
      <c r="K1124" s="3"/>
      <c r="L1124" s="3"/>
      <c r="N1124" s="121"/>
    </row>
    <row r="1125" spans="1:14" x14ac:dyDescent="0.35">
      <c r="A1125" s="3"/>
      <c r="B1125" s="3"/>
      <c r="C1125" s="3"/>
      <c r="D1125" s="3"/>
      <c r="E1125" s="3"/>
      <c r="F1125" s="3"/>
      <c r="G1125" s="3"/>
      <c r="H1125" s="3"/>
      <c r="I1125" s="3"/>
      <c r="J1125" s="3"/>
      <c r="K1125" s="3"/>
      <c r="L1125" s="3"/>
      <c r="N1125" s="121"/>
    </row>
    <row r="1126" spans="1:14" x14ac:dyDescent="0.35">
      <c r="A1126" s="3"/>
      <c r="B1126" s="3"/>
      <c r="C1126" s="3"/>
      <c r="D1126" s="3"/>
      <c r="E1126" s="3"/>
      <c r="F1126" s="3"/>
      <c r="G1126" s="3"/>
      <c r="H1126" s="3"/>
      <c r="I1126" s="3"/>
      <c r="J1126" s="3"/>
      <c r="K1126" s="3"/>
      <c r="L1126" s="3"/>
      <c r="N1126" s="121"/>
    </row>
    <row r="1127" spans="1:14" x14ac:dyDescent="0.35">
      <c r="A1127" s="3"/>
      <c r="B1127" s="3"/>
      <c r="C1127" s="3"/>
      <c r="D1127" s="3"/>
      <c r="E1127" s="3"/>
      <c r="F1127" s="3"/>
      <c r="G1127" s="3"/>
      <c r="H1127" s="3"/>
      <c r="I1127" s="3"/>
      <c r="J1127" s="3"/>
      <c r="K1127" s="3"/>
      <c r="L1127" s="3"/>
      <c r="N1127" s="121"/>
    </row>
    <row r="1128" spans="1:14" x14ac:dyDescent="0.35">
      <c r="A1128" s="3"/>
      <c r="B1128" s="3"/>
      <c r="C1128" s="3"/>
      <c r="D1128" s="3"/>
      <c r="E1128" s="3"/>
      <c r="F1128" s="3"/>
      <c r="G1128" s="3"/>
      <c r="H1128" s="3"/>
      <c r="I1128" s="3"/>
      <c r="J1128" s="3"/>
      <c r="K1128" s="3"/>
      <c r="L1128" s="3"/>
      <c r="N1128" s="121"/>
    </row>
    <row r="1129" spans="1:14" x14ac:dyDescent="0.35">
      <c r="A1129" s="3"/>
      <c r="B1129" s="3"/>
      <c r="C1129" s="3"/>
      <c r="D1129" s="3"/>
      <c r="E1129" s="3"/>
      <c r="F1129" s="3"/>
      <c r="G1129" s="3"/>
      <c r="H1129" s="3"/>
      <c r="I1129" s="3"/>
      <c r="J1129" s="3"/>
      <c r="K1129" s="3"/>
      <c r="L1129" s="3"/>
      <c r="N1129" s="121"/>
    </row>
    <row r="1130" spans="1:14" x14ac:dyDescent="0.35">
      <c r="A1130" s="3"/>
      <c r="B1130" s="3"/>
      <c r="C1130" s="3"/>
      <c r="D1130" s="3"/>
      <c r="E1130" s="3"/>
      <c r="F1130" s="3"/>
      <c r="G1130" s="3"/>
      <c r="H1130" s="3"/>
      <c r="I1130" s="3"/>
      <c r="J1130" s="3"/>
      <c r="K1130" s="3"/>
      <c r="L1130" s="3"/>
      <c r="N1130" s="121"/>
    </row>
    <row r="1131" spans="1:14" x14ac:dyDescent="0.35">
      <c r="A1131" s="3"/>
      <c r="B1131" s="3"/>
      <c r="C1131" s="3"/>
      <c r="D1131" s="3"/>
      <c r="E1131" s="3"/>
      <c r="F1131" s="3"/>
      <c r="G1131" s="3"/>
      <c r="H1131" s="3"/>
      <c r="I1131" s="3"/>
      <c r="J1131" s="3"/>
      <c r="K1131" s="3"/>
      <c r="L1131" s="3"/>
      <c r="N1131" s="121"/>
    </row>
    <row r="1132" spans="1:14" x14ac:dyDescent="0.35">
      <c r="A1132" s="3"/>
      <c r="B1132" s="3"/>
      <c r="C1132" s="3"/>
      <c r="D1132" s="3"/>
      <c r="E1132" s="3"/>
      <c r="F1132" s="3"/>
      <c r="G1132" s="3"/>
      <c r="H1132" s="3"/>
      <c r="I1132" s="3"/>
      <c r="J1132" s="3"/>
      <c r="K1132" s="3"/>
      <c r="L1132" s="3"/>
      <c r="N1132" s="121"/>
    </row>
    <row r="1133" spans="1:14" x14ac:dyDescent="0.35">
      <c r="A1133" s="3"/>
      <c r="B1133" s="3"/>
      <c r="C1133" s="3"/>
      <c r="D1133" s="3"/>
      <c r="E1133" s="3"/>
      <c r="F1133" s="3"/>
      <c r="G1133" s="3"/>
      <c r="H1133" s="3"/>
      <c r="I1133" s="3"/>
      <c r="J1133" s="3"/>
      <c r="K1133" s="3"/>
      <c r="L1133" s="3"/>
      <c r="N1133" s="121"/>
    </row>
    <row r="1134" spans="1:14" x14ac:dyDescent="0.35">
      <c r="A1134" s="3"/>
      <c r="B1134" s="3"/>
      <c r="C1134" s="3"/>
      <c r="D1134" s="3"/>
      <c r="E1134" s="3"/>
      <c r="F1134" s="3"/>
      <c r="G1134" s="3"/>
      <c r="H1134" s="3"/>
      <c r="I1134" s="3"/>
      <c r="J1134" s="3"/>
      <c r="K1134" s="3"/>
      <c r="L1134" s="3"/>
      <c r="N1134" s="121"/>
    </row>
    <row r="1135" spans="1:14" x14ac:dyDescent="0.35">
      <c r="A1135" s="3"/>
      <c r="B1135" s="3"/>
      <c r="C1135" s="3"/>
      <c r="D1135" s="3"/>
      <c r="E1135" s="3"/>
      <c r="F1135" s="3"/>
      <c r="G1135" s="3"/>
      <c r="H1135" s="3"/>
      <c r="I1135" s="3"/>
      <c r="J1135" s="3"/>
      <c r="K1135" s="3"/>
      <c r="L1135" s="3"/>
      <c r="N1135" s="121"/>
    </row>
    <row r="1136" spans="1:14" x14ac:dyDescent="0.35">
      <c r="A1136" s="3"/>
      <c r="B1136" s="3"/>
      <c r="C1136" s="3"/>
      <c r="D1136" s="3"/>
      <c r="E1136" s="3"/>
      <c r="F1136" s="3"/>
      <c r="G1136" s="3"/>
      <c r="H1136" s="3"/>
      <c r="I1136" s="3"/>
      <c r="J1136" s="3"/>
      <c r="K1136" s="3"/>
      <c r="L1136" s="3"/>
      <c r="N1136" s="121"/>
    </row>
    <row r="1137" spans="1:14" x14ac:dyDescent="0.35">
      <c r="A1137" s="3"/>
      <c r="B1137" s="3"/>
      <c r="C1137" s="3"/>
      <c r="D1137" s="3"/>
      <c r="E1137" s="3"/>
      <c r="F1137" s="3"/>
      <c r="G1137" s="3"/>
      <c r="H1137" s="3"/>
      <c r="I1137" s="3"/>
      <c r="J1137" s="3"/>
      <c r="K1137" s="3"/>
      <c r="L1137" s="3"/>
      <c r="N1137" s="121"/>
    </row>
    <row r="1138" spans="1:14" x14ac:dyDescent="0.35">
      <c r="A1138" s="3"/>
      <c r="B1138" s="3"/>
      <c r="C1138" s="3"/>
      <c r="D1138" s="3"/>
      <c r="E1138" s="3"/>
      <c r="F1138" s="3"/>
      <c r="G1138" s="3"/>
      <c r="H1138" s="3"/>
      <c r="I1138" s="3"/>
      <c r="J1138" s="3"/>
      <c r="K1138" s="3"/>
      <c r="L1138" s="3"/>
      <c r="N1138" s="121"/>
    </row>
    <row r="1139" spans="1:14" x14ac:dyDescent="0.35">
      <c r="A1139" s="3"/>
      <c r="B1139" s="3"/>
      <c r="C1139" s="3"/>
      <c r="D1139" s="3"/>
      <c r="E1139" s="3"/>
      <c r="F1139" s="3"/>
      <c r="G1139" s="3"/>
      <c r="H1139" s="3"/>
      <c r="I1139" s="3"/>
      <c r="J1139" s="3"/>
      <c r="K1139" s="3"/>
      <c r="L1139" s="3"/>
      <c r="N1139" s="121"/>
    </row>
    <row r="1140" spans="1:14" x14ac:dyDescent="0.35">
      <c r="A1140" s="3"/>
      <c r="B1140" s="3"/>
      <c r="C1140" s="3"/>
      <c r="D1140" s="3"/>
      <c r="E1140" s="3"/>
      <c r="F1140" s="3"/>
      <c r="G1140" s="3"/>
      <c r="H1140" s="3"/>
      <c r="I1140" s="3"/>
      <c r="J1140" s="3"/>
      <c r="K1140" s="3"/>
      <c r="L1140" s="3"/>
      <c r="N1140" s="121"/>
    </row>
    <row r="1141" spans="1:14" x14ac:dyDescent="0.35">
      <c r="A1141" s="3"/>
      <c r="B1141" s="3"/>
      <c r="C1141" s="3"/>
      <c r="D1141" s="3"/>
      <c r="E1141" s="3"/>
      <c r="F1141" s="3"/>
      <c r="G1141" s="3"/>
      <c r="H1141" s="3"/>
      <c r="I1141" s="3"/>
      <c r="J1141" s="3"/>
      <c r="K1141" s="3"/>
      <c r="L1141" s="3"/>
      <c r="N1141" s="121"/>
    </row>
    <row r="1142" spans="1:14" x14ac:dyDescent="0.35">
      <c r="A1142" s="3"/>
      <c r="B1142" s="3"/>
      <c r="C1142" s="3"/>
      <c r="D1142" s="3"/>
      <c r="E1142" s="3"/>
      <c r="F1142" s="3"/>
      <c r="G1142" s="3"/>
      <c r="H1142" s="3"/>
      <c r="I1142" s="3"/>
      <c r="J1142" s="3"/>
      <c r="K1142" s="3"/>
      <c r="L1142" s="3"/>
      <c r="N1142" s="121"/>
    </row>
    <row r="1143" spans="1:14" x14ac:dyDescent="0.35">
      <c r="A1143" s="3"/>
      <c r="B1143" s="3"/>
      <c r="C1143" s="3"/>
      <c r="D1143" s="3"/>
      <c r="E1143" s="3"/>
      <c r="F1143" s="3"/>
      <c r="G1143" s="3"/>
      <c r="H1143" s="3"/>
      <c r="I1143" s="3"/>
      <c r="J1143" s="3"/>
      <c r="K1143" s="3"/>
      <c r="L1143" s="3"/>
      <c r="N1143" s="121"/>
    </row>
    <row r="1144" spans="1:14" x14ac:dyDescent="0.35">
      <c r="A1144" s="3"/>
      <c r="B1144" s="3"/>
      <c r="C1144" s="3"/>
      <c r="D1144" s="3"/>
      <c r="E1144" s="3"/>
      <c r="F1144" s="3"/>
      <c r="G1144" s="3"/>
      <c r="H1144" s="3"/>
      <c r="I1144" s="3"/>
      <c r="J1144" s="3"/>
      <c r="K1144" s="3"/>
      <c r="L1144" s="3"/>
      <c r="N1144" s="121"/>
    </row>
    <row r="1145" spans="1:14" x14ac:dyDescent="0.35">
      <c r="A1145" s="3"/>
      <c r="B1145" s="3"/>
      <c r="C1145" s="3"/>
      <c r="D1145" s="3"/>
      <c r="E1145" s="3"/>
      <c r="F1145" s="3"/>
      <c r="G1145" s="3"/>
      <c r="H1145" s="3"/>
      <c r="I1145" s="3"/>
      <c r="J1145" s="3"/>
      <c r="K1145" s="3"/>
      <c r="L1145" s="3"/>
      <c r="N1145" s="121"/>
    </row>
    <row r="1146" spans="1:14" x14ac:dyDescent="0.35">
      <c r="A1146" s="3"/>
      <c r="B1146" s="3"/>
      <c r="C1146" s="3"/>
      <c r="D1146" s="3"/>
      <c r="E1146" s="3"/>
      <c r="F1146" s="3"/>
      <c r="G1146" s="3"/>
      <c r="H1146" s="3"/>
      <c r="I1146" s="3"/>
      <c r="J1146" s="3"/>
      <c r="K1146" s="3"/>
      <c r="L1146" s="3"/>
      <c r="N1146" s="121"/>
    </row>
    <row r="1147" spans="1:14" x14ac:dyDescent="0.35">
      <c r="A1147" s="3"/>
      <c r="B1147" s="3"/>
      <c r="C1147" s="3"/>
      <c r="D1147" s="3"/>
      <c r="E1147" s="3"/>
      <c r="F1147" s="3"/>
      <c r="G1147" s="3"/>
      <c r="H1147" s="3"/>
      <c r="I1147" s="3"/>
      <c r="J1147" s="3"/>
      <c r="K1147" s="3"/>
      <c r="L1147" s="3"/>
      <c r="N1147" s="121"/>
    </row>
    <row r="1148" spans="1:14" x14ac:dyDescent="0.35">
      <c r="A1148" s="3"/>
      <c r="B1148" s="3"/>
      <c r="C1148" s="3"/>
      <c r="D1148" s="3"/>
      <c r="E1148" s="3"/>
      <c r="F1148" s="3"/>
      <c r="G1148" s="3"/>
      <c r="H1148" s="3"/>
      <c r="I1148" s="3"/>
      <c r="J1148" s="3"/>
      <c r="K1148" s="3"/>
      <c r="L1148" s="3"/>
      <c r="N1148" s="121"/>
    </row>
    <row r="1149" spans="1:14" x14ac:dyDescent="0.35">
      <c r="A1149" s="3"/>
      <c r="B1149" s="3"/>
      <c r="C1149" s="3"/>
      <c r="D1149" s="3"/>
      <c r="E1149" s="3"/>
      <c r="F1149" s="3"/>
      <c r="G1149" s="3"/>
      <c r="H1149" s="3"/>
      <c r="I1149" s="3"/>
      <c r="J1149" s="3"/>
      <c r="K1149" s="3"/>
      <c r="L1149" s="3"/>
      <c r="N1149" s="121"/>
    </row>
    <row r="1150" spans="1:14" x14ac:dyDescent="0.35">
      <c r="A1150" s="3"/>
      <c r="B1150" s="3"/>
      <c r="C1150" s="3"/>
      <c r="D1150" s="3"/>
      <c r="E1150" s="3"/>
      <c r="F1150" s="3"/>
      <c r="G1150" s="3"/>
      <c r="H1150" s="3"/>
      <c r="I1150" s="3"/>
      <c r="J1150" s="3"/>
      <c r="K1150" s="3"/>
      <c r="L1150" s="3"/>
      <c r="N1150" s="121"/>
    </row>
    <row r="1151" spans="1:14" x14ac:dyDescent="0.35">
      <c r="A1151" s="3"/>
      <c r="B1151" s="3"/>
      <c r="C1151" s="3"/>
      <c r="D1151" s="3"/>
      <c r="E1151" s="3"/>
      <c r="F1151" s="3"/>
      <c r="G1151" s="3"/>
      <c r="H1151" s="3"/>
      <c r="I1151" s="3"/>
      <c r="J1151" s="3"/>
      <c r="K1151" s="3"/>
      <c r="L1151" s="3"/>
      <c r="N1151" s="121"/>
    </row>
    <row r="1152" spans="1:14" x14ac:dyDescent="0.35">
      <c r="A1152" s="3"/>
      <c r="B1152" s="3"/>
      <c r="C1152" s="3"/>
      <c r="D1152" s="3"/>
      <c r="E1152" s="3"/>
      <c r="F1152" s="3"/>
      <c r="G1152" s="3"/>
      <c r="H1152" s="3"/>
      <c r="I1152" s="3"/>
      <c r="J1152" s="3"/>
      <c r="K1152" s="3"/>
      <c r="L1152" s="3"/>
      <c r="N1152" s="121"/>
    </row>
    <row r="1153" spans="1:14" x14ac:dyDescent="0.35">
      <c r="A1153" s="3"/>
      <c r="B1153" s="3"/>
      <c r="C1153" s="3"/>
      <c r="D1153" s="3"/>
      <c r="E1153" s="3"/>
      <c r="F1153" s="3"/>
      <c r="G1153" s="3"/>
      <c r="H1153" s="3"/>
      <c r="I1153" s="3"/>
      <c r="J1153" s="3"/>
      <c r="K1153" s="3"/>
      <c r="L1153" s="3"/>
      <c r="N1153" s="121"/>
    </row>
    <row r="1154" spans="1:14" x14ac:dyDescent="0.35">
      <c r="A1154" s="3"/>
      <c r="B1154" s="3"/>
      <c r="C1154" s="3"/>
      <c r="D1154" s="3"/>
      <c r="E1154" s="3"/>
      <c r="F1154" s="3"/>
      <c r="G1154" s="3"/>
      <c r="H1154" s="3"/>
      <c r="I1154" s="3"/>
      <c r="J1154" s="3"/>
      <c r="K1154" s="3"/>
      <c r="L1154" s="3"/>
      <c r="N1154" s="121"/>
    </row>
    <row r="1155" spans="1:14" x14ac:dyDescent="0.35">
      <c r="A1155" s="3"/>
      <c r="B1155" s="3"/>
      <c r="C1155" s="3"/>
      <c r="D1155" s="3"/>
      <c r="E1155" s="3"/>
      <c r="F1155" s="3"/>
      <c r="G1155" s="3"/>
      <c r="H1155" s="3"/>
      <c r="I1155" s="3"/>
      <c r="J1155" s="3"/>
      <c r="K1155" s="3"/>
      <c r="L1155" s="3"/>
      <c r="N1155" s="121"/>
    </row>
    <row r="1156" spans="1:14" x14ac:dyDescent="0.35">
      <c r="A1156" s="3"/>
      <c r="B1156" s="3"/>
      <c r="C1156" s="3"/>
      <c r="D1156" s="3"/>
      <c r="E1156" s="3"/>
      <c r="F1156" s="3"/>
      <c r="G1156" s="3"/>
      <c r="H1156" s="3"/>
      <c r="I1156" s="3"/>
      <c r="J1156" s="3"/>
      <c r="K1156" s="3"/>
      <c r="L1156" s="3"/>
      <c r="N1156" s="121"/>
    </row>
    <row r="1157" spans="1:14" x14ac:dyDescent="0.35">
      <c r="A1157" s="3"/>
      <c r="B1157" s="3"/>
      <c r="C1157" s="3"/>
      <c r="D1157" s="3"/>
      <c r="E1157" s="3"/>
      <c r="F1157" s="3"/>
      <c r="G1157" s="3"/>
      <c r="H1157" s="3"/>
      <c r="I1157" s="3"/>
      <c r="J1157" s="3"/>
      <c r="K1157" s="3"/>
      <c r="L1157" s="3"/>
      <c r="N1157" s="121"/>
    </row>
    <row r="1158" spans="1:14" x14ac:dyDescent="0.35">
      <c r="A1158" s="3"/>
      <c r="B1158" s="3"/>
      <c r="C1158" s="3"/>
      <c r="D1158" s="3"/>
      <c r="E1158" s="3"/>
      <c r="F1158" s="3"/>
      <c r="G1158" s="3"/>
      <c r="H1158" s="3"/>
      <c r="I1158" s="3"/>
      <c r="J1158" s="3"/>
      <c r="K1158" s="3"/>
      <c r="L1158" s="3"/>
      <c r="N1158" s="121"/>
    </row>
    <row r="1159" spans="1:14" x14ac:dyDescent="0.35">
      <c r="A1159" s="3"/>
      <c r="B1159" s="3"/>
      <c r="C1159" s="3"/>
      <c r="D1159" s="3"/>
      <c r="E1159" s="3"/>
      <c r="F1159" s="3"/>
      <c r="G1159" s="3"/>
      <c r="H1159" s="3"/>
      <c r="I1159" s="3"/>
      <c r="J1159" s="3"/>
      <c r="K1159" s="3"/>
      <c r="L1159" s="3"/>
      <c r="N1159" s="121"/>
    </row>
    <row r="1160" spans="1:14" x14ac:dyDescent="0.35">
      <c r="A1160" s="3"/>
      <c r="B1160" s="3"/>
      <c r="C1160" s="3"/>
      <c r="D1160" s="3"/>
      <c r="E1160" s="3"/>
      <c r="F1160" s="3"/>
      <c r="G1160" s="3"/>
      <c r="H1160" s="3"/>
      <c r="I1160" s="3"/>
      <c r="J1160" s="3"/>
      <c r="K1160" s="3"/>
      <c r="L1160" s="3"/>
      <c r="N1160" s="121"/>
    </row>
    <row r="1161" spans="1:14" x14ac:dyDescent="0.35">
      <c r="A1161" s="3"/>
      <c r="B1161" s="3"/>
      <c r="C1161" s="3"/>
      <c r="D1161" s="3"/>
      <c r="E1161" s="3"/>
      <c r="F1161" s="3"/>
      <c r="G1161" s="3"/>
      <c r="H1161" s="3"/>
      <c r="I1161" s="3"/>
      <c r="J1161" s="3"/>
      <c r="K1161" s="3"/>
      <c r="L1161" s="3"/>
      <c r="N1161" s="121"/>
    </row>
    <row r="1162" spans="1:14" x14ac:dyDescent="0.35">
      <c r="A1162" s="3"/>
      <c r="B1162" s="3"/>
      <c r="C1162" s="3"/>
      <c r="D1162" s="3"/>
      <c r="E1162" s="3"/>
      <c r="F1162" s="3"/>
      <c r="G1162" s="3"/>
      <c r="H1162" s="3"/>
      <c r="I1162" s="3"/>
      <c r="J1162" s="3"/>
      <c r="K1162" s="3"/>
      <c r="L1162" s="3"/>
      <c r="N1162" s="121"/>
    </row>
    <row r="1163" spans="1:14" x14ac:dyDescent="0.35">
      <c r="A1163" s="3"/>
      <c r="B1163" s="3"/>
      <c r="C1163" s="3"/>
      <c r="D1163" s="3"/>
      <c r="E1163" s="3"/>
      <c r="F1163" s="3"/>
      <c r="G1163" s="3"/>
      <c r="H1163" s="3"/>
      <c r="I1163" s="3"/>
      <c r="J1163" s="3"/>
      <c r="K1163" s="3"/>
      <c r="L1163" s="3"/>
      <c r="N1163" s="121"/>
    </row>
    <row r="1164" spans="1:14" x14ac:dyDescent="0.35">
      <c r="A1164" s="3"/>
      <c r="B1164" s="3"/>
      <c r="C1164" s="3"/>
      <c r="D1164" s="3"/>
      <c r="E1164" s="3"/>
      <c r="F1164" s="3"/>
      <c r="G1164" s="3"/>
      <c r="H1164" s="3"/>
      <c r="I1164" s="3"/>
      <c r="J1164" s="3"/>
      <c r="K1164" s="3"/>
      <c r="L1164" s="3"/>
      <c r="N1164" s="121"/>
    </row>
    <row r="1165" spans="1:14" x14ac:dyDescent="0.35">
      <c r="A1165" s="3"/>
      <c r="B1165" s="3"/>
      <c r="C1165" s="3"/>
      <c r="D1165" s="3"/>
      <c r="E1165" s="3"/>
      <c r="F1165" s="3"/>
      <c r="G1165" s="3"/>
      <c r="H1165" s="3"/>
      <c r="I1165" s="3"/>
      <c r="J1165" s="3"/>
      <c r="K1165" s="3"/>
      <c r="L1165" s="3"/>
      <c r="N1165" s="121"/>
    </row>
    <row r="1166" spans="1:14" x14ac:dyDescent="0.35">
      <c r="A1166" s="3"/>
      <c r="B1166" s="3"/>
      <c r="C1166" s="3"/>
      <c r="D1166" s="3"/>
      <c r="E1166" s="3"/>
      <c r="F1166" s="3"/>
      <c r="G1166" s="3"/>
      <c r="H1166" s="3"/>
      <c r="I1166" s="3"/>
      <c r="J1166" s="3"/>
      <c r="K1166" s="3"/>
      <c r="L1166" s="3"/>
      <c r="N1166" s="121"/>
    </row>
    <row r="1167" spans="1:14" x14ac:dyDescent="0.35">
      <c r="A1167" s="3"/>
      <c r="B1167" s="3"/>
      <c r="C1167" s="3"/>
      <c r="D1167" s="3"/>
      <c r="E1167" s="3"/>
      <c r="F1167" s="3"/>
      <c r="G1167" s="3"/>
      <c r="H1167" s="3"/>
      <c r="I1167" s="3"/>
      <c r="J1167" s="3"/>
      <c r="K1167" s="3"/>
      <c r="L1167" s="3"/>
      <c r="N1167" s="121"/>
    </row>
    <row r="1168" spans="1:14" x14ac:dyDescent="0.35">
      <c r="A1168" s="3"/>
      <c r="B1168" s="3"/>
      <c r="C1168" s="3"/>
      <c r="D1168" s="3"/>
      <c r="E1168" s="3"/>
      <c r="F1168" s="3"/>
      <c r="G1168" s="3"/>
      <c r="H1168" s="3"/>
      <c r="I1168" s="3"/>
      <c r="J1168" s="3"/>
      <c r="K1168" s="3"/>
      <c r="L1168" s="3"/>
      <c r="N1168" s="121"/>
    </row>
    <row r="1169" spans="1:14" x14ac:dyDescent="0.35">
      <c r="A1169" s="3"/>
      <c r="B1169" s="3"/>
      <c r="C1169" s="3"/>
      <c r="D1169" s="3"/>
      <c r="E1169" s="3"/>
      <c r="F1169" s="3"/>
      <c r="G1169" s="3"/>
      <c r="H1169" s="3"/>
      <c r="I1169" s="3"/>
      <c r="J1169" s="3"/>
      <c r="K1169" s="3"/>
      <c r="L1169" s="3"/>
      <c r="N1169" s="121"/>
    </row>
    <row r="1170" spans="1:14" x14ac:dyDescent="0.35">
      <c r="A1170" s="3"/>
      <c r="B1170" s="3"/>
      <c r="C1170" s="3"/>
      <c r="D1170" s="3"/>
      <c r="E1170" s="3"/>
      <c r="F1170" s="3"/>
      <c r="G1170" s="3"/>
      <c r="H1170" s="3"/>
      <c r="I1170" s="3"/>
      <c r="J1170" s="3"/>
      <c r="K1170" s="3"/>
      <c r="L1170" s="3"/>
      <c r="N1170" s="121"/>
    </row>
    <row r="1171" spans="1:14" x14ac:dyDescent="0.35">
      <c r="A1171" s="3"/>
      <c r="B1171" s="3"/>
      <c r="C1171" s="3"/>
      <c r="D1171" s="3"/>
      <c r="E1171" s="3"/>
      <c r="F1171" s="3"/>
      <c r="G1171" s="3"/>
      <c r="H1171" s="3"/>
      <c r="I1171" s="3"/>
      <c r="J1171" s="3"/>
      <c r="K1171" s="3"/>
      <c r="L1171" s="3"/>
      <c r="N1171" s="121"/>
    </row>
    <row r="1172" spans="1:14" x14ac:dyDescent="0.35">
      <c r="A1172" s="3"/>
      <c r="B1172" s="3"/>
      <c r="C1172" s="3"/>
      <c r="D1172" s="3"/>
      <c r="E1172" s="3"/>
      <c r="F1172" s="3"/>
      <c r="G1172" s="3"/>
      <c r="H1172" s="3"/>
      <c r="I1172" s="3"/>
      <c r="J1172" s="3"/>
      <c r="K1172" s="3"/>
      <c r="L1172" s="3"/>
      <c r="N1172" s="121"/>
    </row>
    <row r="1173" spans="1:14" x14ac:dyDescent="0.35">
      <c r="A1173" s="3"/>
      <c r="B1173" s="3"/>
      <c r="C1173" s="3"/>
      <c r="D1173" s="3"/>
      <c r="E1173" s="3"/>
      <c r="F1173" s="3"/>
      <c r="G1173" s="3"/>
      <c r="H1173" s="3"/>
      <c r="I1173" s="3"/>
      <c r="J1173" s="3"/>
      <c r="K1173" s="3"/>
      <c r="L1173" s="3"/>
      <c r="N1173" s="121"/>
    </row>
    <row r="1174" spans="1:14" x14ac:dyDescent="0.35">
      <c r="A1174" s="3"/>
      <c r="B1174" s="3"/>
      <c r="C1174" s="3"/>
      <c r="D1174" s="3"/>
      <c r="E1174" s="3"/>
      <c r="F1174" s="3"/>
      <c r="G1174" s="3"/>
      <c r="H1174" s="3"/>
      <c r="I1174" s="3"/>
      <c r="J1174" s="3"/>
      <c r="K1174" s="3"/>
      <c r="L1174" s="3"/>
      <c r="N1174" s="121"/>
    </row>
    <row r="1175" spans="1:14" x14ac:dyDescent="0.35">
      <c r="A1175" s="3"/>
      <c r="B1175" s="3"/>
      <c r="C1175" s="3"/>
      <c r="D1175" s="3"/>
      <c r="E1175" s="3"/>
      <c r="F1175" s="3"/>
      <c r="G1175" s="3"/>
      <c r="H1175" s="3"/>
      <c r="I1175" s="3"/>
      <c r="J1175" s="3"/>
      <c r="K1175" s="3"/>
      <c r="L1175" s="3"/>
      <c r="N1175" s="121"/>
    </row>
    <row r="1176" spans="1:14" x14ac:dyDescent="0.35">
      <c r="A1176" s="3"/>
      <c r="B1176" s="3"/>
      <c r="C1176" s="3"/>
      <c r="D1176" s="3"/>
      <c r="E1176" s="3"/>
      <c r="F1176" s="3"/>
      <c r="G1176" s="3"/>
      <c r="H1176" s="3"/>
      <c r="I1176" s="3"/>
      <c r="J1176" s="3"/>
      <c r="K1176" s="3"/>
      <c r="L1176" s="3"/>
      <c r="N1176" s="121"/>
    </row>
    <row r="1177" spans="1:14" x14ac:dyDescent="0.35">
      <c r="A1177" s="3"/>
      <c r="B1177" s="3"/>
      <c r="C1177" s="3"/>
      <c r="D1177" s="3"/>
      <c r="E1177" s="3"/>
      <c r="F1177" s="3"/>
      <c r="G1177" s="3"/>
      <c r="H1177" s="3"/>
      <c r="I1177" s="3"/>
      <c r="J1177" s="3"/>
      <c r="K1177" s="3"/>
      <c r="L1177" s="3"/>
      <c r="N1177" s="121"/>
    </row>
    <row r="1178" spans="1:14" x14ac:dyDescent="0.35">
      <c r="A1178" s="3"/>
      <c r="B1178" s="3"/>
      <c r="C1178" s="3"/>
      <c r="D1178" s="3"/>
      <c r="E1178" s="3"/>
      <c r="F1178" s="3"/>
      <c r="G1178" s="3"/>
      <c r="H1178" s="3"/>
      <c r="I1178" s="3"/>
      <c r="J1178" s="3"/>
      <c r="K1178" s="3"/>
      <c r="L1178" s="3"/>
      <c r="N1178" s="121"/>
    </row>
    <row r="1179" spans="1:14" x14ac:dyDescent="0.35">
      <c r="A1179" s="3"/>
      <c r="B1179" s="3"/>
      <c r="C1179" s="3"/>
      <c r="D1179" s="3"/>
      <c r="E1179" s="3"/>
      <c r="F1179" s="3"/>
      <c r="G1179" s="3"/>
      <c r="H1179" s="3"/>
      <c r="I1179" s="3"/>
      <c r="J1179" s="3"/>
      <c r="K1179" s="3"/>
      <c r="L1179" s="3"/>
      <c r="N1179" s="121"/>
    </row>
    <row r="1180" spans="1:14" x14ac:dyDescent="0.35">
      <c r="A1180" s="3"/>
      <c r="B1180" s="3"/>
      <c r="C1180" s="3"/>
      <c r="D1180" s="3"/>
      <c r="E1180" s="3"/>
      <c r="F1180" s="3"/>
      <c r="G1180" s="3"/>
      <c r="H1180" s="3"/>
      <c r="I1180" s="3"/>
      <c r="J1180" s="3"/>
      <c r="K1180" s="3"/>
      <c r="L1180" s="3"/>
      <c r="N1180" s="121"/>
    </row>
    <row r="1181" spans="1:14" x14ac:dyDescent="0.35">
      <c r="A1181" s="3"/>
      <c r="B1181" s="3"/>
      <c r="C1181" s="3"/>
      <c r="D1181" s="3"/>
      <c r="E1181" s="3"/>
      <c r="F1181" s="3"/>
      <c r="G1181" s="3"/>
      <c r="H1181" s="3"/>
      <c r="I1181" s="3"/>
      <c r="J1181" s="3"/>
      <c r="K1181" s="3"/>
      <c r="L1181" s="3"/>
      <c r="N1181" s="121"/>
    </row>
    <row r="1182" spans="1:14" x14ac:dyDescent="0.35">
      <c r="A1182" s="3"/>
      <c r="B1182" s="3"/>
      <c r="C1182" s="3"/>
      <c r="D1182" s="3"/>
      <c r="E1182" s="3"/>
      <c r="F1182" s="3"/>
      <c r="G1182" s="3"/>
      <c r="H1182" s="3"/>
      <c r="I1182" s="3"/>
      <c r="J1182" s="3"/>
      <c r="K1182" s="3"/>
      <c r="L1182" s="3"/>
      <c r="N1182" s="121"/>
    </row>
    <row r="1183" spans="1:14" x14ac:dyDescent="0.35">
      <c r="A1183" s="3"/>
      <c r="B1183" s="3"/>
      <c r="C1183" s="3"/>
      <c r="D1183" s="3"/>
      <c r="E1183" s="3"/>
      <c r="F1183" s="3"/>
      <c r="G1183" s="3"/>
      <c r="H1183" s="3"/>
      <c r="I1183" s="3"/>
      <c r="J1183" s="3"/>
      <c r="K1183" s="3"/>
      <c r="L1183" s="3"/>
      <c r="N1183" s="121"/>
    </row>
    <row r="1184" spans="1:14" x14ac:dyDescent="0.35">
      <c r="A1184" s="3"/>
      <c r="B1184" s="3"/>
      <c r="C1184" s="3"/>
      <c r="D1184" s="3"/>
      <c r="E1184" s="3"/>
      <c r="F1184" s="3"/>
      <c r="G1184" s="3"/>
      <c r="H1184" s="3"/>
      <c r="I1184" s="3"/>
      <c r="J1184" s="3"/>
      <c r="K1184" s="3"/>
      <c r="L1184" s="3"/>
      <c r="N1184" s="121"/>
    </row>
    <row r="1185" spans="1:14" x14ac:dyDescent="0.35">
      <c r="A1185" s="3"/>
      <c r="B1185" s="3"/>
      <c r="C1185" s="3"/>
      <c r="D1185" s="3"/>
      <c r="E1185" s="3"/>
      <c r="F1185" s="3"/>
      <c r="G1185" s="3"/>
      <c r="H1185" s="3"/>
      <c r="I1185" s="3"/>
      <c r="J1185" s="3"/>
      <c r="K1185" s="3"/>
      <c r="L1185" s="3"/>
      <c r="N1185" s="121"/>
    </row>
    <row r="1186" spans="1:14" x14ac:dyDescent="0.35">
      <c r="A1186" s="3"/>
      <c r="B1186" s="3"/>
      <c r="C1186" s="3"/>
      <c r="D1186" s="3"/>
      <c r="E1186" s="3"/>
      <c r="F1186" s="3"/>
      <c r="G1186" s="3"/>
      <c r="H1186" s="3"/>
      <c r="I1186" s="3"/>
      <c r="J1186" s="3"/>
      <c r="K1186" s="3"/>
      <c r="L1186" s="3"/>
      <c r="N1186" s="121"/>
    </row>
    <row r="1187" spans="1:14" x14ac:dyDescent="0.35">
      <c r="A1187" s="3"/>
      <c r="B1187" s="3"/>
      <c r="C1187" s="3"/>
      <c r="D1187" s="3"/>
      <c r="E1187" s="3"/>
      <c r="F1187" s="3"/>
      <c r="G1187" s="3"/>
      <c r="H1187" s="3"/>
      <c r="I1187" s="3"/>
      <c r="J1187" s="3"/>
      <c r="K1187" s="3"/>
      <c r="L1187" s="3"/>
      <c r="N1187" s="121"/>
    </row>
    <row r="1188" spans="1:14" x14ac:dyDescent="0.35">
      <c r="A1188" s="3"/>
      <c r="B1188" s="3"/>
      <c r="C1188" s="3"/>
      <c r="D1188" s="3"/>
      <c r="E1188" s="3"/>
      <c r="F1188" s="3"/>
      <c r="G1188" s="3"/>
      <c r="H1188" s="3"/>
      <c r="I1188" s="3"/>
      <c r="J1188" s="3"/>
      <c r="K1188" s="3"/>
      <c r="L1188" s="3"/>
      <c r="N1188" s="121"/>
    </row>
    <row r="1189" spans="1:14" x14ac:dyDescent="0.35">
      <c r="A1189" s="3"/>
      <c r="B1189" s="3"/>
      <c r="C1189" s="3"/>
      <c r="D1189" s="3"/>
      <c r="E1189" s="3"/>
      <c r="F1189" s="3"/>
      <c r="G1189" s="3"/>
      <c r="H1189" s="3"/>
      <c r="I1189" s="3"/>
      <c r="J1189" s="3"/>
      <c r="K1189" s="3"/>
      <c r="L1189" s="3"/>
      <c r="N1189" s="121"/>
    </row>
    <row r="1190" spans="1:14" x14ac:dyDescent="0.35">
      <c r="A1190" s="3"/>
      <c r="B1190" s="3"/>
      <c r="C1190" s="3"/>
      <c r="D1190" s="3"/>
      <c r="E1190" s="3"/>
      <c r="F1190" s="3"/>
      <c r="G1190" s="3"/>
      <c r="H1190" s="3"/>
      <c r="I1190" s="3"/>
      <c r="J1190" s="3"/>
      <c r="K1190" s="3"/>
      <c r="L1190" s="3"/>
      <c r="N1190" s="121"/>
    </row>
    <row r="1191" spans="1:14" x14ac:dyDescent="0.35">
      <c r="A1191" s="3"/>
      <c r="B1191" s="3"/>
      <c r="C1191" s="3"/>
      <c r="D1191" s="3"/>
      <c r="E1191" s="3"/>
      <c r="F1191" s="3"/>
      <c r="G1191" s="3"/>
      <c r="H1191" s="3"/>
      <c r="I1191" s="3"/>
      <c r="J1191" s="3"/>
      <c r="K1191" s="3"/>
      <c r="L1191" s="3"/>
      <c r="N1191" s="121"/>
    </row>
    <row r="1192" spans="1:14" x14ac:dyDescent="0.35">
      <c r="A1192" s="3"/>
      <c r="B1192" s="3"/>
      <c r="C1192" s="3"/>
      <c r="D1192" s="3"/>
      <c r="E1192" s="3"/>
      <c r="F1192" s="3"/>
      <c r="G1192" s="3"/>
      <c r="H1192" s="3"/>
      <c r="I1192" s="3"/>
      <c r="J1192" s="3"/>
      <c r="K1192" s="3"/>
      <c r="L1192" s="3"/>
      <c r="N1192" s="121"/>
    </row>
    <row r="1193" spans="1:14" x14ac:dyDescent="0.35">
      <c r="A1193" s="3"/>
      <c r="B1193" s="3"/>
      <c r="C1193" s="3"/>
      <c r="D1193" s="3"/>
      <c r="E1193" s="3"/>
      <c r="F1193" s="3"/>
      <c r="G1193" s="3"/>
      <c r="H1193" s="3"/>
      <c r="I1193" s="3"/>
      <c r="J1193" s="3"/>
      <c r="K1193" s="3"/>
      <c r="L1193" s="3"/>
      <c r="N1193" s="121"/>
    </row>
    <row r="1194" spans="1:14" x14ac:dyDescent="0.35">
      <c r="A1194" s="3"/>
      <c r="B1194" s="3"/>
      <c r="C1194" s="3"/>
      <c r="D1194" s="3"/>
      <c r="E1194" s="3"/>
      <c r="F1194" s="3"/>
      <c r="G1194" s="3"/>
      <c r="H1194" s="3"/>
      <c r="I1194" s="3"/>
      <c r="J1194" s="3"/>
      <c r="K1194" s="3"/>
      <c r="L1194" s="3"/>
      <c r="N1194" s="121"/>
    </row>
    <row r="1195" spans="1:14" x14ac:dyDescent="0.35">
      <c r="A1195" s="3"/>
      <c r="B1195" s="3"/>
      <c r="C1195" s="3"/>
      <c r="D1195" s="3"/>
      <c r="E1195" s="3"/>
      <c r="F1195" s="3"/>
      <c r="G1195" s="3"/>
      <c r="H1195" s="3"/>
      <c r="I1195" s="3"/>
      <c r="J1195" s="3"/>
      <c r="K1195" s="3"/>
      <c r="L1195" s="3"/>
      <c r="N1195" s="121"/>
    </row>
    <row r="1196" spans="1:14" x14ac:dyDescent="0.35">
      <c r="A1196" s="3"/>
      <c r="B1196" s="3"/>
      <c r="C1196" s="3"/>
      <c r="D1196" s="3"/>
      <c r="E1196" s="3"/>
      <c r="F1196" s="3"/>
      <c r="G1196" s="3"/>
      <c r="H1196" s="3"/>
      <c r="I1196" s="3"/>
      <c r="J1196" s="3"/>
      <c r="K1196" s="3"/>
      <c r="L1196" s="3"/>
      <c r="N1196" s="121"/>
    </row>
    <row r="1197" spans="1:14" x14ac:dyDescent="0.35">
      <c r="A1197" s="3"/>
      <c r="B1197" s="3"/>
      <c r="C1197" s="3"/>
      <c r="D1197" s="3"/>
      <c r="E1197" s="3"/>
      <c r="F1197" s="3"/>
      <c r="G1197" s="3"/>
      <c r="H1197" s="3"/>
      <c r="I1197" s="3"/>
      <c r="J1197" s="3"/>
      <c r="K1197" s="3"/>
      <c r="L1197" s="3"/>
      <c r="N1197" s="121"/>
    </row>
    <row r="1198" spans="1:14" x14ac:dyDescent="0.35">
      <c r="A1198" s="3"/>
      <c r="B1198" s="3"/>
      <c r="C1198" s="3"/>
      <c r="D1198" s="3"/>
      <c r="E1198" s="3"/>
      <c r="F1198" s="3"/>
      <c r="G1198" s="3"/>
      <c r="H1198" s="3"/>
      <c r="I1198" s="3"/>
      <c r="J1198" s="3"/>
      <c r="K1198" s="3"/>
      <c r="L1198" s="3"/>
      <c r="N1198" s="121"/>
    </row>
    <row r="1199" spans="1:14" x14ac:dyDescent="0.35">
      <c r="A1199" s="3"/>
      <c r="B1199" s="3"/>
      <c r="C1199" s="3"/>
      <c r="D1199" s="3"/>
      <c r="E1199" s="3"/>
      <c r="F1199" s="3"/>
      <c r="G1199" s="3"/>
      <c r="H1199" s="3"/>
      <c r="I1199" s="3"/>
      <c r="J1199" s="3"/>
      <c r="K1199" s="3"/>
      <c r="L1199" s="3"/>
      <c r="N1199" s="121"/>
    </row>
    <row r="1200" spans="1:14" x14ac:dyDescent="0.35">
      <c r="A1200" s="3"/>
      <c r="B1200" s="3"/>
      <c r="C1200" s="3"/>
      <c r="D1200" s="3"/>
      <c r="E1200" s="3"/>
      <c r="F1200" s="3"/>
      <c r="G1200" s="3"/>
      <c r="H1200" s="3"/>
      <c r="I1200" s="3"/>
      <c r="J1200" s="3"/>
      <c r="K1200" s="3"/>
      <c r="L1200" s="3"/>
      <c r="N1200" s="121"/>
    </row>
    <row r="1201" spans="1:14" x14ac:dyDescent="0.35">
      <c r="A1201" s="3"/>
      <c r="B1201" s="3"/>
      <c r="C1201" s="3"/>
      <c r="D1201" s="3"/>
      <c r="E1201" s="3"/>
      <c r="F1201" s="3"/>
      <c r="G1201" s="3"/>
      <c r="H1201" s="3"/>
      <c r="I1201" s="3"/>
      <c r="J1201" s="3"/>
      <c r="K1201" s="3"/>
      <c r="L1201" s="3"/>
      <c r="N1201" s="121"/>
    </row>
    <row r="1202" spans="1:14" x14ac:dyDescent="0.35">
      <c r="A1202" s="3"/>
      <c r="B1202" s="3"/>
      <c r="C1202" s="3"/>
      <c r="D1202" s="3"/>
      <c r="E1202" s="3"/>
      <c r="F1202" s="3"/>
      <c r="G1202" s="3"/>
      <c r="H1202" s="3"/>
      <c r="I1202" s="3"/>
      <c r="J1202" s="3"/>
      <c r="K1202" s="3"/>
      <c r="L1202" s="3"/>
      <c r="N1202" s="121"/>
    </row>
    <row r="1203" spans="1:14" x14ac:dyDescent="0.35">
      <c r="A1203" s="3"/>
      <c r="B1203" s="3"/>
      <c r="C1203" s="3"/>
      <c r="D1203" s="3"/>
      <c r="E1203" s="3"/>
      <c r="F1203" s="3"/>
      <c r="G1203" s="3"/>
      <c r="H1203" s="3"/>
      <c r="I1203" s="3"/>
      <c r="J1203" s="3"/>
      <c r="K1203" s="3"/>
      <c r="L1203" s="3"/>
      <c r="N1203" s="121"/>
    </row>
    <row r="1204" spans="1:14" x14ac:dyDescent="0.35">
      <c r="A1204" s="3"/>
      <c r="B1204" s="3"/>
      <c r="C1204" s="3"/>
      <c r="D1204" s="3"/>
      <c r="E1204" s="3"/>
      <c r="F1204" s="3"/>
      <c r="G1204" s="3"/>
      <c r="H1204" s="3"/>
      <c r="I1204" s="3"/>
      <c r="J1204" s="3"/>
      <c r="K1204" s="3"/>
      <c r="L1204" s="3"/>
      <c r="N1204" s="121"/>
    </row>
    <row r="1205" spans="1:14" x14ac:dyDescent="0.35">
      <c r="A1205" s="3"/>
      <c r="B1205" s="3"/>
      <c r="C1205" s="3"/>
      <c r="D1205" s="3"/>
      <c r="E1205" s="3"/>
      <c r="F1205" s="3"/>
      <c r="G1205" s="3"/>
      <c r="H1205" s="3"/>
      <c r="I1205" s="3"/>
      <c r="J1205" s="3"/>
      <c r="K1205" s="3"/>
      <c r="L1205" s="3"/>
      <c r="N1205" s="121"/>
    </row>
    <row r="1206" spans="1:14" x14ac:dyDescent="0.35">
      <c r="A1206" s="3"/>
      <c r="B1206" s="3"/>
      <c r="C1206" s="3"/>
      <c r="D1206" s="3"/>
      <c r="E1206" s="3"/>
      <c r="F1206" s="3"/>
      <c r="G1206" s="3"/>
      <c r="H1206" s="3"/>
      <c r="I1206" s="3"/>
      <c r="J1206" s="3"/>
      <c r="K1206" s="3"/>
      <c r="L1206" s="3"/>
      <c r="N1206" s="121"/>
    </row>
    <row r="1207" spans="1:14" x14ac:dyDescent="0.35">
      <c r="A1207" s="3"/>
      <c r="B1207" s="3"/>
      <c r="C1207" s="3"/>
      <c r="D1207" s="3"/>
      <c r="E1207" s="3"/>
      <c r="F1207" s="3"/>
      <c r="G1207" s="3"/>
      <c r="H1207" s="3"/>
      <c r="I1207" s="3"/>
      <c r="J1207" s="3"/>
      <c r="K1207" s="3"/>
      <c r="L1207" s="3"/>
      <c r="N1207" s="121"/>
    </row>
    <row r="1208" spans="1:14" x14ac:dyDescent="0.35">
      <c r="A1208" s="3"/>
      <c r="B1208" s="3"/>
      <c r="C1208" s="3"/>
      <c r="D1208" s="3"/>
      <c r="E1208" s="3"/>
      <c r="F1208" s="3"/>
      <c r="G1208" s="3"/>
      <c r="H1208" s="3"/>
      <c r="I1208" s="3"/>
      <c r="J1208" s="3"/>
      <c r="K1208" s="3"/>
      <c r="L1208" s="3"/>
      <c r="N1208" s="121"/>
    </row>
    <row r="1209" spans="1:14" x14ac:dyDescent="0.35">
      <c r="A1209" s="3"/>
      <c r="B1209" s="3"/>
      <c r="C1209" s="3"/>
      <c r="D1209" s="3"/>
      <c r="E1209" s="3"/>
      <c r="F1209" s="3"/>
      <c r="G1209" s="3"/>
      <c r="H1209" s="3"/>
      <c r="I1209" s="3"/>
      <c r="J1209" s="3"/>
      <c r="K1209" s="3"/>
      <c r="L1209" s="3"/>
      <c r="N1209" s="121"/>
    </row>
    <row r="1210" spans="1:14" x14ac:dyDescent="0.35">
      <c r="A1210" s="3"/>
      <c r="B1210" s="3"/>
      <c r="C1210" s="3"/>
      <c r="D1210" s="3"/>
      <c r="E1210" s="3"/>
      <c r="F1210" s="3"/>
      <c r="G1210" s="3"/>
      <c r="H1210" s="3"/>
      <c r="I1210" s="3"/>
      <c r="J1210" s="3"/>
      <c r="K1210" s="3"/>
      <c r="L1210" s="3"/>
      <c r="N1210" s="121"/>
    </row>
    <row r="1211" spans="1:14" x14ac:dyDescent="0.35">
      <c r="A1211" s="3"/>
      <c r="B1211" s="3"/>
      <c r="C1211" s="3"/>
      <c r="D1211" s="3"/>
      <c r="E1211" s="3"/>
      <c r="F1211" s="3"/>
      <c r="G1211" s="3"/>
      <c r="H1211" s="3"/>
      <c r="I1211" s="3"/>
      <c r="J1211" s="3"/>
      <c r="K1211" s="3"/>
      <c r="L1211" s="3"/>
      <c r="N1211" s="121"/>
    </row>
    <row r="1212" spans="1:14" x14ac:dyDescent="0.35">
      <c r="A1212" s="3"/>
      <c r="B1212" s="3"/>
      <c r="C1212" s="3"/>
      <c r="D1212" s="3"/>
      <c r="E1212" s="3"/>
      <c r="F1212" s="3"/>
      <c r="G1212" s="3"/>
      <c r="H1212" s="3"/>
      <c r="I1212" s="3"/>
      <c r="J1212" s="3"/>
      <c r="K1212" s="3"/>
      <c r="L1212" s="3"/>
      <c r="N1212" s="121"/>
    </row>
    <row r="1213" spans="1:14" x14ac:dyDescent="0.35">
      <c r="A1213" s="3"/>
      <c r="B1213" s="3"/>
      <c r="C1213" s="3"/>
      <c r="D1213" s="3"/>
      <c r="E1213" s="3"/>
      <c r="F1213" s="3"/>
      <c r="G1213" s="3"/>
      <c r="H1213" s="3"/>
      <c r="I1213" s="3"/>
      <c r="J1213" s="3"/>
      <c r="K1213" s="3"/>
      <c r="L1213" s="3"/>
      <c r="N1213" s="121"/>
    </row>
    <row r="1214" spans="1:14" x14ac:dyDescent="0.35">
      <c r="A1214" s="3"/>
      <c r="B1214" s="3"/>
      <c r="C1214" s="3"/>
      <c r="D1214" s="3"/>
      <c r="E1214" s="3"/>
      <c r="F1214" s="3"/>
      <c r="G1214" s="3"/>
      <c r="H1214" s="3"/>
      <c r="I1214" s="3"/>
      <c r="J1214" s="3"/>
      <c r="K1214" s="3"/>
      <c r="L1214" s="3"/>
      <c r="N1214" s="121"/>
    </row>
    <row r="1215" spans="1:14" x14ac:dyDescent="0.35">
      <c r="A1215" s="3"/>
      <c r="B1215" s="3"/>
      <c r="C1215" s="3"/>
      <c r="D1215" s="3"/>
      <c r="E1215" s="3"/>
      <c r="F1215" s="3"/>
      <c r="G1215" s="3"/>
      <c r="H1215" s="3"/>
      <c r="I1215" s="3"/>
      <c r="J1215" s="3"/>
      <c r="K1215" s="3"/>
      <c r="L1215" s="3"/>
      <c r="N1215" s="121"/>
    </row>
    <row r="1216" spans="1:14" x14ac:dyDescent="0.35">
      <c r="A1216" s="3"/>
      <c r="B1216" s="3"/>
      <c r="C1216" s="3"/>
      <c r="D1216" s="3"/>
      <c r="E1216" s="3"/>
      <c r="F1216" s="3"/>
      <c r="G1216" s="3"/>
      <c r="H1216" s="3"/>
      <c r="I1216" s="3"/>
      <c r="J1216" s="3"/>
      <c r="K1216" s="3"/>
      <c r="L1216" s="3"/>
      <c r="N1216" s="121"/>
    </row>
    <row r="1217" spans="1:14" x14ac:dyDescent="0.35">
      <c r="A1217" s="3"/>
      <c r="B1217" s="3"/>
      <c r="C1217" s="3"/>
      <c r="D1217" s="3"/>
      <c r="E1217" s="3"/>
      <c r="F1217" s="3"/>
      <c r="G1217" s="3"/>
      <c r="H1217" s="3"/>
      <c r="I1217" s="3"/>
      <c r="J1217" s="3"/>
      <c r="K1217" s="3"/>
      <c r="L1217" s="3"/>
      <c r="N1217" s="121"/>
    </row>
    <row r="1218" spans="1:14" x14ac:dyDescent="0.35">
      <c r="A1218" s="3"/>
      <c r="B1218" s="3"/>
      <c r="C1218" s="3"/>
      <c r="D1218" s="3"/>
      <c r="E1218" s="3"/>
      <c r="F1218" s="3"/>
      <c r="G1218" s="3"/>
      <c r="H1218" s="3"/>
      <c r="I1218" s="3"/>
      <c r="J1218" s="3"/>
      <c r="K1218" s="3"/>
      <c r="L1218" s="3"/>
      <c r="N1218" s="121"/>
    </row>
    <row r="1219" spans="1:14" x14ac:dyDescent="0.35">
      <c r="A1219" s="3"/>
      <c r="B1219" s="3"/>
      <c r="C1219" s="3"/>
      <c r="D1219" s="3"/>
      <c r="E1219" s="3"/>
      <c r="F1219" s="3"/>
      <c r="G1219" s="3"/>
      <c r="H1219" s="3"/>
      <c r="I1219" s="3"/>
      <c r="J1219" s="3"/>
      <c r="K1219" s="3"/>
      <c r="L1219" s="3"/>
      <c r="N1219" s="121"/>
    </row>
    <row r="1220" spans="1:14" x14ac:dyDescent="0.35">
      <c r="A1220" s="3"/>
      <c r="B1220" s="3"/>
      <c r="C1220" s="3"/>
      <c r="D1220" s="3"/>
      <c r="E1220" s="3"/>
      <c r="F1220" s="3"/>
      <c r="G1220" s="3"/>
      <c r="H1220" s="3"/>
      <c r="I1220" s="3"/>
      <c r="J1220" s="3"/>
      <c r="K1220" s="3"/>
      <c r="L1220" s="3"/>
      <c r="N1220" s="121"/>
    </row>
    <row r="1221" spans="1:14" x14ac:dyDescent="0.35">
      <c r="A1221" s="3"/>
      <c r="B1221" s="3"/>
      <c r="C1221" s="3"/>
      <c r="D1221" s="3"/>
      <c r="E1221" s="3"/>
      <c r="F1221" s="3"/>
      <c r="G1221" s="3"/>
      <c r="H1221" s="3"/>
      <c r="I1221" s="3"/>
      <c r="J1221" s="3"/>
      <c r="K1221" s="3"/>
      <c r="L1221" s="3"/>
      <c r="N1221" s="121"/>
    </row>
    <row r="1222" spans="1:14" x14ac:dyDescent="0.35">
      <c r="A1222" s="3"/>
      <c r="B1222" s="3"/>
      <c r="C1222" s="3"/>
      <c r="D1222" s="3"/>
      <c r="E1222" s="3"/>
      <c r="F1222" s="3"/>
      <c r="G1222" s="3"/>
      <c r="H1222" s="3"/>
      <c r="I1222" s="3"/>
      <c r="J1222" s="3"/>
      <c r="K1222" s="3"/>
      <c r="L1222" s="3"/>
      <c r="N1222" s="121"/>
    </row>
    <row r="1223" spans="1:14" x14ac:dyDescent="0.35">
      <c r="A1223" s="3"/>
      <c r="B1223" s="3"/>
      <c r="C1223" s="3"/>
      <c r="D1223" s="3"/>
      <c r="E1223" s="3"/>
      <c r="F1223" s="3"/>
      <c r="G1223" s="3"/>
      <c r="H1223" s="3"/>
      <c r="I1223" s="3"/>
      <c r="J1223" s="3"/>
      <c r="K1223" s="3"/>
      <c r="L1223" s="3"/>
      <c r="N1223" s="121"/>
    </row>
    <row r="1224" spans="1:14" x14ac:dyDescent="0.35">
      <c r="A1224" s="3"/>
      <c r="B1224" s="3"/>
      <c r="C1224" s="3"/>
      <c r="D1224" s="3"/>
      <c r="E1224" s="3"/>
      <c r="F1224" s="3"/>
      <c r="G1224" s="3"/>
      <c r="H1224" s="3"/>
      <c r="I1224" s="3"/>
      <c r="J1224" s="3"/>
      <c r="K1224" s="3"/>
      <c r="L1224" s="3"/>
      <c r="N1224" s="121"/>
    </row>
    <row r="1225" spans="1:14" x14ac:dyDescent="0.35">
      <c r="A1225" s="3"/>
      <c r="B1225" s="3"/>
      <c r="C1225" s="3"/>
      <c r="D1225" s="3"/>
      <c r="E1225" s="3"/>
      <c r="F1225" s="3"/>
      <c r="G1225" s="3"/>
      <c r="H1225" s="3"/>
      <c r="I1225" s="3"/>
      <c r="J1225" s="3"/>
      <c r="K1225" s="3"/>
      <c r="L1225" s="3"/>
      <c r="N1225" s="121"/>
    </row>
    <row r="1226" spans="1:14" x14ac:dyDescent="0.35">
      <c r="A1226" s="3"/>
      <c r="B1226" s="3"/>
      <c r="C1226" s="3"/>
      <c r="D1226" s="3"/>
      <c r="E1226" s="3"/>
      <c r="F1226" s="3"/>
      <c r="G1226" s="3"/>
      <c r="H1226" s="3"/>
      <c r="I1226" s="3"/>
      <c r="J1226" s="3"/>
      <c r="K1226" s="3"/>
      <c r="L1226" s="3"/>
      <c r="N1226" s="121"/>
    </row>
    <row r="1227" spans="1:14" x14ac:dyDescent="0.35">
      <c r="A1227" s="3"/>
      <c r="B1227" s="3"/>
      <c r="C1227" s="3"/>
      <c r="D1227" s="3"/>
      <c r="E1227" s="3"/>
      <c r="F1227" s="3"/>
      <c r="G1227" s="3"/>
      <c r="H1227" s="3"/>
      <c r="I1227" s="3"/>
      <c r="J1227" s="3"/>
      <c r="K1227" s="3"/>
      <c r="L1227" s="3"/>
      <c r="N1227" s="121"/>
    </row>
    <row r="1228" spans="1:14" x14ac:dyDescent="0.35">
      <c r="A1228" s="3"/>
      <c r="B1228" s="3"/>
      <c r="C1228" s="3"/>
      <c r="D1228" s="3"/>
      <c r="E1228" s="3"/>
      <c r="F1228" s="3"/>
      <c r="G1228" s="3"/>
      <c r="H1228" s="3"/>
      <c r="I1228" s="3"/>
      <c r="J1228" s="3"/>
      <c r="K1228" s="3"/>
      <c r="L1228" s="3"/>
      <c r="N1228" s="121"/>
    </row>
    <row r="1229" spans="1:14" x14ac:dyDescent="0.35">
      <c r="A1229" s="3"/>
      <c r="B1229" s="3"/>
      <c r="C1229" s="3"/>
      <c r="D1229" s="3"/>
      <c r="E1229" s="3"/>
      <c r="F1229" s="3"/>
      <c r="G1229" s="3"/>
      <c r="H1229" s="3"/>
      <c r="I1229" s="3"/>
      <c r="J1229" s="3"/>
      <c r="K1229" s="3"/>
      <c r="L1229" s="3"/>
      <c r="N1229" s="121"/>
    </row>
    <row r="1230" spans="1:14" x14ac:dyDescent="0.35">
      <c r="A1230" s="3"/>
      <c r="B1230" s="3"/>
      <c r="C1230" s="3"/>
      <c r="D1230" s="3"/>
      <c r="E1230" s="3"/>
      <c r="F1230" s="3"/>
      <c r="G1230" s="3"/>
      <c r="H1230" s="3"/>
      <c r="I1230" s="3"/>
      <c r="J1230" s="3"/>
      <c r="K1230" s="3"/>
      <c r="L1230" s="3"/>
      <c r="N1230" s="121"/>
    </row>
    <row r="1231" spans="1:14" x14ac:dyDescent="0.35">
      <c r="A1231" s="3"/>
      <c r="B1231" s="3"/>
      <c r="C1231" s="3"/>
      <c r="D1231" s="3"/>
      <c r="E1231" s="3"/>
      <c r="F1231" s="3"/>
      <c r="G1231" s="3"/>
      <c r="H1231" s="3"/>
      <c r="I1231" s="3"/>
      <c r="J1231" s="3"/>
      <c r="K1231" s="3"/>
      <c r="L1231" s="3"/>
      <c r="N1231" s="121"/>
    </row>
    <row r="1232" spans="1:14" x14ac:dyDescent="0.35">
      <c r="A1232" s="3"/>
      <c r="B1232" s="3"/>
      <c r="C1232" s="3"/>
      <c r="D1232" s="3"/>
      <c r="E1232" s="3"/>
      <c r="F1232" s="3"/>
      <c r="G1232" s="3"/>
      <c r="H1232" s="3"/>
      <c r="I1232" s="3"/>
      <c r="J1232" s="3"/>
      <c r="K1232" s="3"/>
      <c r="L1232" s="3"/>
      <c r="N1232" s="121"/>
    </row>
    <row r="1233" spans="1:14" x14ac:dyDescent="0.35">
      <c r="A1233" s="3"/>
      <c r="B1233" s="3"/>
      <c r="C1233" s="3"/>
      <c r="D1233" s="3"/>
      <c r="E1233" s="3"/>
      <c r="F1233" s="3"/>
      <c r="G1233" s="3"/>
      <c r="H1233" s="3"/>
      <c r="I1233" s="3"/>
      <c r="J1233" s="3"/>
      <c r="K1233" s="3"/>
      <c r="L1233" s="3"/>
      <c r="N1233" s="121"/>
    </row>
    <row r="1234" spans="1:14" x14ac:dyDescent="0.35">
      <c r="A1234" s="3"/>
      <c r="B1234" s="3"/>
      <c r="C1234" s="3"/>
      <c r="D1234" s="3"/>
      <c r="E1234" s="3"/>
      <c r="F1234" s="3"/>
      <c r="G1234" s="3"/>
      <c r="H1234" s="3"/>
      <c r="I1234" s="3"/>
      <c r="J1234" s="3"/>
      <c r="K1234" s="3"/>
      <c r="L1234" s="3"/>
      <c r="N1234" s="121"/>
    </row>
    <row r="1235" spans="1:14" x14ac:dyDescent="0.35">
      <c r="A1235" s="3"/>
      <c r="B1235" s="3"/>
      <c r="C1235" s="3"/>
      <c r="D1235" s="3"/>
      <c r="E1235" s="3"/>
      <c r="F1235" s="3"/>
      <c r="G1235" s="3"/>
      <c r="H1235" s="3"/>
      <c r="I1235" s="3"/>
      <c r="J1235" s="3"/>
      <c r="K1235" s="3"/>
      <c r="L1235" s="3"/>
      <c r="N1235" s="121"/>
    </row>
    <row r="1236" spans="1:14" x14ac:dyDescent="0.35">
      <c r="A1236" s="3"/>
      <c r="B1236" s="3"/>
      <c r="C1236" s="3"/>
      <c r="D1236" s="3"/>
      <c r="E1236" s="3"/>
      <c r="F1236" s="3"/>
      <c r="G1236" s="3"/>
      <c r="H1236" s="3"/>
      <c r="I1236" s="3"/>
      <c r="J1236" s="3"/>
      <c r="K1236" s="3"/>
      <c r="L1236" s="3"/>
      <c r="N1236" s="121"/>
    </row>
    <row r="1237" spans="1:14" x14ac:dyDescent="0.35">
      <c r="A1237" s="3"/>
      <c r="B1237" s="3"/>
      <c r="C1237" s="3"/>
      <c r="D1237" s="3"/>
      <c r="E1237" s="3"/>
      <c r="F1237" s="3"/>
      <c r="G1237" s="3"/>
      <c r="H1237" s="3"/>
      <c r="I1237" s="3"/>
      <c r="J1237" s="3"/>
      <c r="K1237" s="3"/>
      <c r="L1237" s="3"/>
      <c r="N1237" s="121"/>
    </row>
    <row r="1238" spans="1:14" x14ac:dyDescent="0.35">
      <c r="A1238" s="3"/>
      <c r="B1238" s="3"/>
      <c r="C1238" s="3"/>
      <c r="D1238" s="3"/>
      <c r="E1238" s="3"/>
      <c r="F1238" s="3"/>
      <c r="G1238" s="3"/>
      <c r="H1238" s="3"/>
      <c r="I1238" s="3"/>
      <c r="J1238" s="3"/>
      <c r="K1238" s="3"/>
      <c r="L1238" s="3"/>
      <c r="N1238" s="121"/>
    </row>
    <row r="1239" spans="1:14" x14ac:dyDescent="0.35">
      <c r="A1239" s="3"/>
      <c r="B1239" s="3"/>
      <c r="C1239" s="3"/>
      <c r="D1239" s="3"/>
      <c r="E1239" s="3"/>
      <c r="F1239" s="3"/>
      <c r="G1239" s="3"/>
      <c r="H1239" s="3"/>
      <c r="I1239" s="3"/>
      <c r="J1239" s="3"/>
      <c r="K1239" s="3"/>
      <c r="L1239" s="3"/>
      <c r="N1239" s="121"/>
    </row>
    <row r="1240" spans="1:14" x14ac:dyDescent="0.35">
      <c r="A1240" s="3"/>
      <c r="B1240" s="3"/>
      <c r="C1240" s="3"/>
      <c r="D1240" s="3"/>
      <c r="E1240" s="3"/>
      <c r="F1240" s="3"/>
      <c r="G1240" s="3"/>
      <c r="H1240" s="3"/>
      <c r="I1240" s="3"/>
      <c r="J1240" s="3"/>
      <c r="K1240" s="3"/>
      <c r="L1240" s="3"/>
      <c r="N1240" s="121"/>
    </row>
    <row r="1241" spans="1:14" x14ac:dyDescent="0.35">
      <c r="A1241" s="3"/>
      <c r="B1241" s="3"/>
      <c r="C1241" s="3"/>
      <c r="D1241" s="3"/>
      <c r="E1241" s="3"/>
      <c r="F1241" s="3"/>
      <c r="G1241" s="3"/>
      <c r="H1241" s="3"/>
      <c r="I1241" s="3"/>
      <c r="J1241" s="3"/>
      <c r="K1241" s="3"/>
      <c r="L1241" s="3"/>
      <c r="N1241" s="121"/>
    </row>
    <row r="1242" spans="1:14" x14ac:dyDescent="0.35">
      <c r="A1242" s="3"/>
      <c r="B1242" s="3"/>
      <c r="C1242" s="3"/>
      <c r="D1242" s="3"/>
      <c r="E1242" s="3"/>
      <c r="F1242" s="3"/>
      <c r="G1242" s="3"/>
      <c r="H1242" s="3"/>
      <c r="I1242" s="3"/>
      <c r="J1242" s="3"/>
      <c r="K1242" s="3"/>
      <c r="L1242" s="3"/>
      <c r="N1242" s="121"/>
    </row>
    <row r="1243" spans="1:14" x14ac:dyDescent="0.35">
      <c r="A1243" s="3"/>
      <c r="B1243" s="3"/>
      <c r="C1243" s="3"/>
      <c r="D1243" s="3"/>
      <c r="E1243" s="3"/>
      <c r="F1243" s="3"/>
      <c r="G1243" s="3"/>
      <c r="H1243" s="3"/>
      <c r="I1243" s="3"/>
      <c r="J1243" s="3"/>
      <c r="K1243" s="3"/>
      <c r="L1243" s="3"/>
      <c r="N1243" s="121"/>
    </row>
    <row r="1244" spans="1:14" x14ac:dyDescent="0.35">
      <c r="A1244" s="3"/>
      <c r="B1244" s="3"/>
      <c r="C1244" s="3"/>
      <c r="D1244" s="3"/>
      <c r="E1244" s="3"/>
      <c r="F1244" s="3"/>
      <c r="G1244" s="3"/>
      <c r="H1244" s="3"/>
      <c r="I1244" s="3"/>
      <c r="J1244" s="3"/>
      <c r="K1244" s="3"/>
      <c r="L1244" s="3"/>
      <c r="N1244" s="121"/>
    </row>
    <row r="1245" spans="1:14" x14ac:dyDescent="0.35">
      <c r="A1245" s="3"/>
      <c r="B1245" s="3"/>
      <c r="C1245" s="3"/>
      <c r="D1245" s="3"/>
      <c r="E1245" s="3"/>
      <c r="F1245" s="3"/>
      <c r="G1245" s="3"/>
      <c r="H1245" s="3"/>
      <c r="I1245" s="3"/>
      <c r="J1245" s="3"/>
      <c r="K1245" s="3"/>
      <c r="L1245" s="3"/>
      <c r="N1245" s="121"/>
    </row>
    <row r="1246" spans="1:14" x14ac:dyDescent="0.35">
      <c r="A1246" s="3"/>
      <c r="B1246" s="3"/>
      <c r="C1246" s="3"/>
      <c r="D1246" s="3"/>
      <c r="E1246" s="3"/>
      <c r="F1246" s="3"/>
      <c r="G1246" s="3"/>
      <c r="H1246" s="3"/>
      <c r="I1246" s="3"/>
      <c r="J1246" s="3"/>
      <c r="K1246" s="3"/>
      <c r="L1246" s="3"/>
      <c r="N1246" s="121"/>
    </row>
    <row r="1247" spans="1:14" x14ac:dyDescent="0.35">
      <c r="A1247" s="3"/>
      <c r="B1247" s="3"/>
      <c r="C1247" s="3"/>
      <c r="D1247" s="3"/>
      <c r="E1247" s="3"/>
      <c r="F1247" s="3"/>
      <c r="G1247" s="3"/>
      <c r="H1247" s="3"/>
      <c r="I1247" s="3"/>
      <c r="J1247" s="3"/>
      <c r="K1247" s="3"/>
      <c r="L1247" s="3"/>
      <c r="N1247" s="121"/>
    </row>
    <row r="1248" spans="1:14" x14ac:dyDescent="0.35">
      <c r="A1248" s="3"/>
      <c r="B1248" s="3"/>
      <c r="C1248" s="3"/>
      <c r="D1248" s="3"/>
      <c r="E1248" s="3"/>
      <c r="F1248" s="3"/>
      <c r="G1248" s="3"/>
      <c r="H1248" s="3"/>
      <c r="I1248" s="3"/>
      <c r="J1248" s="3"/>
      <c r="K1248" s="3"/>
      <c r="L1248" s="3"/>
      <c r="N1248" s="121"/>
    </row>
    <row r="1249" spans="1:14" x14ac:dyDescent="0.35">
      <c r="A1249" s="3"/>
      <c r="B1249" s="3"/>
      <c r="C1249" s="3"/>
      <c r="D1249" s="3"/>
      <c r="E1249" s="3"/>
      <c r="F1249" s="3"/>
      <c r="G1249" s="3"/>
      <c r="H1249" s="3"/>
      <c r="I1249" s="3"/>
      <c r="J1249" s="3"/>
      <c r="K1249" s="3"/>
      <c r="L1249" s="3"/>
      <c r="N1249" s="121"/>
    </row>
    <row r="1250" spans="1:14" x14ac:dyDescent="0.35">
      <c r="A1250" s="3"/>
      <c r="B1250" s="3"/>
      <c r="C1250" s="3"/>
      <c r="D1250" s="3"/>
      <c r="E1250" s="3"/>
      <c r="F1250" s="3"/>
      <c r="G1250" s="3"/>
      <c r="H1250" s="3"/>
      <c r="I1250" s="3"/>
      <c r="J1250" s="3"/>
      <c r="K1250" s="3"/>
      <c r="L1250" s="3"/>
      <c r="N1250" s="121"/>
    </row>
    <row r="1251" spans="1:14" x14ac:dyDescent="0.35">
      <c r="A1251" s="3"/>
      <c r="B1251" s="3"/>
      <c r="C1251" s="3"/>
      <c r="D1251" s="3"/>
      <c r="E1251" s="3"/>
      <c r="F1251" s="3"/>
      <c r="G1251" s="3"/>
      <c r="H1251" s="3"/>
      <c r="I1251" s="3"/>
      <c r="J1251" s="3"/>
      <c r="K1251" s="3"/>
      <c r="L1251" s="3"/>
      <c r="N1251" s="121"/>
    </row>
    <row r="1252" spans="1:14" x14ac:dyDescent="0.35">
      <c r="A1252" s="3"/>
      <c r="B1252" s="3"/>
      <c r="C1252" s="3"/>
      <c r="D1252" s="3"/>
      <c r="E1252" s="3"/>
      <c r="F1252" s="3"/>
      <c r="G1252" s="3"/>
      <c r="H1252" s="3"/>
      <c r="I1252" s="3"/>
      <c r="J1252" s="3"/>
      <c r="K1252" s="3"/>
      <c r="L1252" s="3"/>
      <c r="N1252" s="121"/>
    </row>
    <row r="1253" spans="1:14" x14ac:dyDescent="0.35">
      <c r="A1253" s="3"/>
      <c r="B1253" s="3"/>
      <c r="C1253" s="3"/>
      <c r="D1253" s="3"/>
      <c r="E1253" s="3"/>
      <c r="F1253" s="3"/>
      <c r="G1253" s="3"/>
      <c r="H1253" s="3"/>
      <c r="I1253" s="3"/>
      <c r="J1253" s="3"/>
      <c r="K1253" s="3"/>
      <c r="L1253" s="3"/>
      <c r="N1253" s="121"/>
    </row>
    <row r="1254" spans="1:14" x14ac:dyDescent="0.35">
      <c r="A1254" s="3"/>
      <c r="B1254" s="3"/>
      <c r="C1254" s="3"/>
      <c r="D1254" s="3"/>
      <c r="E1254" s="3"/>
      <c r="F1254" s="3"/>
      <c r="G1254" s="3"/>
      <c r="H1254" s="3"/>
      <c r="I1254" s="3"/>
      <c r="J1254" s="3"/>
      <c r="K1254" s="3"/>
      <c r="L1254" s="3"/>
      <c r="N1254" s="121"/>
    </row>
    <row r="1255" spans="1:14" x14ac:dyDescent="0.35">
      <c r="A1255" s="3"/>
      <c r="B1255" s="3"/>
      <c r="C1255" s="3"/>
      <c r="D1255" s="3"/>
      <c r="E1255" s="3"/>
      <c r="F1255" s="3"/>
      <c r="G1255" s="3"/>
      <c r="H1255" s="3"/>
      <c r="I1255" s="3"/>
      <c r="J1255" s="3"/>
      <c r="K1255" s="3"/>
      <c r="L1255" s="3"/>
      <c r="N1255" s="121"/>
    </row>
    <row r="1256" spans="1:14" x14ac:dyDescent="0.35">
      <c r="A1256" s="3"/>
      <c r="B1256" s="3"/>
      <c r="C1256" s="3"/>
      <c r="D1256" s="3"/>
      <c r="E1256" s="3"/>
      <c r="F1256" s="3"/>
      <c r="G1256" s="3"/>
      <c r="H1256" s="3"/>
      <c r="I1256" s="3"/>
      <c r="J1256" s="3"/>
      <c r="K1256" s="3"/>
      <c r="L1256" s="3"/>
      <c r="N1256" s="121"/>
    </row>
    <row r="1257" spans="1:14" x14ac:dyDescent="0.35">
      <c r="A1257" s="3"/>
      <c r="B1257" s="3"/>
      <c r="C1257" s="3"/>
      <c r="D1257" s="3"/>
      <c r="E1257" s="3"/>
      <c r="F1257" s="3"/>
      <c r="G1257" s="3"/>
      <c r="H1257" s="3"/>
      <c r="I1257" s="3"/>
      <c r="J1257" s="3"/>
      <c r="K1257" s="3"/>
      <c r="L1257" s="3"/>
      <c r="N1257" s="121"/>
    </row>
    <row r="1258" spans="1:14" x14ac:dyDescent="0.35">
      <c r="A1258" s="3"/>
      <c r="B1258" s="3"/>
      <c r="C1258" s="3"/>
      <c r="D1258" s="3"/>
      <c r="E1258" s="3"/>
      <c r="F1258" s="3"/>
      <c r="G1258" s="3"/>
      <c r="H1258" s="3"/>
      <c r="I1258" s="3"/>
      <c r="J1258" s="3"/>
      <c r="K1258" s="3"/>
      <c r="L1258" s="3"/>
      <c r="N1258" s="121"/>
    </row>
    <row r="1259" spans="1:14" x14ac:dyDescent="0.35">
      <c r="A1259" s="3"/>
      <c r="B1259" s="3"/>
      <c r="C1259" s="3"/>
      <c r="D1259" s="3"/>
      <c r="E1259" s="3"/>
      <c r="F1259" s="3"/>
      <c r="G1259" s="3"/>
      <c r="H1259" s="3"/>
      <c r="I1259" s="3"/>
      <c r="J1259" s="3"/>
      <c r="K1259" s="3"/>
      <c r="L1259" s="3"/>
      <c r="N1259" s="121"/>
    </row>
    <row r="1260" spans="1:14" x14ac:dyDescent="0.35">
      <c r="A1260" s="3"/>
      <c r="B1260" s="3"/>
      <c r="C1260" s="3"/>
      <c r="D1260" s="3"/>
      <c r="E1260" s="3"/>
      <c r="F1260" s="3"/>
      <c r="G1260" s="3"/>
      <c r="H1260" s="3"/>
      <c r="I1260" s="3"/>
      <c r="J1260" s="3"/>
      <c r="K1260" s="3"/>
      <c r="L1260" s="3"/>
      <c r="N1260" s="121"/>
    </row>
    <row r="1261" spans="1:14" x14ac:dyDescent="0.35">
      <c r="A1261" s="3"/>
      <c r="B1261" s="3"/>
      <c r="C1261" s="3"/>
      <c r="D1261" s="3"/>
      <c r="E1261" s="3"/>
      <c r="F1261" s="3"/>
      <c r="G1261" s="3"/>
      <c r="H1261" s="3"/>
      <c r="I1261" s="3"/>
      <c r="J1261" s="3"/>
      <c r="K1261" s="3"/>
      <c r="L1261" s="3"/>
      <c r="N1261" s="121"/>
    </row>
    <row r="1262" spans="1:14" x14ac:dyDescent="0.35">
      <c r="A1262" s="3"/>
      <c r="B1262" s="3"/>
      <c r="C1262" s="3"/>
      <c r="D1262" s="3"/>
      <c r="E1262" s="3"/>
      <c r="F1262" s="3"/>
      <c r="G1262" s="3"/>
      <c r="H1262" s="3"/>
      <c r="I1262" s="3"/>
      <c r="J1262" s="3"/>
      <c r="K1262" s="3"/>
      <c r="L1262" s="3"/>
      <c r="N1262" s="121"/>
    </row>
    <row r="1263" spans="1:14" x14ac:dyDescent="0.35">
      <c r="A1263" s="3"/>
      <c r="B1263" s="3"/>
      <c r="C1263" s="3"/>
      <c r="D1263" s="3"/>
      <c r="E1263" s="3"/>
      <c r="F1263" s="3"/>
      <c r="G1263" s="3"/>
      <c r="H1263" s="3"/>
      <c r="I1263" s="3"/>
      <c r="J1263" s="3"/>
      <c r="K1263" s="3"/>
      <c r="L1263" s="3"/>
      <c r="N1263" s="121"/>
    </row>
    <row r="1264" spans="1:14" x14ac:dyDescent="0.35">
      <c r="A1264" s="3"/>
      <c r="B1264" s="3"/>
      <c r="C1264" s="3"/>
      <c r="D1264" s="3"/>
      <c r="E1264" s="3"/>
      <c r="F1264" s="3"/>
      <c r="G1264" s="3"/>
      <c r="H1264" s="3"/>
      <c r="I1264" s="3"/>
      <c r="J1264" s="3"/>
      <c r="K1264" s="3"/>
      <c r="L1264" s="3"/>
      <c r="N1264" s="121"/>
    </row>
    <row r="1265" spans="1:14" x14ac:dyDescent="0.35">
      <c r="A1265" s="3"/>
      <c r="B1265" s="3"/>
      <c r="C1265" s="3"/>
      <c r="D1265" s="3"/>
      <c r="E1265" s="3"/>
      <c r="F1265" s="3"/>
      <c r="G1265" s="3"/>
      <c r="H1265" s="3"/>
      <c r="I1265" s="3"/>
      <c r="J1265" s="3"/>
      <c r="K1265" s="3"/>
      <c r="L1265" s="3"/>
      <c r="N1265" s="121"/>
    </row>
    <row r="1266" spans="1:14" x14ac:dyDescent="0.35">
      <c r="A1266" s="3"/>
      <c r="B1266" s="3"/>
      <c r="C1266" s="3"/>
      <c r="D1266" s="3"/>
      <c r="E1266" s="3"/>
      <c r="F1266" s="3"/>
      <c r="G1266" s="3"/>
      <c r="H1266" s="3"/>
      <c r="I1266" s="3"/>
      <c r="J1266" s="3"/>
      <c r="K1266" s="3"/>
      <c r="L1266" s="3"/>
      <c r="N1266" s="121"/>
    </row>
    <row r="1267" spans="1:14" x14ac:dyDescent="0.35">
      <c r="A1267" s="3"/>
      <c r="B1267" s="3"/>
      <c r="C1267" s="3"/>
      <c r="D1267" s="3"/>
      <c r="E1267" s="3"/>
      <c r="F1267" s="3"/>
      <c r="G1267" s="3"/>
      <c r="H1267" s="3"/>
      <c r="I1267" s="3"/>
      <c r="J1267" s="3"/>
      <c r="K1267" s="3"/>
      <c r="L1267" s="3"/>
      <c r="N1267" s="121"/>
    </row>
    <row r="1268" spans="1:14" x14ac:dyDescent="0.35">
      <c r="A1268" s="3"/>
      <c r="B1268" s="3"/>
      <c r="C1268" s="3"/>
      <c r="D1268" s="3"/>
      <c r="E1268" s="3"/>
      <c r="F1268" s="3"/>
      <c r="G1268" s="3"/>
      <c r="H1268" s="3"/>
      <c r="I1268" s="3"/>
      <c r="J1268" s="3"/>
      <c r="K1268" s="3"/>
      <c r="L1268" s="3"/>
      <c r="N1268" s="121"/>
    </row>
    <row r="1269" spans="1:14" x14ac:dyDescent="0.35">
      <c r="A1269" s="3"/>
      <c r="B1269" s="3"/>
      <c r="C1269" s="3"/>
      <c r="D1269" s="3"/>
      <c r="E1269" s="3"/>
      <c r="F1269" s="3"/>
      <c r="G1269" s="3"/>
      <c r="H1269" s="3"/>
      <c r="I1269" s="3"/>
      <c r="J1269" s="3"/>
      <c r="K1269" s="3"/>
      <c r="L1269" s="3"/>
      <c r="N1269" s="121"/>
    </row>
    <row r="1270" spans="1:14" x14ac:dyDescent="0.35">
      <c r="A1270" s="3"/>
      <c r="B1270" s="3"/>
      <c r="C1270" s="3"/>
      <c r="D1270" s="3"/>
      <c r="E1270" s="3"/>
      <c r="F1270" s="3"/>
      <c r="G1270" s="3"/>
      <c r="H1270" s="3"/>
      <c r="I1270" s="3"/>
      <c r="J1270" s="3"/>
      <c r="K1270" s="3"/>
      <c r="L1270" s="3"/>
      <c r="N1270" s="121"/>
    </row>
    <row r="1271" spans="1:14" x14ac:dyDescent="0.35">
      <c r="A1271" s="3"/>
      <c r="B1271" s="3"/>
      <c r="C1271" s="3"/>
      <c r="D1271" s="3"/>
      <c r="E1271" s="3"/>
      <c r="F1271" s="3"/>
      <c r="G1271" s="3"/>
      <c r="H1271" s="3"/>
      <c r="I1271" s="3"/>
      <c r="J1271" s="3"/>
      <c r="K1271" s="3"/>
      <c r="L1271" s="3"/>
      <c r="N1271" s="121"/>
    </row>
    <row r="1272" spans="1:14" x14ac:dyDescent="0.35">
      <c r="A1272" s="3"/>
      <c r="B1272" s="3"/>
      <c r="C1272" s="3"/>
      <c r="D1272" s="3"/>
      <c r="E1272" s="3"/>
      <c r="F1272" s="3"/>
      <c r="G1272" s="3"/>
      <c r="H1272" s="3"/>
      <c r="I1272" s="3"/>
      <c r="J1272" s="3"/>
      <c r="K1272" s="3"/>
      <c r="L1272" s="3"/>
      <c r="N1272" s="121"/>
    </row>
    <row r="1273" spans="1:14" x14ac:dyDescent="0.35">
      <c r="A1273" s="3"/>
      <c r="B1273" s="3"/>
      <c r="C1273" s="3"/>
      <c r="D1273" s="3"/>
      <c r="E1273" s="3"/>
      <c r="F1273" s="3"/>
      <c r="G1273" s="3"/>
      <c r="H1273" s="3"/>
      <c r="I1273" s="3"/>
      <c r="J1273" s="3"/>
      <c r="K1273" s="3"/>
      <c r="L1273" s="3"/>
      <c r="N1273" s="121"/>
    </row>
    <row r="1274" spans="1:14" x14ac:dyDescent="0.35">
      <c r="A1274" s="3"/>
      <c r="B1274" s="3"/>
      <c r="C1274" s="3"/>
      <c r="D1274" s="3"/>
      <c r="E1274" s="3"/>
      <c r="F1274" s="3"/>
      <c r="G1274" s="3"/>
      <c r="H1274" s="3"/>
      <c r="I1274" s="3"/>
      <c r="J1274" s="3"/>
      <c r="K1274" s="3"/>
      <c r="L1274" s="3"/>
      <c r="N1274" s="121"/>
    </row>
    <row r="1275" spans="1:14" x14ac:dyDescent="0.35">
      <c r="A1275" s="3"/>
      <c r="B1275" s="3"/>
      <c r="C1275" s="3"/>
      <c r="D1275" s="3"/>
      <c r="E1275" s="3"/>
      <c r="F1275" s="3"/>
      <c r="G1275" s="3"/>
      <c r="H1275" s="3"/>
      <c r="I1275" s="3"/>
      <c r="J1275" s="3"/>
      <c r="K1275" s="3"/>
      <c r="L1275" s="3"/>
      <c r="N1275" s="121"/>
    </row>
    <row r="1276" spans="1:14" x14ac:dyDescent="0.35">
      <c r="A1276" s="3"/>
      <c r="B1276" s="3"/>
      <c r="C1276" s="3"/>
      <c r="D1276" s="3"/>
      <c r="E1276" s="3"/>
      <c r="F1276" s="3"/>
      <c r="G1276" s="3"/>
      <c r="H1276" s="3"/>
      <c r="I1276" s="3"/>
      <c r="J1276" s="3"/>
      <c r="K1276" s="3"/>
      <c r="L1276" s="3"/>
      <c r="N1276" s="121"/>
    </row>
    <row r="1277" spans="1:14" x14ac:dyDescent="0.35">
      <c r="A1277" s="3"/>
      <c r="B1277" s="3"/>
      <c r="C1277" s="3"/>
      <c r="D1277" s="3"/>
      <c r="E1277" s="3"/>
      <c r="F1277" s="3"/>
      <c r="G1277" s="3"/>
      <c r="H1277" s="3"/>
      <c r="I1277" s="3"/>
      <c r="J1277" s="3"/>
      <c r="K1277" s="3"/>
      <c r="L1277" s="3"/>
      <c r="N1277" s="121"/>
    </row>
    <row r="1278" spans="1:14" x14ac:dyDescent="0.35">
      <c r="A1278" s="3"/>
      <c r="B1278" s="3"/>
      <c r="C1278" s="3"/>
      <c r="D1278" s="3"/>
      <c r="E1278" s="3"/>
      <c r="F1278" s="3"/>
      <c r="G1278" s="3"/>
      <c r="H1278" s="3"/>
      <c r="I1278" s="3"/>
      <c r="J1278" s="3"/>
      <c r="K1278" s="3"/>
      <c r="L1278" s="3"/>
      <c r="N1278" s="121"/>
    </row>
    <row r="1279" spans="1:14" x14ac:dyDescent="0.35">
      <c r="A1279" s="3"/>
      <c r="B1279" s="3"/>
      <c r="C1279" s="3"/>
      <c r="D1279" s="3"/>
      <c r="E1279" s="3"/>
      <c r="F1279" s="3"/>
      <c r="G1279" s="3"/>
      <c r="H1279" s="3"/>
      <c r="I1279" s="3"/>
      <c r="J1279" s="3"/>
      <c r="K1279" s="3"/>
      <c r="L1279" s="3"/>
      <c r="N1279" s="121"/>
    </row>
    <row r="1280" spans="1:14" x14ac:dyDescent="0.35">
      <c r="A1280" s="3"/>
      <c r="B1280" s="3"/>
      <c r="C1280" s="3"/>
      <c r="D1280" s="3"/>
      <c r="E1280" s="3"/>
      <c r="F1280" s="3"/>
      <c r="G1280" s="3"/>
      <c r="H1280" s="3"/>
      <c r="I1280" s="3"/>
      <c r="J1280" s="3"/>
      <c r="K1280" s="3"/>
      <c r="L1280" s="3"/>
      <c r="N1280" s="121"/>
    </row>
    <row r="1281" spans="1:14" x14ac:dyDescent="0.35">
      <c r="A1281" s="3"/>
      <c r="B1281" s="3"/>
      <c r="C1281" s="3"/>
      <c r="D1281" s="3"/>
      <c r="E1281" s="3"/>
      <c r="F1281" s="3"/>
      <c r="G1281" s="3"/>
      <c r="H1281" s="3"/>
      <c r="I1281" s="3"/>
      <c r="J1281" s="3"/>
      <c r="K1281" s="3"/>
      <c r="L1281" s="3"/>
      <c r="N1281" s="121"/>
    </row>
    <row r="1282" spans="1:14" x14ac:dyDescent="0.35">
      <c r="A1282" s="3"/>
      <c r="B1282" s="3"/>
      <c r="C1282" s="3"/>
      <c r="D1282" s="3"/>
      <c r="E1282" s="3"/>
      <c r="F1282" s="3"/>
      <c r="G1282" s="3"/>
      <c r="H1282" s="3"/>
      <c r="I1282" s="3"/>
      <c r="J1282" s="3"/>
      <c r="K1282" s="3"/>
      <c r="L1282" s="3"/>
      <c r="N1282" s="121"/>
    </row>
    <row r="1283" spans="1:14" x14ac:dyDescent="0.35">
      <c r="A1283" s="3"/>
      <c r="B1283" s="3"/>
      <c r="C1283" s="3"/>
      <c r="D1283" s="3"/>
      <c r="E1283" s="3"/>
      <c r="F1283" s="3"/>
      <c r="G1283" s="3"/>
      <c r="H1283" s="3"/>
      <c r="I1283" s="3"/>
      <c r="J1283" s="3"/>
      <c r="K1283" s="3"/>
      <c r="L1283" s="3"/>
      <c r="N1283" s="121"/>
    </row>
    <row r="1284" spans="1:14" x14ac:dyDescent="0.35">
      <c r="A1284" s="3"/>
      <c r="B1284" s="3"/>
      <c r="C1284" s="3"/>
      <c r="D1284" s="3"/>
      <c r="E1284" s="3"/>
      <c r="F1284" s="3"/>
      <c r="G1284" s="3"/>
      <c r="H1284" s="3"/>
      <c r="I1284" s="3"/>
      <c r="J1284" s="3"/>
      <c r="K1284" s="3"/>
      <c r="L1284" s="3"/>
      <c r="N1284" s="121"/>
    </row>
    <row r="1285" spans="1:14" x14ac:dyDescent="0.35">
      <c r="A1285" s="3"/>
      <c r="B1285" s="3"/>
      <c r="C1285" s="3"/>
      <c r="D1285" s="3"/>
      <c r="E1285" s="3"/>
      <c r="F1285" s="3"/>
      <c r="G1285" s="3"/>
      <c r="H1285" s="3"/>
      <c r="I1285" s="3"/>
      <c r="J1285" s="3"/>
      <c r="K1285" s="3"/>
      <c r="L1285" s="3"/>
      <c r="N1285" s="121"/>
    </row>
    <row r="1286" spans="1:14" x14ac:dyDescent="0.35">
      <c r="A1286" s="3"/>
      <c r="B1286" s="3"/>
      <c r="C1286" s="3"/>
      <c r="D1286" s="3"/>
      <c r="E1286" s="3"/>
      <c r="F1286" s="3"/>
      <c r="G1286" s="3"/>
      <c r="H1286" s="3"/>
      <c r="I1286" s="3"/>
      <c r="J1286" s="3"/>
      <c r="K1286" s="3"/>
      <c r="L1286" s="3"/>
      <c r="N1286" s="121"/>
    </row>
    <row r="1287" spans="1:14" x14ac:dyDescent="0.35">
      <c r="A1287" s="3"/>
      <c r="B1287" s="3"/>
      <c r="C1287" s="3"/>
      <c r="D1287" s="3"/>
      <c r="E1287" s="3"/>
      <c r="F1287" s="3"/>
      <c r="G1287" s="3"/>
      <c r="H1287" s="3"/>
      <c r="I1287" s="3"/>
      <c r="J1287" s="3"/>
      <c r="K1287" s="3"/>
      <c r="L1287" s="3"/>
      <c r="N1287" s="121"/>
    </row>
    <row r="1288" spans="1:14" x14ac:dyDescent="0.35">
      <c r="A1288" s="3"/>
      <c r="B1288" s="3"/>
      <c r="C1288" s="3"/>
      <c r="D1288" s="3"/>
      <c r="E1288" s="3"/>
      <c r="F1288" s="3"/>
      <c r="G1288" s="3"/>
      <c r="H1288" s="3"/>
      <c r="I1288" s="3"/>
      <c r="J1288" s="3"/>
      <c r="K1288" s="3"/>
      <c r="L1288" s="3"/>
      <c r="N1288" s="121"/>
    </row>
    <row r="1289" spans="1:14" x14ac:dyDescent="0.35">
      <c r="A1289" s="3"/>
      <c r="B1289" s="3"/>
      <c r="C1289" s="3"/>
      <c r="D1289" s="3"/>
      <c r="E1289" s="3"/>
      <c r="F1289" s="3"/>
      <c r="G1289" s="3"/>
      <c r="H1289" s="3"/>
      <c r="I1289" s="3"/>
      <c r="J1289" s="3"/>
      <c r="K1289" s="3"/>
      <c r="L1289" s="3"/>
      <c r="N1289" s="121"/>
    </row>
    <row r="1290" spans="1:14" x14ac:dyDescent="0.35">
      <c r="A1290" s="3"/>
      <c r="B1290" s="3"/>
      <c r="C1290" s="3"/>
      <c r="D1290" s="3"/>
      <c r="E1290" s="3"/>
      <c r="F1290" s="3"/>
      <c r="G1290" s="3"/>
      <c r="H1290" s="3"/>
      <c r="I1290" s="3"/>
      <c r="J1290" s="3"/>
      <c r="K1290" s="3"/>
      <c r="L1290" s="3"/>
      <c r="N1290" s="121"/>
    </row>
    <row r="1291" spans="1:14" x14ac:dyDescent="0.35">
      <c r="A1291" s="3"/>
      <c r="B1291" s="3"/>
      <c r="C1291" s="3"/>
      <c r="D1291" s="3"/>
      <c r="E1291" s="3"/>
      <c r="F1291" s="3"/>
      <c r="G1291" s="3"/>
      <c r="H1291" s="3"/>
      <c r="I1291" s="3"/>
      <c r="J1291" s="3"/>
      <c r="K1291" s="3"/>
      <c r="L1291" s="3"/>
      <c r="N1291" s="121"/>
    </row>
    <row r="1292" spans="1:14" x14ac:dyDescent="0.35">
      <c r="A1292" s="3"/>
      <c r="B1292" s="3"/>
      <c r="C1292" s="3"/>
      <c r="D1292" s="3"/>
      <c r="E1292" s="3"/>
      <c r="F1292" s="3"/>
      <c r="G1292" s="3"/>
      <c r="H1292" s="3"/>
      <c r="I1292" s="3"/>
      <c r="J1292" s="3"/>
      <c r="K1292" s="3"/>
      <c r="L1292" s="3"/>
      <c r="N1292" s="121"/>
    </row>
    <row r="1293" spans="1:14" x14ac:dyDescent="0.35">
      <c r="A1293" s="3"/>
      <c r="B1293" s="3"/>
      <c r="C1293" s="3"/>
      <c r="D1293" s="3"/>
      <c r="E1293" s="3"/>
      <c r="F1293" s="3"/>
      <c r="G1293" s="3"/>
      <c r="H1293" s="3"/>
      <c r="I1293" s="3"/>
      <c r="J1293" s="3"/>
      <c r="K1293" s="3"/>
      <c r="L1293" s="3"/>
      <c r="N1293" s="121"/>
    </row>
    <row r="1294" spans="1:14" x14ac:dyDescent="0.35">
      <c r="A1294" s="3"/>
      <c r="B1294" s="3"/>
      <c r="C1294" s="3"/>
      <c r="D1294" s="3"/>
      <c r="E1294" s="3"/>
      <c r="F1294" s="3"/>
      <c r="G1294" s="3"/>
      <c r="H1294" s="3"/>
      <c r="I1294" s="3"/>
      <c r="J1294" s="3"/>
      <c r="K1294" s="3"/>
      <c r="L1294" s="3"/>
      <c r="N1294" s="121"/>
    </row>
    <row r="1295" spans="1:14" x14ac:dyDescent="0.35">
      <c r="A1295" s="3"/>
      <c r="B1295" s="3"/>
      <c r="C1295" s="3"/>
      <c r="D1295" s="3"/>
      <c r="E1295" s="3"/>
      <c r="F1295" s="3"/>
      <c r="G1295" s="3"/>
      <c r="H1295" s="3"/>
      <c r="I1295" s="3"/>
      <c r="J1295" s="3"/>
      <c r="K1295" s="3"/>
      <c r="L1295" s="3"/>
      <c r="N1295" s="121"/>
    </row>
    <row r="1296" spans="1:14" x14ac:dyDescent="0.35">
      <c r="A1296" s="3"/>
      <c r="B1296" s="3"/>
      <c r="C1296" s="3"/>
      <c r="D1296" s="3"/>
      <c r="E1296" s="3"/>
      <c r="F1296" s="3"/>
      <c r="G1296" s="3"/>
      <c r="H1296" s="3"/>
      <c r="I1296" s="3"/>
      <c r="J1296" s="3"/>
      <c r="K1296" s="3"/>
      <c r="L1296" s="3"/>
      <c r="N1296" s="121"/>
    </row>
    <row r="1297" spans="1:14" x14ac:dyDescent="0.35">
      <c r="A1297" s="3"/>
      <c r="B1297" s="3"/>
      <c r="C1297" s="3"/>
      <c r="D1297" s="3"/>
      <c r="E1297" s="3"/>
      <c r="F1297" s="3"/>
      <c r="G1297" s="3"/>
      <c r="H1297" s="3"/>
      <c r="I1297" s="3"/>
      <c r="J1297" s="3"/>
      <c r="K1297" s="3"/>
      <c r="L1297" s="3"/>
      <c r="N1297" s="121"/>
    </row>
    <row r="1298" spans="1:14" x14ac:dyDescent="0.35">
      <c r="A1298" s="3"/>
      <c r="B1298" s="3"/>
      <c r="C1298" s="3"/>
      <c r="D1298" s="3"/>
      <c r="E1298" s="3"/>
      <c r="F1298" s="3"/>
      <c r="G1298" s="3"/>
      <c r="H1298" s="3"/>
      <c r="I1298" s="3"/>
      <c r="J1298" s="3"/>
      <c r="K1298" s="3"/>
      <c r="L1298" s="3"/>
      <c r="N1298" s="121"/>
    </row>
    <row r="1299" spans="1:14" x14ac:dyDescent="0.35">
      <c r="A1299" s="3"/>
      <c r="B1299" s="3"/>
      <c r="C1299" s="3"/>
      <c r="D1299" s="3"/>
      <c r="E1299" s="3"/>
      <c r="F1299" s="3"/>
      <c r="G1299" s="3"/>
      <c r="H1299" s="3"/>
      <c r="I1299" s="3"/>
      <c r="J1299" s="3"/>
      <c r="K1299" s="3"/>
      <c r="L1299" s="3"/>
      <c r="N1299" s="121"/>
    </row>
    <row r="1300" spans="1:14" x14ac:dyDescent="0.35">
      <c r="A1300" s="3"/>
      <c r="B1300" s="3"/>
      <c r="C1300" s="3"/>
      <c r="D1300" s="3"/>
      <c r="E1300" s="3"/>
      <c r="F1300" s="3"/>
      <c r="G1300" s="3"/>
      <c r="H1300" s="3"/>
      <c r="I1300" s="3"/>
      <c r="J1300" s="3"/>
      <c r="K1300" s="3"/>
      <c r="L1300" s="3"/>
      <c r="N1300" s="121"/>
    </row>
    <row r="1301" spans="1:14" x14ac:dyDescent="0.35">
      <c r="A1301" s="3"/>
      <c r="B1301" s="3"/>
      <c r="C1301" s="3"/>
      <c r="D1301" s="3"/>
      <c r="E1301" s="3"/>
      <c r="F1301" s="3"/>
      <c r="G1301" s="3"/>
      <c r="H1301" s="3"/>
      <c r="I1301" s="3"/>
      <c r="J1301" s="3"/>
      <c r="K1301" s="3"/>
      <c r="L1301" s="3"/>
      <c r="N1301" s="121"/>
    </row>
    <row r="1302" spans="1:14" x14ac:dyDescent="0.35">
      <c r="A1302" s="3"/>
      <c r="B1302" s="3"/>
      <c r="C1302" s="3"/>
      <c r="D1302" s="3"/>
      <c r="E1302" s="3"/>
      <c r="F1302" s="3"/>
      <c r="G1302" s="3"/>
      <c r="H1302" s="3"/>
      <c r="I1302" s="3"/>
      <c r="J1302" s="3"/>
      <c r="K1302" s="3"/>
      <c r="L1302" s="3"/>
      <c r="N1302" s="121"/>
    </row>
    <row r="1303" spans="1:14" x14ac:dyDescent="0.35">
      <c r="A1303" s="3"/>
      <c r="B1303" s="3"/>
      <c r="C1303" s="3"/>
      <c r="D1303" s="3"/>
      <c r="E1303" s="3"/>
      <c r="F1303" s="3"/>
      <c r="G1303" s="3"/>
      <c r="H1303" s="3"/>
      <c r="I1303" s="3"/>
      <c r="J1303" s="3"/>
      <c r="K1303" s="3"/>
      <c r="L1303" s="3"/>
      <c r="N1303" s="121"/>
    </row>
    <row r="1304" spans="1:14" x14ac:dyDescent="0.35">
      <c r="A1304" s="3"/>
      <c r="B1304" s="3"/>
      <c r="C1304" s="3"/>
      <c r="D1304" s="3"/>
      <c r="E1304" s="3"/>
      <c r="F1304" s="3"/>
      <c r="G1304" s="3"/>
      <c r="H1304" s="3"/>
      <c r="I1304" s="3"/>
      <c r="J1304" s="3"/>
      <c r="K1304" s="3"/>
      <c r="L1304" s="3"/>
      <c r="N1304" s="121"/>
    </row>
    <row r="1305" spans="1:14" x14ac:dyDescent="0.35">
      <c r="A1305" s="3"/>
      <c r="B1305" s="3"/>
      <c r="C1305" s="3"/>
      <c r="D1305" s="3"/>
      <c r="E1305" s="3"/>
      <c r="F1305" s="3"/>
      <c r="G1305" s="3"/>
      <c r="H1305" s="3"/>
      <c r="I1305" s="3"/>
      <c r="J1305" s="3"/>
      <c r="K1305" s="3"/>
      <c r="L1305" s="3"/>
      <c r="N1305" s="121"/>
    </row>
    <row r="1306" spans="1:14" x14ac:dyDescent="0.35">
      <c r="A1306" s="3"/>
      <c r="B1306" s="3"/>
      <c r="C1306" s="3"/>
      <c r="D1306" s="3"/>
      <c r="E1306" s="3"/>
      <c r="F1306" s="3"/>
      <c r="G1306" s="3"/>
      <c r="H1306" s="3"/>
      <c r="I1306" s="3"/>
      <c r="J1306" s="3"/>
      <c r="K1306" s="3"/>
      <c r="L1306" s="3"/>
      <c r="N1306" s="121"/>
    </row>
    <row r="1307" spans="1:14" x14ac:dyDescent="0.35">
      <c r="A1307" s="3"/>
      <c r="B1307" s="3"/>
      <c r="C1307" s="3"/>
      <c r="D1307" s="3"/>
      <c r="E1307" s="3"/>
      <c r="F1307" s="3"/>
      <c r="G1307" s="3"/>
      <c r="H1307" s="3"/>
      <c r="I1307" s="3"/>
      <c r="J1307" s="3"/>
      <c r="K1307" s="3"/>
      <c r="L1307" s="3"/>
      <c r="N1307" s="121"/>
    </row>
    <row r="1308" spans="1:14" x14ac:dyDescent="0.35">
      <c r="A1308" s="3"/>
      <c r="B1308" s="3"/>
      <c r="C1308" s="3"/>
      <c r="D1308" s="3"/>
      <c r="E1308" s="3"/>
      <c r="F1308" s="3"/>
      <c r="G1308" s="3"/>
      <c r="H1308" s="3"/>
      <c r="I1308" s="3"/>
      <c r="J1308" s="3"/>
      <c r="K1308" s="3"/>
      <c r="L1308" s="3"/>
      <c r="N1308" s="121"/>
    </row>
    <row r="1309" spans="1:14" x14ac:dyDescent="0.35">
      <c r="A1309" s="3"/>
      <c r="B1309" s="3"/>
      <c r="C1309" s="3"/>
      <c r="D1309" s="3"/>
      <c r="E1309" s="3"/>
      <c r="F1309" s="3"/>
      <c r="G1309" s="3"/>
      <c r="H1309" s="3"/>
      <c r="I1309" s="3"/>
      <c r="J1309" s="3"/>
      <c r="K1309" s="3"/>
      <c r="L1309" s="3"/>
      <c r="N1309" s="121"/>
    </row>
    <row r="1310" spans="1:14" x14ac:dyDescent="0.35">
      <c r="A1310" s="3"/>
      <c r="B1310" s="3"/>
      <c r="C1310" s="3"/>
      <c r="D1310" s="3"/>
      <c r="E1310" s="3"/>
      <c r="F1310" s="3"/>
      <c r="G1310" s="3"/>
      <c r="H1310" s="3"/>
      <c r="I1310" s="3"/>
      <c r="J1310" s="3"/>
      <c r="K1310" s="3"/>
      <c r="L1310" s="3"/>
      <c r="N1310" s="121"/>
    </row>
    <row r="1311" spans="1:14" x14ac:dyDescent="0.35">
      <c r="A1311" s="3"/>
      <c r="B1311" s="3"/>
      <c r="C1311" s="3"/>
      <c r="D1311" s="3"/>
      <c r="E1311" s="3"/>
      <c r="F1311" s="3"/>
      <c r="G1311" s="3"/>
      <c r="H1311" s="3"/>
      <c r="I1311" s="3"/>
      <c r="J1311" s="3"/>
      <c r="K1311" s="3"/>
      <c r="L1311" s="3"/>
      <c r="N1311" s="121"/>
    </row>
    <row r="1312" spans="1:14" x14ac:dyDescent="0.35">
      <c r="A1312" s="3"/>
      <c r="B1312" s="3"/>
      <c r="C1312" s="3"/>
      <c r="D1312" s="3"/>
      <c r="E1312" s="3"/>
      <c r="F1312" s="3"/>
      <c r="G1312" s="3"/>
      <c r="H1312" s="3"/>
      <c r="I1312" s="3"/>
      <c r="J1312" s="3"/>
      <c r="K1312" s="3"/>
      <c r="L1312" s="3"/>
      <c r="N1312" s="121"/>
    </row>
    <row r="1313" spans="1:14" x14ac:dyDescent="0.35">
      <c r="A1313" s="3"/>
      <c r="B1313" s="3"/>
      <c r="C1313" s="3"/>
      <c r="D1313" s="3"/>
      <c r="E1313" s="3"/>
      <c r="F1313" s="3"/>
      <c r="G1313" s="3"/>
      <c r="H1313" s="3"/>
      <c r="I1313" s="3"/>
      <c r="J1313" s="3"/>
      <c r="K1313" s="3"/>
      <c r="L1313" s="3"/>
      <c r="N1313" s="121"/>
    </row>
    <row r="1314" spans="1:14" x14ac:dyDescent="0.35">
      <c r="A1314" s="3"/>
      <c r="B1314" s="3"/>
      <c r="C1314" s="3"/>
      <c r="D1314" s="3"/>
      <c r="E1314" s="3"/>
      <c r="F1314" s="3"/>
      <c r="G1314" s="3"/>
      <c r="H1314" s="3"/>
      <c r="I1314" s="3"/>
      <c r="J1314" s="3"/>
      <c r="K1314" s="3"/>
      <c r="L1314" s="3"/>
      <c r="N1314" s="121"/>
    </row>
    <row r="1315" spans="1:14" x14ac:dyDescent="0.35">
      <c r="A1315" s="3"/>
      <c r="B1315" s="3"/>
      <c r="C1315" s="3"/>
      <c r="D1315" s="3"/>
      <c r="E1315" s="3"/>
      <c r="F1315" s="3"/>
      <c r="G1315" s="3"/>
      <c r="H1315" s="3"/>
      <c r="I1315" s="3"/>
      <c r="J1315" s="3"/>
      <c r="K1315" s="3"/>
      <c r="L1315" s="3"/>
      <c r="N1315" s="121"/>
    </row>
    <row r="1316" spans="1:14" x14ac:dyDescent="0.35">
      <c r="A1316" s="3"/>
      <c r="B1316" s="3"/>
      <c r="C1316" s="3"/>
      <c r="D1316" s="3"/>
      <c r="E1316" s="3"/>
      <c r="F1316" s="3"/>
      <c r="G1316" s="3"/>
      <c r="H1316" s="3"/>
      <c r="I1316" s="3"/>
      <c r="J1316" s="3"/>
      <c r="K1316" s="3"/>
      <c r="L1316" s="3"/>
      <c r="N1316" s="121"/>
    </row>
    <row r="1317" spans="1:14" x14ac:dyDescent="0.35">
      <c r="A1317" s="3"/>
      <c r="B1317" s="3"/>
      <c r="C1317" s="3"/>
      <c r="D1317" s="3"/>
      <c r="E1317" s="3"/>
      <c r="F1317" s="3"/>
      <c r="G1317" s="3"/>
      <c r="H1317" s="3"/>
      <c r="I1317" s="3"/>
      <c r="J1317" s="3"/>
      <c r="K1317" s="3"/>
      <c r="L1317" s="3"/>
      <c r="N1317" s="121"/>
    </row>
    <row r="1318" spans="1:14" x14ac:dyDescent="0.35">
      <c r="A1318" s="3"/>
      <c r="B1318" s="3"/>
      <c r="C1318" s="3"/>
      <c r="D1318" s="3"/>
      <c r="E1318" s="3"/>
      <c r="F1318" s="3"/>
      <c r="G1318" s="3"/>
      <c r="H1318" s="3"/>
      <c r="I1318" s="3"/>
      <c r="J1318" s="3"/>
      <c r="K1318" s="3"/>
      <c r="L1318" s="3"/>
      <c r="N1318" s="121"/>
    </row>
    <row r="1319" spans="1:14" x14ac:dyDescent="0.35">
      <c r="A1319" s="3"/>
      <c r="B1319" s="3"/>
      <c r="C1319" s="3"/>
      <c r="D1319" s="3"/>
      <c r="E1319" s="3"/>
      <c r="F1319" s="3"/>
      <c r="G1319" s="3"/>
      <c r="H1319" s="3"/>
      <c r="I1319" s="3"/>
      <c r="J1319" s="3"/>
      <c r="K1319" s="3"/>
      <c r="L1319" s="3"/>
      <c r="N1319" s="121"/>
    </row>
    <row r="1320" spans="1:14" x14ac:dyDescent="0.35">
      <c r="A1320" s="3"/>
      <c r="B1320" s="3"/>
      <c r="C1320" s="3"/>
      <c r="D1320" s="3"/>
      <c r="E1320" s="3"/>
      <c r="F1320" s="3"/>
      <c r="G1320" s="3"/>
      <c r="H1320" s="3"/>
      <c r="I1320" s="3"/>
      <c r="J1320" s="3"/>
      <c r="K1320" s="3"/>
      <c r="L1320" s="3"/>
      <c r="N1320" s="121"/>
    </row>
    <row r="1321" spans="1:14" x14ac:dyDescent="0.35">
      <c r="A1321" s="3"/>
      <c r="B1321" s="3"/>
      <c r="C1321" s="3"/>
      <c r="D1321" s="3"/>
      <c r="E1321" s="3"/>
      <c r="F1321" s="3"/>
      <c r="G1321" s="3"/>
      <c r="H1321" s="3"/>
      <c r="I1321" s="3"/>
      <c r="J1321" s="3"/>
      <c r="K1321" s="3"/>
      <c r="L1321" s="3"/>
      <c r="N1321" s="121"/>
    </row>
    <row r="1322" spans="1:14" x14ac:dyDescent="0.35">
      <c r="A1322" s="3"/>
      <c r="B1322" s="3"/>
      <c r="C1322" s="3"/>
      <c r="D1322" s="3"/>
      <c r="E1322" s="3"/>
      <c r="F1322" s="3"/>
      <c r="G1322" s="3"/>
      <c r="H1322" s="3"/>
      <c r="I1322" s="3"/>
      <c r="J1322" s="3"/>
      <c r="K1322" s="3"/>
      <c r="L1322" s="3"/>
      <c r="N1322" s="121"/>
    </row>
    <row r="1323" spans="1:14" x14ac:dyDescent="0.35">
      <c r="A1323" s="3"/>
      <c r="B1323" s="3"/>
      <c r="C1323" s="3"/>
      <c r="D1323" s="3"/>
      <c r="E1323" s="3"/>
      <c r="F1323" s="3"/>
      <c r="G1323" s="3"/>
      <c r="H1323" s="3"/>
      <c r="I1323" s="3"/>
      <c r="J1323" s="3"/>
      <c r="K1323" s="3"/>
      <c r="L1323" s="3"/>
      <c r="N1323" s="121"/>
    </row>
    <row r="1324" spans="1:14" x14ac:dyDescent="0.35">
      <c r="A1324" s="3"/>
      <c r="B1324" s="3"/>
      <c r="C1324" s="3"/>
      <c r="D1324" s="3"/>
      <c r="E1324" s="3"/>
      <c r="F1324" s="3"/>
      <c r="G1324" s="3"/>
      <c r="H1324" s="3"/>
      <c r="I1324" s="3"/>
      <c r="J1324" s="3"/>
      <c r="K1324" s="3"/>
      <c r="L1324" s="3"/>
      <c r="N1324" s="121"/>
    </row>
    <row r="1325" spans="1:14" x14ac:dyDescent="0.35">
      <c r="A1325" s="3"/>
      <c r="B1325" s="3"/>
      <c r="C1325" s="3"/>
      <c r="D1325" s="3"/>
      <c r="E1325" s="3"/>
      <c r="F1325" s="3"/>
      <c r="G1325" s="3"/>
      <c r="H1325" s="3"/>
      <c r="I1325" s="3"/>
      <c r="J1325" s="3"/>
      <c r="K1325" s="3"/>
      <c r="L1325" s="3"/>
      <c r="N1325" s="121"/>
    </row>
    <row r="1326" spans="1:14" x14ac:dyDescent="0.35">
      <c r="A1326" s="3"/>
      <c r="B1326" s="3"/>
      <c r="C1326" s="3"/>
      <c r="D1326" s="3"/>
      <c r="E1326" s="3"/>
      <c r="F1326" s="3"/>
      <c r="G1326" s="3"/>
      <c r="H1326" s="3"/>
      <c r="I1326" s="3"/>
      <c r="J1326" s="3"/>
      <c r="K1326" s="3"/>
      <c r="L1326" s="3"/>
      <c r="N1326" s="121"/>
    </row>
    <row r="1327" spans="1:14" x14ac:dyDescent="0.35">
      <c r="A1327" s="3"/>
      <c r="B1327" s="3"/>
      <c r="C1327" s="3"/>
      <c r="D1327" s="3"/>
      <c r="E1327" s="3"/>
      <c r="F1327" s="3"/>
      <c r="G1327" s="3"/>
      <c r="H1327" s="3"/>
      <c r="I1327" s="3"/>
      <c r="J1327" s="3"/>
      <c r="K1327" s="3"/>
      <c r="L1327" s="3"/>
      <c r="N1327" s="121"/>
    </row>
    <row r="1328" spans="1:14" x14ac:dyDescent="0.35">
      <c r="A1328" s="3"/>
      <c r="B1328" s="3"/>
      <c r="C1328" s="3"/>
      <c r="D1328" s="3"/>
      <c r="E1328" s="3"/>
      <c r="F1328" s="3"/>
      <c r="G1328" s="3"/>
      <c r="H1328" s="3"/>
      <c r="I1328" s="3"/>
      <c r="J1328" s="3"/>
      <c r="K1328" s="3"/>
      <c r="L1328" s="3"/>
      <c r="N1328" s="121"/>
    </row>
    <row r="1329" spans="1:14" x14ac:dyDescent="0.35">
      <c r="A1329" s="3"/>
      <c r="B1329" s="3"/>
      <c r="C1329" s="3"/>
      <c r="D1329" s="3"/>
      <c r="E1329" s="3"/>
      <c r="F1329" s="3"/>
      <c r="G1329" s="3"/>
      <c r="H1329" s="3"/>
      <c r="I1329" s="3"/>
      <c r="J1329" s="3"/>
      <c r="K1329" s="3"/>
      <c r="L1329" s="3"/>
      <c r="N1329" s="121"/>
    </row>
    <row r="1330" spans="1:14" x14ac:dyDescent="0.35">
      <c r="A1330" s="3"/>
      <c r="B1330" s="3"/>
      <c r="C1330" s="3"/>
      <c r="D1330" s="3"/>
      <c r="E1330" s="3"/>
      <c r="F1330" s="3"/>
      <c r="G1330" s="3"/>
      <c r="H1330" s="3"/>
      <c r="I1330" s="3"/>
      <c r="J1330" s="3"/>
      <c r="K1330" s="3"/>
      <c r="L1330" s="3"/>
      <c r="N1330" s="121"/>
    </row>
    <row r="1331" spans="1:14" x14ac:dyDescent="0.35">
      <c r="A1331" s="3"/>
      <c r="B1331" s="3"/>
      <c r="C1331" s="3"/>
      <c r="D1331" s="3"/>
      <c r="E1331" s="3"/>
      <c r="F1331" s="3"/>
      <c r="G1331" s="3"/>
      <c r="H1331" s="3"/>
      <c r="I1331" s="3"/>
      <c r="J1331" s="3"/>
      <c r="K1331" s="3"/>
      <c r="L1331" s="3"/>
      <c r="N1331" s="121"/>
    </row>
    <row r="1332" spans="1:14" x14ac:dyDescent="0.35">
      <c r="A1332" s="3"/>
      <c r="B1332" s="3"/>
      <c r="C1332" s="3"/>
      <c r="D1332" s="3"/>
      <c r="E1332" s="3"/>
      <c r="F1332" s="3"/>
      <c r="G1332" s="3"/>
      <c r="H1332" s="3"/>
      <c r="I1332" s="3"/>
      <c r="J1332" s="3"/>
      <c r="K1332" s="3"/>
      <c r="L1332" s="3"/>
      <c r="N1332" s="121"/>
    </row>
    <row r="1333" spans="1:14" x14ac:dyDescent="0.35">
      <c r="A1333" s="3"/>
      <c r="B1333" s="3"/>
      <c r="C1333" s="3"/>
      <c r="D1333" s="3"/>
      <c r="E1333" s="3"/>
      <c r="F1333" s="3"/>
      <c r="G1333" s="3"/>
      <c r="H1333" s="3"/>
      <c r="I1333" s="3"/>
      <c r="J1333" s="3"/>
      <c r="K1333" s="3"/>
      <c r="L1333" s="3"/>
      <c r="N1333" s="121"/>
    </row>
    <row r="1334" spans="1:14" x14ac:dyDescent="0.35">
      <c r="A1334" s="3"/>
      <c r="B1334" s="3"/>
      <c r="C1334" s="3"/>
      <c r="D1334" s="3"/>
      <c r="E1334" s="3"/>
      <c r="F1334" s="3"/>
      <c r="G1334" s="3"/>
      <c r="H1334" s="3"/>
      <c r="I1334" s="3"/>
      <c r="J1334" s="3"/>
      <c r="K1334" s="3"/>
      <c r="L1334" s="3"/>
      <c r="N1334" s="121"/>
    </row>
    <row r="1335" spans="1:14" x14ac:dyDescent="0.35">
      <c r="A1335" s="3"/>
      <c r="B1335" s="3"/>
      <c r="C1335" s="3"/>
      <c r="D1335" s="3"/>
      <c r="E1335" s="3"/>
      <c r="F1335" s="3"/>
      <c r="G1335" s="3"/>
      <c r="H1335" s="3"/>
      <c r="I1335" s="3"/>
      <c r="J1335" s="3"/>
      <c r="K1335" s="3"/>
      <c r="L1335" s="3"/>
      <c r="N1335" s="121"/>
    </row>
    <row r="1336" spans="1:14" x14ac:dyDescent="0.35">
      <c r="A1336" s="3"/>
      <c r="B1336" s="3"/>
      <c r="C1336" s="3"/>
      <c r="D1336" s="3"/>
      <c r="E1336" s="3"/>
      <c r="F1336" s="3"/>
      <c r="G1336" s="3"/>
      <c r="H1336" s="3"/>
      <c r="I1336" s="3"/>
      <c r="J1336" s="3"/>
      <c r="K1336" s="3"/>
      <c r="L1336" s="3"/>
      <c r="N1336" s="121"/>
    </row>
    <row r="1337" spans="1:14" x14ac:dyDescent="0.35">
      <c r="A1337" s="3"/>
      <c r="B1337" s="3"/>
      <c r="C1337" s="3"/>
      <c r="D1337" s="3"/>
      <c r="E1337" s="3"/>
      <c r="F1337" s="3"/>
      <c r="G1337" s="3"/>
      <c r="H1337" s="3"/>
      <c r="I1337" s="3"/>
      <c r="J1337" s="3"/>
      <c r="K1337" s="3"/>
      <c r="L1337" s="3"/>
      <c r="N1337" s="121"/>
    </row>
    <row r="1338" spans="1:14" x14ac:dyDescent="0.35">
      <c r="A1338" s="3"/>
      <c r="B1338" s="3"/>
      <c r="C1338" s="3"/>
      <c r="D1338" s="3"/>
      <c r="E1338" s="3"/>
      <c r="F1338" s="3"/>
      <c r="G1338" s="3"/>
      <c r="H1338" s="3"/>
      <c r="I1338" s="3"/>
      <c r="J1338" s="3"/>
      <c r="K1338" s="3"/>
      <c r="L1338" s="3"/>
      <c r="N1338" s="121"/>
    </row>
    <row r="1339" spans="1:14" x14ac:dyDescent="0.35">
      <c r="A1339" s="3"/>
      <c r="B1339" s="3"/>
      <c r="C1339" s="3"/>
      <c r="D1339" s="3"/>
      <c r="E1339" s="3"/>
      <c r="F1339" s="3"/>
      <c r="G1339" s="3"/>
      <c r="H1339" s="3"/>
      <c r="I1339" s="3"/>
      <c r="J1339" s="3"/>
      <c r="K1339" s="3"/>
      <c r="L1339" s="3"/>
      <c r="N1339" s="121"/>
    </row>
    <row r="1340" spans="1:14" x14ac:dyDescent="0.35">
      <c r="A1340" s="3"/>
      <c r="B1340" s="3"/>
      <c r="C1340" s="3"/>
      <c r="D1340" s="3"/>
      <c r="E1340" s="3"/>
      <c r="F1340" s="3"/>
      <c r="G1340" s="3"/>
      <c r="H1340" s="3"/>
      <c r="I1340" s="3"/>
      <c r="J1340" s="3"/>
      <c r="K1340" s="3"/>
      <c r="L1340" s="3"/>
      <c r="N1340" s="121"/>
    </row>
    <row r="1341" spans="1:14" x14ac:dyDescent="0.35">
      <c r="A1341" s="3"/>
      <c r="B1341" s="3"/>
      <c r="C1341" s="3"/>
      <c r="D1341" s="3"/>
      <c r="E1341" s="3"/>
      <c r="F1341" s="3"/>
      <c r="G1341" s="3"/>
      <c r="H1341" s="3"/>
      <c r="I1341" s="3"/>
      <c r="J1341" s="3"/>
      <c r="K1341" s="3"/>
      <c r="L1341" s="3"/>
      <c r="N1341" s="121"/>
    </row>
    <row r="1342" spans="1:14" x14ac:dyDescent="0.35">
      <c r="A1342" s="3"/>
      <c r="B1342" s="3"/>
      <c r="C1342" s="3"/>
      <c r="D1342" s="3"/>
      <c r="E1342" s="3"/>
      <c r="F1342" s="3"/>
      <c r="G1342" s="3"/>
      <c r="H1342" s="3"/>
      <c r="I1342" s="3"/>
      <c r="J1342" s="3"/>
      <c r="K1342" s="3"/>
      <c r="L1342" s="3"/>
      <c r="N1342" s="121"/>
    </row>
    <row r="1343" spans="1:14" x14ac:dyDescent="0.35">
      <c r="A1343" s="3"/>
      <c r="B1343" s="3"/>
      <c r="C1343" s="3"/>
      <c r="D1343" s="3"/>
      <c r="E1343" s="3"/>
      <c r="F1343" s="3"/>
      <c r="G1343" s="3"/>
      <c r="H1343" s="3"/>
      <c r="I1343" s="3"/>
      <c r="J1343" s="3"/>
      <c r="K1343" s="3"/>
      <c r="L1343" s="3"/>
      <c r="N1343" s="121"/>
    </row>
    <row r="1344" spans="1:14" x14ac:dyDescent="0.35">
      <c r="A1344" s="3"/>
      <c r="B1344" s="3"/>
      <c r="C1344" s="3"/>
      <c r="D1344" s="3"/>
      <c r="E1344" s="3"/>
      <c r="F1344" s="3"/>
      <c r="G1344" s="3"/>
      <c r="H1344" s="3"/>
      <c r="I1344" s="3"/>
      <c r="J1344" s="3"/>
      <c r="K1344" s="3"/>
      <c r="L1344" s="3"/>
      <c r="N1344" s="121"/>
    </row>
    <row r="1345" spans="1:14" x14ac:dyDescent="0.35">
      <c r="A1345" s="3"/>
      <c r="B1345" s="3"/>
      <c r="C1345" s="3"/>
      <c r="D1345" s="3"/>
      <c r="E1345" s="3"/>
      <c r="F1345" s="3"/>
      <c r="G1345" s="3"/>
      <c r="H1345" s="3"/>
      <c r="I1345" s="3"/>
      <c r="J1345" s="3"/>
      <c r="K1345" s="3"/>
      <c r="L1345" s="3"/>
      <c r="N1345" s="121"/>
    </row>
    <row r="1346" spans="1:14" x14ac:dyDescent="0.35">
      <c r="A1346" s="3"/>
      <c r="B1346" s="3"/>
      <c r="C1346" s="3"/>
      <c r="D1346" s="3"/>
      <c r="E1346" s="3"/>
      <c r="F1346" s="3"/>
      <c r="G1346" s="3"/>
      <c r="H1346" s="3"/>
      <c r="I1346" s="3"/>
      <c r="J1346" s="3"/>
      <c r="K1346" s="3"/>
      <c r="L1346" s="3"/>
      <c r="N1346" s="121"/>
    </row>
    <row r="1347" spans="1:14" x14ac:dyDescent="0.35">
      <c r="A1347" s="3"/>
      <c r="B1347" s="3"/>
      <c r="C1347" s="3"/>
      <c r="D1347" s="3"/>
      <c r="E1347" s="3"/>
      <c r="F1347" s="3"/>
      <c r="G1347" s="3"/>
      <c r="H1347" s="3"/>
      <c r="I1347" s="3"/>
      <c r="J1347" s="3"/>
      <c r="K1347" s="3"/>
      <c r="L1347" s="3"/>
      <c r="N1347" s="121"/>
    </row>
    <row r="1348" spans="1:14" x14ac:dyDescent="0.35">
      <c r="A1348" s="3"/>
      <c r="B1348" s="3"/>
      <c r="C1348" s="3"/>
      <c r="D1348" s="3"/>
      <c r="E1348" s="3"/>
      <c r="F1348" s="3"/>
      <c r="G1348" s="3"/>
      <c r="H1348" s="3"/>
      <c r="I1348" s="3"/>
      <c r="J1348" s="3"/>
      <c r="K1348" s="3"/>
      <c r="L1348" s="3"/>
      <c r="N1348" s="121"/>
    </row>
    <row r="1349" spans="1:14" x14ac:dyDescent="0.35">
      <c r="A1349" s="3"/>
      <c r="B1349" s="3"/>
      <c r="C1349" s="3"/>
      <c r="D1349" s="3"/>
      <c r="E1349" s="3"/>
      <c r="F1349" s="3"/>
      <c r="G1349" s="3"/>
      <c r="H1349" s="3"/>
      <c r="I1349" s="3"/>
      <c r="J1349" s="3"/>
      <c r="K1349" s="3"/>
      <c r="L1349" s="3"/>
      <c r="N1349" s="121"/>
    </row>
    <row r="1350" spans="1:14" x14ac:dyDescent="0.35">
      <c r="A1350" s="3"/>
      <c r="B1350" s="3"/>
      <c r="C1350" s="3"/>
      <c r="D1350" s="3"/>
      <c r="E1350" s="3"/>
      <c r="F1350" s="3"/>
      <c r="G1350" s="3"/>
      <c r="H1350" s="3"/>
      <c r="I1350" s="3"/>
      <c r="J1350" s="3"/>
      <c r="K1350" s="3"/>
      <c r="L1350" s="3"/>
      <c r="N1350" s="121"/>
    </row>
    <row r="1351" spans="1:14" x14ac:dyDescent="0.35">
      <c r="A1351" s="3"/>
      <c r="B1351" s="3"/>
      <c r="C1351" s="3"/>
      <c r="D1351" s="3"/>
      <c r="E1351" s="3"/>
      <c r="F1351" s="3"/>
      <c r="G1351" s="3"/>
      <c r="H1351" s="3"/>
      <c r="I1351" s="3"/>
      <c r="J1351" s="3"/>
      <c r="K1351" s="3"/>
      <c r="L1351" s="3"/>
      <c r="N1351" s="121"/>
    </row>
    <row r="1352" spans="1:14" x14ac:dyDescent="0.35">
      <c r="A1352" s="3"/>
      <c r="B1352" s="3"/>
      <c r="C1352" s="3"/>
      <c r="D1352" s="3"/>
      <c r="E1352" s="3"/>
      <c r="F1352" s="3"/>
      <c r="G1352" s="3"/>
      <c r="H1352" s="3"/>
      <c r="I1352" s="3"/>
      <c r="J1352" s="3"/>
      <c r="K1352" s="3"/>
      <c r="L1352" s="3"/>
      <c r="N1352" s="121"/>
    </row>
    <row r="1353" spans="1:14" x14ac:dyDescent="0.35">
      <c r="A1353" s="3"/>
      <c r="B1353" s="3"/>
      <c r="C1353" s="3"/>
      <c r="D1353" s="3"/>
      <c r="E1353" s="3"/>
      <c r="F1353" s="3"/>
      <c r="G1353" s="3"/>
      <c r="H1353" s="3"/>
      <c r="I1353" s="3"/>
      <c r="J1353" s="3"/>
      <c r="K1353" s="3"/>
      <c r="L1353" s="3"/>
      <c r="N1353" s="121"/>
    </row>
    <row r="1354" spans="1:14" x14ac:dyDescent="0.35">
      <c r="A1354" s="3"/>
      <c r="B1354" s="3"/>
      <c r="C1354" s="3"/>
      <c r="D1354" s="3"/>
      <c r="E1354" s="3"/>
      <c r="F1354" s="3"/>
      <c r="G1354" s="3"/>
      <c r="H1354" s="3"/>
      <c r="I1354" s="3"/>
      <c r="J1354" s="3"/>
      <c r="K1354" s="3"/>
      <c r="L1354" s="3"/>
      <c r="N1354" s="121"/>
    </row>
    <row r="1355" spans="1:14" x14ac:dyDescent="0.35">
      <c r="A1355" s="3"/>
      <c r="B1355" s="3"/>
      <c r="C1355" s="3"/>
      <c r="D1355" s="3"/>
      <c r="E1355" s="3"/>
      <c r="F1355" s="3"/>
      <c r="G1355" s="3"/>
      <c r="H1355" s="3"/>
      <c r="I1355" s="3"/>
      <c r="J1355" s="3"/>
      <c r="K1355" s="3"/>
      <c r="L1355" s="3"/>
      <c r="N1355" s="121"/>
    </row>
    <row r="1356" spans="1:14" x14ac:dyDescent="0.35">
      <c r="A1356" s="3"/>
      <c r="B1356" s="3"/>
      <c r="C1356" s="3"/>
      <c r="D1356" s="3"/>
      <c r="E1356" s="3"/>
      <c r="F1356" s="3"/>
      <c r="G1356" s="3"/>
      <c r="H1356" s="3"/>
      <c r="I1356" s="3"/>
      <c r="J1356" s="3"/>
      <c r="K1356" s="3"/>
      <c r="L1356" s="3"/>
      <c r="N1356" s="121"/>
    </row>
    <row r="1357" spans="1:14" x14ac:dyDescent="0.35">
      <c r="A1357" s="3"/>
      <c r="B1357" s="3"/>
      <c r="C1357" s="3"/>
      <c r="D1357" s="3"/>
      <c r="E1357" s="3"/>
      <c r="F1357" s="3"/>
      <c r="G1357" s="3"/>
      <c r="H1357" s="3"/>
      <c r="I1357" s="3"/>
      <c r="J1357" s="3"/>
      <c r="K1357" s="3"/>
      <c r="L1357" s="3"/>
      <c r="N1357" s="121"/>
    </row>
    <row r="1358" spans="1:14" x14ac:dyDescent="0.35">
      <c r="A1358" s="3"/>
      <c r="B1358" s="3"/>
      <c r="C1358" s="3"/>
      <c r="D1358" s="3"/>
      <c r="E1358" s="3"/>
      <c r="F1358" s="3"/>
      <c r="G1358" s="3"/>
      <c r="H1358" s="3"/>
      <c r="I1358" s="3"/>
      <c r="J1358" s="3"/>
      <c r="K1358" s="3"/>
      <c r="L1358" s="3"/>
      <c r="N1358" s="121"/>
    </row>
    <row r="1359" spans="1:14" x14ac:dyDescent="0.35">
      <c r="A1359" s="3"/>
      <c r="B1359" s="3"/>
      <c r="C1359" s="3"/>
      <c r="D1359" s="3"/>
      <c r="E1359" s="3"/>
      <c r="F1359" s="3"/>
      <c r="G1359" s="3"/>
      <c r="H1359" s="3"/>
      <c r="I1359" s="3"/>
      <c r="J1359" s="3"/>
      <c r="K1359" s="3"/>
      <c r="L1359" s="3"/>
      <c r="N1359" s="121"/>
    </row>
    <row r="1360" spans="1:14" x14ac:dyDescent="0.35">
      <c r="A1360" s="3"/>
      <c r="B1360" s="3"/>
      <c r="C1360" s="3"/>
      <c r="D1360" s="3"/>
      <c r="E1360" s="3"/>
      <c r="F1360" s="3"/>
      <c r="G1360" s="3"/>
      <c r="H1360" s="3"/>
      <c r="I1360" s="3"/>
      <c r="J1360" s="3"/>
      <c r="K1360" s="3"/>
      <c r="L1360" s="3"/>
      <c r="N1360" s="121"/>
    </row>
    <row r="1361" spans="1:14" x14ac:dyDescent="0.35">
      <c r="A1361" s="3"/>
      <c r="B1361" s="3"/>
      <c r="C1361" s="3"/>
      <c r="D1361" s="3"/>
      <c r="E1361" s="3"/>
      <c r="F1361" s="3"/>
      <c r="G1361" s="3"/>
      <c r="H1361" s="3"/>
      <c r="I1361" s="3"/>
      <c r="J1361" s="3"/>
      <c r="K1361" s="3"/>
      <c r="L1361" s="3"/>
      <c r="N1361" s="121"/>
    </row>
    <row r="1362" spans="1:14" x14ac:dyDescent="0.35">
      <c r="A1362" s="3"/>
      <c r="B1362" s="3"/>
      <c r="C1362" s="3"/>
      <c r="D1362" s="3"/>
      <c r="E1362" s="3"/>
      <c r="F1362" s="3"/>
      <c r="G1362" s="3"/>
      <c r="H1362" s="3"/>
      <c r="I1362" s="3"/>
      <c r="J1362" s="3"/>
      <c r="K1362" s="3"/>
      <c r="L1362" s="3"/>
      <c r="N1362" s="121"/>
    </row>
    <row r="1363" spans="1:14" x14ac:dyDescent="0.35">
      <c r="A1363" s="3"/>
      <c r="B1363" s="3"/>
      <c r="C1363" s="3"/>
      <c r="D1363" s="3"/>
      <c r="E1363" s="3"/>
      <c r="F1363" s="3"/>
      <c r="G1363" s="3"/>
      <c r="H1363" s="3"/>
      <c r="I1363" s="3"/>
      <c r="J1363" s="3"/>
      <c r="K1363" s="3"/>
      <c r="L1363" s="3"/>
      <c r="N1363" s="121"/>
    </row>
    <row r="1364" spans="1:14" x14ac:dyDescent="0.35">
      <c r="A1364" s="3"/>
      <c r="B1364" s="3"/>
      <c r="C1364" s="3"/>
      <c r="D1364" s="3"/>
      <c r="E1364" s="3"/>
      <c r="F1364" s="3"/>
      <c r="G1364" s="3"/>
      <c r="H1364" s="3"/>
      <c r="I1364" s="3"/>
      <c r="J1364" s="3"/>
      <c r="K1364" s="3"/>
      <c r="L1364" s="3"/>
      <c r="N1364" s="121"/>
    </row>
    <row r="1365" spans="1:14" x14ac:dyDescent="0.35">
      <c r="A1365" s="3"/>
      <c r="B1365" s="3"/>
      <c r="C1365" s="3"/>
      <c r="D1365" s="3"/>
      <c r="E1365" s="3"/>
      <c r="F1365" s="3"/>
      <c r="G1365" s="3"/>
      <c r="H1365" s="3"/>
      <c r="I1365" s="3"/>
      <c r="J1365" s="3"/>
      <c r="K1365" s="3"/>
      <c r="L1365" s="3"/>
      <c r="N1365" s="121"/>
    </row>
    <row r="1366" spans="1:14" x14ac:dyDescent="0.35">
      <c r="A1366" s="3"/>
      <c r="B1366" s="3"/>
      <c r="C1366" s="3"/>
      <c r="D1366" s="3"/>
      <c r="E1366" s="3"/>
      <c r="F1366" s="3"/>
      <c r="G1366" s="3"/>
      <c r="H1366" s="3"/>
      <c r="I1366" s="3"/>
      <c r="J1366" s="3"/>
      <c r="K1366" s="3"/>
      <c r="L1366" s="3"/>
      <c r="N1366" s="121"/>
    </row>
    <row r="1367" spans="1:14" x14ac:dyDescent="0.35">
      <c r="A1367" s="3"/>
      <c r="B1367" s="3"/>
      <c r="C1367" s="3"/>
      <c r="D1367" s="3"/>
      <c r="E1367" s="3"/>
      <c r="F1367" s="3"/>
      <c r="G1367" s="3"/>
      <c r="H1367" s="3"/>
      <c r="I1367" s="3"/>
      <c r="J1367" s="3"/>
      <c r="K1367" s="3"/>
      <c r="L1367" s="3"/>
      <c r="N1367" s="121"/>
    </row>
    <row r="1368" spans="1:14" x14ac:dyDescent="0.35">
      <c r="A1368" s="3"/>
      <c r="B1368" s="3"/>
      <c r="C1368" s="3"/>
      <c r="D1368" s="3"/>
      <c r="E1368" s="3"/>
      <c r="F1368" s="3"/>
      <c r="G1368" s="3"/>
      <c r="H1368" s="3"/>
      <c r="I1368" s="3"/>
      <c r="J1368" s="3"/>
      <c r="K1368" s="3"/>
      <c r="L1368" s="3"/>
      <c r="N1368" s="121"/>
    </row>
    <row r="1369" spans="1:14" x14ac:dyDescent="0.35">
      <c r="A1369" s="3"/>
      <c r="B1369" s="3"/>
      <c r="C1369" s="3"/>
      <c r="D1369" s="3"/>
      <c r="E1369" s="3"/>
      <c r="F1369" s="3"/>
      <c r="G1369" s="3"/>
      <c r="H1369" s="3"/>
      <c r="I1369" s="3"/>
      <c r="J1369" s="3"/>
      <c r="K1369" s="3"/>
      <c r="L1369" s="3"/>
      <c r="N1369" s="121"/>
    </row>
    <row r="1370" spans="1:14" x14ac:dyDescent="0.35">
      <c r="A1370" s="3"/>
      <c r="B1370" s="3"/>
      <c r="C1370" s="3"/>
      <c r="D1370" s="3"/>
      <c r="E1370" s="3"/>
      <c r="F1370" s="3"/>
      <c r="G1370" s="3"/>
      <c r="H1370" s="3"/>
      <c r="I1370" s="3"/>
      <c r="J1370" s="3"/>
      <c r="K1370" s="3"/>
      <c r="L1370" s="3"/>
      <c r="N1370" s="121"/>
    </row>
    <row r="1371" spans="1:14" x14ac:dyDescent="0.35">
      <c r="A1371" s="3"/>
      <c r="B1371" s="3"/>
      <c r="C1371" s="3"/>
      <c r="D1371" s="3"/>
      <c r="E1371" s="3"/>
      <c r="F1371" s="3"/>
      <c r="G1371" s="3"/>
      <c r="H1371" s="3"/>
      <c r="I1371" s="3"/>
      <c r="J1371" s="3"/>
      <c r="K1371" s="3"/>
      <c r="L1371" s="3"/>
      <c r="N1371" s="121"/>
    </row>
    <row r="1372" spans="1:14" x14ac:dyDescent="0.35">
      <c r="A1372" s="3"/>
      <c r="B1372" s="3"/>
      <c r="C1372" s="3"/>
      <c r="D1372" s="3"/>
      <c r="E1372" s="3"/>
      <c r="F1372" s="3"/>
      <c r="G1372" s="3"/>
      <c r="H1372" s="3"/>
      <c r="I1372" s="3"/>
      <c r="J1372" s="3"/>
      <c r="K1372" s="3"/>
      <c r="L1372" s="3"/>
      <c r="N1372" s="121"/>
    </row>
    <row r="1373" spans="1:14" x14ac:dyDescent="0.35">
      <c r="A1373" s="3"/>
      <c r="B1373" s="3"/>
      <c r="C1373" s="3"/>
      <c r="D1373" s="3"/>
      <c r="E1373" s="3"/>
      <c r="F1373" s="3"/>
      <c r="G1373" s="3"/>
      <c r="H1373" s="3"/>
      <c r="I1373" s="3"/>
      <c r="J1373" s="3"/>
      <c r="K1373" s="3"/>
      <c r="L1373" s="3"/>
      <c r="N1373" s="121"/>
    </row>
    <row r="1374" spans="1:14" x14ac:dyDescent="0.35">
      <c r="A1374" s="3"/>
      <c r="B1374" s="3"/>
      <c r="C1374" s="3"/>
      <c r="D1374" s="3"/>
      <c r="E1374" s="3"/>
      <c r="F1374" s="3"/>
      <c r="G1374" s="3"/>
      <c r="H1374" s="3"/>
      <c r="I1374" s="3"/>
      <c r="J1374" s="3"/>
      <c r="K1374" s="3"/>
      <c r="L1374" s="3"/>
      <c r="N1374" s="121"/>
    </row>
    <row r="1375" spans="1:14" x14ac:dyDescent="0.35">
      <c r="A1375" s="3"/>
      <c r="B1375" s="3"/>
      <c r="C1375" s="3"/>
      <c r="D1375" s="3"/>
      <c r="E1375" s="3"/>
      <c r="F1375" s="3"/>
      <c r="G1375" s="3"/>
      <c r="H1375" s="3"/>
      <c r="I1375" s="3"/>
      <c r="J1375" s="3"/>
      <c r="K1375" s="3"/>
      <c r="L1375" s="3"/>
      <c r="N1375" s="121"/>
    </row>
    <row r="1376" spans="1:14" x14ac:dyDescent="0.35">
      <c r="A1376" s="3"/>
      <c r="B1376" s="3"/>
      <c r="C1376" s="3"/>
      <c r="D1376" s="3"/>
      <c r="E1376" s="3"/>
      <c r="F1376" s="3"/>
      <c r="G1376" s="3"/>
      <c r="H1376" s="3"/>
      <c r="I1376" s="3"/>
      <c r="J1376" s="3"/>
      <c r="K1376" s="3"/>
      <c r="L1376" s="3"/>
      <c r="N1376" s="121"/>
    </row>
    <row r="1377" spans="1:14" x14ac:dyDescent="0.35">
      <c r="A1377" s="3"/>
      <c r="B1377" s="3"/>
      <c r="C1377" s="3"/>
      <c r="D1377" s="3"/>
      <c r="E1377" s="3"/>
      <c r="F1377" s="3"/>
      <c r="G1377" s="3"/>
      <c r="H1377" s="3"/>
      <c r="I1377" s="3"/>
      <c r="J1377" s="3"/>
      <c r="K1377" s="3"/>
      <c r="L1377" s="3"/>
      <c r="N1377" s="121"/>
    </row>
    <row r="1378" spans="1:14" x14ac:dyDescent="0.35">
      <c r="A1378" s="3"/>
      <c r="B1378" s="3"/>
      <c r="C1378" s="3"/>
      <c r="D1378" s="3"/>
      <c r="E1378" s="3"/>
      <c r="F1378" s="3"/>
      <c r="G1378" s="3"/>
      <c r="H1378" s="3"/>
      <c r="I1378" s="3"/>
      <c r="J1378" s="3"/>
      <c r="K1378" s="3"/>
      <c r="L1378" s="3"/>
      <c r="N1378" s="121"/>
    </row>
    <row r="1379" spans="1:14" x14ac:dyDescent="0.35">
      <c r="A1379" s="3"/>
      <c r="B1379" s="3"/>
      <c r="C1379" s="3"/>
      <c r="D1379" s="3"/>
      <c r="E1379" s="3"/>
      <c r="F1379" s="3"/>
      <c r="G1379" s="3"/>
      <c r="H1379" s="3"/>
      <c r="I1379" s="3"/>
      <c r="J1379" s="3"/>
      <c r="K1379" s="3"/>
      <c r="L1379" s="3"/>
      <c r="N1379" s="121"/>
    </row>
    <row r="1380" spans="1:14" x14ac:dyDescent="0.35">
      <c r="A1380" s="3"/>
      <c r="B1380" s="3"/>
      <c r="C1380" s="3"/>
      <c r="D1380" s="3"/>
      <c r="E1380" s="3"/>
      <c r="F1380" s="3"/>
      <c r="G1380" s="3"/>
      <c r="H1380" s="3"/>
      <c r="I1380" s="3"/>
      <c r="J1380" s="3"/>
      <c r="K1380" s="3"/>
      <c r="L1380" s="3"/>
      <c r="N1380" s="121"/>
    </row>
    <row r="1381" spans="1:14" x14ac:dyDescent="0.35">
      <c r="A1381" s="3"/>
      <c r="B1381" s="3"/>
      <c r="C1381" s="3"/>
      <c r="D1381" s="3"/>
      <c r="E1381" s="3"/>
      <c r="F1381" s="3"/>
      <c r="G1381" s="3"/>
      <c r="H1381" s="3"/>
      <c r="I1381" s="3"/>
      <c r="J1381" s="3"/>
      <c r="K1381" s="3"/>
      <c r="L1381" s="3"/>
      <c r="N1381" s="121"/>
    </row>
    <row r="1382" spans="1:14" x14ac:dyDescent="0.35">
      <c r="A1382" s="3"/>
      <c r="B1382" s="3"/>
      <c r="C1382" s="3"/>
      <c r="D1382" s="3"/>
      <c r="E1382" s="3"/>
      <c r="F1382" s="3"/>
      <c r="G1382" s="3"/>
      <c r="H1382" s="3"/>
      <c r="I1382" s="3"/>
      <c r="J1382" s="3"/>
      <c r="K1382" s="3"/>
      <c r="L1382" s="3"/>
      <c r="N1382" s="121"/>
    </row>
    <row r="1383" spans="1:14" x14ac:dyDescent="0.35">
      <c r="A1383" s="3"/>
      <c r="B1383" s="3"/>
      <c r="C1383" s="3"/>
      <c r="D1383" s="3"/>
      <c r="E1383" s="3"/>
      <c r="F1383" s="3"/>
      <c r="G1383" s="3"/>
      <c r="H1383" s="3"/>
      <c r="I1383" s="3"/>
      <c r="J1383" s="3"/>
      <c r="K1383" s="3"/>
      <c r="L1383" s="3"/>
      <c r="N1383" s="121"/>
    </row>
    <row r="1384" spans="1:14" x14ac:dyDescent="0.35">
      <c r="A1384" s="3"/>
      <c r="B1384" s="3"/>
      <c r="C1384" s="3"/>
      <c r="D1384" s="3"/>
      <c r="E1384" s="3"/>
      <c r="F1384" s="3"/>
      <c r="G1384" s="3"/>
      <c r="H1384" s="3"/>
      <c r="I1384" s="3"/>
      <c r="J1384" s="3"/>
      <c r="K1384" s="3"/>
      <c r="L1384" s="3"/>
      <c r="N1384" s="121"/>
    </row>
    <row r="1385" spans="1:14" x14ac:dyDescent="0.35">
      <c r="A1385" s="3"/>
      <c r="B1385" s="3"/>
      <c r="C1385" s="3"/>
      <c r="D1385" s="3"/>
      <c r="E1385" s="3"/>
      <c r="F1385" s="3"/>
      <c r="G1385" s="3"/>
      <c r="H1385" s="3"/>
      <c r="I1385" s="3"/>
      <c r="J1385" s="3"/>
      <c r="K1385" s="3"/>
      <c r="L1385" s="3"/>
      <c r="N1385" s="121"/>
    </row>
    <row r="1386" spans="1:14" x14ac:dyDescent="0.35">
      <c r="A1386" s="3"/>
      <c r="B1386" s="3"/>
      <c r="C1386" s="3"/>
      <c r="D1386" s="3"/>
      <c r="E1386" s="3"/>
      <c r="F1386" s="3"/>
      <c r="G1386" s="3"/>
      <c r="H1386" s="3"/>
      <c r="I1386" s="3"/>
      <c r="J1386" s="3"/>
      <c r="K1386" s="3"/>
      <c r="L1386" s="3"/>
      <c r="N1386" s="121"/>
    </row>
    <row r="1387" spans="1:14" x14ac:dyDescent="0.35">
      <c r="A1387" s="3"/>
      <c r="B1387" s="3"/>
      <c r="C1387" s="3"/>
      <c r="D1387" s="3"/>
      <c r="E1387" s="3"/>
      <c r="F1387" s="3"/>
      <c r="G1387" s="3"/>
      <c r="H1387" s="3"/>
      <c r="I1387" s="3"/>
      <c r="J1387" s="3"/>
      <c r="K1387" s="3"/>
      <c r="L1387" s="3"/>
      <c r="N1387" s="121"/>
    </row>
    <row r="1388" spans="1:14" x14ac:dyDescent="0.35">
      <c r="A1388" s="3"/>
      <c r="B1388" s="3"/>
      <c r="C1388" s="3"/>
      <c r="D1388" s="3"/>
      <c r="E1388" s="3"/>
      <c r="F1388" s="3"/>
      <c r="G1388" s="3"/>
      <c r="H1388" s="3"/>
      <c r="I1388" s="3"/>
      <c r="J1388" s="3"/>
      <c r="K1388" s="3"/>
      <c r="L1388" s="3"/>
      <c r="N1388" s="121"/>
    </row>
    <row r="1389" spans="1:14" x14ac:dyDescent="0.35">
      <c r="A1389" s="3"/>
      <c r="B1389" s="3"/>
      <c r="C1389" s="3"/>
      <c r="D1389" s="3"/>
      <c r="E1389" s="3"/>
      <c r="F1389" s="3"/>
      <c r="G1389" s="3"/>
      <c r="H1389" s="3"/>
      <c r="I1389" s="3"/>
      <c r="J1389" s="3"/>
      <c r="K1389" s="3"/>
      <c r="L1389" s="3"/>
      <c r="N1389" s="121"/>
    </row>
    <row r="1390" spans="1:14" x14ac:dyDescent="0.35">
      <c r="A1390" s="3"/>
      <c r="B1390" s="3"/>
      <c r="C1390" s="3"/>
      <c r="D1390" s="3"/>
      <c r="E1390" s="3"/>
      <c r="F1390" s="3"/>
      <c r="G1390" s="3"/>
      <c r="H1390" s="3"/>
      <c r="I1390" s="3"/>
      <c r="J1390" s="3"/>
      <c r="K1390" s="3"/>
      <c r="L1390" s="3"/>
      <c r="N1390" s="121"/>
    </row>
    <row r="1391" spans="1:14" x14ac:dyDescent="0.35">
      <c r="A1391" s="3"/>
      <c r="B1391" s="3"/>
      <c r="C1391" s="3"/>
      <c r="D1391" s="3"/>
      <c r="E1391" s="3"/>
      <c r="F1391" s="3"/>
      <c r="G1391" s="3"/>
      <c r="H1391" s="3"/>
      <c r="I1391" s="3"/>
      <c r="J1391" s="3"/>
      <c r="K1391" s="3"/>
      <c r="L1391" s="3"/>
      <c r="N1391" s="121"/>
    </row>
    <row r="1392" spans="1:14" x14ac:dyDescent="0.35">
      <c r="A1392" s="3"/>
      <c r="B1392" s="3"/>
      <c r="C1392" s="3"/>
      <c r="D1392" s="3"/>
      <c r="E1392" s="3"/>
      <c r="F1392" s="3"/>
      <c r="G1392" s="3"/>
      <c r="H1392" s="3"/>
      <c r="I1392" s="3"/>
      <c r="J1392" s="3"/>
      <c r="K1392" s="3"/>
      <c r="L1392" s="3"/>
      <c r="N1392" s="121"/>
    </row>
    <row r="1393" spans="1:14" x14ac:dyDescent="0.35">
      <c r="A1393" s="3"/>
      <c r="B1393" s="3"/>
      <c r="C1393" s="3"/>
      <c r="D1393" s="3"/>
      <c r="E1393" s="3"/>
      <c r="F1393" s="3"/>
      <c r="G1393" s="3"/>
      <c r="H1393" s="3"/>
      <c r="I1393" s="3"/>
      <c r="J1393" s="3"/>
      <c r="K1393" s="3"/>
      <c r="L1393" s="3"/>
      <c r="N1393" s="121"/>
    </row>
    <row r="1394" spans="1:14" x14ac:dyDescent="0.35">
      <c r="A1394" s="3"/>
      <c r="B1394" s="3"/>
      <c r="C1394" s="3"/>
      <c r="D1394" s="3"/>
      <c r="E1394" s="3"/>
      <c r="F1394" s="3"/>
      <c r="G1394" s="3"/>
      <c r="H1394" s="3"/>
      <c r="I1394" s="3"/>
      <c r="J1394" s="3"/>
      <c r="K1394" s="3"/>
      <c r="L1394" s="3"/>
      <c r="N1394" s="121"/>
    </row>
    <row r="1395" spans="1:14" x14ac:dyDescent="0.35">
      <c r="A1395" s="3"/>
      <c r="B1395" s="3"/>
      <c r="C1395" s="3"/>
      <c r="D1395" s="3"/>
      <c r="E1395" s="3"/>
      <c r="F1395" s="3"/>
      <c r="G1395" s="3"/>
      <c r="H1395" s="3"/>
      <c r="I1395" s="3"/>
      <c r="J1395" s="3"/>
      <c r="K1395" s="3"/>
      <c r="L1395" s="3"/>
      <c r="N1395" s="121"/>
    </row>
    <row r="1396" spans="1:14" x14ac:dyDescent="0.35">
      <c r="A1396" s="3"/>
      <c r="B1396" s="3"/>
      <c r="C1396" s="3"/>
      <c r="D1396" s="3"/>
      <c r="E1396" s="3"/>
      <c r="F1396" s="3"/>
      <c r="G1396" s="3"/>
      <c r="H1396" s="3"/>
      <c r="I1396" s="3"/>
      <c r="J1396" s="3"/>
      <c r="K1396" s="3"/>
      <c r="L1396" s="3"/>
      <c r="N1396" s="121"/>
    </row>
    <row r="1397" spans="1:14" x14ac:dyDescent="0.35">
      <c r="A1397" s="3"/>
      <c r="B1397" s="3"/>
      <c r="C1397" s="3"/>
      <c r="D1397" s="3"/>
      <c r="E1397" s="3"/>
      <c r="F1397" s="3"/>
      <c r="G1397" s="3"/>
      <c r="H1397" s="3"/>
      <c r="I1397" s="3"/>
      <c r="J1397" s="3"/>
      <c r="K1397" s="3"/>
      <c r="L1397" s="3"/>
      <c r="N1397" s="121"/>
    </row>
    <row r="1398" spans="1:14" x14ac:dyDescent="0.35">
      <c r="A1398" s="3"/>
      <c r="B1398" s="3"/>
      <c r="C1398" s="3"/>
      <c r="D1398" s="3"/>
      <c r="E1398" s="3"/>
      <c r="F1398" s="3"/>
      <c r="G1398" s="3"/>
      <c r="H1398" s="3"/>
      <c r="I1398" s="3"/>
      <c r="J1398" s="3"/>
      <c r="K1398" s="3"/>
      <c r="L1398" s="3"/>
      <c r="N1398" s="121"/>
    </row>
    <row r="1399" spans="1:14" x14ac:dyDescent="0.35">
      <c r="A1399" s="3"/>
      <c r="B1399" s="3"/>
      <c r="C1399" s="3"/>
      <c r="D1399" s="3"/>
      <c r="E1399" s="3"/>
      <c r="F1399" s="3"/>
      <c r="G1399" s="3"/>
      <c r="H1399" s="3"/>
      <c r="I1399" s="3"/>
      <c r="J1399" s="3"/>
      <c r="K1399" s="3"/>
      <c r="L1399" s="3"/>
      <c r="N1399" s="121"/>
    </row>
    <row r="1400" spans="1:14" x14ac:dyDescent="0.35">
      <c r="A1400" s="3"/>
      <c r="B1400" s="3"/>
      <c r="C1400" s="3"/>
      <c r="D1400" s="3"/>
      <c r="E1400" s="3"/>
      <c r="F1400" s="3"/>
      <c r="G1400" s="3"/>
      <c r="H1400" s="3"/>
      <c r="I1400" s="3"/>
      <c r="J1400" s="3"/>
      <c r="K1400" s="3"/>
      <c r="L1400" s="3"/>
      <c r="N1400" s="121"/>
    </row>
    <row r="1401" spans="1:14" x14ac:dyDescent="0.35">
      <c r="A1401" s="3"/>
      <c r="B1401" s="3"/>
      <c r="C1401" s="3"/>
      <c r="D1401" s="3"/>
      <c r="E1401" s="3"/>
      <c r="F1401" s="3"/>
      <c r="G1401" s="3"/>
      <c r="H1401" s="3"/>
      <c r="I1401" s="3"/>
      <c r="J1401" s="3"/>
      <c r="K1401" s="3"/>
      <c r="L1401" s="3"/>
      <c r="N1401" s="121"/>
    </row>
    <row r="1402" spans="1:14" x14ac:dyDescent="0.35">
      <c r="A1402" s="3"/>
      <c r="B1402" s="3"/>
      <c r="C1402" s="3"/>
      <c r="D1402" s="3"/>
      <c r="E1402" s="3"/>
      <c r="F1402" s="3"/>
      <c r="G1402" s="3"/>
      <c r="H1402" s="3"/>
      <c r="I1402" s="3"/>
      <c r="J1402" s="3"/>
      <c r="K1402" s="3"/>
      <c r="L1402" s="3"/>
      <c r="N1402" s="121"/>
    </row>
    <row r="1403" spans="1:14" x14ac:dyDescent="0.35">
      <c r="A1403" s="3"/>
      <c r="B1403" s="3"/>
      <c r="C1403" s="3"/>
      <c r="D1403" s="3"/>
      <c r="E1403" s="3"/>
      <c r="F1403" s="3"/>
      <c r="G1403" s="3"/>
      <c r="H1403" s="3"/>
      <c r="I1403" s="3"/>
      <c r="J1403" s="3"/>
      <c r="K1403" s="3"/>
      <c r="L1403" s="3"/>
      <c r="N1403" s="121"/>
    </row>
    <row r="1404" spans="1:14" x14ac:dyDescent="0.35">
      <c r="A1404" s="3"/>
      <c r="B1404" s="3"/>
      <c r="C1404" s="3"/>
      <c r="D1404" s="3"/>
      <c r="E1404" s="3"/>
      <c r="F1404" s="3"/>
      <c r="G1404" s="3"/>
      <c r="H1404" s="3"/>
      <c r="I1404" s="3"/>
      <c r="J1404" s="3"/>
      <c r="K1404" s="3"/>
      <c r="L1404" s="3"/>
      <c r="N1404" s="121"/>
    </row>
    <row r="1405" spans="1:14" x14ac:dyDescent="0.35">
      <c r="A1405" s="3"/>
      <c r="B1405" s="3"/>
      <c r="C1405" s="3"/>
      <c r="D1405" s="3"/>
      <c r="E1405" s="3"/>
      <c r="F1405" s="3"/>
      <c r="G1405" s="3"/>
      <c r="H1405" s="3"/>
      <c r="I1405" s="3"/>
      <c r="J1405" s="3"/>
      <c r="K1405" s="3"/>
      <c r="L1405" s="3"/>
      <c r="N1405" s="121"/>
    </row>
    <row r="1406" spans="1:14" x14ac:dyDescent="0.35">
      <c r="A1406" s="3"/>
      <c r="B1406" s="3"/>
      <c r="C1406" s="3"/>
      <c r="D1406" s="3"/>
      <c r="E1406" s="3"/>
      <c r="F1406" s="3"/>
      <c r="G1406" s="3"/>
      <c r="H1406" s="3"/>
      <c r="I1406" s="3"/>
      <c r="J1406" s="3"/>
      <c r="K1406" s="3"/>
      <c r="L1406" s="3"/>
      <c r="N1406" s="121"/>
    </row>
    <row r="1407" spans="1:14" x14ac:dyDescent="0.35">
      <c r="A1407" s="3"/>
      <c r="B1407" s="3"/>
      <c r="C1407" s="3"/>
      <c r="D1407" s="3"/>
      <c r="E1407" s="3"/>
      <c r="F1407" s="3"/>
      <c r="G1407" s="3"/>
      <c r="H1407" s="3"/>
      <c r="I1407" s="3"/>
      <c r="J1407" s="3"/>
      <c r="K1407" s="3"/>
      <c r="L1407" s="3"/>
      <c r="N1407" s="121"/>
    </row>
    <row r="1408" spans="1:14" x14ac:dyDescent="0.35">
      <c r="A1408" s="3"/>
      <c r="B1408" s="3"/>
      <c r="C1408" s="3"/>
      <c r="D1408" s="3"/>
      <c r="E1408" s="3"/>
      <c r="F1408" s="3"/>
      <c r="G1408" s="3"/>
      <c r="H1408" s="3"/>
      <c r="I1408" s="3"/>
      <c r="J1408" s="3"/>
      <c r="K1408" s="3"/>
      <c r="L1408" s="3"/>
      <c r="N1408" s="121"/>
    </row>
    <row r="1409" spans="1:14" x14ac:dyDescent="0.35">
      <c r="A1409" s="3"/>
      <c r="B1409" s="3"/>
      <c r="C1409" s="3"/>
      <c r="D1409" s="3"/>
      <c r="E1409" s="3"/>
      <c r="F1409" s="3"/>
      <c r="G1409" s="3"/>
      <c r="H1409" s="3"/>
      <c r="I1409" s="3"/>
      <c r="J1409" s="3"/>
      <c r="K1409" s="3"/>
      <c r="L1409" s="3"/>
      <c r="N1409" s="121"/>
    </row>
    <row r="1410" spans="1:14" x14ac:dyDescent="0.35">
      <c r="A1410" s="3"/>
      <c r="B1410" s="3"/>
      <c r="C1410" s="3"/>
      <c r="D1410" s="3"/>
      <c r="E1410" s="3"/>
      <c r="F1410" s="3"/>
      <c r="G1410" s="3"/>
      <c r="H1410" s="3"/>
      <c r="I1410" s="3"/>
      <c r="J1410" s="3"/>
      <c r="K1410" s="3"/>
      <c r="L1410" s="3"/>
      <c r="N1410" s="121"/>
    </row>
    <row r="1411" spans="1:14" x14ac:dyDescent="0.35">
      <c r="A1411" s="3"/>
      <c r="B1411" s="3"/>
      <c r="C1411" s="3"/>
      <c r="D1411" s="3"/>
      <c r="E1411" s="3"/>
      <c r="F1411" s="3"/>
      <c r="G1411" s="3"/>
      <c r="H1411" s="3"/>
      <c r="I1411" s="3"/>
      <c r="J1411" s="3"/>
      <c r="K1411" s="3"/>
      <c r="L1411" s="3"/>
      <c r="N1411" s="121"/>
    </row>
    <row r="1412" spans="1:14" x14ac:dyDescent="0.35">
      <c r="A1412" s="3"/>
      <c r="B1412" s="3"/>
      <c r="C1412" s="3"/>
      <c r="D1412" s="3"/>
      <c r="E1412" s="3"/>
      <c r="F1412" s="3"/>
      <c r="G1412" s="3"/>
      <c r="H1412" s="3"/>
      <c r="I1412" s="3"/>
      <c r="J1412" s="3"/>
      <c r="K1412" s="3"/>
      <c r="L1412" s="3"/>
      <c r="N1412" s="121"/>
    </row>
    <row r="1413" spans="1:14" x14ac:dyDescent="0.35">
      <c r="A1413" s="3"/>
      <c r="B1413" s="3"/>
      <c r="C1413" s="3"/>
      <c r="D1413" s="3"/>
      <c r="E1413" s="3"/>
      <c r="F1413" s="3"/>
      <c r="G1413" s="3"/>
      <c r="H1413" s="3"/>
      <c r="I1413" s="3"/>
      <c r="J1413" s="3"/>
      <c r="K1413" s="3"/>
      <c r="L1413" s="3"/>
      <c r="N1413" s="121"/>
    </row>
    <row r="1414" spans="1:14" x14ac:dyDescent="0.35">
      <c r="A1414" s="3"/>
      <c r="B1414" s="3"/>
      <c r="C1414" s="3"/>
      <c r="D1414" s="3"/>
      <c r="E1414" s="3"/>
      <c r="F1414" s="3"/>
      <c r="G1414" s="3"/>
      <c r="H1414" s="3"/>
      <c r="I1414" s="3"/>
      <c r="J1414" s="3"/>
      <c r="K1414" s="3"/>
      <c r="L1414" s="3"/>
      <c r="N1414" s="121"/>
    </row>
    <row r="1415" spans="1:14" x14ac:dyDescent="0.35">
      <c r="A1415" s="3"/>
      <c r="B1415" s="3"/>
      <c r="C1415" s="3"/>
      <c r="D1415" s="3"/>
      <c r="E1415" s="3"/>
      <c r="F1415" s="3"/>
      <c r="G1415" s="3"/>
      <c r="H1415" s="3"/>
      <c r="I1415" s="3"/>
      <c r="J1415" s="3"/>
      <c r="K1415" s="3"/>
      <c r="L1415" s="3"/>
      <c r="N1415" s="121"/>
    </row>
    <row r="1416" spans="1:14" x14ac:dyDescent="0.35">
      <c r="A1416" s="3"/>
      <c r="B1416" s="3"/>
      <c r="C1416" s="3"/>
      <c r="D1416" s="3"/>
      <c r="E1416" s="3"/>
      <c r="F1416" s="3"/>
      <c r="G1416" s="3"/>
      <c r="H1416" s="3"/>
      <c r="I1416" s="3"/>
      <c r="J1416" s="3"/>
      <c r="K1416" s="3"/>
      <c r="L1416" s="3"/>
      <c r="N1416" s="121"/>
    </row>
    <row r="1417" spans="1:14" x14ac:dyDescent="0.35">
      <c r="A1417" s="3"/>
      <c r="B1417" s="3"/>
      <c r="C1417" s="3"/>
      <c r="D1417" s="3"/>
      <c r="E1417" s="3"/>
      <c r="F1417" s="3"/>
      <c r="G1417" s="3"/>
      <c r="H1417" s="3"/>
      <c r="I1417" s="3"/>
      <c r="J1417" s="3"/>
      <c r="K1417" s="3"/>
      <c r="L1417" s="3"/>
      <c r="N1417" s="121"/>
    </row>
    <row r="1418" spans="1:14" x14ac:dyDescent="0.35">
      <c r="A1418" s="3"/>
      <c r="B1418" s="3"/>
      <c r="C1418" s="3"/>
      <c r="D1418" s="3"/>
      <c r="E1418" s="3"/>
      <c r="F1418" s="3"/>
      <c r="G1418" s="3"/>
      <c r="H1418" s="3"/>
      <c r="I1418" s="3"/>
      <c r="J1418" s="3"/>
      <c r="K1418" s="3"/>
      <c r="L1418" s="3"/>
      <c r="N1418" s="121"/>
    </row>
    <row r="1419" spans="1:14" x14ac:dyDescent="0.35">
      <c r="A1419" s="3"/>
      <c r="B1419" s="3"/>
      <c r="C1419" s="3"/>
      <c r="D1419" s="3"/>
      <c r="E1419" s="3"/>
      <c r="F1419" s="3"/>
      <c r="G1419" s="3"/>
      <c r="H1419" s="3"/>
      <c r="I1419" s="3"/>
      <c r="J1419" s="3"/>
      <c r="K1419" s="3"/>
      <c r="L1419" s="3"/>
      <c r="N1419" s="121"/>
    </row>
    <row r="1420" spans="1:14" x14ac:dyDescent="0.35">
      <c r="A1420" s="3"/>
      <c r="B1420" s="3"/>
      <c r="C1420" s="3"/>
      <c r="D1420" s="3"/>
      <c r="E1420" s="3"/>
      <c r="F1420" s="3"/>
      <c r="G1420" s="3"/>
      <c r="H1420" s="3"/>
      <c r="I1420" s="3"/>
      <c r="J1420" s="3"/>
      <c r="K1420" s="3"/>
      <c r="L1420" s="3"/>
      <c r="N1420" s="121"/>
    </row>
    <row r="1421" spans="1:14" x14ac:dyDescent="0.35">
      <c r="A1421" s="3"/>
      <c r="B1421" s="3"/>
      <c r="C1421" s="3"/>
      <c r="D1421" s="3"/>
      <c r="E1421" s="3"/>
      <c r="F1421" s="3"/>
      <c r="G1421" s="3"/>
      <c r="H1421" s="3"/>
      <c r="I1421" s="3"/>
      <c r="J1421" s="3"/>
      <c r="K1421" s="3"/>
      <c r="L1421" s="3"/>
      <c r="N1421" s="121"/>
    </row>
    <row r="1422" spans="1:14" x14ac:dyDescent="0.35">
      <c r="A1422" s="3"/>
      <c r="B1422" s="3"/>
      <c r="C1422" s="3"/>
      <c r="D1422" s="3"/>
      <c r="E1422" s="3"/>
      <c r="F1422" s="3"/>
      <c r="G1422" s="3"/>
      <c r="H1422" s="3"/>
      <c r="I1422" s="3"/>
      <c r="J1422" s="3"/>
      <c r="K1422" s="3"/>
      <c r="L1422" s="3"/>
      <c r="N1422" s="121"/>
    </row>
    <row r="1423" spans="1:14" x14ac:dyDescent="0.35">
      <c r="A1423" s="3"/>
      <c r="B1423" s="3"/>
      <c r="C1423" s="3"/>
      <c r="D1423" s="3"/>
      <c r="E1423" s="3"/>
      <c r="F1423" s="3"/>
      <c r="G1423" s="3"/>
      <c r="H1423" s="3"/>
      <c r="I1423" s="3"/>
      <c r="J1423" s="3"/>
      <c r="K1423" s="3"/>
      <c r="L1423" s="3"/>
      <c r="N1423" s="121"/>
    </row>
    <row r="1424" spans="1:14" x14ac:dyDescent="0.35">
      <c r="A1424" s="3"/>
      <c r="B1424" s="3"/>
      <c r="C1424" s="3"/>
      <c r="D1424" s="3"/>
      <c r="E1424" s="3"/>
      <c r="F1424" s="3"/>
      <c r="G1424" s="3"/>
      <c r="H1424" s="3"/>
      <c r="I1424" s="3"/>
      <c r="J1424" s="3"/>
      <c r="K1424" s="3"/>
      <c r="L1424" s="3"/>
      <c r="N1424" s="121"/>
    </row>
    <row r="1425" spans="1:14" x14ac:dyDescent="0.35">
      <c r="A1425" s="3"/>
      <c r="B1425" s="3"/>
      <c r="C1425" s="3"/>
      <c r="D1425" s="3"/>
      <c r="E1425" s="3"/>
      <c r="F1425" s="3"/>
      <c r="G1425" s="3"/>
      <c r="H1425" s="3"/>
      <c r="I1425" s="3"/>
      <c r="J1425" s="3"/>
      <c r="K1425" s="3"/>
      <c r="L1425" s="3"/>
      <c r="N1425" s="121"/>
    </row>
    <row r="1426" spans="1:14" x14ac:dyDescent="0.35">
      <c r="A1426" s="3"/>
      <c r="B1426" s="3"/>
      <c r="C1426" s="3"/>
      <c r="D1426" s="3"/>
      <c r="E1426" s="3"/>
      <c r="F1426" s="3"/>
      <c r="G1426" s="3"/>
      <c r="H1426" s="3"/>
      <c r="I1426" s="3"/>
      <c r="J1426" s="3"/>
      <c r="K1426" s="3"/>
      <c r="L1426" s="3"/>
      <c r="N1426" s="121"/>
    </row>
    <row r="1427" spans="1:14" x14ac:dyDescent="0.35">
      <c r="A1427" s="3"/>
      <c r="B1427" s="3"/>
      <c r="C1427" s="3"/>
      <c r="D1427" s="3"/>
      <c r="E1427" s="3"/>
      <c r="F1427" s="3"/>
      <c r="G1427" s="3"/>
      <c r="H1427" s="3"/>
      <c r="I1427" s="3"/>
      <c r="J1427" s="3"/>
      <c r="K1427" s="3"/>
      <c r="L1427" s="3"/>
      <c r="N1427" s="121"/>
    </row>
    <row r="1428" spans="1:14" x14ac:dyDescent="0.35">
      <c r="A1428" s="3"/>
      <c r="B1428" s="3"/>
      <c r="C1428" s="3"/>
      <c r="D1428" s="3"/>
      <c r="E1428" s="3"/>
      <c r="F1428" s="3"/>
      <c r="G1428" s="3"/>
      <c r="H1428" s="3"/>
      <c r="I1428" s="3"/>
      <c r="J1428" s="3"/>
      <c r="K1428" s="3"/>
      <c r="L1428" s="3"/>
      <c r="N1428" s="121"/>
    </row>
    <row r="1429" spans="1:14" x14ac:dyDescent="0.35">
      <c r="A1429" s="3"/>
      <c r="B1429" s="3"/>
      <c r="C1429" s="3"/>
      <c r="D1429" s="3"/>
      <c r="E1429" s="3"/>
      <c r="F1429" s="3"/>
      <c r="G1429" s="3"/>
      <c r="H1429" s="3"/>
      <c r="I1429" s="3"/>
      <c r="J1429" s="3"/>
      <c r="K1429" s="3"/>
      <c r="L1429" s="3"/>
      <c r="N1429" s="121"/>
    </row>
    <row r="1430" spans="1:14" x14ac:dyDescent="0.35">
      <c r="A1430" s="3"/>
      <c r="B1430" s="3"/>
      <c r="C1430" s="3"/>
      <c r="D1430" s="3"/>
      <c r="E1430" s="3"/>
      <c r="F1430" s="3"/>
      <c r="G1430" s="3"/>
      <c r="H1430" s="3"/>
      <c r="I1430" s="3"/>
      <c r="J1430" s="3"/>
      <c r="K1430" s="3"/>
      <c r="L1430" s="3"/>
      <c r="N1430" s="121"/>
    </row>
    <row r="1431" spans="1:14" x14ac:dyDescent="0.35">
      <c r="A1431" s="3"/>
      <c r="B1431" s="3"/>
      <c r="C1431" s="3"/>
      <c r="D1431" s="3"/>
      <c r="E1431" s="3"/>
      <c r="F1431" s="3"/>
      <c r="G1431" s="3"/>
      <c r="H1431" s="3"/>
      <c r="I1431" s="3"/>
      <c r="J1431" s="3"/>
      <c r="K1431" s="3"/>
      <c r="L1431" s="3"/>
      <c r="N1431" s="121"/>
    </row>
    <row r="1432" spans="1:14" x14ac:dyDescent="0.35">
      <c r="A1432" s="3"/>
      <c r="B1432" s="3"/>
      <c r="C1432" s="3"/>
      <c r="D1432" s="3"/>
      <c r="E1432" s="3"/>
      <c r="F1432" s="3"/>
      <c r="G1432" s="3"/>
      <c r="H1432" s="3"/>
      <c r="I1432" s="3"/>
      <c r="J1432" s="3"/>
      <c r="K1432" s="3"/>
      <c r="L1432" s="3"/>
      <c r="N1432" s="121"/>
    </row>
    <row r="1433" spans="1:14" x14ac:dyDescent="0.35">
      <c r="A1433" s="3"/>
      <c r="B1433" s="3"/>
      <c r="C1433" s="3"/>
      <c r="D1433" s="3"/>
      <c r="E1433" s="3"/>
      <c r="F1433" s="3"/>
      <c r="G1433" s="3"/>
      <c r="H1433" s="3"/>
      <c r="I1433" s="3"/>
      <c r="J1433" s="3"/>
      <c r="K1433" s="3"/>
      <c r="L1433" s="3"/>
      <c r="N1433" s="121"/>
    </row>
    <row r="1434" spans="1:14" x14ac:dyDescent="0.35">
      <c r="A1434" s="3"/>
      <c r="B1434" s="3"/>
      <c r="C1434" s="3"/>
      <c r="D1434" s="3"/>
      <c r="E1434" s="3"/>
      <c r="F1434" s="3"/>
      <c r="G1434" s="3"/>
      <c r="H1434" s="3"/>
      <c r="I1434" s="3"/>
      <c r="J1434" s="3"/>
      <c r="K1434" s="3"/>
      <c r="L1434" s="3"/>
      <c r="N1434" s="121"/>
    </row>
    <row r="1435" spans="1:14" x14ac:dyDescent="0.35">
      <c r="A1435" s="3"/>
      <c r="B1435" s="3"/>
      <c r="C1435" s="3"/>
      <c r="D1435" s="3"/>
      <c r="E1435" s="3"/>
      <c r="F1435" s="3"/>
      <c r="G1435" s="3"/>
      <c r="H1435" s="3"/>
      <c r="I1435" s="3"/>
      <c r="J1435" s="3"/>
      <c r="K1435" s="3"/>
      <c r="L1435" s="3"/>
      <c r="N1435" s="121"/>
    </row>
    <row r="1436" spans="1:14" x14ac:dyDescent="0.35">
      <c r="A1436" s="3"/>
      <c r="B1436" s="3"/>
      <c r="C1436" s="3"/>
      <c r="D1436" s="3"/>
      <c r="E1436" s="3"/>
      <c r="F1436" s="3"/>
      <c r="G1436" s="3"/>
      <c r="H1436" s="3"/>
      <c r="I1436" s="3"/>
      <c r="J1436" s="3"/>
      <c r="K1436" s="3"/>
      <c r="L1436" s="3"/>
      <c r="N1436" s="121"/>
    </row>
    <row r="1437" spans="1:14" x14ac:dyDescent="0.35">
      <c r="A1437" s="3"/>
      <c r="B1437" s="3"/>
      <c r="C1437" s="3"/>
      <c r="D1437" s="3"/>
      <c r="E1437" s="3"/>
      <c r="F1437" s="3"/>
      <c r="G1437" s="3"/>
      <c r="H1437" s="3"/>
      <c r="I1437" s="3"/>
      <c r="J1437" s="3"/>
      <c r="K1437" s="3"/>
      <c r="L1437" s="3"/>
      <c r="N1437" s="121"/>
    </row>
    <row r="1438" spans="1:14" x14ac:dyDescent="0.35">
      <c r="A1438" s="3"/>
      <c r="B1438" s="3"/>
      <c r="C1438" s="3"/>
      <c r="D1438" s="3"/>
      <c r="E1438" s="3"/>
      <c r="F1438" s="3"/>
      <c r="G1438" s="3"/>
      <c r="H1438" s="3"/>
      <c r="I1438" s="3"/>
      <c r="J1438" s="3"/>
      <c r="K1438" s="3"/>
      <c r="L1438" s="3"/>
      <c r="N1438" s="121"/>
    </row>
    <row r="1439" spans="1:14" x14ac:dyDescent="0.35">
      <c r="A1439" s="3"/>
      <c r="B1439" s="3"/>
      <c r="C1439" s="3"/>
      <c r="D1439" s="3"/>
      <c r="E1439" s="3"/>
      <c r="F1439" s="3"/>
      <c r="G1439" s="3"/>
      <c r="H1439" s="3"/>
      <c r="I1439" s="3"/>
      <c r="J1439" s="3"/>
      <c r="K1439" s="3"/>
      <c r="L1439" s="3"/>
      <c r="N1439" s="121"/>
    </row>
    <row r="1440" spans="1:14" x14ac:dyDescent="0.35">
      <c r="A1440" s="3"/>
      <c r="B1440" s="3"/>
      <c r="C1440" s="3"/>
      <c r="D1440" s="3"/>
      <c r="E1440" s="3"/>
      <c r="F1440" s="3"/>
      <c r="G1440" s="3"/>
      <c r="H1440" s="3"/>
      <c r="I1440" s="3"/>
      <c r="J1440" s="3"/>
      <c r="K1440" s="3"/>
      <c r="L1440" s="3"/>
      <c r="N1440" s="121"/>
    </row>
    <row r="1441" spans="1:14" x14ac:dyDescent="0.35">
      <c r="A1441" s="3"/>
      <c r="B1441" s="3"/>
      <c r="C1441" s="3"/>
      <c r="D1441" s="3"/>
      <c r="E1441" s="3"/>
      <c r="F1441" s="3"/>
      <c r="G1441" s="3"/>
      <c r="H1441" s="3"/>
      <c r="I1441" s="3"/>
      <c r="J1441" s="3"/>
      <c r="K1441" s="3"/>
      <c r="L1441" s="3"/>
      <c r="N1441" s="121"/>
    </row>
    <row r="1442" spans="1:14" x14ac:dyDescent="0.35">
      <c r="A1442" s="3"/>
      <c r="B1442" s="3"/>
      <c r="C1442" s="3"/>
      <c r="D1442" s="3"/>
      <c r="E1442" s="3"/>
      <c r="F1442" s="3"/>
      <c r="G1442" s="3"/>
      <c r="H1442" s="3"/>
      <c r="I1442" s="3"/>
      <c r="J1442" s="3"/>
      <c r="K1442" s="3"/>
      <c r="L1442" s="3"/>
      <c r="N1442" s="121"/>
    </row>
    <row r="1443" spans="1:14" x14ac:dyDescent="0.35">
      <c r="A1443" s="3"/>
      <c r="B1443" s="3"/>
      <c r="C1443" s="3"/>
      <c r="D1443" s="3"/>
      <c r="E1443" s="3"/>
      <c r="F1443" s="3"/>
      <c r="G1443" s="3"/>
      <c r="H1443" s="3"/>
      <c r="I1443" s="3"/>
      <c r="J1443" s="3"/>
      <c r="K1443" s="3"/>
      <c r="L1443" s="3"/>
      <c r="N1443" s="121"/>
    </row>
    <row r="1444" spans="1:14" x14ac:dyDescent="0.35">
      <c r="A1444" s="3"/>
      <c r="B1444" s="3"/>
      <c r="C1444" s="3"/>
      <c r="D1444" s="3"/>
      <c r="E1444" s="3"/>
      <c r="F1444" s="3"/>
      <c r="G1444" s="3"/>
      <c r="H1444" s="3"/>
      <c r="I1444" s="3"/>
      <c r="J1444" s="3"/>
      <c r="K1444" s="3"/>
      <c r="L1444" s="3"/>
      <c r="N1444" s="121"/>
    </row>
    <row r="1445" spans="1:14" x14ac:dyDescent="0.35">
      <c r="A1445" s="3"/>
      <c r="B1445" s="3"/>
      <c r="C1445" s="3"/>
      <c r="D1445" s="3"/>
      <c r="E1445" s="3"/>
      <c r="F1445" s="3"/>
      <c r="G1445" s="3"/>
      <c r="H1445" s="3"/>
      <c r="I1445" s="3"/>
      <c r="J1445" s="3"/>
      <c r="K1445" s="3"/>
      <c r="L1445" s="3"/>
      <c r="N1445" s="121"/>
    </row>
    <row r="1446" spans="1:14" x14ac:dyDescent="0.35">
      <c r="A1446" s="3"/>
      <c r="B1446" s="3"/>
      <c r="C1446" s="3"/>
      <c r="D1446" s="3"/>
      <c r="E1446" s="3"/>
      <c r="F1446" s="3"/>
      <c r="G1446" s="3"/>
      <c r="H1446" s="3"/>
      <c r="I1446" s="3"/>
      <c r="J1446" s="3"/>
      <c r="K1446" s="3"/>
      <c r="L1446" s="3"/>
      <c r="N1446" s="121"/>
    </row>
    <row r="1447" spans="1:14" x14ac:dyDescent="0.35">
      <c r="A1447" s="3"/>
      <c r="B1447" s="3"/>
      <c r="C1447" s="3"/>
      <c r="D1447" s="3"/>
      <c r="E1447" s="3"/>
      <c r="F1447" s="3"/>
      <c r="G1447" s="3"/>
      <c r="H1447" s="3"/>
      <c r="I1447" s="3"/>
      <c r="J1447" s="3"/>
      <c r="K1447" s="3"/>
      <c r="L1447" s="3"/>
      <c r="N1447" s="121"/>
    </row>
    <row r="1448" spans="1:14" x14ac:dyDescent="0.35">
      <c r="A1448" s="3"/>
      <c r="B1448" s="3"/>
      <c r="C1448" s="3"/>
      <c r="D1448" s="3"/>
      <c r="E1448" s="3"/>
      <c r="F1448" s="3"/>
      <c r="G1448" s="3"/>
      <c r="H1448" s="3"/>
      <c r="I1448" s="3"/>
      <c r="J1448" s="3"/>
      <c r="K1448" s="3"/>
      <c r="L1448" s="3"/>
      <c r="N1448" s="121"/>
    </row>
    <row r="1449" spans="1:14" x14ac:dyDescent="0.35">
      <c r="A1449" s="3"/>
      <c r="B1449" s="3"/>
      <c r="C1449" s="3"/>
      <c r="D1449" s="3"/>
      <c r="E1449" s="3"/>
      <c r="F1449" s="3"/>
      <c r="G1449" s="3"/>
      <c r="H1449" s="3"/>
      <c r="I1449" s="3"/>
      <c r="J1449" s="3"/>
      <c r="K1449" s="3"/>
      <c r="L1449" s="3"/>
      <c r="N1449" s="121"/>
    </row>
    <row r="1450" spans="1:14" x14ac:dyDescent="0.35">
      <c r="A1450" s="3"/>
      <c r="B1450" s="3"/>
      <c r="C1450" s="3"/>
      <c r="D1450" s="3"/>
      <c r="E1450" s="3"/>
      <c r="F1450" s="3"/>
      <c r="G1450" s="3"/>
      <c r="H1450" s="3"/>
      <c r="I1450" s="3"/>
      <c r="J1450" s="3"/>
      <c r="K1450" s="3"/>
      <c r="L1450" s="3"/>
      <c r="N1450" s="121"/>
    </row>
    <row r="1451" spans="1:14" x14ac:dyDescent="0.35">
      <c r="A1451" s="3"/>
      <c r="B1451" s="3"/>
      <c r="C1451" s="3"/>
      <c r="D1451" s="3"/>
      <c r="E1451" s="3"/>
      <c r="F1451" s="3"/>
      <c r="G1451" s="3"/>
      <c r="H1451" s="3"/>
      <c r="I1451" s="3"/>
      <c r="J1451" s="3"/>
      <c r="K1451" s="3"/>
      <c r="L1451" s="3"/>
      <c r="N1451" s="121"/>
    </row>
    <row r="1452" spans="1:14" x14ac:dyDescent="0.35">
      <c r="A1452" s="3"/>
      <c r="B1452" s="3"/>
      <c r="C1452" s="3"/>
      <c r="D1452" s="3"/>
      <c r="E1452" s="3"/>
      <c r="F1452" s="3"/>
      <c r="G1452" s="3"/>
      <c r="H1452" s="3"/>
      <c r="I1452" s="3"/>
      <c r="J1452" s="3"/>
      <c r="K1452" s="3"/>
      <c r="L1452" s="3"/>
      <c r="N1452" s="121"/>
    </row>
    <row r="1453" spans="1:14" x14ac:dyDescent="0.35">
      <c r="A1453" s="3"/>
      <c r="B1453" s="3"/>
      <c r="C1453" s="3"/>
      <c r="D1453" s="3"/>
      <c r="E1453" s="3"/>
      <c r="F1453" s="3"/>
      <c r="G1453" s="3"/>
      <c r="H1453" s="3"/>
      <c r="I1453" s="3"/>
      <c r="J1453" s="3"/>
      <c r="K1453" s="3"/>
      <c r="L1453" s="3"/>
      <c r="N1453" s="121"/>
    </row>
    <row r="1454" spans="1:14" x14ac:dyDescent="0.35">
      <c r="A1454" s="3"/>
      <c r="B1454" s="3"/>
      <c r="C1454" s="3"/>
      <c r="D1454" s="3"/>
      <c r="E1454" s="3"/>
      <c r="F1454" s="3"/>
      <c r="G1454" s="3"/>
      <c r="H1454" s="3"/>
      <c r="I1454" s="3"/>
      <c r="J1454" s="3"/>
      <c r="K1454" s="3"/>
      <c r="L1454" s="3"/>
      <c r="N1454" s="121"/>
    </row>
    <row r="1455" spans="1:14" x14ac:dyDescent="0.35">
      <c r="A1455" s="3"/>
      <c r="B1455" s="3"/>
      <c r="C1455" s="3"/>
      <c r="D1455" s="3"/>
      <c r="E1455" s="3"/>
      <c r="F1455" s="3"/>
      <c r="G1455" s="3"/>
      <c r="H1455" s="3"/>
      <c r="I1455" s="3"/>
      <c r="J1455" s="3"/>
      <c r="K1455" s="3"/>
      <c r="L1455" s="3"/>
      <c r="N1455" s="121"/>
    </row>
    <row r="1456" spans="1:14" x14ac:dyDescent="0.35">
      <c r="A1456" s="3"/>
      <c r="B1456" s="3"/>
      <c r="C1456" s="3"/>
      <c r="D1456" s="3"/>
      <c r="E1456" s="3"/>
      <c r="F1456" s="3"/>
      <c r="G1456" s="3"/>
      <c r="H1456" s="3"/>
      <c r="I1456" s="3"/>
      <c r="J1456" s="3"/>
      <c r="K1456" s="3"/>
      <c r="L1456" s="3"/>
      <c r="N1456" s="121"/>
    </row>
    <row r="1457" spans="1:14" x14ac:dyDescent="0.35">
      <c r="A1457" s="3"/>
      <c r="B1457" s="3"/>
      <c r="C1457" s="3"/>
      <c r="D1457" s="3"/>
      <c r="E1457" s="3"/>
      <c r="F1457" s="3"/>
      <c r="G1457" s="3"/>
      <c r="H1457" s="3"/>
      <c r="I1457" s="3"/>
      <c r="J1457" s="3"/>
      <c r="K1457" s="3"/>
      <c r="L1457" s="3"/>
      <c r="N1457" s="121"/>
    </row>
    <row r="1458" spans="1:14" x14ac:dyDescent="0.35">
      <c r="A1458" s="3"/>
      <c r="B1458" s="3"/>
      <c r="C1458" s="3"/>
      <c r="D1458" s="3"/>
      <c r="E1458" s="3"/>
      <c r="F1458" s="3"/>
      <c r="G1458" s="3"/>
      <c r="H1458" s="3"/>
      <c r="I1458" s="3"/>
      <c r="J1458" s="3"/>
      <c r="K1458" s="3"/>
      <c r="L1458" s="3"/>
      <c r="N1458" s="121"/>
    </row>
    <row r="1459" spans="1:14" x14ac:dyDescent="0.35">
      <c r="A1459" s="3"/>
      <c r="B1459" s="3"/>
      <c r="C1459" s="3"/>
      <c r="D1459" s="3"/>
      <c r="E1459" s="3"/>
      <c r="F1459" s="3"/>
      <c r="G1459" s="3"/>
      <c r="H1459" s="3"/>
      <c r="I1459" s="3"/>
      <c r="J1459" s="3"/>
      <c r="K1459" s="3"/>
      <c r="L1459" s="3"/>
      <c r="N1459" s="121"/>
    </row>
    <row r="1460" spans="1:14" x14ac:dyDescent="0.35">
      <c r="A1460" s="3"/>
      <c r="B1460" s="3"/>
      <c r="C1460" s="3"/>
      <c r="D1460" s="3"/>
      <c r="E1460" s="3"/>
      <c r="F1460" s="3"/>
      <c r="G1460" s="3"/>
      <c r="H1460" s="3"/>
      <c r="I1460" s="3"/>
      <c r="J1460" s="3"/>
      <c r="K1460" s="3"/>
      <c r="L1460" s="3"/>
      <c r="N1460" s="121"/>
    </row>
    <row r="1461" spans="1:14" x14ac:dyDescent="0.35">
      <c r="A1461" s="3"/>
      <c r="B1461" s="3"/>
      <c r="C1461" s="3"/>
      <c r="D1461" s="3"/>
      <c r="E1461" s="3"/>
      <c r="F1461" s="3"/>
      <c r="G1461" s="3"/>
      <c r="H1461" s="3"/>
      <c r="I1461" s="3"/>
      <c r="J1461" s="3"/>
      <c r="K1461" s="3"/>
      <c r="L1461" s="3"/>
      <c r="N1461" s="121"/>
    </row>
    <row r="1462" spans="1:14" x14ac:dyDescent="0.35">
      <c r="A1462" s="3"/>
      <c r="B1462" s="3"/>
      <c r="C1462" s="3"/>
      <c r="D1462" s="3"/>
      <c r="E1462" s="3"/>
      <c r="F1462" s="3"/>
      <c r="G1462" s="3"/>
      <c r="H1462" s="3"/>
      <c r="I1462" s="3"/>
      <c r="J1462" s="3"/>
      <c r="K1462" s="3"/>
      <c r="L1462" s="3"/>
      <c r="N1462" s="121"/>
    </row>
    <row r="1463" spans="1:14" x14ac:dyDescent="0.35">
      <c r="A1463" s="3"/>
      <c r="B1463" s="3"/>
      <c r="C1463" s="3"/>
      <c r="D1463" s="3"/>
      <c r="E1463" s="3"/>
      <c r="F1463" s="3"/>
      <c r="G1463" s="3"/>
      <c r="H1463" s="3"/>
      <c r="I1463" s="3"/>
      <c r="J1463" s="3"/>
      <c r="K1463" s="3"/>
      <c r="L1463" s="3"/>
      <c r="N1463" s="121"/>
    </row>
    <row r="1464" spans="1:14" x14ac:dyDescent="0.35">
      <c r="A1464" s="3"/>
      <c r="B1464" s="3"/>
      <c r="C1464" s="3"/>
      <c r="D1464" s="3"/>
      <c r="E1464" s="3"/>
      <c r="F1464" s="3"/>
      <c r="G1464" s="3"/>
      <c r="H1464" s="3"/>
      <c r="I1464" s="3"/>
      <c r="J1464" s="3"/>
      <c r="K1464" s="3"/>
      <c r="L1464" s="3"/>
      <c r="N1464" s="121"/>
    </row>
    <row r="1465" spans="1:14" x14ac:dyDescent="0.35">
      <c r="A1465" s="3"/>
      <c r="B1465" s="3"/>
      <c r="C1465" s="3"/>
      <c r="D1465" s="3"/>
      <c r="E1465" s="3"/>
      <c r="F1465" s="3"/>
      <c r="G1465" s="3"/>
      <c r="H1465" s="3"/>
      <c r="I1465" s="3"/>
      <c r="J1465" s="3"/>
      <c r="K1465" s="3"/>
      <c r="L1465" s="3"/>
      <c r="N1465" s="121"/>
    </row>
    <row r="1466" spans="1:14" x14ac:dyDescent="0.35">
      <c r="A1466" s="3"/>
      <c r="B1466" s="3"/>
      <c r="C1466" s="3"/>
      <c r="D1466" s="3"/>
      <c r="E1466" s="3"/>
      <c r="F1466" s="3"/>
      <c r="G1466" s="3"/>
      <c r="H1466" s="3"/>
      <c r="I1466" s="3"/>
      <c r="J1466" s="3"/>
      <c r="K1466" s="3"/>
      <c r="L1466" s="3"/>
      <c r="N1466" s="121"/>
    </row>
    <row r="1467" spans="1:14" x14ac:dyDescent="0.35">
      <c r="A1467" s="3"/>
      <c r="B1467" s="3"/>
      <c r="C1467" s="3"/>
      <c r="D1467" s="3"/>
      <c r="E1467" s="3"/>
      <c r="F1467" s="3"/>
      <c r="G1467" s="3"/>
      <c r="H1467" s="3"/>
      <c r="I1467" s="3"/>
      <c r="J1467" s="3"/>
      <c r="K1467" s="3"/>
      <c r="L1467" s="3"/>
      <c r="N1467" s="121"/>
    </row>
    <row r="1468" spans="1:14" x14ac:dyDescent="0.35">
      <c r="A1468" s="3"/>
      <c r="B1468" s="3"/>
      <c r="C1468" s="3"/>
      <c r="D1468" s="3"/>
      <c r="E1468" s="3"/>
      <c r="F1468" s="3"/>
      <c r="G1468" s="3"/>
      <c r="H1468" s="3"/>
      <c r="I1468" s="3"/>
      <c r="J1468" s="3"/>
      <c r="K1468" s="3"/>
      <c r="L1468" s="3"/>
      <c r="N1468" s="121"/>
    </row>
    <row r="1469" spans="1:14" x14ac:dyDescent="0.35">
      <c r="A1469" s="3"/>
      <c r="B1469" s="3"/>
      <c r="C1469" s="3"/>
      <c r="D1469" s="3"/>
      <c r="E1469" s="3"/>
      <c r="F1469" s="3"/>
      <c r="G1469" s="3"/>
      <c r="H1469" s="3"/>
      <c r="I1469" s="3"/>
      <c r="J1469" s="3"/>
      <c r="K1469" s="3"/>
      <c r="L1469" s="3"/>
      <c r="N1469" s="121"/>
    </row>
    <row r="1470" spans="1:14" x14ac:dyDescent="0.35">
      <c r="A1470" s="3"/>
      <c r="B1470" s="3"/>
      <c r="C1470" s="3"/>
      <c r="D1470" s="3"/>
      <c r="E1470" s="3"/>
      <c r="F1470" s="3"/>
      <c r="G1470" s="3"/>
      <c r="H1470" s="3"/>
      <c r="I1470" s="3"/>
      <c r="J1470" s="3"/>
      <c r="K1470" s="3"/>
      <c r="L1470" s="3"/>
      <c r="N1470" s="121"/>
    </row>
    <row r="1471" spans="1:14" x14ac:dyDescent="0.35">
      <c r="A1471" s="3"/>
      <c r="B1471" s="3"/>
      <c r="C1471" s="3"/>
      <c r="D1471" s="3"/>
      <c r="E1471" s="3"/>
      <c r="F1471" s="3"/>
      <c r="G1471" s="3"/>
      <c r="H1471" s="3"/>
      <c r="I1471" s="3"/>
      <c r="J1471" s="3"/>
      <c r="K1471" s="3"/>
      <c r="L1471" s="3"/>
      <c r="N1471" s="121"/>
    </row>
    <row r="1472" spans="1:14" x14ac:dyDescent="0.35">
      <c r="A1472" s="3"/>
      <c r="B1472" s="3"/>
      <c r="C1472" s="3"/>
      <c r="D1472" s="3"/>
      <c r="E1472" s="3"/>
      <c r="F1472" s="3"/>
      <c r="G1472" s="3"/>
      <c r="H1472" s="3"/>
      <c r="I1472" s="3"/>
      <c r="J1472" s="3"/>
      <c r="K1472" s="3"/>
      <c r="L1472" s="3"/>
      <c r="N1472" s="121"/>
    </row>
    <row r="1473" spans="1:14" x14ac:dyDescent="0.35">
      <c r="A1473" s="3"/>
      <c r="B1473" s="3"/>
      <c r="C1473" s="3"/>
      <c r="D1473" s="3"/>
      <c r="E1473" s="3"/>
      <c r="F1473" s="3"/>
      <c r="G1473" s="3"/>
      <c r="H1473" s="3"/>
      <c r="I1473" s="3"/>
      <c r="J1473" s="3"/>
      <c r="K1473" s="3"/>
      <c r="L1473" s="3"/>
      <c r="N1473" s="121"/>
    </row>
    <row r="1474" spans="1:14" x14ac:dyDescent="0.35">
      <c r="A1474" s="3"/>
      <c r="B1474" s="3"/>
      <c r="C1474" s="3"/>
      <c r="D1474" s="3"/>
      <c r="E1474" s="3"/>
      <c r="F1474" s="3"/>
      <c r="G1474" s="3"/>
      <c r="H1474" s="3"/>
      <c r="I1474" s="3"/>
      <c r="J1474" s="3"/>
      <c r="K1474" s="3"/>
      <c r="L1474" s="3"/>
      <c r="N1474" s="121"/>
    </row>
    <row r="1475" spans="1:14" x14ac:dyDescent="0.35">
      <c r="A1475" s="3"/>
      <c r="B1475" s="3"/>
      <c r="C1475" s="3"/>
      <c r="D1475" s="3"/>
      <c r="E1475" s="3"/>
      <c r="F1475" s="3"/>
      <c r="G1475" s="3"/>
      <c r="H1475" s="3"/>
      <c r="I1475" s="3"/>
      <c r="J1475" s="3"/>
      <c r="K1475" s="3"/>
      <c r="L1475" s="3"/>
      <c r="N1475" s="121"/>
    </row>
    <row r="1476" spans="1:14" x14ac:dyDescent="0.35">
      <c r="A1476" s="3"/>
      <c r="B1476" s="3"/>
      <c r="C1476" s="3"/>
      <c r="D1476" s="3"/>
      <c r="E1476" s="3"/>
      <c r="F1476" s="3"/>
      <c r="G1476" s="3"/>
      <c r="H1476" s="3"/>
      <c r="I1476" s="3"/>
      <c r="J1476" s="3"/>
      <c r="K1476" s="3"/>
      <c r="L1476" s="3"/>
      <c r="N1476" s="121"/>
    </row>
    <row r="1477" spans="1:14" x14ac:dyDescent="0.35">
      <c r="A1477" s="3"/>
      <c r="B1477" s="3"/>
      <c r="C1477" s="3"/>
      <c r="D1477" s="3"/>
      <c r="E1477" s="3"/>
      <c r="F1477" s="3"/>
      <c r="G1477" s="3"/>
      <c r="H1477" s="3"/>
      <c r="I1477" s="3"/>
      <c r="J1477" s="3"/>
      <c r="K1477" s="3"/>
      <c r="L1477" s="3"/>
      <c r="N1477" s="121"/>
    </row>
    <row r="1478" spans="1:14" x14ac:dyDescent="0.35">
      <c r="A1478" s="3"/>
      <c r="B1478" s="3"/>
      <c r="C1478" s="3"/>
      <c r="D1478" s="3"/>
      <c r="E1478" s="3"/>
      <c r="F1478" s="3"/>
      <c r="G1478" s="3"/>
      <c r="H1478" s="3"/>
      <c r="I1478" s="3"/>
      <c r="J1478" s="3"/>
      <c r="K1478" s="3"/>
      <c r="L1478" s="3"/>
      <c r="N1478" s="121"/>
    </row>
    <row r="1479" spans="1:14" x14ac:dyDescent="0.35">
      <c r="A1479" s="3"/>
      <c r="B1479" s="3"/>
      <c r="C1479" s="3"/>
      <c r="D1479" s="3"/>
      <c r="E1479" s="3"/>
      <c r="F1479" s="3"/>
      <c r="G1479" s="3"/>
      <c r="H1479" s="3"/>
      <c r="I1479" s="3"/>
      <c r="J1479" s="3"/>
      <c r="K1479" s="3"/>
      <c r="L1479" s="3"/>
      <c r="N1479" s="121"/>
    </row>
    <row r="1480" spans="1:14" x14ac:dyDescent="0.35">
      <c r="A1480" s="3"/>
      <c r="B1480" s="3"/>
      <c r="C1480" s="3"/>
      <c r="D1480" s="3"/>
      <c r="E1480" s="3"/>
      <c r="F1480" s="3"/>
      <c r="G1480" s="3"/>
      <c r="H1480" s="3"/>
      <c r="I1480" s="3"/>
      <c r="J1480" s="3"/>
      <c r="K1480" s="3"/>
      <c r="L1480" s="3"/>
      <c r="N1480" s="121"/>
    </row>
    <row r="1481" spans="1:14" x14ac:dyDescent="0.35">
      <c r="A1481" s="3"/>
      <c r="B1481" s="3"/>
      <c r="C1481" s="3"/>
      <c r="D1481" s="3"/>
      <c r="E1481" s="3"/>
      <c r="F1481" s="3"/>
      <c r="G1481" s="3"/>
      <c r="H1481" s="3"/>
      <c r="I1481" s="3"/>
      <c r="J1481" s="3"/>
      <c r="K1481" s="3"/>
      <c r="L1481" s="3"/>
      <c r="N1481" s="121"/>
    </row>
    <row r="1482" spans="1:14" x14ac:dyDescent="0.35">
      <c r="A1482" s="3"/>
      <c r="B1482" s="3"/>
      <c r="C1482" s="3"/>
      <c r="D1482" s="3"/>
      <c r="E1482" s="3"/>
      <c r="F1482" s="3"/>
      <c r="G1482" s="3"/>
      <c r="H1482" s="3"/>
      <c r="I1482" s="3"/>
      <c r="J1482" s="3"/>
      <c r="K1482" s="3"/>
      <c r="L1482" s="3"/>
      <c r="N1482" s="121"/>
    </row>
    <row r="1483" spans="1:14" x14ac:dyDescent="0.35">
      <c r="A1483" s="3"/>
      <c r="B1483" s="3"/>
      <c r="C1483" s="3"/>
      <c r="D1483" s="3"/>
      <c r="E1483" s="3"/>
      <c r="F1483" s="3"/>
      <c r="G1483" s="3"/>
      <c r="H1483" s="3"/>
      <c r="I1483" s="3"/>
      <c r="J1483" s="3"/>
      <c r="K1483" s="3"/>
      <c r="L1483" s="3"/>
      <c r="N1483" s="121"/>
    </row>
    <row r="1484" spans="1:14" x14ac:dyDescent="0.35">
      <c r="A1484" s="3"/>
      <c r="B1484" s="3"/>
      <c r="C1484" s="3"/>
      <c r="D1484" s="3"/>
      <c r="E1484" s="3"/>
      <c r="F1484" s="3"/>
      <c r="G1484" s="3"/>
      <c r="H1484" s="3"/>
      <c r="I1484" s="3"/>
      <c r="J1484" s="3"/>
      <c r="K1484" s="3"/>
      <c r="L1484" s="3"/>
      <c r="N1484" s="121"/>
    </row>
    <row r="1485" spans="1:14" x14ac:dyDescent="0.35">
      <c r="A1485" s="3"/>
      <c r="B1485" s="3"/>
      <c r="C1485" s="3"/>
      <c r="D1485" s="3"/>
      <c r="E1485" s="3"/>
      <c r="F1485" s="3"/>
      <c r="G1485" s="3"/>
      <c r="H1485" s="3"/>
      <c r="I1485" s="3"/>
      <c r="J1485" s="3"/>
      <c r="K1485" s="3"/>
      <c r="L1485" s="3"/>
      <c r="N1485" s="121"/>
    </row>
    <row r="1486" spans="1:14" x14ac:dyDescent="0.35">
      <c r="A1486" s="3"/>
      <c r="B1486" s="3"/>
      <c r="C1486" s="3"/>
      <c r="D1486" s="3"/>
      <c r="E1486" s="3"/>
      <c r="F1486" s="3"/>
      <c r="G1486" s="3"/>
      <c r="H1486" s="3"/>
      <c r="I1486" s="3"/>
      <c r="J1486" s="3"/>
      <c r="K1486" s="3"/>
      <c r="L1486" s="3"/>
      <c r="N1486" s="121"/>
    </row>
    <row r="1487" spans="1:14" x14ac:dyDescent="0.35">
      <c r="A1487" s="3"/>
      <c r="B1487" s="3"/>
      <c r="C1487" s="3"/>
      <c r="D1487" s="3"/>
      <c r="E1487" s="3"/>
      <c r="F1487" s="3"/>
      <c r="G1487" s="3"/>
      <c r="H1487" s="3"/>
      <c r="I1487" s="3"/>
      <c r="J1487" s="3"/>
      <c r="K1487" s="3"/>
      <c r="L1487" s="3"/>
      <c r="N1487" s="121"/>
    </row>
    <row r="1488" spans="1:14" x14ac:dyDescent="0.35">
      <c r="A1488" s="3"/>
      <c r="B1488" s="3"/>
      <c r="C1488" s="3"/>
      <c r="D1488" s="3"/>
      <c r="E1488" s="3"/>
      <c r="F1488" s="3"/>
      <c r="G1488" s="3"/>
      <c r="H1488" s="3"/>
      <c r="I1488" s="3"/>
      <c r="J1488" s="3"/>
      <c r="K1488" s="3"/>
      <c r="L1488" s="3"/>
      <c r="N1488" s="121"/>
    </row>
    <row r="1489" spans="1:14" x14ac:dyDescent="0.35">
      <c r="A1489" s="3"/>
      <c r="B1489" s="3"/>
      <c r="C1489" s="3"/>
      <c r="D1489" s="3"/>
      <c r="E1489" s="3"/>
      <c r="F1489" s="3"/>
      <c r="G1489" s="3"/>
      <c r="H1489" s="3"/>
      <c r="I1489" s="3"/>
      <c r="J1489" s="3"/>
      <c r="K1489" s="3"/>
      <c r="L1489" s="3"/>
      <c r="N1489" s="121"/>
    </row>
    <row r="1490" spans="1:14" x14ac:dyDescent="0.35">
      <c r="A1490" s="3"/>
      <c r="B1490" s="3"/>
      <c r="C1490" s="3"/>
      <c r="D1490" s="3"/>
      <c r="E1490" s="3"/>
      <c r="F1490" s="3"/>
      <c r="G1490" s="3"/>
      <c r="H1490" s="3"/>
      <c r="I1490" s="3"/>
      <c r="J1490" s="3"/>
      <c r="K1490" s="3"/>
      <c r="L1490" s="3"/>
      <c r="N1490" s="121"/>
    </row>
    <row r="1491" spans="1:14" x14ac:dyDescent="0.35">
      <c r="A1491" s="3"/>
      <c r="B1491" s="3"/>
      <c r="C1491" s="3"/>
      <c r="D1491" s="3"/>
      <c r="E1491" s="3"/>
      <c r="F1491" s="3"/>
      <c r="G1491" s="3"/>
      <c r="H1491" s="3"/>
      <c r="I1491" s="3"/>
      <c r="J1491" s="3"/>
      <c r="K1491" s="3"/>
      <c r="L1491" s="3"/>
      <c r="N1491" s="121"/>
    </row>
    <row r="1492" spans="1:14" x14ac:dyDescent="0.35">
      <c r="A1492" s="3"/>
      <c r="B1492" s="3"/>
      <c r="C1492" s="3"/>
      <c r="D1492" s="3"/>
      <c r="E1492" s="3"/>
      <c r="F1492" s="3"/>
      <c r="G1492" s="3"/>
      <c r="H1492" s="3"/>
      <c r="I1492" s="3"/>
      <c r="J1492" s="3"/>
      <c r="K1492" s="3"/>
      <c r="L1492" s="3"/>
      <c r="N1492" s="121"/>
    </row>
    <row r="1493" spans="1:14" x14ac:dyDescent="0.35">
      <c r="A1493" s="3"/>
      <c r="B1493" s="3"/>
      <c r="C1493" s="3"/>
      <c r="D1493" s="3"/>
      <c r="E1493" s="3"/>
      <c r="F1493" s="3"/>
      <c r="G1493" s="3"/>
      <c r="H1493" s="3"/>
      <c r="I1493" s="3"/>
      <c r="J1493" s="3"/>
      <c r="K1493" s="3"/>
      <c r="L1493" s="3"/>
      <c r="N1493" s="121"/>
    </row>
    <row r="1494" spans="1:14" x14ac:dyDescent="0.35">
      <c r="A1494" s="3"/>
      <c r="B1494" s="3"/>
      <c r="C1494" s="3"/>
      <c r="D1494" s="3"/>
      <c r="E1494" s="3"/>
      <c r="F1494" s="3"/>
      <c r="G1494" s="3"/>
      <c r="H1494" s="3"/>
      <c r="I1494" s="3"/>
      <c r="J1494" s="3"/>
      <c r="K1494" s="3"/>
      <c r="L1494" s="3"/>
      <c r="N1494" s="121"/>
    </row>
    <row r="1495" spans="1:14" x14ac:dyDescent="0.35">
      <c r="A1495" s="3"/>
      <c r="B1495" s="3"/>
      <c r="C1495" s="3"/>
      <c r="D1495" s="3"/>
      <c r="E1495" s="3"/>
      <c r="F1495" s="3"/>
      <c r="G1495" s="3"/>
      <c r="H1495" s="3"/>
      <c r="I1495" s="3"/>
      <c r="J1495" s="3"/>
      <c r="K1495" s="3"/>
      <c r="L1495" s="3"/>
      <c r="N1495" s="121"/>
    </row>
    <row r="1496" spans="1:14" x14ac:dyDescent="0.35">
      <c r="A1496" s="3"/>
      <c r="B1496" s="3"/>
      <c r="C1496" s="3"/>
      <c r="D1496" s="3"/>
      <c r="E1496" s="3"/>
      <c r="F1496" s="3"/>
      <c r="G1496" s="3"/>
      <c r="H1496" s="3"/>
      <c r="I1496" s="3"/>
      <c r="J1496" s="3"/>
      <c r="K1496" s="3"/>
      <c r="L1496" s="3"/>
      <c r="N1496" s="121"/>
    </row>
    <row r="1497" spans="1:14" x14ac:dyDescent="0.35">
      <c r="A1497" s="3"/>
      <c r="B1497" s="3"/>
      <c r="C1497" s="3"/>
      <c r="D1497" s="3"/>
      <c r="E1497" s="3"/>
      <c r="F1497" s="3"/>
      <c r="G1497" s="3"/>
      <c r="H1497" s="3"/>
      <c r="I1497" s="3"/>
      <c r="J1497" s="3"/>
      <c r="K1497" s="3"/>
      <c r="L1497" s="3"/>
      <c r="N1497" s="121"/>
    </row>
    <row r="1498" spans="1:14" x14ac:dyDescent="0.35">
      <c r="A1498" s="3"/>
      <c r="B1498" s="3"/>
      <c r="C1498" s="3"/>
      <c r="D1498" s="3"/>
      <c r="E1498" s="3"/>
      <c r="F1498" s="3"/>
      <c r="G1498" s="3"/>
      <c r="H1498" s="3"/>
      <c r="I1498" s="3"/>
      <c r="J1498" s="3"/>
      <c r="K1498" s="3"/>
      <c r="L1498" s="3"/>
      <c r="N1498" s="121"/>
    </row>
    <row r="1499" spans="1:14" x14ac:dyDescent="0.35">
      <c r="A1499" s="3"/>
      <c r="B1499" s="3"/>
      <c r="C1499" s="3"/>
      <c r="D1499" s="3"/>
      <c r="E1499" s="3"/>
      <c r="F1499" s="3"/>
      <c r="G1499" s="3"/>
      <c r="H1499" s="3"/>
      <c r="I1499" s="3"/>
      <c r="J1499" s="3"/>
      <c r="K1499" s="3"/>
      <c r="L1499" s="3"/>
      <c r="N1499" s="121"/>
    </row>
    <row r="1500" spans="1:14" x14ac:dyDescent="0.35">
      <c r="A1500" s="3"/>
      <c r="B1500" s="3"/>
      <c r="C1500" s="3"/>
      <c r="D1500" s="3"/>
      <c r="E1500" s="3"/>
      <c r="F1500" s="3"/>
      <c r="G1500" s="3"/>
      <c r="H1500" s="3"/>
      <c r="I1500" s="3"/>
      <c r="J1500" s="3"/>
      <c r="K1500" s="3"/>
      <c r="L1500" s="3"/>
      <c r="N1500" s="121"/>
    </row>
    <row r="1501" spans="1:14" x14ac:dyDescent="0.35">
      <c r="A1501" s="3"/>
      <c r="B1501" s="3"/>
      <c r="C1501" s="3"/>
      <c r="D1501" s="3"/>
      <c r="E1501" s="3"/>
      <c r="F1501" s="3"/>
      <c r="G1501" s="3"/>
      <c r="H1501" s="3"/>
      <c r="I1501" s="3"/>
      <c r="J1501" s="3"/>
      <c r="K1501" s="3"/>
      <c r="L1501" s="3"/>
      <c r="N1501" s="121"/>
    </row>
    <row r="1502" spans="1:14" x14ac:dyDescent="0.35">
      <c r="A1502" s="3"/>
      <c r="B1502" s="3"/>
      <c r="C1502" s="3"/>
      <c r="D1502" s="3"/>
      <c r="E1502" s="3"/>
      <c r="F1502" s="3"/>
      <c r="G1502" s="3"/>
      <c r="H1502" s="3"/>
      <c r="I1502" s="3"/>
      <c r="J1502" s="3"/>
      <c r="K1502" s="3"/>
      <c r="L1502" s="3"/>
      <c r="N1502" s="121"/>
    </row>
    <row r="1503" spans="1:14" x14ac:dyDescent="0.35">
      <c r="A1503" s="3"/>
      <c r="B1503" s="3"/>
      <c r="C1503" s="3"/>
      <c r="D1503" s="3"/>
      <c r="E1503" s="3"/>
      <c r="F1503" s="3"/>
      <c r="G1503" s="3"/>
      <c r="H1503" s="3"/>
      <c r="I1503" s="3"/>
      <c r="J1503" s="3"/>
      <c r="K1503" s="3"/>
      <c r="L1503" s="3"/>
      <c r="N1503" s="121"/>
    </row>
    <row r="1504" spans="1:14" x14ac:dyDescent="0.35">
      <c r="A1504" s="3"/>
      <c r="B1504" s="3"/>
      <c r="C1504" s="3"/>
      <c r="D1504" s="3"/>
      <c r="E1504" s="3"/>
      <c r="F1504" s="3"/>
      <c r="G1504" s="3"/>
      <c r="H1504" s="3"/>
      <c r="I1504" s="3"/>
      <c r="J1504" s="3"/>
      <c r="K1504" s="3"/>
      <c r="L1504" s="3"/>
      <c r="N1504" s="121"/>
    </row>
    <row r="1505" spans="1:14" x14ac:dyDescent="0.35">
      <c r="A1505" s="3"/>
      <c r="B1505" s="3"/>
      <c r="C1505" s="3"/>
      <c r="D1505" s="3"/>
      <c r="E1505" s="3"/>
      <c r="F1505" s="3"/>
      <c r="G1505" s="3"/>
      <c r="H1505" s="3"/>
      <c r="I1505" s="3"/>
      <c r="J1505" s="3"/>
      <c r="K1505" s="3"/>
      <c r="L1505" s="3"/>
      <c r="N1505" s="121"/>
    </row>
    <row r="1506" spans="1:14" x14ac:dyDescent="0.35">
      <c r="A1506" s="3"/>
      <c r="B1506" s="3"/>
      <c r="C1506" s="3"/>
      <c r="D1506" s="3"/>
      <c r="E1506" s="3"/>
      <c r="F1506" s="3"/>
      <c r="G1506" s="3"/>
      <c r="H1506" s="3"/>
      <c r="I1506" s="3"/>
      <c r="J1506" s="3"/>
      <c r="K1506" s="3"/>
      <c r="L1506" s="3"/>
      <c r="N1506" s="121"/>
    </row>
    <row r="1507" spans="1:14" x14ac:dyDescent="0.35">
      <c r="A1507" s="3"/>
      <c r="B1507" s="3"/>
      <c r="C1507" s="3"/>
      <c r="D1507" s="3"/>
      <c r="E1507" s="3"/>
      <c r="F1507" s="3"/>
      <c r="G1507" s="3"/>
      <c r="H1507" s="3"/>
      <c r="I1507" s="3"/>
      <c r="J1507" s="3"/>
      <c r="K1507" s="3"/>
      <c r="L1507" s="3"/>
      <c r="N1507" s="121"/>
    </row>
    <row r="1508" spans="1:14" x14ac:dyDescent="0.35">
      <c r="A1508" s="3"/>
      <c r="B1508" s="3"/>
      <c r="C1508" s="3"/>
      <c r="D1508" s="3"/>
      <c r="E1508" s="3"/>
      <c r="F1508" s="3"/>
      <c r="G1508" s="3"/>
      <c r="H1508" s="3"/>
      <c r="I1508" s="3"/>
      <c r="J1508" s="3"/>
      <c r="K1508" s="3"/>
      <c r="L1508" s="3"/>
      <c r="N1508" s="121"/>
    </row>
    <row r="1509" spans="1:14" x14ac:dyDescent="0.35">
      <c r="A1509" s="3"/>
      <c r="B1509" s="3"/>
      <c r="C1509" s="3"/>
      <c r="D1509" s="3"/>
      <c r="E1509" s="3"/>
      <c r="F1509" s="3"/>
      <c r="G1509" s="3"/>
      <c r="H1509" s="3"/>
      <c r="I1509" s="3"/>
      <c r="J1509" s="3"/>
      <c r="K1509" s="3"/>
      <c r="L1509" s="3"/>
      <c r="N1509" s="121"/>
    </row>
    <row r="1510" spans="1:14" x14ac:dyDescent="0.35">
      <c r="A1510" s="3"/>
      <c r="B1510" s="3"/>
      <c r="C1510" s="3"/>
      <c r="D1510" s="3"/>
      <c r="E1510" s="3"/>
      <c r="F1510" s="3"/>
      <c r="G1510" s="3"/>
      <c r="H1510" s="3"/>
      <c r="I1510" s="3"/>
      <c r="J1510" s="3"/>
      <c r="K1510" s="3"/>
      <c r="L1510" s="3"/>
      <c r="N1510" s="121"/>
    </row>
    <row r="1511" spans="1:14" x14ac:dyDescent="0.35">
      <c r="A1511" s="3"/>
      <c r="B1511" s="3"/>
      <c r="C1511" s="3"/>
      <c r="D1511" s="3"/>
      <c r="E1511" s="3"/>
      <c r="F1511" s="3"/>
      <c r="G1511" s="3"/>
      <c r="H1511" s="3"/>
      <c r="I1511" s="3"/>
      <c r="J1511" s="3"/>
      <c r="K1511" s="3"/>
      <c r="L1511" s="3"/>
      <c r="N1511" s="121"/>
    </row>
    <row r="1512" spans="1:14" x14ac:dyDescent="0.35">
      <c r="A1512" s="3"/>
      <c r="B1512" s="3"/>
      <c r="C1512" s="3"/>
      <c r="D1512" s="3"/>
      <c r="E1512" s="3"/>
      <c r="F1512" s="3"/>
      <c r="G1512" s="3"/>
      <c r="H1512" s="3"/>
      <c r="I1512" s="3"/>
      <c r="J1512" s="3"/>
      <c r="K1512" s="3"/>
      <c r="L1512" s="3"/>
      <c r="N1512" s="121"/>
    </row>
    <row r="1513" spans="1:14" x14ac:dyDescent="0.35">
      <c r="A1513" s="3"/>
      <c r="B1513" s="3"/>
      <c r="C1513" s="3"/>
      <c r="D1513" s="3"/>
      <c r="E1513" s="3"/>
      <c r="F1513" s="3"/>
      <c r="G1513" s="3"/>
      <c r="H1513" s="3"/>
      <c r="I1513" s="3"/>
      <c r="J1513" s="3"/>
      <c r="K1513" s="3"/>
      <c r="L1513" s="3"/>
      <c r="N1513" s="121"/>
    </row>
    <row r="1514" spans="1:14" x14ac:dyDescent="0.35">
      <c r="A1514" s="3"/>
      <c r="B1514" s="3"/>
      <c r="C1514" s="3"/>
      <c r="D1514" s="3"/>
      <c r="E1514" s="3"/>
      <c r="F1514" s="3"/>
      <c r="G1514" s="3"/>
      <c r="H1514" s="3"/>
      <c r="I1514" s="3"/>
      <c r="J1514" s="3"/>
      <c r="K1514" s="3"/>
      <c r="L1514" s="3"/>
      <c r="N1514" s="121"/>
    </row>
    <row r="1515" spans="1:14" x14ac:dyDescent="0.35">
      <c r="A1515" s="3"/>
      <c r="B1515" s="3"/>
      <c r="C1515" s="3"/>
      <c r="D1515" s="3"/>
      <c r="E1515" s="3"/>
      <c r="F1515" s="3"/>
      <c r="G1515" s="3"/>
      <c r="H1515" s="3"/>
      <c r="I1515" s="3"/>
      <c r="J1515" s="3"/>
      <c r="K1515" s="3"/>
      <c r="L1515" s="3"/>
      <c r="N1515" s="121"/>
    </row>
    <row r="1516" spans="1:14" x14ac:dyDescent="0.35">
      <c r="A1516" s="3"/>
      <c r="B1516" s="3"/>
      <c r="C1516" s="3"/>
      <c r="D1516" s="3"/>
      <c r="E1516" s="3"/>
      <c r="F1516" s="3"/>
      <c r="G1516" s="3"/>
      <c r="H1516" s="3"/>
      <c r="I1516" s="3"/>
      <c r="J1516" s="3"/>
      <c r="K1516" s="3"/>
      <c r="L1516" s="3"/>
      <c r="N1516" s="121"/>
    </row>
    <row r="1517" spans="1:14" x14ac:dyDescent="0.35">
      <c r="A1517" s="3"/>
      <c r="B1517" s="3"/>
      <c r="C1517" s="3"/>
      <c r="D1517" s="3"/>
      <c r="E1517" s="3"/>
      <c r="F1517" s="3"/>
      <c r="G1517" s="3"/>
      <c r="H1517" s="3"/>
      <c r="I1517" s="3"/>
      <c r="J1517" s="3"/>
      <c r="K1517" s="3"/>
      <c r="L1517" s="3"/>
      <c r="N1517" s="121"/>
    </row>
    <row r="1518" spans="1:14" x14ac:dyDescent="0.35">
      <c r="A1518" s="3"/>
      <c r="B1518" s="3"/>
      <c r="C1518" s="3"/>
      <c r="D1518" s="3"/>
      <c r="E1518" s="3"/>
      <c r="F1518" s="3"/>
      <c r="G1518" s="3"/>
      <c r="H1518" s="3"/>
      <c r="I1518" s="3"/>
      <c r="J1518" s="3"/>
      <c r="K1518" s="3"/>
      <c r="L1518" s="3"/>
      <c r="N1518" s="121"/>
    </row>
    <row r="1519" spans="1:14" x14ac:dyDescent="0.35">
      <c r="A1519" s="3"/>
      <c r="B1519" s="3"/>
      <c r="C1519" s="3"/>
      <c r="D1519" s="3"/>
      <c r="E1519" s="3"/>
      <c r="F1519" s="3"/>
      <c r="G1519" s="3"/>
      <c r="H1519" s="3"/>
      <c r="I1519" s="3"/>
      <c r="J1519" s="3"/>
      <c r="K1519" s="3"/>
      <c r="L1519" s="3"/>
      <c r="N1519" s="121"/>
    </row>
    <row r="1520" spans="1:14" x14ac:dyDescent="0.35">
      <c r="A1520" s="3"/>
      <c r="B1520" s="3"/>
      <c r="C1520" s="3"/>
      <c r="D1520" s="3"/>
      <c r="E1520" s="3"/>
      <c r="F1520" s="3"/>
      <c r="G1520" s="3"/>
      <c r="H1520" s="3"/>
      <c r="I1520" s="3"/>
      <c r="J1520" s="3"/>
      <c r="K1520" s="3"/>
      <c r="L1520" s="3"/>
      <c r="N1520" s="121"/>
    </row>
    <row r="1521" spans="1:14" x14ac:dyDescent="0.35">
      <c r="A1521" s="3"/>
      <c r="B1521" s="3"/>
      <c r="C1521" s="3"/>
      <c r="D1521" s="3"/>
      <c r="E1521" s="3"/>
      <c r="F1521" s="3"/>
      <c r="G1521" s="3"/>
      <c r="H1521" s="3"/>
      <c r="I1521" s="3"/>
      <c r="J1521" s="3"/>
      <c r="K1521" s="3"/>
      <c r="L1521" s="3"/>
      <c r="N1521" s="121"/>
    </row>
    <row r="1522" spans="1:14" x14ac:dyDescent="0.35">
      <c r="A1522" s="3"/>
      <c r="B1522" s="3"/>
      <c r="C1522" s="3"/>
      <c r="D1522" s="3"/>
      <c r="E1522" s="3"/>
      <c r="F1522" s="3"/>
      <c r="G1522" s="3"/>
      <c r="H1522" s="3"/>
      <c r="I1522" s="3"/>
      <c r="J1522" s="3"/>
      <c r="K1522" s="3"/>
      <c r="L1522" s="3"/>
      <c r="N1522" s="121"/>
    </row>
    <row r="1523" spans="1:14" x14ac:dyDescent="0.35">
      <c r="A1523" s="3"/>
      <c r="B1523" s="3"/>
      <c r="C1523" s="3"/>
      <c r="D1523" s="3"/>
      <c r="E1523" s="3"/>
      <c r="F1523" s="3"/>
      <c r="G1523" s="3"/>
      <c r="H1523" s="3"/>
      <c r="I1523" s="3"/>
      <c r="J1523" s="3"/>
      <c r="K1523" s="3"/>
      <c r="L1523" s="3"/>
      <c r="N1523" s="121"/>
    </row>
    <row r="1524" spans="1:14" x14ac:dyDescent="0.35">
      <c r="A1524" s="3"/>
      <c r="B1524" s="3"/>
      <c r="C1524" s="3"/>
      <c r="D1524" s="3"/>
      <c r="E1524" s="3"/>
      <c r="F1524" s="3"/>
      <c r="G1524" s="3"/>
      <c r="H1524" s="3"/>
      <c r="I1524" s="3"/>
      <c r="J1524" s="3"/>
      <c r="K1524" s="3"/>
      <c r="L1524" s="3"/>
      <c r="N1524" s="121"/>
    </row>
    <row r="1525" spans="1:14" x14ac:dyDescent="0.35">
      <c r="A1525" s="3"/>
      <c r="B1525" s="3"/>
      <c r="C1525" s="3"/>
      <c r="D1525" s="3"/>
      <c r="E1525" s="3"/>
      <c r="F1525" s="3"/>
      <c r="G1525" s="3"/>
      <c r="H1525" s="3"/>
      <c r="I1525" s="3"/>
      <c r="J1525" s="3"/>
      <c r="K1525" s="3"/>
      <c r="L1525" s="3"/>
      <c r="N1525" s="121"/>
    </row>
    <row r="1526" spans="1:14" x14ac:dyDescent="0.35">
      <c r="A1526" s="3"/>
      <c r="B1526" s="3"/>
      <c r="C1526" s="3"/>
      <c r="D1526" s="3"/>
      <c r="E1526" s="3"/>
      <c r="F1526" s="3"/>
      <c r="G1526" s="3"/>
      <c r="H1526" s="3"/>
      <c r="I1526" s="3"/>
      <c r="J1526" s="3"/>
      <c r="K1526" s="3"/>
      <c r="L1526" s="3"/>
      <c r="N1526" s="121"/>
    </row>
    <row r="1527" spans="1:14" x14ac:dyDescent="0.35">
      <c r="A1527" s="3"/>
      <c r="B1527" s="3"/>
      <c r="C1527" s="3"/>
      <c r="D1527" s="3"/>
      <c r="E1527" s="3"/>
      <c r="F1527" s="3"/>
      <c r="G1527" s="3"/>
      <c r="H1527" s="3"/>
      <c r="I1527" s="3"/>
      <c r="J1527" s="3"/>
      <c r="K1527" s="3"/>
      <c r="L1527" s="3"/>
      <c r="N1527" s="121"/>
    </row>
    <row r="1528" spans="1:14" x14ac:dyDescent="0.35">
      <c r="A1528" s="3"/>
      <c r="B1528" s="3"/>
      <c r="C1528" s="3"/>
      <c r="D1528" s="3"/>
      <c r="E1528" s="3"/>
      <c r="F1528" s="3"/>
      <c r="G1528" s="3"/>
      <c r="H1528" s="3"/>
      <c r="I1528" s="3"/>
      <c r="J1528" s="3"/>
      <c r="K1528" s="3"/>
      <c r="L1528" s="3"/>
      <c r="N1528" s="121"/>
    </row>
    <row r="1529" spans="1:14" x14ac:dyDescent="0.35">
      <c r="A1529" s="3"/>
      <c r="B1529" s="3"/>
      <c r="C1529" s="3"/>
      <c r="D1529" s="3"/>
      <c r="E1529" s="3"/>
      <c r="F1529" s="3"/>
      <c r="G1529" s="3"/>
      <c r="H1529" s="3"/>
      <c r="I1529" s="3"/>
      <c r="J1529" s="3"/>
      <c r="K1529" s="3"/>
      <c r="L1529" s="3"/>
      <c r="N1529" s="121"/>
    </row>
    <row r="1530" spans="1:14" x14ac:dyDescent="0.35">
      <c r="A1530" s="3"/>
      <c r="B1530" s="3"/>
      <c r="C1530" s="3"/>
      <c r="D1530" s="3"/>
      <c r="E1530" s="3"/>
      <c r="F1530" s="3"/>
      <c r="G1530" s="3"/>
      <c r="H1530" s="3"/>
      <c r="I1530" s="3"/>
      <c r="J1530" s="3"/>
      <c r="K1530" s="3"/>
      <c r="L1530" s="3"/>
      <c r="N1530" s="121"/>
    </row>
    <row r="1531" spans="1:14" x14ac:dyDescent="0.35">
      <c r="A1531" s="3"/>
      <c r="B1531" s="3"/>
      <c r="C1531" s="3"/>
      <c r="D1531" s="3"/>
      <c r="E1531" s="3"/>
      <c r="F1531" s="3"/>
      <c r="G1531" s="3"/>
      <c r="H1531" s="3"/>
      <c r="I1531" s="3"/>
      <c r="J1531" s="3"/>
      <c r="K1531" s="3"/>
      <c r="L1531" s="3"/>
      <c r="N1531" s="121"/>
    </row>
    <row r="1532" spans="1:14" x14ac:dyDescent="0.35">
      <c r="A1532" s="3"/>
      <c r="B1532" s="3"/>
      <c r="C1532" s="3"/>
      <c r="D1532" s="3"/>
      <c r="E1532" s="3"/>
      <c r="F1532" s="3"/>
      <c r="G1532" s="3"/>
      <c r="H1532" s="3"/>
      <c r="I1532" s="3"/>
      <c r="J1532" s="3"/>
      <c r="K1532" s="3"/>
      <c r="L1532" s="3"/>
      <c r="N1532" s="121"/>
    </row>
    <row r="1533" spans="1:14" x14ac:dyDescent="0.35">
      <c r="A1533" s="3"/>
      <c r="B1533" s="3"/>
      <c r="C1533" s="3"/>
      <c r="D1533" s="3"/>
      <c r="E1533" s="3"/>
      <c r="F1533" s="3"/>
      <c r="G1533" s="3"/>
      <c r="H1533" s="3"/>
      <c r="I1533" s="3"/>
      <c r="J1533" s="3"/>
      <c r="K1533" s="3"/>
      <c r="L1533" s="3"/>
      <c r="N1533" s="121"/>
    </row>
    <row r="1534" spans="1:14" x14ac:dyDescent="0.35">
      <c r="A1534" s="3"/>
      <c r="B1534" s="3"/>
      <c r="C1534" s="3"/>
      <c r="D1534" s="3"/>
      <c r="E1534" s="3"/>
      <c r="F1534" s="3"/>
      <c r="G1534" s="3"/>
      <c r="H1534" s="3"/>
      <c r="I1534" s="3"/>
      <c r="J1534" s="3"/>
      <c r="K1534" s="3"/>
      <c r="L1534" s="3"/>
      <c r="N1534" s="121"/>
    </row>
    <row r="1535" spans="1:14" x14ac:dyDescent="0.35">
      <c r="A1535" s="3"/>
      <c r="B1535" s="3"/>
      <c r="C1535" s="3"/>
      <c r="D1535" s="3"/>
      <c r="E1535" s="3"/>
      <c r="F1535" s="3"/>
      <c r="G1535" s="3"/>
      <c r="H1535" s="3"/>
      <c r="I1535" s="3"/>
      <c r="J1535" s="3"/>
      <c r="K1535" s="3"/>
      <c r="L1535" s="3"/>
      <c r="N1535" s="121"/>
    </row>
    <row r="1536" spans="1:14" x14ac:dyDescent="0.35">
      <c r="A1536" s="3"/>
      <c r="B1536" s="3"/>
      <c r="C1536" s="3"/>
      <c r="D1536" s="3"/>
      <c r="E1536" s="3"/>
      <c r="F1536" s="3"/>
      <c r="G1536" s="3"/>
      <c r="H1536" s="3"/>
      <c r="I1536" s="3"/>
      <c r="J1536" s="3"/>
      <c r="K1536" s="3"/>
      <c r="L1536" s="3"/>
      <c r="N1536" s="121"/>
    </row>
    <row r="1537" spans="1:14" x14ac:dyDescent="0.35">
      <c r="A1537" s="3"/>
      <c r="B1537" s="3"/>
      <c r="C1537" s="3"/>
      <c r="D1537" s="3"/>
      <c r="E1537" s="3"/>
      <c r="F1537" s="3"/>
      <c r="G1537" s="3"/>
      <c r="H1537" s="3"/>
      <c r="I1537" s="3"/>
      <c r="J1537" s="3"/>
      <c r="K1537" s="3"/>
      <c r="L1537" s="3"/>
      <c r="N1537" s="121"/>
    </row>
    <row r="1538" spans="1:14" x14ac:dyDescent="0.35">
      <c r="A1538" s="3"/>
      <c r="B1538" s="3"/>
      <c r="C1538" s="3"/>
      <c r="D1538" s="3"/>
      <c r="E1538" s="3"/>
      <c r="F1538" s="3"/>
      <c r="G1538" s="3"/>
      <c r="H1538" s="3"/>
      <c r="I1538" s="3"/>
      <c r="J1538" s="3"/>
      <c r="K1538" s="3"/>
      <c r="L1538" s="3"/>
      <c r="N1538" s="121"/>
    </row>
    <row r="1539" spans="1:14" x14ac:dyDescent="0.35">
      <c r="A1539" s="3"/>
      <c r="B1539" s="3"/>
      <c r="C1539" s="3"/>
      <c r="D1539" s="3"/>
      <c r="E1539" s="3"/>
      <c r="F1539" s="3"/>
      <c r="G1539" s="3"/>
      <c r="H1539" s="3"/>
      <c r="I1539" s="3"/>
      <c r="J1539" s="3"/>
      <c r="K1539" s="3"/>
      <c r="L1539" s="3"/>
      <c r="N1539" s="121"/>
    </row>
    <row r="1540" spans="1:14" x14ac:dyDescent="0.35">
      <c r="A1540" s="3"/>
      <c r="B1540" s="3"/>
      <c r="C1540" s="3"/>
      <c r="D1540" s="3"/>
      <c r="E1540" s="3"/>
      <c r="F1540" s="3"/>
      <c r="G1540" s="3"/>
      <c r="H1540" s="3"/>
      <c r="I1540" s="3"/>
      <c r="J1540" s="3"/>
      <c r="K1540" s="3"/>
      <c r="L1540" s="3"/>
      <c r="N1540" s="121"/>
    </row>
    <row r="1541" spans="1:14" x14ac:dyDescent="0.35">
      <c r="A1541" s="3"/>
      <c r="B1541" s="3"/>
      <c r="C1541" s="3"/>
      <c r="D1541" s="3"/>
      <c r="E1541" s="3"/>
      <c r="F1541" s="3"/>
      <c r="G1541" s="3"/>
      <c r="H1541" s="3"/>
      <c r="I1541" s="3"/>
      <c r="J1541" s="3"/>
      <c r="K1541" s="3"/>
      <c r="L1541" s="3"/>
      <c r="N1541" s="121"/>
    </row>
    <row r="1542" spans="1:14" x14ac:dyDescent="0.35">
      <c r="A1542" s="3"/>
      <c r="B1542" s="3"/>
      <c r="C1542" s="3"/>
      <c r="D1542" s="3"/>
      <c r="E1542" s="3"/>
      <c r="F1542" s="3"/>
      <c r="G1542" s="3"/>
      <c r="H1542" s="3"/>
      <c r="I1542" s="3"/>
      <c r="J1542" s="3"/>
      <c r="K1542" s="3"/>
      <c r="L1542" s="3"/>
      <c r="N1542" s="121"/>
    </row>
    <row r="1543" spans="1:14" x14ac:dyDescent="0.35">
      <c r="A1543" s="3"/>
      <c r="B1543" s="3"/>
      <c r="C1543" s="3"/>
      <c r="D1543" s="3"/>
      <c r="E1543" s="3"/>
      <c r="F1543" s="3"/>
      <c r="G1543" s="3"/>
      <c r="H1543" s="3"/>
      <c r="I1543" s="3"/>
      <c r="J1543" s="3"/>
      <c r="K1543" s="3"/>
      <c r="L1543" s="3"/>
      <c r="N1543" s="121"/>
    </row>
    <row r="1544" spans="1:14" x14ac:dyDescent="0.35">
      <c r="A1544" s="3"/>
      <c r="B1544" s="3"/>
      <c r="C1544" s="3"/>
      <c r="D1544" s="3"/>
      <c r="E1544" s="3"/>
      <c r="F1544" s="3"/>
      <c r="G1544" s="3"/>
      <c r="H1544" s="3"/>
      <c r="I1544" s="3"/>
      <c r="J1544" s="3"/>
      <c r="K1544" s="3"/>
      <c r="L1544" s="3"/>
      <c r="N1544" s="121"/>
    </row>
    <row r="1545" spans="1:14" x14ac:dyDescent="0.35">
      <c r="A1545" s="3"/>
      <c r="B1545" s="3"/>
      <c r="C1545" s="3"/>
      <c r="D1545" s="3"/>
      <c r="E1545" s="3"/>
      <c r="F1545" s="3"/>
      <c r="G1545" s="3"/>
      <c r="H1545" s="3"/>
      <c r="I1545" s="3"/>
      <c r="J1545" s="3"/>
      <c r="K1545" s="3"/>
      <c r="L1545" s="3"/>
      <c r="N1545" s="121"/>
    </row>
    <row r="1546" spans="1:14" x14ac:dyDescent="0.35">
      <c r="A1546" s="3"/>
      <c r="B1546" s="3"/>
      <c r="C1546" s="3"/>
      <c r="D1546" s="3"/>
      <c r="E1546" s="3"/>
      <c r="F1546" s="3"/>
      <c r="G1546" s="3"/>
      <c r="H1546" s="3"/>
      <c r="I1546" s="3"/>
      <c r="J1546" s="3"/>
      <c r="K1546" s="3"/>
      <c r="L1546" s="3"/>
      <c r="N1546" s="121"/>
    </row>
    <row r="1547" spans="1:14" x14ac:dyDescent="0.35">
      <c r="A1547" s="3"/>
      <c r="B1547" s="3"/>
      <c r="C1547" s="3"/>
      <c r="D1547" s="3"/>
      <c r="E1547" s="3"/>
      <c r="F1547" s="3"/>
      <c r="G1547" s="3"/>
      <c r="H1547" s="3"/>
      <c r="I1547" s="3"/>
      <c r="J1547" s="3"/>
      <c r="K1547" s="3"/>
      <c r="L1547" s="3"/>
      <c r="N1547" s="121"/>
    </row>
    <row r="1548" spans="1:14" x14ac:dyDescent="0.35">
      <c r="A1548" s="3"/>
      <c r="B1548" s="3"/>
      <c r="C1548" s="3"/>
      <c r="D1548" s="3"/>
      <c r="E1548" s="3"/>
      <c r="F1548" s="3"/>
      <c r="G1548" s="3"/>
      <c r="H1548" s="3"/>
      <c r="I1548" s="3"/>
      <c r="J1548" s="3"/>
      <c r="K1548" s="3"/>
      <c r="L1548" s="3"/>
      <c r="N1548" s="121"/>
    </row>
    <row r="1549" spans="1:14" x14ac:dyDescent="0.35">
      <c r="A1549" s="3"/>
      <c r="B1549" s="3"/>
      <c r="C1549" s="3"/>
      <c r="D1549" s="3"/>
      <c r="E1549" s="3"/>
      <c r="F1549" s="3"/>
      <c r="G1549" s="3"/>
      <c r="H1549" s="3"/>
      <c r="I1549" s="3"/>
      <c r="J1549" s="3"/>
      <c r="K1549" s="3"/>
      <c r="L1549" s="3"/>
      <c r="N1549" s="121"/>
    </row>
    <row r="1550" spans="1:14" x14ac:dyDescent="0.35">
      <c r="A1550" s="3"/>
      <c r="B1550" s="3"/>
      <c r="C1550" s="3"/>
      <c r="D1550" s="3"/>
      <c r="E1550" s="3"/>
      <c r="F1550" s="3"/>
      <c r="G1550" s="3"/>
      <c r="H1550" s="3"/>
      <c r="I1550" s="3"/>
      <c r="J1550" s="3"/>
      <c r="K1550" s="3"/>
      <c r="L1550" s="3"/>
      <c r="N1550" s="121"/>
    </row>
    <row r="1551" spans="1:14" x14ac:dyDescent="0.35">
      <c r="A1551" s="3"/>
      <c r="B1551" s="3"/>
      <c r="C1551" s="3"/>
      <c r="D1551" s="3"/>
      <c r="E1551" s="3"/>
      <c r="F1551" s="3"/>
      <c r="G1551" s="3"/>
      <c r="H1551" s="3"/>
      <c r="I1551" s="3"/>
      <c r="J1551" s="3"/>
      <c r="K1551" s="3"/>
      <c r="L1551" s="3"/>
      <c r="N1551" s="121"/>
    </row>
    <row r="1552" spans="1:14" x14ac:dyDescent="0.35">
      <c r="A1552" s="3"/>
      <c r="B1552" s="3"/>
      <c r="C1552" s="3"/>
      <c r="D1552" s="3"/>
      <c r="E1552" s="3"/>
      <c r="F1552" s="3"/>
      <c r="G1552" s="3"/>
      <c r="H1552" s="3"/>
      <c r="I1552" s="3"/>
      <c r="J1552" s="3"/>
      <c r="K1552" s="3"/>
      <c r="L1552" s="3"/>
      <c r="N1552" s="121"/>
    </row>
    <row r="1553" spans="1:14" x14ac:dyDescent="0.35">
      <c r="A1553" s="3"/>
      <c r="B1553" s="3"/>
      <c r="C1553" s="3"/>
      <c r="D1553" s="3"/>
      <c r="E1553" s="3"/>
      <c r="F1553" s="3"/>
      <c r="G1553" s="3"/>
      <c r="H1553" s="3"/>
      <c r="I1553" s="3"/>
      <c r="J1553" s="3"/>
      <c r="K1553" s="3"/>
      <c r="L1553" s="3"/>
      <c r="N1553" s="121"/>
    </row>
    <row r="1554" spans="1:14" x14ac:dyDescent="0.35">
      <c r="A1554" s="3"/>
      <c r="B1554" s="3"/>
      <c r="C1554" s="3"/>
      <c r="D1554" s="3"/>
      <c r="E1554" s="3"/>
      <c r="F1554" s="3"/>
      <c r="G1554" s="3"/>
      <c r="H1554" s="3"/>
      <c r="I1554" s="3"/>
      <c r="J1554" s="3"/>
      <c r="K1554" s="3"/>
      <c r="L1554" s="3"/>
      <c r="N1554" s="121"/>
    </row>
    <row r="1555" spans="1:14" x14ac:dyDescent="0.35">
      <c r="A1555" s="3"/>
      <c r="B1555" s="3"/>
      <c r="C1555" s="3"/>
      <c r="D1555" s="3"/>
      <c r="E1555" s="3"/>
      <c r="F1555" s="3"/>
      <c r="G1555" s="3"/>
      <c r="H1555" s="3"/>
      <c r="I1555" s="3"/>
      <c r="J1555" s="3"/>
      <c r="K1555" s="3"/>
      <c r="L1555" s="3"/>
      <c r="N1555" s="121"/>
    </row>
    <row r="1556" spans="1:14" x14ac:dyDescent="0.35">
      <c r="A1556" s="3"/>
      <c r="B1556" s="3"/>
      <c r="C1556" s="3"/>
      <c r="D1556" s="3"/>
      <c r="E1556" s="3"/>
      <c r="F1556" s="3"/>
      <c r="G1556" s="3"/>
      <c r="H1556" s="3"/>
      <c r="I1556" s="3"/>
      <c r="J1556" s="3"/>
      <c r="K1556" s="3"/>
      <c r="L1556" s="3"/>
      <c r="N1556" s="121"/>
    </row>
    <row r="1557" spans="1:14" x14ac:dyDescent="0.35">
      <c r="A1557" s="3"/>
      <c r="B1557" s="3"/>
      <c r="C1557" s="3"/>
      <c r="D1557" s="3"/>
      <c r="E1557" s="3"/>
      <c r="F1557" s="3"/>
      <c r="G1557" s="3"/>
      <c r="H1557" s="3"/>
      <c r="I1557" s="3"/>
      <c r="J1557" s="3"/>
      <c r="K1557" s="3"/>
      <c r="L1557" s="3"/>
      <c r="N1557" s="121"/>
    </row>
    <row r="1558" spans="1:14" x14ac:dyDescent="0.35">
      <c r="A1558" s="3"/>
      <c r="B1558" s="3"/>
      <c r="C1558" s="3"/>
      <c r="D1558" s="3"/>
      <c r="E1558" s="3"/>
      <c r="F1558" s="3"/>
      <c r="G1558" s="3"/>
      <c r="H1558" s="3"/>
      <c r="I1558" s="3"/>
      <c r="J1558" s="3"/>
      <c r="K1558" s="3"/>
      <c r="L1558" s="3"/>
      <c r="N1558" s="121"/>
    </row>
    <row r="1559" spans="1:14" x14ac:dyDescent="0.35">
      <c r="A1559" s="3"/>
      <c r="B1559" s="3"/>
      <c r="C1559" s="3"/>
      <c r="D1559" s="3"/>
      <c r="E1559" s="3"/>
      <c r="F1559" s="3"/>
      <c r="G1559" s="3"/>
      <c r="H1559" s="3"/>
      <c r="I1559" s="3"/>
      <c r="J1559" s="3"/>
      <c r="K1559" s="3"/>
      <c r="L1559" s="3"/>
      <c r="N1559" s="121"/>
    </row>
    <row r="1560" spans="1:14" x14ac:dyDescent="0.35">
      <c r="A1560" s="3"/>
      <c r="B1560" s="3"/>
      <c r="C1560" s="3"/>
      <c r="D1560" s="3"/>
      <c r="E1560" s="3"/>
      <c r="F1560" s="3"/>
      <c r="G1560" s="3"/>
      <c r="H1560" s="3"/>
      <c r="I1560" s="3"/>
      <c r="J1560" s="3"/>
      <c r="K1560" s="3"/>
      <c r="L1560" s="3"/>
      <c r="N1560" s="121"/>
    </row>
    <row r="1561" spans="1:14" x14ac:dyDescent="0.35">
      <c r="A1561" s="3"/>
      <c r="B1561" s="3"/>
      <c r="C1561" s="3"/>
      <c r="D1561" s="3"/>
      <c r="E1561" s="3"/>
      <c r="F1561" s="3"/>
      <c r="G1561" s="3"/>
      <c r="H1561" s="3"/>
      <c r="I1561" s="3"/>
      <c r="J1561" s="3"/>
      <c r="K1561" s="3"/>
      <c r="L1561" s="3"/>
      <c r="N1561" s="121"/>
    </row>
    <row r="1562" spans="1:14" x14ac:dyDescent="0.35">
      <c r="A1562" s="3"/>
      <c r="B1562" s="3"/>
      <c r="C1562" s="3"/>
      <c r="D1562" s="3"/>
      <c r="E1562" s="3"/>
      <c r="F1562" s="3"/>
      <c r="G1562" s="3"/>
      <c r="H1562" s="3"/>
      <c r="I1562" s="3"/>
      <c r="J1562" s="3"/>
      <c r="K1562" s="3"/>
      <c r="L1562" s="3"/>
      <c r="N1562" s="121"/>
    </row>
    <row r="1563" spans="1:14" x14ac:dyDescent="0.35">
      <c r="A1563" s="3"/>
      <c r="B1563" s="3"/>
      <c r="C1563" s="3"/>
      <c r="D1563" s="3"/>
      <c r="E1563" s="3"/>
      <c r="F1563" s="3"/>
      <c r="G1563" s="3"/>
      <c r="H1563" s="3"/>
      <c r="I1563" s="3"/>
      <c r="J1563" s="3"/>
      <c r="K1563" s="3"/>
      <c r="L1563" s="3"/>
      <c r="N1563" s="121"/>
    </row>
    <row r="1564" spans="1:14" x14ac:dyDescent="0.35">
      <c r="A1564" s="3"/>
      <c r="B1564" s="3"/>
      <c r="C1564" s="3"/>
      <c r="D1564" s="3"/>
      <c r="E1564" s="3"/>
      <c r="F1564" s="3"/>
      <c r="G1564" s="3"/>
      <c r="H1564" s="3"/>
      <c r="I1564" s="3"/>
      <c r="J1564" s="3"/>
      <c r="K1564" s="3"/>
      <c r="L1564" s="3"/>
      <c r="N1564" s="121"/>
    </row>
    <row r="1565" spans="1:14" x14ac:dyDescent="0.35">
      <c r="A1565" s="3"/>
      <c r="B1565" s="3"/>
      <c r="C1565" s="3"/>
      <c r="D1565" s="3"/>
      <c r="E1565" s="3"/>
      <c r="F1565" s="3"/>
      <c r="G1565" s="3"/>
      <c r="H1565" s="3"/>
      <c r="I1565" s="3"/>
      <c r="J1565" s="3"/>
      <c r="K1565" s="3"/>
      <c r="L1565" s="3"/>
      <c r="N1565" s="121"/>
    </row>
    <row r="1566" spans="1:14" x14ac:dyDescent="0.35">
      <c r="A1566" s="3"/>
      <c r="B1566" s="3"/>
      <c r="C1566" s="3"/>
      <c r="D1566" s="3"/>
      <c r="E1566" s="3"/>
      <c r="F1566" s="3"/>
      <c r="G1566" s="3"/>
      <c r="H1566" s="3"/>
      <c r="I1566" s="3"/>
      <c r="J1566" s="3"/>
      <c r="K1566" s="3"/>
      <c r="L1566" s="3"/>
      <c r="N1566" s="121"/>
    </row>
    <row r="1567" spans="1:14" x14ac:dyDescent="0.35">
      <c r="A1567" s="3"/>
      <c r="B1567" s="3"/>
      <c r="C1567" s="3"/>
      <c r="D1567" s="3"/>
      <c r="E1567" s="3"/>
      <c r="F1567" s="3"/>
      <c r="G1567" s="3"/>
      <c r="H1567" s="3"/>
      <c r="I1567" s="3"/>
      <c r="J1567" s="3"/>
      <c r="K1567" s="3"/>
      <c r="L1567" s="3"/>
      <c r="N1567" s="121"/>
    </row>
    <row r="1568" spans="1:14" x14ac:dyDescent="0.35">
      <c r="A1568" s="3"/>
      <c r="B1568" s="3"/>
      <c r="C1568" s="3"/>
      <c r="D1568" s="3"/>
      <c r="E1568" s="3"/>
      <c r="F1568" s="3"/>
      <c r="G1568" s="3"/>
      <c r="H1568" s="3"/>
      <c r="I1568" s="3"/>
      <c r="J1568" s="3"/>
      <c r="K1568" s="3"/>
      <c r="L1568" s="3"/>
      <c r="N1568" s="121"/>
    </row>
    <row r="1569" spans="1:14" x14ac:dyDescent="0.35">
      <c r="A1569" s="3"/>
      <c r="B1569" s="3"/>
      <c r="C1569" s="3"/>
      <c r="D1569" s="3"/>
      <c r="E1569" s="3"/>
      <c r="F1569" s="3"/>
      <c r="G1569" s="3"/>
      <c r="H1569" s="3"/>
      <c r="I1569" s="3"/>
      <c r="J1569" s="3"/>
      <c r="K1569" s="3"/>
      <c r="L1569" s="3"/>
      <c r="N1569" s="121"/>
    </row>
    <row r="1570" spans="1:14" x14ac:dyDescent="0.35">
      <c r="A1570" s="3"/>
      <c r="B1570" s="3"/>
      <c r="C1570" s="3"/>
      <c r="D1570" s="3"/>
      <c r="E1570" s="3"/>
      <c r="F1570" s="3"/>
      <c r="G1570" s="3"/>
      <c r="H1570" s="3"/>
      <c r="I1570" s="3"/>
      <c r="J1570" s="3"/>
      <c r="K1570" s="3"/>
      <c r="L1570" s="3"/>
      <c r="N1570" s="121"/>
    </row>
    <row r="1571" spans="1:14" x14ac:dyDescent="0.35">
      <c r="A1571" s="3"/>
      <c r="B1571" s="3"/>
      <c r="C1571" s="3"/>
      <c r="D1571" s="3"/>
      <c r="E1571" s="3"/>
      <c r="F1571" s="3"/>
      <c r="G1571" s="3"/>
      <c r="H1571" s="3"/>
      <c r="I1571" s="3"/>
      <c r="J1571" s="3"/>
      <c r="K1571" s="3"/>
      <c r="L1571" s="3"/>
      <c r="N1571" s="121"/>
    </row>
    <row r="1572" spans="1:14" x14ac:dyDescent="0.35">
      <c r="A1572" s="3"/>
      <c r="B1572" s="3"/>
      <c r="C1572" s="3"/>
      <c r="D1572" s="3"/>
      <c r="E1572" s="3"/>
      <c r="F1572" s="3"/>
      <c r="G1572" s="3"/>
      <c r="H1572" s="3"/>
      <c r="I1572" s="3"/>
      <c r="J1572" s="3"/>
      <c r="K1572" s="3"/>
      <c r="L1572" s="3"/>
      <c r="N1572" s="121"/>
    </row>
    <row r="1573" spans="1:14" x14ac:dyDescent="0.35">
      <c r="A1573" s="3"/>
      <c r="B1573" s="3"/>
      <c r="C1573" s="3"/>
      <c r="D1573" s="3"/>
      <c r="E1573" s="3"/>
      <c r="F1573" s="3"/>
      <c r="G1573" s="3"/>
      <c r="H1573" s="3"/>
      <c r="I1573" s="3"/>
      <c r="J1573" s="3"/>
      <c r="K1573" s="3"/>
      <c r="L1573" s="3"/>
      <c r="N1573" s="121"/>
    </row>
    <row r="1574" spans="1:14" x14ac:dyDescent="0.35">
      <c r="A1574" s="3"/>
      <c r="B1574" s="3"/>
      <c r="C1574" s="3"/>
      <c r="D1574" s="3"/>
      <c r="E1574" s="3"/>
      <c r="F1574" s="3"/>
      <c r="G1574" s="3"/>
      <c r="H1574" s="3"/>
      <c r="I1574" s="3"/>
      <c r="J1574" s="3"/>
      <c r="K1574" s="3"/>
      <c r="L1574" s="3"/>
      <c r="N1574" s="121"/>
    </row>
    <row r="1575" spans="1:14" x14ac:dyDescent="0.35">
      <c r="A1575" s="3"/>
      <c r="B1575" s="3"/>
      <c r="C1575" s="3"/>
      <c r="D1575" s="3"/>
      <c r="E1575" s="3"/>
      <c r="F1575" s="3"/>
      <c r="G1575" s="3"/>
      <c r="H1575" s="3"/>
      <c r="I1575" s="3"/>
      <c r="J1575" s="3"/>
      <c r="K1575" s="3"/>
      <c r="L1575" s="3"/>
      <c r="N1575" s="121"/>
    </row>
    <row r="1576" spans="1:14" x14ac:dyDescent="0.35">
      <c r="A1576" s="3"/>
      <c r="B1576" s="3"/>
      <c r="C1576" s="3"/>
      <c r="D1576" s="3"/>
      <c r="E1576" s="3"/>
      <c r="F1576" s="3"/>
      <c r="G1576" s="3"/>
      <c r="H1576" s="3"/>
      <c r="I1576" s="3"/>
      <c r="J1576" s="3"/>
      <c r="K1576" s="3"/>
      <c r="L1576" s="3"/>
      <c r="N1576" s="121"/>
    </row>
    <row r="1577" spans="1:14" x14ac:dyDescent="0.35">
      <c r="A1577" s="3"/>
      <c r="B1577" s="3"/>
      <c r="C1577" s="3"/>
      <c r="D1577" s="3"/>
      <c r="E1577" s="3"/>
      <c r="F1577" s="3"/>
      <c r="G1577" s="3"/>
      <c r="H1577" s="3"/>
      <c r="I1577" s="3"/>
      <c r="J1577" s="3"/>
      <c r="K1577" s="3"/>
      <c r="L1577" s="3"/>
      <c r="N1577" s="121"/>
    </row>
    <row r="1578" spans="1:14" x14ac:dyDescent="0.35">
      <c r="A1578" s="3"/>
      <c r="B1578" s="3"/>
      <c r="C1578" s="3"/>
      <c r="D1578" s="3"/>
      <c r="E1578" s="3"/>
      <c r="F1578" s="3"/>
      <c r="G1578" s="3"/>
      <c r="H1578" s="3"/>
      <c r="I1578" s="3"/>
      <c r="J1578" s="3"/>
      <c r="K1578" s="3"/>
      <c r="L1578" s="3"/>
      <c r="N1578" s="121"/>
    </row>
    <row r="1579" spans="1:14" x14ac:dyDescent="0.35">
      <c r="A1579" s="3"/>
      <c r="B1579" s="3"/>
      <c r="C1579" s="3"/>
      <c r="D1579" s="3"/>
      <c r="E1579" s="3"/>
      <c r="F1579" s="3"/>
      <c r="G1579" s="3"/>
      <c r="H1579" s="3"/>
      <c r="I1579" s="3"/>
      <c r="J1579" s="3"/>
      <c r="K1579" s="3"/>
      <c r="L1579" s="3"/>
      <c r="N1579" s="121"/>
    </row>
    <row r="1580" spans="1:14" x14ac:dyDescent="0.35">
      <c r="A1580" s="3"/>
      <c r="B1580" s="3"/>
      <c r="C1580" s="3"/>
      <c r="D1580" s="3"/>
      <c r="E1580" s="3"/>
      <c r="F1580" s="3"/>
      <c r="G1580" s="3"/>
      <c r="H1580" s="3"/>
      <c r="I1580" s="3"/>
      <c r="J1580" s="3"/>
      <c r="K1580" s="3"/>
      <c r="L1580" s="3"/>
      <c r="N1580" s="121"/>
    </row>
    <row r="1581" spans="1:14" x14ac:dyDescent="0.35">
      <c r="A1581" s="3"/>
      <c r="B1581" s="3"/>
      <c r="C1581" s="3"/>
      <c r="D1581" s="3"/>
      <c r="E1581" s="3"/>
      <c r="F1581" s="3"/>
      <c r="G1581" s="3"/>
      <c r="H1581" s="3"/>
      <c r="I1581" s="3"/>
      <c r="J1581" s="3"/>
      <c r="K1581" s="3"/>
      <c r="L1581" s="3"/>
      <c r="N1581" s="121"/>
    </row>
    <row r="1582" spans="1:14" x14ac:dyDescent="0.35">
      <c r="A1582" s="3"/>
      <c r="B1582" s="3"/>
      <c r="C1582" s="3"/>
      <c r="D1582" s="3"/>
      <c r="E1582" s="3"/>
      <c r="F1582" s="3"/>
      <c r="G1582" s="3"/>
      <c r="H1582" s="3"/>
      <c r="I1582" s="3"/>
      <c r="J1582" s="3"/>
      <c r="K1582" s="3"/>
      <c r="L1582" s="3"/>
      <c r="N1582" s="121"/>
    </row>
    <row r="1583" spans="1:14" x14ac:dyDescent="0.35">
      <c r="A1583" s="3"/>
      <c r="B1583" s="3"/>
      <c r="C1583" s="3"/>
      <c r="D1583" s="3"/>
      <c r="E1583" s="3"/>
      <c r="F1583" s="3"/>
      <c r="G1583" s="3"/>
      <c r="H1583" s="3"/>
      <c r="I1583" s="3"/>
      <c r="J1583" s="3"/>
      <c r="K1583" s="3"/>
      <c r="L1583" s="3"/>
      <c r="N1583" s="121"/>
    </row>
    <row r="1584" spans="1:14" x14ac:dyDescent="0.35">
      <c r="A1584" s="3"/>
      <c r="B1584" s="3"/>
      <c r="C1584" s="3"/>
      <c r="D1584" s="3"/>
      <c r="E1584" s="3"/>
      <c r="F1584" s="3"/>
      <c r="G1584" s="3"/>
      <c r="H1584" s="3"/>
      <c r="I1584" s="3"/>
      <c r="J1584" s="3"/>
      <c r="K1584" s="3"/>
      <c r="L1584" s="3"/>
      <c r="N1584" s="121"/>
    </row>
    <row r="1585" spans="1:14" x14ac:dyDescent="0.35">
      <c r="A1585" s="3"/>
      <c r="B1585" s="3"/>
      <c r="C1585" s="3"/>
      <c r="D1585" s="3"/>
      <c r="E1585" s="3"/>
      <c r="F1585" s="3"/>
      <c r="G1585" s="3"/>
      <c r="H1585" s="3"/>
      <c r="I1585" s="3"/>
      <c r="J1585" s="3"/>
      <c r="K1585" s="3"/>
      <c r="L1585" s="3"/>
      <c r="N1585" s="121"/>
    </row>
    <row r="1586" spans="1:14" x14ac:dyDescent="0.35">
      <c r="A1586" s="3"/>
      <c r="B1586" s="3"/>
      <c r="C1586" s="3"/>
      <c r="D1586" s="3"/>
      <c r="E1586" s="3"/>
      <c r="F1586" s="3"/>
      <c r="G1586" s="3"/>
      <c r="H1586" s="3"/>
      <c r="I1586" s="3"/>
      <c r="J1586" s="3"/>
      <c r="K1586" s="3"/>
      <c r="L1586" s="3"/>
      <c r="N1586" s="121"/>
    </row>
    <row r="1587" spans="1:14" x14ac:dyDescent="0.35">
      <c r="A1587" s="3"/>
      <c r="B1587" s="3"/>
      <c r="C1587" s="3"/>
      <c r="D1587" s="3"/>
      <c r="E1587" s="3"/>
      <c r="F1587" s="3"/>
      <c r="G1587" s="3"/>
      <c r="H1587" s="3"/>
      <c r="I1587" s="3"/>
      <c r="J1587" s="3"/>
      <c r="K1587" s="3"/>
      <c r="L1587" s="3"/>
      <c r="N1587" s="121"/>
    </row>
    <row r="1588" spans="1:14" x14ac:dyDescent="0.35">
      <c r="A1588" s="3"/>
      <c r="B1588" s="3"/>
      <c r="C1588" s="3"/>
      <c r="D1588" s="3"/>
      <c r="E1588" s="3"/>
      <c r="F1588" s="3"/>
      <c r="G1588" s="3"/>
      <c r="H1588" s="3"/>
      <c r="I1588" s="3"/>
      <c r="J1588" s="3"/>
      <c r="K1588" s="3"/>
      <c r="L1588" s="3"/>
      <c r="N1588" s="121"/>
    </row>
    <row r="1589" spans="1:14" x14ac:dyDescent="0.35">
      <c r="A1589" s="3"/>
      <c r="B1589" s="3"/>
      <c r="C1589" s="3"/>
      <c r="D1589" s="3"/>
      <c r="E1589" s="3"/>
      <c r="F1589" s="3"/>
      <c r="G1589" s="3"/>
      <c r="H1589" s="3"/>
      <c r="I1589" s="3"/>
      <c r="J1589" s="3"/>
      <c r="K1589" s="3"/>
      <c r="L1589" s="3"/>
      <c r="N1589" s="121"/>
    </row>
    <row r="1590" spans="1:14" x14ac:dyDescent="0.35">
      <c r="A1590" s="3"/>
      <c r="B1590" s="3"/>
      <c r="C1590" s="3"/>
      <c r="D1590" s="3"/>
      <c r="E1590" s="3"/>
      <c r="F1590" s="3"/>
      <c r="G1590" s="3"/>
      <c r="H1590" s="3"/>
      <c r="I1590" s="3"/>
      <c r="J1590" s="3"/>
      <c r="K1590" s="3"/>
      <c r="L1590" s="3"/>
      <c r="N1590" s="121"/>
    </row>
    <row r="1591" spans="1:14" x14ac:dyDescent="0.35">
      <c r="A1591" s="3"/>
      <c r="B1591" s="3"/>
      <c r="C1591" s="3"/>
      <c r="D1591" s="3"/>
      <c r="E1591" s="3"/>
      <c r="F1591" s="3"/>
      <c r="G1591" s="3"/>
      <c r="H1591" s="3"/>
      <c r="I1591" s="3"/>
      <c r="J1591" s="3"/>
      <c r="K1591" s="3"/>
      <c r="L1591" s="3"/>
      <c r="N1591" s="121"/>
    </row>
    <row r="1592" spans="1:14" x14ac:dyDescent="0.35">
      <c r="A1592" s="3"/>
      <c r="B1592" s="3"/>
      <c r="C1592" s="3"/>
      <c r="D1592" s="3"/>
      <c r="E1592" s="3"/>
      <c r="F1592" s="3"/>
      <c r="G1592" s="3"/>
      <c r="H1592" s="3"/>
      <c r="I1592" s="3"/>
      <c r="J1592" s="3"/>
      <c r="K1592" s="3"/>
      <c r="L1592" s="3"/>
      <c r="N1592" s="121"/>
    </row>
    <row r="1593" spans="1:14" x14ac:dyDescent="0.35">
      <c r="A1593" s="3"/>
      <c r="B1593" s="3"/>
      <c r="C1593" s="3"/>
      <c r="D1593" s="3"/>
      <c r="E1593" s="3"/>
      <c r="F1593" s="3"/>
      <c r="G1593" s="3"/>
      <c r="H1593" s="3"/>
      <c r="I1593" s="3"/>
      <c r="J1593" s="3"/>
      <c r="K1593" s="3"/>
      <c r="L1593" s="3"/>
      <c r="N1593" s="121"/>
    </row>
    <row r="1594" spans="1:14" x14ac:dyDescent="0.35">
      <c r="A1594" s="3"/>
      <c r="B1594" s="3"/>
      <c r="C1594" s="3"/>
      <c r="D1594" s="3"/>
      <c r="E1594" s="3"/>
      <c r="F1594" s="3"/>
      <c r="G1594" s="3"/>
      <c r="H1594" s="3"/>
      <c r="I1594" s="3"/>
      <c r="J1594" s="3"/>
      <c r="K1594" s="3"/>
      <c r="L1594" s="3"/>
      <c r="N1594" s="121"/>
    </row>
    <row r="1595" spans="1:14" x14ac:dyDescent="0.35">
      <c r="A1595" s="3"/>
      <c r="B1595" s="3"/>
      <c r="C1595" s="3"/>
      <c r="D1595" s="3"/>
      <c r="E1595" s="3"/>
      <c r="F1595" s="3"/>
      <c r="G1595" s="3"/>
      <c r="H1595" s="3"/>
      <c r="I1595" s="3"/>
      <c r="J1595" s="3"/>
      <c r="K1595" s="3"/>
      <c r="L1595" s="3"/>
      <c r="N1595" s="121"/>
    </row>
    <row r="1596" spans="1:14" x14ac:dyDescent="0.35">
      <c r="A1596" s="3"/>
      <c r="B1596" s="3"/>
      <c r="C1596" s="3"/>
      <c r="D1596" s="3"/>
      <c r="E1596" s="3"/>
      <c r="F1596" s="3"/>
      <c r="G1596" s="3"/>
      <c r="H1596" s="3"/>
      <c r="I1596" s="3"/>
      <c r="J1596" s="3"/>
      <c r="K1596" s="3"/>
      <c r="L1596" s="3"/>
      <c r="N1596" s="121"/>
    </row>
    <row r="1597" spans="1:14" x14ac:dyDescent="0.35">
      <c r="A1597" s="3"/>
      <c r="B1597" s="3"/>
      <c r="C1597" s="3"/>
      <c r="D1597" s="3"/>
      <c r="E1597" s="3"/>
      <c r="F1597" s="3"/>
      <c r="G1597" s="3"/>
      <c r="H1597" s="3"/>
      <c r="I1597" s="3"/>
      <c r="J1597" s="3"/>
      <c r="K1597" s="3"/>
      <c r="L1597" s="3"/>
      <c r="N1597" s="121"/>
    </row>
    <row r="1598" spans="1:14" x14ac:dyDescent="0.35">
      <c r="A1598" s="3"/>
      <c r="B1598" s="3"/>
      <c r="C1598" s="3"/>
      <c r="D1598" s="3"/>
      <c r="E1598" s="3"/>
      <c r="F1598" s="3"/>
      <c r="G1598" s="3"/>
      <c r="H1598" s="3"/>
      <c r="I1598" s="3"/>
      <c r="J1598" s="3"/>
      <c r="K1598" s="3"/>
      <c r="L1598" s="3"/>
      <c r="N1598" s="121"/>
    </row>
    <row r="1599" spans="1:14" x14ac:dyDescent="0.35">
      <c r="A1599" s="3"/>
      <c r="B1599" s="3"/>
      <c r="C1599" s="3"/>
      <c r="D1599" s="3"/>
      <c r="E1599" s="3"/>
      <c r="F1599" s="3"/>
      <c r="G1599" s="3"/>
      <c r="H1599" s="3"/>
      <c r="I1599" s="3"/>
      <c r="J1599" s="3"/>
      <c r="K1599" s="3"/>
      <c r="L1599" s="3"/>
      <c r="N1599" s="121"/>
    </row>
    <row r="1600" spans="1:14" x14ac:dyDescent="0.35">
      <c r="A1600" s="3"/>
      <c r="B1600" s="3"/>
      <c r="C1600" s="3"/>
      <c r="D1600" s="3"/>
      <c r="E1600" s="3"/>
      <c r="F1600" s="3"/>
      <c r="G1600" s="3"/>
      <c r="H1600" s="3"/>
      <c r="I1600" s="3"/>
      <c r="J1600" s="3"/>
      <c r="K1600" s="3"/>
      <c r="L1600" s="3"/>
      <c r="N1600" s="121"/>
    </row>
    <row r="1601" spans="1:14" x14ac:dyDescent="0.35">
      <c r="A1601" s="3"/>
      <c r="B1601" s="3"/>
      <c r="C1601" s="3"/>
      <c r="D1601" s="3"/>
      <c r="E1601" s="3"/>
      <c r="F1601" s="3"/>
      <c r="G1601" s="3"/>
      <c r="H1601" s="3"/>
      <c r="I1601" s="3"/>
      <c r="J1601" s="3"/>
      <c r="K1601" s="3"/>
      <c r="L1601" s="3"/>
      <c r="N1601" s="121"/>
    </row>
    <row r="1602" spans="1:14" x14ac:dyDescent="0.35">
      <c r="A1602" s="3"/>
      <c r="B1602" s="3"/>
      <c r="C1602" s="3"/>
      <c r="D1602" s="3"/>
      <c r="E1602" s="3"/>
      <c r="F1602" s="3"/>
      <c r="G1602" s="3"/>
      <c r="H1602" s="3"/>
      <c r="I1602" s="3"/>
      <c r="J1602" s="3"/>
      <c r="K1602" s="3"/>
      <c r="L1602" s="3"/>
      <c r="N1602" s="121"/>
    </row>
    <row r="1603" spans="1:14" x14ac:dyDescent="0.35">
      <c r="A1603" s="3"/>
      <c r="B1603" s="3"/>
      <c r="C1603" s="3"/>
      <c r="D1603" s="3"/>
      <c r="E1603" s="3"/>
      <c r="F1603" s="3"/>
      <c r="G1603" s="3"/>
      <c r="H1603" s="3"/>
      <c r="I1603" s="3"/>
      <c r="J1603" s="3"/>
      <c r="K1603" s="3"/>
      <c r="L1603" s="3"/>
      <c r="N1603" s="121"/>
    </row>
    <row r="1604" spans="1:14" x14ac:dyDescent="0.35">
      <c r="A1604" s="3"/>
      <c r="B1604" s="3"/>
      <c r="C1604" s="3"/>
      <c r="D1604" s="3"/>
      <c r="E1604" s="3"/>
      <c r="F1604" s="3"/>
      <c r="G1604" s="3"/>
      <c r="H1604" s="3"/>
      <c r="I1604" s="3"/>
      <c r="J1604" s="3"/>
      <c r="K1604" s="3"/>
      <c r="L1604" s="3"/>
      <c r="N1604" s="121"/>
    </row>
    <row r="1605" spans="1:14" x14ac:dyDescent="0.35">
      <c r="A1605" s="3"/>
      <c r="B1605" s="3"/>
      <c r="C1605" s="3"/>
      <c r="D1605" s="3"/>
      <c r="E1605" s="3"/>
      <c r="F1605" s="3"/>
      <c r="G1605" s="3"/>
      <c r="H1605" s="3"/>
      <c r="I1605" s="3"/>
      <c r="J1605" s="3"/>
      <c r="K1605" s="3"/>
      <c r="L1605" s="3"/>
      <c r="N1605" s="121"/>
    </row>
    <row r="1606" spans="1:14" x14ac:dyDescent="0.35">
      <c r="A1606" s="3"/>
      <c r="B1606" s="3"/>
      <c r="C1606" s="3"/>
      <c r="D1606" s="3"/>
      <c r="E1606" s="3"/>
      <c r="F1606" s="3"/>
      <c r="G1606" s="3"/>
      <c r="H1606" s="3"/>
      <c r="I1606" s="3"/>
      <c r="J1606" s="3"/>
      <c r="K1606" s="3"/>
      <c r="L1606" s="3"/>
      <c r="N1606" s="121"/>
    </row>
    <row r="1607" spans="1:14" x14ac:dyDescent="0.35">
      <c r="A1607" s="3"/>
      <c r="B1607" s="3"/>
      <c r="C1607" s="3"/>
      <c r="D1607" s="3"/>
      <c r="E1607" s="3"/>
      <c r="F1607" s="3"/>
      <c r="G1607" s="3"/>
      <c r="H1607" s="3"/>
      <c r="I1607" s="3"/>
      <c r="J1607" s="3"/>
      <c r="K1607" s="3"/>
      <c r="L1607" s="3"/>
      <c r="N1607" s="121"/>
    </row>
    <row r="1608" spans="1:14" x14ac:dyDescent="0.35">
      <c r="A1608" s="3"/>
      <c r="B1608" s="3"/>
      <c r="C1608" s="3"/>
      <c r="D1608" s="3"/>
      <c r="E1608" s="3"/>
      <c r="F1608" s="3"/>
      <c r="G1608" s="3"/>
      <c r="H1608" s="3"/>
      <c r="I1608" s="3"/>
      <c r="J1608" s="3"/>
      <c r="K1608" s="3"/>
      <c r="L1608" s="3"/>
      <c r="N1608" s="121"/>
    </row>
    <row r="1609" spans="1:14" x14ac:dyDescent="0.35">
      <c r="A1609" s="3"/>
      <c r="B1609" s="3"/>
      <c r="C1609" s="3"/>
      <c r="D1609" s="3"/>
      <c r="E1609" s="3"/>
      <c r="F1609" s="3"/>
      <c r="G1609" s="3"/>
      <c r="H1609" s="3"/>
      <c r="I1609" s="3"/>
      <c r="J1609" s="3"/>
      <c r="K1609" s="3"/>
      <c r="L1609" s="3"/>
      <c r="N1609" s="121"/>
    </row>
    <row r="1610" spans="1:14" x14ac:dyDescent="0.35">
      <c r="A1610" s="3"/>
      <c r="B1610" s="3"/>
      <c r="C1610" s="3"/>
      <c r="D1610" s="3"/>
      <c r="E1610" s="3"/>
      <c r="F1610" s="3"/>
      <c r="G1610" s="3"/>
      <c r="H1610" s="3"/>
      <c r="I1610" s="3"/>
      <c r="J1610" s="3"/>
      <c r="K1610" s="3"/>
      <c r="L1610" s="3"/>
      <c r="N1610" s="121"/>
    </row>
    <row r="1611" spans="1:14" x14ac:dyDescent="0.35">
      <c r="A1611" s="3"/>
      <c r="B1611" s="3"/>
      <c r="C1611" s="3"/>
      <c r="D1611" s="3"/>
      <c r="E1611" s="3"/>
      <c r="F1611" s="3"/>
      <c r="G1611" s="3"/>
      <c r="H1611" s="3"/>
      <c r="I1611" s="3"/>
      <c r="J1611" s="3"/>
      <c r="K1611" s="3"/>
      <c r="L1611" s="3"/>
      <c r="N1611" s="121"/>
    </row>
    <row r="1612" spans="1:14" x14ac:dyDescent="0.35">
      <c r="A1612" s="3"/>
      <c r="B1612" s="3"/>
      <c r="C1612" s="3"/>
      <c r="D1612" s="3"/>
      <c r="E1612" s="3"/>
      <c r="F1612" s="3"/>
      <c r="G1612" s="3"/>
      <c r="H1612" s="3"/>
      <c r="I1612" s="3"/>
      <c r="J1612" s="3"/>
      <c r="K1612" s="3"/>
      <c r="L1612" s="3"/>
      <c r="N1612" s="121"/>
    </row>
    <row r="1613" spans="1:14" x14ac:dyDescent="0.35">
      <c r="A1613" s="3"/>
      <c r="B1613" s="3"/>
      <c r="C1613" s="3"/>
      <c r="D1613" s="3"/>
      <c r="E1613" s="3"/>
      <c r="F1613" s="3"/>
      <c r="G1613" s="3"/>
      <c r="H1613" s="3"/>
      <c r="I1613" s="3"/>
      <c r="J1613" s="3"/>
      <c r="K1613" s="3"/>
      <c r="L1613" s="3"/>
      <c r="N1613" s="121"/>
    </row>
    <row r="1614" spans="1:14" x14ac:dyDescent="0.35">
      <c r="A1614" s="3"/>
      <c r="B1614" s="3"/>
      <c r="C1614" s="3"/>
      <c r="D1614" s="3"/>
      <c r="E1614" s="3"/>
      <c r="F1614" s="3"/>
      <c r="G1614" s="3"/>
      <c r="H1614" s="3"/>
      <c r="I1614" s="3"/>
      <c r="J1614" s="3"/>
      <c r="K1614" s="3"/>
      <c r="L1614" s="3"/>
      <c r="N1614" s="121"/>
    </row>
    <row r="1615" spans="1:14" x14ac:dyDescent="0.35">
      <c r="A1615" s="3"/>
      <c r="B1615" s="3"/>
      <c r="C1615" s="3"/>
      <c r="D1615" s="3"/>
      <c r="E1615" s="3"/>
      <c r="F1615" s="3"/>
      <c r="G1615" s="3"/>
      <c r="H1615" s="3"/>
      <c r="I1615" s="3"/>
      <c r="J1615" s="3"/>
      <c r="K1615" s="3"/>
      <c r="L1615" s="3"/>
      <c r="N1615" s="121"/>
    </row>
    <row r="1616" spans="1:14" x14ac:dyDescent="0.35">
      <c r="A1616" s="3"/>
      <c r="B1616" s="3"/>
      <c r="C1616" s="3"/>
      <c r="D1616" s="3"/>
      <c r="E1616" s="3"/>
      <c r="F1616" s="3"/>
      <c r="G1616" s="3"/>
      <c r="H1616" s="3"/>
      <c r="I1616" s="3"/>
      <c r="J1616" s="3"/>
      <c r="K1616" s="3"/>
      <c r="L1616" s="3"/>
      <c r="N1616" s="121"/>
    </row>
    <row r="1617" spans="1:14" x14ac:dyDescent="0.35">
      <c r="A1617" s="3"/>
      <c r="B1617" s="3"/>
      <c r="C1617" s="3"/>
      <c r="D1617" s="3"/>
      <c r="E1617" s="3"/>
      <c r="F1617" s="3"/>
      <c r="G1617" s="3"/>
      <c r="H1617" s="3"/>
      <c r="I1617" s="3"/>
      <c r="J1617" s="3"/>
      <c r="K1617" s="3"/>
      <c r="L1617" s="3"/>
      <c r="N1617" s="121"/>
    </row>
    <row r="1618" spans="1:14" x14ac:dyDescent="0.35">
      <c r="A1618" s="3"/>
      <c r="B1618" s="3"/>
      <c r="C1618" s="3"/>
      <c r="D1618" s="3"/>
      <c r="E1618" s="3"/>
      <c r="F1618" s="3"/>
      <c r="G1618" s="3"/>
      <c r="H1618" s="3"/>
      <c r="I1618" s="3"/>
      <c r="J1618" s="3"/>
      <c r="K1618" s="3"/>
      <c r="L1618" s="3"/>
      <c r="N1618" s="121"/>
    </row>
    <row r="1619" spans="1:14" x14ac:dyDescent="0.35">
      <c r="A1619" s="3"/>
      <c r="B1619" s="3"/>
      <c r="C1619" s="3"/>
      <c r="D1619" s="3"/>
      <c r="E1619" s="3"/>
      <c r="F1619" s="3"/>
      <c r="G1619" s="3"/>
      <c r="H1619" s="3"/>
      <c r="I1619" s="3"/>
      <c r="J1619" s="3"/>
      <c r="K1619" s="3"/>
      <c r="L1619" s="3"/>
      <c r="N1619" s="121"/>
    </row>
    <row r="1620" spans="1:14" x14ac:dyDescent="0.35">
      <c r="A1620" s="3"/>
      <c r="B1620" s="3"/>
      <c r="C1620" s="3"/>
      <c r="D1620" s="3"/>
      <c r="E1620" s="3"/>
      <c r="F1620" s="3"/>
      <c r="G1620" s="3"/>
      <c r="H1620" s="3"/>
      <c r="I1620" s="3"/>
      <c r="J1620" s="3"/>
      <c r="K1620" s="3"/>
      <c r="L1620" s="3"/>
      <c r="N1620" s="121"/>
    </row>
    <row r="1621" spans="1:14" x14ac:dyDescent="0.35">
      <c r="A1621" s="3"/>
      <c r="B1621" s="3"/>
      <c r="C1621" s="3"/>
      <c r="D1621" s="3"/>
      <c r="E1621" s="3"/>
      <c r="F1621" s="3"/>
      <c r="G1621" s="3"/>
      <c r="H1621" s="3"/>
      <c r="I1621" s="3"/>
      <c r="J1621" s="3"/>
      <c r="K1621" s="3"/>
      <c r="L1621" s="3"/>
      <c r="N1621" s="121"/>
    </row>
    <row r="1622" spans="1:14" x14ac:dyDescent="0.35">
      <c r="A1622" s="3"/>
      <c r="B1622" s="3"/>
      <c r="C1622" s="3"/>
      <c r="D1622" s="3"/>
      <c r="E1622" s="3"/>
      <c r="F1622" s="3"/>
      <c r="G1622" s="3"/>
      <c r="H1622" s="3"/>
      <c r="I1622" s="3"/>
      <c r="J1622" s="3"/>
      <c r="K1622" s="3"/>
      <c r="L1622" s="3"/>
      <c r="N1622" s="121"/>
    </row>
    <row r="1623" spans="1:14" x14ac:dyDescent="0.35">
      <c r="A1623" s="3"/>
      <c r="B1623" s="3"/>
      <c r="C1623" s="3"/>
      <c r="D1623" s="3"/>
      <c r="E1623" s="3"/>
      <c r="F1623" s="3"/>
      <c r="G1623" s="3"/>
      <c r="H1623" s="3"/>
      <c r="I1623" s="3"/>
      <c r="J1623" s="3"/>
      <c r="K1623" s="3"/>
      <c r="L1623" s="3"/>
      <c r="N1623" s="121"/>
    </row>
    <row r="1624" spans="1:14" x14ac:dyDescent="0.35">
      <c r="A1624" s="3"/>
      <c r="B1624" s="3"/>
      <c r="C1624" s="3"/>
      <c r="D1624" s="3"/>
      <c r="E1624" s="3"/>
      <c r="F1624" s="3"/>
      <c r="G1624" s="3"/>
      <c r="H1624" s="3"/>
      <c r="I1624" s="3"/>
      <c r="J1624" s="3"/>
      <c r="K1624" s="3"/>
      <c r="L1624" s="3"/>
      <c r="N1624" s="121"/>
    </row>
    <row r="1625" spans="1:14" x14ac:dyDescent="0.35">
      <c r="A1625" s="3"/>
      <c r="B1625" s="3"/>
      <c r="C1625" s="3"/>
      <c r="D1625" s="3"/>
      <c r="E1625" s="3"/>
      <c r="F1625" s="3"/>
      <c r="G1625" s="3"/>
      <c r="H1625" s="3"/>
      <c r="I1625" s="3"/>
      <c r="J1625" s="3"/>
      <c r="K1625" s="3"/>
      <c r="L1625" s="3"/>
      <c r="N1625" s="121"/>
    </row>
    <row r="1626" spans="1:14" x14ac:dyDescent="0.35">
      <c r="A1626" s="3"/>
      <c r="B1626" s="3"/>
      <c r="C1626" s="3"/>
      <c r="D1626" s="3"/>
      <c r="E1626" s="3"/>
      <c r="F1626" s="3"/>
      <c r="G1626" s="3"/>
      <c r="H1626" s="3"/>
      <c r="I1626" s="3"/>
      <c r="J1626" s="3"/>
      <c r="K1626" s="3"/>
      <c r="L1626" s="3"/>
      <c r="N1626" s="121"/>
    </row>
    <row r="1627" spans="1:14" x14ac:dyDescent="0.35">
      <c r="A1627" s="3"/>
      <c r="B1627" s="3"/>
      <c r="C1627" s="3"/>
      <c r="D1627" s="3"/>
      <c r="E1627" s="3"/>
      <c r="F1627" s="3"/>
      <c r="G1627" s="3"/>
      <c r="H1627" s="3"/>
      <c r="I1627" s="3"/>
      <c r="J1627" s="3"/>
      <c r="K1627" s="3"/>
      <c r="L1627" s="3"/>
      <c r="N1627" s="121"/>
    </row>
    <row r="1628" spans="1:14" x14ac:dyDescent="0.35">
      <c r="A1628" s="3"/>
      <c r="B1628" s="3"/>
      <c r="C1628" s="3"/>
      <c r="D1628" s="3"/>
      <c r="E1628" s="3"/>
      <c r="F1628" s="3"/>
      <c r="G1628" s="3"/>
      <c r="H1628" s="3"/>
      <c r="I1628" s="3"/>
      <c r="J1628" s="3"/>
      <c r="K1628" s="3"/>
      <c r="L1628" s="3"/>
      <c r="N1628" s="121"/>
    </row>
    <row r="1629" spans="1:14" x14ac:dyDescent="0.35">
      <c r="A1629" s="3"/>
      <c r="B1629" s="3"/>
      <c r="C1629" s="3"/>
      <c r="D1629" s="3"/>
      <c r="E1629" s="3"/>
      <c r="F1629" s="3"/>
      <c r="G1629" s="3"/>
      <c r="H1629" s="3"/>
      <c r="I1629" s="3"/>
      <c r="J1629" s="3"/>
      <c r="K1629" s="3"/>
      <c r="L1629" s="3"/>
      <c r="N1629" s="121"/>
    </row>
    <row r="1630" spans="1:14" x14ac:dyDescent="0.35">
      <c r="A1630" s="3"/>
      <c r="B1630" s="3"/>
      <c r="C1630" s="3"/>
      <c r="D1630" s="3"/>
      <c r="E1630" s="3"/>
      <c r="F1630" s="3"/>
      <c r="G1630" s="3"/>
      <c r="H1630" s="3"/>
      <c r="I1630" s="3"/>
      <c r="J1630" s="3"/>
      <c r="K1630" s="3"/>
      <c r="L1630" s="3"/>
      <c r="N1630" s="121"/>
    </row>
    <row r="1631" spans="1:14" x14ac:dyDescent="0.35">
      <c r="A1631" s="3"/>
      <c r="B1631" s="3"/>
      <c r="C1631" s="3"/>
      <c r="D1631" s="3"/>
      <c r="E1631" s="3"/>
      <c r="F1631" s="3"/>
      <c r="G1631" s="3"/>
      <c r="H1631" s="3"/>
      <c r="I1631" s="3"/>
      <c r="J1631" s="3"/>
      <c r="K1631" s="3"/>
      <c r="L1631" s="3"/>
      <c r="N1631" s="121"/>
    </row>
    <row r="1632" spans="1:14" x14ac:dyDescent="0.35">
      <c r="A1632" s="3"/>
      <c r="B1632" s="3"/>
      <c r="C1632" s="3"/>
      <c r="D1632" s="3"/>
      <c r="E1632" s="3"/>
      <c r="F1632" s="3"/>
      <c r="G1632" s="3"/>
      <c r="H1632" s="3"/>
      <c r="I1632" s="3"/>
      <c r="J1632" s="3"/>
      <c r="K1632" s="3"/>
      <c r="L1632" s="3"/>
      <c r="N1632" s="121"/>
    </row>
    <row r="1633" spans="1:14" x14ac:dyDescent="0.35">
      <c r="A1633" s="3"/>
      <c r="B1633" s="3"/>
      <c r="C1633" s="3"/>
      <c r="D1633" s="3"/>
      <c r="E1633" s="3"/>
      <c r="F1633" s="3"/>
      <c r="G1633" s="3"/>
      <c r="H1633" s="3"/>
      <c r="I1633" s="3"/>
      <c r="J1633" s="3"/>
      <c r="K1633" s="3"/>
      <c r="L1633" s="3"/>
      <c r="N1633" s="121"/>
    </row>
    <row r="1634" spans="1:14" x14ac:dyDescent="0.35">
      <c r="A1634" s="3"/>
      <c r="B1634" s="3"/>
      <c r="C1634" s="3"/>
      <c r="D1634" s="3"/>
      <c r="E1634" s="3"/>
      <c r="F1634" s="3"/>
      <c r="G1634" s="3"/>
      <c r="H1634" s="3"/>
      <c r="I1634" s="3"/>
      <c r="J1634" s="3"/>
      <c r="K1634" s="3"/>
      <c r="L1634" s="3"/>
      <c r="N1634" s="121"/>
    </row>
    <row r="1635" spans="1:14" x14ac:dyDescent="0.35">
      <c r="A1635" s="3"/>
      <c r="B1635" s="3"/>
      <c r="C1635" s="3"/>
      <c r="D1635" s="3"/>
      <c r="E1635" s="3"/>
      <c r="F1635" s="3"/>
      <c r="G1635" s="3"/>
      <c r="H1635" s="3"/>
      <c r="I1635" s="3"/>
      <c r="J1635" s="3"/>
      <c r="K1635" s="3"/>
      <c r="L1635" s="3"/>
      <c r="N1635" s="121"/>
    </row>
    <row r="1636" spans="1:14" x14ac:dyDescent="0.35">
      <c r="A1636" s="3"/>
      <c r="B1636" s="3"/>
      <c r="C1636" s="3"/>
      <c r="D1636" s="3"/>
      <c r="E1636" s="3"/>
      <c r="F1636" s="3"/>
      <c r="G1636" s="3"/>
      <c r="H1636" s="3"/>
      <c r="I1636" s="3"/>
      <c r="J1636" s="3"/>
      <c r="K1636" s="3"/>
      <c r="L1636" s="3"/>
      <c r="N1636" s="121"/>
    </row>
    <row r="1637" spans="1:14" x14ac:dyDescent="0.35">
      <c r="A1637" s="3"/>
      <c r="B1637" s="3"/>
      <c r="C1637" s="3"/>
      <c r="D1637" s="3"/>
      <c r="E1637" s="3"/>
      <c r="F1637" s="3"/>
      <c r="G1637" s="3"/>
      <c r="H1637" s="3"/>
      <c r="I1637" s="3"/>
      <c r="J1637" s="3"/>
      <c r="K1637" s="3"/>
      <c r="L1637" s="3"/>
      <c r="N1637" s="121"/>
    </row>
    <row r="1638" spans="1:14" x14ac:dyDescent="0.35">
      <c r="A1638" s="3"/>
      <c r="B1638" s="3"/>
      <c r="C1638" s="3"/>
      <c r="D1638" s="3"/>
      <c r="E1638" s="3"/>
      <c r="F1638" s="3"/>
      <c r="G1638" s="3"/>
      <c r="H1638" s="3"/>
      <c r="I1638" s="3"/>
      <c r="J1638" s="3"/>
      <c r="K1638" s="3"/>
      <c r="L1638" s="3"/>
      <c r="N1638" s="121"/>
    </row>
    <row r="1639" spans="1:14" x14ac:dyDescent="0.35">
      <c r="A1639" s="3"/>
      <c r="B1639" s="3"/>
      <c r="C1639" s="3"/>
      <c r="D1639" s="3"/>
      <c r="E1639" s="3"/>
      <c r="F1639" s="3"/>
      <c r="G1639" s="3"/>
      <c r="H1639" s="3"/>
      <c r="I1639" s="3"/>
      <c r="J1639" s="3"/>
      <c r="K1639" s="3"/>
      <c r="L1639" s="3"/>
      <c r="N1639" s="121"/>
    </row>
    <row r="1640" spans="1:14" x14ac:dyDescent="0.35">
      <c r="A1640" s="3"/>
      <c r="B1640" s="3"/>
      <c r="C1640" s="3"/>
      <c r="D1640" s="3"/>
      <c r="E1640" s="3"/>
      <c r="F1640" s="3"/>
      <c r="G1640" s="3"/>
      <c r="H1640" s="3"/>
      <c r="I1640" s="3"/>
      <c r="J1640" s="3"/>
      <c r="K1640" s="3"/>
      <c r="L1640" s="3"/>
      <c r="N1640" s="121"/>
    </row>
    <row r="1641" spans="1:14" x14ac:dyDescent="0.35">
      <c r="A1641" s="3"/>
      <c r="B1641" s="3"/>
      <c r="C1641" s="3"/>
      <c r="D1641" s="3"/>
      <c r="E1641" s="3"/>
      <c r="F1641" s="3"/>
      <c r="G1641" s="3"/>
      <c r="H1641" s="3"/>
      <c r="I1641" s="3"/>
      <c r="J1641" s="3"/>
      <c r="K1641" s="3"/>
      <c r="L1641" s="3"/>
      <c r="N1641" s="121"/>
    </row>
    <row r="1642" spans="1:14" x14ac:dyDescent="0.35">
      <c r="A1642" s="3"/>
      <c r="B1642" s="3"/>
      <c r="C1642" s="3"/>
      <c r="D1642" s="3"/>
      <c r="E1642" s="3"/>
      <c r="F1642" s="3"/>
      <c r="G1642" s="3"/>
      <c r="H1642" s="3"/>
      <c r="I1642" s="3"/>
      <c r="J1642" s="3"/>
      <c r="K1642" s="3"/>
      <c r="L1642" s="3"/>
      <c r="N1642" s="121"/>
    </row>
    <row r="1643" spans="1:14" x14ac:dyDescent="0.35">
      <c r="A1643" s="3"/>
      <c r="B1643" s="3"/>
      <c r="C1643" s="3"/>
      <c r="D1643" s="3"/>
      <c r="E1643" s="3"/>
      <c r="F1643" s="3"/>
      <c r="G1643" s="3"/>
      <c r="H1643" s="3"/>
      <c r="I1643" s="3"/>
      <c r="J1643" s="3"/>
      <c r="K1643" s="3"/>
      <c r="L1643" s="3"/>
      <c r="N1643" s="121"/>
    </row>
    <row r="1644" spans="1:14" x14ac:dyDescent="0.35">
      <c r="A1644" s="3"/>
      <c r="B1644" s="3"/>
      <c r="C1644" s="3"/>
      <c r="D1644" s="3"/>
      <c r="E1644" s="3"/>
      <c r="F1644" s="3"/>
      <c r="G1644" s="3"/>
      <c r="H1644" s="3"/>
      <c r="I1644" s="3"/>
      <c r="J1644" s="3"/>
      <c r="K1644" s="3"/>
      <c r="L1644" s="3"/>
      <c r="N1644" s="121"/>
    </row>
    <row r="1645" spans="1:14" x14ac:dyDescent="0.35">
      <c r="A1645" s="3"/>
      <c r="B1645" s="3"/>
      <c r="C1645" s="3"/>
      <c r="D1645" s="3"/>
      <c r="E1645" s="3"/>
      <c r="F1645" s="3"/>
      <c r="G1645" s="3"/>
      <c r="H1645" s="3"/>
      <c r="I1645" s="3"/>
      <c r="J1645" s="3"/>
      <c r="K1645" s="3"/>
      <c r="L1645" s="3"/>
      <c r="N1645" s="121"/>
    </row>
    <row r="1646" spans="1:14" x14ac:dyDescent="0.35">
      <c r="A1646" s="3"/>
      <c r="B1646" s="3"/>
      <c r="C1646" s="3"/>
      <c r="D1646" s="3"/>
      <c r="E1646" s="3"/>
      <c r="F1646" s="3"/>
      <c r="G1646" s="3"/>
      <c r="H1646" s="3"/>
      <c r="I1646" s="3"/>
      <c r="J1646" s="3"/>
      <c r="K1646" s="3"/>
      <c r="L1646" s="3"/>
      <c r="N1646" s="121"/>
    </row>
    <row r="1647" spans="1:14" x14ac:dyDescent="0.35">
      <c r="A1647" s="3"/>
      <c r="B1647" s="3"/>
      <c r="C1647" s="3"/>
      <c r="D1647" s="3"/>
      <c r="E1647" s="3"/>
      <c r="F1647" s="3"/>
      <c r="G1647" s="3"/>
      <c r="H1647" s="3"/>
      <c r="I1647" s="3"/>
      <c r="J1647" s="3"/>
      <c r="K1647" s="3"/>
      <c r="L1647" s="3"/>
      <c r="N1647" s="121"/>
    </row>
    <row r="1648" spans="1:14" x14ac:dyDescent="0.35">
      <c r="A1648" s="3"/>
      <c r="B1648" s="3"/>
      <c r="C1648" s="3"/>
      <c r="D1648" s="3"/>
      <c r="E1648" s="3"/>
      <c r="F1648" s="3"/>
      <c r="G1648" s="3"/>
      <c r="H1648" s="3"/>
      <c r="I1648" s="3"/>
      <c r="J1648" s="3"/>
      <c r="K1648" s="3"/>
      <c r="L1648" s="3"/>
      <c r="N1648" s="121"/>
    </row>
    <row r="1649" spans="1:14" x14ac:dyDescent="0.35">
      <c r="A1649" s="3"/>
      <c r="B1649" s="3"/>
      <c r="C1649" s="3"/>
      <c r="D1649" s="3"/>
      <c r="E1649" s="3"/>
      <c r="F1649" s="3"/>
      <c r="G1649" s="3"/>
      <c r="H1649" s="3"/>
      <c r="I1649" s="3"/>
      <c r="J1649" s="3"/>
      <c r="K1649" s="3"/>
      <c r="L1649" s="3"/>
      <c r="N1649" s="121"/>
    </row>
    <row r="1650" spans="1:14" x14ac:dyDescent="0.35">
      <c r="A1650" s="3"/>
      <c r="B1650" s="3"/>
      <c r="C1650" s="3"/>
      <c r="D1650" s="3"/>
      <c r="E1650" s="3"/>
      <c r="F1650" s="3"/>
      <c r="G1650" s="3"/>
      <c r="H1650" s="3"/>
      <c r="I1650" s="3"/>
      <c r="J1650" s="3"/>
      <c r="K1650" s="3"/>
      <c r="L1650" s="3"/>
      <c r="N1650" s="121"/>
    </row>
    <row r="1651" spans="1:14" x14ac:dyDescent="0.35">
      <c r="A1651" s="3"/>
      <c r="B1651" s="3"/>
      <c r="C1651" s="3"/>
      <c r="D1651" s="3"/>
      <c r="E1651" s="3"/>
      <c r="F1651" s="3"/>
      <c r="G1651" s="3"/>
      <c r="H1651" s="3"/>
      <c r="I1651" s="3"/>
      <c r="J1651" s="3"/>
      <c r="K1651" s="3"/>
      <c r="L1651" s="3"/>
      <c r="N1651" s="121"/>
    </row>
    <row r="1652" spans="1:14" x14ac:dyDescent="0.35">
      <c r="A1652" s="3"/>
      <c r="B1652" s="3"/>
      <c r="C1652" s="3"/>
      <c r="D1652" s="3"/>
      <c r="E1652" s="3"/>
      <c r="F1652" s="3"/>
      <c r="G1652" s="3"/>
      <c r="H1652" s="3"/>
      <c r="I1652" s="3"/>
      <c r="J1652" s="3"/>
      <c r="K1652" s="3"/>
      <c r="L1652" s="3"/>
      <c r="N1652" s="121"/>
    </row>
    <row r="1653" spans="1:14" x14ac:dyDescent="0.35">
      <c r="A1653" s="3"/>
      <c r="B1653" s="3"/>
      <c r="C1653" s="3"/>
      <c r="D1653" s="3"/>
      <c r="E1653" s="3"/>
      <c r="F1653" s="3"/>
      <c r="G1653" s="3"/>
      <c r="H1653" s="3"/>
      <c r="I1653" s="3"/>
      <c r="J1653" s="3"/>
      <c r="K1653" s="3"/>
      <c r="L1653" s="3"/>
      <c r="N1653" s="121"/>
    </row>
    <row r="1654" spans="1:14" x14ac:dyDescent="0.35">
      <c r="A1654" s="3"/>
      <c r="B1654" s="3"/>
      <c r="C1654" s="3"/>
      <c r="D1654" s="3"/>
      <c r="E1654" s="3"/>
      <c r="F1654" s="3"/>
      <c r="G1654" s="3"/>
      <c r="H1654" s="3"/>
      <c r="I1654" s="3"/>
      <c r="J1654" s="3"/>
      <c r="K1654" s="3"/>
      <c r="L1654" s="3"/>
      <c r="N1654" s="121"/>
    </row>
    <row r="1655" spans="1:14" x14ac:dyDescent="0.35">
      <c r="A1655" s="3"/>
      <c r="B1655" s="3"/>
      <c r="C1655" s="3"/>
      <c r="D1655" s="3"/>
      <c r="E1655" s="3"/>
      <c r="F1655" s="3"/>
      <c r="G1655" s="3"/>
      <c r="H1655" s="3"/>
      <c r="I1655" s="3"/>
      <c r="J1655" s="3"/>
      <c r="K1655" s="3"/>
      <c r="L1655" s="3"/>
      <c r="N1655" s="121"/>
    </row>
    <row r="1656" spans="1:14" x14ac:dyDescent="0.35">
      <c r="A1656" s="3"/>
      <c r="B1656" s="3"/>
      <c r="C1656" s="3"/>
      <c r="D1656" s="3"/>
      <c r="E1656" s="3"/>
      <c r="F1656" s="3"/>
      <c r="G1656" s="3"/>
      <c r="H1656" s="3"/>
      <c r="I1656" s="3"/>
      <c r="J1656" s="3"/>
      <c r="K1656" s="3"/>
      <c r="L1656" s="3"/>
      <c r="N1656" s="121"/>
    </row>
    <row r="1657" spans="1:14" x14ac:dyDescent="0.35">
      <c r="A1657" s="3"/>
      <c r="B1657" s="3"/>
      <c r="C1657" s="3"/>
      <c r="D1657" s="3"/>
      <c r="E1657" s="3"/>
      <c r="F1657" s="3"/>
      <c r="G1657" s="3"/>
      <c r="H1657" s="3"/>
      <c r="I1657" s="3"/>
      <c r="J1657" s="3"/>
      <c r="K1657" s="3"/>
      <c r="L1657" s="3"/>
      <c r="N1657" s="121"/>
    </row>
    <row r="1658" spans="1:14" x14ac:dyDescent="0.35">
      <c r="A1658" s="3"/>
      <c r="B1658" s="3"/>
      <c r="C1658" s="3"/>
      <c r="D1658" s="3"/>
      <c r="E1658" s="3"/>
      <c r="F1658" s="3"/>
      <c r="G1658" s="3"/>
      <c r="H1658" s="3"/>
      <c r="I1658" s="3"/>
      <c r="J1658" s="3"/>
      <c r="K1658" s="3"/>
      <c r="L1658" s="3"/>
      <c r="N1658" s="121"/>
    </row>
    <row r="1659" spans="1:14" x14ac:dyDescent="0.35">
      <c r="A1659" s="3"/>
      <c r="B1659" s="3"/>
      <c r="C1659" s="3"/>
      <c r="D1659" s="3"/>
      <c r="E1659" s="3"/>
      <c r="F1659" s="3"/>
      <c r="G1659" s="3"/>
      <c r="H1659" s="3"/>
      <c r="I1659" s="3"/>
      <c r="J1659" s="3"/>
      <c r="K1659" s="3"/>
      <c r="L1659" s="3"/>
      <c r="N1659" s="121"/>
    </row>
    <row r="1660" spans="1:14" x14ac:dyDescent="0.35">
      <c r="A1660" s="3"/>
      <c r="B1660" s="3"/>
      <c r="C1660" s="3"/>
      <c r="D1660" s="3"/>
      <c r="E1660" s="3"/>
      <c r="F1660" s="3"/>
      <c r="G1660" s="3"/>
      <c r="H1660" s="3"/>
      <c r="I1660" s="3"/>
      <c r="J1660" s="3"/>
      <c r="K1660" s="3"/>
      <c r="L1660" s="3"/>
      <c r="N1660" s="121"/>
    </row>
    <row r="1661" spans="1:14" x14ac:dyDescent="0.35">
      <c r="A1661" s="3"/>
      <c r="B1661" s="3"/>
      <c r="C1661" s="3"/>
      <c r="D1661" s="3"/>
      <c r="E1661" s="3"/>
      <c r="F1661" s="3"/>
      <c r="G1661" s="3"/>
      <c r="H1661" s="3"/>
      <c r="I1661" s="3"/>
      <c r="J1661" s="3"/>
      <c r="K1661" s="3"/>
      <c r="L1661" s="3"/>
      <c r="N1661" s="121"/>
    </row>
    <row r="1662" spans="1:14" x14ac:dyDescent="0.35">
      <c r="A1662" s="3"/>
      <c r="B1662" s="3"/>
      <c r="C1662" s="3"/>
      <c r="D1662" s="3"/>
      <c r="E1662" s="3"/>
      <c r="F1662" s="3"/>
      <c r="G1662" s="3"/>
      <c r="H1662" s="3"/>
      <c r="I1662" s="3"/>
      <c r="J1662" s="3"/>
      <c r="K1662" s="3"/>
      <c r="L1662" s="3"/>
      <c r="N1662" s="121"/>
    </row>
    <row r="1663" spans="1:14" x14ac:dyDescent="0.35">
      <c r="A1663" s="3"/>
      <c r="B1663" s="3"/>
      <c r="C1663" s="3"/>
      <c r="D1663" s="3"/>
      <c r="E1663" s="3"/>
      <c r="F1663" s="3"/>
      <c r="G1663" s="3"/>
      <c r="H1663" s="3"/>
      <c r="I1663" s="3"/>
      <c r="J1663" s="3"/>
      <c r="K1663" s="3"/>
      <c r="L1663" s="3"/>
      <c r="N1663" s="121"/>
    </row>
    <row r="1664" spans="1:14" x14ac:dyDescent="0.35">
      <c r="A1664" s="3"/>
      <c r="B1664" s="3"/>
      <c r="C1664" s="3"/>
      <c r="D1664" s="3"/>
      <c r="E1664" s="3"/>
      <c r="F1664" s="3"/>
      <c r="G1664" s="3"/>
      <c r="H1664" s="3"/>
      <c r="I1664" s="3"/>
      <c r="J1664" s="3"/>
      <c r="K1664" s="3"/>
      <c r="L1664" s="3"/>
      <c r="N1664" s="121"/>
    </row>
    <row r="1665" spans="1:14" x14ac:dyDescent="0.35">
      <c r="A1665" s="3"/>
      <c r="B1665" s="3"/>
      <c r="C1665" s="3"/>
      <c r="D1665" s="3"/>
      <c r="E1665" s="3"/>
      <c r="F1665" s="3"/>
      <c r="G1665" s="3"/>
      <c r="H1665" s="3"/>
      <c r="I1665" s="3"/>
      <c r="J1665" s="3"/>
      <c r="K1665" s="3"/>
      <c r="L1665" s="3"/>
      <c r="N1665" s="121"/>
    </row>
    <row r="1666" spans="1:14" x14ac:dyDescent="0.35">
      <c r="A1666" s="3"/>
      <c r="B1666" s="3"/>
      <c r="C1666" s="3"/>
      <c r="D1666" s="3"/>
      <c r="E1666" s="3"/>
      <c r="F1666" s="3"/>
      <c r="G1666" s="3"/>
      <c r="H1666" s="3"/>
      <c r="I1666" s="3"/>
      <c r="J1666" s="3"/>
      <c r="K1666" s="3"/>
      <c r="L1666" s="3"/>
      <c r="N1666" s="121"/>
    </row>
    <row r="1667" spans="1:14" x14ac:dyDescent="0.35">
      <c r="A1667" s="3"/>
      <c r="B1667" s="3"/>
      <c r="C1667" s="3"/>
      <c r="D1667" s="3"/>
      <c r="E1667" s="3"/>
      <c r="F1667" s="3"/>
      <c r="G1667" s="3"/>
      <c r="H1667" s="3"/>
      <c r="I1667" s="3"/>
      <c r="J1667" s="3"/>
      <c r="K1667" s="3"/>
      <c r="L1667" s="3"/>
      <c r="N1667" s="121"/>
    </row>
    <row r="1668" spans="1:14" x14ac:dyDescent="0.35">
      <c r="A1668" s="3"/>
      <c r="B1668" s="3"/>
      <c r="C1668" s="3"/>
      <c r="D1668" s="3"/>
      <c r="E1668" s="3"/>
      <c r="F1668" s="3"/>
      <c r="G1668" s="3"/>
      <c r="H1668" s="3"/>
      <c r="I1668" s="3"/>
      <c r="J1668" s="3"/>
      <c r="K1668" s="3"/>
      <c r="L1668" s="3"/>
      <c r="N1668" s="121"/>
    </row>
    <row r="1669" spans="1:14" x14ac:dyDescent="0.35">
      <c r="A1669" s="3"/>
      <c r="B1669" s="3"/>
      <c r="C1669" s="3"/>
      <c r="D1669" s="3"/>
      <c r="E1669" s="3"/>
      <c r="F1669" s="3"/>
      <c r="G1669" s="3"/>
      <c r="H1669" s="3"/>
      <c r="I1669" s="3"/>
      <c r="J1669" s="3"/>
      <c r="K1669" s="3"/>
      <c r="L1669" s="3"/>
      <c r="N1669" s="121"/>
    </row>
    <row r="1670" spans="1:14" x14ac:dyDescent="0.35">
      <c r="A1670" s="3"/>
      <c r="B1670" s="3"/>
      <c r="C1670" s="3"/>
      <c r="D1670" s="3"/>
      <c r="E1670" s="3"/>
      <c r="F1670" s="3"/>
      <c r="G1670" s="3"/>
      <c r="H1670" s="3"/>
      <c r="I1670" s="3"/>
      <c r="J1670" s="3"/>
      <c r="K1670" s="3"/>
      <c r="L1670" s="3"/>
      <c r="N1670" s="121"/>
    </row>
    <row r="1671" spans="1:14" x14ac:dyDescent="0.35">
      <c r="A1671" s="3"/>
      <c r="B1671" s="3"/>
      <c r="C1671" s="3"/>
      <c r="D1671" s="3"/>
      <c r="E1671" s="3"/>
      <c r="F1671" s="3"/>
      <c r="G1671" s="3"/>
      <c r="H1671" s="3"/>
      <c r="I1671" s="3"/>
      <c r="J1671" s="3"/>
      <c r="K1671" s="3"/>
      <c r="L1671" s="3"/>
      <c r="N1671" s="121"/>
    </row>
    <row r="1672" spans="1:14" x14ac:dyDescent="0.35">
      <c r="A1672" s="3"/>
      <c r="B1672" s="3"/>
      <c r="C1672" s="3"/>
      <c r="D1672" s="3"/>
      <c r="E1672" s="3"/>
      <c r="F1672" s="3"/>
      <c r="G1672" s="3"/>
      <c r="H1672" s="3"/>
      <c r="I1672" s="3"/>
      <c r="J1672" s="3"/>
      <c r="K1672" s="3"/>
      <c r="L1672" s="3"/>
      <c r="N1672" s="121"/>
    </row>
    <row r="1673" spans="1:14" x14ac:dyDescent="0.35">
      <c r="A1673" s="3"/>
      <c r="B1673" s="3"/>
      <c r="C1673" s="3"/>
      <c r="D1673" s="3"/>
      <c r="E1673" s="3"/>
      <c r="F1673" s="3"/>
      <c r="G1673" s="3"/>
      <c r="H1673" s="3"/>
      <c r="I1673" s="3"/>
      <c r="J1673" s="3"/>
      <c r="K1673" s="3"/>
      <c r="L1673" s="3"/>
      <c r="N1673" s="121"/>
    </row>
    <row r="1674" spans="1:14" x14ac:dyDescent="0.35">
      <c r="A1674" s="3"/>
      <c r="B1674" s="3"/>
      <c r="C1674" s="3"/>
      <c r="D1674" s="3"/>
      <c r="E1674" s="3"/>
      <c r="F1674" s="3"/>
      <c r="G1674" s="3"/>
      <c r="H1674" s="3"/>
      <c r="I1674" s="3"/>
      <c r="J1674" s="3"/>
      <c r="K1674" s="3"/>
      <c r="L1674" s="3"/>
      <c r="N1674" s="121"/>
    </row>
    <row r="1675" spans="1:14" x14ac:dyDescent="0.35">
      <c r="A1675" s="3"/>
      <c r="B1675" s="3"/>
      <c r="C1675" s="3"/>
      <c r="D1675" s="3"/>
      <c r="E1675" s="3"/>
      <c r="F1675" s="3"/>
      <c r="G1675" s="3"/>
      <c r="H1675" s="3"/>
      <c r="I1675" s="3"/>
      <c r="J1675" s="3"/>
      <c r="K1675" s="3"/>
      <c r="L1675" s="3"/>
      <c r="N1675" s="121"/>
    </row>
    <row r="1676" spans="1:14" x14ac:dyDescent="0.35">
      <c r="A1676" s="3"/>
      <c r="B1676" s="3"/>
      <c r="C1676" s="3"/>
      <c r="D1676" s="3"/>
      <c r="E1676" s="3"/>
      <c r="F1676" s="3"/>
      <c r="G1676" s="3"/>
      <c r="H1676" s="3"/>
      <c r="I1676" s="3"/>
      <c r="J1676" s="3"/>
      <c r="K1676" s="3"/>
      <c r="L1676" s="3"/>
      <c r="N1676" s="121"/>
    </row>
    <row r="1677" spans="1:14" x14ac:dyDescent="0.35">
      <c r="A1677" s="3"/>
      <c r="B1677" s="3"/>
      <c r="C1677" s="3"/>
      <c r="D1677" s="3"/>
      <c r="E1677" s="3"/>
      <c r="F1677" s="3"/>
      <c r="G1677" s="3"/>
      <c r="H1677" s="3"/>
      <c r="I1677" s="3"/>
      <c r="J1677" s="3"/>
      <c r="K1677" s="3"/>
      <c r="L1677" s="3"/>
      <c r="N1677" s="121"/>
    </row>
    <row r="1678" spans="1:14" x14ac:dyDescent="0.35">
      <c r="A1678" s="3"/>
      <c r="B1678" s="3"/>
      <c r="C1678" s="3"/>
      <c r="D1678" s="3"/>
      <c r="E1678" s="3"/>
      <c r="F1678" s="3"/>
      <c r="G1678" s="3"/>
      <c r="H1678" s="3"/>
      <c r="I1678" s="3"/>
      <c r="J1678" s="3"/>
      <c r="K1678" s="3"/>
      <c r="L1678" s="3"/>
      <c r="N1678" s="121"/>
    </row>
    <row r="1679" spans="1:14" x14ac:dyDescent="0.35">
      <c r="A1679" s="3"/>
      <c r="B1679" s="3"/>
      <c r="C1679" s="3"/>
      <c r="D1679" s="3"/>
      <c r="E1679" s="3"/>
      <c r="F1679" s="3"/>
      <c r="G1679" s="3"/>
      <c r="H1679" s="3"/>
      <c r="I1679" s="3"/>
      <c r="J1679" s="3"/>
      <c r="K1679" s="3"/>
      <c r="L1679" s="3"/>
      <c r="N1679" s="121"/>
    </row>
    <row r="1680" spans="1:14" x14ac:dyDescent="0.35">
      <c r="A1680" s="3"/>
      <c r="B1680" s="3"/>
      <c r="C1680" s="3"/>
      <c r="D1680" s="3"/>
      <c r="E1680" s="3"/>
      <c r="F1680" s="3"/>
      <c r="G1680" s="3"/>
      <c r="H1680" s="3"/>
      <c r="I1680" s="3"/>
      <c r="J1680" s="3"/>
      <c r="K1680" s="3"/>
      <c r="L1680" s="3"/>
      <c r="N1680" s="121"/>
    </row>
    <row r="1681" spans="1:14" x14ac:dyDescent="0.35">
      <c r="A1681" s="3"/>
      <c r="B1681" s="3"/>
      <c r="C1681" s="3"/>
      <c r="D1681" s="3"/>
      <c r="E1681" s="3"/>
      <c r="F1681" s="3"/>
      <c r="G1681" s="3"/>
      <c r="H1681" s="3"/>
      <c r="I1681" s="3"/>
      <c r="J1681" s="3"/>
      <c r="K1681" s="3"/>
      <c r="L1681" s="3"/>
      <c r="N1681" s="121"/>
    </row>
    <row r="1682" spans="1:14" x14ac:dyDescent="0.35">
      <c r="A1682" s="3"/>
      <c r="B1682" s="3"/>
      <c r="C1682" s="3"/>
      <c r="D1682" s="3"/>
      <c r="E1682" s="3"/>
      <c r="F1682" s="3"/>
      <c r="G1682" s="3"/>
      <c r="H1682" s="3"/>
      <c r="I1682" s="3"/>
      <c r="J1682" s="3"/>
      <c r="K1682" s="3"/>
      <c r="L1682" s="3"/>
      <c r="N1682" s="121"/>
    </row>
    <row r="1683" spans="1:14" x14ac:dyDescent="0.35">
      <c r="A1683" s="3"/>
      <c r="B1683" s="3"/>
      <c r="C1683" s="3"/>
      <c r="D1683" s="3"/>
      <c r="E1683" s="3"/>
      <c r="F1683" s="3"/>
      <c r="G1683" s="3"/>
      <c r="H1683" s="3"/>
      <c r="I1683" s="3"/>
      <c r="J1683" s="3"/>
      <c r="K1683" s="3"/>
      <c r="L1683" s="3"/>
      <c r="N1683" s="121"/>
    </row>
    <row r="1684" spans="1:14" x14ac:dyDescent="0.35">
      <c r="A1684" s="3"/>
      <c r="B1684" s="3"/>
      <c r="C1684" s="3"/>
      <c r="D1684" s="3"/>
      <c r="E1684" s="3"/>
      <c r="F1684" s="3"/>
      <c r="G1684" s="3"/>
      <c r="H1684" s="3"/>
      <c r="I1684" s="3"/>
      <c r="J1684" s="3"/>
      <c r="K1684" s="3"/>
      <c r="L1684" s="3"/>
      <c r="N1684" s="121"/>
    </row>
    <row r="1685" spans="1:14" x14ac:dyDescent="0.35">
      <c r="A1685" s="3"/>
      <c r="B1685" s="3"/>
      <c r="C1685" s="3"/>
      <c r="D1685" s="3"/>
      <c r="E1685" s="3"/>
      <c r="F1685" s="3"/>
      <c r="G1685" s="3"/>
      <c r="H1685" s="3"/>
      <c r="I1685" s="3"/>
      <c r="J1685" s="3"/>
      <c r="K1685" s="3"/>
      <c r="L1685" s="3"/>
      <c r="N1685" s="121"/>
    </row>
    <row r="1686" spans="1:14" x14ac:dyDescent="0.35">
      <c r="A1686" s="3"/>
      <c r="B1686" s="3"/>
      <c r="C1686" s="3"/>
      <c r="D1686" s="3"/>
      <c r="E1686" s="3"/>
      <c r="F1686" s="3"/>
      <c r="G1686" s="3"/>
      <c r="H1686" s="3"/>
      <c r="I1686" s="3"/>
      <c r="J1686" s="3"/>
      <c r="K1686" s="3"/>
      <c r="L1686" s="3"/>
      <c r="N1686" s="121"/>
    </row>
    <row r="1687" spans="1:14" x14ac:dyDescent="0.35">
      <c r="A1687" s="3"/>
      <c r="B1687" s="3"/>
      <c r="C1687" s="3"/>
      <c r="D1687" s="3"/>
      <c r="E1687" s="3"/>
      <c r="F1687" s="3"/>
      <c r="G1687" s="3"/>
      <c r="H1687" s="3"/>
      <c r="I1687" s="3"/>
      <c r="J1687" s="3"/>
      <c r="K1687" s="3"/>
      <c r="L1687" s="3"/>
      <c r="N1687" s="121"/>
    </row>
    <row r="1688" spans="1:14" x14ac:dyDescent="0.35">
      <c r="A1688" s="3"/>
      <c r="B1688" s="3"/>
      <c r="C1688" s="3"/>
      <c r="D1688" s="3"/>
      <c r="E1688" s="3"/>
      <c r="F1688" s="3"/>
      <c r="G1688" s="3"/>
      <c r="H1688" s="3"/>
      <c r="I1688" s="3"/>
      <c r="J1688" s="3"/>
      <c r="K1688" s="3"/>
      <c r="L1688" s="3"/>
      <c r="N1688" s="121"/>
    </row>
    <row r="1689" spans="1:14" x14ac:dyDescent="0.35">
      <c r="A1689" s="3"/>
      <c r="B1689" s="3"/>
      <c r="C1689" s="3"/>
      <c r="D1689" s="3"/>
      <c r="E1689" s="3"/>
      <c r="F1689" s="3"/>
      <c r="G1689" s="3"/>
      <c r="H1689" s="3"/>
      <c r="I1689" s="3"/>
      <c r="J1689" s="3"/>
      <c r="K1689" s="3"/>
      <c r="L1689" s="3"/>
      <c r="N1689" s="121"/>
    </row>
    <row r="1690" spans="1:14" x14ac:dyDescent="0.35">
      <c r="A1690" s="3"/>
      <c r="B1690" s="3"/>
      <c r="C1690" s="3"/>
      <c r="D1690" s="3"/>
      <c r="E1690" s="3"/>
      <c r="F1690" s="3"/>
      <c r="G1690" s="3"/>
      <c r="H1690" s="3"/>
      <c r="I1690" s="3"/>
      <c r="J1690" s="3"/>
      <c r="K1690" s="3"/>
      <c r="L1690" s="3"/>
      <c r="N1690" s="121"/>
    </row>
    <row r="1691" spans="1:14" x14ac:dyDescent="0.35">
      <c r="A1691" s="3"/>
      <c r="B1691" s="3"/>
      <c r="C1691" s="3"/>
      <c r="D1691" s="3"/>
      <c r="E1691" s="3"/>
      <c r="F1691" s="3"/>
      <c r="G1691" s="3"/>
      <c r="H1691" s="3"/>
      <c r="I1691" s="3"/>
      <c r="J1691" s="3"/>
      <c r="K1691" s="3"/>
      <c r="L1691" s="3"/>
      <c r="N1691" s="121"/>
    </row>
    <row r="1692" spans="1:14" x14ac:dyDescent="0.35">
      <c r="A1692" s="3"/>
      <c r="B1692" s="3"/>
      <c r="C1692" s="3"/>
      <c r="D1692" s="3"/>
      <c r="E1692" s="3"/>
      <c r="F1692" s="3"/>
      <c r="G1692" s="3"/>
      <c r="H1692" s="3"/>
      <c r="I1692" s="3"/>
      <c r="J1692" s="3"/>
      <c r="K1692" s="3"/>
      <c r="L1692" s="3"/>
      <c r="N1692" s="121"/>
    </row>
    <row r="1693" spans="1:14" x14ac:dyDescent="0.35">
      <c r="A1693" s="3"/>
      <c r="B1693" s="3"/>
      <c r="C1693" s="3"/>
      <c r="D1693" s="3"/>
      <c r="E1693" s="3"/>
      <c r="F1693" s="3"/>
      <c r="G1693" s="3"/>
      <c r="H1693" s="3"/>
      <c r="I1693" s="3"/>
      <c r="J1693" s="3"/>
      <c r="K1693" s="3"/>
      <c r="L1693" s="3"/>
      <c r="N1693" s="121"/>
    </row>
    <row r="1694" spans="1:14" x14ac:dyDescent="0.35">
      <c r="A1694" s="3"/>
      <c r="B1694" s="3"/>
      <c r="C1694" s="3"/>
      <c r="D1694" s="3"/>
      <c r="E1694" s="3"/>
      <c r="F1694" s="3"/>
      <c r="G1694" s="3"/>
      <c r="H1694" s="3"/>
      <c r="I1694" s="3"/>
      <c r="J1694" s="3"/>
      <c r="K1694" s="3"/>
      <c r="L1694" s="3"/>
      <c r="N1694" s="121"/>
    </row>
    <row r="1695" spans="1:14" x14ac:dyDescent="0.35">
      <c r="A1695" s="3"/>
      <c r="B1695" s="3"/>
      <c r="C1695" s="3"/>
      <c r="D1695" s="3"/>
      <c r="E1695" s="3"/>
      <c r="F1695" s="3"/>
      <c r="G1695" s="3"/>
      <c r="H1695" s="3"/>
      <c r="I1695" s="3"/>
      <c r="J1695" s="3"/>
      <c r="K1695" s="3"/>
      <c r="L1695" s="3"/>
      <c r="N1695" s="121"/>
    </row>
    <row r="1696" spans="1:14" x14ac:dyDescent="0.35">
      <c r="A1696" s="3"/>
      <c r="B1696" s="3"/>
      <c r="C1696" s="3"/>
      <c r="D1696" s="3"/>
      <c r="E1696" s="3"/>
      <c r="F1696" s="3"/>
      <c r="G1696" s="3"/>
      <c r="H1696" s="3"/>
      <c r="I1696" s="3"/>
      <c r="J1696" s="3"/>
      <c r="K1696" s="3"/>
      <c r="L1696" s="3"/>
      <c r="N1696" s="121"/>
    </row>
    <row r="1697" spans="1:14" x14ac:dyDescent="0.35">
      <c r="A1697" s="3"/>
      <c r="B1697" s="3"/>
      <c r="C1697" s="3"/>
      <c r="D1697" s="3"/>
      <c r="E1697" s="3"/>
      <c r="F1697" s="3"/>
      <c r="G1697" s="3"/>
      <c r="H1697" s="3"/>
      <c r="I1697" s="3"/>
      <c r="J1697" s="3"/>
      <c r="K1697" s="3"/>
      <c r="L1697" s="3"/>
      <c r="N1697" s="121"/>
    </row>
    <row r="1698" spans="1:14" x14ac:dyDescent="0.35">
      <c r="A1698" s="3"/>
      <c r="B1698" s="3"/>
      <c r="C1698" s="3"/>
      <c r="D1698" s="3"/>
      <c r="E1698" s="3"/>
      <c r="F1698" s="3"/>
      <c r="G1698" s="3"/>
      <c r="H1698" s="3"/>
      <c r="I1698" s="3"/>
      <c r="J1698" s="3"/>
      <c r="K1698" s="3"/>
      <c r="L1698" s="3"/>
      <c r="N1698" s="121"/>
    </row>
    <row r="1699" spans="1:14" x14ac:dyDescent="0.35">
      <c r="A1699" s="3"/>
      <c r="B1699" s="3"/>
      <c r="C1699" s="3"/>
      <c r="D1699" s="3"/>
      <c r="E1699" s="3"/>
      <c r="F1699" s="3"/>
      <c r="G1699" s="3"/>
      <c r="H1699" s="3"/>
      <c r="I1699" s="3"/>
      <c r="J1699" s="3"/>
      <c r="K1699" s="3"/>
      <c r="L1699" s="3"/>
      <c r="N1699" s="121"/>
    </row>
    <row r="1700" spans="1:14" x14ac:dyDescent="0.35">
      <c r="A1700" s="3"/>
      <c r="B1700" s="3"/>
      <c r="C1700" s="3"/>
      <c r="D1700" s="3"/>
      <c r="E1700" s="3"/>
      <c r="F1700" s="3"/>
      <c r="G1700" s="3"/>
      <c r="H1700" s="3"/>
      <c r="I1700" s="3"/>
      <c r="J1700" s="3"/>
      <c r="K1700" s="3"/>
      <c r="L1700" s="3"/>
      <c r="N1700" s="121"/>
    </row>
    <row r="1701" spans="1:14" x14ac:dyDescent="0.35">
      <c r="A1701" s="3"/>
      <c r="B1701" s="3"/>
      <c r="C1701" s="3"/>
      <c r="D1701" s="3"/>
      <c r="E1701" s="3"/>
      <c r="F1701" s="3"/>
      <c r="G1701" s="3"/>
      <c r="H1701" s="3"/>
      <c r="I1701" s="3"/>
      <c r="J1701" s="3"/>
      <c r="K1701" s="3"/>
      <c r="L1701" s="3"/>
      <c r="N1701" s="121"/>
    </row>
    <row r="1702" spans="1:14" x14ac:dyDescent="0.35">
      <c r="A1702" s="3"/>
      <c r="B1702" s="3"/>
      <c r="C1702" s="3"/>
      <c r="D1702" s="3"/>
      <c r="E1702" s="3"/>
      <c r="F1702" s="3"/>
      <c r="G1702" s="3"/>
      <c r="H1702" s="3"/>
      <c r="I1702" s="3"/>
      <c r="J1702" s="3"/>
      <c r="K1702" s="3"/>
      <c r="L1702" s="3"/>
      <c r="N1702" s="121"/>
    </row>
    <row r="1703" spans="1:14" x14ac:dyDescent="0.35">
      <c r="A1703" s="3"/>
      <c r="B1703" s="3"/>
      <c r="C1703" s="3"/>
      <c r="D1703" s="3"/>
      <c r="E1703" s="3"/>
      <c r="F1703" s="3"/>
      <c r="G1703" s="3"/>
      <c r="H1703" s="3"/>
      <c r="I1703" s="3"/>
      <c r="J1703" s="3"/>
      <c r="K1703" s="3"/>
      <c r="L1703" s="3"/>
      <c r="N1703" s="121"/>
    </row>
    <row r="1704" spans="1:14" x14ac:dyDescent="0.35">
      <c r="A1704" s="3"/>
      <c r="B1704" s="3"/>
      <c r="C1704" s="3"/>
      <c r="D1704" s="3"/>
      <c r="E1704" s="3"/>
      <c r="F1704" s="3"/>
      <c r="G1704" s="3"/>
      <c r="H1704" s="3"/>
      <c r="I1704" s="3"/>
      <c r="J1704" s="3"/>
      <c r="K1704" s="3"/>
      <c r="L1704" s="3"/>
      <c r="N1704" s="121"/>
    </row>
    <row r="1705" spans="1:14" x14ac:dyDescent="0.35">
      <c r="A1705" s="3"/>
      <c r="B1705" s="3"/>
      <c r="C1705" s="3"/>
      <c r="D1705" s="3"/>
      <c r="E1705" s="3"/>
      <c r="F1705" s="3"/>
      <c r="G1705" s="3"/>
      <c r="H1705" s="3"/>
      <c r="I1705" s="3"/>
      <c r="J1705" s="3"/>
      <c r="K1705" s="3"/>
      <c r="L1705" s="3"/>
      <c r="N1705" s="121"/>
    </row>
    <row r="1706" spans="1:14" x14ac:dyDescent="0.35">
      <c r="A1706" s="3"/>
      <c r="B1706" s="3"/>
      <c r="C1706" s="3"/>
      <c r="D1706" s="3"/>
      <c r="E1706" s="3"/>
      <c r="F1706" s="3"/>
      <c r="G1706" s="3"/>
      <c r="H1706" s="3"/>
      <c r="I1706" s="3"/>
      <c r="J1706" s="3"/>
      <c r="K1706" s="3"/>
      <c r="L1706" s="3"/>
      <c r="N1706" s="121"/>
    </row>
    <row r="1707" spans="1:14" x14ac:dyDescent="0.35">
      <c r="A1707" s="3"/>
      <c r="B1707" s="3"/>
      <c r="C1707" s="3"/>
      <c r="D1707" s="3"/>
      <c r="E1707" s="3"/>
      <c r="F1707" s="3"/>
      <c r="G1707" s="3"/>
      <c r="H1707" s="3"/>
      <c r="I1707" s="3"/>
      <c r="J1707" s="3"/>
      <c r="K1707" s="3"/>
      <c r="L1707" s="3"/>
      <c r="N1707" s="121"/>
    </row>
    <row r="1708" spans="1:14" x14ac:dyDescent="0.35">
      <c r="A1708" s="3"/>
      <c r="B1708" s="3"/>
      <c r="C1708" s="3"/>
      <c r="D1708" s="3"/>
      <c r="E1708" s="3"/>
      <c r="F1708" s="3"/>
      <c r="G1708" s="3"/>
      <c r="H1708" s="3"/>
      <c r="I1708" s="3"/>
      <c r="J1708" s="3"/>
      <c r="K1708" s="3"/>
      <c r="L1708" s="3"/>
      <c r="N1708" s="121"/>
    </row>
    <row r="1709" spans="1:14" x14ac:dyDescent="0.35">
      <c r="A1709" s="3"/>
      <c r="B1709" s="3"/>
      <c r="C1709" s="3"/>
      <c r="D1709" s="3"/>
      <c r="E1709" s="3"/>
      <c r="F1709" s="3"/>
      <c r="G1709" s="3"/>
      <c r="H1709" s="3"/>
      <c r="I1709" s="3"/>
      <c r="J1709" s="3"/>
      <c r="K1709" s="3"/>
      <c r="L1709" s="3"/>
      <c r="N1709" s="121"/>
    </row>
    <row r="1710" spans="1:14" x14ac:dyDescent="0.35">
      <c r="A1710" s="3"/>
      <c r="B1710" s="3"/>
      <c r="C1710" s="3"/>
      <c r="D1710" s="3"/>
      <c r="E1710" s="3"/>
      <c r="F1710" s="3"/>
      <c r="G1710" s="3"/>
      <c r="H1710" s="3"/>
      <c r="I1710" s="3"/>
      <c r="J1710" s="3"/>
      <c r="K1710" s="3"/>
      <c r="L1710" s="3"/>
      <c r="N1710" s="121"/>
    </row>
    <row r="1711" spans="1:14" x14ac:dyDescent="0.35">
      <c r="A1711" s="3"/>
      <c r="B1711" s="3"/>
      <c r="C1711" s="3"/>
      <c r="D1711" s="3"/>
      <c r="E1711" s="3"/>
      <c r="F1711" s="3"/>
      <c r="G1711" s="3"/>
      <c r="H1711" s="3"/>
      <c r="I1711" s="3"/>
      <c r="J1711" s="3"/>
      <c r="K1711" s="3"/>
      <c r="L1711" s="3"/>
      <c r="N1711" s="121"/>
    </row>
    <row r="1712" spans="1:14" x14ac:dyDescent="0.35">
      <c r="A1712" s="3"/>
      <c r="B1712" s="3"/>
      <c r="C1712" s="3"/>
      <c r="D1712" s="3"/>
      <c r="E1712" s="3"/>
      <c r="F1712" s="3"/>
      <c r="G1712" s="3"/>
      <c r="H1712" s="3"/>
      <c r="I1712" s="3"/>
      <c r="J1712" s="3"/>
      <c r="K1712" s="3"/>
      <c r="L1712" s="3"/>
      <c r="N1712" s="121"/>
    </row>
    <row r="1713" spans="1:14" x14ac:dyDescent="0.35">
      <c r="A1713" s="3"/>
      <c r="B1713" s="3"/>
      <c r="C1713" s="3"/>
      <c r="D1713" s="3"/>
      <c r="E1713" s="3"/>
      <c r="F1713" s="3"/>
      <c r="G1713" s="3"/>
      <c r="H1713" s="3"/>
      <c r="I1713" s="3"/>
      <c r="J1713" s="3"/>
      <c r="K1713" s="3"/>
      <c r="L1713" s="3"/>
      <c r="N1713" s="121"/>
    </row>
    <row r="1714" spans="1:14" x14ac:dyDescent="0.35">
      <c r="A1714" s="3"/>
      <c r="B1714" s="3"/>
      <c r="C1714" s="3"/>
      <c r="D1714" s="3"/>
      <c r="E1714" s="3"/>
      <c r="F1714" s="3"/>
      <c r="G1714" s="3"/>
      <c r="H1714" s="3"/>
      <c r="I1714" s="3"/>
      <c r="J1714" s="3"/>
      <c r="K1714" s="3"/>
      <c r="L1714" s="3"/>
      <c r="N1714" s="121"/>
    </row>
    <row r="1715" spans="1:14" x14ac:dyDescent="0.35">
      <c r="A1715" s="3"/>
      <c r="B1715" s="3"/>
      <c r="C1715" s="3"/>
      <c r="D1715" s="3"/>
      <c r="E1715" s="3"/>
      <c r="F1715" s="3"/>
      <c r="G1715" s="3"/>
      <c r="H1715" s="3"/>
      <c r="I1715" s="3"/>
      <c r="J1715" s="3"/>
      <c r="K1715" s="3"/>
      <c r="L1715" s="3"/>
      <c r="N1715" s="121"/>
    </row>
    <row r="1716" spans="1:14" x14ac:dyDescent="0.35">
      <c r="A1716" s="3"/>
      <c r="B1716" s="3"/>
      <c r="C1716" s="3"/>
      <c r="D1716" s="3"/>
      <c r="E1716" s="3"/>
      <c r="F1716" s="3"/>
      <c r="G1716" s="3"/>
      <c r="H1716" s="3"/>
      <c r="I1716" s="3"/>
      <c r="J1716" s="3"/>
      <c r="K1716" s="3"/>
      <c r="L1716" s="3"/>
      <c r="N1716" s="121"/>
    </row>
    <row r="1717" spans="1:14" x14ac:dyDescent="0.35">
      <c r="A1717" s="3"/>
      <c r="B1717" s="3"/>
      <c r="C1717" s="3"/>
      <c r="D1717" s="3"/>
      <c r="E1717" s="3"/>
      <c r="F1717" s="3"/>
      <c r="G1717" s="3"/>
      <c r="H1717" s="3"/>
      <c r="I1717" s="3"/>
      <c r="J1717" s="3"/>
      <c r="K1717" s="3"/>
      <c r="L1717" s="3"/>
      <c r="N1717" s="121"/>
    </row>
    <row r="1718" spans="1:14" x14ac:dyDescent="0.35">
      <c r="A1718" s="3"/>
      <c r="B1718" s="3"/>
      <c r="C1718" s="3"/>
      <c r="D1718" s="3"/>
      <c r="E1718" s="3"/>
      <c r="F1718" s="3"/>
      <c r="G1718" s="3"/>
      <c r="H1718" s="3"/>
      <c r="I1718" s="3"/>
      <c r="J1718" s="3"/>
      <c r="K1718" s="3"/>
      <c r="L1718" s="3"/>
      <c r="N1718" s="121"/>
    </row>
    <row r="1719" spans="1:14" x14ac:dyDescent="0.35">
      <c r="A1719" s="3"/>
      <c r="B1719" s="3"/>
      <c r="C1719" s="3"/>
      <c r="D1719" s="3"/>
      <c r="E1719" s="3"/>
      <c r="F1719" s="3"/>
      <c r="G1719" s="3"/>
      <c r="H1719" s="3"/>
      <c r="I1719" s="3"/>
      <c r="J1719" s="3"/>
      <c r="K1719" s="3"/>
      <c r="L1719" s="3"/>
      <c r="N1719" s="121"/>
    </row>
    <row r="1720" spans="1:14" x14ac:dyDescent="0.35">
      <c r="A1720" s="3"/>
      <c r="B1720" s="3"/>
      <c r="C1720" s="3"/>
      <c r="D1720" s="3"/>
      <c r="E1720" s="3"/>
      <c r="F1720" s="3"/>
      <c r="G1720" s="3"/>
      <c r="H1720" s="3"/>
      <c r="I1720" s="3"/>
      <c r="J1720" s="3"/>
      <c r="K1720" s="3"/>
      <c r="L1720" s="3"/>
      <c r="N1720" s="121"/>
    </row>
    <row r="1721" spans="1:14" x14ac:dyDescent="0.35">
      <c r="A1721" s="3"/>
      <c r="B1721" s="3"/>
      <c r="C1721" s="3"/>
      <c r="D1721" s="3"/>
      <c r="E1721" s="3"/>
      <c r="F1721" s="3"/>
      <c r="G1721" s="3"/>
      <c r="H1721" s="3"/>
      <c r="I1721" s="3"/>
      <c r="J1721" s="3"/>
      <c r="K1721" s="3"/>
      <c r="L1721" s="3"/>
      <c r="N1721" s="121"/>
    </row>
    <row r="1722" spans="1:14" x14ac:dyDescent="0.35">
      <c r="A1722" s="3"/>
      <c r="B1722" s="3"/>
      <c r="C1722" s="3"/>
      <c r="D1722" s="3"/>
      <c r="E1722" s="3"/>
      <c r="F1722" s="3"/>
      <c r="G1722" s="3"/>
      <c r="H1722" s="3"/>
      <c r="I1722" s="3"/>
      <c r="J1722" s="3"/>
      <c r="K1722" s="3"/>
      <c r="L1722" s="3"/>
      <c r="N1722" s="121"/>
    </row>
    <row r="1723" spans="1:14" x14ac:dyDescent="0.35">
      <c r="A1723" s="3"/>
      <c r="B1723" s="3"/>
      <c r="C1723" s="3"/>
      <c r="D1723" s="3"/>
      <c r="E1723" s="3"/>
      <c r="F1723" s="3"/>
      <c r="G1723" s="3"/>
      <c r="H1723" s="3"/>
      <c r="I1723" s="3"/>
      <c r="J1723" s="3"/>
      <c r="K1723" s="3"/>
      <c r="L1723" s="3"/>
      <c r="N1723" s="121"/>
    </row>
    <row r="1724" spans="1:14" x14ac:dyDescent="0.35">
      <c r="A1724" s="3"/>
      <c r="B1724" s="3"/>
      <c r="C1724" s="3"/>
      <c r="D1724" s="3"/>
      <c r="E1724" s="3"/>
      <c r="F1724" s="3"/>
      <c r="G1724" s="3"/>
      <c r="H1724" s="3"/>
      <c r="I1724" s="3"/>
      <c r="J1724" s="3"/>
      <c r="K1724" s="3"/>
      <c r="L1724" s="3"/>
      <c r="N1724" s="121"/>
    </row>
    <row r="1725" spans="1:14" x14ac:dyDescent="0.35">
      <c r="A1725" s="3"/>
      <c r="B1725" s="3"/>
      <c r="C1725" s="3"/>
      <c r="D1725" s="3"/>
      <c r="E1725" s="3"/>
      <c r="F1725" s="3"/>
      <c r="G1725" s="3"/>
      <c r="H1725" s="3"/>
      <c r="I1725" s="3"/>
      <c r="J1725" s="3"/>
      <c r="K1725" s="3"/>
      <c r="L1725" s="3"/>
      <c r="N1725" s="121"/>
    </row>
    <row r="1726" spans="1:14" x14ac:dyDescent="0.35">
      <c r="A1726" s="3"/>
      <c r="B1726" s="3"/>
      <c r="C1726" s="3"/>
      <c r="D1726" s="3"/>
      <c r="E1726" s="3"/>
      <c r="F1726" s="3"/>
      <c r="G1726" s="3"/>
      <c r="H1726" s="3"/>
      <c r="I1726" s="3"/>
      <c r="J1726" s="3"/>
      <c r="K1726" s="3"/>
      <c r="L1726" s="3"/>
      <c r="N1726" s="121"/>
    </row>
    <row r="1727" spans="1:14" x14ac:dyDescent="0.35">
      <c r="A1727" s="3"/>
      <c r="B1727" s="3"/>
      <c r="C1727" s="3"/>
      <c r="D1727" s="3"/>
      <c r="E1727" s="3"/>
      <c r="F1727" s="3"/>
      <c r="G1727" s="3"/>
      <c r="H1727" s="3"/>
      <c r="I1727" s="3"/>
      <c r="J1727" s="3"/>
      <c r="K1727" s="3"/>
      <c r="L1727" s="3"/>
      <c r="N1727" s="121"/>
    </row>
    <row r="1728" spans="1:14" x14ac:dyDescent="0.35">
      <c r="A1728" s="3"/>
      <c r="B1728" s="3"/>
      <c r="C1728" s="3"/>
      <c r="D1728" s="3"/>
      <c r="E1728" s="3"/>
      <c r="F1728" s="3"/>
      <c r="G1728" s="3"/>
      <c r="H1728" s="3"/>
      <c r="I1728" s="3"/>
      <c r="J1728" s="3"/>
      <c r="K1728" s="3"/>
      <c r="L1728" s="3"/>
      <c r="N1728" s="121"/>
    </row>
    <row r="1729" spans="1:14" x14ac:dyDescent="0.35">
      <c r="A1729" s="3"/>
      <c r="B1729" s="3"/>
      <c r="C1729" s="3"/>
      <c r="D1729" s="3"/>
      <c r="E1729" s="3"/>
      <c r="F1729" s="3"/>
      <c r="G1729" s="3"/>
      <c r="H1729" s="3"/>
      <c r="I1729" s="3"/>
      <c r="J1729" s="3"/>
      <c r="K1729" s="3"/>
      <c r="L1729" s="3"/>
      <c r="N1729" s="121"/>
    </row>
    <row r="1730" spans="1:14" x14ac:dyDescent="0.35">
      <c r="A1730" s="3"/>
      <c r="B1730" s="3"/>
      <c r="C1730" s="3"/>
      <c r="D1730" s="3"/>
      <c r="E1730" s="3"/>
      <c r="F1730" s="3"/>
      <c r="G1730" s="3"/>
      <c r="H1730" s="3"/>
      <c r="I1730" s="3"/>
      <c r="J1730" s="3"/>
      <c r="K1730" s="3"/>
      <c r="L1730" s="3"/>
      <c r="N1730" s="121"/>
    </row>
    <row r="1731" spans="1:14" x14ac:dyDescent="0.35">
      <c r="A1731" s="3"/>
      <c r="B1731" s="3"/>
      <c r="C1731" s="3"/>
      <c r="D1731" s="3"/>
      <c r="E1731" s="3"/>
      <c r="F1731" s="3"/>
      <c r="G1731" s="3"/>
      <c r="H1731" s="3"/>
      <c r="I1731" s="3"/>
      <c r="J1731" s="3"/>
      <c r="K1731" s="3"/>
      <c r="L1731" s="3"/>
      <c r="N1731" s="121"/>
    </row>
    <row r="1732" spans="1:14" x14ac:dyDescent="0.35">
      <c r="A1732" s="3"/>
      <c r="B1732" s="3"/>
      <c r="C1732" s="3"/>
      <c r="D1732" s="3"/>
      <c r="E1732" s="3"/>
      <c r="F1732" s="3"/>
      <c r="G1732" s="3"/>
      <c r="H1732" s="3"/>
      <c r="I1732" s="3"/>
      <c r="J1732" s="3"/>
      <c r="K1732" s="3"/>
      <c r="L1732" s="3"/>
      <c r="N1732" s="121"/>
    </row>
    <row r="1733" spans="1:14" x14ac:dyDescent="0.35">
      <c r="A1733" s="3"/>
      <c r="B1733" s="3"/>
      <c r="C1733" s="3"/>
      <c r="D1733" s="3"/>
      <c r="E1733" s="3"/>
      <c r="F1733" s="3"/>
      <c r="G1733" s="3"/>
      <c r="H1733" s="3"/>
      <c r="I1733" s="3"/>
      <c r="J1733" s="3"/>
      <c r="K1733" s="3"/>
      <c r="L1733" s="3"/>
      <c r="N1733" s="121"/>
    </row>
    <row r="1734" spans="1:14" x14ac:dyDescent="0.35">
      <c r="A1734" s="3"/>
      <c r="B1734" s="3"/>
      <c r="C1734" s="3"/>
      <c r="D1734" s="3"/>
      <c r="E1734" s="3"/>
      <c r="F1734" s="3"/>
      <c r="G1734" s="3"/>
      <c r="H1734" s="3"/>
      <c r="I1734" s="3"/>
      <c r="J1734" s="3"/>
      <c r="K1734" s="3"/>
      <c r="L1734" s="3"/>
      <c r="N1734" s="121"/>
    </row>
    <row r="1735" spans="1:14" x14ac:dyDescent="0.35">
      <c r="A1735" s="3"/>
      <c r="B1735" s="3"/>
      <c r="C1735" s="3"/>
      <c r="D1735" s="3"/>
      <c r="E1735" s="3"/>
      <c r="F1735" s="3"/>
      <c r="G1735" s="3"/>
      <c r="H1735" s="3"/>
      <c r="I1735" s="3"/>
      <c r="J1735" s="3"/>
      <c r="K1735" s="3"/>
      <c r="L1735" s="3"/>
      <c r="N1735" s="121"/>
    </row>
    <row r="1736" spans="1:14" x14ac:dyDescent="0.35">
      <c r="A1736" s="3"/>
      <c r="B1736" s="3"/>
      <c r="C1736" s="3"/>
      <c r="D1736" s="3"/>
      <c r="E1736" s="3"/>
      <c r="F1736" s="3"/>
      <c r="G1736" s="3"/>
      <c r="H1736" s="3"/>
      <c r="I1736" s="3"/>
      <c r="J1736" s="3"/>
      <c r="K1736" s="3"/>
      <c r="L1736" s="3"/>
      <c r="N1736" s="121"/>
    </row>
    <row r="1737" spans="1:14" x14ac:dyDescent="0.35">
      <c r="A1737" s="3"/>
      <c r="B1737" s="3"/>
      <c r="C1737" s="3"/>
      <c r="D1737" s="3"/>
      <c r="E1737" s="3"/>
      <c r="F1737" s="3"/>
      <c r="G1737" s="3"/>
      <c r="H1737" s="3"/>
      <c r="I1737" s="3"/>
      <c r="J1737" s="3"/>
      <c r="K1737" s="3"/>
      <c r="L1737" s="3"/>
      <c r="N1737" s="121"/>
    </row>
    <row r="1738" spans="1:14" x14ac:dyDescent="0.35">
      <c r="A1738" s="3"/>
      <c r="B1738" s="3"/>
      <c r="C1738" s="3"/>
      <c r="D1738" s="3"/>
      <c r="E1738" s="3"/>
      <c r="F1738" s="3"/>
      <c r="G1738" s="3"/>
      <c r="H1738" s="3"/>
      <c r="I1738" s="3"/>
      <c r="J1738" s="3"/>
      <c r="K1738" s="3"/>
      <c r="L1738" s="3"/>
      <c r="N1738" s="121"/>
    </row>
    <row r="1739" spans="1:14" x14ac:dyDescent="0.35">
      <c r="A1739" s="3"/>
      <c r="B1739" s="3"/>
      <c r="C1739" s="3"/>
      <c r="D1739" s="3"/>
      <c r="E1739" s="3"/>
      <c r="F1739" s="3"/>
      <c r="G1739" s="3"/>
      <c r="H1739" s="3"/>
      <c r="I1739" s="3"/>
      <c r="J1739" s="3"/>
      <c r="K1739" s="3"/>
      <c r="L1739" s="3"/>
      <c r="N1739" s="121"/>
    </row>
    <row r="1740" spans="1:14" x14ac:dyDescent="0.35">
      <c r="A1740" s="3"/>
      <c r="B1740" s="3"/>
      <c r="C1740" s="3"/>
      <c r="D1740" s="3"/>
      <c r="E1740" s="3"/>
      <c r="F1740" s="3"/>
      <c r="G1740" s="3"/>
      <c r="H1740" s="3"/>
      <c r="I1740" s="3"/>
      <c r="J1740" s="3"/>
      <c r="K1740" s="3"/>
      <c r="L1740" s="3"/>
      <c r="N1740" s="121"/>
    </row>
    <row r="1741" spans="1:14" x14ac:dyDescent="0.35">
      <c r="A1741" s="3"/>
      <c r="B1741" s="3"/>
      <c r="C1741" s="3"/>
      <c r="D1741" s="3"/>
      <c r="E1741" s="3"/>
      <c r="F1741" s="3"/>
      <c r="G1741" s="3"/>
      <c r="H1741" s="3"/>
      <c r="I1741" s="3"/>
      <c r="J1741" s="3"/>
      <c r="K1741" s="3"/>
      <c r="L1741" s="3"/>
      <c r="N1741" s="121"/>
    </row>
    <row r="1742" spans="1:14" x14ac:dyDescent="0.35">
      <c r="A1742" s="3"/>
      <c r="B1742" s="3"/>
      <c r="C1742" s="3"/>
      <c r="D1742" s="3"/>
      <c r="E1742" s="3"/>
      <c r="F1742" s="3"/>
      <c r="G1742" s="3"/>
      <c r="H1742" s="3"/>
      <c r="I1742" s="3"/>
      <c r="J1742" s="3"/>
      <c r="K1742" s="3"/>
      <c r="L1742" s="3"/>
      <c r="N1742" s="121"/>
    </row>
    <row r="1743" spans="1:14" x14ac:dyDescent="0.35">
      <c r="A1743" s="3"/>
      <c r="B1743" s="3"/>
      <c r="C1743" s="3"/>
      <c r="D1743" s="3"/>
      <c r="E1743" s="3"/>
      <c r="F1743" s="3"/>
      <c r="G1743" s="3"/>
      <c r="H1743" s="3"/>
      <c r="I1743" s="3"/>
      <c r="J1743" s="3"/>
      <c r="K1743" s="3"/>
      <c r="L1743" s="3"/>
      <c r="N1743" s="121"/>
    </row>
    <row r="1744" spans="1:14" x14ac:dyDescent="0.35">
      <c r="A1744" s="3"/>
      <c r="B1744" s="3"/>
      <c r="C1744" s="3"/>
      <c r="D1744" s="3"/>
      <c r="E1744" s="3"/>
      <c r="F1744" s="3"/>
      <c r="G1744" s="3"/>
      <c r="H1744" s="3"/>
      <c r="I1744" s="3"/>
      <c r="J1744" s="3"/>
      <c r="K1744" s="3"/>
      <c r="L1744" s="3"/>
      <c r="N1744" s="121"/>
    </row>
    <row r="1745" spans="1:14" x14ac:dyDescent="0.35">
      <c r="A1745" s="3"/>
      <c r="B1745" s="3"/>
      <c r="C1745" s="3"/>
      <c r="D1745" s="3"/>
      <c r="E1745" s="3"/>
      <c r="F1745" s="3"/>
      <c r="G1745" s="3"/>
      <c r="H1745" s="3"/>
      <c r="I1745" s="3"/>
      <c r="J1745" s="3"/>
      <c r="K1745" s="3"/>
      <c r="L1745" s="3"/>
      <c r="N1745" s="121"/>
    </row>
    <row r="1746" spans="1:14" x14ac:dyDescent="0.35">
      <c r="A1746" s="3"/>
      <c r="B1746" s="3"/>
      <c r="C1746" s="3"/>
      <c r="D1746" s="3"/>
      <c r="E1746" s="3"/>
      <c r="F1746" s="3"/>
      <c r="G1746" s="3"/>
      <c r="H1746" s="3"/>
      <c r="I1746" s="3"/>
      <c r="J1746" s="3"/>
      <c r="K1746" s="3"/>
      <c r="L1746" s="3"/>
      <c r="N1746" s="121"/>
    </row>
    <row r="1747" spans="1:14" x14ac:dyDescent="0.35">
      <c r="A1747" s="3"/>
      <c r="B1747" s="3"/>
      <c r="C1747" s="3"/>
      <c r="D1747" s="3"/>
      <c r="E1747" s="3"/>
      <c r="F1747" s="3"/>
      <c r="G1747" s="3"/>
      <c r="H1747" s="3"/>
      <c r="I1747" s="3"/>
      <c r="J1747" s="3"/>
      <c r="K1747" s="3"/>
      <c r="L1747" s="3"/>
      <c r="N1747" s="121"/>
    </row>
    <row r="1748" spans="1:14" x14ac:dyDescent="0.35">
      <c r="A1748" s="3"/>
      <c r="B1748" s="3"/>
      <c r="C1748" s="3"/>
      <c r="D1748" s="3"/>
      <c r="E1748" s="3"/>
      <c r="F1748" s="3"/>
      <c r="G1748" s="3"/>
      <c r="H1748" s="3"/>
      <c r="I1748" s="3"/>
      <c r="J1748" s="3"/>
      <c r="K1748" s="3"/>
      <c r="L1748" s="3"/>
      <c r="N1748" s="121"/>
    </row>
    <row r="1749" spans="1:14" x14ac:dyDescent="0.35">
      <c r="A1749" s="3"/>
      <c r="B1749" s="3"/>
      <c r="C1749" s="3"/>
      <c r="D1749" s="3"/>
      <c r="E1749" s="3"/>
      <c r="F1749" s="3"/>
      <c r="G1749" s="3"/>
      <c r="H1749" s="3"/>
      <c r="I1749" s="3"/>
      <c r="J1749" s="3"/>
      <c r="K1749" s="3"/>
      <c r="L1749" s="3"/>
      <c r="N1749" s="121"/>
    </row>
    <row r="1750" spans="1:14" x14ac:dyDescent="0.35">
      <c r="A1750" s="3"/>
      <c r="B1750" s="3"/>
      <c r="C1750" s="3"/>
      <c r="D1750" s="3"/>
      <c r="E1750" s="3"/>
      <c r="F1750" s="3"/>
      <c r="G1750" s="3"/>
      <c r="H1750" s="3"/>
      <c r="I1750" s="3"/>
      <c r="J1750" s="3"/>
      <c r="K1750" s="3"/>
      <c r="L1750" s="3"/>
      <c r="N1750" s="121"/>
    </row>
    <row r="1751" spans="1:14" x14ac:dyDescent="0.35">
      <c r="A1751" s="3"/>
      <c r="B1751" s="3"/>
      <c r="C1751" s="3"/>
      <c r="D1751" s="3"/>
      <c r="E1751" s="3"/>
      <c r="F1751" s="3"/>
      <c r="G1751" s="3"/>
      <c r="H1751" s="3"/>
      <c r="I1751" s="3"/>
      <c r="J1751" s="3"/>
      <c r="K1751" s="3"/>
      <c r="L1751" s="3"/>
      <c r="N1751" s="121"/>
    </row>
    <row r="1752" spans="1:14" x14ac:dyDescent="0.35">
      <c r="A1752" s="3"/>
      <c r="B1752" s="3"/>
      <c r="C1752" s="3"/>
      <c r="D1752" s="3"/>
      <c r="E1752" s="3"/>
      <c r="F1752" s="3"/>
      <c r="G1752" s="3"/>
      <c r="H1752" s="3"/>
      <c r="I1752" s="3"/>
      <c r="J1752" s="3"/>
      <c r="K1752" s="3"/>
      <c r="L1752" s="3"/>
      <c r="N1752" s="121"/>
    </row>
    <row r="1753" spans="1:14" x14ac:dyDescent="0.35">
      <c r="A1753" s="3"/>
      <c r="B1753" s="3"/>
      <c r="C1753" s="3"/>
      <c r="D1753" s="3"/>
      <c r="E1753" s="3"/>
      <c r="F1753" s="3"/>
      <c r="G1753" s="3"/>
      <c r="H1753" s="3"/>
      <c r="I1753" s="3"/>
      <c r="J1753" s="3"/>
      <c r="K1753" s="3"/>
      <c r="L1753" s="3"/>
      <c r="N1753" s="121"/>
    </row>
    <row r="1754" spans="1:14" x14ac:dyDescent="0.35">
      <c r="A1754" s="3"/>
      <c r="B1754" s="3"/>
      <c r="C1754" s="3"/>
      <c r="D1754" s="3"/>
      <c r="E1754" s="3"/>
      <c r="F1754" s="3"/>
      <c r="G1754" s="3"/>
      <c r="H1754" s="3"/>
      <c r="I1754" s="3"/>
      <c r="J1754" s="3"/>
      <c r="K1754" s="3"/>
      <c r="L1754" s="3"/>
      <c r="N1754" s="121"/>
    </row>
    <row r="1755" spans="1:14" x14ac:dyDescent="0.35">
      <c r="A1755" s="3"/>
      <c r="B1755" s="3"/>
      <c r="C1755" s="3"/>
      <c r="D1755" s="3"/>
      <c r="E1755" s="3"/>
      <c r="F1755" s="3"/>
      <c r="G1755" s="3"/>
      <c r="H1755" s="3"/>
      <c r="I1755" s="3"/>
      <c r="J1755" s="3"/>
      <c r="K1755" s="3"/>
      <c r="L1755" s="3"/>
      <c r="N1755" s="121"/>
    </row>
    <row r="1756" spans="1:14" x14ac:dyDescent="0.35">
      <c r="A1756" s="3"/>
      <c r="B1756" s="3"/>
      <c r="C1756" s="3"/>
      <c r="D1756" s="3"/>
      <c r="E1756" s="3"/>
      <c r="F1756" s="3"/>
      <c r="G1756" s="3"/>
      <c r="H1756" s="3"/>
      <c r="I1756" s="3"/>
      <c r="J1756" s="3"/>
      <c r="K1756" s="3"/>
      <c r="L1756" s="3"/>
      <c r="N1756" s="121"/>
    </row>
    <row r="1757" spans="1:14" x14ac:dyDescent="0.35">
      <c r="A1757" s="3"/>
      <c r="B1757" s="3"/>
      <c r="C1757" s="3"/>
      <c r="D1757" s="3"/>
      <c r="E1757" s="3"/>
      <c r="F1757" s="3"/>
      <c r="G1757" s="3"/>
      <c r="H1757" s="3"/>
      <c r="I1757" s="3"/>
      <c r="J1757" s="3"/>
      <c r="K1757" s="3"/>
      <c r="L1757" s="3"/>
      <c r="N1757" s="121"/>
    </row>
    <row r="1758" spans="1:14" x14ac:dyDescent="0.35">
      <c r="A1758" s="3"/>
      <c r="B1758" s="3"/>
      <c r="C1758" s="3"/>
      <c r="D1758" s="3"/>
      <c r="E1758" s="3"/>
      <c r="F1758" s="3"/>
      <c r="G1758" s="3"/>
      <c r="H1758" s="3"/>
      <c r="I1758" s="3"/>
      <c r="J1758" s="3"/>
      <c r="K1758" s="3"/>
      <c r="L1758" s="3"/>
      <c r="N1758" s="121"/>
    </row>
    <row r="1759" spans="1:14" x14ac:dyDescent="0.35">
      <c r="A1759" s="3"/>
      <c r="B1759" s="3"/>
      <c r="C1759" s="3"/>
      <c r="D1759" s="3"/>
      <c r="E1759" s="3"/>
      <c r="F1759" s="3"/>
      <c r="G1759" s="3"/>
      <c r="H1759" s="3"/>
      <c r="I1759" s="3"/>
      <c r="J1759" s="3"/>
      <c r="K1759" s="3"/>
      <c r="L1759" s="3"/>
      <c r="N1759" s="121"/>
    </row>
    <row r="1760" spans="1:14" x14ac:dyDescent="0.35">
      <c r="A1760" s="3"/>
      <c r="B1760" s="3"/>
      <c r="C1760" s="3"/>
      <c r="D1760" s="3"/>
      <c r="E1760" s="3"/>
      <c r="F1760" s="3"/>
      <c r="G1760" s="3"/>
      <c r="H1760" s="3"/>
      <c r="I1760" s="3"/>
      <c r="J1760" s="3"/>
      <c r="K1760" s="3"/>
      <c r="L1760" s="3"/>
      <c r="N1760" s="121"/>
    </row>
    <row r="1761" spans="1:14" x14ac:dyDescent="0.35">
      <c r="A1761" s="3"/>
      <c r="B1761" s="3"/>
      <c r="C1761" s="3"/>
      <c r="D1761" s="3"/>
      <c r="E1761" s="3"/>
      <c r="F1761" s="3"/>
      <c r="G1761" s="3"/>
      <c r="H1761" s="3"/>
      <c r="I1761" s="3"/>
      <c r="J1761" s="3"/>
      <c r="K1761" s="3"/>
      <c r="L1761" s="3"/>
      <c r="N1761" s="121"/>
    </row>
    <row r="1762" spans="1:14" x14ac:dyDescent="0.35">
      <c r="A1762" s="3"/>
      <c r="B1762" s="3"/>
      <c r="C1762" s="3"/>
      <c r="D1762" s="3"/>
      <c r="E1762" s="3"/>
      <c r="F1762" s="3"/>
      <c r="G1762" s="3"/>
      <c r="H1762" s="3"/>
      <c r="I1762" s="3"/>
      <c r="J1762" s="3"/>
      <c r="K1762" s="3"/>
      <c r="L1762" s="3"/>
      <c r="N1762" s="121"/>
    </row>
    <row r="1763" spans="1:14" x14ac:dyDescent="0.35">
      <c r="A1763" s="3"/>
      <c r="B1763" s="3"/>
      <c r="C1763" s="3"/>
      <c r="D1763" s="3"/>
      <c r="E1763" s="3"/>
      <c r="F1763" s="3"/>
      <c r="G1763" s="3"/>
      <c r="H1763" s="3"/>
      <c r="I1763" s="3"/>
      <c r="J1763" s="3"/>
      <c r="K1763" s="3"/>
      <c r="L1763" s="3"/>
      <c r="N1763" s="121"/>
    </row>
    <row r="1764" spans="1:14" x14ac:dyDescent="0.35">
      <c r="A1764" s="3"/>
      <c r="B1764" s="3"/>
      <c r="C1764" s="3"/>
      <c r="D1764" s="3"/>
      <c r="E1764" s="3"/>
      <c r="F1764" s="3"/>
      <c r="G1764" s="3"/>
      <c r="H1764" s="3"/>
      <c r="I1764" s="3"/>
      <c r="J1764" s="3"/>
      <c r="K1764" s="3"/>
      <c r="L1764" s="3"/>
      <c r="N1764" s="121"/>
    </row>
    <row r="1765" spans="1:14" x14ac:dyDescent="0.35">
      <c r="A1765" s="3"/>
      <c r="B1765" s="3"/>
      <c r="C1765" s="3"/>
      <c r="D1765" s="3"/>
      <c r="E1765" s="3"/>
      <c r="F1765" s="3"/>
      <c r="G1765" s="3"/>
      <c r="H1765" s="3"/>
      <c r="I1765" s="3"/>
      <c r="J1765" s="3"/>
      <c r="K1765" s="3"/>
      <c r="L1765" s="3"/>
      <c r="N1765" s="121"/>
    </row>
    <row r="1766" spans="1:14" x14ac:dyDescent="0.35">
      <c r="A1766" s="3"/>
      <c r="B1766" s="3"/>
      <c r="C1766" s="3"/>
      <c r="D1766" s="3"/>
      <c r="E1766" s="3"/>
      <c r="F1766" s="3"/>
      <c r="G1766" s="3"/>
      <c r="H1766" s="3"/>
      <c r="I1766" s="3"/>
      <c r="J1766" s="3"/>
      <c r="K1766" s="3"/>
      <c r="L1766" s="3"/>
      <c r="N1766" s="121"/>
    </row>
    <row r="1767" spans="1:14" x14ac:dyDescent="0.35">
      <c r="A1767" s="3"/>
      <c r="B1767" s="3"/>
      <c r="C1767" s="3"/>
      <c r="D1767" s="3"/>
      <c r="E1767" s="3"/>
      <c r="F1767" s="3"/>
      <c r="G1767" s="3"/>
      <c r="H1767" s="3"/>
      <c r="I1767" s="3"/>
      <c r="J1767" s="3"/>
      <c r="K1767" s="3"/>
      <c r="L1767" s="3"/>
      <c r="N1767" s="121"/>
    </row>
    <row r="1768" spans="1:14" x14ac:dyDescent="0.35">
      <c r="A1768" s="3"/>
      <c r="B1768" s="3"/>
      <c r="C1768" s="3"/>
      <c r="D1768" s="3"/>
      <c r="E1768" s="3"/>
      <c r="F1768" s="3"/>
      <c r="G1768" s="3"/>
      <c r="H1768" s="3"/>
      <c r="I1768" s="3"/>
      <c r="J1768" s="3"/>
      <c r="K1768" s="3"/>
      <c r="L1768" s="3"/>
      <c r="N1768" s="121"/>
    </row>
    <row r="1769" spans="1:14" x14ac:dyDescent="0.35">
      <c r="A1769" s="3"/>
      <c r="B1769" s="3"/>
      <c r="C1769" s="3"/>
      <c r="D1769" s="3"/>
      <c r="E1769" s="3"/>
      <c r="F1769" s="3"/>
      <c r="G1769" s="3"/>
      <c r="H1769" s="3"/>
      <c r="I1769" s="3"/>
      <c r="J1769" s="3"/>
      <c r="K1769" s="3"/>
      <c r="L1769" s="3"/>
      <c r="N1769" s="121"/>
    </row>
    <row r="1770" spans="1:14" x14ac:dyDescent="0.35">
      <c r="A1770" s="3"/>
      <c r="B1770" s="3"/>
      <c r="C1770" s="3"/>
      <c r="D1770" s="3"/>
      <c r="E1770" s="3"/>
      <c r="F1770" s="3"/>
      <c r="G1770" s="3"/>
      <c r="H1770" s="3"/>
      <c r="I1770" s="3"/>
      <c r="J1770" s="3"/>
      <c r="K1770" s="3"/>
      <c r="L1770" s="3"/>
      <c r="N1770" s="121"/>
    </row>
    <row r="1771" spans="1:14" x14ac:dyDescent="0.35">
      <c r="A1771" s="3"/>
      <c r="B1771" s="3"/>
      <c r="C1771" s="3"/>
      <c r="D1771" s="3"/>
      <c r="E1771" s="3"/>
      <c r="F1771" s="3"/>
      <c r="G1771" s="3"/>
      <c r="H1771" s="3"/>
      <c r="I1771" s="3"/>
      <c r="J1771" s="3"/>
      <c r="K1771" s="3"/>
      <c r="L1771" s="3"/>
      <c r="N1771" s="121"/>
    </row>
    <row r="1772" spans="1:14" x14ac:dyDescent="0.35">
      <c r="A1772" s="3"/>
      <c r="B1772" s="3"/>
      <c r="C1772" s="3"/>
      <c r="D1772" s="3"/>
      <c r="E1772" s="3"/>
      <c r="F1772" s="3"/>
      <c r="G1772" s="3"/>
      <c r="H1772" s="3"/>
      <c r="I1772" s="3"/>
      <c r="J1772" s="3"/>
      <c r="K1772" s="3"/>
      <c r="L1772" s="3"/>
      <c r="N1772" s="121"/>
    </row>
    <row r="1773" spans="1:14" x14ac:dyDescent="0.35">
      <c r="A1773" s="3"/>
      <c r="B1773" s="3"/>
      <c r="C1773" s="3"/>
      <c r="D1773" s="3"/>
      <c r="E1773" s="3"/>
      <c r="F1773" s="3"/>
      <c r="G1773" s="3"/>
      <c r="H1773" s="3"/>
      <c r="I1773" s="3"/>
      <c r="J1773" s="3"/>
      <c r="K1773" s="3"/>
      <c r="L1773" s="3"/>
      <c r="N1773" s="121"/>
    </row>
    <row r="1774" spans="1:14" x14ac:dyDescent="0.35">
      <c r="A1774" s="3"/>
      <c r="B1774" s="3"/>
      <c r="C1774" s="3"/>
      <c r="D1774" s="3"/>
      <c r="E1774" s="3"/>
      <c r="F1774" s="3"/>
      <c r="G1774" s="3"/>
      <c r="H1774" s="3"/>
      <c r="I1774" s="3"/>
      <c r="J1774" s="3"/>
      <c r="K1774" s="3"/>
      <c r="L1774" s="3"/>
      <c r="N1774" s="121"/>
    </row>
    <row r="1775" spans="1:14" x14ac:dyDescent="0.35">
      <c r="A1775" s="3"/>
      <c r="B1775" s="3"/>
      <c r="C1775" s="3"/>
      <c r="D1775" s="3"/>
      <c r="E1775" s="3"/>
      <c r="F1775" s="3"/>
      <c r="G1775" s="3"/>
      <c r="H1775" s="3"/>
      <c r="I1775" s="3"/>
      <c r="J1775" s="3"/>
      <c r="K1775" s="3"/>
      <c r="L1775" s="3"/>
      <c r="N1775" s="121"/>
    </row>
    <row r="1776" spans="1:14" x14ac:dyDescent="0.35">
      <c r="A1776" s="3"/>
      <c r="B1776" s="3"/>
      <c r="C1776" s="3"/>
      <c r="D1776" s="3"/>
      <c r="E1776" s="3"/>
      <c r="F1776" s="3"/>
      <c r="G1776" s="3"/>
      <c r="H1776" s="3"/>
      <c r="I1776" s="3"/>
      <c r="J1776" s="3"/>
      <c r="K1776" s="3"/>
      <c r="L1776" s="3"/>
      <c r="N1776" s="121"/>
    </row>
    <row r="1777" spans="1:14" x14ac:dyDescent="0.35">
      <c r="A1777" s="3"/>
      <c r="B1777" s="3"/>
      <c r="C1777" s="3"/>
      <c r="D1777" s="3"/>
      <c r="E1777" s="3"/>
      <c r="F1777" s="3"/>
      <c r="G1777" s="3"/>
      <c r="H1777" s="3"/>
      <c r="I1777" s="3"/>
      <c r="J1777" s="3"/>
      <c r="K1777" s="3"/>
      <c r="L1777" s="3"/>
      <c r="N1777" s="121"/>
    </row>
    <row r="1778" spans="1:14" x14ac:dyDescent="0.35">
      <c r="A1778" s="3"/>
      <c r="B1778" s="3"/>
      <c r="C1778" s="3"/>
      <c r="D1778" s="3"/>
      <c r="E1778" s="3"/>
      <c r="F1778" s="3"/>
      <c r="G1778" s="3"/>
      <c r="H1778" s="3"/>
      <c r="I1778" s="3"/>
      <c r="J1778" s="3"/>
      <c r="K1778" s="3"/>
      <c r="L1778" s="3"/>
      <c r="N1778" s="121"/>
    </row>
    <row r="1779" spans="1:14" x14ac:dyDescent="0.35">
      <c r="A1779" s="3"/>
      <c r="B1779" s="3"/>
      <c r="C1779" s="3"/>
      <c r="D1779" s="3"/>
      <c r="E1779" s="3"/>
      <c r="F1779" s="3"/>
      <c r="G1779" s="3"/>
      <c r="H1779" s="3"/>
      <c r="I1779" s="3"/>
      <c r="J1779" s="3"/>
      <c r="K1779" s="3"/>
      <c r="L1779" s="3"/>
      <c r="N1779" s="121"/>
    </row>
    <row r="1780" spans="1:14" x14ac:dyDescent="0.35">
      <c r="A1780" s="3"/>
      <c r="B1780" s="3"/>
      <c r="C1780" s="3"/>
      <c r="D1780" s="3"/>
      <c r="E1780" s="3"/>
      <c r="F1780" s="3"/>
      <c r="G1780" s="3"/>
      <c r="H1780" s="3"/>
      <c r="I1780" s="3"/>
      <c r="J1780" s="3"/>
      <c r="K1780" s="3"/>
      <c r="L1780" s="3"/>
      <c r="N1780" s="121"/>
    </row>
    <row r="1781" spans="1:14" x14ac:dyDescent="0.35">
      <c r="A1781" s="3"/>
      <c r="B1781" s="3"/>
      <c r="C1781" s="3"/>
      <c r="D1781" s="3"/>
      <c r="E1781" s="3"/>
      <c r="F1781" s="3"/>
      <c r="G1781" s="3"/>
      <c r="H1781" s="3"/>
      <c r="I1781" s="3"/>
      <c r="J1781" s="3"/>
      <c r="K1781" s="3"/>
      <c r="L1781" s="3"/>
      <c r="N1781" s="121"/>
    </row>
    <row r="1782" spans="1:14" x14ac:dyDescent="0.35">
      <c r="A1782" s="3"/>
      <c r="B1782" s="3"/>
      <c r="C1782" s="3"/>
      <c r="D1782" s="3"/>
      <c r="E1782" s="3"/>
      <c r="F1782" s="3"/>
      <c r="G1782" s="3"/>
      <c r="H1782" s="3"/>
      <c r="I1782" s="3"/>
      <c r="J1782" s="3"/>
      <c r="K1782" s="3"/>
      <c r="L1782" s="3"/>
      <c r="N1782" s="121"/>
    </row>
    <row r="1783" spans="1:14" x14ac:dyDescent="0.35">
      <c r="A1783" s="3"/>
      <c r="B1783" s="3"/>
      <c r="C1783" s="3"/>
      <c r="D1783" s="3"/>
      <c r="E1783" s="3"/>
      <c r="F1783" s="3"/>
      <c r="G1783" s="3"/>
      <c r="H1783" s="3"/>
      <c r="I1783" s="3"/>
      <c r="J1783" s="3"/>
      <c r="K1783" s="3"/>
      <c r="L1783" s="3"/>
      <c r="N1783" s="121"/>
    </row>
    <row r="1784" spans="1:14" x14ac:dyDescent="0.35">
      <c r="A1784" s="3"/>
      <c r="B1784" s="3"/>
      <c r="C1784" s="3"/>
      <c r="D1784" s="3"/>
      <c r="E1784" s="3"/>
      <c r="F1784" s="3"/>
      <c r="G1784" s="3"/>
      <c r="H1784" s="3"/>
      <c r="I1784" s="3"/>
      <c r="J1784" s="3"/>
      <c r="K1784" s="3"/>
      <c r="L1784" s="3"/>
      <c r="N1784" s="121"/>
    </row>
    <row r="1785" spans="1:14" x14ac:dyDescent="0.35">
      <c r="A1785" s="3"/>
      <c r="B1785" s="3"/>
      <c r="C1785" s="3"/>
      <c r="D1785" s="3"/>
      <c r="E1785" s="3"/>
      <c r="F1785" s="3"/>
      <c r="G1785" s="3"/>
      <c r="H1785" s="3"/>
      <c r="I1785" s="3"/>
      <c r="J1785" s="3"/>
      <c r="K1785" s="3"/>
      <c r="L1785" s="3"/>
      <c r="N1785" s="121"/>
    </row>
    <row r="1786" spans="1:14" x14ac:dyDescent="0.35">
      <c r="A1786" s="3"/>
      <c r="B1786" s="3"/>
      <c r="C1786" s="3"/>
      <c r="D1786" s="3"/>
      <c r="E1786" s="3"/>
      <c r="F1786" s="3"/>
      <c r="G1786" s="3"/>
      <c r="H1786" s="3"/>
      <c r="I1786" s="3"/>
      <c r="J1786" s="3"/>
      <c r="K1786" s="3"/>
      <c r="L1786" s="3"/>
      <c r="N1786" s="121"/>
    </row>
    <row r="1787" spans="1:14" x14ac:dyDescent="0.35">
      <c r="A1787" s="3"/>
      <c r="B1787" s="3"/>
      <c r="C1787" s="3"/>
      <c r="D1787" s="3"/>
      <c r="E1787" s="3"/>
      <c r="F1787" s="3"/>
      <c r="G1787" s="3"/>
      <c r="H1787" s="3"/>
      <c r="I1787" s="3"/>
      <c r="J1787" s="3"/>
      <c r="K1787" s="3"/>
      <c r="L1787" s="3"/>
      <c r="N1787" s="121"/>
    </row>
    <row r="1788" spans="1:14" x14ac:dyDescent="0.35">
      <c r="A1788" s="3"/>
      <c r="B1788" s="3"/>
      <c r="C1788" s="3"/>
      <c r="D1788" s="3"/>
      <c r="E1788" s="3"/>
      <c r="F1788" s="3"/>
      <c r="G1788" s="3"/>
      <c r="H1788" s="3"/>
      <c r="I1788" s="3"/>
      <c r="J1788" s="3"/>
      <c r="K1788" s="3"/>
      <c r="L1788" s="3"/>
      <c r="N1788" s="121"/>
    </row>
    <row r="1789" spans="1:14" x14ac:dyDescent="0.35">
      <c r="A1789" s="3"/>
      <c r="B1789" s="3"/>
      <c r="C1789" s="3"/>
      <c r="D1789" s="3"/>
      <c r="E1789" s="3"/>
      <c r="F1789" s="3"/>
      <c r="G1789" s="3"/>
      <c r="H1789" s="3"/>
      <c r="I1789" s="3"/>
      <c r="J1789" s="3"/>
      <c r="K1789" s="3"/>
      <c r="L1789" s="3"/>
      <c r="N1789" s="121"/>
    </row>
    <row r="1790" spans="1:14" x14ac:dyDescent="0.35">
      <c r="A1790" s="3"/>
      <c r="B1790" s="3"/>
      <c r="C1790" s="3"/>
      <c r="D1790" s="3"/>
      <c r="E1790" s="3"/>
      <c r="F1790" s="3"/>
      <c r="G1790" s="3"/>
      <c r="H1790" s="3"/>
      <c r="I1790" s="3"/>
      <c r="J1790" s="3"/>
      <c r="K1790" s="3"/>
      <c r="L1790" s="3"/>
      <c r="N1790" s="121"/>
    </row>
    <row r="1791" spans="1:14" x14ac:dyDescent="0.35">
      <c r="A1791" s="3"/>
      <c r="B1791" s="3"/>
      <c r="C1791" s="3"/>
      <c r="D1791" s="3"/>
      <c r="E1791" s="3"/>
      <c r="F1791" s="3"/>
      <c r="G1791" s="3"/>
      <c r="H1791" s="3"/>
      <c r="I1791" s="3"/>
      <c r="J1791" s="3"/>
      <c r="K1791" s="3"/>
      <c r="L1791" s="3"/>
      <c r="N1791" s="121"/>
    </row>
    <row r="1792" spans="1:14" x14ac:dyDescent="0.35">
      <c r="A1792" s="3"/>
      <c r="B1792" s="3"/>
      <c r="C1792" s="3"/>
      <c r="D1792" s="3"/>
      <c r="E1792" s="3"/>
      <c r="F1792" s="3"/>
      <c r="G1792" s="3"/>
      <c r="H1792" s="3"/>
      <c r="I1792" s="3"/>
      <c r="J1792" s="3"/>
      <c r="K1792" s="3"/>
      <c r="L1792" s="3"/>
      <c r="N1792" s="121"/>
    </row>
    <row r="1793" spans="1:14" x14ac:dyDescent="0.35">
      <c r="A1793" s="3"/>
      <c r="B1793" s="3"/>
      <c r="C1793" s="3"/>
      <c r="D1793" s="3"/>
      <c r="E1793" s="3"/>
      <c r="F1793" s="3"/>
      <c r="G1793" s="3"/>
      <c r="H1793" s="3"/>
      <c r="I1793" s="3"/>
      <c r="J1793" s="3"/>
      <c r="K1793" s="3"/>
      <c r="L1793" s="3"/>
      <c r="N1793" s="121"/>
    </row>
    <row r="1794" spans="1:14" x14ac:dyDescent="0.35">
      <c r="A1794" s="3"/>
      <c r="B1794" s="3"/>
      <c r="C1794" s="3"/>
      <c r="D1794" s="3"/>
      <c r="E1794" s="3"/>
      <c r="F1794" s="3"/>
      <c r="G1794" s="3"/>
      <c r="H1794" s="3"/>
      <c r="I1794" s="3"/>
      <c r="J1794" s="3"/>
      <c r="K1794" s="3"/>
      <c r="L1794" s="3"/>
      <c r="N1794" s="121"/>
    </row>
    <row r="1795" spans="1:14" x14ac:dyDescent="0.35">
      <c r="A1795" s="3"/>
      <c r="B1795" s="3"/>
      <c r="C1795" s="3"/>
      <c r="D1795" s="3"/>
      <c r="E1795" s="3"/>
      <c r="F1795" s="3"/>
      <c r="G1795" s="3"/>
      <c r="H1795" s="3"/>
      <c r="I1795" s="3"/>
      <c r="J1795" s="3"/>
      <c r="K1795" s="3"/>
      <c r="L1795" s="3"/>
      <c r="N1795" s="121"/>
    </row>
    <row r="1796" spans="1:14" x14ac:dyDescent="0.35">
      <c r="A1796" s="3"/>
      <c r="B1796" s="3"/>
      <c r="C1796" s="3"/>
      <c r="D1796" s="3"/>
      <c r="E1796" s="3"/>
      <c r="F1796" s="3"/>
      <c r="G1796" s="3"/>
      <c r="H1796" s="3"/>
      <c r="I1796" s="3"/>
      <c r="J1796" s="3"/>
      <c r="K1796" s="3"/>
      <c r="L1796" s="3"/>
      <c r="N1796" s="121"/>
    </row>
    <row r="1797" spans="1:14" x14ac:dyDescent="0.35">
      <c r="A1797" s="3"/>
      <c r="B1797" s="3"/>
      <c r="C1797" s="3"/>
      <c r="D1797" s="3"/>
      <c r="E1797" s="3"/>
      <c r="F1797" s="3"/>
      <c r="G1797" s="3"/>
      <c r="H1797" s="3"/>
      <c r="I1797" s="3"/>
      <c r="J1797" s="3"/>
      <c r="K1797" s="3"/>
      <c r="L1797" s="3"/>
      <c r="N1797" s="121"/>
    </row>
    <row r="1798" spans="1:14" x14ac:dyDescent="0.35">
      <c r="A1798" s="3"/>
      <c r="B1798" s="3"/>
      <c r="C1798" s="3"/>
      <c r="D1798" s="3"/>
      <c r="E1798" s="3"/>
      <c r="F1798" s="3"/>
      <c r="G1798" s="3"/>
      <c r="H1798" s="3"/>
      <c r="I1798" s="3"/>
      <c r="J1798" s="3"/>
      <c r="K1798" s="3"/>
      <c r="L1798" s="3"/>
      <c r="N1798" s="121"/>
    </row>
    <row r="1799" spans="1:14" x14ac:dyDescent="0.35">
      <c r="A1799" s="3"/>
      <c r="B1799" s="3"/>
      <c r="C1799" s="3"/>
      <c r="D1799" s="3"/>
      <c r="E1799" s="3"/>
      <c r="F1799" s="3"/>
      <c r="G1799" s="3"/>
      <c r="H1799" s="3"/>
      <c r="I1799" s="3"/>
      <c r="J1799" s="3"/>
      <c r="K1799" s="3"/>
      <c r="L1799" s="3"/>
      <c r="N1799" s="121"/>
    </row>
    <row r="1800" spans="1:14" x14ac:dyDescent="0.35">
      <c r="A1800" s="3"/>
      <c r="B1800" s="3"/>
      <c r="C1800" s="3"/>
      <c r="D1800" s="3"/>
      <c r="E1800" s="3"/>
      <c r="F1800" s="3"/>
      <c r="G1800" s="3"/>
      <c r="H1800" s="3"/>
      <c r="I1800" s="3"/>
      <c r="J1800" s="3"/>
      <c r="K1800" s="3"/>
      <c r="L1800" s="3"/>
      <c r="N1800" s="121"/>
    </row>
    <row r="1801" spans="1:14" x14ac:dyDescent="0.35">
      <c r="A1801" s="3"/>
      <c r="B1801" s="3"/>
      <c r="C1801" s="3"/>
      <c r="D1801" s="3"/>
      <c r="E1801" s="3"/>
      <c r="F1801" s="3"/>
      <c r="G1801" s="3"/>
      <c r="H1801" s="3"/>
      <c r="I1801" s="3"/>
      <c r="J1801" s="3"/>
      <c r="K1801" s="3"/>
      <c r="L1801" s="3"/>
      <c r="N1801" s="121"/>
    </row>
    <row r="1802" spans="1:14" x14ac:dyDescent="0.35">
      <c r="A1802" s="3"/>
      <c r="B1802" s="3"/>
      <c r="C1802" s="3"/>
      <c r="D1802" s="3"/>
      <c r="E1802" s="3"/>
      <c r="F1802" s="3"/>
      <c r="G1802" s="3"/>
      <c r="H1802" s="3"/>
      <c r="I1802" s="3"/>
      <c r="J1802" s="3"/>
      <c r="K1802" s="3"/>
      <c r="L1802" s="3"/>
      <c r="N1802" s="121"/>
    </row>
    <row r="1803" spans="1:14" x14ac:dyDescent="0.35">
      <c r="A1803" s="3"/>
      <c r="B1803" s="3"/>
      <c r="C1803" s="3"/>
      <c r="D1803" s="3"/>
      <c r="E1803" s="3"/>
      <c r="F1803" s="3"/>
      <c r="G1803" s="3"/>
      <c r="H1803" s="3"/>
      <c r="I1803" s="3"/>
      <c r="J1803" s="3"/>
      <c r="K1803" s="3"/>
      <c r="L1803" s="3"/>
      <c r="N1803" s="121"/>
    </row>
    <row r="1804" spans="1:14" x14ac:dyDescent="0.35">
      <c r="A1804" s="3"/>
      <c r="B1804" s="3"/>
      <c r="C1804" s="3"/>
      <c r="D1804" s="3"/>
      <c r="E1804" s="3"/>
      <c r="F1804" s="3"/>
      <c r="G1804" s="3"/>
      <c r="H1804" s="3"/>
      <c r="I1804" s="3"/>
      <c r="J1804" s="3"/>
      <c r="K1804" s="3"/>
      <c r="L1804" s="3"/>
      <c r="N1804" s="121"/>
    </row>
    <row r="1805" spans="1:14" x14ac:dyDescent="0.35">
      <c r="A1805" s="3"/>
      <c r="B1805" s="3"/>
      <c r="C1805" s="3"/>
      <c r="D1805" s="3"/>
      <c r="E1805" s="3"/>
      <c r="F1805" s="3"/>
      <c r="G1805" s="3"/>
      <c r="H1805" s="3"/>
      <c r="I1805" s="3"/>
      <c r="J1805" s="3"/>
      <c r="K1805" s="3"/>
      <c r="L1805" s="3"/>
      <c r="N1805" s="121"/>
    </row>
    <row r="1806" spans="1:14" x14ac:dyDescent="0.35">
      <c r="A1806" s="3"/>
      <c r="B1806" s="3"/>
      <c r="C1806" s="3"/>
      <c r="D1806" s="3"/>
      <c r="E1806" s="3"/>
      <c r="F1806" s="3"/>
      <c r="G1806" s="3"/>
      <c r="H1806" s="3"/>
      <c r="I1806" s="3"/>
      <c r="J1806" s="3"/>
      <c r="K1806" s="3"/>
      <c r="L1806" s="3"/>
      <c r="N1806" s="121"/>
    </row>
    <row r="1807" spans="1:14" x14ac:dyDescent="0.35">
      <c r="A1807" s="3"/>
      <c r="B1807" s="3"/>
      <c r="C1807" s="3"/>
      <c r="D1807" s="3"/>
      <c r="E1807" s="3"/>
      <c r="F1807" s="3"/>
      <c r="G1807" s="3"/>
      <c r="H1807" s="3"/>
      <c r="I1807" s="3"/>
      <c r="J1807" s="3"/>
      <c r="K1807" s="3"/>
      <c r="L1807" s="3"/>
      <c r="N1807" s="121"/>
    </row>
    <row r="1808" spans="1:14" x14ac:dyDescent="0.35">
      <c r="A1808" s="3"/>
      <c r="B1808" s="3"/>
      <c r="C1808" s="3"/>
      <c r="D1808" s="3"/>
      <c r="E1808" s="3"/>
      <c r="F1808" s="3"/>
      <c r="G1808" s="3"/>
      <c r="H1808" s="3"/>
      <c r="I1808" s="3"/>
      <c r="J1808" s="3"/>
      <c r="K1808" s="3"/>
      <c r="L1808" s="3"/>
      <c r="N1808" s="121"/>
    </row>
    <row r="1809" spans="1:14" x14ac:dyDescent="0.35">
      <c r="A1809" s="3"/>
      <c r="B1809" s="3"/>
      <c r="C1809" s="3"/>
      <c r="D1809" s="3"/>
      <c r="E1809" s="3"/>
      <c r="F1809" s="3"/>
      <c r="G1809" s="3"/>
      <c r="H1809" s="3"/>
      <c r="I1809" s="3"/>
      <c r="J1809" s="3"/>
      <c r="K1809" s="3"/>
      <c r="L1809" s="3"/>
      <c r="N1809" s="121"/>
    </row>
    <row r="1810" spans="1:14" x14ac:dyDescent="0.35">
      <c r="A1810" s="3"/>
      <c r="B1810" s="3"/>
      <c r="C1810" s="3"/>
      <c r="D1810" s="3"/>
      <c r="E1810" s="3"/>
      <c r="F1810" s="3"/>
      <c r="G1810" s="3"/>
      <c r="H1810" s="3"/>
      <c r="I1810" s="3"/>
      <c r="J1810" s="3"/>
      <c r="K1810" s="3"/>
      <c r="L1810" s="3"/>
      <c r="N1810" s="121"/>
    </row>
    <row r="1811" spans="1:14" x14ac:dyDescent="0.35">
      <c r="A1811" s="3"/>
      <c r="B1811" s="3"/>
      <c r="C1811" s="3"/>
      <c r="D1811" s="3"/>
      <c r="E1811" s="3"/>
      <c r="F1811" s="3"/>
      <c r="G1811" s="3"/>
      <c r="H1811" s="3"/>
      <c r="I1811" s="3"/>
      <c r="J1811" s="3"/>
      <c r="K1811" s="3"/>
      <c r="L1811" s="3"/>
      <c r="N1811" s="121"/>
    </row>
    <row r="1812" spans="1:14" x14ac:dyDescent="0.35">
      <c r="A1812" s="3"/>
      <c r="B1812" s="3"/>
      <c r="C1812" s="3"/>
      <c r="D1812" s="3"/>
      <c r="E1812" s="3"/>
      <c r="F1812" s="3"/>
      <c r="G1812" s="3"/>
      <c r="H1812" s="3"/>
      <c r="I1812" s="3"/>
      <c r="J1812" s="3"/>
      <c r="K1812" s="3"/>
      <c r="L1812" s="3"/>
      <c r="N1812" s="121"/>
    </row>
    <row r="1813" spans="1:14" x14ac:dyDescent="0.35">
      <c r="A1813" s="3"/>
      <c r="B1813" s="3"/>
      <c r="C1813" s="3"/>
      <c r="D1813" s="3"/>
      <c r="E1813" s="3"/>
      <c r="F1813" s="3"/>
      <c r="G1813" s="3"/>
      <c r="H1813" s="3"/>
      <c r="I1813" s="3"/>
      <c r="J1813" s="3"/>
      <c r="K1813" s="3"/>
      <c r="L1813" s="3"/>
      <c r="N1813" s="121"/>
    </row>
    <row r="1814" spans="1:14" x14ac:dyDescent="0.35">
      <c r="A1814" s="3"/>
      <c r="B1814" s="3"/>
      <c r="C1814" s="3"/>
      <c r="D1814" s="3"/>
      <c r="E1814" s="3"/>
      <c r="F1814" s="3"/>
      <c r="G1814" s="3"/>
      <c r="H1814" s="3"/>
      <c r="I1814" s="3"/>
      <c r="J1814" s="3"/>
      <c r="K1814" s="3"/>
      <c r="L1814" s="3"/>
      <c r="N1814" s="121"/>
    </row>
    <row r="1815" spans="1:14" x14ac:dyDescent="0.35">
      <c r="A1815" s="3"/>
      <c r="B1815" s="3"/>
      <c r="C1815" s="3"/>
      <c r="D1815" s="3"/>
      <c r="E1815" s="3"/>
      <c r="F1815" s="3"/>
      <c r="G1815" s="3"/>
      <c r="H1815" s="3"/>
      <c r="I1815" s="3"/>
      <c r="J1815" s="3"/>
      <c r="K1815" s="3"/>
      <c r="L1815" s="3"/>
      <c r="N1815" s="121"/>
    </row>
    <row r="1816" spans="1:14" x14ac:dyDescent="0.35">
      <c r="A1816" s="3"/>
      <c r="B1816" s="3"/>
      <c r="C1816" s="3"/>
      <c r="D1816" s="3"/>
      <c r="E1816" s="3"/>
      <c r="F1816" s="3"/>
      <c r="G1816" s="3"/>
      <c r="H1816" s="3"/>
      <c r="I1816" s="3"/>
      <c r="J1816" s="3"/>
      <c r="K1816" s="3"/>
      <c r="L1816" s="3"/>
      <c r="N1816" s="121"/>
    </row>
    <row r="1817" spans="1:14" x14ac:dyDescent="0.35">
      <c r="A1817" s="3"/>
      <c r="B1817" s="3"/>
      <c r="C1817" s="3"/>
      <c r="D1817" s="3"/>
      <c r="E1817" s="3"/>
      <c r="F1817" s="3"/>
      <c r="G1817" s="3"/>
      <c r="H1817" s="3"/>
      <c r="I1817" s="3"/>
      <c r="J1817" s="3"/>
      <c r="K1817" s="3"/>
      <c r="L1817" s="3"/>
      <c r="N1817" s="121"/>
    </row>
    <row r="1818" spans="1:14" x14ac:dyDescent="0.35">
      <c r="A1818" s="3"/>
      <c r="B1818" s="3"/>
      <c r="C1818" s="3"/>
      <c r="D1818" s="3"/>
      <c r="E1818" s="3"/>
      <c r="F1818" s="3"/>
      <c r="G1818" s="3"/>
      <c r="H1818" s="3"/>
      <c r="I1818" s="3"/>
      <c r="J1818" s="3"/>
      <c r="K1818" s="3"/>
      <c r="L1818" s="3"/>
      <c r="N1818" s="121"/>
    </row>
    <row r="1819" spans="1:14" x14ac:dyDescent="0.35">
      <c r="A1819" s="3"/>
      <c r="B1819" s="3"/>
      <c r="C1819" s="3"/>
      <c r="D1819" s="3"/>
      <c r="E1819" s="3"/>
      <c r="F1819" s="3"/>
      <c r="G1819" s="3"/>
      <c r="H1819" s="3"/>
      <c r="I1819" s="3"/>
      <c r="J1819" s="3"/>
      <c r="K1819" s="3"/>
      <c r="L1819" s="3"/>
      <c r="N1819" s="121"/>
    </row>
    <row r="1820" spans="1:14" x14ac:dyDescent="0.35">
      <c r="A1820" s="3"/>
      <c r="B1820" s="3"/>
      <c r="C1820" s="3"/>
      <c r="D1820" s="3"/>
      <c r="E1820" s="3"/>
      <c r="F1820" s="3"/>
      <c r="G1820" s="3"/>
      <c r="H1820" s="3"/>
      <c r="I1820" s="3"/>
      <c r="J1820" s="3"/>
      <c r="K1820" s="3"/>
      <c r="L1820" s="3"/>
      <c r="N1820" s="121"/>
    </row>
    <row r="1821" spans="1:14" x14ac:dyDescent="0.35">
      <c r="A1821" s="3"/>
      <c r="B1821" s="3"/>
      <c r="C1821" s="3"/>
      <c r="D1821" s="3"/>
      <c r="E1821" s="3"/>
      <c r="F1821" s="3"/>
      <c r="G1821" s="3"/>
      <c r="H1821" s="3"/>
      <c r="I1821" s="3"/>
      <c r="J1821" s="3"/>
      <c r="K1821" s="3"/>
      <c r="L1821" s="3"/>
      <c r="N1821" s="121"/>
    </row>
    <row r="1822" spans="1:14" x14ac:dyDescent="0.35">
      <c r="A1822" s="3"/>
      <c r="B1822" s="3"/>
      <c r="C1822" s="3"/>
      <c r="D1822" s="3"/>
      <c r="E1822" s="3"/>
      <c r="F1822" s="3"/>
      <c r="G1822" s="3"/>
      <c r="H1822" s="3"/>
      <c r="I1822" s="3"/>
      <c r="J1822" s="3"/>
      <c r="K1822" s="3"/>
      <c r="L1822" s="3"/>
      <c r="N1822" s="121"/>
    </row>
    <row r="1823" spans="1:14" x14ac:dyDescent="0.35">
      <c r="A1823" s="3"/>
      <c r="B1823" s="3"/>
      <c r="C1823" s="3"/>
      <c r="D1823" s="3"/>
      <c r="E1823" s="3"/>
      <c r="F1823" s="3"/>
      <c r="G1823" s="3"/>
      <c r="H1823" s="3"/>
      <c r="I1823" s="3"/>
      <c r="J1823" s="3"/>
      <c r="K1823" s="3"/>
      <c r="L1823" s="3"/>
      <c r="N1823" s="121"/>
    </row>
    <row r="1824" spans="1:14" x14ac:dyDescent="0.35">
      <c r="A1824" s="3"/>
      <c r="B1824" s="3"/>
      <c r="C1824" s="3"/>
      <c r="D1824" s="3"/>
      <c r="E1824" s="3"/>
      <c r="F1824" s="3"/>
      <c r="G1824" s="3"/>
      <c r="H1824" s="3"/>
      <c r="I1824" s="3"/>
      <c r="J1824" s="3"/>
      <c r="K1824" s="3"/>
      <c r="L1824" s="3"/>
      <c r="N1824" s="121"/>
    </row>
    <row r="1825" spans="1:14" x14ac:dyDescent="0.35">
      <c r="A1825" s="3"/>
      <c r="B1825" s="3"/>
      <c r="C1825" s="3"/>
      <c r="D1825" s="3"/>
      <c r="E1825" s="3"/>
      <c r="F1825" s="3"/>
      <c r="G1825" s="3"/>
      <c r="H1825" s="3"/>
      <c r="I1825" s="3"/>
      <c r="J1825" s="3"/>
      <c r="K1825" s="3"/>
      <c r="L1825" s="3"/>
      <c r="N1825" s="121"/>
    </row>
    <row r="1826" spans="1:14" x14ac:dyDescent="0.35">
      <c r="A1826" s="3"/>
      <c r="B1826" s="3"/>
      <c r="C1826" s="3"/>
      <c r="D1826" s="3"/>
      <c r="E1826" s="3"/>
      <c r="F1826" s="3"/>
      <c r="G1826" s="3"/>
      <c r="H1826" s="3"/>
      <c r="I1826" s="3"/>
      <c r="J1826" s="3"/>
      <c r="K1826" s="3"/>
      <c r="L1826" s="3"/>
      <c r="N1826" s="121"/>
    </row>
    <row r="1827" spans="1:14" x14ac:dyDescent="0.35">
      <c r="A1827" s="3"/>
      <c r="B1827" s="3"/>
      <c r="C1827" s="3"/>
      <c r="D1827" s="3"/>
      <c r="E1827" s="3"/>
      <c r="F1827" s="3"/>
      <c r="G1827" s="3"/>
      <c r="H1827" s="3"/>
      <c r="I1827" s="3"/>
      <c r="J1827" s="3"/>
      <c r="K1827" s="3"/>
      <c r="L1827" s="3"/>
      <c r="N1827" s="121"/>
    </row>
    <row r="1828" spans="1:14" x14ac:dyDescent="0.35">
      <c r="A1828" s="3"/>
      <c r="B1828" s="3"/>
      <c r="C1828" s="3"/>
      <c r="D1828" s="3"/>
      <c r="E1828" s="3"/>
      <c r="F1828" s="3"/>
      <c r="G1828" s="3"/>
      <c r="H1828" s="3"/>
      <c r="I1828" s="3"/>
      <c r="J1828" s="3"/>
      <c r="K1828" s="3"/>
      <c r="L1828" s="3"/>
      <c r="N1828" s="121"/>
    </row>
    <row r="1829" spans="1:14" x14ac:dyDescent="0.35">
      <c r="A1829" s="3"/>
      <c r="B1829" s="3"/>
      <c r="C1829" s="3"/>
      <c r="D1829" s="3"/>
      <c r="E1829" s="3"/>
      <c r="F1829" s="3"/>
      <c r="G1829" s="3"/>
      <c r="H1829" s="3"/>
      <c r="I1829" s="3"/>
      <c r="J1829" s="3"/>
      <c r="K1829" s="3"/>
      <c r="L1829" s="3"/>
      <c r="N1829" s="121"/>
    </row>
    <row r="1830" spans="1:14" x14ac:dyDescent="0.35">
      <c r="A1830" s="3"/>
      <c r="B1830" s="3"/>
      <c r="C1830" s="3"/>
      <c r="D1830" s="3"/>
      <c r="E1830" s="3"/>
      <c r="F1830" s="3"/>
      <c r="G1830" s="3"/>
      <c r="H1830" s="3"/>
      <c r="I1830" s="3"/>
      <c r="J1830" s="3"/>
      <c r="K1830" s="3"/>
      <c r="L1830" s="3"/>
      <c r="N1830" s="121"/>
    </row>
    <row r="1831" spans="1:14" x14ac:dyDescent="0.35">
      <c r="A1831" s="3"/>
      <c r="B1831" s="3"/>
      <c r="C1831" s="3"/>
      <c r="D1831" s="3"/>
      <c r="E1831" s="3"/>
      <c r="F1831" s="3"/>
      <c r="G1831" s="3"/>
      <c r="H1831" s="3"/>
      <c r="I1831" s="3"/>
      <c r="J1831" s="3"/>
      <c r="K1831" s="3"/>
      <c r="L1831" s="3"/>
      <c r="N1831" s="121"/>
    </row>
    <row r="1832" spans="1:14" x14ac:dyDescent="0.35">
      <c r="A1832" s="3"/>
      <c r="B1832" s="3"/>
      <c r="C1832" s="3"/>
      <c r="D1832" s="3"/>
      <c r="E1832" s="3"/>
      <c r="F1832" s="3"/>
      <c r="G1832" s="3"/>
      <c r="H1832" s="3"/>
      <c r="I1832" s="3"/>
      <c r="J1832" s="3"/>
      <c r="K1832" s="3"/>
      <c r="L1832" s="3"/>
      <c r="N1832" s="121"/>
    </row>
    <row r="1833" spans="1:14" x14ac:dyDescent="0.35">
      <c r="A1833" s="3"/>
      <c r="B1833" s="3"/>
      <c r="C1833" s="3"/>
      <c r="D1833" s="3"/>
      <c r="E1833" s="3"/>
      <c r="F1833" s="3"/>
      <c r="G1833" s="3"/>
      <c r="H1833" s="3"/>
      <c r="I1833" s="3"/>
      <c r="J1833" s="3"/>
      <c r="K1833" s="3"/>
      <c r="L1833" s="3"/>
      <c r="N1833" s="121"/>
    </row>
    <row r="1834" spans="1:14" x14ac:dyDescent="0.35">
      <c r="A1834" s="3"/>
      <c r="B1834" s="3"/>
      <c r="C1834" s="3"/>
      <c r="D1834" s="3"/>
      <c r="E1834" s="3"/>
      <c r="F1834" s="3"/>
      <c r="G1834" s="3"/>
      <c r="H1834" s="3"/>
      <c r="I1834" s="3"/>
      <c r="J1834" s="3"/>
      <c r="K1834" s="3"/>
      <c r="L1834" s="3"/>
      <c r="N1834" s="121"/>
    </row>
    <row r="1835" spans="1:14" x14ac:dyDescent="0.35">
      <c r="A1835" s="3"/>
      <c r="B1835" s="3"/>
      <c r="C1835" s="3"/>
      <c r="D1835" s="3"/>
      <c r="E1835" s="3"/>
      <c r="F1835" s="3"/>
      <c r="G1835" s="3"/>
      <c r="H1835" s="3"/>
      <c r="I1835" s="3"/>
      <c r="J1835" s="3"/>
      <c r="K1835" s="3"/>
      <c r="L1835" s="3"/>
      <c r="N1835" s="121"/>
    </row>
    <row r="1836" spans="1:14" x14ac:dyDescent="0.35">
      <c r="A1836" s="3"/>
      <c r="B1836" s="3"/>
      <c r="C1836" s="3"/>
      <c r="D1836" s="3"/>
      <c r="E1836" s="3"/>
      <c r="F1836" s="3"/>
      <c r="G1836" s="3"/>
      <c r="H1836" s="3"/>
      <c r="I1836" s="3"/>
      <c r="J1836" s="3"/>
      <c r="K1836" s="3"/>
      <c r="L1836" s="3"/>
      <c r="N1836" s="121"/>
    </row>
    <row r="1837" spans="1:14" x14ac:dyDescent="0.35">
      <c r="A1837" s="3"/>
      <c r="B1837" s="3"/>
      <c r="C1837" s="3"/>
      <c r="D1837" s="3"/>
      <c r="E1837" s="3"/>
      <c r="F1837" s="3"/>
      <c r="G1837" s="3"/>
      <c r="H1837" s="3"/>
      <c r="I1837" s="3"/>
      <c r="J1837" s="3"/>
      <c r="K1837" s="3"/>
      <c r="L1837" s="3"/>
      <c r="N1837" s="121"/>
    </row>
    <row r="1838" spans="1:14" x14ac:dyDescent="0.35">
      <c r="A1838" s="3"/>
      <c r="B1838" s="3"/>
      <c r="C1838" s="3"/>
      <c r="D1838" s="3"/>
      <c r="E1838" s="3"/>
      <c r="F1838" s="3"/>
      <c r="G1838" s="3"/>
      <c r="H1838" s="3"/>
      <c r="I1838" s="3"/>
      <c r="J1838" s="3"/>
      <c r="K1838" s="3"/>
      <c r="L1838" s="3"/>
      <c r="N1838" s="121"/>
    </row>
    <row r="1839" spans="1:14" x14ac:dyDescent="0.35">
      <c r="A1839" s="3"/>
      <c r="B1839" s="3"/>
      <c r="C1839" s="3"/>
      <c r="D1839" s="3"/>
      <c r="E1839" s="3"/>
      <c r="F1839" s="3"/>
      <c r="G1839" s="3"/>
      <c r="H1839" s="3"/>
      <c r="I1839" s="3"/>
      <c r="J1839" s="3"/>
      <c r="K1839" s="3"/>
      <c r="L1839" s="3"/>
      <c r="N1839" s="121"/>
    </row>
    <row r="1840" spans="1:14" x14ac:dyDescent="0.35">
      <c r="A1840" s="3"/>
      <c r="B1840" s="3"/>
      <c r="C1840" s="3"/>
      <c r="D1840" s="3"/>
      <c r="E1840" s="3"/>
      <c r="F1840" s="3"/>
      <c r="G1840" s="3"/>
      <c r="H1840" s="3"/>
      <c r="I1840" s="3"/>
      <c r="J1840" s="3"/>
      <c r="K1840" s="3"/>
      <c r="L1840" s="3"/>
      <c r="N1840" s="121"/>
    </row>
    <row r="1841" spans="1:14" x14ac:dyDescent="0.35">
      <c r="A1841" s="3"/>
      <c r="B1841" s="3"/>
      <c r="C1841" s="3"/>
      <c r="D1841" s="3"/>
      <c r="E1841" s="3"/>
      <c r="F1841" s="3"/>
      <c r="G1841" s="3"/>
      <c r="H1841" s="3"/>
      <c r="I1841" s="3"/>
      <c r="J1841" s="3"/>
      <c r="K1841" s="3"/>
      <c r="L1841" s="3"/>
      <c r="N1841" s="121"/>
    </row>
    <row r="1842" spans="1:14" x14ac:dyDescent="0.35">
      <c r="A1842" s="3"/>
      <c r="B1842" s="3"/>
      <c r="C1842" s="3"/>
      <c r="D1842" s="3"/>
      <c r="E1842" s="3"/>
      <c r="F1842" s="3"/>
      <c r="G1842" s="3"/>
      <c r="H1842" s="3"/>
      <c r="I1842" s="3"/>
      <c r="J1842" s="3"/>
      <c r="K1842" s="3"/>
      <c r="L1842" s="3"/>
      <c r="N1842" s="121"/>
    </row>
    <row r="1843" spans="1:14" x14ac:dyDescent="0.35">
      <c r="A1843" s="3"/>
      <c r="B1843" s="3"/>
      <c r="C1843" s="3"/>
      <c r="D1843" s="3"/>
      <c r="E1843" s="3"/>
      <c r="F1843" s="3"/>
      <c r="G1843" s="3"/>
      <c r="H1843" s="3"/>
      <c r="I1843" s="3"/>
      <c r="J1843" s="3"/>
      <c r="K1843" s="3"/>
      <c r="L1843" s="3"/>
      <c r="N1843" s="121"/>
    </row>
    <row r="1844" spans="1:14" x14ac:dyDescent="0.35">
      <c r="A1844" s="3"/>
      <c r="B1844" s="3"/>
      <c r="C1844" s="3"/>
      <c r="D1844" s="3"/>
      <c r="E1844" s="3"/>
      <c r="F1844" s="3"/>
      <c r="G1844" s="3"/>
      <c r="H1844" s="3"/>
      <c r="I1844" s="3"/>
      <c r="J1844" s="3"/>
      <c r="K1844" s="3"/>
      <c r="L1844" s="3"/>
      <c r="N1844" s="121"/>
    </row>
    <row r="1845" spans="1:14" x14ac:dyDescent="0.35">
      <c r="A1845" s="3"/>
      <c r="B1845" s="3"/>
      <c r="C1845" s="3"/>
      <c r="D1845" s="3"/>
      <c r="E1845" s="3"/>
      <c r="F1845" s="3"/>
      <c r="G1845" s="3"/>
      <c r="H1845" s="3"/>
      <c r="I1845" s="3"/>
      <c r="J1845" s="3"/>
      <c r="K1845" s="3"/>
      <c r="L1845" s="3"/>
      <c r="N1845" s="121"/>
    </row>
    <row r="1846" spans="1:14" x14ac:dyDescent="0.35">
      <c r="A1846" s="3"/>
      <c r="B1846" s="3"/>
      <c r="C1846" s="3"/>
      <c r="D1846" s="3"/>
      <c r="E1846" s="3"/>
      <c r="F1846" s="3"/>
      <c r="G1846" s="3"/>
      <c r="H1846" s="3"/>
      <c r="I1846" s="3"/>
      <c r="J1846" s="3"/>
      <c r="K1846" s="3"/>
      <c r="L1846" s="3"/>
      <c r="N1846" s="121"/>
    </row>
    <row r="1847" spans="1:14" x14ac:dyDescent="0.35">
      <c r="A1847" s="3"/>
      <c r="B1847" s="3"/>
      <c r="C1847" s="3"/>
      <c r="D1847" s="3"/>
      <c r="E1847" s="3"/>
      <c r="F1847" s="3"/>
      <c r="G1847" s="3"/>
      <c r="H1847" s="3"/>
      <c r="I1847" s="3"/>
      <c r="J1847" s="3"/>
      <c r="K1847" s="3"/>
      <c r="L1847" s="3"/>
      <c r="N1847" s="121"/>
    </row>
    <row r="1848" spans="1:14" x14ac:dyDescent="0.35">
      <c r="A1848" s="3"/>
      <c r="B1848" s="3"/>
      <c r="C1848" s="3"/>
      <c r="D1848" s="3"/>
      <c r="E1848" s="3"/>
      <c r="F1848" s="3"/>
      <c r="G1848" s="3"/>
      <c r="H1848" s="3"/>
      <c r="I1848" s="3"/>
      <c r="J1848" s="3"/>
      <c r="K1848" s="3"/>
      <c r="L1848" s="3"/>
      <c r="N1848" s="121"/>
    </row>
    <row r="1849" spans="1:14" x14ac:dyDescent="0.35">
      <c r="A1849" s="3"/>
      <c r="B1849" s="3"/>
      <c r="C1849" s="3"/>
      <c r="D1849" s="3"/>
      <c r="E1849" s="3"/>
      <c r="F1849" s="3"/>
      <c r="G1849" s="3"/>
      <c r="H1849" s="3"/>
      <c r="I1849" s="3"/>
      <c r="J1849" s="3"/>
      <c r="K1849" s="3"/>
      <c r="L1849" s="3"/>
      <c r="N1849" s="121"/>
    </row>
    <row r="1850" spans="1:14" x14ac:dyDescent="0.35">
      <c r="A1850" s="3"/>
      <c r="B1850" s="3"/>
      <c r="C1850" s="3"/>
      <c r="D1850" s="3"/>
      <c r="E1850" s="3"/>
      <c r="F1850" s="3"/>
      <c r="G1850" s="3"/>
      <c r="H1850" s="3"/>
      <c r="I1850" s="3"/>
      <c r="J1850" s="3"/>
      <c r="K1850" s="3"/>
      <c r="L1850" s="3"/>
      <c r="N1850" s="121"/>
    </row>
    <row r="1851" spans="1:14" x14ac:dyDescent="0.35">
      <c r="A1851" s="3"/>
      <c r="B1851" s="3"/>
      <c r="C1851" s="3"/>
      <c r="D1851" s="3"/>
      <c r="E1851" s="3"/>
      <c r="F1851" s="3"/>
      <c r="G1851" s="3"/>
      <c r="H1851" s="3"/>
      <c r="I1851" s="3"/>
      <c r="J1851" s="3"/>
      <c r="K1851" s="3"/>
      <c r="L1851" s="3"/>
      <c r="N1851" s="121"/>
    </row>
    <row r="1852" spans="1:14" x14ac:dyDescent="0.35">
      <c r="A1852" s="3"/>
      <c r="B1852" s="3"/>
      <c r="C1852" s="3"/>
      <c r="D1852" s="3"/>
      <c r="E1852" s="3"/>
      <c r="F1852" s="3"/>
      <c r="G1852" s="3"/>
      <c r="H1852" s="3"/>
      <c r="I1852" s="3"/>
      <c r="J1852" s="3"/>
      <c r="K1852" s="3"/>
      <c r="L1852" s="3"/>
      <c r="N1852" s="121"/>
    </row>
    <row r="1853" spans="1:14" x14ac:dyDescent="0.35">
      <c r="A1853" s="3"/>
      <c r="B1853" s="3"/>
      <c r="C1853" s="3"/>
      <c r="D1853" s="3"/>
      <c r="E1853" s="3"/>
      <c r="F1853" s="3"/>
      <c r="G1853" s="3"/>
      <c r="H1853" s="3"/>
      <c r="I1853" s="3"/>
      <c r="J1853" s="3"/>
      <c r="K1853" s="3"/>
      <c r="L1853" s="3"/>
      <c r="N1853" s="121"/>
    </row>
    <row r="1854" spans="1:14" x14ac:dyDescent="0.35">
      <c r="A1854" s="3"/>
      <c r="B1854" s="3"/>
      <c r="C1854" s="3"/>
      <c r="D1854" s="3"/>
      <c r="E1854" s="3"/>
      <c r="F1854" s="3"/>
      <c r="G1854" s="3"/>
      <c r="H1854" s="3"/>
      <c r="I1854" s="3"/>
      <c r="J1854" s="3"/>
      <c r="K1854" s="3"/>
      <c r="L1854" s="3"/>
      <c r="N1854" s="121"/>
    </row>
    <row r="1855" spans="1:14" x14ac:dyDescent="0.35">
      <c r="A1855" s="3"/>
      <c r="B1855" s="3"/>
      <c r="C1855" s="3"/>
      <c r="D1855" s="3"/>
      <c r="E1855" s="3"/>
      <c r="F1855" s="3"/>
      <c r="G1855" s="3"/>
      <c r="H1855" s="3"/>
      <c r="I1855" s="3"/>
      <c r="J1855" s="3"/>
      <c r="K1855" s="3"/>
      <c r="L1855" s="3"/>
      <c r="N1855" s="121"/>
    </row>
    <row r="1856" spans="1:14" x14ac:dyDescent="0.35">
      <c r="A1856" s="3"/>
      <c r="B1856" s="3"/>
      <c r="C1856" s="3"/>
      <c r="D1856" s="3"/>
      <c r="E1856" s="3"/>
      <c r="F1856" s="3"/>
      <c r="G1856" s="3"/>
      <c r="H1856" s="3"/>
      <c r="I1856" s="3"/>
      <c r="J1856" s="3"/>
      <c r="K1856" s="3"/>
      <c r="L1856" s="3"/>
      <c r="N1856" s="121"/>
    </row>
    <row r="1857" spans="1:14" x14ac:dyDescent="0.35">
      <c r="A1857" s="3"/>
      <c r="B1857" s="3"/>
      <c r="C1857" s="3"/>
      <c r="D1857" s="3"/>
      <c r="E1857" s="3"/>
      <c r="F1857" s="3"/>
      <c r="G1857" s="3"/>
      <c r="H1857" s="3"/>
      <c r="I1857" s="3"/>
      <c r="J1857" s="3"/>
      <c r="K1857" s="3"/>
      <c r="L1857" s="3"/>
      <c r="N1857" s="121"/>
    </row>
    <row r="1858" spans="1:14" x14ac:dyDescent="0.35">
      <c r="A1858" s="3"/>
      <c r="B1858" s="3"/>
      <c r="C1858" s="3"/>
      <c r="D1858" s="3"/>
      <c r="E1858" s="3"/>
      <c r="F1858" s="3"/>
      <c r="G1858" s="3"/>
      <c r="H1858" s="3"/>
      <c r="I1858" s="3"/>
      <c r="J1858" s="3"/>
      <c r="K1858" s="3"/>
      <c r="L1858" s="3"/>
      <c r="N1858" s="121"/>
    </row>
    <row r="1859" spans="1:14" x14ac:dyDescent="0.35">
      <c r="A1859" s="3"/>
      <c r="B1859" s="3"/>
      <c r="C1859" s="3"/>
      <c r="D1859" s="3"/>
      <c r="E1859" s="3"/>
      <c r="F1859" s="3"/>
      <c r="G1859" s="3"/>
      <c r="H1859" s="3"/>
      <c r="I1859" s="3"/>
      <c r="J1859" s="3"/>
      <c r="K1859" s="3"/>
      <c r="L1859" s="3"/>
      <c r="N1859" s="121"/>
    </row>
    <row r="1860" spans="1:14" x14ac:dyDescent="0.35">
      <c r="A1860" s="3"/>
      <c r="B1860" s="3"/>
      <c r="C1860" s="3"/>
      <c r="D1860" s="3"/>
      <c r="E1860" s="3"/>
      <c r="F1860" s="3"/>
      <c r="G1860" s="3"/>
      <c r="H1860" s="3"/>
      <c r="I1860" s="3"/>
      <c r="J1860" s="3"/>
      <c r="K1860" s="3"/>
      <c r="L1860" s="3"/>
      <c r="N1860" s="121"/>
    </row>
    <row r="1861" spans="1:14" x14ac:dyDescent="0.35">
      <c r="A1861" s="3"/>
      <c r="B1861" s="3"/>
      <c r="C1861" s="3"/>
      <c r="D1861" s="3"/>
      <c r="E1861" s="3"/>
      <c r="F1861" s="3"/>
      <c r="G1861" s="3"/>
      <c r="H1861" s="3"/>
      <c r="I1861" s="3"/>
      <c r="J1861" s="3"/>
      <c r="K1861" s="3"/>
      <c r="L1861" s="3"/>
      <c r="N1861" s="121"/>
    </row>
    <row r="1862" spans="1:14" x14ac:dyDescent="0.35">
      <c r="A1862" s="3"/>
      <c r="B1862" s="3"/>
      <c r="C1862" s="3"/>
      <c r="D1862" s="3"/>
      <c r="E1862" s="3"/>
      <c r="F1862" s="3"/>
      <c r="G1862" s="3"/>
      <c r="H1862" s="3"/>
      <c r="I1862" s="3"/>
      <c r="J1862" s="3"/>
      <c r="K1862" s="3"/>
      <c r="L1862" s="3"/>
      <c r="N1862" s="121"/>
    </row>
    <row r="1863" spans="1:14" x14ac:dyDescent="0.35">
      <c r="A1863" s="3"/>
      <c r="B1863" s="3"/>
      <c r="C1863" s="3"/>
      <c r="D1863" s="3"/>
      <c r="E1863" s="3"/>
      <c r="F1863" s="3"/>
      <c r="G1863" s="3"/>
      <c r="H1863" s="3"/>
      <c r="I1863" s="3"/>
      <c r="J1863" s="3"/>
      <c r="K1863" s="3"/>
      <c r="L1863" s="3"/>
      <c r="N1863" s="121"/>
    </row>
    <row r="1864" spans="1:14" x14ac:dyDescent="0.35">
      <c r="A1864" s="3"/>
      <c r="B1864" s="3"/>
      <c r="C1864" s="3"/>
      <c r="D1864" s="3"/>
      <c r="E1864" s="3"/>
      <c r="F1864" s="3"/>
      <c r="G1864" s="3"/>
      <c r="H1864" s="3"/>
      <c r="I1864" s="3"/>
      <c r="J1864" s="3"/>
      <c r="K1864" s="3"/>
      <c r="L1864" s="3"/>
      <c r="N1864" s="121"/>
    </row>
    <row r="1865" spans="1:14" x14ac:dyDescent="0.35">
      <c r="A1865" s="3"/>
      <c r="B1865" s="3"/>
      <c r="C1865" s="3"/>
      <c r="D1865" s="3"/>
      <c r="E1865" s="3"/>
      <c r="F1865" s="3"/>
      <c r="G1865" s="3"/>
      <c r="H1865" s="3"/>
      <c r="I1865" s="3"/>
      <c r="J1865" s="3"/>
      <c r="K1865" s="3"/>
      <c r="L1865" s="3"/>
      <c r="N1865" s="121"/>
    </row>
    <row r="1866" spans="1:14" x14ac:dyDescent="0.35">
      <c r="A1866" s="3"/>
      <c r="B1866" s="3"/>
      <c r="C1866" s="3"/>
      <c r="D1866" s="3"/>
      <c r="E1866" s="3"/>
      <c r="F1866" s="3"/>
      <c r="G1866" s="3"/>
      <c r="H1866" s="3"/>
      <c r="I1866" s="3"/>
      <c r="J1866" s="3"/>
      <c r="K1866" s="3"/>
      <c r="L1866" s="3"/>
      <c r="N1866" s="121"/>
    </row>
    <row r="1867" spans="1:14" x14ac:dyDescent="0.35">
      <c r="A1867" s="3"/>
      <c r="B1867" s="3"/>
      <c r="C1867" s="3"/>
      <c r="D1867" s="3"/>
      <c r="E1867" s="3"/>
      <c r="F1867" s="3"/>
      <c r="G1867" s="3"/>
      <c r="H1867" s="3"/>
      <c r="I1867" s="3"/>
      <c r="J1867" s="3"/>
      <c r="K1867" s="3"/>
      <c r="L1867" s="3"/>
      <c r="N1867" s="121"/>
    </row>
    <row r="1868" spans="1:14" x14ac:dyDescent="0.35">
      <c r="A1868" s="3"/>
      <c r="B1868" s="3"/>
      <c r="C1868" s="3"/>
      <c r="D1868" s="3"/>
      <c r="E1868" s="3"/>
      <c r="F1868" s="3"/>
      <c r="G1868" s="3"/>
      <c r="H1868" s="3"/>
      <c r="I1868" s="3"/>
      <c r="J1868" s="3"/>
      <c r="K1868" s="3"/>
      <c r="L1868" s="3"/>
      <c r="N1868" s="121"/>
    </row>
    <row r="1869" spans="1:14" x14ac:dyDescent="0.35">
      <c r="A1869" s="3"/>
      <c r="B1869" s="3"/>
      <c r="C1869" s="3"/>
      <c r="D1869" s="3"/>
      <c r="E1869" s="3"/>
      <c r="F1869" s="3"/>
      <c r="G1869" s="3"/>
      <c r="H1869" s="3"/>
      <c r="I1869" s="3"/>
      <c r="J1869" s="3"/>
      <c r="K1869" s="3"/>
      <c r="L1869" s="3"/>
      <c r="N1869" s="121"/>
    </row>
    <row r="1870" spans="1:14" x14ac:dyDescent="0.35">
      <c r="A1870" s="3"/>
      <c r="B1870" s="3"/>
      <c r="C1870" s="3"/>
      <c r="D1870" s="3"/>
      <c r="E1870" s="3"/>
      <c r="F1870" s="3"/>
      <c r="G1870" s="3"/>
      <c r="H1870" s="3"/>
      <c r="I1870" s="3"/>
      <c r="J1870" s="3"/>
      <c r="K1870" s="3"/>
      <c r="L1870" s="3"/>
      <c r="N1870" s="121"/>
    </row>
    <row r="1871" spans="1:14" x14ac:dyDescent="0.35">
      <c r="A1871" s="3"/>
      <c r="B1871" s="3"/>
      <c r="C1871" s="3"/>
      <c r="D1871" s="3"/>
      <c r="E1871" s="3"/>
      <c r="F1871" s="3"/>
      <c r="G1871" s="3"/>
      <c r="H1871" s="3"/>
      <c r="I1871" s="3"/>
      <c r="J1871" s="3"/>
      <c r="K1871" s="3"/>
      <c r="L1871" s="3"/>
      <c r="N1871" s="121"/>
    </row>
    <row r="1872" spans="1:14" x14ac:dyDescent="0.35">
      <c r="A1872" s="3"/>
      <c r="B1872" s="3"/>
      <c r="C1872" s="3"/>
      <c r="D1872" s="3"/>
      <c r="E1872" s="3"/>
      <c r="F1872" s="3"/>
      <c r="G1872" s="3"/>
      <c r="H1872" s="3"/>
      <c r="I1872" s="3"/>
      <c r="J1872" s="3"/>
      <c r="K1872" s="3"/>
      <c r="L1872" s="3"/>
      <c r="N1872" s="121"/>
    </row>
    <row r="1873" spans="1:14" x14ac:dyDescent="0.35">
      <c r="A1873" s="3"/>
      <c r="B1873" s="3"/>
      <c r="C1873" s="3"/>
      <c r="D1873" s="3"/>
      <c r="E1873" s="3"/>
      <c r="F1873" s="3"/>
      <c r="G1873" s="3"/>
      <c r="H1873" s="3"/>
      <c r="I1873" s="3"/>
      <c r="J1873" s="3"/>
      <c r="K1873" s="3"/>
      <c r="L1873" s="3"/>
      <c r="N1873" s="121"/>
    </row>
    <row r="1874" spans="1:14" x14ac:dyDescent="0.35">
      <c r="A1874" s="3"/>
      <c r="B1874" s="3"/>
      <c r="C1874" s="3"/>
      <c r="D1874" s="3"/>
      <c r="E1874" s="3"/>
      <c r="F1874" s="3"/>
      <c r="G1874" s="3"/>
      <c r="H1874" s="3"/>
      <c r="I1874" s="3"/>
      <c r="J1874" s="3"/>
      <c r="K1874" s="3"/>
      <c r="L1874" s="3"/>
      <c r="N1874" s="121"/>
    </row>
    <row r="1875" spans="1:14" x14ac:dyDescent="0.35">
      <c r="A1875" s="3"/>
      <c r="B1875" s="3"/>
      <c r="C1875" s="3"/>
      <c r="D1875" s="3"/>
      <c r="E1875" s="3"/>
      <c r="F1875" s="3"/>
      <c r="G1875" s="3"/>
      <c r="H1875" s="3"/>
      <c r="I1875" s="3"/>
      <c r="J1875" s="3"/>
      <c r="K1875" s="3"/>
      <c r="L1875" s="3"/>
      <c r="N1875" s="121"/>
    </row>
    <row r="1876" spans="1:14" x14ac:dyDescent="0.35">
      <c r="A1876" s="3"/>
      <c r="B1876" s="3"/>
      <c r="C1876" s="3"/>
      <c r="D1876" s="3"/>
      <c r="E1876" s="3"/>
      <c r="F1876" s="3"/>
      <c r="G1876" s="3"/>
      <c r="H1876" s="3"/>
      <c r="I1876" s="3"/>
      <c r="J1876" s="3"/>
      <c r="K1876" s="3"/>
      <c r="L1876" s="3"/>
      <c r="N1876" s="121"/>
    </row>
    <row r="1877" spans="1:14" x14ac:dyDescent="0.35">
      <c r="A1877" s="3"/>
      <c r="B1877" s="3"/>
      <c r="C1877" s="3"/>
      <c r="D1877" s="3"/>
      <c r="E1877" s="3"/>
      <c r="F1877" s="3"/>
      <c r="G1877" s="3"/>
      <c r="H1877" s="3"/>
      <c r="I1877" s="3"/>
      <c r="J1877" s="3"/>
      <c r="K1877" s="3"/>
      <c r="L1877" s="3"/>
      <c r="N1877" s="121"/>
    </row>
    <row r="1878" spans="1:14" x14ac:dyDescent="0.35">
      <c r="A1878" s="3"/>
      <c r="B1878" s="3"/>
      <c r="C1878" s="3"/>
      <c r="D1878" s="3"/>
      <c r="E1878" s="3"/>
      <c r="F1878" s="3"/>
      <c r="G1878" s="3"/>
      <c r="H1878" s="3"/>
      <c r="I1878" s="3"/>
      <c r="J1878" s="3"/>
      <c r="K1878" s="3"/>
      <c r="L1878" s="3"/>
      <c r="N1878" s="121"/>
    </row>
    <row r="1879" spans="1:14" x14ac:dyDescent="0.35">
      <c r="A1879" s="3"/>
      <c r="B1879" s="3"/>
      <c r="C1879" s="3"/>
      <c r="D1879" s="3"/>
      <c r="E1879" s="3"/>
      <c r="F1879" s="3"/>
      <c r="G1879" s="3"/>
      <c r="H1879" s="3"/>
      <c r="I1879" s="3"/>
      <c r="J1879" s="3"/>
      <c r="K1879" s="3"/>
      <c r="L1879" s="3"/>
      <c r="N1879" s="121"/>
    </row>
    <row r="1880" spans="1:14" x14ac:dyDescent="0.35">
      <c r="A1880" s="3"/>
      <c r="B1880" s="3"/>
      <c r="C1880" s="3"/>
      <c r="D1880" s="3"/>
      <c r="E1880" s="3"/>
      <c r="F1880" s="3"/>
      <c r="G1880" s="3"/>
      <c r="H1880" s="3"/>
      <c r="I1880" s="3"/>
      <c r="J1880" s="3"/>
      <c r="K1880" s="3"/>
      <c r="L1880" s="3"/>
      <c r="N1880" s="121"/>
    </row>
    <row r="1881" spans="1:14" x14ac:dyDescent="0.35">
      <c r="A1881" s="3"/>
      <c r="B1881" s="3"/>
      <c r="C1881" s="3"/>
      <c r="D1881" s="3"/>
      <c r="E1881" s="3"/>
      <c r="F1881" s="3"/>
      <c r="G1881" s="3"/>
      <c r="H1881" s="3"/>
      <c r="I1881" s="3"/>
      <c r="J1881" s="3"/>
      <c r="K1881" s="3"/>
      <c r="L1881" s="3"/>
      <c r="N1881" s="121"/>
    </row>
    <row r="1882" spans="1:14" x14ac:dyDescent="0.35">
      <c r="A1882" s="3"/>
      <c r="B1882" s="3"/>
      <c r="C1882" s="3"/>
      <c r="D1882" s="3"/>
      <c r="E1882" s="3"/>
      <c r="F1882" s="3"/>
      <c r="G1882" s="3"/>
      <c r="H1882" s="3"/>
      <c r="I1882" s="3"/>
      <c r="J1882" s="3"/>
      <c r="K1882" s="3"/>
      <c r="L1882" s="3"/>
      <c r="N1882" s="121"/>
    </row>
    <row r="1883" spans="1:14" x14ac:dyDescent="0.35">
      <c r="A1883" s="3"/>
      <c r="B1883" s="3"/>
      <c r="C1883" s="3"/>
      <c r="D1883" s="3"/>
      <c r="E1883" s="3"/>
      <c r="F1883" s="3"/>
      <c r="G1883" s="3"/>
      <c r="H1883" s="3"/>
      <c r="I1883" s="3"/>
      <c r="J1883" s="3"/>
      <c r="K1883" s="3"/>
      <c r="L1883" s="3"/>
      <c r="N1883" s="121"/>
    </row>
    <row r="1884" spans="1:14" x14ac:dyDescent="0.35">
      <c r="A1884" s="3"/>
      <c r="B1884" s="3"/>
      <c r="C1884" s="3"/>
      <c r="D1884" s="3"/>
      <c r="E1884" s="3"/>
      <c r="F1884" s="3"/>
      <c r="G1884" s="3"/>
      <c r="H1884" s="3"/>
      <c r="I1884" s="3"/>
      <c r="J1884" s="3"/>
      <c r="K1884" s="3"/>
      <c r="L1884" s="3"/>
      <c r="N1884" s="121"/>
    </row>
    <row r="1885" spans="1:14" x14ac:dyDescent="0.35">
      <c r="A1885" s="3"/>
      <c r="B1885" s="3"/>
      <c r="C1885" s="3"/>
      <c r="D1885" s="3"/>
      <c r="E1885" s="3"/>
      <c r="F1885" s="3"/>
      <c r="G1885" s="3"/>
      <c r="H1885" s="3"/>
      <c r="I1885" s="3"/>
      <c r="J1885" s="3"/>
      <c r="K1885" s="3"/>
      <c r="L1885" s="3"/>
      <c r="N1885" s="121"/>
    </row>
    <row r="1886" spans="1:14" x14ac:dyDescent="0.35">
      <c r="A1886" s="3"/>
      <c r="B1886" s="3"/>
      <c r="C1886" s="3"/>
      <c r="D1886" s="3"/>
      <c r="E1886" s="3"/>
      <c r="F1886" s="3"/>
      <c r="G1886" s="3"/>
      <c r="H1886" s="3"/>
      <c r="I1886" s="3"/>
      <c r="J1886" s="3"/>
      <c r="K1886" s="3"/>
      <c r="L1886" s="3"/>
      <c r="N1886" s="121"/>
    </row>
    <row r="1887" spans="1:14" x14ac:dyDescent="0.35">
      <c r="A1887" s="3"/>
      <c r="B1887" s="3"/>
      <c r="C1887" s="3"/>
      <c r="D1887" s="3"/>
      <c r="E1887" s="3"/>
      <c r="F1887" s="3"/>
      <c r="G1887" s="3"/>
      <c r="H1887" s="3"/>
      <c r="I1887" s="3"/>
      <c r="J1887" s="3"/>
      <c r="K1887" s="3"/>
      <c r="L1887" s="3"/>
      <c r="N1887" s="121"/>
    </row>
    <row r="1888" spans="1:14" x14ac:dyDescent="0.35">
      <c r="A1888" s="3"/>
      <c r="B1888" s="3"/>
      <c r="C1888" s="3"/>
      <c r="D1888" s="3"/>
      <c r="E1888" s="3"/>
      <c r="F1888" s="3"/>
      <c r="G1888" s="3"/>
      <c r="H1888" s="3"/>
      <c r="I1888" s="3"/>
      <c r="J1888" s="3"/>
      <c r="K1888" s="3"/>
      <c r="L1888" s="3"/>
      <c r="N1888" s="121"/>
    </row>
    <row r="1889" spans="1:14" x14ac:dyDescent="0.35">
      <c r="A1889" s="3"/>
      <c r="B1889" s="3"/>
      <c r="C1889" s="3"/>
      <c r="D1889" s="3"/>
      <c r="E1889" s="3"/>
      <c r="F1889" s="3"/>
      <c r="G1889" s="3"/>
      <c r="H1889" s="3"/>
      <c r="I1889" s="3"/>
      <c r="J1889" s="3"/>
      <c r="K1889" s="3"/>
      <c r="L1889" s="3"/>
      <c r="N1889" s="121"/>
    </row>
    <row r="1890" spans="1:14" x14ac:dyDescent="0.35">
      <c r="A1890" s="3"/>
      <c r="B1890" s="3"/>
      <c r="C1890" s="3"/>
      <c r="D1890" s="3"/>
      <c r="E1890" s="3"/>
      <c r="F1890" s="3"/>
      <c r="G1890" s="3"/>
      <c r="H1890" s="3"/>
      <c r="I1890" s="3"/>
      <c r="J1890" s="3"/>
      <c r="K1890" s="3"/>
      <c r="L1890" s="3"/>
      <c r="N1890" s="121"/>
    </row>
    <row r="1891" spans="1:14" x14ac:dyDescent="0.35">
      <c r="A1891" s="3"/>
      <c r="B1891" s="3"/>
      <c r="C1891" s="3"/>
      <c r="D1891" s="3"/>
      <c r="E1891" s="3"/>
      <c r="F1891" s="3"/>
      <c r="G1891" s="3"/>
      <c r="H1891" s="3"/>
      <c r="I1891" s="3"/>
      <c r="J1891" s="3"/>
      <c r="K1891" s="3"/>
      <c r="L1891" s="3"/>
      <c r="N1891" s="121"/>
    </row>
    <row r="1892" spans="1:14" x14ac:dyDescent="0.35">
      <c r="A1892" s="3"/>
      <c r="B1892" s="3"/>
      <c r="C1892" s="3"/>
      <c r="D1892" s="3"/>
      <c r="E1892" s="3"/>
      <c r="F1892" s="3"/>
      <c r="G1892" s="3"/>
      <c r="H1892" s="3"/>
      <c r="I1892" s="3"/>
      <c r="J1892" s="3"/>
      <c r="K1892" s="3"/>
      <c r="L1892" s="3"/>
      <c r="N1892" s="121"/>
    </row>
    <row r="1893" spans="1:14" x14ac:dyDescent="0.35">
      <c r="A1893" s="3"/>
      <c r="B1893" s="3"/>
      <c r="C1893" s="3"/>
      <c r="D1893" s="3"/>
      <c r="E1893" s="3"/>
      <c r="F1893" s="3"/>
      <c r="G1893" s="3"/>
      <c r="H1893" s="3"/>
      <c r="I1893" s="3"/>
      <c r="J1893" s="3"/>
      <c r="K1893" s="3"/>
      <c r="L1893" s="3"/>
      <c r="N1893" s="121"/>
    </row>
    <row r="1894" spans="1:14" x14ac:dyDescent="0.35">
      <c r="A1894" s="3"/>
      <c r="B1894" s="3"/>
      <c r="C1894" s="3"/>
      <c r="D1894" s="3"/>
      <c r="E1894" s="3"/>
      <c r="F1894" s="3"/>
      <c r="G1894" s="3"/>
      <c r="H1894" s="3"/>
      <c r="I1894" s="3"/>
      <c r="J1894" s="3"/>
      <c r="K1894" s="3"/>
      <c r="L1894" s="3"/>
      <c r="N1894" s="121"/>
    </row>
    <row r="1895" spans="1:14" x14ac:dyDescent="0.35">
      <c r="A1895" s="3"/>
      <c r="B1895" s="3"/>
      <c r="C1895" s="3"/>
      <c r="D1895" s="3"/>
      <c r="E1895" s="3"/>
      <c r="F1895" s="3"/>
      <c r="G1895" s="3"/>
      <c r="H1895" s="3"/>
      <c r="I1895" s="3"/>
      <c r="J1895" s="3"/>
      <c r="K1895" s="3"/>
      <c r="L1895" s="3"/>
      <c r="N1895" s="121"/>
    </row>
    <row r="1896" spans="1:14" x14ac:dyDescent="0.35">
      <c r="A1896" s="3"/>
      <c r="B1896" s="3"/>
      <c r="C1896" s="3"/>
      <c r="D1896" s="3"/>
      <c r="E1896" s="3"/>
      <c r="F1896" s="3"/>
      <c r="G1896" s="3"/>
      <c r="H1896" s="3"/>
      <c r="I1896" s="3"/>
      <c r="J1896" s="3"/>
      <c r="K1896" s="3"/>
      <c r="L1896" s="3"/>
      <c r="N1896" s="121"/>
    </row>
    <row r="1897" spans="1:14" x14ac:dyDescent="0.35">
      <c r="A1897" s="3"/>
      <c r="B1897" s="3"/>
      <c r="C1897" s="3"/>
      <c r="D1897" s="3"/>
      <c r="E1897" s="3"/>
      <c r="F1897" s="3"/>
      <c r="G1897" s="3"/>
      <c r="H1897" s="3"/>
      <c r="I1897" s="3"/>
      <c r="J1897" s="3"/>
      <c r="K1897" s="3"/>
      <c r="L1897" s="3"/>
      <c r="N1897" s="121"/>
    </row>
    <row r="1898" spans="1:14" x14ac:dyDescent="0.35">
      <c r="A1898" s="3"/>
      <c r="B1898" s="3"/>
      <c r="C1898" s="3"/>
      <c r="D1898" s="3"/>
      <c r="E1898" s="3"/>
      <c r="F1898" s="3"/>
      <c r="G1898" s="3"/>
      <c r="H1898" s="3"/>
      <c r="I1898" s="3"/>
      <c r="J1898" s="3"/>
      <c r="K1898" s="3"/>
      <c r="L1898" s="3"/>
      <c r="N1898" s="121"/>
    </row>
    <row r="1899" spans="1:14" x14ac:dyDescent="0.35">
      <c r="A1899" s="3"/>
      <c r="B1899" s="3"/>
      <c r="C1899" s="3"/>
      <c r="D1899" s="3"/>
      <c r="E1899" s="3"/>
      <c r="F1899" s="3"/>
      <c r="G1899" s="3"/>
      <c r="H1899" s="3"/>
      <c r="I1899" s="3"/>
      <c r="J1899" s="3"/>
      <c r="K1899" s="3"/>
      <c r="L1899" s="3"/>
      <c r="N1899" s="121"/>
    </row>
    <row r="1900" spans="1:14" x14ac:dyDescent="0.35">
      <c r="A1900" s="3"/>
      <c r="B1900" s="3"/>
      <c r="C1900" s="3"/>
      <c r="D1900" s="3"/>
      <c r="E1900" s="3"/>
      <c r="F1900" s="3"/>
      <c r="G1900" s="3"/>
      <c r="H1900" s="3"/>
      <c r="I1900" s="3"/>
      <c r="J1900" s="3"/>
      <c r="K1900" s="3"/>
      <c r="L1900" s="3"/>
      <c r="N1900" s="121"/>
    </row>
    <row r="1901" spans="1:14" x14ac:dyDescent="0.35">
      <c r="A1901" s="3"/>
      <c r="B1901" s="3"/>
      <c r="C1901" s="3"/>
      <c r="D1901" s="3"/>
      <c r="E1901" s="3"/>
      <c r="F1901" s="3"/>
      <c r="G1901" s="3"/>
      <c r="H1901" s="3"/>
      <c r="I1901" s="3"/>
      <c r="J1901" s="3"/>
      <c r="K1901" s="3"/>
      <c r="L1901" s="3"/>
      <c r="N1901" s="121"/>
    </row>
    <row r="1902" spans="1:14" x14ac:dyDescent="0.35">
      <c r="A1902" s="3"/>
      <c r="B1902" s="3"/>
      <c r="C1902" s="3"/>
      <c r="D1902" s="3"/>
      <c r="E1902" s="3"/>
      <c r="F1902" s="3"/>
      <c r="G1902" s="3"/>
      <c r="H1902" s="3"/>
      <c r="I1902" s="3"/>
      <c r="J1902" s="3"/>
      <c r="K1902" s="3"/>
      <c r="L1902" s="3"/>
      <c r="N1902" s="121"/>
    </row>
    <row r="1903" spans="1:14" x14ac:dyDescent="0.35">
      <c r="A1903" s="3"/>
      <c r="B1903" s="3"/>
      <c r="C1903" s="3"/>
      <c r="D1903" s="3"/>
      <c r="E1903" s="3"/>
      <c r="F1903" s="3"/>
      <c r="G1903" s="3"/>
      <c r="H1903" s="3"/>
      <c r="I1903" s="3"/>
      <c r="J1903" s="3"/>
      <c r="K1903" s="3"/>
      <c r="L1903" s="3"/>
      <c r="N1903" s="121"/>
    </row>
    <row r="1904" spans="1:14" x14ac:dyDescent="0.35">
      <c r="A1904" s="3"/>
      <c r="B1904" s="3"/>
      <c r="C1904" s="3"/>
      <c r="D1904" s="3"/>
      <c r="E1904" s="3"/>
      <c r="F1904" s="3"/>
      <c r="G1904" s="3"/>
      <c r="H1904" s="3"/>
      <c r="I1904" s="3"/>
      <c r="J1904" s="3"/>
      <c r="K1904" s="3"/>
      <c r="L1904" s="3"/>
      <c r="N1904" s="121"/>
    </row>
    <row r="1905" spans="1:14" x14ac:dyDescent="0.35">
      <c r="A1905" s="3"/>
      <c r="B1905" s="3"/>
      <c r="C1905" s="3"/>
      <c r="D1905" s="3"/>
      <c r="E1905" s="3"/>
      <c r="F1905" s="3"/>
      <c r="G1905" s="3"/>
      <c r="H1905" s="3"/>
      <c r="I1905" s="3"/>
      <c r="J1905" s="3"/>
      <c r="K1905" s="3"/>
      <c r="L1905" s="3"/>
      <c r="N1905" s="121"/>
    </row>
    <row r="1906" spans="1:14" x14ac:dyDescent="0.35">
      <c r="A1906" s="3"/>
      <c r="B1906" s="3"/>
      <c r="C1906" s="3"/>
      <c r="D1906" s="3"/>
      <c r="E1906" s="3"/>
      <c r="F1906" s="3"/>
      <c r="G1906" s="3"/>
      <c r="H1906" s="3"/>
      <c r="I1906" s="3"/>
      <c r="J1906" s="3"/>
      <c r="K1906" s="3"/>
      <c r="L1906" s="3"/>
      <c r="N1906" s="121"/>
    </row>
    <row r="1907" spans="1:14" x14ac:dyDescent="0.35">
      <c r="A1907" s="3"/>
      <c r="B1907" s="3"/>
      <c r="C1907" s="3"/>
      <c r="D1907" s="3"/>
      <c r="E1907" s="3"/>
      <c r="F1907" s="3"/>
      <c r="G1907" s="3"/>
      <c r="H1907" s="3"/>
      <c r="I1907" s="3"/>
      <c r="J1907" s="3"/>
      <c r="K1907" s="3"/>
      <c r="L1907" s="3"/>
      <c r="N1907" s="121"/>
    </row>
    <row r="1908" spans="1:14" x14ac:dyDescent="0.35">
      <c r="A1908" s="3"/>
      <c r="B1908" s="3"/>
      <c r="C1908" s="3"/>
      <c r="D1908" s="3"/>
      <c r="E1908" s="3"/>
      <c r="F1908" s="3"/>
      <c r="G1908" s="3"/>
      <c r="H1908" s="3"/>
      <c r="I1908" s="3"/>
      <c r="J1908" s="3"/>
      <c r="K1908" s="3"/>
      <c r="L1908" s="3"/>
      <c r="N1908" s="121"/>
    </row>
    <row r="1909" spans="1:14" x14ac:dyDescent="0.35">
      <c r="A1909" s="3"/>
      <c r="B1909" s="3"/>
      <c r="C1909" s="3"/>
      <c r="D1909" s="3"/>
      <c r="E1909" s="3"/>
      <c r="F1909" s="3"/>
      <c r="G1909" s="3"/>
      <c r="H1909" s="3"/>
      <c r="I1909" s="3"/>
      <c r="J1909" s="3"/>
      <c r="K1909" s="3"/>
      <c r="L1909" s="3"/>
      <c r="N1909" s="121"/>
    </row>
    <row r="1910" spans="1:14" x14ac:dyDescent="0.35">
      <c r="A1910" s="3"/>
      <c r="B1910" s="3"/>
      <c r="C1910" s="3"/>
      <c r="D1910" s="3"/>
      <c r="E1910" s="3"/>
      <c r="F1910" s="3"/>
      <c r="G1910" s="3"/>
      <c r="H1910" s="3"/>
      <c r="I1910" s="3"/>
      <c r="J1910" s="3"/>
      <c r="K1910" s="3"/>
      <c r="L1910" s="3"/>
      <c r="N1910" s="121"/>
    </row>
    <row r="1911" spans="1:14" x14ac:dyDescent="0.35">
      <c r="A1911" s="3"/>
      <c r="B1911" s="3"/>
      <c r="C1911" s="3"/>
      <c r="D1911" s="3"/>
      <c r="E1911" s="3"/>
      <c r="F1911" s="3"/>
      <c r="G1911" s="3"/>
      <c r="H1911" s="3"/>
      <c r="I1911" s="3"/>
      <c r="J1911" s="3"/>
      <c r="K1911" s="3"/>
      <c r="L1911" s="3"/>
      <c r="N1911" s="121"/>
    </row>
    <row r="1912" spans="1:14" x14ac:dyDescent="0.35">
      <c r="A1912" s="3"/>
      <c r="B1912" s="3"/>
      <c r="C1912" s="3"/>
      <c r="D1912" s="3"/>
      <c r="E1912" s="3"/>
      <c r="F1912" s="3"/>
      <c r="G1912" s="3"/>
      <c r="H1912" s="3"/>
      <c r="I1912" s="3"/>
      <c r="J1912" s="3"/>
      <c r="K1912" s="3"/>
      <c r="L1912" s="3"/>
      <c r="N1912" s="121"/>
    </row>
    <row r="1913" spans="1:14" x14ac:dyDescent="0.35">
      <c r="A1913" s="3"/>
      <c r="B1913" s="3"/>
      <c r="C1913" s="3"/>
      <c r="D1913" s="3"/>
      <c r="E1913" s="3"/>
      <c r="F1913" s="3"/>
      <c r="G1913" s="3"/>
      <c r="H1913" s="3"/>
      <c r="I1913" s="3"/>
      <c r="J1913" s="3"/>
      <c r="K1913" s="3"/>
      <c r="L1913" s="3"/>
      <c r="N1913" s="121"/>
    </row>
    <row r="1914" spans="1:14" x14ac:dyDescent="0.35">
      <c r="A1914" s="3"/>
      <c r="B1914" s="3"/>
      <c r="C1914" s="3"/>
      <c r="D1914" s="3"/>
      <c r="E1914" s="3"/>
      <c r="F1914" s="3"/>
      <c r="G1914" s="3"/>
      <c r="H1914" s="3"/>
      <c r="I1914" s="3"/>
      <c r="J1914" s="3"/>
      <c r="K1914" s="3"/>
      <c r="L1914" s="3"/>
      <c r="N1914" s="121"/>
    </row>
    <row r="1915" spans="1:14" x14ac:dyDescent="0.35">
      <c r="A1915" s="3"/>
      <c r="B1915" s="3"/>
      <c r="C1915" s="3"/>
      <c r="D1915" s="3"/>
      <c r="E1915" s="3"/>
      <c r="F1915" s="3"/>
      <c r="G1915" s="3"/>
      <c r="H1915" s="3"/>
      <c r="I1915" s="3"/>
      <c r="J1915" s="3"/>
      <c r="K1915" s="3"/>
      <c r="L1915" s="3"/>
      <c r="N1915" s="121"/>
    </row>
    <row r="1916" spans="1:14" x14ac:dyDescent="0.35">
      <c r="A1916" s="3"/>
      <c r="B1916" s="3"/>
      <c r="C1916" s="3"/>
      <c r="D1916" s="3"/>
      <c r="E1916" s="3"/>
      <c r="F1916" s="3"/>
      <c r="G1916" s="3"/>
      <c r="H1916" s="3"/>
      <c r="I1916" s="3"/>
      <c r="J1916" s="3"/>
      <c r="K1916" s="3"/>
      <c r="L1916" s="3"/>
      <c r="N1916" s="121"/>
    </row>
    <row r="1917" spans="1:14" x14ac:dyDescent="0.35">
      <c r="A1917" s="3"/>
      <c r="B1917" s="3"/>
      <c r="C1917" s="3"/>
      <c r="D1917" s="3"/>
      <c r="E1917" s="3"/>
      <c r="F1917" s="3"/>
      <c r="G1917" s="3"/>
      <c r="H1917" s="3"/>
      <c r="I1917" s="3"/>
      <c r="J1917" s="3"/>
      <c r="K1917" s="3"/>
      <c r="L1917" s="3"/>
      <c r="N1917" s="121"/>
    </row>
    <row r="1918" spans="1:14" x14ac:dyDescent="0.35">
      <c r="A1918" s="3"/>
      <c r="B1918" s="3"/>
      <c r="C1918" s="3"/>
      <c r="D1918" s="3"/>
      <c r="E1918" s="3"/>
      <c r="F1918" s="3"/>
      <c r="G1918" s="3"/>
      <c r="H1918" s="3"/>
      <c r="I1918" s="3"/>
      <c r="J1918" s="3"/>
      <c r="K1918" s="3"/>
      <c r="L1918" s="3"/>
      <c r="N1918" s="121"/>
    </row>
    <row r="1919" spans="1:14" x14ac:dyDescent="0.35">
      <c r="A1919" s="3"/>
      <c r="B1919" s="3"/>
      <c r="C1919" s="3"/>
      <c r="D1919" s="3"/>
      <c r="E1919" s="3"/>
      <c r="F1919" s="3"/>
      <c r="G1919" s="3"/>
      <c r="H1919" s="3"/>
      <c r="I1919" s="3"/>
      <c r="J1919" s="3"/>
      <c r="K1919" s="3"/>
      <c r="L1919" s="3"/>
      <c r="N1919" s="121"/>
    </row>
    <row r="1920" spans="1:14" x14ac:dyDescent="0.35">
      <c r="A1920" s="3"/>
      <c r="B1920" s="3"/>
      <c r="C1920" s="3"/>
      <c r="D1920" s="3"/>
      <c r="E1920" s="3"/>
      <c r="F1920" s="3"/>
      <c r="G1920" s="3"/>
      <c r="H1920" s="3"/>
      <c r="I1920" s="3"/>
      <c r="J1920" s="3"/>
      <c r="K1920" s="3"/>
      <c r="L1920" s="3"/>
      <c r="N1920" s="121"/>
    </row>
    <row r="1921" spans="1:14" x14ac:dyDescent="0.35">
      <c r="A1921" s="3"/>
      <c r="B1921" s="3"/>
      <c r="C1921" s="3"/>
      <c r="D1921" s="3"/>
      <c r="E1921" s="3"/>
      <c r="F1921" s="3"/>
      <c r="G1921" s="3"/>
      <c r="H1921" s="3"/>
      <c r="I1921" s="3"/>
      <c r="J1921" s="3"/>
      <c r="K1921" s="3"/>
      <c r="L1921" s="3"/>
      <c r="N1921" s="121"/>
    </row>
    <row r="1922" spans="1:14" x14ac:dyDescent="0.35">
      <c r="A1922" s="3"/>
      <c r="B1922" s="3"/>
      <c r="C1922" s="3"/>
      <c r="D1922" s="3"/>
      <c r="E1922" s="3"/>
      <c r="F1922" s="3"/>
      <c r="G1922" s="3"/>
      <c r="H1922" s="3"/>
      <c r="I1922" s="3"/>
      <c r="J1922" s="3"/>
      <c r="K1922" s="3"/>
      <c r="L1922" s="3"/>
      <c r="N1922" s="121"/>
    </row>
    <row r="1923" spans="1:14" x14ac:dyDescent="0.35">
      <c r="A1923" s="3"/>
      <c r="B1923" s="3"/>
      <c r="C1923" s="3"/>
      <c r="D1923" s="3"/>
      <c r="E1923" s="3"/>
      <c r="F1923" s="3"/>
      <c r="G1923" s="3"/>
      <c r="H1923" s="3"/>
      <c r="I1923" s="3"/>
      <c r="J1923" s="3"/>
      <c r="K1923" s="3"/>
      <c r="L1923" s="3"/>
      <c r="N1923" s="121"/>
    </row>
    <row r="1924" spans="1:14" x14ac:dyDescent="0.35">
      <c r="A1924" s="3"/>
      <c r="B1924" s="3"/>
      <c r="C1924" s="3"/>
      <c r="D1924" s="3"/>
      <c r="E1924" s="3"/>
      <c r="F1924" s="3"/>
      <c r="G1924" s="3"/>
      <c r="H1924" s="3"/>
      <c r="I1924" s="3"/>
      <c r="J1924" s="3"/>
      <c r="K1924" s="3"/>
      <c r="L1924" s="3"/>
      <c r="N1924" s="121"/>
    </row>
    <row r="1925" spans="1:14" x14ac:dyDescent="0.35">
      <c r="A1925" s="3"/>
      <c r="B1925" s="3"/>
      <c r="C1925" s="3"/>
      <c r="D1925" s="3"/>
      <c r="E1925" s="3"/>
      <c r="F1925" s="3"/>
      <c r="G1925" s="3"/>
      <c r="H1925" s="3"/>
      <c r="I1925" s="3"/>
      <c r="J1925" s="3"/>
      <c r="K1925" s="3"/>
      <c r="L1925" s="3"/>
      <c r="N1925" s="121"/>
    </row>
    <row r="1926" spans="1:14" x14ac:dyDescent="0.35">
      <c r="A1926" s="3"/>
      <c r="B1926" s="3"/>
      <c r="C1926" s="3"/>
      <c r="D1926" s="3"/>
      <c r="E1926" s="3"/>
      <c r="F1926" s="3"/>
      <c r="G1926" s="3"/>
      <c r="H1926" s="3"/>
      <c r="I1926" s="3"/>
      <c r="J1926" s="3"/>
      <c r="K1926" s="3"/>
      <c r="L1926" s="3"/>
      <c r="N1926" s="121"/>
    </row>
    <row r="1927" spans="1:14" x14ac:dyDescent="0.35">
      <c r="A1927" s="3"/>
      <c r="B1927" s="3"/>
      <c r="C1927" s="3"/>
      <c r="D1927" s="3"/>
      <c r="E1927" s="3"/>
      <c r="F1927" s="3"/>
      <c r="G1927" s="3"/>
      <c r="H1927" s="3"/>
      <c r="I1927" s="3"/>
      <c r="J1927" s="3"/>
      <c r="K1927" s="3"/>
      <c r="L1927" s="3"/>
      <c r="N1927" s="121"/>
    </row>
    <row r="1928" spans="1:14" x14ac:dyDescent="0.35">
      <c r="A1928" s="3"/>
      <c r="B1928" s="3"/>
      <c r="C1928" s="3"/>
      <c r="D1928" s="3"/>
      <c r="E1928" s="3"/>
      <c r="F1928" s="3"/>
      <c r="G1928" s="3"/>
      <c r="H1928" s="3"/>
      <c r="I1928" s="3"/>
      <c r="J1928" s="3"/>
      <c r="K1928" s="3"/>
      <c r="L1928" s="3"/>
      <c r="N1928" s="121"/>
    </row>
    <row r="1929" spans="1:14" x14ac:dyDescent="0.35">
      <c r="A1929" s="3"/>
      <c r="B1929" s="3"/>
      <c r="C1929" s="3"/>
      <c r="D1929" s="3"/>
      <c r="E1929" s="3"/>
      <c r="F1929" s="3"/>
      <c r="G1929" s="3"/>
      <c r="H1929" s="3"/>
      <c r="I1929" s="3"/>
      <c r="J1929" s="3"/>
      <c r="K1929" s="3"/>
      <c r="L1929" s="3"/>
      <c r="N1929" s="121"/>
    </row>
    <row r="1930" spans="1:14" x14ac:dyDescent="0.35">
      <c r="A1930" s="3"/>
      <c r="B1930" s="3"/>
      <c r="C1930" s="3"/>
      <c r="D1930" s="3"/>
      <c r="E1930" s="3"/>
      <c r="F1930" s="3"/>
      <c r="G1930" s="3"/>
      <c r="H1930" s="3"/>
      <c r="I1930" s="3"/>
      <c r="J1930" s="3"/>
      <c r="K1930" s="3"/>
      <c r="L1930" s="3"/>
      <c r="N1930" s="121"/>
    </row>
    <row r="1931" spans="1:14" x14ac:dyDescent="0.35">
      <c r="A1931" s="3"/>
      <c r="B1931" s="3"/>
      <c r="C1931" s="3"/>
      <c r="D1931" s="3"/>
      <c r="E1931" s="3"/>
      <c r="F1931" s="3"/>
      <c r="G1931" s="3"/>
      <c r="H1931" s="3"/>
      <c r="I1931" s="3"/>
      <c r="J1931" s="3"/>
      <c r="K1931" s="3"/>
      <c r="L1931" s="3"/>
      <c r="N1931" s="121"/>
    </row>
    <row r="1932" spans="1:14" x14ac:dyDescent="0.35">
      <c r="A1932" s="3"/>
      <c r="B1932" s="3"/>
      <c r="C1932" s="3"/>
      <c r="D1932" s="3"/>
      <c r="E1932" s="3"/>
      <c r="F1932" s="3"/>
      <c r="G1932" s="3"/>
      <c r="H1932" s="3"/>
      <c r="I1932" s="3"/>
      <c r="J1932" s="3"/>
      <c r="K1932" s="3"/>
      <c r="L1932" s="3"/>
      <c r="N1932" s="121"/>
    </row>
    <row r="1933" spans="1:14" x14ac:dyDescent="0.35">
      <c r="A1933" s="3"/>
      <c r="B1933" s="3"/>
      <c r="C1933" s="3"/>
      <c r="D1933" s="3"/>
      <c r="E1933" s="3"/>
      <c r="F1933" s="3"/>
      <c r="G1933" s="3"/>
      <c r="H1933" s="3"/>
      <c r="I1933" s="3"/>
      <c r="J1933" s="3"/>
      <c r="K1933" s="3"/>
      <c r="L1933" s="3"/>
      <c r="N1933" s="121"/>
    </row>
    <row r="1934" spans="1:14" x14ac:dyDescent="0.35">
      <c r="A1934" s="3"/>
      <c r="B1934" s="3"/>
      <c r="C1934" s="3"/>
      <c r="D1934" s="3"/>
      <c r="E1934" s="3"/>
      <c r="F1934" s="3"/>
      <c r="G1934" s="3"/>
      <c r="H1934" s="3"/>
      <c r="I1934" s="3"/>
      <c r="J1934" s="3"/>
      <c r="K1934" s="3"/>
      <c r="L1934" s="3"/>
      <c r="N1934" s="121"/>
    </row>
    <row r="1935" spans="1:14" x14ac:dyDescent="0.35">
      <c r="A1935" s="3"/>
      <c r="B1935" s="3"/>
      <c r="C1935" s="3"/>
      <c r="D1935" s="3"/>
      <c r="E1935" s="3"/>
      <c r="F1935" s="3"/>
      <c r="G1935" s="3"/>
      <c r="H1935" s="3"/>
      <c r="I1935" s="3"/>
      <c r="J1935" s="3"/>
      <c r="K1935" s="3"/>
      <c r="L1935" s="3"/>
      <c r="N1935" s="121"/>
    </row>
    <row r="1936" spans="1:14" x14ac:dyDescent="0.35">
      <c r="A1936" s="3"/>
      <c r="B1936" s="3"/>
      <c r="C1936" s="3"/>
      <c r="D1936" s="3"/>
      <c r="E1936" s="3"/>
      <c r="F1936" s="3"/>
      <c r="G1936" s="3"/>
      <c r="H1936" s="3"/>
      <c r="I1936" s="3"/>
      <c r="J1936" s="3"/>
      <c r="K1936" s="3"/>
      <c r="L1936" s="3"/>
      <c r="N1936" s="121"/>
    </row>
    <row r="1937" spans="1:14" x14ac:dyDescent="0.35">
      <c r="A1937" s="3"/>
      <c r="B1937" s="3"/>
      <c r="C1937" s="3"/>
      <c r="D1937" s="3"/>
      <c r="E1937" s="3"/>
      <c r="F1937" s="3"/>
      <c r="G1937" s="3"/>
      <c r="H1937" s="3"/>
      <c r="I1937" s="3"/>
      <c r="J1937" s="3"/>
      <c r="K1937" s="3"/>
      <c r="L1937" s="3"/>
      <c r="N1937" s="121"/>
    </row>
    <row r="1938" spans="1:14" x14ac:dyDescent="0.35">
      <c r="A1938" s="3"/>
      <c r="B1938" s="3"/>
      <c r="C1938" s="3"/>
      <c r="D1938" s="3"/>
      <c r="E1938" s="3"/>
      <c r="F1938" s="3"/>
      <c r="G1938" s="3"/>
      <c r="H1938" s="3"/>
      <c r="I1938" s="3"/>
      <c r="J1938" s="3"/>
      <c r="K1938" s="3"/>
      <c r="L1938" s="3"/>
      <c r="N1938" s="121"/>
    </row>
    <row r="1939" spans="1:14" x14ac:dyDescent="0.35">
      <c r="A1939" s="3"/>
      <c r="B1939" s="3"/>
      <c r="C1939" s="3"/>
      <c r="D1939" s="3"/>
      <c r="E1939" s="3"/>
      <c r="F1939" s="3"/>
      <c r="G1939" s="3"/>
      <c r="H1939" s="3"/>
      <c r="I1939" s="3"/>
      <c r="J1939" s="3"/>
      <c r="K1939" s="3"/>
      <c r="L1939" s="3"/>
      <c r="N1939" s="121"/>
    </row>
    <row r="1940" spans="1:14" x14ac:dyDescent="0.35">
      <c r="A1940" s="3"/>
      <c r="B1940" s="3"/>
      <c r="C1940" s="3"/>
      <c r="D1940" s="3"/>
      <c r="E1940" s="3"/>
      <c r="F1940" s="3"/>
      <c r="G1940" s="3"/>
      <c r="H1940" s="3"/>
      <c r="I1940" s="3"/>
      <c r="J1940" s="3"/>
      <c r="K1940" s="3"/>
      <c r="L1940" s="3"/>
      <c r="N1940" s="121"/>
    </row>
    <row r="1941" spans="1:14" x14ac:dyDescent="0.35">
      <c r="A1941" s="3"/>
      <c r="B1941" s="3"/>
      <c r="C1941" s="3"/>
      <c r="D1941" s="3"/>
      <c r="E1941" s="3"/>
      <c r="F1941" s="3"/>
      <c r="G1941" s="3"/>
      <c r="H1941" s="3"/>
      <c r="I1941" s="3"/>
      <c r="J1941" s="3"/>
      <c r="K1941" s="3"/>
      <c r="L1941" s="3"/>
      <c r="N1941" s="121"/>
    </row>
    <row r="1942" spans="1:14" x14ac:dyDescent="0.35">
      <c r="A1942" s="3"/>
      <c r="B1942" s="3"/>
      <c r="C1942" s="3"/>
      <c r="D1942" s="3"/>
      <c r="E1942" s="3"/>
      <c r="F1942" s="3"/>
      <c r="G1942" s="3"/>
      <c r="H1942" s="3"/>
      <c r="I1942" s="3"/>
      <c r="J1942" s="3"/>
      <c r="K1942" s="3"/>
      <c r="L1942" s="3"/>
      <c r="N1942" s="121"/>
    </row>
    <row r="1943" spans="1:14" x14ac:dyDescent="0.35">
      <c r="A1943" s="3"/>
      <c r="B1943" s="3"/>
      <c r="C1943" s="3"/>
      <c r="D1943" s="3"/>
      <c r="E1943" s="3"/>
      <c r="F1943" s="3"/>
      <c r="G1943" s="3"/>
      <c r="H1943" s="3"/>
      <c r="I1943" s="3"/>
      <c r="J1943" s="3"/>
      <c r="K1943" s="3"/>
      <c r="L1943" s="3"/>
      <c r="N1943" s="121"/>
    </row>
    <row r="1944" spans="1:14" x14ac:dyDescent="0.35">
      <c r="A1944" s="3"/>
      <c r="B1944" s="3"/>
      <c r="C1944" s="3"/>
      <c r="D1944" s="3"/>
      <c r="E1944" s="3"/>
      <c r="F1944" s="3"/>
      <c r="G1944" s="3"/>
      <c r="H1944" s="3"/>
      <c r="I1944" s="3"/>
      <c r="J1944" s="3"/>
      <c r="K1944" s="3"/>
      <c r="L1944" s="3"/>
      <c r="N1944" s="121"/>
    </row>
    <row r="1945" spans="1:14" x14ac:dyDescent="0.35">
      <c r="A1945" s="3"/>
      <c r="B1945" s="3"/>
      <c r="C1945" s="3"/>
      <c r="D1945" s="3"/>
      <c r="E1945" s="3"/>
      <c r="F1945" s="3"/>
      <c r="G1945" s="3"/>
      <c r="H1945" s="3"/>
      <c r="I1945" s="3"/>
      <c r="J1945" s="3"/>
      <c r="K1945" s="3"/>
      <c r="L1945" s="3"/>
      <c r="N1945" s="121"/>
    </row>
    <row r="1946" spans="1:14" x14ac:dyDescent="0.35">
      <c r="A1946" s="3"/>
      <c r="B1946" s="3"/>
      <c r="C1946" s="3"/>
      <c r="D1946" s="3"/>
      <c r="E1946" s="3"/>
      <c r="F1946" s="3"/>
      <c r="G1946" s="3"/>
      <c r="H1946" s="3"/>
      <c r="I1946" s="3"/>
      <c r="J1946" s="3"/>
      <c r="K1946" s="3"/>
      <c r="L1946" s="3"/>
      <c r="N1946" s="121"/>
    </row>
    <row r="1947" spans="1:14" x14ac:dyDescent="0.35">
      <c r="A1947" s="3"/>
      <c r="B1947" s="3"/>
      <c r="C1947" s="3"/>
      <c r="D1947" s="3"/>
      <c r="E1947" s="3"/>
      <c r="F1947" s="3"/>
      <c r="G1947" s="3"/>
      <c r="H1947" s="3"/>
      <c r="I1947" s="3"/>
      <c r="J1947" s="3"/>
      <c r="K1947" s="3"/>
      <c r="L1947" s="3"/>
      <c r="N1947" s="121"/>
    </row>
    <row r="1948" spans="1:14" x14ac:dyDescent="0.35">
      <c r="A1948" s="3"/>
      <c r="B1948" s="3"/>
      <c r="C1948" s="3"/>
      <c r="D1948" s="3"/>
      <c r="E1948" s="3"/>
      <c r="F1948" s="3"/>
      <c r="G1948" s="3"/>
      <c r="H1948" s="3"/>
      <c r="I1948" s="3"/>
      <c r="J1948" s="3"/>
      <c r="K1948" s="3"/>
      <c r="L1948" s="3"/>
      <c r="N1948" s="121"/>
    </row>
    <row r="1949" spans="1:14" x14ac:dyDescent="0.35">
      <c r="A1949" s="3"/>
      <c r="B1949" s="3"/>
      <c r="C1949" s="3"/>
      <c r="D1949" s="3"/>
      <c r="E1949" s="3"/>
      <c r="F1949" s="3"/>
      <c r="G1949" s="3"/>
      <c r="H1949" s="3"/>
      <c r="I1949" s="3"/>
      <c r="J1949" s="3"/>
      <c r="K1949" s="3"/>
      <c r="L1949" s="3"/>
      <c r="N1949" s="121"/>
    </row>
    <row r="1950" spans="1:14" x14ac:dyDescent="0.35">
      <c r="A1950" s="3"/>
      <c r="B1950" s="3"/>
      <c r="C1950" s="3"/>
      <c r="D1950" s="3"/>
      <c r="E1950" s="3"/>
      <c r="F1950" s="3"/>
      <c r="G1950" s="3"/>
      <c r="H1950" s="3"/>
      <c r="I1950" s="3"/>
      <c r="J1950" s="3"/>
      <c r="K1950" s="3"/>
      <c r="L1950" s="3"/>
      <c r="N1950" s="121"/>
    </row>
    <row r="1951" spans="1:14" x14ac:dyDescent="0.35">
      <c r="A1951" s="3"/>
      <c r="B1951" s="3"/>
      <c r="C1951" s="3"/>
      <c r="D1951" s="3"/>
      <c r="E1951" s="3"/>
      <c r="F1951" s="3"/>
      <c r="G1951" s="3"/>
      <c r="H1951" s="3"/>
      <c r="I1951" s="3"/>
      <c r="J1951" s="3"/>
      <c r="K1951" s="3"/>
      <c r="L1951" s="3"/>
      <c r="N1951" s="121"/>
    </row>
    <row r="1952" spans="1:14" x14ac:dyDescent="0.35">
      <c r="A1952" s="3"/>
      <c r="B1952" s="3"/>
      <c r="C1952" s="3"/>
      <c r="D1952" s="3"/>
      <c r="E1952" s="3"/>
      <c r="F1952" s="3"/>
      <c r="G1952" s="3"/>
      <c r="H1952" s="3"/>
      <c r="I1952" s="3"/>
      <c r="J1952" s="3"/>
      <c r="K1952" s="3"/>
      <c r="L1952" s="3"/>
      <c r="N1952" s="121"/>
    </row>
    <row r="1953" spans="1:14" x14ac:dyDescent="0.35">
      <c r="A1953" s="3"/>
      <c r="B1953" s="3"/>
      <c r="C1953" s="3"/>
      <c r="D1953" s="3"/>
      <c r="E1953" s="3"/>
      <c r="F1953" s="3"/>
      <c r="G1953" s="3"/>
      <c r="H1953" s="3"/>
      <c r="I1953" s="3"/>
      <c r="J1953" s="3"/>
      <c r="K1953" s="3"/>
      <c r="L1953" s="3"/>
      <c r="N1953" s="121"/>
    </row>
    <row r="1954" spans="1:14" x14ac:dyDescent="0.35">
      <c r="A1954" s="3"/>
      <c r="B1954" s="3"/>
      <c r="C1954" s="3"/>
      <c r="D1954" s="3"/>
      <c r="E1954" s="3"/>
      <c r="F1954" s="3"/>
      <c r="G1954" s="3"/>
      <c r="H1954" s="3"/>
      <c r="I1954" s="3"/>
      <c r="J1954" s="3"/>
      <c r="K1954" s="3"/>
      <c r="L1954" s="3"/>
      <c r="N1954" s="121"/>
    </row>
    <row r="1955" spans="1:14" x14ac:dyDescent="0.35">
      <c r="A1955" s="3"/>
      <c r="B1955" s="3"/>
      <c r="C1955" s="3"/>
      <c r="D1955" s="3"/>
      <c r="E1955" s="3"/>
      <c r="F1955" s="3"/>
      <c r="G1955" s="3"/>
      <c r="H1955" s="3"/>
      <c r="I1955" s="3"/>
      <c r="J1955" s="3"/>
      <c r="K1955" s="3"/>
      <c r="L1955" s="3"/>
      <c r="N1955" s="121"/>
    </row>
    <row r="1956" spans="1:14" x14ac:dyDescent="0.35">
      <c r="A1956" s="3"/>
      <c r="B1956" s="3"/>
      <c r="C1956" s="3"/>
      <c r="D1956" s="3"/>
      <c r="E1956" s="3"/>
      <c r="F1956" s="3"/>
      <c r="G1956" s="3"/>
      <c r="H1956" s="3"/>
      <c r="I1956" s="3"/>
      <c r="J1956" s="3"/>
      <c r="K1956" s="3"/>
      <c r="L1956" s="3"/>
      <c r="N1956" s="121"/>
    </row>
    <row r="1957" spans="1:14" x14ac:dyDescent="0.35">
      <c r="A1957" s="3"/>
      <c r="B1957" s="3"/>
      <c r="C1957" s="3"/>
      <c r="D1957" s="3"/>
      <c r="E1957" s="3"/>
      <c r="F1957" s="3"/>
      <c r="G1957" s="3"/>
      <c r="H1957" s="3"/>
      <c r="I1957" s="3"/>
      <c r="J1957" s="3"/>
      <c r="K1957" s="3"/>
      <c r="L1957" s="3"/>
      <c r="N1957" s="121"/>
    </row>
    <row r="1958" spans="1:14" x14ac:dyDescent="0.35">
      <c r="A1958" s="3"/>
      <c r="B1958" s="3"/>
      <c r="C1958" s="3"/>
      <c r="D1958" s="3"/>
      <c r="E1958" s="3"/>
      <c r="F1958" s="3"/>
      <c r="G1958" s="3"/>
      <c r="H1958" s="3"/>
      <c r="I1958" s="3"/>
      <c r="J1958" s="3"/>
      <c r="K1958" s="3"/>
      <c r="L1958" s="3"/>
      <c r="N1958" s="121"/>
    </row>
    <row r="1959" spans="1:14" x14ac:dyDescent="0.35">
      <c r="A1959" s="3"/>
      <c r="B1959" s="3"/>
      <c r="C1959" s="3"/>
      <c r="D1959" s="3"/>
      <c r="E1959" s="3"/>
      <c r="F1959" s="3"/>
      <c r="G1959" s="3"/>
      <c r="H1959" s="3"/>
      <c r="I1959" s="3"/>
      <c r="J1959" s="3"/>
      <c r="K1959" s="3"/>
      <c r="L1959" s="3"/>
      <c r="N1959" s="121"/>
    </row>
    <row r="1960" spans="1:14" x14ac:dyDescent="0.35">
      <c r="A1960" s="3"/>
      <c r="B1960" s="3"/>
      <c r="C1960" s="3"/>
      <c r="D1960" s="3"/>
      <c r="E1960" s="3"/>
      <c r="F1960" s="3"/>
      <c r="G1960" s="3"/>
      <c r="H1960" s="3"/>
      <c r="I1960" s="3"/>
      <c r="J1960" s="3"/>
      <c r="K1960" s="3"/>
      <c r="L1960" s="3"/>
      <c r="N1960" s="121"/>
    </row>
    <row r="1961" spans="1:14" x14ac:dyDescent="0.35">
      <c r="A1961" s="3"/>
      <c r="B1961" s="3"/>
      <c r="C1961" s="3"/>
      <c r="D1961" s="3"/>
      <c r="E1961" s="3"/>
      <c r="F1961" s="3"/>
      <c r="G1961" s="3"/>
      <c r="H1961" s="3"/>
      <c r="I1961" s="3"/>
      <c r="J1961" s="3"/>
      <c r="K1961" s="3"/>
      <c r="L1961" s="3"/>
      <c r="N1961" s="121"/>
    </row>
    <row r="1962" spans="1:14" x14ac:dyDescent="0.35">
      <c r="A1962" s="3"/>
      <c r="B1962" s="3"/>
      <c r="C1962" s="3"/>
      <c r="D1962" s="3"/>
      <c r="E1962" s="3"/>
      <c r="F1962" s="3"/>
      <c r="G1962" s="3"/>
      <c r="H1962" s="3"/>
      <c r="I1962" s="3"/>
      <c r="J1962" s="3"/>
      <c r="K1962" s="3"/>
      <c r="L1962" s="3"/>
      <c r="N1962" s="121"/>
    </row>
    <row r="1963" spans="1:14" x14ac:dyDescent="0.35">
      <c r="A1963" s="3"/>
      <c r="B1963" s="3"/>
      <c r="C1963" s="3"/>
      <c r="D1963" s="3"/>
      <c r="E1963" s="3"/>
      <c r="F1963" s="3"/>
      <c r="G1963" s="3"/>
      <c r="H1963" s="3"/>
      <c r="I1963" s="3"/>
      <c r="J1963" s="3"/>
      <c r="K1963" s="3"/>
      <c r="L1963" s="3"/>
      <c r="N1963" s="121"/>
    </row>
    <row r="1964" spans="1:14" x14ac:dyDescent="0.35">
      <c r="A1964" s="3"/>
      <c r="B1964" s="3"/>
      <c r="C1964" s="3"/>
      <c r="D1964" s="3"/>
      <c r="E1964" s="3"/>
      <c r="F1964" s="3"/>
      <c r="G1964" s="3"/>
      <c r="H1964" s="3"/>
      <c r="I1964" s="3"/>
      <c r="J1964" s="3"/>
      <c r="K1964" s="3"/>
      <c r="L1964" s="3"/>
      <c r="N1964" s="121"/>
    </row>
    <row r="1965" spans="1:14" x14ac:dyDescent="0.35">
      <c r="A1965" s="3"/>
      <c r="B1965" s="3"/>
      <c r="C1965" s="3"/>
      <c r="D1965" s="3"/>
      <c r="E1965" s="3"/>
      <c r="F1965" s="3"/>
      <c r="G1965" s="3"/>
      <c r="H1965" s="3"/>
      <c r="I1965" s="3"/>
      <c r="J1965" s="3"/>
      <c r="K1965" s="3"/>
      <c r="L1965" s="3"/>
      <c r="N1965" s="121"/>
    </row>
    <row r="1966" spans="1:14" x14ac:dyDescent="0.35">
      <c r="A1966" s="3"/>
      <c r="B1966" s="3"/>
      <c r="C1966" s="3"/>
      <c r="D1966" s="3"/>
      <c r="E1966" s="3"/>
      <c r="F1966" s="3"/>
      <c r="G1966" s="3"/>
      <c r="H1966" s="3"/>
      <c r="I1966" s="3"/>
      <c r="J1966" s="3"/>
      <c r="K1966" s="3"/>
      <c r="L1966" s="3"/>
      <c r="N1966" s="121"/>
    </row>
    <row r="1967" spans="1:14" x14ac:dyDescent="0.35">
      <c r="A1967" s="3"/>
      <c r="B1967" s="3"/>
      <c r="C1967" s="3"/>
      <c r="D1967" s="3"/>
      <c r="E1967" s="3"/>
      <c r="F1967" s="3"/>
      <c r="G1967" s="3"/>
      <c r="H1967" s="3"/>
      <c r="I1967" s="3"/>
      <c r="J1967" s="3"/>
      <c r="K1967" s="3"/>
      <c r="L1967" s="3"/>
      <c r="N1967" s="121"/>
    </row>
    <row r="1968" spans="1:14" x14ac:dyDescent="0.35">
      <c r="A1968" s="3"/>
      <c r="B1968" s="3"/>
      <c r="C1968" s="3"/>
      <c r="D1968" s="3"/>
      <c r="E1968" s="3"/>
      <c r="F1968" s="3"/>
      <c r="G1968" s="3"/>
      <c r="H1968" s="3"/>
      <c r="I1968" s="3"/>
      <c r="J1968" s="3"/>
      <c r="K1968" s="3"/>
      <c r="L1968" s="3"/>
      <c r="N1968" s="121"/>
    </row>
    <row r="1969" spans="1:14" x14ac:dyDescent="0.35">
      <c r="A1969" s="3"/>
      <c r="B1969" s="3"/>
      <c r="C1969" s="3"/>
      <c r="D1969" s="3"/>
      <c r="E1969" s="3"/>
      <c r="F1969" s="3"/>
      <c r="G1969" s="3"/>
      <c r="H1969" s="3"/>
      <c r="I1969" s="3"/>
      <c r="J1969" s="3"/>
      <c r="K1969" s="3"/>
      <c r="L1969" s="3"/>
      <c r="N1969" s="121"/>
    </row>
    <row r="1970" spans="1:14" x14ac:dyDescent="0.35">
      <c r="A1970" s="3"/>
      <c r="B1970" s="3"/>
      <c r="C1970" s="3"/>
      <c r="D1970" s="3"/>
      <c r="E1970" s="3"/>
      <c r="F1970" s="3"/>
      <c r="G1970" s="3"/>
      <c r="H1970" s="3"/>
      <c r="I1970" s="3"/>
      <c r="J1970" s="3"/>
      <c r="K1970" s="3"/>
      <c r="L1970" s="3"/>
      <c r="N1970" s="121"/>
    </row>
    <row r="1971" spans="1:14" x14ac:dyDescent="0.35">
      <c r="A1971" s="3"/>
      <c r="B1971" s="3"/>
      <c r="C1971" s="3"/>
      <c r="D1971" s="3"/>
      <c r="E1971" s="3"/>
      <c r="F1971" s="3"/>
      <c r="G1971" s="3"/>
      <c r="H1971" s="3"/>
      <c r="I1971" s="3"/>
      <c r="J1971" s="3"/>
      <c r="K1971" s="3"/>
      <c r="L1971" s="3"/>
      <c r="N1971" s="121"/>
    </row>
    <row r="1972" spans="1:14" x14ac:dyDescent="0.35">
      <c r="A1972" s="3"/>
      <c r="B1972" s="3"/>
      <c r="C1972" s="3"/>
      <c r="D1972" s="3"/>
      <c r="E1972" s="3"/>
      <c r="F1972" s="3"/>
      <c r="G1972" s="3"/>
      <c r="H1972" s="3"/>
      <c r="I1972" s="3"/>
      <c r="J1972" s="3"/>
      <c r="K1972" s="3"/>
      <c r="L1972" s="3"/>
      <c r="N1972" s="121"/>
    </row>
    <row r="1973" spans="1:14" x14ac:dyDescent="0.35">
      <c r="A1973" s="3"/>
      <c r="B1973" s="3"/>
      <c r="C1973" s="3"/>
      <c r="D1973" s="3"/>
      <c r="E1973" s="3"/>
      <c r="F1973" s="3"/>
      <c r="G1973" s="3"/>
      <c r="H1973" s="3"/>
      <c r="I1973" s="3"/>
      <c r="J1973" s="3"/>
      <c r="K1973" s="3"/>
      <c r="L1973" s="3"/>
      <c r="N1973" s="121"/>
    </row>
    <row r="1974" spans="1:14" x14ac:dyDescent="0.35">
      <c r="A1974" s="3"/>
      <c r="B1974" s="3"/>
      <c r="C1974" s="3"/>
      <c r="D1974" s="3"/>
      <c r="E1974" s="3"/>
      <c r="F1974" s="3"/>
      <c r="G1974" s="3"/>
      <c r="H1974" s="3"/>
      <c r="I1974" s="3"/>
      <c r="J1974" s="3"/>
      <c r="K1974" s="3"/>
      <c r="L1974" s="3"/>
      <c r="N1974" s="121"/>
    </row>
    <row r="1975" spans="1:14" x14ac:dyDescent="0.35">
      <c r="A1975" s="3"/>
      <c r="B1975" s="3"/>
      <c r="C1975" s="3"/>
      <c r="D1975" s="3"/>
      <c r="E1975" s="3"/>
      <c r="F1975" s="3"/>
      <c r="G1975" s="3"/>
      <c r="H1975" s="3"/>
      <c r="I1975" s="3"/>
      <c r="J1975" s="3"/>
      <c r="K1975" s="3"/>
      <c r="L1975" s="3"/>
      <c r="N1975" s="121"/>
    </row>
    <row r="1976" spans="1:14" x14ac:dyDescent="0.35">
      <c r="A1976" s="3"/>
      <c r="B1976" s="3"/>
      <c r="C1976" s="3"/>
      <c r="D1976" s="3"/>
      <c r="E1976" s="3"/>
      <c r="F1976" s="3"/>
      <c r="G1976" s="3"/>
      <c r="H1976" s="3"/>
      <c r="I1976" s="3"/>
      <c r="J1976" s="3"/>
      <c r="K1976" s="3"/>
      <c r="L1976" s="3"/>
      <c r="N1976" s="121"/>
    </row>
    <row r="1977" spans="1:14" x14ac:dyDescent="0.35">
      <c r="A1977" s="3"/>
      <c r="B1977" s="3"/>
      <c r="C1977" s="3"/>
      <c r="D1977" s="3"/>
      <c r="E1977" s="3"/>
      <c r="F1977" s="3"/>
      <c r="G1977" s="3"/>
      <c r="H1977" s="3"/>
      <c r="I1977" s="3"/>
      <c r="J1977" s="3"/>
      <c r="K1977" s="3"/>
      <c r="L1977" s="3"/>
      <c r="N1977" s="121"/>
    </row>
    <row r="1978" spans="1:14" x14ac:dyDescent="0.35">
      <c r="A1978" s="3"/>
      <c r="B1978" s="3"/>
      <c r="C1978" s="3"/>
      <c r="D1978" s="3"/>
      <c r="E1978" s="3"/>
      <c r="F1978" s="3"/>
      <c r="G1978" s="3"/>
      <c r="H1978" s="3"/>
      <c r="I1978" s="3"/>
      <c r="J1978" s="3"/>
      <c r="K1978" s="3"/>
      <c r="L1978" s="3"/>
      <c r="N1978" s="121"/>
    </row>
    <row r="1979" spans="1:14" x14ac:dyDescent="0.35">
      <c r="A1979" s="3"/>
      <c r="B1979" s="3"/>
      <c r="C1979" s="3"/>
      <c r="D1979" s="3"/>
      <c r="E1979" s="3"/>
      <c r="F1979" s="3"/>
      <c r="G1979" s="3"/>
      <c r="H1979" s="3"/>
      <c r="I1979" s="3"/>
      <c r="J1979" s="3"/>
      <c r="K1979" s="3"/>
      <c r="L1979" s="3"/>
      <c r="N1979" s="121"/>
    </row>
    <row r="1980" spans="1:14" x14ac:dyDescent="0.35">
      <c r="A1980" s="3"/>
      <c r="B1980" s="3"/>
      <c r="C1980" s="3"/>
      <c r="D1980" s="3"/>
      <c r="E1980" s="3"/>
      <c r="F1980" s="3"/>
      <c r="G1980" s="3"/>
      <c r="H1980" s="3"/>
      <c r="I1980" s="3"/>
      <c r="J1980" s="3"/>
      <c r="K1980" s="3"/>
      <c r="L1980" s="3"/>
      <c r="N1980" s="121"/>
    </row>
    <row r="1981" spans="1:14" x14ac:dyDescent="0.35">
      <c r="A1981" s="3"/>
      <c r="B1981" s="3"/>
      <c r="C1981" s="3"/>
      <c r="D1981" s="3"/>
      <c r="E1981" s="3"/>
      <c r="F1981" s="3"/>
      <c r="G1981" s="3"/>
      <c r="H1981" s="3"/>
      <c r="I1981" s="3"/>
      <c r="J1981" s="3"/>
      <c r="K1981" s="3"/>
      <c r="L1981" s="3"/>
      <c r="N1981" s="121"/>
    </row>
    <row r="1982" spans="1:14" x14ac:dyDescent="0.35">
      <c r="A1982" s="3"/>
      <c r="B1982" s="3"/>
      <c r="C1982" s="3"/>
      <c r="D1982" s="3"/>
      <c r="E1982" s="3"/>
      <c r="F1982" s="3"/>
      <c r="G1982" s="3"/>
      <c r="H1982" s="3"/>
      <c r="I1982" s="3"/>
      <c r="J1982" s="3"/>
      <c r="K1982" s="3"/>
      <c r="L1982" s="3"/>
      <c r="N1982" s="121"/>
    </row>
    <row r="1983" spans="1:14" x14ac:dyDescent="0.35">
      <c r="A1983" s="3"/>
      <c r="B1983" s="3"/>
      <c r="C1983" s="3"/>
      <c r="D1983" s="3"/>
      <c r="E1983" s="3"/>
      <c r="F1983" s="3"/>
      <c r="G1983" s="3"/>
      <c r="H1983" s="3"/>
      <c r="I1983" s="3"/>
      <c r="J1983" s="3"/>
      <c r="K1983" s="3"/>
      <c r="L1983" s="3"/>
      <c r="N1983" s="121"/>
    </row>
    <row r="1984" spans="1:14" x14ac:dyDescent="0.35">
      <c r="A1984" s="3"/>
      <c r="B1984" s="3"/>
      <c r="C1984" s="3"/>
      <c r="D1984" s="3"/>
      <c r="E1984" s="3"/>
      <c r="F1984" s="3"/>
      <c r="G1984" s="3"/>
      <c r="H1984" s="3"/>
      <c r="I1984" s="3"/>
      <c r="J1984" s="3"/>
      <c r="K1984" s="3"/>
      <c r="L1984" s="3"/>
      <c r="N1984" s="121"/>
    </row>
    <row r="1985" spans="1:14" x14ac:dyDescent="0.35">
      <c r="A1985" s="3"/>
      <c r="B1985" s="3"/>
      <c r="C1985" s="3"/>
      <c r="D1985" s="3"/>
      <c r="E1985" s="3"/>
      <c r="F1985" s="3"/>
      <c r="G1985" s="3"/>
      <c r="H1985" s="3"/>
      <c r="I1985" s="3"/>
      <c r="J1985" s="3"/>
      <c r="K1985" s="3"/>
      <c r="L1985" s="3"/>
      <c r="N1985" s="121"/>
    </row>
    <row r="1986" spans="1:14" x14ac:dyDescent="0.35">
      <c r="A1986" s="3"/>
      <c r="B1986" s="3"/>
      <c r="C1986" s="3"/>
      <c r="D1986" s="3"/>
      <c r="E1986" s="3"/>
      <c r="F1986" s="3"/>
      <c r="G1986" s="3"/>
      <c r="H1986" s="3"/>
      <c r="I1986" s="3"/>
      <c r="J1986" s="3"/>
      <c r="K1986" s="3"/>
      <c r="L1986" s="3"/>
      <c r="N1986" s="121"/>
    </row>
    <row r="1987" spans="1:14" x14ac:dyDescent="0.35">
      <c r="A1987" s="3"/>
      <c r="B1987" s="3"/>
      <c r="C1987" s="3"/>
      <c r="D1987" s="3"/>
      <c r="E1987" s="3"/>
      <c r="F1987" s="3"/>
      <c r="G1987" s="3"/>
      <c r="H1987" s="3"/>
      <c r="I1987" s="3"/>
      <c r="J1987" s="3"/>
      <c r="K1987" s="3"/>
      <c r="L1987" s="3"/>
      <c r="N1987" s="121"/>
    </row>
    <row r="1988" spans="1:14" x14ac:dyDescent="0.35">
      <c r="A1988" s="3"/>
      <c r="B1988" s="3"/>
      <c r="C1988" s="3"/>
      <c r="D1988" s="3"/>
      <c r="E1988" s="3"/>
      <c r="F1988" s="3"/>
      <c r="G1988" s="3"/>
      <c r="H1988" s="3"/>
      <c r="I1988" s="3"/>
      <c r="J1988" s="3"/>
      <c r="K1988" s="3"/>
      <c r="L1988" s="3"/>
      <c r="N1988" s="121"/>
    </row>
    <row r="1989" spans="1:14" x14ac:dyDescent="0.35">
      <c r="A1989" s="3"/>
      <c r="B1989" s="3"/>
      <c r="C1989" s="3"/>
      <c r="D1989" s="3"/>
      <c r="E1989" s="3"/>
      <c r="F1989" s="3"/>
      <c r="G1989" s="3"/>
      <c r="H1989" s="3"/>
      <c r="I1989" s="3"/>
      <c r="J1989" s="3"/>
      <c r="K1989" s="3"/>
      <c r="L1989" s="3"/>
      <c r="N1989" s="121"/>
    </row>
    <row r="1990" spans="1:14" x14ac:dyDescent="0.35">
      <c r="A1990" s="3"/>
      <c r="B1990" s="3"/>
      <c r="C1990" s="3"/>
      <c r="D1990" s="3"/>
      <c r="E1990" s="3"/>
      <c r="F1990" s="3"/>
      <c r="G1990" s="3"/>
      <c r="H1990" s="3"/>
      <c r="I1990" s="3"/>
      <c r="J1990" s="3"/>
      <c r="K1990" s="3"/>
      <c r="L1990" s="3"/>
      <c r="N1990" s="121"/>
    </row>
    <row r="1991" spans="1:14" x14ac:dyDescent="0.35">
      <c r="A1991" s="3"/>
      <c r="B1991" s="3"/>
      <c r="C1991" s="3"/>
      <c r="D1991" s="3"/>
      <c r="E1991" s="3"/>
      <c r="F1991" s="3"/>
      <c r="G1991" s="3"/>
      <c r="H1991" s="3"/>
      <c r="I1991" s="3"/>
      <c r="J1991" s="3"/>
      <c r="K1991" s="3"/>
      <c r="L1991" s="3"/>
      <c r="N1991" s="121"/>
    </row>
    <row r="1992" spans="1:14" x14ac:dyDescent="0.35">
      <c r="A1992" s="3"/>
      <c r="B1992" s="3"/>
      <c r="C1992" s="3"/>
      <c r="D1992" s="3"/>
      <c r="E1992" s="3"/>
      <c r="F1992" s="3"/>
      <c r="G1992" s="3"/>
      <c r="H1992" s="3"/>
      <c r="I1992" s="3"/>
      <c r="J1992" s="3"/>
      <c r="K1992" s="3"/>
      <c r="L1992" s="3"/>
      <c r="N1992" s="121"/>
    </row>
    <row r="1993" spans="1:14" x14ac:dyDescent="0.35">
      <c r="A1993" s="3"/>
      <c r="B1993" s="3"/>
      <c r="C1993" s="3"/>
      <c r="D1993" s="3"/>
      <c r="E1993" s="3"/>
      <c r="F1993" s="3"/>
      <c r="G1993" s="3"/>
      <c r="H1993" s="3"/>
      <c r="I1993" s="3"/>
      <c r="J1993" s="3"/>
      <c r="K1993" s="3"/>
      <c r="L1993" s="3"/>
      <c r="N1993" s="121"/>
    </row>
    <row r="1994" spans="1:14" x14ac:dyDescent="0.35">
      <c r="A1994" s="3"/>
      <c r="B1994" s="3"/>
      <c r="C1994" s="3"/>
      <c r="D1994" s="3"/>
      <c r="E1994" s="3"/>
      <c r="F1994" s="3"/>
      <c r="G1994" s="3"/>
      <c r="H1994" s="3"/>
      <c r="I1994" s="3"/>
      <c r="J1994" s="3"/>
      <c r="K1994" s="3"/>
      <c r="L1994" s="3"/>
      <c r="N1994" s="121"/>
    </row>
    <row r="1995" spans="1:14" x14ac:dyDescent="0.35">
      <c r="A1995" s="3"/>
      <c r="B1995" s="3"/>
      <c r="C1995" s="3"/>
      <c r="D1995" s="3"/>
      <c r="E1995" s="3"/>
      <c r="F1995" s="3"/>
      <c r="G1995" s="3"/>
      <c r="H1995" s="3"/>
      <c r="I1995" s="3"/>
      <c r="J1995" s="3"/>
      <c r="K1995" s="3"/>
      <c r="L1995" s="3"/>
      <c r="N1995" s="121"/>
    </row>
    <row r="1996" spans="1:14" x14ac:dyDescent="0.35">
      <c r="A1996" s="3"/>
      <c r="B1996" s="3"/>
      <c r="C1996" s="3"/>
      <c r="D1996" s="3"/>
      <c r="E1996" s="3"/>
      <c r="F1996" s="3"/>
      <c r="G1996" s="3"/>
      <c r="H1996" s="3"/>
      <c r="I1996" s="3"/>
      <c r="J1996" s="3"/>
      <c r="K1996" s="3"/>
      <c r="L1996" s="3"/>
      <c r="N1996" s="121"/>
    </row>
    <row r="1997" spans="1:14" x14ac:dyDescent="0.35">
      <c r="A1997" s="3"/>
      <c r="B1997" s="3"/>
      <c r="C1997" s="3"/>
      <c r="D1997" s="3"/>
      <c r="E1997" s="3"/>
      <c r="F1997" s="3"/>
      <c r="G1997" s="3"/>
      <c r="H1997" s="3"/>
      <c r="I1997" s="3"/>
      <c r="J1997" s="3"/>
      <c r="K1997" s="3"/>
      <c r="L1997" s="3"/>
      <c r="N1997" s="121"/>
    </row>
    <row r="1998" spans="1:14" x14ac:dyDescent="0.35">
      <c r="A1998" s="3"/>
      <c r="B1998" s="3"/>
      <c r="C1998" s="3"/>
      <c r="D1998" s="3"/>
      <c r="E1998" s="3"/>
      <c r="F1998" s="3"/>
      <c r="G1998" s="3"/>
      <c r="H1998" s="3"/>
      <c r="I1998" s="3"/>
      <c r="J1998" s="3"/>
      <c r="K1998" s="3"/>
      <c r="L1998" s="3"/>
      <c r="N1998" s="121"/>
    </row>
    <row r="1999" spans="1:14" x14ac:dyDescent="0.35">
      <c r="A1999" s="3"/>
      <c r="B1999" s="3"/>
      <c r="C1999" s="3"/>
      <c r="D1999" s="3"/>
      <c r="E1999" s="3"/>
      <c r="F1999" s="3"/>
      <c r="G1999" s="3"/>
      <c r="H1999" s="3"/>
      <c r="I1999" s="3"/>
      <c r="J1999" s="3"/>
      <c r="K1999" s="3"/>
      <c r="L1999" s="3"/>
      <c r="N1999" s="121"/>
    </row>
    <row r="2000" spans="1:14" x14ac:dyDescent="0.35">
      <c r="A2000" s="3"/>
      <c r="B2000" s="3"/>
      <c r="C2000" s="3"/>
      <c r="D2000" s="3"/>
      <c r="E2000" s="3"/>
      <c r="F2000" s="3"/>
      <c r="G2000" s="3"/>
      <c r="H2000" s="3"/>
      <c r="I2000" s="3"/>
      <c r="J2000" s="3"/>
      <c r="K2000" s="3"/>
      <c r="L2000" s="3"/>
      <c r="N2000" s="121"/>
    </row>
    <row r="2001" spans="1:14" x14ac:dyDescent="0.35">
      <c r="A2001" s="3"/>
      <c r="B2001" s="3"/>
      <c r="C2001" s="3"/>
      <c r="D2001" s="3"/>
      <c r="E2001" s="3"/>
      <c r="F2001" s="3"/>
      <c r="G2001" s="3"/>
      <c r="H2001" s="3"/>
      <c r="I2001" s="3"/>
      <c r="J2001" s="3"/>
      <c r="K2001" s="3"/>
      <c r="L2001" s="3"/>
      <c r="N2001" s="121"/>
    </row>
    <row r="2002" spans="1:14" x14ac:dyDescent="0.35">
      <c r="A2002" s="3"/>
      <c r="B2002" s="3"/>
      <c r="C2002" s="3"/>
      <c r="D2002" s="3"/>
      <c r="E2002" s="3"/>
      <c r="F2002" s="3"/>
      <c r="G2002" s="3"/>
      <c r="H2002" s="3"/>
      <c r="I2002" s="3"/>
      <c r="J2002" s="3"/>
      <c r="K2002" s="3"/>
      <c r="L2002" s="3"/>
      <c r="N2002" s="121"/>
    </row>
    <row r="2003" spans="1:14" x14ac:dyDescent="0.35">
      <c r="A2003" s="3"/>
      <c r="B2003" s="3"/>
      <c r="C2003" s="3"/>
      <c r="D2003" s="3"/>
      <c r="E2003" s="3"/>
      <c r="F2003" s="3"/>
      <c r="G2003" s="3"/>
      <c r="H2003" s="3"/>
      <c r="I2003" s="3"/>
      <c r="J2003" s="3"/>
      <c r="K2003" s="3"/>
      <c r="L2003" s="3"/>
      <c r="N2003" s="121"/>
    </row>
    <row r="2004" spans="1:14" x14ac:dyDescent="0.35">
      <c r="A2004" s="3"/>
      <c r="B2004" s="3"/>
      <c r="C2004" s="3"/>
      <c r="D2004" s="3"/>
      <c r="E2004" s="3"/>
      <c r="F2004" s="3"/>
      <c r="G2004" s="3"/>
      <c r="H2004" s="3"/>
      <c r="I2004" s="3"/>
      <c r="J2004" s="3"/>
      <c r="K2004" s="3"/>
      <c r="L2004" s="3"/>
      <c r="N2004" s="121"/>
    </row>
    <row r="2005" spans="1:14" x14ac:dyDescent="0.35">
      <c r="A2005" s="3"/>
      <c r="B2005" s="3"/>
      <c r="C2005" s="3"/>
      <c r="D2005" s="3"/>
      <c r="E2005" s="3"/>
      <c r="F2005" s="3"/>
      <c r="G2005" s="3"/>
      <c r="H2005" s="3"/>
      <c r="I2005" s="3"/>
      <c r="J2005" s="3"/>
      <c r="K2005" s="3"/>
      <c r="L2005" s="3"/>
      <c r="N2005" s="121"/>
    </row>
    <row r="2006" spans="1:14" x14ac:dyDescent="0.35">
      <c r="A2006" s="3"/>
      <c r="B2006" s="3"/>
      <c r="C2006" s="3"/>
      <c r="D2006" s="3"/>
      <c r="E2006" s="3"/>
      <c r="F2006" s="3"/>
      <c r="G2006" s="3"/>
      <c r="H2006" s="3"/>
      <c r="I2006" s="3"/>
      <c r="J2006" s="3"/>
      <c r="K2006" s="3"/>
      <c r="L2006" s="3"/>
      <c r="N2006" s="121"/>
    </row>
    <row r="2007" spans="1:14" x14ac:dyDescent="0.35">
      <c r="A2007" s="3"/>
      <c r="B2007" s="3"/>
      <c r="C2007" s="3"/>
      <c r="D2007" s="3"/>
      <c r="E2007" s="3"/>
      <c r="F2007" s="3"/>
      <c r="G2007" s="3"/>
      <c r="H2007" s="3"/>
      <c r="I2007" s="3"/>
      <c r="J2007" s="3"/>
      <c r="K2007" s="3"/>
      <c r="L2007" s="3"/>
      <c r="N2007" s="121"/>
    </row>
    <row r="2008" spans="1:14" x14ac:dyDescent="0.35">
      <c r="A2008" s="3"/>
      <c r="B2008" s="3"/>
      <c r="C2008" s="3"/>
      <c r="D2008" s="3"/>
      <c r="E2008" s="3"/>
      <c r="F2008" s="3"/>
      <c r="G2008" s="3"/>
      <c r="H2008" s="3"/>
      <c r="I2008" s="3"/>
      <c r="J2008" s="3"/>
      <c r="K2008" s="3"/>
      <c r="L2008" s="3"/>
      <c r="N2008" s="121"/>
    </row>
    <row r="2009" spans="1:14" x14ac:dyDescent="0.35">
      <c r="A2009" s="3"/>
      <c r="B2009" s="3"/>
      <c r="C2009" s="3"/>
      <c r="D2009" s="3"/>
      <c r="E2009" s="3"/>
      <c r="F2009" s="3"/>
      <c r="G2009" s="3"/>
      <c r="H2009" s="3"/>
      <c r="I2009" s="3"/>
      <c r="J2009" s="3"/>
      <c r="K2009" s="3"/>
      <c r="L2009" s="3"/>
      <c r="N2009" s="121"/>
    </row>
    <row r="2010" spans="1:14" x14ac:dyDescent="0.35">
      <c r="A2010" s="3"/>
      <c r="B2010" s="3"/>
      <c r="C2010" s="3"/>
      <c r="D2010" s="3"/>
      <c r="E2010" s="3"/>
      <c r="F2010" s="3"/>
      <c r="G2010" s="3"/>
      <c r="H2010" s="3"/>
      <c r="I2010" s="3"/>
      <c r="J2010" s="3"/>
      <c r="K2010" s="3"/>
      <c r="L2010" s="3"/>
      <c r="N2010" s="121"/>
    </row>
    <row r="2011" spans="1:14" x14ac:dyDescent="0.35">
      <c r="A2011" s="3"/>
      <c r="B2011" s="3"/>
      <c r="C2011" s="3"/>
      <c r="D2011" s="3"/>
      <c r="E2011" s="3"/>
      <c r="F2011" s="3"/>
      <c r="G2011" s="3"/>
      <c r="H2011" s="3"/>
      <c r="I2011" s="3"/>
      <c r="J2011" s="3"/>
      <c r="K2011" s="3"/>
      <c r="L2011" s="3"/>
      <c r="N2011" s="121"/>
    </row>
    <row r="2012" spans="1:14" x14ac:dyDescent="0.35">
      <c r="A2012" s="3"/>
      <c r="B2012" s="3"/>
      <c r="C2012" s="3"/>
      <c r="D2012" s="3"/>
      <c r="E2012" s="3"/>
      <c r="F2012" s="3"/>
      <c r="G2012" s="3"/>
      <c r="H2012" s="3"/>
      <c r="I2012" s="3"/>
      <c r="J2012" s="3"/>
      <c r="K2012" s="3"/>
      <c r="L2012" s="3"/>
      <c r="N2012" s="121"/>
    </row>
    <row r="2013" spans="1:14" x14ac:dyDescent="0.35">
      <c r="A2013" s="3"/>
      <c r="B2013" s="3"/>
      <c r="C2013" s="3"/>
      <c r="D2013" s="3"/>
      <c r="E2013" s="3"/>
      <c r="F2013" s="3"/>
      <c r="G2013" s="3"/>
      <c r="H2013" s="3"/>
      <c r="I2013" s="3"/>
      <c r="J2013" s="3"/>
      <c r="K2013" s="3"/>
      <c r="L2013" s="3"/>
      <c r="N2013" s="121"/>
    </row>
    <row r="2014" spans="1:14" x14ac:dyDescent="0.35">
      <c r="A2014" s="3"/>
      <c r="B2014" s="3"/>
      <c r="C2014" s="3"/>
      <c r="D2014" s="3"/>
      <c r="E2014" s="3"/>
      <c r="F2014" s="3"/>
      <c r="G2014" s="3"/>
      <c r="H2014" s="3"/>
      <c r="I2014" s="3"/>
      <c r="J2014" s="3"/>
      <c r="K2014" s="3"/>
      <c r="L2014" s="3"/>
      <c r="N2014" s="121"/>
    </row>
    <row r="2015" spans="1:14" x14ac:dyDescent="0.35">
      <c r="A2015" s="3"/>
      <c r="B2015" s="3"/>
      <c r="C2015" s="3"/>
      <c r="D2015" s="3"/>
      <c r="E2015" s="3"/>
      <c r="F2015" s="3"/>
      <c r="G2015" s="3"/>
      <c r="H2015" s="3"/>
      <c r="I2015" s="3"/>
      <c r="J2015" s="3"/>
      <c r="K2015" s="3"/>
      <c r="L2015" s="3"/>
      <c r="N2015" s="121"/>
    </row>
    <row r="2016" spans="1:14" x14ac:dyDescent="0.35">
      <c r="A2016" s="3"/>
      <c r="B2016" s="3"/>
      <c r="C2016" s="3"/>
      <c r="D2016" s="3"/>
      <c r="E2016" s="3"/>
      <c r="F2016" s="3"/>
      <c r="G2016" s="3"/>
      <c r="H2016" s="3"/>
      <c r="I2016" s="3"/>
      <c r="J2016" s="3"/>
      <c r="K2016" s="3"/>
      <c r="L2016" s="3"/>
      <c r="N2016" s="121"/>
    </row>
    <row r="2017" spans="1:14" x14ac:dyDescent="0.35">
      <c r="A2017" s="3"/>
      <c r="B2017" s="3"/>
      <c r="C2017" s="3"/>
      <c r="D2017" s="3"/>
      <c r="E2017" s="3"/>
      <c r="F2017" s="3"/>
      <c r="G2017" s="3"/>
      <c r="H2017" s="3"/>
      <c r="I2017" s="3"/>
      <c r="J2017" s="3"/>
      <c r="K2017" s="3"/>
      <c r="L2017" s="3"/>
      <c r="N2017" s="121"/>
    </row>
    <row r="2018" spans="1:14" x14ac:dyDescent="0.35">
      <c r="A2018" s="3"/>
      <c r="B2018" s="3"/>
      <c r="C2018" s="3"/>
      <c r="D2018" s="3"/>
      <c r="E2018" s="3"/>
      <c r="F2018" s="3"/>
      <c r="G2018" s="3"/>
      <c r="H2018" s="3"/>
      <c r="I2018" s="3"/>
      <c r="J2018" s="3"/>
      <c r="K2018" s="3"/>
      <c r="L2018" s="3"/>
      <c r="N2018" s="121"/>
    </row>
    <row r="2019" spans="1:14" x14ac:dyDescent="0.35">
      <c r="A2019" s="3"/>
      <c r="B2019" s="3"/>
      <c r="C2019" s="3"/>
      <c r="D2019" s="3"/>
      <c r="E2019" s="3"/>
      <c r="F2019" s="3"/>
      <c r="G2019" s="3"/>
      <c r="H2019" s="3"/>
      <c r="I2019" s="3"/>
      <c r="J2019" s="3"/>
      <c r="K2019" s="3"/>
      <c r="L2019" s="3"/>
      <c r="N2019" s="121"/>
    </row>
    <row r="2020" spans="1:14" x14ac:dyDescent="0.35">
      <c r="A2020" s="3"/>
      <c r="B2020" s="3"/>
      <c r="C2020" s="3"/>
      <c r="D2020" s="3"/>
      <c r="E2020" s="3"/>
      <c r="F2020" s="3"/>
      <c r="G2020" s="3"/>
      <c r="H2020" s="3"/>
      <c r="I2020" s="3"/>
      <c r="J2020" s="3"/>
      <c r="K2020" s="3"/>
      <c r="L2020" s="3"/>
      <c r="N2020" s="121"/>
    </row>
    <row r="2021" spans="1:14" x14ac:dyDescent="0.35">
      <c r="A2021" s="3"/>
      <c r="B2021" s="3"/>
      <c r="C2021" s="3"/>
      <c r="D2021" s="3"/>
      <c r="E2021" s="3"/>
      <c r="F2021" s="3"/>
      <c r="G2021" s="3"/>
      <c r="H2021" s="3"/>
      <c r="I2021" s="3"/>
      <c r="J2021" s="3"/>
      <c r="K2021" s="3"/>
      <c r="L2021" s="3"/>
      <c r="N2021" s="121"/>
    </row>
    <row r="2022" spans="1:14" x14ac:dyDescent="0.35">
      <c r="A2022" s="3"/>
      <c r="B2022" s="3"/>
      <c r="C2022" s="3"/>
      <c r="D2022" s="3"/>
      <c r="E2022" s="3"/>
      <c r="F2022" s="3"/>
      <c r="G2022" s="3"/>
      <c r="H2022" s="3"/>
      <c r="I2022" s="3"/>
      <c r="J2022" s="3"/>
      <c r="K2022" s="3"/>
      <c r="L2022" s="3"/>
      <c r="N2022" s="121"/>
    </row>
    <row r="2023" spans="1:14" x14ac:dyDescent="0.35">
      <c r="A2023" s="3"/>
      <c r="B2023" s="3"/>
      <c r="C2023" s="3"/>
      <c r="D2023" s="3"/>
      <c r="E2023" s="3"/>
      <c r="F2023" s="3"/>
      <c r="G2023" s="3"/>
      <c r="H2023" s="3"/>
      <c r="I2023" s="3"/>
      <c r="J2023" s="3"/>
      <c r="K2023" s="3"/>
      <c r="L2023" s="3"/>
      <c r="N2023" s="121"/>
    </row>
    <row r="2024" spans="1:14" x14ac:dyDescent="0.35">
      <c r="A2024" s="3"/>
      <c r="B2024" s="3"/>
      <c r="C2024" s="3"/>
      <c r="D2024" s="3"/>
      <c r="E2024" s="3"/>
      <c r="F2024" s="3"/>
      <c r="G2024" s="3"/>
      <c r="H2024" s="3"/>
      <c r="I2024" s="3"/>
      <c r="J2024" s="3"/>
      <c r="K2024" s="3"/>
      <c r="L2024" s="3"/>
      <c r="N2024" s="121"/>
    </row>
    <row r="2025" spans="1:14" x14ac:dyDescent="0.35">
      <c r="A2025" s="3"/>
      <c r="B2025" s="3"/>
      <c r="C2025" s="3"/>
      <c r="D2025" s="3"/>
      <c r="E2025" s="3"/>
      <c r="F2025" s="3"/>
      <c r="G2025" s="3"/>
      <c r="H2025" s="3"/>
      <c r="I2025" s="3"/>
      <c r="J2025" s="3"/>
      <c r="K2025" s="3"/>
      <c r="L2025" s="3"/>
      <c r="N2025" s="121"/>
    </row>
    <row r="2026" spans="1:14" x14ac:dyDescent="0.35">
      <c r="A2026" s="3"/>
      <c r="B2026" s="3"/>
      <c r="C2026" s="3"/>
      <c r="D2026" s="3"/>
      <c r="E2026" s="3"/>
      <c r="F2026" s="3"/>
      <c r="G2026" s="3"/>
      <c r="H2026" s="3"/>
      <c r="I2026" s="3"/>
      <c r="J2026" s="3"/>
      <c r="K2026" s="3"/>
      <c r="L2026" s="3"/>
      <c r="N2026" s="121"/>
    </row>
    <row r="2027" spans="1:14" x14ac:dyDescent="0.35">
      <c r="A2027" s="3"/>
      <c r="B2027" s="3"/>
      <c r="C2027" s="3"/>
      <c r="D2027" s="3"/>
      <c r="E2027" s="3"/>
      <c r="F2027" s="3"/>
      <c r="G2027" s="3"/>
      <c r="H2027" s="3"/>
      <c r="I2027" s="3"/>
      <c r="J2027" s="3"/>
      <c r="K2027" s="3"/>
      <c r="L2027" s="3"/>
      <c r="N2027" s="121"/>
    </row>
    <row r="2028" spans="1:14" x14ac:dyDescent="0.35">
      <c r="A2028" s="3"/>
      <c r="B2028" s="3"/>
      <c r="C2028" s="3"/>
      <c r="D2028" s="3"/>
      <c r="E2028" s="3"/>
      <c r="F2028" s="3"/>
      <c r="G2028" s="3"/>
      <c r="H2028" s="3"/>
      <c r="I2028" s="3"/>
      <c r="J2028" s="3"/>
      <c r="K2028" s="3"/>
      <c r="L2028" s="3"/>
      <c r="N2028" s="121"/>
    </row>
    <row r="2029" spans="1:14" x14ac:dyDescent="0.35">
      <c r="A2029" s="3"/>
      <c r="B2029" s="3"/>
      <c r="C2029" s="3"/>
      <c r="D2029" s="3"/>
      <c r="E2029" s="3"/>
      <c r="F2029" s="3"/>
      <c r="G2029" s="3"/>
      <c r="H2029" s="3"/>
      <c r="I2029" s="3"/>
      <c r="J2029" s="3"/>
      <c r="K2029" s="3"/>
      <c r="L2029" s="3"/>
      <c r="N2029" s="121"/>
    </row>
    <row r="2030" spans="1:14" x14ac:dyDescent="0.35">
      <c r="A2030" s="3"/>
      <c r="B2030" s="3"/>
      <c r="C2030" s="3"/>
      <c r="D2030" s="3"/>
      <c r="E2030" s="3"/>
      <c r="F2030" s="3"/>
      <c r="G2030" s="3"/>
      <c r="H2030" s="3"/>
      <c r="I2030" s="3"/>
      <c r="J2030" s="3"/>
      <c r="K2030" s="3"/>
      <c r="L2030" s="3"/>
      <c r="N2030" s="121"/>
    </row>
    <row r="2031" spans="1:14" x14ac:dyDescent="0.35">
      <c r="A2031" s="3"/>
      <c r="B2031" s="3"/>
      <c r="C2031" s="3"/>
      <c r="D2031" s="3"/>
      <c r="E2031" s="3"/>
      <c r="F2031" s="3"/>
      <c r="G2031" s="3"/>
      <c r="H2031" s="3"/>
      <c r="I2031" s="3"/>
      <c r="J2031" s="3"/>
      <c r="K2031" s="3"/>
      <c r="L2031" s="3"/>
      <c r="N2031" s="121"/>
    </row>
    <row r="2032" spans="1:14" x14ac:dyDescent="0.35">
      <c r="A2032" s="3"/>
      <c r="B2032" s="3"/>
      <c r="C2032" s="3"/>
      <c r="D2032" s="3"/>
      <c r="E2032" s="3"/>
      <c r="F2032" s="3"/>
      <c r="G2032" s="3"/>
      <c r="H2032" s="3"/>
      <c r="I2032" s="3"/>
      <c r="J2032" s="3"/>
      <c r="K2032" s="3"/>
      <c r="L2032" s="3"/>
      <c r="N2032" s="121"/>
    </row>
    <row r="2033" spans="1:14" x14ac:dyDescent="0.35">
      <c r="A2033" s="3"/>
      <c r="B2033" s="3"/>
      <c r="C2033" s="3"/>
      <c r="D2033" s="3"/>
      <c r="E2033" s="3"/>
      <c r="F2033" s="3"/>
      <c r="G2033" s="3"/>
      <c r="H2033" s="3"/>
      <c r="I2033" s="3"/>
      <c r="J2033" s="3"/>
      <c r="K2033" s="3"/>
      <c r="L2033" s="3"/>
      <c r="N2033" s="121"/>
    </row>
    <row r="2034" spans="1:14" x14ac:dyDescent="0.35">
      <c r="A2034" s="3"/>
      <c r="B2034" s="3"/>
      <c r="C2034" s="3"/>
      <c r="D2034" s="3"/>
      <c r="E2034" s="3"/>
      <c r="F2034" s="3"/>
      <c r="G2034" s="3"/>
      <c r="H2034" s="3"/>
      <c r="I2034" s="3"/>
      <c r="J2034" s="3"/>
      <c r="K2034" s="3"/>
      <c r="L2034" s="3"/>
      <c r="N2034" s="121"/>
    </row>
    <row r="2035" spans="1:14" x14ac:dyDescent="0.35">
      <c r="A2035" s="3"/>
      <c r="B2035" s="3"/>
      <c r="C2035" s="3"/>
      <c r="D2035" s="3"/>
      <c r="E2035" s="3"/>
      <c r="F2035" s="3"/>
      <c r="G2035" s="3"/>
      <c r="H2035" s="3"/>
      <c r="I2035" s="3"/>
      <c r="J2035" s="3"/>
      <c r="K2035" s="3"/>
      <c r="L2035" s="3"/>
      <c r="N2035" s="121"/>
    </row>
    <row r="2036" spans="1:14" x14ac:dyDescent="0.35">
      <c r="A2036" s="3"/>
      <c r="B2036" s="3"/>
      <c r="C2036" s="3"/>
      <c r="D2036" s="3"/>
      <c r="E2036" s="3"/>
      <c r="F2036" s="3"/>
      <c r="G2036" s="3"/>
      <c r="H2036" s="3"/>
      <c r="I2036" s="3"/>
      <c r="J2036" s="3"/>
      <c r="K2036" s="3"/>
      <c r="L2036" s="3"/>
      <c r="N2036" s="121"/>
    </row>
    <row r="2037" spans="1:14" x14ac:dyDescent="0.35">
      <c r="A2037" s="3"/>
      <c r="B2037" s="3"/>
      <c r="C2037" s="3"/>
      <c r="D2037" s="3"/>
      <c r="E2037" s="3"/>
      <c r="F2037" s="3"/>
      <c r="G2037" s="3"/>
      <c r="H2037" s="3"/>
      <c r="I2037" s="3"/>
      <c r="J2037" s="3"/>
      <c r="K2037" s="3"/>
      <c r="L2037" s="3"/>
      <c r="N2037" s="121"/>
    </row>
    <row r="2038" spans="1:14" x14ac:dyDescent="0.35">
      <c r="A2038" s="3"/>
      <c r="B2038" s="3"/>
      <c r="C2038" s="3"/>
      <c r="D2038" s="3"/>
      <c r="E2038" s="3"/>
      <c r="F2038" s="3"/>
      <c r="G2038" s="3"/>
      <c r="H2038" s="3"/>
      <c r="I2038" s="3"/>
      <c r="J2038" s="3"/>
      <c r="K2038" s="3"/>
      <c r="L2038" s="3"/>
      <c r="N2038" s="121"/>
    </row>
    <row r="2039" spans="1:14" x14ac:dyDescent="0.35">
      <c r="A2039" s="3"/>
      <c r="B2039" s="3"/>
      <c r="C2039" s="3"/>
      <c r="D2039" s="3"/>
      <c r="E2039" s="3"/>
      <c r="F2039" s="3"/>
      <c r="G2039" s="3"/>
      <c r="H2039" s="3"/>
      <c r="I2039" s="3"/>
      <c r="J2039" s="3"/>
      <c r="K2039" s="3"/>
      <c r="L2039" s="3"/>
      <c r="N2039" s="121"/>
    </row>
    <row r="2040" spans="1:14" x14ac:dyDescent="0.35">
      <c r="A2040" s="3"/>
      <c r="B2040" s="3"/>
      <c r="C2040" s="3"/>
      <c r="D2040" s="3"/>
      <c r="E2040" s="3"/>
      <c r="F2040" s="3"/>
      <c r="G2040" s="3"/>
      <c r="H2040" s="3"/>
      <c r="I2040" s="3"/>
      <c r="J2040" s="3"/>
      <c r="K2040" s="3"/>
      <c r="L2040" s="3"/>
      <c r="N2040" s="121"/>
    </row>
    <row r="2041" spans="1:14" x14ac:dyDescent="0.35">
      <c r="A2041" s="3"/>
      <c r="B2041" s="3"/>
      <c r="C2041" s="3"/>
      <c r="D2041" s="3"/>
      <c r="E2041" s="3"/>
      <c r="F2041" s="3"/>
      <c r="G2041" s="3"/>
      <c r="H2041" s="3"/>
      <c r="I2041" s="3"/>
      <c r="J2041" s="3"/>
      <c r="K2041" s="3"/>
      <c r="L2041" s="3"/>
      <c r="N2041" s="121"/>
    </row>
    <row r="2042" spans="1:14" x14ac:dyDescent="0.35">
      <c r="A2042" s="3"/>
      <c r="B2042" s="3"/>
      <c r="C2042" s="3"/>
      <c r="D2042" s="3"/>
      <c r="E2042" s="3"/>
      <c r="F2042" s="3"/>
      <c r="G2042" s="3"/>
      <c r="H2042" s="3"/>
      <c r="I2042" s="3"/>
      <c r="J2042" s="3"/>
      <c r="K2042" s="3"/>
      <c r="L2042" s="3"/>
      <c r="N2042" s="121"/>
    </row>
    <row r="2043" spans="1:14" x14ac:dyDescent="0.35">
      <c r="A2043" s="3"/>
      <c r="B2043" s="3"/>
      <c r="C2043" s="3"/>
      <c r="D2043" s="3"/>
      <c r="E2043" s="3"/>
      <c r="F2043" s="3"/>
      <c r="G2043" s="3"/>
      <c r="H2043" s="3"/>
      <c r="I2043" s="3"/>
      <c r="J2043" s="3"/>
      <c r="K2043" s="3"/>
      <c r="L2043" s="3"/>
      <c r="N2043" s="121"/>
    </row>
    <row r="2044" spans="1:14" x14ac:dyDescent="0.35">
      <c r="A2044" s="3"/>
      <c r="B2044" s="3"/>
      <c r="C2044" s="3"/>
      <c r="D2044" s="3"/>
      <c r="E2044" s="3"/>
      <c r="F2044" s="3"/>
      <c r="G2044" s="3"/>
      <c r="H2044" s="3"/>
      <c r="I2044" s="3"/>
      <c r="J2044" s="3"/>
      <c r="K2044" s="3"/>
      <c r="L2044" s="3"/>
      <c r="N2044" s="121"/>
    </row>
    <row r="2045" spans="1:14" x14ac:dyDescent="0.35">
      <c r="A2045" s="3"/>
      <c r="B2045" s="3"/>
      <c r="C2045" s="3"/>
      <c r="D2045" s="3"/>
      <c r="E2045" s="3"/>
      <c r="F2045" s="3"/>
      <c r="G2045" s="3"/>
      <c r="H2045" s="3"/>
      <c r="I2045" s="3"/>
      <c r="J2045" s="3"/>
      <c r="K2045" s="3"/>
      <c r="L2045" s="3"/>
      <c r="N2045" s="121"/>
    </row>
    <row r="2046" spans="1:14" x14ac:dyDescent="0.35">
      <c r="A2046" s="3"/>
      <c r="B2046" s="3"/>
      <c r="C2046" s="3"/>
      <c r="D2046" s="3"/>
      <c r="E2046" s="3"/>
      <c r="F2046" s="3"/>
      <c r="G2046" s="3"/>
      <c r="H2046" s="3"/>
      <c r="I2046" s="3"/>
      <c r="J2046" s="3"/>
      <c r="K2046" s="3"/>
      <c r="L2046" s="3"/>
      <c r="N2046" s="121"/>
    </row>
    <row r="2047" spans="1:14" x14ac:dyDescent="0.35">
      <c r="A2047" s="3"/>
      <c r="B2047" s="3"/>
      <c r="C2047" s="3"/>
      <c r="D2047" s="3"/>
      <c r="E2047" s="3"/>
      <c r="F2047" s="3"/>
      <c r="G2047" s="3"/>
      <c r="H2047" s="3"/>
      <c r="I2047" s="3"/>
      <c r="J2047" s="3"/>
      <c r="K2047" s="3"/>
      <c r="L2047" s="3"/>
      <c r="N2047" s="121"/>
    </row>
    <row r="2048" spans="1:14" x14ac:dyDescent="0.35">
      <c r="A2048" s="3"/>
      <c r="B2048" s="3"/>
      <c r="C2048" s="3"/>
      <c r="D2048" s="3"/>
      <c r="E2048" s="3"/>
      <c r="F2048" s="3"/>
      <c r="G2048" s="3"/>
      <c r="H2048" s="3"/>
      <c r="I2048" s="3"/>
      <c r="J2048" s="3"/>
      <c r="K2048" s="3"/>
      <c r="L2048" s="3"/>
      <c r="N2048" s="121"/>
    </row>
    <row r="2049" spans="1:14" x14ac:dyDescent="0.35">
      <c r="A2049" s="3"/>
      <c r="B2049" s="3"/>
      <c r="C2049" s="3"/>
      <c r="D2049" s="3"/>
      <c r="E2049" s="3"/>
      <c r="F2049" s="3"/>
      <c r="G2049" s="3"/>
      <c r="H2049" s="3"/>
      <c r="I2049" s="3"/>
      <c r="J2049" s="3"/>
      <c r="K2049" s="3"/>
      <c r="L2049" s="3"/>
      <c r="N2049" s="121"/>
    </row>
    <row r="2050" spans="1:14" x14ac:dyDescent="0.35">
      <c r="A2050" s="3"/>
      <c r="B2050" s="3"/>
      <c r="C2050" s="3"/>
      <c r="D2050" s="3"/>
      <c r="E2050" s="3"/>
      <c r="F2050" s="3"/>
      <c r="G2050" s="3"/>
      <c r="H2050" s="3"/>
      <c r="I2050" s="3"/>
      <c r="J2050" s="3"/>
      <c r="K2050" s="3"/>
      <c r="L2050" s="3"/>
      <c r="N2050" s="121"/>
    </row>
    <row r="2051" spans="1:14" x14ac:dyDescent="0.35">
      <c r="A2051" s="3"/>
      <c r="B2051" s="3"/>
      <c r="C2051" s="3"/>
      <c r="D2051" s="3"/>
      <c r="E2051" s="3"/>
      <c r="F2051" s="3"/>
      <c r="G2051" s="3"/>
      <c r="H2051" s="3"/>
      <c r="I2051" s="3"/>
      <c r="J2051" s="3"/>
      <c r="K2051" s="3"/>
      <c r="L2051" s="3"/>
      <c r="N2051" s="121"/>
    </row>
    <row r="2052" spans="1:14" x14ac:dyDescent="0.35">
      <c r="A2052" s="3"/>
      <c r="B2052" s="3"/>
      <c r="C2052" s="3"/>
      <c r="D2052" s="3"/>
      <c r="E2052" s="3"/>
      <c r="F2052" s="3"/>
      <c r="G2052" s="3"/>
      <c r="H2052" s="3"/>
      <c r="I2052" s="3"/>
      <c r="J2052" s="3"/>
      <c r="K2052" s="3"/>
      <c r="L2052" s="3"/>
      <c r="N2052" s="121"/>
    </row>
    <row r="2053" spans="1:14" x14ac:dyDescent="0.35">
      <c r="A2053" s="3"/>
      <c r="B2053" s="3"/>
      <c r="C2053" s="3"/>
      <c r="D2053" s="3"/>
      <c r="E2053" s="3"/>
      <c r="F2053" s="3"/>
      <c r="G2053" s="3"/>
      <c r="H2053" s="3"/>
      <c r="I2053" s="3"/>
      <c r="J2053" s="3"/>
      <c r="K2053" s="3"/>
      <c r="L2053" s="3"/>
      <c r="N2053" s="121"/>
    </row>
    <row r="2054" spans="1:14" x14ac:dyDescent="0.35">
      <c r="A2054" s="3"/>
      <c r="B2054" s="3"/>
      <c r="C2054" s="3"/>
      <c r="D2054" s="3"/>
      <c r="E2054" s="3"/>
      <c r="F2054" s="3"/>
      <c r="G2054" s="3"/>
      <c r="H2054" s="3"/>
      <c r="I2054" s="3"/>
      <c r="J2054" s="3"/>
      <c r="K2054" s="3"/>
      <c r="L2054" s="3"/>
      <c r="N2054" s="121"/>
    </row>
    <row r="2055" spans="1:14" x14ac:dyDescent="0.35">
      <c r="A2055" s="3"/>
      <c r="B2055" s="3"/>
      <c r="C2055" s="3"/>
      <c r="D2055" s="3"/>
      <c r="E2055" s="3"/>
      <c r="F2055" s="3"/>
      <c r="G2055" s="3"/>
      <c r="H2055" s="3"/>
      <c r="I2055" s="3"/>
      <c r="J2055" s="3"/>
      <c r="K2055" s="3"/>
      <c r="L2055" s="3"/>
      <c r="N2055" s="121"/>
    </row>
    <row r="2056" spans="1:14" x14ac:dyDescent="0.35">
      <c r="A2056" s="3"/>
      <c r="B2056" s="3"/>
      <c r="C2056" s="3"/>
      <c r="D2056" s="3"/>
      <c r="E2056" s="3"/>
      <c r="F2056" s="3"/>
      <c r="G2056" s="3"/>
      <c r="H2056" s="3"/>
      <c r="I2056" s="3"/>
      <c r="J2056" s="3"/>
      <c r="K2056" s="3"/>
      <c r="L2056" s="3"/>
      <c r="N2056" s="121"/>
    </row>
    <row r="2057" spans="1:14" x14ac:dyDescent="0.35">
      <c r="A2057" s="3"/>
      <c r="B2057" s="3"/>
      <c r="C2057" s="3"/>
      <c r="D2057" s="3"/>
      <c r="E2057" s="3"/>
      <c r="F2057" s="3"/>
      <c r="G2057" s="3"/>
      <c r="H2057" s="3"/>
      <c r="I2057" s="3"/>
      <c r="J2057" s="3"/>
      <c r="K2057" s="3"/>
      <c r="L2057" s="3"/>
      <c r="N2057" s="121"/>
    </row>
    <row r="2058" spans="1:14" x14ac:dyDescent="0.35">
      <c r="A2058" s="3"/>
      <c r="B2058" s="3"/>
      <c r="C2058" s="3"/>
      <c r="D2058" s="3"/>
      <c r="E2058" s="3"/>
      <c r="F2058" s="3"/>
      <c r="G2058" s="3"/>
      <c r="H2058" s="3"/>
      <c r="I2058" s="3"/>
      <c r="J2058" s="3"/>
      <c r="K2058" s="3"/>
      <c r="L2058" s="3"/>
      <c r="N2058" s="121"/>
    </row>
    <row r="2059" spans="1:14" x14ac:dyDescent="0.35">
      <c r="A2059" s="3"/>
      <c r="B2059" s="3"/>
      <c r="C2059" s="3"/>
      <c r="D2059" s="3"/>
      <c r="E2059" s="3"/>
      <c r="F2059" s="3"/>
      <c r="G2059" s="3"/>
      <c r="H2059" s="3"/>
      <c r="I2059" s="3"/>
      <c r="J2059" s="3"/>
      <c r="K2059" s="3"/>
      <c r="L2059" s="3"/>
      <c r="N2059" s="121"/>
    </row>
    <row r="2060" spans="1:14" x14ac:dyDescent="0.35">
      <c r="A2060" s="3"/>
      <c r="B2060" s="3"/>
      <c r="C2060" s="3"/>
      <c r="D2060" s="3"/>
      <c r="E2060" s="3"/>
      <c r="F2060" s="3"/>
      <c r="G2060" s="3"/>
      <c r="H2060" s="3"/>
      <c r="I2060" s="3"/>
      <c r="J2060" s="3"/>
      <c r="K2060" s="3"/>
      <c r="L2060" s="3"/>
      <c r="N2060" s="121"/>
    </row>
    <row r="2061" spans="1:14" x14ac:dyDescent="0.35">
      <c r="A2061" s="3"/>
      <c r="B2061" s="3"/>
      <c r="C2061" s="3"/>
      <c r="D2061" s="3"/>
      <c r="E2061" s="3"/>
      <c r="F2061" s="3"/>
      <c r="G2061" s="3"/>
      <c r="H2061" s="3"/>
      <c r="I2061" s="3"/>
      <c r="J2061" s="3"/>
      <c r="K2061" s="3"/>
      <c r="L2061" s="3"/>
      <c r="N2061" s="121"/>
    </row>
    <row r="2062" spans="1:14" x14ac:dyDescent="0.35">
      <c r="A2062" s="3"/>
      <c r="B2062" s="3"/>
      <c r="C2062" s="3"/>
      <c r="D2062" s="3"/>
      <c r="E2062" s="3"/>
      <c r="F2062" s="3"/>
      <c r="G2062" s="3"/>
      <c r="H2062" s="3"/>
      <c r="I2062" s="3"/>
      <c r="J2062" s="3"/>
      <c r="K2062" s="3"/>
      <c r="L2062" s="3"/>
      <c r="N2062" s="121"/>
    </row>
    <row r="2063" spans="1:14" x14ac:dyDescent="0.35">
      <c r="A2063" s="3"/>
      <c r="B2063" s="3"/>
      <c r="C2063" s="3"/>
      <c r="D2063" s="3"/>
      <c r="E2063" s="3"/>
      <c r="F2063" s="3"/>
      <c r="G2063" s="3"/>
      <c r="H2063" s="3"/>
      <c r="I2063" s="3"/>
      <c r="J2063" s="3"/>
      <c r="K2063" s="3"/>
      <c r="L2063" s="3"/>
      <c r="N2063" s="121"/>
    </row>
    <row r="2064" spans="1:14" x14ac:dyDescent="0.35">
      <c r="A2064" s="3"/>
      <c r="B2064" s="3"/>
      <c r="C2064" s="3"/>
      <c r="D2064" s="3"/>
      <c r="E2064" s="3"/>
      <c r="F2064" s="3"/>
      <c r="G2064" s="3"/>
      <c r="H2064" s="3"/>
      <c r="I2064" s="3"/>
      <c r="J2064" s="3"/>
      <c r="K2064" s="3"/>
      <c r="L2064" s="3"/>
      <c r="N2064" s="121"/>
    </row>
    <row r="2065" spans="1:14" x14ac:dyDescent="0.35">
      <c r="A2065" s="3"/>
      <c r="B2065" s="3"/>
      <c r="C2065" s="3"/>
      <c r="D2065" s="3"/>
      <c r="E2065" s="3"/>
      <c r="F2065" s="3"/>
      <c r="G2065" s="3"/>
      <c r="H2065" s="3"/>
      <c r="I2065" s="3"/>
      <c r="J2065" s="3"/>
      <c r="K2065" s="3"/>
      <c r="L2065" s="3"/>
      <c r="N2065" s="121"/>
    </row>
    <row r="2066" spans="1:14" x14ac:dyDescent="0.35">
      <c r="A2066" s="3"/>
      <c r="B2066" s="3"/>
      <c r="C2066" s="3"/>
      <c r="D2066" s="3"/>
      <c r="E2066" s="3"/>
      <c r="F2066" s="3"/>
      <c r="G2066" s="3"/>
      <c r="H2066" s="3"/>
      <c r="I2066" s="3"/>
      <c r="J2066" s="3"/>
      <c r="K2066" s="3"/>
      <c r="L2066" s="3"/>
      <c r="N2066" s="121"/>
    </row>
    <row r="2067" spans="1:14" x14ac:dyDescent="0.35">
      <c r="A2067" s="3"/>
      <c r="B2067" s="3"/>
      <c r="C2067" s="3"/>
      <c r="D2067" s="3"/>
      <c r="E2067" s="3"/>
      <c r="F2067" s="3"/>
      <c r="G2067" s="3"/>
      <c r="H2067" s="3"/>
      <c r="I2067" s="3"/>
      <c r="J2067" s="3"/>
      <c r="K2067" s="3"/>
      <c r="L2067" s="3"/>
      <c r="N2067" s="121"/>
    </row>
    <row r="2068" spans="1:14" x14ac:dyDescent="0.35">
      <c r="A2068" s="3"/>
      <c r="B2068" s="3"/>
      <c r="C2068" s="3"/>
      <c r="D2068" s="3"/>
      <c r="E2068" s="3"/>
      <c r="F2068" s="3"/>
      <c r="G2068" s="3"/>
      <c r="H2068" s="3"/>
      <c r="I2068" s="3"/>
      <c r="J2068" s="3"/>
      <c r="K2068" s="3"/>
      <c r="L2068" s="3"/>
      <c r="N2068" s="121"/>
    </row>
    <row r="2069" spans="1:14" x14ac:dyDescent="0.35">
      <c r="A2069" s="3"/>
      <c r="B2069" s="3"/>
      <c r="C2069" s="3"/>
      <c r="D2069" s="3"/>
      <c r="E2069" s="3"/>
      <c r="F2069" s="3"/>
      <c r="G2069" s="3"/>
      <c r="H2069" s="3"/>
      <c r="I2069" s="3"/>
      <c r="J2069" s="3"/>
      <c r="K2069" s="3"/>
      <c r="L2069" s="3"/>
      <c r="N2069" s="121"/>
    </row>
    <row r="2070" spans="1:14" x14ac:dyDescent="0.35">
      <c r="A2070" s="3"/>
      <c r="B2070" s="3"/>
      <c r="C2070" s="3"/>
      <c r="D2070" s="3"/>
      <c r="E2070" s="3"/>
      <c r="F2070" s="3"/>
      <c r="G2070" s="3"/>
      <c r="H2070" s="3"/>
      <c r="I2070" s="3"/>
      <c r="J2070" s="3"/>
      <c r="K2070" s="3"/>
      <c r="L2070" s="3"/>
      <c r="N2070" s="121"/>
    </row>
    <row r="2071" spans="1:14" x14ac:dyDescent="0.35">
      <c r="A2071" s="3"/>
      <c r="B2071" s="3"/>
      <c r="C2071" s="3"/>
      <c r="D2071" s="3"/>
      <c r="E2071" s="3"/>
      <c r="F2071" s="3"/>
      <c r="G2071" s="3"/>
      <c r="H2071" s="3"/>
      <c r="I2071" s="3"/>
      <c r="J2071" s="3"/>
      <c r="K2071" s="3"/>
      <c r="L2071" s="3"/>
      <c r="N2071" s="121"/>
    </row>
    <row r="2072" spans="1:14" x14ac:dyDescent="0.35">
      <c r="A2072" s="3"/>
      <c r="B2072" s="3"/>
      <c r="C2072" s="3"/>
      <c r="D2072" s="3"/>
      <c r="E2072" s="3"/>
      <c r="F2072" s="3"/>
      <c r="G2072" s="3"/>
      <c r="H2072" s="3"/>
      <c r="I2072" s="3"/>
      <c r="J2072" s="3"/>
      <c r="K2072" s="3"/>
      <c r="L2072" s="3"/>
      <c r="N2072" s="121"/>
    </row>
    <row r="2073" spans="1:14" x14ac:dyDescent="0.35">
      <c r="A2073" s="3"/>
      <c r="B2073" s="3"/>
      <c r="C2073" s="3"/>
      <c r="D2073" s="3"/>
      <c r="E2073" s="3"/>
      <c r="F2073" s="3"/>
      <c r="G2073" s="3"/>
      <c r="H2073" s="3"/>
      <c r="I2073" s="3"/>
      <c r="J2073" s="3"/>
      <c r="K2073" s="3"/>
      <c r="L2073" s="3"/>
      <c r="N2073" s="121"/>
    </row>
    <row r="2074" spans="1:14" x14ac:dyDescent="0.35">
      <c r="A2074" s="3"/>
      <c r="B2074" s="3"/>
      <c r="C2074" s="3"/>
      <c r="D2074" s="3"/>
      <c r="E2074" s="3"/>
      <c r="F2074" s="3"/>
      <c r="G2074" s="3"/>
      <c r="H2074" s="3"/>
      <c r="I2074" s="3"/>
      <c r="J2074" s="3"/>
      <c r="K2074" s="3"/>
      <c r="L2074" s="3"/>
      <c r="N2074" s="121"/>
    </row>
    <row r="2075" spans="1:14" x14ac:dyDescent="0.35">
      <c r="A2075" s="3"/>
      <c r="B2075" s="3"/>
      <c r="C2075" s="3"/>
      <c r="D2075" s="3"/>
      <c r="E2075" s="3"/>
      <c r="F2075" s="3"/>
      <c r="G2075" s="3"/>
      <c r="H2075" s="3"/>
      <c r="I2075" s="3"/>
      <c r="J2075" s="3"/>
      <c r="K2075" s="3"/>
      <c r="L2075" s="3"/>
      <c r="N2075" s="121"/>
    </row>
    <row r="2076" spans="1:14" x14ac:dyDescent="0.35">
      <c r="A2076" s="3"/>
      <c r="B2076" s="3"/>
      <c r="C2076" s="3"/>
      <c r="D2076" s="3"/>
      <c r="E2076" s="3"/>
      <c r="F2076" s="3"/>
      <c r="G2076" s="3"/>
      <c r="H2076" s="3"/>
      <c r="I2076" s="3"/>
      <c r="J2076" s="3"/>
      <c r="K2076" s="3"/>
      <c r="L2076" s="3"/>
      <c r="N2076" s="121"/>
    </row>
    <row r="2077" spans="1:14" x14ac:dyDescent="0.35">
      <c r="A2077" s="3"/>
      <c r="B2077" s="3"/>
      <c r="C2077" s="3"/>
      <c r="D2077" s="3"/>
      <c r="E2077" s="3"/>
      <c r="F2077" s="3"/>
      <c r="G2077" s="3"/>
      <c r="H2077" s="3"/>
      <c r="I2077" s="3"/>
      <c r="J2077" s="3"/>
      <c r="K2077" s="3"/>
      <c r="L2077" s="3"/>
      <c r="N2077" s="121"/>
    </row>
    <row r="2078" spans="1:14" x14ac:dyDescent="0.35">
      <c r="A2078" s="3"/>
      <c r="B2078" s="3"/>
      <c r="C2078" s="3"/>
      <c r="D2078" s="3"/>
      <c r="E2078" s="3"/>
      <c r="F2078" s="3"/>
      <c r="G2078" s="3"/>
      <c r="H2078" s="3"/>
      <c r="I2078" s="3"/>
      <c r="J2078" s="3"/>
      <c r="K2078" s="3"/>
      <c r="L2078" s="3"/>
      <c r="N2078" s="121"/>
    </row>
    <row r="2079" spans="1:14" x14ac:dyDescent="0.35">
      <c r="A2079" s="3"/>
      <c r="B2079" s="3"/>
      <c r="C2079" s="3"/>
      <c r="D2079" s="3"/>
      <c r="E2079" s="3"/>
      <c r="F2079" s="3"/>
      <c r="G2079" s="3"/>
      <c r="H2079" s="3"/>
      <c r="I2079" s="3"/>
      <c r="J2079" s="3"/>
      <c r="K2079" s="3"/>
      <c r="L2079" s="3"/>
      <c r="N2079" s="121"/>
    </row>
    <row r="2080" spans="1:14" x14ac:dyDescent="0.35">
      <c r="A2080" s="3"/>
      <c r="B2080" s="3"/>
      <c r="C2080" s="3"/>
      <c r="D2080" s="3"/>
      <c r="E2080" s="3"/>
      <c r="F2080" s="3"/>
      <c r="G2080" s="3"/>
      <c r="H2080" s="3"/>
      <c r="I2080" s="3"/>
      <c r="J2080" s="3"/>
      <c r="K2080" s="3"/>
      <c r="L2080" s="3"/>
      <c r="N2080" s="121"/>
    </row>
    <row r="2081" spans="1:14" x14ac:dyDescent="0.35">
      <c r="A2081" s="3"/>
      <c r="B2081" s="3"/>
      <c r="C2081" s="3"/>
      <c r="D2081" s="3"/>
      <c r="E2081" s="3"/>
      <c r="F2081" s="3"/>
      <c r="G2081" s="3"/>
      <c r="H2081" s="3"/>
      <c r="I2081" s="3"/>
      <c r="J2081" s="3"/>
      <c r="K2081" s="3"/>
      <c r="L2081" s="3"/>
      <c r="N2081" s="121"/>
    </row>
    <row r="2082" spans="1:14" x14ac:dyDescent="0.35">
      <c r="A2082" s="3"/>
      <c r="B2082" s="3"/>
      <c r="C2082" s="3"/>
      <c r="D2082" s="3"/>
      <c r="E2082" s="3"/>
      <c r="F2082" s="3"/>
      <c r="G2082" s="3"/>
      <c r="H2082" s="3"/>
      <c r="I2082" s="3"/>
      <c r="J2082" s="3"/>
      <c r="K2082" s="3"/>
      <c r="L2082" s="3"/>
      <c r="N2082" s="121"/>
    </row>
    <row r="2083" spans="1:14" x14ac:dyDescent="0.35">
      <c r="A2083" s="3"/>
      <c r="B2083" s="3"/>
      <c r="C2083" s="3"/>
      <c r="D2083" s="3"/>
      <c r="E2083" s="3"/>
      <c r="F2083" s="3"/>
      <c r="G2083" s="3"/>
      <c r="H2083" s="3"/>
      <c r="I2083" s="3"/>
      <c r="J2083" s="3"/>
      <c r="K2083" s="3"/>
      <c r="L2083" s="3"/>
      <c r="N2083" s="121"/>
    </row>
    <row r="2084" spans="1:14" x14ac:dyDescent="0.35">
      <c r="A2084" s="3"/>
      <c r="B2084" s="3"/>
      <c r="C2084" s="3"/>
      <c r="D2084" s="3"/>
      <c r="E2084" s="3"/>
      <c r="F2084" s="3"/>
      <c r="G2084" s="3"/>
      <c r="H2084" s="3"/>
      <c r="I2084" s="3"/>
      <c r="J2084" s="3"/>
      <c r="K2084" s="3"/>
      <c r="L2084" s="3"/>
      <c r="N2084" s="121"/>
    </row>
    <row r="2085" spans="1:14" x14ac:dyDescent="0.35">
      <c r="A2085" s="3"/>
      <c r="B2085" s="3"/>
      <c r="C2085" s="3"/>
      <c r="D2085" s="3"/>
      <c r="E2085" s="3"/>
      <c r="F2085" s="3"/>
      <c r="G2085" s="3"/>
      <c r="H2085" s="3"/>
      <c r="I2085" s="3"/>
      <c r="J2085" s="3"/>
      <c r="K2085" s="3"/>
      <c r="L2085" s="3"/>
      <c r="N2085" s="121"/>
    </row>
    <row r="2086" spans="1:14" x14ac:dyDescent="0.35">
      <c r="A2086" s="3"/>
      <c r="B2086" s="3"/>
      <c r="C2086" s="3"/>
      <c r="D2086" s="3"/>
      <c r="E2086" s="3"/>
      <c r="F2086" s="3"/>
      <c r="G2086" s="3"/>
      <c r="H2086" s="3"/>
      <c r="I2086" s="3"/>
      <c r="J2086" s="3"/>
      <c r="K2086" s="3"/>
      <c r="L2086" s="3"/>
      <c r="N2086" s="121"/>
    </row>
    <row r="2087" spans="1:14" x14ac:dyDescent="0.35">
      <c r="A2087" s="3"/>
      <c r="B2087" s="3"/>
      <c r="C2087" s="3"/>
      <c r="D2087" s="3"/>
      <c r="E2087" s="3"/>
      <c r="F2087" s="3"/>
      <c r="G2087" s="3"/>
      <c r="H2087" s="3"/>
      <c r="I2087" s="3"/>
      <c r="J2087" s="3"/>
      <c r="K2087" s="3"/>
      <c r="L2087" s="3"/>
      <c r="N2087" s="121"/>
    </row>
    <row r="2088" spans="1:14" x14ac:dyDescent="0.35">
      <c r="A2088" s="3"/>
      <c r="B2088" s="3"/>
      <c r="C2088" s="3"/>
      <c r="D2088" s="3"/>
      <c r="E2088" s="3"/>
      <c r="F2088" s="3"/>
      <c r="G2088" s="3"/>
      <c r="H2088" s="3"/>
      <c r="I2088" s="3"/>
      <c r="J2088" s="3"/>
      <c r="K2088" s="3"/>
      <c r="L2088" s="3"/>
      <c r="N2088" s="121"/>
    </row>
    <row r="2089" spans="1:14" x14ac:dyDescent="0.35">
      <c r="A2089" s="3"/>
      <c r="B2089" s="3"/>
      <c r="C2089" s="3"/>
      <c r="D2089" s="3"/>
      <c r="E2089" s="3"/>
      <c r="F2089" s="3"/>
      <c r="G2089" s="3"/>
      <c r="H2089" s="3"/>
      <c r="I2089" s="3"/>
      <c r="J2089" s="3"/>
      <c r="K2089" s="3"/>
      <c r="L2089" s="3"/>
      <c r="N2089" s="121"/>
    </row>
    <row r="2090" spans="1:14" x14ac:dyDescent="0.35">
      <c r="A2090" s="3"/>
      <c r="B2090" s="3"/>
      <c r="C2090" s="3"/>
      <c r="D2090" s="3"/>
      <c r="E2090" s="3"/>
      <c r="F2090" s="3"/>
      <c r="G2090" s="3"/>
      <c r="H2090" s="3"/>
      <c r="I2090" s="3"/>
      <c r="J2090" s="3"/>
      <c r="K2090" s="3"/>
      <c r="L2090" s="3"/>
      <c r="N2090" s="121"/>
    </row>
    <row r="2091" spans="1:14" x14ac:dyDescent="0.35">
      <c r="A2091" s="3"/>
      <c r="B2091" s="3"/>
      <c r="C2091" s="3"/>
      <c r="D2091" s="3"/>
      <c r="E2091" s="3"/>
      <c r="F2091" s="3"/>
      <c r="G2091" s="3"/>
      <c r="H2091" s="3"/>
      <c r="I2091" s="3"/>
      <c r="J2091" s="3"/>
      <c r="K2091" s="3"/>
      <c r="L2091" s="3"/>
      <c r="N2091" s="121"/>
    </row>
    <row r="2092" spans="1:14" x14ac:dyDescent="0.35">
      <c r="A2092" s="3"/>
      <c r="B2092" s="3"/>
      <c r="C2092" s="3"/>
      <c r="D2092" s="3"/>
      <c r="E2092" s="3"/>
      <c r="F2092" s="3"/>
      <c r="G2092" s="3"/>
      <c r="H2092" s="3"/>
      <c r="I2092" s="3"/>
      <c r="J2092" s="3"/>
      <c r="K2092" s="3"/>
      <c r="L2092" s="3"/>
      <c r="N2092" s="121"/>
    </row>
    <row r="2093" spans="1:14" x14ac:dyDescent="0.35">
      <c r="A2093" s="3"/>
      <c r="B2093" s="3"/>
      <c r="C2093" s="3"/>
      <c r="D2093" s="3"/>
      <c r="E2093" s="3"/>
      <c r="F2093" s="3"/>
      <c r="G2093" s="3"/>
      <c r="H2093" s="3"/>
      <c r="I2093" s="3"/>
      <c r="J2093" s="3"/>
      <c r="K2093" s="3"/>
      <c r="L2093" s="3"/>
      <c r="N2093" s="121"/>
    </row>
    <row r="2094" spans="1:14" x14ac:dyDescent="0.35">
      <c r="A2094" s="3"/>
      <c r="B2094" s="3"/>
      <c r="C2094" s="3"/>
      <c r="D2094" s="3"/>
      <c r="E2094" s="3"/>
      <c r="F2094" s="3"/>
      <c r="G2094" s="3"/>
      <c r="H2094" s="3"/>
      <c r="I2094" s="3"/>
      <c r="J2094" s="3"/>
      <c r="K2094" s="3"/>
      <c r="L2094" s="3"/>
      <c r="N2094" s="121"/>
    </row>
    <row r="2095" spans="1:14" x14ac:dyDescent="0.35">
      <c r="A2095" s="3"/>
      <c r="B2095" s="3"/>
      <c r="C2095" s="3"/>
      <c r="D2095" s="3"/>
      <c r="E2095" s="3"/>
      <c r="F2095" s="3"/>
      <c r="G2095" s="3"/>
      <c r="H2095" s="3"/>
      <c r="I2095" s="3"/>
      <c r="J2095" s="3"/>
      <c r="K2095" s="3"/>
      <c r="L2095" s="3"/>
      <c r="N2095" s="121"/>
    </row>
    <row r="2096" spans="1:14" x14ac:dyDescent="0.35">
      <c r="A2096" s="3"/>
      <c r="B2096" s="3"/>
      <c r="C2096" s="3"/>
      <c r="D2096" s="3"/>
      <c r="E2096" s="3"/>
      <c r="F2096" s="3"/>
      <c r="G2096" s="3"/>
      <c r="H2096" s="3"/>
      <c r="I2096" s="3"/>
      <c r="J2096" s="3"/>
      <c r="K2096" s="3"/>
      <c r="L2096" s="3"/>
      <c r="N2096" s="121"/>
    </row>
    <row r="2097" spans="1:14" x14ac:dyDescent="0.35">
      <c r="A2097" s="3"/>
      <c r="B2097" s="3"/>
      <c r="C2097" s="3"/>
      <c r="D2097" s="3"/>
      <c r="E2097" s="3"/>
      <c r="F2097" s="3"/>
      <c r="G2097" s="3"/>
      <c r="H2097" s="3"/>
      <c r="I2097" s="3"/>
      <c r="J2097" s="3"/>
      <c r="K2097" s="3"/>
      <c r="L2097" s="3"/>
      <c r="N2097" s="121"/>
    </row>
    <row r="2098" spans="1:14" x14ac:dyDescent="0.35">
      <c r="A2098" s="3"/>
      <c r="B2098" s="3"/>
      <c r="C2098" s="3"/>
      <c r="D2098" s="3"/>
      <c r="E2098" s="3"/>
      <c r="F2098" s="3"/>
      <c r="G2098" s="3"/>
      <c r="H2098" s="3"/>
      <c r="I2098" s="3"/>
      <c r="J2098" s="3"/>
      <c r="K2098" s="3"/>
      <c r="L2098" s="3"/>
      <c r="N2098" s="121"/>
    </row>
    <row r="2099" spans="1:14" x14ac:dyDescent="0.35">
      <c r="A2099" s="3"/>
      <c r="B2099" s="3"/>
      <c r="C2099" s="3"/>
      <c r="D2099" s="3"/>
      <c r="E2099" s="3"/>
      <c r="F2099" s="3"/>
      <c r="G2099" s="3"/>
      <c r="H2099" s="3"/>
      <c r="I2099" s="3"/>
      <c r="J2099" s="3"/>
      <c r="K2099" s="3"/>
      <c r="L2099" s="3"/>
      <c r="N2099" s="121"/>
    </row>
    <row r="2100" spans="1:14" x14ac:dyDescent="0.35">
      <c r="A2100" s="3"/>
      <c r="B2100" s="3"/>
      <c r="C2100" s="3"/>
      <c r="D2100" s="3"/>
      <c r="E2100" s="3"/>
      <c r="F2100" s="3"/>
      <c r="G2100" s="3"/>
      <c r="H2100" s="3"/>
      <c r="I2100" s="3"/>
      <c r="J2100" s="3"/>
      <c r="K2100" s="3"/>
      <c r="L2100" s="3"/>
      <c r="N2100" s="121"/>
    </row>
    <row r="2101" spans="1:14" x14ac:dyDescent="0.35">
      <c r="A2101" s="3"/>
      <c r="B2101" s="3"/>
      <c r="C2101" s="3"/>
      <c r="D2101" s="3"/>
      <c r="E2101" s="3"/>
      <c r="F2101" s="3"/>
      <c r="G2101" s="3"/>
      <c r="H2101" s="3"/>
      <c r="I2101" s="3"/>
      <c r="J2101" s="3"/>
      <c r="K2101" s="3"/>
      <c r="L2101" s="3"/>
      <c r="N2101" s="121"/>
    </row>
    <row r="2102" spans="1:14" x14ac:dyDescent="0.35">
      <c r="A2102" s="3"/>
      <c r="B2102" s="3"/>
      <c r="C2102" s="3"/>
      <c r="D2102" s="3"/>
      <c r="E2102" s="3"/>
      <c r="F2102" s="3"/>
      <c r="G2102" s="3"/>
      <c r="H2102" s="3"/>
      <c r="I2102" s="3"/>
      <c r="J2102" s="3"/>
      <c r="K2102" s="3"/>
      <c r="L2102" s="3"/>
      <c r="N2102" s="121"/>
    </row>
    <row r="2103" spans="1:14" x14ac:dyDescent="0.35">
      <c r="A2103" s="3"/>
      <c r="B2103" s="3"/>
      <c r="C2103" s="3"/>
      <c r="D2103" s="3"/>
      <c r="E2103" s="3"/>
      <c r="F2103" s="3"/>
      <c r="G2103" s="3"/>
      <c r="H2103" s="3"/>
      <c r="I2103" s="3"/>
      <c r="J2103" s="3"/>
      <c r="K2103" s="3"/>
      <c r="L2103" s="3"/>
      <c r="N2103" s="121"/>
    </row>
    <row r="2104" spans="1:14" x14ac:dyDescent="0.35">
      <c r="A2104" s="3"/>
      <c r="B2104" s="3"/>
      <c r="C2104" s="3"/>
      <c r="D2104" s="3"/>
      <c r="E2104" s="3"/>
      <c r="F2104" s="3"/>
      <c r="G2104" s="3"/>
      <c r="H2104" s="3"/>
      <c r="I2104" s="3"/>
      <c r="J2104" s="3"/>
      <c r="K2104" s="3"/>
      <c r="L2104" s="3"/>
      <c r="N2104" s="121"/>
    </row>
    <row r="2105" spans="1:14" x14ac:dyDescent="0.35">
      <c r="A2105" s="3"/>
      <c r="B2105" s="3"/>
      <c r="C2105" s="3"/>
      <c r="D2105" s="3"/>
      <c r="E2105" s="3"/>
      <c r="F2105" s="3"/>
      <c r="G2105" s="3"/>
      <c r="H2105" s="3"/>
      <c r="I2105" s="3"/>
      <c r="J2105" s="3"/>
      <c r="K2105" s="3"/>
      <c r="L2105" s="3"/>
      <c r="N2105" s="121"/>
    </row>
    <row r="2106" spans="1:14" x14ac:dyDescent="0.35">
      <c r="A2106" s="3"/>
      <c r="B2106" s="3"/>
      <c r="C2106" s="3"/>
      <c r="D2106" s="3"/>
      <c r="E2106" s="3"/>
      <c r="F2106" s="3"/>
      <c r="G2106" s="3"/>
      <c r="H2106" s="3"/>
      <c r="I2106" s="3"/>
      <c r="J2106" s="3"/>
      <c r="K2106" s="3"/>
      <c r="L2106" s="3"/>
      <c r="N2106" s="121"/>
    </row>
    <row r="2107" spans="1:14" x14ac:dyDescent="0.35">
      <c r="A2107" s="3"/>
      <c r="B2107" s="3"/>
      <c r="C2107" s="3"/>
      <c r="D2107" s="3"/>
      <c r="E2107" s="3"/>
      <c r="F2107" s="3"/>
      <c r="G2107" s="3"/>
      <c r="H2107" s="3"/>
      <c r="I2107" s="3"/>
      <c r="J2107" s="3"/>
      <c r="K2107" s="3"/>
      <c r="L2107" s="3"/>
      <c r="N2107" s="121"/>
    </row>
    <row r="2108" spans="1:14" x14ac:dyDescent="0.35">
      <c r="A2108" s="3"/>
      <c r="B2108" s="3"/>
      <c r="C2108" s="3"/>
      <c r="D2108" s="3"/>
      <c r="E2108" s="3"/>
      <c r="F2108" s="3"/>
      <c r="G2108" s="3"/>
      <c r="H2108" s="3"/>
      <c r="I2108" s="3"/>
      <c r="J2108" s="3"/>
      <c r="K2108" s="3"/>
      <c r="L2108" s="3"/>
      <c r="N2108" s="121"/>
    </row>
    <row r="2109" spans="1:14" x14ac:dyDescent="0.35">
      <c r="A2109" s="3"/>
      <c r="B2109" s="3"/>
      <c r="C2109" s="3"/>
      <c r="D2109" s="3"/>
      <c r="E2109" s="3"/>
      <c r="F2109" s="3"/>
      <c r="G2109" s="3"/>
      <c r="H2109" s="3"/>
      <c r="I2109" s="3"/>
      <c r="J2109" s="3"/>
      <c r="K2109" s="3"/>
      <c r="L2109" s="3"/>
      <c r="N2109" s="121"/>
    </row>
    <row r="2110" spans="1:14" x14ac:dyDescent="0.35">
      <c r="A2110" s="3"/>
      <c r="B2110" s="3"/>
      <c r="C2110" s="3"/>
      <c r="D2110" s="3"/>
      <c r="E2110" s="3"/>
      <c r="F2110" s="3"/>
      <c r="G2110" s="3"/>
      <c r="H2110" s="3"/>
      <c r="I2110" s="3"/>
      <c r="J2110" s="3"/>
      <c r="K2110" s="3"/>
      <c r="L2110" s="3"/>
      <c r="N2110" s="121"/>
    </row>
    <row r="2111" spans="1:14" x14ac:dyDescent="0.35">
      <c r="A2111" s="3"/>
      <c r="B2111" s="3"/>
      <c r="C2111" s="3"/>
      <c r="D2111" s="3"/>
      <c r="E2111" s="3"/>
      <c r="F2111" s="3"/>
      <c r="G2111" s="3"/>
      <c r="H2111" s="3"/>
      <c r="I2111" s="3"/>
      <c r="J2111" s="3"/>
      <c r="K2111" s="3"/>
      <c r="L2111" s="3"/>
      <c r="N2111" s="121"/>
    </row>
    <row r="2112" spans="1:14" x14ac:dyDescent="0.35">
      <c r="A2112" s="3"/>
      <c r="B2112" s="3"/>
      <c r="C2112" s="3"/>
      <c r="D2112" s="3"/>
      <c r="E2112" s="3"/>
      <c r="F2112" s="3"/>
      <c r="G2112" s="3"/>
      <c r="H2112" s="3"/>
      <c r="I2112" s="3"/>
      <c r="J2112" s="3"/>
      <c r="K2112" s="3"/>
      <c r="L2112" s="3"/>
      <c r="N2112" s="121"/>
    </row>
    <row r="2113" spans="1:14" x14ac:dyDescent="0.35">
      <c r="A2113" s="3"/>
      <c r="B2113" s="3"/>
      <c r="C2113" s="3"/>
      <c r="D2113" s="3"/>
      <c r="E2113" s="3"/>
      <c r="F2113" s="3"/>
      <c r="G2113" s="3"/>
      <c r="H2113" s="3"/>
      <c r="I2113" s="3"/>
      <c r="J2113" s="3"/>
      <c r="K2113" s="3"/>
      <c r="L2113" s="3"/>
      <c r="N2113" s="121"/>
    </row>
    <row r="2114" spans="1:14" x14ac:dyDescent="0.35">
      <c r="A2114" s="3"/>
      <c r="B2114" s="3"/>
      <c r="C2114" s="3"/>
      <c r="D2114" s="3"/>
      <c r="E2114" s="3"/>
      <c r="F2114" s="3"/>
      <c r="G2114" s="3"/>
      <c r="H2114" s="3"/>
      <c r="I2114" s="3"/>
      <c r="J2114" s="3"/>
      <c r="K2114" s="3"/>
      <c r="L2114" s="3"/>
      <c r="N2114" s="121"/>
    </row>
    <row r="2115" spans="1:14" x14ac:dyDescent="0.35">
      <c r="A2115" s="3"/>
      <c r="B2115" s="3"/>
      <c r="C2115" s="3"/>
      <c r="D2115" s="3"/>
      <c r="E2115" s="3"/>
      <c r="F2115" s="3"/>
      <c r="G2115" s="3"/>
      <c r="H2115" s="3"/>
      <c r="I2115" s="3"/>
      <c r="J2115" s="3"/>
      <c r="K2115" s="3"/>
      <c r="L2115" s="3"/>
      <c r="N2115" s="121"/>
    </row>
    <row r="2116" spans="1:14" x14ac:dyDescent="0.35">
      <c r="A2116" s="3"/>
      <c r="B2116" s="3"/>
      <c r="C2116" s="3"/>
      <c r="D2116" s="3"/>
      <c r="E2116" s="3"/>
      <c r="F2116" s="3"/>
      <c r="G2116" s="3"/>
      <c r="H2116" s="3"/>
      <c r="I2116" s="3"/>
      <c r="J2116" s="3"/>
      <c r="K2116" s="3"/>
      <c r="L2116" s="3"/>
      <c r="N2116" s="121"/>
    </row>
    <row r="2117" spans="1:14" x14ac:dyDescent="0.35">
      <c r="A2117" s="3"/>
      <c r="B2117" s="3"/>
      <c r="C2117" s="3"/>
      <c r="D2117" s="3"/>
      <c r="E2117" s="3"/>
      <c r="F2117" s="3"/>
      <c r="G2117" s="3"/>
      <c r="H2117" s="3"/>
      <c r="I2117" s="3"/>
      <c r="J2117" s="3"/>
      <c r="K2117" s="3"/>
      <c r="L2117" s="3"/>
      <c r="N2117" s="121"/>
    </row>
    <row r="2118" spans="1:14" x14ac:dyDescent="0.35">
      <c r="A2118" s="3"/>
      <c r="B2118" s="3"/>
      <c r="C2118" s="3"/>
      <c r="D2118" s="3"/>
      <c r="E2118" s="3"/>
      <c r="F2118" s="3"/>
      <c r="G2118" s="3"/>
      <c r="H2118" s="3"/>
      <c r="I2118" s="3"/>
      <c r="J2118" s="3"/>
      <c r="K2118" s="3"/>
      <c r="L2118" s="3"/>
      <c r="N2118" s="121"/>
    </row>
    <row r="2119" spans="1:14" x14ac:dyDescent="0.35">
      <c r="A2119" s="3"/>
      <c r="B2119" s="3"/>
      <c r="C2119" s="3"/>
      <c r="D2119" s="3"/>
      <c r="E2119" s="3"/>
      <c r="F2119" s="3"/>
      <c r="G2119" s="3"/>
      <c r="H2119" s="3"/>
      <c r="I2119" s="3"/>
      <c r="J2119" s="3"/>
      <c r="K2119" s="3"/>
      <c r="L2119" s="3"/>
      <c r="N2119" s="121"/>
    </row>
    <row r="2120" spans="1:14" x14ac:dyDescent="0.35">
      <c r="A2120" s="3"/>
      <c r="B2120" s="3"/>
      <c r="C2120" s="3"/>
      <c r="D2120" s="3"/>
      <c r="E2120" s="3"/>
      <c r="F2120" s="3"/>
      <c r="G2120" s="3"/>
      <c r="H2120" s="3"/>
      <c r="I2120" s="3"/>
      <c r="J2120" s="3"/>
      <c r="K2120" s="3"/>
      <c r="L2120" s="3"/>
      <c r="N2120" s="121"/>
    </row>
    <row r="2121" spans="1:14" x14ac:dyDescent="0.35">
      <c r="A2121" s="3"/>
      <c r="B2121" s="3"/>
      <c r="C2121" s="3"/>
      <c r="D2121" s="3"/>
      <c r="E2121" s="3"/>
      <c r="F2121" s="3"/>
      <c r="G2121" s="3"/>
      <c r="H2121" s="3"/>
      <c r="I2121" s="3"/>
      <c r="J2121" s="3"/>
      <c r="K2121" s="3"/>
      <c r="L2121" s="3"/>
      <c r="N2121" s="121"/>
    </row>
    <row r="2122" spans="1:14" x14ac:dyDescent="0.35">
      <c r="A2122" s="3"/>
      <c r="B2122" s="3"/>
      <c r="C2122" s="3"/>
      <c r="D2122" s="3"/>
      <c r="E2122" s="3"/>
      <c r="F2122" s="3"/>
      <c r="G2122" s="3"/>
      <c r="H2122" s="3"/>
      <c r="I2122" s="3"/>
      <c r="J2122" s="3"/>
      <c r="K2122" s="3"/>
      <c r="L2122" s="3"/>
      <c r="N2122" s="121"/>
    </row>
    <row r="2123" spans="1:14" x14ac:dyDescent="0.35">
      <c r="A2123" s="3"/>
      <c r="B2123" s="3"/>
      <c r="C2123" s="3"/>
      <c r="D2123" s="3"/>
      <c r="E2123" s="3"/>
      <c r="F2123" s="3"/>
      <c r="G2123" s="3"/>
      <c r="H2123" s="3"/>
      <c r="I2123" s="3"/>
      <c r="J2123" s="3"/>
      <c r="K2123" s="3"/>
      <c r="L2123" s="3"/>
      <c r="N2123" s="121"/>
    </row>
    <row r="2124" spans="1:14" x14ac:dyDescent="0.35">
      <c r="A2124" s="3"/>
      <c r="B2124" s="3"/>
      <c r="C2124" s="3"/>
      <c r="D2124" s="3"/>
      <c r="E2124" s="3"/>
      <c r="F2124" s="3"/>
      <c r="G2124" s="3"/>
      <c r="H2124" s="3"/>
      <c r="I2124" s="3"/>
      <c r="J2124" s="3"/>
      <c r="K2124" s="3"/>
      <c r="L2124" s="3"/>
      <c r="N2124" s="121"/>
    </row>
    <row r="2125" spans="1:14" x14ac:dyDescent="0.35">
      <c r="A2125" s="3"/>
      <c r="B2125" s="3"/>
      <c r="C2125" s="3"/>
      <c r="D2125" s="3"/>
      <c r="E2125" s="3"/>
      <c r="F2125" s="3"/>
      <c r="G2125" s="3"/>
      <c r="H2125" s="3"/>
      <c r="I2125" s="3"/>
      <c r="J2125" s="3"/>
      <c r="K2125" s="3"/>
      <c r="L2125" s="3"/>
      <c r="N2125" s="121"/>
    </row>
    <row r="2126" spans="1:14" x14ac:dyDescent="0.35">
      <c r="A2126" s="3"/>
      <c r="B2126" s="3"/>
      <c r="C2126" s="3"/>
      <c r="D2126" s="3"/>
      <c r="E2126" s="3"/>
      <c r="F2126" s="3"/>
      <c r="G2126" s="3"/>
      <c r="H2126" s="3"/>
      <c r="I2126" s="3"/>
      <c r="J2126" s="3"/>
      <c r="K2126" s="3"/>
      <c r="L2126" s="3"/>
      <c r="N2126" s="121"/>
    </row>
    <row r="2127" spans="1:14" x14ac:dyDescent="0.35">
      <c r="A2127" s="3"/>
      <c r="B2127" s="3"/>
      <c r="C2127" s="3"/>
      <c r="D2127" s="3"/>
      <c r="E2127" s="3"/>
      <c r="F2127" s="3"/>
      <c r="G2127" s="3"/>
      <c r="H2127" s="3"/>
      <c r="I2127" s="3"/>
      <c r="J2127" s="3"/>
      <c r="K2127" s="3"/>
      <c r="L2127" s="3"/>
      <c r="N2127" s="121"/>
    </row>
    <row r="2128" spans="1:14" x14ac:dyDescent="0.35">
      <c r="A2128" s="3"/>
      <c r="B2128" s="3"/>
      <c r="C2128" s="3"/>
      <c r="D2128" s="3"/>
      <c r="E2128" s="3"/>
      <c r="F2128" s="3"/>
      <c r="G2128" s="3"/>
      <c r="H2128" s="3"/>
      <c r="I2128" s="3"/>
      <c r="J2128" s="3"/>
      <c r="K2128" s="3"/>
      <c r="L2128" s="3"/>
      <c r="N2128" s="121"/>
    </row>
    <row r="2129" spans="1:14" x14ac:dyDescent="0.35">
      <c r="A2129" s="3"/>
      <c r="B2129" s="3"/>
      <c r="C2129" s="3"/>
      <c r="D2129" s="3"/>
      <c r="E2129" s="3"/>
      <c r="F2129" s="3"/>
      <c r="G2129" s="3"/>
      <c r="H2129" s="3"/>
      <c r="I2129" s="3"/>
      <c r="J2129" s="3"/>
      <c r="K2129" s="3"/>
      <c r="L2129" s="3"/>
      <c r="N2129" s="121"/>
    </row>
    <row r="2130" spans="1:14" x14ac:dyDescent="0.35">
      <c r="A2130" s="3"/>
      <c r="B2130" s="3"/>
      <c r="C2130" s="3"/>
      <c r="D2130" s="3"/>
      <c r="E2130" s="3"/>
      <c r="F2130" s="3"/>
      <c r="G2130" s="3"/>
      <c r="H2130" s="3"/>
      <c r="I2130" s="3"/>
      <c r="J2130" s="3"/>
      <c r="K2130" s="3"/>
      <c r="L2130" s="3"/>
      <c r="N2130" s="121"/>
    </row>
    <row r="2131" spans="1:14" x14ac:dyDescent="0.35">
      <c r="A2131" s="3"/>
      <c r="B2131" s="3"/>
      <c r="C2131" s="3"/>
      <c r="D2131" s="3"/>
      <c r="E2131" s="3"/>
      <c r="F2131" s="3"/>
      <c r="G2131" s="3"/>
      <c r="H2131" s="3"/>
      <c r="I2131" s="3"/>
      <c r="J2131" s="3"/>
      <c r="K2131" s="3"/>
      <c r="L2131" s="3"/>
      <c r="N2131" s="121"/>
    </row>
    <row r="2132" spans="1:14" x14ac:dyDescent="0.35">
      <c r="A2132" s="3"/>
      <c r="B2132" s="3"/>
      <c r="C2132" s="3"/>
      <c r="D2132" s="3"/>
      <c r="E2132" s="3"/>
      <c r="F2132" s="3"/>
      <c r="G2132" s="3"/>
      <c r="H2132" s="3"/>
      <c r="I2132" s="3"/>
      <c r="J2132" s="3"/>
      <c r="K2132" s="3"/>
      <c r="L2132" s="3"/>
      <c r="N2132" s="121"/>
    </row>
    <row r="2133" spans="1:14" x14ac:dyDescent="0.35">
      <c r="A2133" s="3"/>
      <c r="B2133" s="3"/>
      <c r="C2133" s="3"/>
      <c r="D2133" s="3"/>
      <c r="E2133" s="3"/>
      <c r="F2133" s="3"/>
      <c r="G2133" s="3"/>
      <c r="H2133" s="3"/>
      <c r="I2133" s="3"/>
      <c r="J2133" s="3"/>
      <c r="K2133" s="3"/>
      <c r="L2133" s="3"/>
      <c r="N2133" s="121"/>
    </row>
    <row r="2134" spans="1:14" x14ac:dyDescent="0.35">
      <c r="A2134" s="3"/>
      <c r="B2134" s="3"/>
      <c r="C2134" s="3"/>
      <c r="D2134" s="3"/>
      <c r="E2134" s="3"/>
      <c r="F2134" s="3"/>
      <c r="G2134" s="3"/>
      <c r="H2134" s="3"/>
      <c r="I2134" s="3"/>
      <c r="J2134" s="3"/>
      <c r="K2134" s="3"/>
      <c r="L2134" s="3"/>
      <c r="N2134" s="121"/>
    </row>
    <row r="2135" spans="1:14" x14ac:dyDescent="0.35">
      <c r="A2135" s="3"/>
      <c r="B2135" s="3"/>
      <c r="C2135" s="3"/>
      <c r="D2135" s="3"/>
      <c r="E2135" s="3"/>
      <c r="F2135" s="3"/>
      <c r="G2135" s="3"/>
      <c r="H2135" s="3"/>
      <c r="I2135" s="3"/>
      <c r="J2135" s="3"/>
      <c r="K2135" s="3"/>
      <c r="L2135" s="3"/>
      <c r="N2135" s="121"/>
    </row>
    <row r="2136" spans="1:14" x14ac:dyDescent="0.35">
      <c r="A2136" s="3"/>
      <c r="B2136" s="3"/>
      <c r="C2136" s="3"/>
      <c r="D2136" s="3"/>
      <c r="E2136" s="3"/>
      <c r="F2136" s="3"/>
      <c r="G2136" s="3"/>
      <c r="H2136" s="3"/>
      <c r="I2136" s="3"/>
      <c r="J2136" s="3"/>
      <c r="K2136" s="3"/>
      <c r="L2136" s="3"/>
      <c r="N2136" s="121"/>
    </row>
    <row r="2137" spans="1:14" x14ac:dyDescent="0.35">
      <c r="A2137" s="3"/>
      <c r="B2137" s="3"/>
      <c r="C2137" s="3"/>
      <c r="D2137" s="3"/>
      <c r="E2137" s="3"/>
      <c r="F2137" s="3"/>
      <c r="G2137" s="3"/>
      <c r="H2137" s="3"/>
      <c r="I2137" s="3"/>
      <c r="J2137" s="3"/>
      <c r="K2137" s="3"/>
      <c r="L2137" s="3"/>
      <c r="N2137" s="121"/>
    </row>
    <row r="2138" spans="1:14" x14ac:dyDescent="0.35">
      <c r="A2138" s="3"/>
      <c r="B2138" s="3"/>
      <c r="C2138" s="3"/>
      <c r="D2138" s="3"/>
      <c r="E2138" s="3"/>
      <c r="F2138" s="3"/>
      <c r="G2138" s="3"/>
      <c r="H2138" s="3"/>
      <c r="I2138" s="3"/>
      <c r="J2138" s="3"/>
      <c r="K2138" s="3"/>
      <c r="L2138" s="3"/>
      <c r="N2138" s="121"/>
    </row>
    <row r="2139" spans="1:14" x14ac:dyDescent="0.35">
      <c r="A2139" s="3"/>
      <c r="B2139" s="3"/>
      <c r="C2139" s="3"/>
      <c r="D2139" s="3"/>
      <c r="E2139" s="3"/>
      <c r="F2139" s="3"/>
      <c r="G2139" s="3"/>
      <c r="H2139" s="3"/>
      <c r="I2139" s="3"/>
      <c r="J2139" s="3"/>
      <c r="K2139" s="3"/>
      <c r="L2139" s="3"/>
      <c r="N2139" s="121"/>
    </row>
    <row r="2140" spans="1:14" x14ac:dyDescent="0.35">
      <c r="A2140" s="3"/>
      <c r="B2140" s="3"/>
      <c r="C2140" s="3"/>
      <c r="D2140" s="3"/>
      <c r="E2140" s="3"/>
      <c r="F2140" s="3"/>
      <c r="G2140" s="3"/>
      <c r="H2140" s="3"/>
      <c r="I2140" s="3"/>
      <c r="J2140" s="3"/>
      <c r="K2140" s="3"/>
      <c r="L2140" s="3"/>
      <c r="N2140" s="121"/>
    </row>
    <row r="2141" spans="1:14" x14ac:dyDescent="0.35">
      <c r="A2141" s="3"/>
      <c r="B2141" s="3"/>
      <c r="C2141" s="3"/>
      <c r="D2141" s="3"/>
      <c r="E2141" s="3"/>
      <c r="F2141" s="3"/>
      <c r="G2141" s="3"/>
      <c r="H2141" s="3"/>
      <c r="I2141" s="3"/>
      <c r="J2141" s="3"/>
      <c r="K2141" s="3"/>
      <c r="L2141" s="3"/>
      <c r="N2141" s="121"/>
    </row>
    <row r="2142" spans="1:14" x14ac:dyDescent="0.35">
      <c r="A2142" s="3"/>
      <c r="B2142" s="3"/>
      <c r="C2142" s="3"/>
      <c r="D2142" s="3"/>
      <c r="E2142" s="3"/>
      <c r="F2142" s="3"/>
      <c r="G2142" s="3"/>
      <c r="H2142" s="3"/>
      <c r="I2142" s="3"/>
      <c r="J2142" s="3"/>
      <c r="K2142" s="3"/>
      <c r="L2142" s="3"/>
      <c r="N2142" s="121"/>
    </row>
    <row r="2143" spans="1:14" x14ac:dyDescent="0.35">
      <c r="A2143" s="3"/>
      <c r="B2143" s="3"/>
      <c r="C2143" s="3"/>
      <c r="D2143" s="3"/>
      <c r="E2143" s="3"/>
      <c r="F2143" s="3"/>
      <c r="G2143" s="3"/>
      <c r="H2143" s="3"/>
      <c r="I2143" s="3"/>
      <c r="J2143" s="3"/>
      <c r="K2143" s="3"/>
      <c r="L2143" s="3"/>
      <c r="N2143" s="121"/>
    </row>
    <row r="2144" spans="1:14" x14ac:dyDescent="0.35">
      <c r="A2144" s="3"/>
      <c r="B2144" s="3"/>
      <c r="C2144" s="3"/>
      <c r="D2144" s="3"/>
      <c r="E2144" s="3"/>
      <c r="F2144" s="3"/>
      <c r="G2144" s="3"/>
      <c r="H2144" s="3"/>
      <c r="I2144" s="3"/>
      <c r="J2144" s="3"/>
      <c r="K2144" s="3"/>
      <c r="L2144" s="3"/>
      <c r="N2144" s="121"/>
    </row>
    <row r="2145" spans="1:14" x14ac:dyDescent="0.35">
      <c r="A2145" s="3"/>
      <c r="B2145" s="3"/>
      <c r="C2145" s="3"/>
      <c r="D2145" s="3"/>
      <c r="E2145" s="3"/>
      <c r="F2145" s="3"/>
      <c r="G2145" s="3"/>
      <c r="H2145" s="3"/>
      <c r="I2145" s="3"/>
      <c r="J2145" s="3"/>
      <c r="K2145" s="3"/>
      <c r="L2145" s="3"/>
      <c r="N2145" s="121"/>
    </row>
    <row r="2146" spans="1:14" x14ac:dyDescent="0.35">
      <c r="A2146" s="3"/>
      <c r="B2146" s="3"/>
      <c r="C2146" s="3"/>
      <c r="D2146" s="3"/>
      <c r="E2146" s="3"/>
      <c r="F2146" s="3"/>
      <c r="G2146" s="3"/>
      <c r="H2146" s="3"/>
      <c r="I2146" s="3"/>
      <c r="J2146" s="3"/>
      <c r="K2146" s="3"/>
      <c r="L2146" s="3"/>
      <c r="N2146" s="121"/>
    </row>
    <row r="2147" spans="1:14" x14ac:dyDescent="0.35">
      <c r="A2147" s="3"/>
      <c r="B2147" s="3"/>
      <c r="C2147" s="3"/>
      <c r="D2147" s="3"/>
      <c r="E2147" s="3"/>
      <c r="F2147" s="3"/>
      <c r="G2147" s="3"/>
      <c r="H2147" s="3"/>
      <c r="I2147" s="3"/>
      <c r="J2147" s="3"/>
      <c r="K2147" s="3"/>
      <c r="L2147" s="3"/>
      <c r="N2147" s="121"/>
    </row>
    <row r="2148" spans="1:14" x14ac:dyDescent="0.35">
      <c r="A2148" s="3"/>
      <c r="B2148" s="3"/>
      <c r="C2148" s="3"/>
      <c r="D2148" s="3"/>
      <c r="E2148" s="3"/>
      <c r="F2148" s="3"/>
      <c r="G2148" s="3"/>
      <c r="H2148" s="3"/>
      <c r="I2148" s="3"/>
      <c r="J2148" s="3"/>
      <c r="K2148" s="3"/>
      <c r="L2148" s="3"/>
      <c r="N2148" s="121"/>
    </row>
    <row r="2149" spans="1:14" x14ac:dyDescent="0.35">
      <c r="A2149" s="3"/>
      <c r="B2149" s="3"/>
      <c r="C2149" s="3"/>
      <c r="D2149" s="3"/>
      <c r="E2149" s="3"/>
      <c r="F2149" s="3"/>
      <c r="G2149" s="3"/>
      <c r="H2149" s="3"/>
      <c r="I2149" s="3"/>
      <c r="J2149" s="3"/>
      <c r="K2149" s="3"/>
      <c r="L2149" s="3"/>
      <c r="N2149" s="121"/>
    </row>
    <row r="2150" spans="1:14" x14ac:dyDescent="0.35">
      <c r="A2150" s="3"/>
      <c r="B2150" s="3"/>
      <c r="C2150" s="3"/>
      <c r="D2150" s="3"/>
      <c r="E2150" s="3"/>
      <c r="F2150" s="3"/>
      <c r="G2150" s="3"/>
      <c r="H2150" s="3"/>
      <c r="I2150" s="3"/>
      <c r="J2150" s="3"/>
      <c r="K2150" s="3"/>
      <c r="L2150" s="3"/>
      <c r="N2150" s="121"/>
    </row>
    <row r="2151" spans="1:14" x14ac:dyDescent="0.35">
      <c r="A2151" s="3"/>
      <c r="B2151" s="3"/>
      <c r="C2151" s="3"/>
      <c r="D2151" s="3"/>
      <c r="E2151" s="3"/>
      <c r="F2151" s="3"/>
      <c r="G2151" s="3"/>
      <c r="H2151" s="3"/>
      <c r="I2151" s="3"/>
      <c r="J2151" s="3"/>
      <c r="K2151" s="3"/>
      <c r="L2151" s="3"/>
      <c r="N2151" s="121"/>
    </row>
    <row r="2152" spans="1:14" x14ac:dyDescent="0.35">
      <c r="A2152" s="3"/>
      <c r="B2152" s="3"/>
      <c r="C2152" s="3"/>
      <c r="D2152" s="3"/>
      <c r="E2152" s="3"/>
      <c r="F2152" s="3"/>
      <c r="G2152" s="3"/>
      <c r="H2152" s="3"/>
      <c r="I2152" s="3"/>
      <c r="J2152" s="3"/>
      <c r="K2152" s="3"/>
      <c r="L2152" s="3"/>
      <c r="N2152" s="121"/>
    </row>
    <row r="2153" spans="1:14" x14ac:dyDescent="0.35">
      <c r="A2153" s="3"/>
      <c r="B2153" s="3"/>
      <c r="C2153" s="3"/>
      <c r="D2153" s="3"/>
      <c r="E2153" s="3"/>
      <c r="F2153" s="3"/>
      <c r="G2153" s="3"/>
      <c r="H2153" s="3"/>
      <c r="I2153" s="3"/>
      <c r="J2153" s="3"/>
      <c r="K2153" s="3"/>
      <c r="L2153" s="3"/>
      <c r="N2153" s="121"/>
    </row>
    <row r="2154" spans="1:14" x14ac:dyDescent="0.35">
      <c r="A2154" s="3"/>
      <c r="B2154" s="3"/>
      <c r="C2154" s="3"/>
      <c r="D2154" s="3"/>
      <c r="E2154" s="3"/>
      <c r="F2154" s="3"/>
      <c r="G2154" s="3"/>
      <c r="H2154" s="3"/>
      <c r="I2154" s="3"/>
      <c r="J2154" s="3"/>
      <c r="K2154" s="3"/>
      <c r="L2154" s="3"/>
      <c r="N2154" s="121"/>
    </row>
    <row r="2155" spans="1:14" x14ac:dyDescent="0.35">
      <c r="A2155" s="3"/>
      <c r="B2155" s="3"/>
      <c r="C2155" s="3"/>
      <c r="D2155" s="3"/>
      <c r="E2155" s="3"/>
      <c r="F2155" s="3"/>
      <c r="G2155" s="3"/>
      <c r="H2155" s="3"/>
      <c r="I2155" s="3"/>
      <c r="J2155" s="3"/>
      <c r="K2155" s="3"/>
      <c r="L2155" s="3"/>
      <c r="N2155" s="121"/>
    </row>
    <row r="2156" spans="1:14" x14ac:dyDescent="0.35">
      <c r="A2156" s="3"/>
      <c r="B2156" s="3"/>
      <c r="C2156" s="3"/>
      <c r="D2156" s="3"/>
      <c r="E2156" s="3"/>
      <c r="F2156" s="3"/>
      <c r="G2156" s="3"/>
      <c r="H2156" s="3"/>
      <c r="I2156" s="3"/>
      <c r="J2156" s="3"/>
      <c r="K2156" s="3"/>
      <c r="L2156" s="3"/>
      <c r="N2156" s="121"/>
    </row>
    <row r="2157" spans="1:14" x14ac:dyDescent="0.35">
      <c r="A2157" s="3"/>
      <c r="B2157" s="3"/>
      <c r="C2157" s="3"/>
      <c r="D2157" s="3"/>
      <c r="E2157" s="3"/>
      <c r="F2157" s="3"/>
      <c r="G2157" s="3"/>
      <c r="H2157" s="3"/>
      <c r="I2157" s="3"/>
      <c r="J2157" s="3"/>
      <c r="K2157" s="3"/>
      <c r="L2157" s="3"/>
      <c r="N2157" s="121"/>
    </row>
    <row r="2158" spans="1:14" x14ac:dyDescent="0.35">
      <c r="A2158" s="3"/>
      <c r="B2158" s="3"/>
      <c r="C2158" s="3"/>
      <c r="D2158" s="3"/>
      <c r="E2158" s="3"/>
      <c r="F2158" s="3"/>
      <c r="G2158" s="3"/>
      <c r="H2158" s="3"/>
      <c r="I2158" s="3"/>
      <c r="J2158" s="3"/>
      <c r="K2158" s="3"/>
      <c r="L2158" s="3"/>
      <c r="N2158" s="121"/>
    </row>
    <row r="2159" spans="1:14" x14ac:dyDescent="0.35">
      <c r="A2159" s="3"/>
      <c r="B2159" s="3"/>
      <c r="C2159" s="3"/>
      <c r="D2159" s="3"/>
      <c r="E2159" s="3"/>
      <c r="F2159" s="3"/>
      <c r="G2159" s="3"/>
      <c r="H2159" s="3"/>
      <c r="I2159" s="3"/>
      <c r="J2159" s="3"/>
      <c r="K2159" s="3"/>
      <c r="L2159" s="3"/>
      <c r="N2159" s="121"/>
    </row>
    <row r="2160" spans="1:14" x14ac:dyDescent="0.35">
      <c r="A2160" s="3"/>
      <c r="B2160" s="3"/>
      <c r="C2160" s="3"/>
      <c r="D2160" s="3"/>
      <c r="E2160" s="3"/>
      <c r="F2160" s="3"/>
      <c r="G2160" s="3"/>
      <c r="H2160" s="3"/>
      <c r="I2160" s="3"/>
      <c r="J2160" s="3"/>
      <c r="K2160" s="3"/>
      <c r="L2160" s="3"/>
      <c r="N2160" s="121"/>
    </row>
    <row r="2161" spans="1:14" x14ac:dyDescent="0.35">
      <c r="A2161" s="3"/>
      <c r="B2161" s="3"/>
      <c r="C2161" s="3"/>
      <c r="D2161" s="3"/>
      <c r="E2161" s="3"/>
      <c r="F2161" s="3"/>
      <c r="G2161" s="3"/>
      <c r="H2161" s="3"/>
      <c r="I2161" s="3"/>
      <c r="J2161" s="3"/>
      <c r="K2161" s="3"/>
      <c r="L2161" s="3"/>
      <c r="N2161" s="121"/>
    </row>
    <row r="2162" spans="1:14" x14ac:dyDescent="0.35">
      <c r="A2162" s="3"/>
      <c r="B2162" s="3"/>
      <c r="C2162" s="3"/>
      <c r="D2162" s="3"/>
      <c r="E2162" s="3"/>
      <c r="F2162" s="3"/>
      <c r="G2162" s="3"/>
      <c r="H2162" s="3"/>
      <c r="I2162" s="3"/>
      <c r="J2162" s="3"/>
      <c r="K2162" s="3"/>
      <c r="L2162" s="3"/>
      <c r="N2162" s="121"/>
    </row>
    <row r="2163" spans="1:14" x14ac:dyDescent="0.35">
      <c r="A2163" s="3"/>
      <c r="B2163" s="3"/>
      <c r="C2163" s="3"/>
      <c r="D2163" s="3"/>
      <c r="E2163" s="3"/>
      <c r="F2163" s="3"/>
      <c r="G2163" s="3"/>
      <c r="H2163" s="3"/>
      <c r="I2163" s="3"/>
      <c r="J2163" s="3"/>
      <c r="K2163" s="3"/>
      <c r="L2163" s="3"/>
      <c r="N2163" s="121"/>
    </row>
    <row r="2164" spans="1:14" x14ac:dyDescent="0.35">
      <c r="A2164" s="3"/>
      <c r="B2164" s="3"/>
      <c r="C2164" s="3"/>
      <c r="D2164" s="3"/>
      <c r="E2164" s="3"/>
      <c r="F2164" s="3"/>
      <c r="G2164" s="3"/>
      <c r="H2164" s="3"/>
      <c r="I2164" s="3"/>
      <c r="J2164" s="3"/>
      <c r="K2164" s="3"/>
      <c r="L2164" s="3"/>
      <c r="N2164" s="121"/>
    </row>
    <row r="2165" spans="1:14" x14ac:dyDescent="0.35">
      <c r="A2165" s="3"/>
      <c r="B2165" s="3"/>
      <c r="C2165" s="3"/>
      <c r="D2165" s="3"/>
      <c r="E2165" s="3"/>
      <c r="F2165" s="3"/>
      <c r="G2165" s="3"/>
      <c r="H2165" s="3"/>
      <c r="I2165" s="3"/>
      <c r="J2165" s="3"/>
      <c r="K2165" s="3"/>
      <c r="L2165" s="3"/>
      <c r="N2165" s="121"/>
    </row>
    <row r="2166" spans="1:14" x14ac:dyDescent="0.35">
      <c r="A2166" s="3"/>
      <c r="B2166" s="3"/>
      <c r="C2166" s="3"/>
      <c r="D2166" s="3"/>
      <c r="E2166" s="3"/>
      <c r="F2166" s="3"/>
      <c r="G2166" s="3"/>
      <c r="H2166" s="3"/>
      <c r="I2166" s="3"/>
      <c r="J2166" s="3"/>
      <c r="K2166" s="3"/>
      <c r="L2166" s="3"/>
      <c r="N2166" s="121"/>
    </row>
    <row r="2167" spans="1:14" x14ac:dyDescent="0.35">
      <c r="A2167" s="3"/>
      <c r="B2167" s="3"/>
      <c r="C2167" s="3"/>
      <c r="D2167" s="3"/>
      <c r="E2167" s="3"/>
      <c r="F2167" s="3"/>
      <c r="G2167" s="3"/>
      <c r="H2167" s="3"/>
      <c r="I2167" s="3"/>
      <c r="J2167" s="3"/>
      <c r="K2167" s="3"/>
      <c r="L2167" s="3"/>
      <c r="N2167" s="121"/>
    </row>
    <row r="2168" spans="1:14" x14ac:dyDescent="0.35">
      <c r="A2168" s="3"/>
      <c r="B2168" s="3"/>
      <c r="C2168" s="3"/>
      <c r="D2168" s="3"/>
      <c r="E2168" s="3"/>
      <c r="F2168" s="3"/>
      <c r="G2168" s="3"/>
      <c r="H2168" s="3"/>
      <c r="I2168" s="3"/>
      <c r="J2168" s="3"/>
      <c r="K2168" s="3"/>
      <c r="L2168" s="3"/>
      <c r="N2168" s="121"/>
    </row>
    <row r="2169" spans="1:14" x14ac:dyDescent="0.35">
      <c r="A2169" s="3"/>
      <c r="B2169" s="3"/>
      <c r="C2169" s="3"/>
      <c r="D2169" s="3"/>
      <c r="E2169" s="3"/>
      <c r="F2169" s="3"/>
      <c r="G2169" s="3"/>
      <c r="H2169" s="3"/>
      <c r="I2169" s="3"/>
      <c r="J2169" s="3"/>
      <c r="K2169" s="3"/>
      <c r="L2169" s="3"/>
      <c r="N2169" s="121"/>
    </row>
    <row r="2170" spans="1:14" x14ac:dyDescent="0.35">
      <c r="A2170" s="3"/>
      <c r="B2170" s="3"/>
      <c r="C2170" s="3"/>
      <c r="D2170" s="3"/>
      <c r="E2170" s="3"/>
      <c r="F2170" s="3"/>
      <c r="G2170" s="3"/>
      <c r="H2170" s="3"/>
      <c r="I2170" s="3"/>
      <c r="J2170" s="3"/>
      <c r="K2170" s="3"/>
      <c r="L2170" s="3"/>
      <c r="N2170" s="121"/>
    </row>
    <row r="2171" spans="1:14" x14ac:dyDescent="0.35">
      <c r="A2171" s="3"/>
      <c r="B2171" s="3"/>
      <c r="C2171" s="3"/>
      <c r="D2171" s="3"/>
      <c r="E2171" s="3"/>
      <c r="F2171" s="3"/>
      <c r="G2171" s="3"/>
      <c r="H2171" s="3"/>
      <c r="I2171" s="3"/>
      <c r="J2171" s="3"/>
      <c r="K2171" s="3"/>
      <c r="L2171" s="3"/>
      <c r="N2171" s="121"/>
    </row>
    <row r="2172" spans="1:14" x14ac:dyDescent="0.35">
      <c r="A2172" s="3"/>
      <c r="B2172" s="3"/>
      <c r="C2172" s="3"/>
      <c r="D2172" s="3"/>
      <c r="E2172" s="3"/>
      <c r="F2172" s="3"/>
      <c r="G2172" s="3"/>
      <c r="H2172" s="3"/>
      <c r="I2172" s="3"/>
      <c r="J2172" s="3"/>
      <c r="K2172" s="3"/>
      <c r="L2172" s="3"/>
      <c r="N2172" s="121"/>
    </row>
    <row r="2173" spans="1:14" x14ac:dyDescent="0.35">
      <c r="A2173" s="3"/>
      <c r="B2173" s="3"/>
      <c r="C2173" s="3"/>
      <c r="D2173" s="3"/>
      <c r="E2173" s="3"/>
      <c r="F2173" s="3"/>
      <c r="G2173" s="3"/>
      <c r="H2173" s="3"/>
      <c r="I2173" s="3"/>
      <c r="J2173" s="3"/>
      <c r="K2173" s="3"/>
      <c r="L2173" s="3"/>
      <c r="N2173" s="121"/>
    </row>
    <row r="2174" spans="1:14" x14ac:dyDescent="0.35">
      <c r="A2174" s="3"/>
      <c r="B2174" s="3"/>
      <c r="C2174" s="3"/>
      <c r="D2174" s="3"/>
      <c r="E2174" s="3"/>
      <c r="F2174" s="3"/>
      <c r="G2174" s="3"/>
      <c r="H2174" s="3"/>
      <c r="I2174" s="3"/>
      <c r="J2174" s="3"/>
      <c r="K2174" s="3"/>
      <c r="L2174" s="3"/>
      <c r="N2174" s="121"/>
    </row>
    <row r="2175" spans="1:14" x14ac:dyDescent="0.35">
      <c r="A2175" s="3"/>
      <c r="B2175" s="3"/>
      <c r="C2175" s="3"/>
      <c r="D2175" s="3"/>
      <c r="E2175" s="3"/>
      <c r="F2175" s="3"/>
      <c r="G2175" s="3"/>
      <c r="H2175" s="3"/>
      <c r="I2175" s="3"/>
      <c r="J2175" s="3"/>
      <c r="K2175" s="3"/>
      <c r="L2175" s="3"/>
      <c r="N2175" s="121"/>
    </row>
    <row r="2176" spans="1:14" x14ac:dyDescent="0.35">
      <c r="A2176" s="3"/>
      <c r="B2176" s="3"/>
      <c r="C2176" s="3"/>
      <c r="D2176" s="3"/>
      <c r="E2176" s="3"/>
      <c r="F2176" s="3"/>
      <c r="G2176" s="3"/>
      <c r="H2176" s="3"/>
      <c r="I2176" s="3"/>
      <c r="J2176" s="3"/>
      <c r="K2176" s="3"/>
      <c r="L2176" s="3"/>
      <c r="N2176" s="121"/>
    </row>
    <row r="2177" spans="1:14" x14ac:dyDescent="0.35">
      <c r="A2177" s="3"/>
      <c r="B2177" s="3"/>
      <c r="C2177" s="3"/>
      <c r="D2177" s="3"/>
      <c r="E2177" s="3"/>
      <c r="F2177" s="3"/>
      <c r="G2177" s="3"/>
      <c r="H2177" s="3"/>
      <c r="I2177" s="3"/>
      <c r="J2177" s="3"/>
      <c r="K2177" s="3"/>
      <c r="L2177" s="3"/>
      <c r="N2177" s="121"/>
    </row>
    <row r="2178" spans="1:14" x14ac:dyDescent="0.35">
      <c r="A2178" s="3"/>
      <c r="B2178" s="3"/>
      <c r="C2178" s="3"/>
      <c r="D2178" s="3"/>
      <c r="E2178" s="3"/>
      <c r="F2178" s="3"/>
      <c r="G2178" s="3"/>
      <c r="H2178" s="3"/>
      <c r="I2178" s="3"/>
      <c r="J2178" s="3"/>
      <c r="K2178" s="3"/>
      <c r="L2178" s="3"/>
      <c r="N2178" s="121"/>
    </row>
    <row r="2179" spans="1:14" x14ac:dyDescent="0.35">
      <c r="A2179" s="3"/>
      <c r="B2179" s="3"/>
      <c r="C2179" s="3"/>
      <c r="D2179" s="3"/>
      <c r="E2179" s="3"/>
      <c r="F2179" s="3"/>
      <c r="G2179" s="3"/>
      <c r="H2179" s="3"/>
      <c r="I2179" s="3"/>
      <c r="J2179" s="3"/>
      <c r="K2179" s="3"/>
      <c r="L2179" s="3"/>
      <c r="N2179" s="121"/>
    </row>
    <row r="2180" spans="1:14" x14ac:dyDescent="0.35">
      <c r="A2180" s="3"/>
      <c r="B2180" s="3"/>
      <c r="C2180" s="3"/>
      <c r="D2180" s="3"/>
      <c r="E2180" s="3"/>
      <c r="F2180" s="3"/>
      <c r="G2180" s="3"/>
      <c r="H2180" s="3"/>
      <c r="I2180" s="3"/>
      <c r="J2180" s="3"/>
      <c r="K2180" s="3"/>
      <c r="L2180" s="3"/>
      <c r="N2180" s="121"/>
    </row>
    <row r="2181" spans="1:14" x14ac:dyDescent="0.35">
      <c r="A2181" s="3"/>
      <c r="B2181" s="3"/>
      <c r="C2181" s="3"/>
      <c r="D2181" s="3"/>
      <c r="E2181" s="3"/>
      <c r="F2181" s="3"/>
      <c r="G2181" s="3"/>
      <c r="H2181" s="3"/>
      <c r="I2181" s="3"/>
      <c r="J2181" s="3"/>
      <c r="K2181" s="3"/>
      <c r="L2181" s="3"/>
      <c r="N2181" s="121"/>
    </row>
    <row r="2182" spans="1:14" x14ac:dyDescent="0.35">
      <c r="A2182" s="3"/>
      <c r="B2182" s="3"/>
      <c r="C2182" s="3"/>
      <c r="D2182" s="3"/>
      <c r="E2182" s="3"/>
      <c r="F2182" s="3"/>
      <c r="G2182" s="3"/>
      <c r="H2182" s="3"/>
      <c r="I2182" s="3"/>
      <c r="J2182" s="3"/>
      <c r="K2182" s="3"/>
      <c r="L2182" s="3"/>
      <c r="N2182" s="121"/>
    </row>
    <row r="2183" spans="1:14" x14ac:dyDescent="0.35">
      <c r="A2183" s="3"/>
      <c r="B2183" s="3"/>
      <c r="C2183" s="3"/>
      <c r="D2183" s="3"/>
      <c r="E2183" s="3"/>
      <c r="F2183" s="3"/>
      <c r="G2183" s="3"/>
      <c r="H2183" s="3"/>
      <c r="I2183" s="3"/>
      <c r="J2183" s="3"/>
      <c r="K2183" s="3"/>
      <c r="L2183" s="3"/>
      <c r="N2183" s="121"/>
    </row>
    <row r="2184" spans="1:14" x14ac:dyDescent="0.35">
      <c r="A2184" s="3"/>
      <c r="B2184" s="3"/>
      <c r="C2184" s="3"/>
      <c r="D2184" s="3"/>
      <c r="E2184" s="3"/>
      <c r="F2184" s="3"/>
      <c r="G2184" s="3"/>
      <c r="H2184" s="3"/>
      <c r="I2184" s="3"/>
      <c r="J2184" s="3"/>
      <c r="K2184" s="3"/>
      <c r="L2184" s="3"/>
      <c r="N2184" s="121"/>
    </row>
    <row r="2185" spans="1:14" x14ac:dyDescent="0.35">
      <c r="A2185" s="3"/>
      <c r="B2185" s="3"/>
      <c r="C2185" s="3"/>
      <c r="D2185" s="3"/>
      <c r="E2185" s="3"/>
      <c r="F2185" s="3"/>
      <c r="G2185" s="3"/>
      <c r="H2185" s="3"/>
      <c r="I2185" s="3"/>
      <c r="J2185" s="3"/>
      <c r="K2185" s="3"/>
      <c r="L2185" s="3"/>
      <c r="N2185" s="121"/>
    </row>
    <row r="2186" spans="1:14" x14ac:dyDescent="0.35">
      <c r="A2186" s="3"/>
      <c r="B2186" s="3"/>
      <c r="C2186" s="3"/>
      <c r="D2186" s="3"/>
      <c r="E2186" s="3"/>
      <c r="F2186" s="3"/>
      <c r="G2186" s="3"/>
      <c r="H2186" s="3"/>
      <c r="I2186" s="3"/>
      <c r="J2186" s="3"/>
      <c r="K2186" s="3"/>
      <c r="L2186" s="3"/>
      <c r="N2186" s="121"/>
    </row>
    <row r="2187" spans="1:14" x14ac:dyDescent="0.35">
      <c r="A2187" s="3"/>
      <c r="B2187" s="3"/>
      <c r="C2187" s="3"/>
      <c r="D2187" s="3"/>
      <c r="E2187" s="3"/>
      <c r="F2187" s="3"/>
      <c r="G2187" s="3"/>
      <c r="H2187" s="3"/>
      <c r="I2187" s="3"/>
      <c r="J2187" s="3"/>
      <c r="K2187" s="3"/>
      <c r="L2187" s="3"/>
      <c r="N2187" s="121"/>
    </row>
    <row r="2188" spans="1:14" x14ac:dyDescent="0.35">
      <c r="A2188" s="3"/>
      <c r="B2188" s="3"/>
      <c r="C2188" s="3"/>
      <c r="D2188" s="3"/>
      <c r="E2188" s="3"/>
      <c r="F2188" s="3"/>
      <c r="G2188" s="3"/>
      <c r="H2188" s="3"/>
      <c r="I2188" s="3"/>
      <c r="J2188" s="3"/>
      <c r="K2188" s="3"/>
      <c r="L2188" s="3"/>
      <c r="N2188" s="121"/>
    </row>
    <row r="2189" spans="1:14" x14ac:dyDescent="0.35">
      <c r="A2189" s="3"/>
      <c r="B2189" s="3"/>
      <c r="C2189" s="3"/>
      <c r="D2189" s="3"/>
      <c r="E2189" s="3"/>
      <c r="F2189" s="3"/>
      <c r="G2189" s="3"/>
      <c r="H2189" s="3"/>
      <c r="I2189" s="3"/>
      <c r="J2189" s="3"/>
      <c r="K2189" s="3"/>
      <c r="L2189" s="3"/>
      <c r="N2189" s="121"/>
    </row>
    <row r="2190" spans="1:14" x14ac:dyDescent="0.35">
      <c r="A2190" s="3"/>
      <c r="B2190" s="3"/>
      <c r="C2190" s="3"/>
      <c r="D2190" s="3"/>
      <c r="E2190" s="3"/>
      <c r="F2190" s="3"/>
      <c r="G2190" s="3"/>
      <c r="H2190" s="3"/>
      <c r="I2190" s="3"/>
      <c r="J2190" s="3"/>
      <c r="K2190" s="3"/>
      <c r="L2190" s="3"/>
      <c r="N2190" s="121"/>
    </row>
    <row r="2191" spans="1:14" x14ac:dyDescent="0.35">
      <c r="A2191" s="3"/>
      <c r="B2191" s="3"/>
      <c r="C2191" s="3"/>
      <c r="D2191" s="3"/>
      <c r="E2191" s="3"/>
      <c r="F2191" s="3"/>
      <c r="G2191" s="3"/>
      <c r="H2191" s="3"/>
      <c r="I2191" s="3"/>
      <c r="J2191" s="3"/>
      <c r="K2191" s="3"/>
      <c r="L2191" s="3"/>
      <c r="N2191" s="121"/>
    </row>
    <row r="2192" spans="1:14" x14ac:dyDescent="0.35">
      <c r="A2192" s="3"/>
      <c r="B2192" s="3"/>
      <c r="C2192" s="3"/>
      <c r="D2192" s="3"/>
      <c r="E2192" s="3"/>
      <c r="F2192" s="3"/>
      <c r="G2192" s="3"/>
      <c r="H2192" s="3"/>
      <c r="I2192" s="3"/>
      <c r="J2192" s="3"/>
      <c r="K2192" s="3"/>
      <c r="L2192" s="3"/>
      <c r="N2192" s="121"/>
    </row>
    <row r="2193" spans="1:14" x14ac:dyDescent="0.35">
      <c r="A2193" s="3"/>
      <c r="B2193" s="3"/>
      <c r="C2193" s="3"/>
      <c r="D2193" s="3"/>
      <c r="E2193" s="3"/>
      <c r="F2193" s="3"/>
      <c r="G2193" s="3"/>
      <c r="H2193" s="3"/>
      <c r="I2193" s="3"/>
      <c r="J2193" s="3"/>
      <c r="K2193" s="3"/>
      <c r="L2193" s="3"/>
      <c r="N2193" s="121"/>
    </row>
    <row r="2194" spans="1:14" x14ac:dyDescent="0.35">
      <c r="A2194" s="3"/>
      <c r="B2194" s="3"/>
      <c r="C2194" s="3"/>
      <c r="D2194" s="3"/>
      <c r="E2194" s="3"/>
      <c r="F2194" s="3"/>
      <c r="G2194" s="3"/>
      <c r="H2194" s="3"/>
      <c r="I2194" s="3"/>
      <c r="J2194" s="3"/>
      <c r="K2194" s="3"/>
      <c r="L2194" s="3"/>
      <c r="N2194" s="121"/>
    </row>
    <row r="2195" spans="1:14" x14ac:dyDescent="0.35">
      <c r="A2195" s="3"/>
      <c r="B2195" s="3"/>
      <c r="C2195" s="3"/>
      <c r="D2195" s="3"/>
      <c r="E2195" s="3"/>
      <c r="F2195" s="3"/>
      <c r="G2195" s="3"/>
      <c r="H2195" s="3"/>
      <c r="I2195" s="3"/>
      <c r="J2195" s="3"/>
      <c r="K2195" s="3"/>
      <c r="L2195" s="3"/>
      <c r="N2195" s="121"/>
    </row>
    <row r="2196" spans="1:14" x14ac:dyDescent="0.35">
      <c r="A2196" s="3"/>
      <c r="B2196" s="3"/>
      <c r="C2196" s="3"/>
      <c r="D2196" s="3"/>
      <c r="E2196" s="3"/>
      <c r="F2196" s="3"/>
      <c r="G2196" s="3"/>
      <c r="H2196" s="3"/>
      <c r="I2196" s="3"/>
      <c r="J2196" s="3"/>
      <c r="K2196" s="3"/>
      <c r="L2196" s="3"/>
      <c r="N2196" s="121"/>
    </row>
    <row r="2197" spans="1:14" x14ac:dyDescent="0.35">
      <c r="A2197" s="3"/>
      <c r="B2197" s="3"/>
      <c r="C2197" s="3"/>
      <c r="D2197" s="3"/>
      <c r="E2197" s="3"/>
      <c r="F2197" s="3"/>
      <c r="G2197" s="3"/>
      <c r="H2197" s="3"/>
      <c r="I2197" s="3"/>
      <c r="J2197" s="3"/>
      <c r="K2197" s="3"/>
      <c r="L2197" s="3"/>
      <c r="N2197" s="121"/>
    </row>
    <row r="2198" spans="1:14" x14ac:dyDescent="0.35">
      <c r="A2198" s="3"/>
      <c r="B2198" s="3"/>
      <c r="C2198" s="3"/>
      <c r="D2198" s="3"/>
      <c r="E2198" s="3"/>
      <c r="F2198" s="3"/>
      <c r="G2198" s="3"/>
      <c r="H2198" s="3"/>
      <c r="I2198" s="3"/>
      <c r="J2198" s="3"/>
      <c r="K2198" s="3"/>
      <c r="L2198" s="3"/>
      <c r="N2198" s="121"/>
    </row>
    <row r="2199" spans="1:14" x14ac:dyDescent="0.35">
      <c r="A2199" s="3"/>
      <c r="B2199" s="3"/>
      <c r="C2199" s="3"/>
      <c r="D2199" s="3"/>
      <c r="E2199" s="3"/>
      <c r="F2199" s="3"/>
      <c r="G2199" s="3"/>
      <c r="H2199" s="3"/>
      <c r="I2199" s="3"/>
      <c r="J2199" s="3"/>
      <c r="K2199" s="3"/>
      <c r="L2199" s="3"/>
      <c r="N2199" s="121"/>
    </row>
    <row r="2200" spans="1:14" x14ac:dyDescent="0.35">
      <c r="A2200" s="3"/>
      <c r="B2200" s="3"/>
      <c r="C2200" s="3"/>
      <c r="D2200" s="3"/>
      <c r="E2200" s="3"/>
      <c r="F2200" s="3"/>
      <c r="G2200" s="3"/>
      <c r="H2200" s="3"/>
      <c r="I2200" s="3"/>
      <c r="J2200" s="3"/>
      <c r="K2200" s="3"/>
      <c r="L2200" s="3"/>
      <c r="N2200" s="121"/>
    </row>
    <row r="2201" spans="1:14" x14ac:dyDescent="0.35">
      <c r="A2201" s="3"/>
      <c r="B2201" s="3"/>
      <c r="C2201" s="3"/>
      <c r="D2201" s="3"/>
      <c r="E2201" s="3"/>
      <c r="F2201" s="3"/>
      <c r="G2201" s="3"/>
      <c r="H2201" s="3"/>
      <c r="I2201" s="3"/>
      <c r="J2201" s="3"/>
      <c r="K2201" s="3"/>
      <c r="L2201" s="3"/>
      <c r="N2201" s="121"/>
    </row>
    <row r="2202" spans="1:14" x14ac:dyDescent="0.35">
      <c r="A2202" s="3"/>
      <c r="B2202" s="3"/>
      <c r="C2202" s="3"/>
      <c r="D2202" s="3"/>
      <c r="E2202" s="3"/>
      <c r="F2202" s="3"/>
      <c r="G2202" s="3"/>
      <c r="H2202" s="3"/>
      <c r="I2202" s="3"/>
      <c r="J2202" s="3"/>
      <c r="K2202" s="3"/>
      <c r="L2202" s="3"/>
      <c r="N2202" s="121"/>
    </row>
    <row r="2203" spans="1:14" x14ac:dyDescent="0.35">
      <c r="A2203" s="3"/>
      <c r="B2203" s="3"/>
      <c r="C2203" s="3"/>
      <c r="D2203" s="3"/>
      <c r="E2203" s="3"/>
      <c r="F2203" s="3"/>
      <c r="G2203" s="3"/>
      <c r="H2203" s="3"/>
      <c r="I2203" s="3"/>
      <c r="J2203" s="3"/>
      <c r="K2203" s="3"/>
      <c r="L2203" s="3"/>
      <c r="N2203" s="121"/>
    </row>
    <row r="2204" spans="1:14" x14ac:dyDescent="0.35">
      <c r="A2204" s="3"/>
      <c r="B2204" s="3"/>
      <c r="C2204" s="3"/>
      <c r="D2204" s="3"/>
      <c r="E2204" s="3"/>
      <c r="F2204" s="3"/>
      <c r="G2204" s="3"/>
      <c r="H2204" s="3"/>
      <c r="I2204" s="3"/>
      <c r="J2204" s="3"/>
      <c r="K2204" s="3"/>
      <c r="L2204" s="3"/>
      <c r="N2204" s="121"/>
    </row>
    <row r="2205" spans="1:14" x14ac:dyDescent="0.35">
      <c r="A2205" s="3"/>
      <c r="B2205" s="3"/>
      <c r="C2205" s="3"/>
      <c r="D2205" s="3"/>
      <c r="E2205" s="3"/>
      <c r="F2205" s="3"/>
      <c r="G2205" s="3"/>
      <c r="H2205" s="3"/>
      <c r="I2205" s="3"/>
      <c r="J2205" s="3"/>
      <c r="K2205" s="3"/>
      <c r="L2205" s="3"/>
      <c r="N2205" s="121"/>
    </row>
    <row r="2206" spans="1:14" x14ac:dyDescent="0.35">
      <c r="A2206" s="3"/>
      <c r="B2206" s="3"/>
      <c r="C2206" s="3"/>
      <c r="D2206" s="3"/>
      <c r="E2206" s="3"/>
      <c r="F2206" s="3"/>
      <c r="G2206" s="3"/>
      <c r="H2206" s="3"/>
      <c r="I2206" s="3"/>
      <c r="J2206" s="3"/>
      <c r="K2206" s="3"/>
      <c r="L2206" s="3"/>
      <c r="N2206" s="121"/>
    </row>
    <row r="2207" spans="1:14" x14ac:dyDescent="0.35">
      <c r="A2207" s="3"/>
      <c r="B2207" s="3"/>
      <c r="C2207" s="3"/>
      <c r="D2207" s="3"/>
      <c r="E2207" s="3"/>
      <c r="F2207" s="3"/>
      <c r="G2207" s="3"/>
      <c r="H2207" s="3"/>
      <c r="I2207" s="3"/>
      <c r="J2207" s="3"/>
      <c r="K2207" s="3"/>
      <c r="L2207" s="3"/>
      <c r="N2207" s="121"/>
    </row>
    <row r="2208" spans="1:14" x14ac:dyDescent="0.35">
      <c r="A2208" s="3"/>
      <c r="B2208" s="3"/>
      <c r="C2208" s="3"/>
      <c r="D2208" s="3"/>
      <c r="E2208" s="3"/>
      <c r="F2208" s="3"/>
      <c r="G2208" s="3"/>
      <c r="H2208" s="3"/>
      <c r="I2208" s="3"/>
      <c r="J2208" s="3"/>
      <c r="K2208" s="3"/>
      <c r="L2208" s="3"/>
      <c r="N2208" s="121"/>
    </row>
    <row r="2209" spans="1:14" x14ac:dyDescent="0.35">
      <c r="A2209" s="3"/>
      <c r="B2209" s="3"/>
      <c r="C2209" s="3"/>
      <c r="D2209" s="3"/>
      <c r="E2209" s="3"/>
      <c r="F2209" s="3"/>
      <c r="G2209" s="3"/>
      <c r="H2209" s="3"/>
      <c r="I2209" s="3"/>
      <c r="J2209" s="3"/>
      <c r="K2209" s="3"/>
      <c r="L2209" s="3"/>
      <c r="N2209" s="121"/>
    </row>
    <row r="2210" spans="1:14" x14ac:dyDescent="0.35">
      <c r="A2210" s="3"/>
      <c r="B2210" s="3"/>
      <c r="C2210" s="3"/>
      <c r="D2210" s="3"/>
      <c r="E2210" s="3"/>
      <c r="F2210" s="3"/>
      <c r="G2210" s="3"/>
      <c r="H2210" s="3"/>
      <c r="I2210" s="3"/>
      <c r="J2210" s="3"/>
      <c r="K2210" s="3"/>
      <c r="L2210" s="3"/>
      <c r="N2210" s="121"/>
    </row>
    <row r="2211" spans="1:14" x14ac:dyDescent="0.35">
      <c r="A2211" s="3"/>
      <c r="B2211" s="3"/>
      <c r="C2211" s="3"/>
      <c r="D2211" s="3"/>
      <c r="E2211" s="3"/>
      <c r="F2211" s="3"/>
      <c r="G2211" s="3"/>
      <c r="H2211" s="3"/>
      <c r="I2211" s="3"/>
      <c r="J2211" s="3"/>
      <c r="K2211" s="3"/>
      <c r="L2211" s="3"/>
      <c r="N2211" s="121"/>
    </row>
    <row r="2212" spans="1:14" x14ac:dyDescent="0.35">
      <c r="A2212" s="3"/>
      <c r="B2212" s="3"/>
      <c r="C2212" s="3"/>
      <c r="D2212" s="3"/>
      <c r="E2212" s="3"/>
      <c r="F2212" s="3"/>
      <c r="G2212" s="3"/>
      <c r="H2212" s="3"/>
      <c r="I2212" s="3"/>
      <c r="J2212" s="3"/>
      <c r="K2212" s="3"/>
      <c r="L2212" s="3"/>
      <c r="N2212" s="121"/>
    </row>
    <row r="2213" spans="1:14" x14ac:dyDescent="0.35">
      <c r="A2213" s="3"/>
      <c r="B2213" s="3"/>
      <c r="C2213" s="3"/>
      <c r="D2213" s="3"/>
      <c r="E2213" s="3"/>
      <c r="F2213" s="3"/>
      <c r="G2213" s="3"/>
      <c r="H2213" s="3"/>
      <c r="I2213" s="3"/>
      <c r="J2213" s="3"/>
      <c r="K2213" s="3"/>
      <c r="L2213" s="3"/>
      <c r="N2213" s="121"/>
    </row>
    <row r="2214" spans="1:14" x14ac:dyDescent="0.35">
      <c r="A2214" s="3"/>
      <c r="B2214" s="3"/>
      <c r="C2214" s="3"/>
      <c r="D2214" s="3"/>
      <c r="E2214" s="3"/>
      <c r="F2214" s="3"/>
      <c r="G2214" s="3"/>
      <c r="H2214" s="3"/>
      <c r="I2214" s="3"/>
      <c r="J2214" s="3"/>
      <c r="K2214" s="3"/>
      <c r="L2214" s="3"/>
      <c r="N2214" s="121"/>
    </row>
    <row r="2215" spans="1:14" x14ac:dyDescent="0.35">
      <c r="A2215" s="3"/>
      <c r="B2215" s="3"/>
      <c r="C2215" s="3"/>
      <c r="D2215" s="3"/>
      <c r="E2215" s="3"/>
      <c r="F2215" s="3"/>
      <c r="G2215" s="3"/>
      <c r="H2215" s="3"/>
      <c r="I2215" s="3"/>
      <c r="J2215" s="3"/>
      <c r="K2215" s="3"/>
      <c r="L2215" s="3"/>
      <c r="N2215" s="121"/>
    </row>
    <row r="2216" spans="1:14" x14ac:dyDescent="0.35">
      <c r="A2216" s="3"/>
      <c r="B2216" s="3"/>
      <c r="C2216" s="3"/>
      <c r="D2216" s="3"/>
      <c r="E2216" s="3"/>
      <c r="F2216" s="3"/>
      <c r="G2216" s="3"/>
      <c r="H2216" s="3"/>
      <c r="I2216" s="3"/>
      <c r="J2216" s="3"/>
      <c r="K2216" s="3"/>
      <c r="L2216" s="3"/>
      <c r="N2216" s="121"/>
    </row>
    <row r="2217" spans="1:14" x14ac:dyDescent="0.35">
      <c r="A2217" s="3"/>
      <c r="B2217" s="3"/>
      <c r="C2217" s="3"/>
      <c r="D2217" s="3"/>
      <c r="E2217" s="3"/>
      <c r="F2217" s="3"/>
      <c r="G2217" s="3"/>
      <c r="H2217" s="3"/>
      <c r="I2217" s="3"/>
      <c r="J2217" s="3"/>
      <c r="K2217" s="3"/>
      <c r="L2217" s="3"/>
      <c r="N2217" s="121"/>
    </row>
    <row r="2218" spans="1:14" x14ac:dyDescent="0.35">
      <c r="A2218" s="3"/>
      <c r="B2218" s="3"/>
      <c r="C2218" s="3"/>
      <c r="D2218" s="3"/>
      <c r="E2218" s="3"/>
      <c r="F2218" s="3"/>
      <c r="G2218" s="3"/>
      <c r="H2218" s="3"/>
      <c r="I2218" s="3"/>
      <c r="J2218" s="3"/>
      <c r="K2218" s="3"/>
      <c r="L2218" s="3"/>
      <c r="N2218" s="121"/>
    </row>
    <row r="2219" spans="1:14" x14ac:dyDescent="0.35">
      <c r="A2219" s="3"/>
      <c r="B2219" s="3"/>
      <c r="C2219" s="3"/>
      <c r="D2219" s="3"/>
      <c r="E2219" s="3"/>
      <c r="F2219" s="3"/>
      <c r="G2219" s="3"/>
      <c r="H2219" s="3"/>
      <c r="I2219" s="3"/>
      <c r="J2219" s="3"/>
      <c r="K2219" s="3"/>
      <c r="L2219" s="3"/>
      <c r="N2219" s="121"/>
    </row>
    <row r="2220" spans="1:14" x14ac:dyDescent="0.35">
      <c r="A2220" s="3"/>
      <c r="B2220" s="3"/>
      <c r="C2220" s="3"/>
      <c r="D2220" s="3"/>
      <c r="E2220" s="3"/>
      <c r="F2220" s="3"/>
      <c r="G2220" s="3"/>
      <c r="H2220" s="3"/>
      <c r="I2220" s="3"/>
      <c r="J2220" s="3"/>
      <c r="K2220" s="3"/>
      <c r="L2220" s="3"/>
      <c r="N2220" s="121"/>
    </row>
    <row r="2221" spans="1:14" x14ac:dyDescent="0.35">
      <c r="A2221" s="3"/>
      <c r="B2221" s="3"/>
      <c r="C2221" s="3"/>
      <c r="D2221" s="3"/>
      <c r="E2221" s="3"/>
      <c r="F2221" s="3"/>
      <c r="G2221" s="3"/>
      <c r="H2221" s="3"/>
      <c r="I2221" s="3"/>
      <c r="J2221" s="3"/>
      <c r="K2221" s="3"/>
      <c r="L2221" s="3"/>
      <c r="N2221" s="121"/>
    </row>
    <row r="2222" spans="1:14" x14ac:dyDescent="0.35">
      <c r="A2222" s="3"/>
      <c r="B2222" s="3"/>
      <c r="C2222" s="3"/>
      <c r="D2222" s="3"/>
      <c r="E2222" s="3"/>
      <c r="F2222" s="3"/>
      <c r="G2222" s="3"/>
      <c r="H2222" s="3"/>
      <c r="I2222" s="3"/>
      <c r="J2222" s="3"/>
      <c r="K2222" s="3"/>
      <c r="L2222" s="3"/>
      <c r="N2222" s="121"/>
    </row>
    <row r="2223" spans="1:14" x14ac:dyDescent="0.35">
      <c r="A2223" s="3"/>
      <c r="B2223" s="3"/>
      <c r="C2223" s="3"/>
      <c r="D2223" s="3"/>
      <c r="E2223" s="3"/>
      <c r="F2223" s="3"/>
      <c r="G2223" s="3"/>
      <c r="H2223" s="3"/>
      <c r="I2223" s="3"/>
      <c r="J2223" s="3"/>
      <c r="K2223" s="3"/>
      <c r="L2223" s="3"/>
      <c r="N2223" s="121"/>
    </row>
    <row r="2224" spans="1:14" x14ac:dyDescent="0.35">
      <c r="A2224" s="3"/>
      <c r="B2224" s="3"/>
      <c r="C2224" s="3"/>
      <c r="D2224" s="3"/>
      <c r="E2224" s="3"/>
      <c r="F2224" s="3"/>
      <c r="G2224" s="3"/>
      <c r="H2224" s="3"/>
      <c r="I2224" s="3"/>
      <c r="J2224" s="3"/>
      <c r="K2224" s="3"/>
      <c r="L2224" s="3"/>
      <c r="N2224" s="121"/>
    </row>
    <row r="2225" spans="1:14" x14ac:dyDescent="0.35">
      <c r="A2225" s="3"/>
      <c r="B2225" s="3"/>
      <c r="C2225" s="3"/>
      <c r="D2225" s="3"/>
      <c r="E2225" s="3"/>
      <c r="F2225" s="3"/>
      <c r="G2225" s="3"/>
      <c r="H2225" s="3"/>
      <c r="I2225" s="3"/>
      <c r="J2225" s="3"/>
      <c r="K2225" s="3"/>
      <c r="L2225" s="3"/>
      <c r="N2225" s="121"/>
    </row>
    <row r="2226" spans="1:14" x14ac:dyDescent="0.35">
      <c r="A2226" s="3"/>
      <c r="B2226" s="3"/>
      <c r="C2226" s="3"/>
      <c r="D2226" s="3"/>
      <c r="E2226" s="3"/>
      <c r="F2226" s="3"/>
      <c r="G2226" s="3"/>
      <c r="H2226" s="3"/>
      <c r="I2226" s="3"/>
      <c r="J2226" s="3"/>
      <c r="K2226" s="3"/>
      <c r="L2226" s="3"/>
      <c r="N2226" s="121"/>
    </row>
    <row r="2227" spans="1:14" x14ac:dyDescent="0.35">
      <c r="A2227" s="3"/>
      <c r="B2227" s="3"/>
      <c r="C2227" s="3"/>
      <c r="D2227" s="3"/>
      <c r="E2227" s="3"/>
      <c r="F2227" s="3"/>
      <c r="G2227" s="3"/>
      <c r="H2227" s="3"/>
      <c r="I2227" s="3"/>
      <c r="J2227" s="3"/>
      <c r="K2227" s="3"/>
      <c r="L2227" s="3"/>
      <c r="N2227" s="121"/>
    </row>
    <row r="2228" spans="1:14" x14ac:dyDescent="0.35">
      <c r="A2228" s="3"/>
      <c r="B2228" s="3"/>
      <c r="C2228" s="3"/>
      <c r="D2228" s="3"/>
      <c r="E2228" s="3"/>
      <c r="F2228" s="3"/>
      <c r="G2228" s="3"/>
      <c r="H2228" s="3"/>
      <c r="I2228" s="3"/>
      <c r="J2228" s="3"/>
      <c r="K2228" s="3"/>
      <c r="L2228" s="3"/>
      <c r="N2228" s="121"/>
    </row>
    <row r="2229" spans="1:14" x14ac:dyDescent="0.35">
      <c r="A2229" s="3"/>
      <c r="B2229" s="3"/>
      <c r="C2229" s="3"/>
      <c r="D2229" s="3"/>
      <c r="E2229" s="3"/>
      <c r="F2229" s="3"/>
      <c r="G2229" s="3"/>
      <c r="H2229" s="3"/>
      <c r="I2229" s="3"/>
      <c r="J2229" s="3"/>
      <c r="K2229" s="3"/>
      <c r="L2229" s="3"/>
      <c r="N2229" s="121"/>
    </row>
    <row r="2230" spans="1:14" x14ac:dyDescent="0.35">
      <c r="A2230" s="3"/>
      <c r="B2230" s="3"/>
      <c r="C2230" s="3"/>
      <c r="D2230" s="3"/>
      <c r="E2230" s="3"/>
      <c r="F2230" s="3"/>
      <c r="G2230" s="3"/>
      <c r="H2230" s="3"/>
      <c r="I2230" s="3"/>
      <c r="J2230" s="3"/>
      <c r="K2230" s="3"/>
      <c r="L2230" s="3"/>
      <c r="N2230" s="121"/>
    </row>
    <row r="2231" spans="1:14" x14ac:dyDescent="0.35">
      <c r="A2231" s="3"/>
      <c r="B2231" s="3"/>
      <c r="C2231" s="3"/>
      <c r="D2231" s="3"/>
      <c r="E2231" s="3"/>
      <c r="F2231" s="3"/>
      <c r="G2231" s="3"/>
      <c r="H2231" s="3"/>
      <c r="I2231" s="3"/>
      <c r="J2231" s="3"/>
      <c r="K2231" s="3"/>
      <c r="L2231" s="3"/>
      <c r="N2231" s="121"/>
    </row>
    <row r="2232" spans="1:14" x14ac:dyDescent="0.35">
      <c r="A2232" s="3"/>
      <c r="B2232" s="3"/>
      <c r="C2232" s="3"/>
      <c r="D2232" s="3"/>
      <c r="E2232" s="3"/>
      <c r="F2232" s="3"/>
      <c r="G2232" s="3"/>
      <c r="H2232" s="3"/>
      <c r="I2232" s="3"/>
      <c r="J2232" s="3"/>
      <c r="K2232" s="3"/>
      <c r="L2232" s="3"/>
      <c r="N2232" s="121"/>
    </row>
    <row r="2233" spans="1:14" x14ac:dyDescent="0.35">
      <c r="A2233" s="3"/>
      <c r="B2233" s="3"/>
      <c r="C2233" s="3"/>
      <c r="D2233" s="3"/>
      <c r="E2233" s="3"/>
      <c r="F2233" s="3"/>
      <c r="G2233" s="3"/>
      <c r="H2233" s="3"/>
      <c r="I2233" s="3"/>
      <c r="J2233" s="3"/>
      <c r="K2233" s="3"/>
      <c r="L2233" s="3"/>
      <c r="N2233" s="121"/>
    </row>
    <row r="2234" spans="1:14" x14ac:dyDescent="0.35">
      <c r="A2234" s="3"/>
      <c r="B2234" s="3"/>
      <c r="C2234" s="3"/>
      <c r="D2234" s="3"/>
      <c r="E2234" s="3"/>
      <c r="F2234" s="3"/>
      <c r="G2234" s="3"/>
      <c r="H2234" s="3"/>
      <c r="I2234" s="3"/>
      <c r="J2234" s="3"/>
      <c r="K2234" s="3"/>
      <c r="L2234" s="3"/>
      <c r="N2234" s="121"/>
    </row>
    <row r="2235" spans="1:14" x14ac:dyDescent="0.35">
      <c r="A2235" s="3"/>
      <c r="B2235" s="3"/>
      <c r="C2235" s="3"/>
      <c r="D2235" s="3"/>
      <c r="E2235" s="3"/>
      <c r="F2235" s="3"/>
      <c r="G2235" s="3"/>
      <c r="H2235" s="3"/>
      <c r="I2235" s="3"/>
      <c r="J2235" s="3"/>
      <c r="K2235" s="3"/>
      <c r="L2235" s="3"/>
      <c r="N2235" s="121"/>
    </row>
    <row r="2236" spans="1:14" x14ac:dyDescent="0.35">
      <c r="A2236" s="3"/>
      <c r="B2236" s="3"/>
      <c r="C2236" s="3"/>
      <c r="D2236" s="3"/>
      <c r="E2236" s="3"/>
      <c r="F2236" s="3"/>
      <c r="G2236" s="3"/>
      <c r="H2236" s="3"/>
      <c r="I2236" s="3"/>
      <c r="J2236" s="3"/>
      <c r="K2236" s="3"/>
      <c r="L2236" s="3"/>
      <c r="N2236" s="121"/>
    </row>
    <row r="2237" spans="1:14" x14ac:dyDescent="0.35">
      <c r="A2237" s="3"/>
      <c r="B2237" s="3"/>
      <c r="C2237" s="3"/>
      <c r="D2237" s="3"/>
      <c r="E2237" s="3"/>
      <c r="F2237" s="3"/>
      <c r="G2237" s="3"/>
      <c r="H2237" s="3"/>
      <c r="I2237" s="3"/>
      <c r="J2237" s="3"/>
      <c r="K2237" s="3"/>
      <c r="L2237" s="3"/>
      <c r="N2237" s="121"/>
    </row>
    <row r="2238" spans="1:14" x14ac:dyDescent="0.35">
      <c r="A2238" s="3"/>
      <c r="B2238" s="3"/>
      <c r="C2238" s="3"/>
      <c r="D2238" s="3"/>
      <c r="E2238" s="3"/>
      <c r="F2238" s="3"/>
      <c r="G2238" s="3"/>
      <c r="H2238" s="3"/>
      <c r="I2238" s="3"/>
      <c r="J2238" s="3"/>
      <c r="K2238" s="3"/>
      <c r="L2238" s="3"/>
      <c r="N2238" s="121"/>
    </row>
    <row r="2239" spans="1:14" x14ac:dyDescent="0.35">
      <c r="A2239" s="3"/>
      <c r="B2239" s="3"/>
      <c r="C2239" s="3"/>
      <c r="D2239" s="3"/>
      <c r="E2239" s="3"/>
      <c r="F2239" s="3"/>
      <c r="G2239" s="3"/>
      <c r="H2239" s="3"/>
      <c r="I2239" s="3"/>
      <c r="J2239" s="3"/>
      <c r="K2239" s="3"/>
      <c r="L2239" s="3"/>
      <c r="N2239" s="121"/>
    </row>
    <row r="2240" spans="1:14" x14ac:dyDescent="0.35">
      <c r="A2240" s="3"/>
      <c r="B2240" s="3"/>
      <c r="C2240" s="3"/>
      <c r="D2240" s="3"/>
      <c r="E2240" s="3"/>
      <c r="F2240" s="3"/>
      <c r="G2240" s="3"/>
      <c r="H2240" s="3"/>
      <c r="I2240" s="3"/>
      <c r="J2240" s="3"/>
      <c r="K2240" s="3"/>
      <c r="L2240" s="3"/>
      <c r="N2240" s="121"/>
    </row>
    <row r="2241" spans="1:14" x14ac:dyDescent="0.35">
      <c r="A2241" s="3"/>
      <c r="B2241" s="3"/>
      <c r="C2241" s="3"/>
      <c r="D2241" s="3"/>
      <c r="E2241" s="3"/>
      <c r="F2241" s="3"/>
      <c r="G2241" s="3"/>
      <c r="H2241" s="3"/>
      <c r="I2241" s="3"/>
      <c r="J2241" s="3"/>
      <c r="K2241" s="3"/>
      <c r="L2241" s="3"/>
      <c r="N2241" s="121"/>
    </row>
    <row r="2242" spans="1:14" x14ac:dyDescent="0.35">
      <c r="A2242" s="3"/>
      <c r="B2242" s="3"/>
      <c r="C2242" s="3"/>
      <c r="D2242" s="3"/>
      <c r="E2242" s="3"/>
      <c r="F2242" s="3"/>
      <c r="G2242" s="3"/>
      <c r="H2242" s="3"/>
      <c r="I2242" s="3"/>
      <c r="J2242" s="3"/>
      <c r="K2242" s="3"/>
      <c r="L2242" s="3"/>
      <c r="N2242" s="121"/>
    </row>
    <row r="2243" spans="1:14" x14ac:dyDescent="0.35">
      <c r="A2243" s="3"/>
      <c r="B2243" s="3"/>
      <c r="C2243" s="3"/>
      <c r="D2243" s="3"/>
      <c r="E2243" s="3"/>
      <c r="F2243" s="3"/>
      <c r="G2243" s="3"/>
      <c r="H2243" s="3"/>
      <c r="I2243" s="3"/>
      <c r="J2243" s="3"/>
      <c r="K2243" s="3"/>
      <c r="L2243" s="3"/>
      <c r="N2243" s="121"/>
    </row>
    <row r="2244" spans="1:14" x14ac:dyDescent="0.35">
      <c r="A2244" s="3"/>
      <c r="B2244" s="3"/>
      <c r="C2244" s="3"/>
      <c r="D2244" s="3"/>
      <c r="E2244" s="3"/>
      <c r="F2244" s="3"/>
      <c r="G2244" s="3"/>
      <c r="H2244" s="3"/>
      <c r="I2244" s="3"/>
      <c r="J2244" s="3"/>
      <c r="K2244" s="3"/>
      <c r="L2244" s="3"/>
      <c r="N2244" s="121"/>
    </row>
    <row r="2245" spans="1:14" x14ac:dyDescent="0.35">
      <c r="A2245" s="3"/>
      <c r="B2245" s="3"/>
      <c r="C2245" s="3"/>
      <c r="D2245" s="3"/>
      <c r="E2245" s="3"/>
      <c r="F2245" s="3"/>
      <c r="G2245" s="3"/>
      <c r="H2245" s="3"/>
      <c r="I2245" s="3"/>
      <c r="J2245" s="3"/>
      <c r="K2245" s="3"/>
      <c r="L2245" s="3"/>
      <c r="N2245" s="121"/>
    </row>
    <row r="2246" spans="1:14" x14ac:dyDescent="0.35">
      <c r="A2246" s="3"/>
      <c r="B2246" s="3"/>
      <c r="C2246" s="3"/>
      <c r="D2246" s="3"/>
      <c r="E2246" s="3"/>
      <c r="F2246" s="3"/>
      <c r="G2246" s="3"/>
      <c r="H2246" s="3"/>
      <c r="I2246" s="3"/>
      <c r="J2246" s="3"/>
      <c r="K2246" s="3"/>
      <c r="L2246" s="3"/>
      <c r="N2246" s="121"/>
    </row>
    <row r="2247" spans="1:14" x14ac:dyDescent="0.35">
      <c r="A2247" s="3"/>
      <c r="B2247" s="3"/>
      <c r="C2247" s="3"/>
      <c r="D2247" s="3"/>
      <c r="E2247" s="3"/>
      <c r="F2247" s="3"/>
      <c r="G2247" s="3"/>
      <c r="H2247" s="3"/>
      <c r="I2247" s="3"/>
      <c r="J2247" s="3"/>
      <c r="K2247" s="3"/>
      <c r="L2247" s="3"/>
      <c r="N2247" s="121"/>
    </row>
    <row r="2248" spans="1:14" x14ac:dyDescent="0.35">
      <c r="A2248" s="3"/>
      <c r="B2248" s="3"/>
      <c r="C2248" s="3"/>
      <c r="D2248" s="3"/>
      <c r="E2248" s="3"/>
      <c r="F2248" s="3"/>
      <c r="G2248" s="3"/>
      <c r="H2248" s="3"/>
      <c r="I2248" s="3"/>
      <c r="J2248" s="3"/>
      <c r="K2248" s="3"/>
      <c r="L2248" s="3"/>
      <c r="N2248" s="121"/>
    </row>
    <row r="2249" spans="1:14" x14ac:dyDescent="0.35">
      <c r="A2249" s="3"/>
      <c r="B2249" s="3"/>
      <c r="C2249" s="3"/>
      <c r="D2249" s="3"/>
      <c r="E2249" s="3"/>
      <c r="F2249" s="3"/>
      <c r="G2249" s="3"/>
      <c r="H2249" s="3"/>
      <c r="I2249" s="3"/>
      <c r="J2249" s="3"/>
      <c r="K2249" s="3"/>
      <c r="L2249" s="3"/>
      <c r="N2249" s="121"/>
    </row>
    <row r="2250" spans="1:14" x14ac:dyDescent="0.35">
      <c r="A2250" s="3"/>
      <c r="B2250" s="3"/>
      <c r="C2250" s="3"/>
      <c r="D2250" s="3"/>
      <c r="E2250" s="3"/>
      <c r="F2250" s="3"/>
      <c r="G2250" s="3"/>
      <c r="H2250" s="3"/>
      <c r="I2250" s="3"/>
      <c r="J2250" s="3"/>
      <c r="K2250" s="3"/>
      <c r="L2250" s="3"/>
      <c r="N2250" s="121"/>
    </row>
    <row r="2251" spans="1:14" x14ac:dyDescent="0.35">
      <c r="A2251" s="3"/>
      <c r="B2251" s="3"/>
      <c r="C2251" s="3"/>
      <c r="D2251" s="3"/>
      <c r="E2251" s="3"/>
      <c r="F2251" s="3"/>
      <c r="G2251" s="3"/>
      <c r="H2251" s="3"/>
      <c r="I2251" s="3"/>
      <c r="J2251" s="3"/>
      <c r="K2251" s="3"/>
      <c r="L2251" s="3"/>
      <c r="N2251" s="121"/>
    </row>
    <row r="2252" spans="1:14" x14ac:dyDescent="0.35">
      <c r="A2252" s="3"/>
      <c r="B2252" s="3"/>
      <c r="C2252" s="3"/>
      <c r="D2252" s="3"/>
      <c r="E2252" s="3"/>
      <c r="F2252" s="3"/>
      <c r="G2252" s="3"/>
      <c r="H2252" s="3"/>
      <c r="I2252" s="3"/>
      <c r="J2252" s="3"/>
      <c r="K2252" s="3"/>
      <c r="L2252" s="3"/>
      <c r="N2252" s="121"/>
    </row>
    <row r="2253" spans="1:14" x14ac:dyDescent="0.35">
      <c r="A2253" s="3"/>
      <c r="B2253" s="3"/>
      <c r="C2253" s="3"/>
      <c r="D2253" s="3"/>
      <c r="E2253" s="3"/>
      <c r="F2253" s="3"/>
      <c r="G2253" s="3"/>
      <c r="H2253" s="3"/>
      <c r="I2253" s="3"/>
      <c r="J2253" s="3"/>
      <c r="K2253" s="3"/>
      <c r="L2253" s="3"/>
      <c r="N2253" s="121"/>
    </row>
    <row r="2254" spans="1:14" x14ac:dyDescent="0.35">
      <c r="A2254" s="3"/>
      <c r="B2254" s="3"/>
      <c r="C2254" s="3"/>
      <c r="D2254" s="3"/>
      <c r="E2254" s="3"/>
      <c r="F2254" s="3"/>
      <c r="G2254" s="3"/>
      <c r="H2254" s="3"/>
      <c r="I2254" s="3"/>
      <c r="J2254" s="3"/>
      <c r="K2254" s="3"/>
      <c r="L2254" s="3"/>
      <c r="N2254" s="121"/>
    </row>
    <row r="2255" spans="1:14" x14ac:dyDescent="0.35">
      <c r="A2255" s="3"/>
      <c r="B2255" s="3"/>
      <c r="C2255" s="3"/>
      <c r="D2255" s="3"/>
      <c r="E2255" s="3"/>
      <c r="F2255" s="3"/>
      <c r="G2255" s="3"/>
      <c r="H2255" s="3"/>
      <c r="I2255" s="3"/>
      <c r="J2255" s="3"/>
      <c r="K2255" s="3"/>
      <c r="L2255" s="3"/>
      <c r="N2255" s="121"/>
    </row>
    <row r="2256" spans="1:14" x14ac:dyDescent="0.35">
      <c r="A2256" s="3"/>
      <c r="B2256" s="3"/>
      <c r="C2256" s="3"/>
      <c r="D2256" s="3"/>
      <c r="E2256" s="3"/>
      <c r="F2256" s="3"/>
      <c r="G2256" s="3"/>
      <c r="H2256" s="3"/>
      <c r="I2256" s="3"/>
      <c r="J2256" s="3"/>
      <c r="K2256" s="3"/>
      <c r="L2256" s="3"/>
      <c r="N2256" s="121"/>
    </row>
    <row r="2257" spans="1:14" x14ac:dyDescent="0.35">
      <c r="A2257" s="3"/>
      <c r="B2257" s="3"/>
      <c r="C2257" s="3"/>
      <c r="D2257" s="3"/>
      <c r="E2257" s="3"/>
      <c r="F2257" s="3"/>
      <c r="G2257" s="3"/>
      <c r="H2257" s="3"/>
      <c r="I2257" s="3"/>
      <c r="J2257" s="3"/>
      <c r="K2257" s="3"/>
      <c r="L2257" s="3"/>
      <c r="N2257" s="121"/>
    </row>
    <row r="2258" spans="1:14" x14ac:dyDescent="0.35">
      <c r="A2258" s="3"/>
      <c r="B2258" s="3"/>
      <c r="C2258" s="3"/>
      <c r="D2258" s="3"/>
      <c r="E2258" s="3"/>
      <c r="F2258" s="3"/>
      <c r="G2258" s="3"/>
      <c r="H2258" s="3"/>
      <c r="I2258" s="3"/>
      <c r="J2258" s="3"/>
      <c r="K2258" s="3"/>
      <c r="L2258" s="3"/>
      <c r="N2258" s="121"/>
    </row>
    <row r="2259" spans="1:14" x14ac:dyDescent="0.35">
      <c r="A2259" s="3"/>
      <c r="B2259" s="3"/>
      <c r="C2259" s="3"/>
      <c r="D2259" s="3"/>
      <c r="E2259" s="3"/>
      <c r="F2259" s="3"/>
      <c r="G2259" s="3"/>
      <c r="H2259" s="3"/>
      <c r="I2259" s="3"/>
      <c r="J2259" s="3"/>
      <c r="K2259" s="3"/>
      <c r="L2259" s="3"/>
      <c r="N2259" s="121"/>
    </row>
    <row r="2260" spans="1:14" x14ac:dyDescent="0.35">
      <c r="A2260" s="3"/>
      <c r="B2260" s="3"/>
      <c r="C2260" s="3"/>
      <c r="D2260" s="3"/>
      <c r="E2260" s="3"/>
      <c r="F2260" s="3"/>
      <c r="G2260" s="3"/>
      <c r="H2260" s="3"/>
      <c r="I2260" s="3"/>
      <c r="J2260" s="3"/>
      <c r="K2260" s="3"/>
      <c r="L2260" s="3"/>
      <c r="N2260" s="121"/>
    </row>
    <row r="2261" spans="1:14" x14ac:dyDescent="0.35">
      <c r="A2261" s="3"/>
      <c r="B2261" s="3"/>
      <c r="C2261" s="3"/>
      <c r="D2261" s="3"/>
      <c r="E2261" s="3"/>
      <c r="F2261" s="3"/>
      <c r="G2261" s="3"/>
      <c r="H2261" s="3"/>
      <c r="I2261" s="3"/>
      <c r="J2261" s="3"/>
      <c r="K2261" s="3"/>
      <c r="L2261" s="3"/>
      <c r="N2261" s="121"/>
    </row>
    <row r="2262" spans="1:14" x14ac:dyDescent="0.35">
      <c r="A2262" s="3"/>
      <c r="B2262" s="3"/>
      <c r="C2262" s="3"/>
      <c r="D2262" s="3"/>
      <c r="E2262" s="3"/>
      <c r="F2262" s="3"/>
      <c r="G2262" s="3"/>
      <c r="H2262" s="3"/>
      <c r="I2262" s="3"/>
      <c r="J2262" s="3"/>
      <c r="K2262" s="3"/>
      <c r="L2262" s="3"/>
      <c r="N2262" s="121"/>
    </row>
    <row r="2263" spans="1:14" x14ac:dyDescent="0.35">
      <c r="A2263" s="3"/>
      <c r="B2263" s="3"/>
      <c r="C2263" s="3"/>
      <c r="D2263" s="3"/>
      <c r="E2263" s="3"/>
      <c r="F2263" s="3"/>
      <c r="G2263" s="3"/>
      <c r="H2263" s="3"/>
      <c r="I2263" s="3"/>
      <c r="J2263" s="3"/>
      <c r="K2263" s="3"/>
      <c r="L2263" s="3"/>
      <c r="N2263" s="121"/>
    </row>
    <row r="2264" spans="1:14" x14ac:dyDescent="0.35">
      <c r="A2264" s="3"/>
      <c r="B2264" s="3"/>
      <c r="C2264" s="3"/>
      <c r="D2264" s="3"/>
      <c r="E2264" s="3"/>
      <c r="F2264" s="3"/>
      <c r="G2264" s="3"/>
      <c r="H2264" s="3"/>
      <c r="I2264" s="3"/>
      <c r="J2264" s="3"/>
      <c r="K2264" s="3"/>
      <c r="L2264" s="3"/>
      <c r="N2264" s="121"/>
    </row>
    <row r="2265" spans="1:14" x14ac:dyDescent="0.35">
      <c r="A2265" s="3"/>
      <c r="B2265" s="3"/>
      <c r="C2265" s="3"/>
      <c r="D2265" s="3"/>
      <c r="E2265" s="3"/>
      <c r="F2265" s="3"/>
      <c r="G2265" s="3"/>
      <c r="H2265" s="3"/>
      <c r="I2265" s="3"/>
      <c r="J2265" s="3"/>
      <c r="K2265" s="3"/>
      <c r="L2265" s="3"/>
      <c r="N2265" s="121"/>
    </row>
    <row r="2266" spans="1:14" x14ac:dyDescent="0.35">
      <c r="A2266" s="3"/>
      <c r="B2266" s="3"/>
      <c r="C2266" s="3"/>
      <c r="D2266" s="3"/>
      <c r="E2266" s="3"/>
      <c r="F2266" s="3"/>
      <c r="G2266" s="3"/>
      <c r="H2266" s="3"/>
      <c r="I2266" s="3"/>
      <c r="J2266" s="3"/>
      <c r="K2266" s="3"/>
      <c r="L2266" s="3"/>
      <c r="N2266" s="121"/>
    </row>
    <row r="2267" spans="1:14" x14ac:dyDescent="0.35">
      <c r="A2267" s="3"/>
      <c r="B2267" s="3"/>
      <c r="C2267" s="3"/>
      <c r="D2267" s="3"/>
      <c r="E2267" s="3"/>
      <c r="F2267" s="3"/>
      <c r="G2267" s="3"/>
      <c r="H2267" s="3"/>
      <c r="I2267" s="3"/>
      <c r="J2267" s="3"/>
      <c r="K2267" s="3"/>
      <c r="L2267" s="3"/>
      <c r="N2267" s="121"/>
    </row>
    <row r="2268" spans="1:14" x14ac:dyDescent="0.35">
      <c r="A2268" s="3"/>
      <c r="B2268" s="3"/>
      <c r="C2268" s="3"/>
      <c r="D2268" s="3"/>
      <c r="E2268" s="3"/>
      <c r="F2268" s="3"/>
      <c r="G2268" s="3"/>
      <c r="H2268" s="3"/>
      <c r="I2268" s="3"/>
      <c r="J2268" s="3"/>
      <c r="K2268" s="3"/>
      <c r="L2268" s="3"/>
      <c r="N2268" s="121"/>
    </row>
    <row r="2269" spans="1:14" x14ac:dyDescent="0.35">
      <c r="A2269" s="3"/>
      <c r="B2269" s="3"/>
      <c r="C2269" s="3"/>
      <c r="D2269" s="3"/>
      <c r="E2269" s="3"/>
      <c r="F2269" s="3"/>
      <c r="G2269" s="3"/>
      <c r="H2269" s="3"/>
      <c r="I2269" s="3"/>
      <c r="J2269" s="3"/>
      <c r="K2269" s="3"/>
      <c r="L2269" s="3"/>
      <c r="N2269" s="121"/>
    </row>
    <row r="2270" spans="1:14" x14ac:dyDescent="0.35">
      <c r="A2270" s="3"/>
      <c r="B2270" s="3"/>
      <c r="C2270" s="3"/>
      <c r="D2270" s="3"/>
      <c r="E2270" s="3"/>
      <c r="F2270" s="3"/>
      <c r="G2270" s="3"/>
      <c r="H2270" s="3"/>
      <c r="I2270" s="3"/>
      <c r="J2270" s="3"/>
      <c r="K2270" s="3"/>
      <c r="L2270" s="3"/>
      <c r="N2270" s="121"/>
    </row>
    <row r="2271" spans="1:14" x14ac:dyDescent="0.35">
      <c r="A2271" s="3"/>
      <c r="B2271" s="3"/>
      <c r="C2271" s="3"/>
      <c r="D2271" s="3"/>
      <c r="E2271" s="3"/>
      <c r="F2271" s="3"/>
      <c r="G2271" s="3"/>
      <c r="H2271" s="3"/>
      <c r="I2271" s="3"/>
      <c r="J2271" s="3"/>
      <c r="K2271" s="3"/>
      <c r="L2271" s="3"/>
      <c r="N2271" s="121"/>
    </row>
    <row r="2272" spans="1:14" x14ac:dyDescent="0.35">
      <c r="A2272" s="3"/>
      <c r="B2272" s="3"/>
      <c r="C2272" s="3"/>
      <c r="D2272" s="3"/>
      <c r="E2272" s="3"/>
      <c r="F2272" s="3"/>
      <c r="G2272" s="3"/>
      <c r="H2272" s="3"/>
      <c r="I2272" s="3"/>
      <c r="J2272" s="3"/>
      <c r="K2272" s="3"/>
      <c r="L2272" s="3"/>
      <c r="N2272" s="121"/>
    </row>
    <row r="2273" spans="1:14" x14ac:dyDescent="0.35">
      <c r="A2273" s="3"/>
      <c r="B2273" s="3"/>
      <c r="C2273" s="3"/>
      <c r="D2273" s="3"/>
      <c r="E2273" s="3"/>
      <c r="F2273" s="3"/>
      <c r="G2273" s="3"/>
      <c r="H2273" s="3"/>
      <c r="I2273" s="3"/>
      <c r="J2273" s="3"/>
      <c r="K2273" s="3"/>
      <c r="L2273" s="3"/>
      <c r="N2273" s="121"/>
    </row>
    <row r="2274" spans="1:14" x14ac:dyDescent="0.35">
      <c r="A2274" s="3"/>
      <c r="B2274" s="3"/>
      <c r="C2274" s="3"/>
      <c r="D2274" s="3"/>
      <c r="E2274" s="3"/>
      <c r="F2274" s="3"/>
      <c r="G2274" s="3"/>
      <c r="H2274" s="3"/>
      <c r="I2274" s="3"/>
      <c r="J2274" s="3"/>
      <c r="K2274" s="3"/>
      <c r="L2274" s="3"/>
      <c r="N2274" s="121"/>
    </row>
    <row r="2275" spans="1:14" x14ac:dyDescent="0.35">
      <c r="A2275" s="3"/>
      <c r="B2275" s="3"/>
      <c r="C2275" s="3"/>
      <c r="D2275" s="3"/>
      <c r="E2275" s="3"/>
      <c r="F2275" s="3"/>
      <c r="G2275" s="3"/>
      <c r="H2275" s="3"/>
      <c r="I2275" s="3"/>
      <c r="J2275" s="3"/>
      <c r="K2275" s="3"/>
      <c r="L2275" s="3"/>
      <c r="N2275" s="121"/>
    </row>
    <row r="2276" spans="1:14" x14ac:dyDescent="0.35">
      <c r="A2276" s="3"/>
      <c r="B2276" s="3"/>
      <c r="C2276" s="3"/>
      <c r="D2276" s="3"/>
      <c r="E2276" s="3"/>
      <c r="F2276" s="3"/>
      <c r="G2276" s="3"/>
      <c r="H2276" s="3"/>
      <c r="I2276" s="3"/>
      <c r="J2276" s="3"/>
      <c r="K2276" s="3"/>
      <c r="L2276" s="3"/>
      <c r="N2276" s="121"/>
    </row>
    <row r="2277" spans="1:14" x14ac:dyDescent="0.35">
      <c r="A2277" s="3"/>
      <c r="B2277" s="3"/>
      <c r="C2277" s="3"/>
      <c r="D2277" s="3"/>
      <c r="E2277" s="3"/>
      <c r="F2277" s="3"/>
      <c r="G2277" s="3"/>
      <c r="H2277" s="3"/>
      <c r="I2277" s="3"/>
      <c r="J2277" s="3"/>
      <c r="K2277" s="3"/>
      <c r="L2277" s="3"/>
      <c r="N2277" s="121"/>
    </row>
    <row r="2278" spans="1:14" x14ac:dyDescent="0.35">
      <c r="A2278" s="3"/>
      <c r="B2278" s="3"/>
      <c r="C2278" s="3"/>
      <c r="D2278" s="3"/>
      <c r="E2278" s="3"/>
      <c r="F2278" s="3"/>
      <c r="G2278" s="3"/>
      <c r="H2278" s="3"/>
      <c r="I2278" s="3"/>
      <c r="J2278" s="3"/>
      <c r="K2278" s="3"/>
      <c r="L2278" s="3"/>
      <c r="N2278" s="121"/>
    </row>
    <row r="2279" spans="1:14" x14ac:dyDescent="0.35">
      <c r="A2279" s="3"/>
      <c r="B2279" s="3"/>
      <c r="C2279" s="3"/>
      <c r="D2279" s="3"/>
      <c r="E2279" s="3"/>
      <c r="F2279" s="3"/>
      <c r="G2279" s="3"/>
      <c r="H2279" s="3"/>
      <c r="I2279" s="3"/>
      <c r="J2279" s="3"/>
      <c r="K2279" s="3"/>
      <c r="L2279" s="3"/>
      <c r="N2279" s="121"/>
    </row>
    <row r="2280" spans="1:14" x14ac:dyDescent="0.35">
      <c r="A2280" s="3"/>
      <c r="B2280" s="3"/>
      <c r="C2280" s="3"/>
      <c r="D2280" s="3"/>
      <c r="E2280" s="3"/>
      <c r="F2280" s="3"/>
      <c r="G2280" s="3"/>
      <c r="H2280" s="3"/>
      <c r="I2280" s="3"/>
      <c r="J2280" s="3"/>
      <c r="K2280" s="3"/>
      <c r="L2280" s="3"/>
      <c r="N2280" s="121"/>
    </row>
    <row r="2281" spans="1:14" x14ac:dyDescent="0.35">
      <c r="A2281" s="3"/>
      <c r="B2281" s="3"/>
      <c r="C2281" s="3"/>
      <c r="D2281" s="3"/>
      <c r="E2281" s="3"/>
      <c r="F2281" s="3"/>
      <c r="G2281" s="3"/>
      <c r="H2281" s="3"/>
      <c r="I2281" s="3"/>
      <c r="J2281" s="3"/>
      <c r="K2281" s="3"/>
      <c r="L2281" s="3"/>
      <c r="N2281" s="121"/>
    </row>
    <row r="2282" spans="1:14" x14ac:dyDescent="0.35">
      <c r="A2282" s="3"/>
      <c r="B2282" s="3"/>
      <c r="C2282" s="3"/>
      <c r="D2282" s="3"/>
      <c r="E2282" s="3"/>
      <c r="F2282" s="3"/>
      <c r="G2282" s="3"/>
      <c r="H2282" s="3"/>
      <c r="I2282" s="3"/>
      <c r="J2282" s="3"/>
      <c r="K2282" s="3"/>
      <c r="L2282" s="3"/>
      <c r="N2282" s="121"/>
    </row>
    <row r="2283" spans="1:14" x14ac:dyDescent="0.35">
      <c r="A2283" s="3"/>
      <c r="B2283" s="3"/>
      <c r="C2283" s="3"/>
      <c r="D2283" s="3"/>
      <c r="E2283" s="3"/>
      <c r="F2283" s="3"/>
      <c r="G2283" s="3"/>
      <c r="H2283" s="3"/>
      <c r="I2283" s="3"/>
      <c r="J2283" s="3"/>
      <c r="K2283" s="3"/>
      <c r="L2283" s="3"/>
      <c r="N2283" s="121"/>
    </row>
    <row r="2284" spans="1:14" x14ac:dyDescent="0.35">
      <c r="A2284" s="3"/>
      <c r="B2284" s="3"/>
      <c r="C2284" s="3"/>
      <c r="D2284" s="3"/>
      <c r="E2284" s="3"/>
      <c r="F2284" s="3"/>
      <c r="G2284" s="3"/>
      <c r="H2284" s="3"/>
      <c r="I2284" s="3"/>
      <c r="J2284" s="3"/>
      <c r="K2284" s="3"/>
      <c r="L2284" s="3"/>
      <c r="N2284" s="121"/>
    </row>
    <row r="2285" spans="1:14" x14ac:dyDescent="0.35">
      <c r="A2285" s="3"/>
      <c r="B2285" s="3"/>
      <c r="C2285" s="3"/>
      <c r="D2285" s="3"/>
      <c r="E2285" s="3"/>
      <c r="F2285" s="3"/>
      <c r="G2285" s="3"/>
      <c r="H2285" s="3"/>
      <c r="I2285" s="3"/>
      <c r="J2285" s="3"/>
      <c r="K2285" s="3"/>
      <c r="L2285" s="3"/>
      <c r="N2285" s="121"/>
    </row>
    <row r="2286" spans="1:14" x14ac:dyDescent="0.35">
      <c r="A2286" s="3"/>
      <c r="B2286" s="3"/>
      <c r="C2286" s="3"/>
      <c r="D2286" s="3"/>
      <c r="E2286" s="3"/>
      <c r="F2286" s="3"/>
      <c r="G2286" s="3"/>
      <c r="H2286" s="3"/>
      <c r="I2286" s="3"/>
      <c r="J2286" s="3"/>
      <c r="K2286" s="3"/>
      <c r="L2286" s="3"/>
      <c r="N2286" s="121"/>
    </row>
    <row r="2287" spans="1:14" x14ac:dyDescent="0.35">
      <c r="A2287" s="3"/>
      <c r="B2287" s="3"/>
      <c r="C2287" s="3"/>
      <c r="D2287" s="3"/>
      <c r="E2287" s="3"/>
      <c r="F2287" s="3"/>
      <c r="G2287" s="3"/>
      <c r="H2287" s="3"/>
      <c r="I2287" s="3"/>
      <c r="J2287" s="3"/>
      <c r="K2287" s="3"/>
      <c r="L2287" s="3"/>
      <c r="N2287" s="121"/>
    </row>
    <row r="2288" spans="1:14" x14ac:dyDescent="0.35">
      <c r="A2288" s="3"/>
      <c r="B2288" s="3"/>
      <c r="C2288" s="3"/>
      <c r="D2288" s="3"/>
      <c r="E2288" s="3"/>
      <c r="F2288" s="3"/>
      <c r="G2288" s="3"/>
      <c r="H2288" s="3"/>
      <c r="I2288" s="3"/>
      <c r="J2288" s="3"/>
      <c r="K2288" s="3"/>
      <c r="L2288" s="3"/>
      <c r="N2288" s="121"/>
    </row>
    <row r="2289" spans="1:14" x14ac:dyDescent="0.35">
      <c r="A2289" s="3"/>
      <c r="B2289" s="3"/>
      <c r="C2289" s="3"/>
      <c r="D2289" s="3"/>
      <c r="E2289" s="3"/>
      <c r="F2289" s="3"/>
      <c r="G2289" s="3"/>
      <c r="H2289" s="3"/>
      <c r="I2289" s="3"/>
      <c r="J2289" s="3"/>
      <c r="K2289" s="3"/>
      <c r="L2289" s="3"/>
      <c r="N2289" s="121"/>
    </row>
    <row r="2290" spans="1:14" x14ac:dyDescent="0.35">
      <c r="A2290" s="3"/>
      <c r="B2290" s="3"/>
      <c r="C2290" s="3"/>
      <c r="D2290" s="3"/>
      <c r="E2290" s="3"/>
      <c r="F2290" s="3"/>
      <c r="G2290" s="3"/>
      <c r="H2290" s="3"/>
      <c r="I2290" s="3"/>
      <c r="J2290" s="3"/>
      <c r="K2290" s="3"/>
      <c r="L2290" s="3"/>
      <c r="N2290" s="121"/>
    </row>
    <row r="2291" spans="1:14" x14ac:dyDescent="0.35">
      <c r="A2291" s="3"/>
      <c r="B2291" s="3"/>
      <c r="C2291" s="3"/>
      <c r="D2291" s="3"/>
      <c r="E2291" s="3"/>
      <c r="F2291" s="3"/>
      <c r="G2291" s="3"/>
      <c r="H2291" s="3"/>
      <c r="I2291" s="3"/>
      <c r="J2291" s="3"/>
      <c r="K2291" s="3"/>
      <c r="L2291" s="3"/>
      <c r="N2291" s="121"/>
    </row>
    <row r="2292" spans="1:14" x14ac:dyDescent="0.35">
      <c r="A2292" s="3"/>
      <c r="B2292" s="3"/>
      <c r="C2292" s="3"/>
      <c r="D2292" s="3"/>
      <c r="E2292" s="3"/>
      <c r="F2292" s="3"/>
      <c r="G2292" s="3"/>
      <c r="H2292" s="3"/>
      <c r="I2292" s="3"/>
      <c r="J2292" s="3"/>
      <c r="K2292" s="3"/>
      <c r="L2292" s="3"/>
      <c r="N2292" s="121"/>
    </row>
    <row r="2293" spans="1:14" x14ac:dyDescent="0.35">
      <c r="A2293" s="3"/>
      <c r="B2293" s="3"/>
      <c r="C2293" s="3"/>
      <c r="D2293" s="3"/>
      <c r="E2293" s="3"/>
      <c r="F2293" s="3"/>
      <c r="G2293" s="3"/>
      <c r="H2293" s="3"/>
      <c r="I2293" s="3"/>
      <c r="J2293" s="3"/>
      <c r="K2293" s="3"/>
      <c r="L2293" s="3"/>
      <c r="N2293" s="121"/>
    </row>
    <row r="2294" spans="1:14" x14ac:dyDescent="0.35">
      <c r="A2294" s="3"/>
      <c r="B2294" s="3"/>
      <c r="C2294" s="3"/>
      <c r="D2294" s="3"/>
      <c r="E2294" s="3"/>
      <c r="F2294" s="3"/>
      <c r="G2294" s="3"/>
      <c r="H2294" s="3"/>
      <c r="I2294" s="3"/>
      <c r="J2294" s="3"/>
      <c r="K2294" s="3"/>
      <c r="L2294" s="3"/>
      <c r="N2294" s="121"/>
    </row>
    <row r="2295" spans="1:14" x14ac:dyDescent="0.35">
      <c r="A2295" s="3"/>
      <c r="B2295" s="3"/>
      <c r="C2295" s="3"/>
      <c r="D2295" s="3"/>
      <c r="E2295" s="3"/>
      <c r="F2295" s="3"/>
      <c r="G2295" s="3"/>
      <c r="H2295" s="3"/>
      <c r="I2295" s="3"/>
      <c r="J2295" s="3"/>
      <c r="K2295" s="3"/>
      <c r="L2295" s="3"/>
      <c r="N2295" s="121"/>
    </row>
    <row r="2296" spans="1:14" x14ac:dyDescent="0.35">
      <c r="A2296" s="3"/>
      <c r="B2296" s="3"/>
      <c r="C2296" s="3"/>
      <c r="D2296" s="3"/>
      <c r="E2296" s="3"/>
      <c r="F2296" s="3"/>
      <c r="G2296" s="3"/>
      <c r="H2296" s="3"/>
      <c r="I2296" s="3"/>
      <c r="J2296" s="3"/>
      <c r="K2296" s="3"/>
      <c r="L2296" s="3"/>
      <c r="N2296" s="121"/>
    </row>
    <row r="2297" spans="1:14" x14ac:dyDescent="0.35">
      <c r="A2297" s="3"/>
      <c r="B2297" s="3"/>
      <c r="C2297" s="3"/>
      <c r="D2297" s="3"/>
      <c r="E2297" s="3"/>
      <c r="F2297" s="3"/>
      <c r="G2297" s="3"/>
      <c r="H2297" s="3"/>
      <c r="I2297" s="3"/>
      <c r="J2297" s="3"/>
      <c r="K2297" s="3"/>
      <c r="L2297" s="3"/>
      <c r="N2297" s="121"/>
    </row>
    <row r="2298" spans="1:14" x14ac:dyDescent="0.35">
      <c r="A2298" s="3"/>
      <c r="B2298" s="3"/>
      <c r="C2298" s="3"/>
      <c r="D2298" s="3"/>
      <c r="E2298" s="3"/>
      <c r="F2298" s="3"/>
      <c r="G2298" s="3"/>
      <c r="H2298" s="3"/>
      <c r="I2298" s="3"/>
      <c r="J2298" s="3"/>
      <c r="K2298" s="3"/>
      <c r="L2298" s="3"/>
      <c r="N2298" s="121"/>
    </row>
    <row r="2299" spans="1:14" x14ac:dyDescent="0.35">
      <c r="A2299" s="3"/>
      <c r="B2299" s="3"/>
      <c r="C2299" s="3"/>
      <c r="D2299" s="3"/>
      <c r="E2299" s="3"/>
      <c r="F2299" s="3"/>
      <c r="G2299" s="3"/>
      <c r="H2299" s="3"/>
      <c r="I2299" s="3"/>
      <c r="J2299" s="3"/>
      <c r="K2299" s="3"/>
      <c r="L2299" s="3"/>
      <c r="N2299" s="121"/>
    </row>
    <row r="2300" spans="1:14" x14ac:dyDescent="0.35">
      <c r="A2300" s="3"/>
      <c r="B2300" s="3"/>
      <c r="C2300" s="3"/>
      <c r="D2300" s="3"/>
      <c r="E2300" s="3"/>
      <c r="F2300" s="3"/>
      <c r="G2300" s="3"/>
      <c r="H2300" s="3"/>
      <c r="I2300" s="3"/>
      <c r="J2300" s="3"/>
      <c r="K2300" s="3"/>
      <c r="L2300" s="3"/>
      <c r="N2300" s="121"/>
    </row>
    <row r="2301" spans="1:14" x14ac:dyDescent="0.35">
      <c r="A2301" s="3"/>
      <c r="B2301" s="3"/>
      <c r="C2301" s="3"/>
      <c r="D2301" s="3"/>
      <c r="E2301" s="3"/>
      <c r="F2301" s="3"/>
      <c r="G2301" s="3"/>
      <c r="H2301" s="3"/>
      <c r="I2301" s="3"/>
      <c r="J2301" s="3"/>
      <c r="K2301" s="3"/>
      <c r="L2301" s="3"/>
      <c r="N2301" s="121"/>
    </row>
    <row r="2302" spans="1:14" x14ac:dyDescent="0.35">
      <c r="A2302" s="3"/>
      <c r="B2302" s="3"/>
      <c r="C2302" s="3"/>
      <c r="D2302" s="3"/>
      <c r="E2302" s="3"/>
      <c r="F2302" s="3"/>
      <c r="G2302" s="3"/>
      <c r="H2302" s="3"/>
      <c r="I2302" s="3"/>
      <c r="J2302" s="3"/>
      <c r="K2302" s="3"/>
      <c r="L2302" s="3"/>
      <c r="N2302" s="121"/>
    </row>
    <row r="2303" spans="1:14" x14ac:dyDescent="0.35">
      <c r="A2303" s="3"/>
      <c r="B2303" s="3"/>
      <c r="C2303" s="3"/>
      <c r="D2303" s="3"/>
      <c r="E2303" s="3"/>
      <c r="F2303" s="3"/>
      <c r="G2303" s="3"/>
      <c r="H2303" s="3"/>
      <c r="I2303" s="3"/>
      <c r="J2303" s="3"/>
      <c r="K2303" s="3"/>
      <c r="L2303" s="3"/>
      <c r="N2303" s="121"/>
    </row>
    <row r="2304" spans="1:14" x14ac:dyDescent="0.35">
      <c r="A2304" s="3"/>
      <c r="B2304" s="3"/>
      <c r="C2304" s="3"/>
      <c r="D2304" s="3"/>
      <c r="E2304" s="3"/>
      <c r="F2304" s="3"/>
      <c r="G2304" s="3"/>
      <c r="H2304" s="3"/>
      <c r="I2304" s="3"/>
      <c r="J2304" s="3"/>
      <c r="K2304" s="3"/>
      <c r="L2304" s="3"/>
      <c r="N2304" s="121"/>
    </row>
    <row r="2305" spans="1:14" x14ac:dyDescent="0.35">
      <c r="A2305" s="3"/>
      <c r="B2305" s="3"/>
      <c r="C2305" s="3"/>
      <c r="D2305" s="3"/>
      <c r="E2305" s="3"/>
      <c r="F2305" s="3"/>
      <c r="G2305" s="3"/>
      <c r="H2305" s="3"/>
      <c r="I2305" s="3"/>
      <c r="J2305" s="3"/>
      <c r="K2305" s="3"/>
      <c r="L2305" s="3"/>
      <c r="N2305" s="121"/>
    </row>
    <row r="2306" spans="1:14" x14ac:dyDescent="0.35">
      <c r="A2306" s="3"/>
      <c r="B2306" s="3"/>
      <c r="C2306" s="3"/>
      <c r="D2306" s="3"/>
      <c r="E2306" s="3"/>
      <c r="F2306" s="3"/>
      <c r="G2306" s="3"/>
      <c r="H2306" s="3"/>
      <c r="I2306" s="3"/>
      <c r="J2306" s="3"/>
      <c r="K2306" s="3"/>
      <c r="L2306" s="3"/>
      <c r="N2306" s="121"/>
    </row>
    <row r="2307" spans="1:14" x14ac:dyDescent="0.35">
      <c r="A2307" s="3"/>
      <c r="B2307" s="3"/>
      <c r="C2307" s="3"/>
      <c r="D2307" s="3"/>
      <c r="E2307" s="3"/>
      <c r="F2307" s="3"/>
      <c r="G2307" s="3"/>
      <c r="H2307" s="3"/>
      <c r="I2307" s="3"/>
      <c r="J2307" s="3"/>
      <c r="K2307" s="3"/>
      <c r="L2307" s="3"/>
      <c r="N2307" s="121"/>
    </row>
    <row r="2308" spans="1:14" x14ac:dyDescent="0.35">
      <c r="A2308" s="3"/>
      <c r="B2308" s="3"/>
      <c r="C2308" s="3"/>
      <c r="D2308" s="3"/>
      <c r="E2308" s="3"/>
      <c r="F2308" s="3"/>
      <c r="G2308" s="3"/>
      <c r="H2308" s="3"/>
      <c r="I2308" s="3"/>
      <c r="J2308" s="3"/>
      <c r="K2308" s="3"/>
      <c r="L2308" s="3"/>
      <c r="N2308" s="121"/>
    </row>
    <row r="2309" spans="1:14" x14ac:dyDescent="0.35">
      <c r="A2309" s="3"/>
      <c r="B2309" s="3"/>
      <c r="C2309" s="3"/>
      <c r="D2309" s="3"/>
      <c r="E2309" s="3"/>
      <c r="F2309" s="3"/>
      <c r="G2309" s="3"/>
      <c r="H2309" s="3"/>
      <c r="I2309" s="3"/>
      <c r="J2309" s="3"/>
      <c r="K2309" s="3"/>
      <c r="L2309" s="3"/>
      <c r="N2309" s="121"/>
    </row>
    <row r="2310" spans="1:14" x14ac:dyDescent="0.35">
      <c r="A2310" s="3"/>
      <c r="B2310" s="3"/>
      <c r="C2310" s="3"/>
      <c r="D2310" s="3"/>
      <c r="E2310" s="3"/>
      <c r="F2310" s="3"/>
      <c r="G2310" s="3"/>
      <c r="H2310" s="3"/>
      <c r="I2310" s="3"/>
      <c r="J2310" s="3"/>
      <c r="K2310" s="3"/>
      <c r="L2310" s="3"/>
      <c r="N2310" s="121"/>
    </row>
    <row r="2311" spans="1:14" x14ac:dyDescent="0.35">
      <c r="A2311" s="3"/>
      <c r="B2311" s="3"/>
      <c r="C2311" s="3"/>
      <c r="D2311" s="3"/>
      <c r="E2311" s="3"/>
      <c r="F2311" s="3"/>
      <c r="G2311" s="3"/>
      <c r="H2311" s="3"/>
      <c r="I2311" s="3"/>
      <c r="J2311" s="3"/>
      <c r="K2311" s="3"/>
      <c r="L2311" s="3"/>
      <c r="N2311" s="121"/>
    </row>
    <row r="2312" spans="1:14" x14ac:dyDescent="0.35">
      <c r="A2312" s="3"/>
      <c r="B2312" s="3"/>
      <c r="C2312" s="3"/>
      <c r="D2312" s="3"/>
      <c r="E2312" s="3"/>
      <c r="F2312" s="3"/>
      <c r="G2312" s="3"/>
      <c r="H2312" s="3"/>
      <c r="I2312" s="3"/>
      <c r="J2312" s="3"/>
      <c r="K2312" s="3"/>
      <c r="L2312" s="3"/>
      <c r="N2312" s="121"/>
    </row>
    <row r="2313" spans="1:14" x14ac:dyDescent="0.35">
      <c r="A2313" s="3"/>
      <c r="B2313" s="3"/>
      <c r="C2313" s="3"/>
      <c r="D2313" s="3"/>
      <c r="E2313" s="3"/>
      <c r="F2313" s="3"/>
      <c r="G2313" s="3"/>
      <c r="H2313" s="3"/>
      <c r="I2313" s="3"/>
      <c r="J2313" s="3"/>
      <c r="K2313" s="3"/>
      <c r="L2313" s="3"/>
      <c r="N2313" s="121"/>
    </row>
    <row r="2314" spans="1:14" x14ac:dyDescent="0.35">
      <c r="A2314" s="3"/>
      <c r="B2314" s="3"/>
      <c r="C2314" s="3"/>
      <c r="D2314" s="3"/>
      <c r="E2314" s="3"/>
      <c r="F2314" s="3"/>
      <c r="G2314" s="3"/>
      <c r="H2314" s="3"/>
      <c r="I2314" s="3"/>
      <c r="J2314" s="3"/>
      <c r="K2314" s="3"/>
      <c r="L2314" s="3"/>
      <c r="N2314" s="121"/>
    </row>
    <row r="2315" spans="1:14" x14ac:dyDescent="0.35">
      <c r="A2315" s="3"/>
      <c r="B2315" s="3"/>
      <c r="C2315" s="3"/>
      <c r="D2315" s="3"/>
      <c r="E2315" s="3"/>
      <c r="F2315" s="3"/>
      <c r="G2315" s="3"/>
      <c r="H2315" s="3"/>
      <c r="I2315" s="3"/>
      <c r="J2315" s="3"/>
      <c r="K2315" s="3"/>
      <c r="L2315" s="3"/>
      <c r="N2315" s="121"/>
    </row>
    <row r="2316" spans="1:14" x14ac:dyDescent="0.35">
      <c r="A2316" s="3"/>
      <c r="B2316" s="3"/>
      <c r="C2316" s="3"/>
      <c r="D2316" s="3"/>
      <c r="E2316" s="3"/>
      <c r="F2316" s="3"/>
      <c r="G2316" s="3"/>
      <c r="H2316" s="3"/>
      <c r="I2316" s="3"/>
      <c r="J2316" s="3"/>
      <c r="K2316" s="3"/>
      <c r="L2316" s="3"/>
      <c r="N2316" s="121"/>
    </row>
    <row r="2317" spans="1:14" x14ac:dyDescent="0.35">
      <c r="A2317" s="3"/>
      <c r="B2317" s="3"/>
      <c r="C2317" s="3"/>
      <c r="D2317" s="3"/>
      <c r="E2317" s="3"/>
      <c r="F2317" s="3"/>
      <c r="G2317" s="3"/>
      <c r="H2317" s="3"/>
      <c r="I2317" s="3"/>
      <c r="J2317" s="3"/>
      <c r="K2317" s="3"/>
      <c r="L2317" s="3"/>
      <c r="N2317" s="121"/>
    </row>
    <row r="2318" spans="1:14" x14ac:dyDescent="0.35">
      <c r="A2318" s="3"/>
      <c r="B2318" s="3"/>
      <c r="C2318" s="3"/>
      <c r="D2318" s="3"/>
      <c r="E2318" s="3"/>
      <c r="F2318" s="3"/>
      <c r="G2318" s="3"/>
      <c r="H2318" s="3"/>
      <c r="I2318" s="3"/>
      <c r="J2318" s="3"/>
      <c r="K2318" s="3"/>
      <c r="L2318" s="3"/>
      <c r="N2318" s="121"/>
    </row>
    <row r="2319" spans="1:14" x14ac:dyDescent="0.35">
      <c r="A2319" s="3"/>
      <c r="B2319" s="3"/>
      <c r="C2319" s="3"/>
      <c r="D2319" s="3"/>
      <c r="E2319" s="3"/>
      <c r="F2319" s="3"/>
      <c r="G2319" s="3"/>
      <c r="H2319" s="3"/>
      <c r="I2319" s="3"/>
      <c r="J2319" s="3"/>
      <c r="K2319" s="3"/>
      <c r="L2319" s="3"/>
      <c r="N2319" s="121"/>
    </row>
    <row r="2320" spans="1:14" x14ac:dyDescent="0.35">
      <c r="A2320" s="3"/>
      <c r="B2320" s="3"/>
      <c r="C2320" s="3"/>
      <c r="D2320" s="3"/>
      <c r="E2320" s="3"/>
      <c r="F2320" s="3"/>
      <c r="G2320" s="3"/>
      <c r="H2320" s="3"/>
      <c r="I2320" s="3"/>
      <c r="J2320" s="3"/>
      <c r="K2320" s="3"/>
      <c r="L2320" s="3"/>
      <c r="N2320" s="121"/>
    </row>
    <row r="2321" spans="1:14" x14ac:dyDescent="0.35">
      <c r="A2321" s="3"/>
      <c r="B2321" s="3"/>
      <c r="C2321" s="3"/>
      <c r="D2321" s="3"/>
      <c r="E2321" s="3"/>
      <c r="F2321" s="3"/>
      <c r="G2321" s="3"/>
      <c r="H2321" s="3"/>
      <c r="I2321" s="3"/>
      <c r="J2321" s="3"/>
      <c r="K2321" s="3"/>
      <c r="L2321" s="3"/>
      <c r="N2321" s="121"/>
    </row>
    <row r="2322" spans="1:14" x14ac:dyDescent="0.35">
      <c r="A2322" s="3"/>
      <c r="B2322" s="3"/>
      <c r="C2322" s="3"/>
      <c r="D2322" s="3"/>
      <c r="E2322" s="3"/>
      <c r="F2322" s="3"/>
      <c r="G2322" s="3"/>
      <c r="H2322" s="3"/>
      <c r="I2322" s="3"/>
      <c r="J2322" s="3"/>
      <c r="K2322" s="3"/>
      <c r="L2322" s="3"/>
      <c r="N2322" s="121"/>
    </row>
    <row r="2323" spans="1:14" x14ac:dyDescent="0.35">
      <c r="A2323" s="3"/>
      <c r="B2323" s="3"/>
      <c r="C2323" s="3"/>
      <c r="D2323" s="3"/>
      <c r="E2323" s="3"/>
      <c r="F2323" s="3"/>
      <c r="G2323" s="3"/>
      <c r="H2323" s="3"/>
      <c r="I2323" s="3"/>
      <c r="J2323" s="3"/>
      <c r="K2323" s="3"/>
      <c r="L2323" s="3"/>
      <c r="N2323" s="121"/>
    </row>
    <row r="2324" spans="1:14" x14ac:dyDescent="0.35">
      <c r="A2324" s="3"/>
      <c r="B2324" s="3"/>
      <c r="C2324" s="3"/>
      <c r="D2324" s="3"/>
      <c r="E2324" s="3"/>
      <c r="F2324" s="3"/>
      <c r="G2324" s="3"/>
      <c r="H2324" s="3"/>
      <c r="I2324" s="3"/>
      <c r="J2324" s="3"/>
      <c r="K2324" s="3"/>
      <c r="L2324" s="3"/>
      <c r="N2324" s="121"/>
    </row>
    <row r="2325" spans="1:14" x14ac:dyDescent="0.35">
      <c r="A2325" s="3"/>
      <c r="B2325" s="3"/>
      <c r="C2325" s="3"/>
      <c r="D2325" s="3"/>
      <c r="E2325" s="3"/>
      <c r="F2325" s="3"/>
      <c r="G2325" s="3"/>
      <c r="H2325" s="3"/>
      <c r="I2325" s="3"/>
      <c r="J2325" s="3"/>
      <c r="K2325" s="3"/>
      <c r="L2325" s="3"/>
      <c r="N2325" s="121"/>
    </row>
    <row r="2326" spans="1:14" x14ac:dyDescent="0.35">
      <c r="A2326" s="3"/>
      <c r="B2326" s="3"/>
      <c r="C2326" s="3"/>
      <c r="D2326" s="3"/>
      <c r="E2326" s="3"/>
      <c r="F2326" s="3"/>
      <c r="G2326" s="3"/>
      <c r="H2326" s="3"/>
      <c r="I2326" s="3"/>
      <c r="J2326" s="3"/>
      <c r="K2326" s="3"/>
      <c r="L2326" s="3"/>
      <c r="N2326" s="121"/>
    </row>
    <row r="2327" spans="1:14" x14ac:dyDescent="0.35">
      <c r="A2327" s="3"/>
      <c r="B2327" s="3"/>
      <c r="C2327" s="3"/>
      <c r="D2327" s="3"/>
      <c r="E2327" s="3"/>
      <c r="F2327" s="3"/>
      <c r="G2327" s="3"/>
      <c r="H2327" s="3"/>
      <c r="I2327" s="3"/>
      <c r="J2327" s="3"/>
      <c r="K2327" s="3"/>
      <c r="L2327" s="3"/>
      <c r="N2327" s="121"/>
    </row>
    <row r="2328" spans="1:14" x14ac:dyDescent="0.35">
      <c r="A2328" s="3"/>
      <c r="B2328" s="3"/>
      <c r="C2328" s="3"/>
      <c r="D2328" s="3"/>
      <c r="E2328" s="3"/>
      <c r="F2328" s="3"/>
      <c r="G2328" s="3"/>
      <c r="H2328" s="3"/>
      <c r="I2328" s="3"/>
      <c r="J2328" s="3"/>
      <c r="K2328" s="3"/>
      <c r="L2328" s="3"/>
      <c r="N2328" s="121"/>
    </row>
    <row r="2329" spans="1:14" x14ac:dyDescent="0.35">
      <c r="A2329" s="3"/>
      <c r="B2329" s="3"/>
      <c r="C2329" s="3"/>
      <c r="D2329" s="3"/>
      <c r="E2329" s="3"/>
      <c r="F2329" s="3"/>
      <c r="G2329" s="3"/>
      <c r="H2329" s="3"/>
      <c r="I2329" s="3"/>
      <c r="J2329" s="3"/>
      <c r="K2329" s="3"/>
      <c r="L2329" s="3"/>
      <c r="N2329" s="121"/>
    </row>
    <row r="2330" spans="1:14" x14ac:dyDescent="0.35">
      <c r="A2330" s="3"/>
      <c r="B2330" s="3"/>
      <c r="C2330" s="3"/>
      <c r="D2330" s="3"/>
      <c r="E2330" s="3"/>
      <c r="F2330" s="3"/>
      <c r="G2330" s="3"/>
      <c r="H2330" s="3"/>
      <c r="I2330" s="3"/>
      <c r="J2330" s="3"/>
      <c r="K2330" s="3"/>
      <c r="L2330" s="3"/>
      <c r="N2330" s="121"/>
    </row>
    <row r="2331" spans="1:14" x14ac:dyDescent="0.35">
      <c r="A2331" s="3"/>
      <c r="B2331" s="3"/>
      <c r="C2331" s="3"/>
      <c r="D2331" s="3"/>
      <c r="E2331" s="3"/>
      <c r="F2331" s="3"/>
      <c r="G2331" s="3"/>
      <c r="H2331" s="3"/>
      <c r="I2331" s="3"/>
      <c r="J2331" s="3"/>
      <c r="K2331" s="3"/>
      <c r="L2331" s="3"/>
      <c r="N2331" s="121"/>
    </row>
    <row r="2332" spans="1:14" x14ac:dyDescent="0.35">
      <c r="A2332" s="3"/>
      <c r="B2332" s="3"/>
      <c r="C2332" s="3"/>
      <c r="D2332" s="3"/>
      <c r="E2332" s="3"/>
      <c r="F2332" s="3"/>
      <c r="G2332" s="3"/>
      <c r="H2332" s="3"/>
      <c r="I2332" s="3"/>
      <c r="J2332" s="3"/>
      <c r="K2332" s="3"/>
      <c r="L2332" s="3"/>
      <c r="N2332" s="121"/>
    </row>
    <row r="2333" spans="1:14" x14ac:dyDescent="0.35">
      <c r="A2333" s="3"/>
      <c r="B2333" s="3"/>
      <c r="C2333" s="3"/>
      <c r="D2333" s="3"/>
      <c r="E2333" s="3"/>
      <c r="F2333" s="3"/>
      <c r="G2333" s="3"/>
      <c r="H2333" s="3"/>
      <c r="I2333" s="3"/>
      <c r="J2333" s="3"/>
      <c r="K2333" s="3"/>
      <c r="L2333" s="3"/>
      <c r="N2333" s="121"/>
    </row>
    <row r="2334" spans="1:14" x14ac:dyDescent="0.35">
      <c r="A2334" s="3"/>
      <c r="B2334" s="3"/>
      <c r="C2334" s="3"/>
      <c r="D2334" s="3"/>
      <c r="E2334" s="3"/>
      <c r="F2334" s="3"/>
      <c r="G2334" s="3"/>
      <c r="H2334" s="3"/>
      <c r="I2334" s="3"/>
      <c r="J2334" s="3"/>
      <c r="K2334" s="3"/>
      <c r="L2334" s="3"/>
      <c r="N2334" s="121"/>
    </row>
    <row r="2335" spans="1:14" x14ac:dyDescent="0.35">
      <c r="A2335" s="3"/>
      <c r="B2335" s="3"/>
      <c r="C2335" s="3"/>
      <c r="D2335" s="3"/>
      <c r="E2335" s="3"/>
      <c r="F2335" s="3"/>
      <c r="G2335" s="3"/>
      <c r="H2335" s="3"/>
      <c r="I2335" s="3"/>
      <c r="J2335" s="3"/>
      <c r="K2335" s="3"/>
      <c r="L2335" s="3"/>
      <c r="N2335" s="121"/>
    </row>
    <row r="2336" spans="1:14" x14ac:dyDescent="0.35">
      <c r="A2336" s="3"/>
      <c r="B2336" s="3"/>
      <c r="C2336" s="3"/>
      <c r="D2336" s="3"/>
      <c r="E2336" s="3"/>
      <c r="F2336" s="3"/>
      <c r="G2336" s="3"/>
      <c r="H2336" s="3"/>
      <c r="I2336" s="3"/>
      <c r="J2336" s="3"/>
      <c r="K2336" s="3"/>
      <c r="L2336" s="3"/>
      <c r="N2336" s="121"/>
    </row>
    <row r="2337" spans="1:14" x14ac:dyDescent="0.35">
      <c r="A2337" s="3"/>
      <c r="B2337" s="3"/>
      <c r="C2337" s="3"/>
      <c r="D2337" s="3"/>
      <c r="E2337" s="3"/>
      <c r="F2337" s="3"/>
      <c r="G2337" s="3"/>
      <c r="H2337" s="3"/>
      <c r="I2337" s="3"/>
      <c r="J2337" s="3"/>
      <c r="K2337" s="3"/>
      <c r="L2337" s="3"/>
      <c r="N2337" s="121"/>
    </row>
    <row r="2338" spans="1:14" x14ac:dyDescent="0.35">
      <c r="A2338" s="3"/>
      <c r="B2338" s="3"/>
      <c r="C2338" s="3"/>
      <c r="D2338" s="3"/>
      <c r="E2338" s="3"/>
      <c r="F2338" s="3"/>
      <c r="G2338" s="3"/>
      <c r="H2338" s="3"/>
      <c r="I2338" s="3"/>
      <c r="J2338" s="3"/>
      <c r="K2338" s="3"/>
      <c r="L2338" s="3"/>
      <c r="N2338" s="121"/>
    </row>
    <row r="2339" spans="1:14" x14ac:dyDescent="0.35">
      <c r="A2339" s="3"/>
      <c r="B2339" s="3"/>
      <c r="C2339" s="3"/>
      <c r="D2339" s="3"/>
      <c r="E2339" s="3"/>
      <c r="F2339" s="3"/>
      <c r="G2339" s="3"/>
      <c r="H2339" s="3"/>
      <c r="I2339" s="3"/>
      <c r="J2339" s="3"/>
      <c r="K2339" s="3"/>
      <c r="L2339" s="3"/>
      <c r="N2339" s="121"/>
    </row>
    <row r="2340" spans="1:14" x14ac:dyDescent="0.35">
      <c r="A2340" s="3"/>
      <c r="B2340" s="3"/>
      <c r="C2340" s="3"/>
      <c r="D2340" s="3"/>
      <c r="E2340" s="3"/>
      <c r="F2340" s="3"/>
      <c r="G2340" s="3"/>
      <c r="H2340" s="3"/>
      <c r="I2340" s="3"/>
      <c r="J2340" s="3"/>
      <c r="K2340" s="3"/>
      <c r="L2340" s="3"/>
      <c r="N2340" s="121"/>
    </row>
    <row r="2341" spans="1:14" x14ac:dyDescent="0.35">
      <c r="A2341" s="3"/>
      <c r="B2341" s="3"/>
      <c r="C2341" s="3"/>
      <c r="D2341" s="3"/>
      <c r="E2341" s="3"/>
      <c r="F2341" s="3"/>
      <c r="G2341" s="3"/>
      <c r="H2341" s="3"/>
      <c r="I2341" s="3"/>
      <c r="J2341" s="3"/>
      <c r="K2341" s="3"/>
      <c r="L2341" s="3"/>
      <c r="N2341" s="121"/>
    </row>
    <row r="2342" spans="1:14" x14ac:dyDescent="0.35">
      <c r="A2342" s="3"/>
      <c r="B2342" s="3"/>
      <c r="C2342" s="3"/>
      <c r="D2342" s="3"/>
      <c r="E2342" s="3"/>
      <c r="F2342" s="3"/>
      <c r="G2342" s="3"/>
      <c r="H2342" s="3"/>
      <c r="I2342" s="3"/>
      <c r="J2342" s="3"/>
      <c r="K2342" s="3"/>
      <c r="L2342" s="3"/>
      <c r="N2342" s="121"/>
    </row>
    <row r="2343" spans="1:14" x14ac:dyDescent="0.35">
      <c r="A2343" s="3"/>
      <c r="B2343" s="3"/>
      <c r="C2343" s="3"/>
      <c r="D2343" s="3"/>
      <c r="E2343" s="3"/>
      <c r="F2343" s="3"/>
      <c r="G2343" s="3"/>
      <c r="H2343" s="3"/>
      <c r="I2343" s="3"/>
      <c r="J2343" s="3"/>
      <c r="K2343" s="3"/>
      <c r="L2343" s="3"/>
      <c r="N2343" s="121"/>
    </row>
    <row r="2344" spans="1:14" x14ac:dyDescent="0.35">
      <c r="A2344" s="3"/>
      <c r="B2344" s="3"/>
      <c r="C2344" s="3"/>
      <c r="D2344" s="3"/>
      <c r="E2344" s="3"/>
      <c r="F2344" s="3"/>
      <c r="G2344" s="3"/>
      <c r="H2344" s="3"/>
      <c r="I2344" s="3"/>
      <c r="J2344" s="3"/>
      <c r="K2344" s="3"/>
      <c r="L2344" s="3"/>
      <c r="N2344" s="121"/>
    </row>
    <row r="2345" spans="1:14" x14ac:dyDescent="0.35">
      <c r="A2345" s="3"/>
      <c r="B2345" s="3"/>
      <c r="C2345" s="3"/>
      <c r="D2345" s="3"/>
      <c r="E2345" s="3"/>
      <c r="F2345" s="3"/>
      <c r="G2345" s="3"/>
      <c r="H2345" s="3"/>
      <c r="I2345" s="3"/>
      <c r="J2345" s="3"/>
      <c r="K2345" s="3"/>
      <c r="L2345" s="3"/>
      <c r="N2345" s="121"/>
    </row>
    <row r="2346" spans="1:14" x14ac:dyDescent="0.35">
      <c r="A2346" s="3"/>
      <c r="B2346" s="3"/>
      <c r="C2346" s="3"/>
      <c r="D2346" s="3"/>
      <c r="E2346" s="3"/>
      <c r="F2346" s="3"/>
      <c r="G2346" s="3"/>
      <c r="H2346" s="3"/>
      <c r="I2346" s="3"/>
      <c r="J2346" s="3"/>
      <c r="K2346" s="3"/>
      <c r="L2346" s="3"/>
      <c r="N2346" s="121"/>
    </row>
    <row r="2347" spans="1:14" x14ac:dyDescent="0.35">
      <c r="A2347" s="3"/>
      <c r="B2347" s="3"/>
      <c r="C2347" s="3"/>
      <c r="D2347" s="3"/>
      <c r="E2347" s="3"/>
      <c r="F2347" s="3"/>
      <c r="G2347" s="3"/>
      <c r="H2347" s="3"/>
      <c r="I2347" s="3"/>
      <c r="J2347" s="3"/>
      <c r="K2347" s="3"/>
      <c r="L2347" s="3"/>
      <c r="N2347" s="121"/>
    </row>
    <row r="2348" spans="1:14" x14ac:dyDescent="0.35">
      <c r="A2348" s="3"/>
      <c r="B2348" s="3"/>
      <c r="C2348" s="3"/>
      <c r="D2348" s="3"/>
      <c r="E2348" s="3"/>
      <c r="F2348" s="3"/>
      <c r="G2348" s="3"/>
      <c r="H2348" s="3"/>
      <c r="I2348" s="3"/>
      <c r="J2348" s="3"/>
      <c r="K2348" s="3"/>
      <c r="L2348" s="3"/>
      <c r="N2348" s="121"/>
    </row>
    <row r="2349" spans="1:14" x14ac:dyDescent="0.35">
      <c r="A2349" s="3"/>
      <c r="B2349" s="3"/>
      <c r="C2349" s="3"/>
      <c r="D2349" s="3"/>
      <c r="E2349" s="3"/>
      <c r="F2349" s="3"/>
      <c r="G2349" s="3"/>
      <c r="H2349" s="3"/>
      <c r="I2349" s="3"/>
      <c r="J2349" s="3"/>
      <c r="K2349" s="3"/>
      <c r="L2349" s="3"/>
      <c r="N2349" s="121"/>
    </row>
    <row r="2350" spans="1:14" x14ac:dyDescent="0.35">
      <c r="A2350" s="3"/>
      <c r="B2350" s="3"/>
      <c r="C2350" s="3"/>
      <c r="D2350" s="3"/>
      <c r="E2350" s="3"/>
      <c r="F2350" s="3"/>
      <c r="G2350" s="3"/>
      <c r="H2350" s="3"/>
      <c r="I2350" s="3"/>
      <c r="J2350" s="3"/>
      <c r="K2350" s="3"/>
      <c r="L2350" s="3"/>
      <c r="N2350" s="121"/>
    </row>
    <row r="2351" spans="1:14" x14ac:dyDescent="0.35">
      <c r="A2351" s="3"/>
      <c r="B2351" s="3"/>
      <c r="C2351" s="3"/>
      <c r="D2351" s="3"/>
      <c r="E2351" s="3"/>
      <c r="F2351" s="3"/>
      <c r="G2351" s="3"/>
      <c r="H2351" s="3"/>
      <c r="I2351" s="3"/>
      <c r="J2351" s="3"/>
      <c r="K2351" s="3"/>
      <c r="L2351" s="3"/>
      <c r="N2351" s="121"/>
    </row>
    <row r="2352" spans="1:14" x14ac:dyDescent="0.35">
      <c r="A2352" s="3"/>
      <c r="B2352" s="3"/>
      <c r="C2352" s="3"/>
      <c r="D2352" s="3"/>
      <c r="E2352" s="3"/>
      <c r="F2352" s="3"/>
      <c r="G2352" s="3"/>
      <c r="H2352" s="3"/>
      <c r="I2352" s="3"/>
      <c r="J2352" s="3"/>
      <c r="K2352" s="3"/>
      <c r="L2352" s="3"/>
      <c r="N2352" s="121"/>
    </row>
    <row r="2353" spans="1:14" x14ac:dyDescent="0.35">
      <c r="A2353" s="3"/>
      <c r="B2353" s="3"/>
      <c r="C2353" s="3"/>
      <c r="D2353" s="3"/>
      <c r="E2353" s="3"/>
      <c r="F2353" s="3"/>
      <c r="G2353" s="3"/>
      <c r="H2353" s="3"/>
      <c r="I2353" s="3"/>
      <c r="J2353" s="3"/>
      <c r="K2353" s="3"/>
      <c r="L2353" s="3"/>
      <c r="N2353" s="121"/>
    </row>
    <row r="2354" spans="1:14" x14ac:dyDescent="0.35">
      <c r="A2354" s="3"/>
      <c r="B2354" s="3"/>
      <c r="C2354" s="3"/>
      <c r="D2354" s="3"/>
      <c r="E2354" s="3"/>
      <c r="F2354" s="3"/>
      <c r="G2354" s="3"/>
      <c r="H2354" s="3"/>
      <c r="I2354" s="3"/>
      <c r="J2354" s="3"/>
      <c r="K2354" s="3"/>
      <c r="L2354" s="3"/>
      <c r="N2354" s="121"/>
    </row>
    <row r="2355" spans="1:14" x14ac:dyDescent="0.35">
      <c r="A2355" s="3"/>
      <c r="B2355" s="3"/>
      <c r="C2355" s="3"/>
      <c r="D2355" s="3"/>
      <c r="E2355" s="3"/>
      <c r="F2355" s="3"/>
      <c r="G2355" s="3"/>
      <c r="H2355" s="3"/>
      <c r="I2355" s="3"/>
      <c r="J2355" s="3"/>
      <c r="K2355" s="3"/>
      <c r="L2355" s="3"/>
      <c r="N2355" s="121"/>
    </row>
    <row r="2356" spans="1:14" x14ac:dyDescent="0.35">
      <c r="A2356" s="3"/>
      <c r="B2356" s="3"/>
      <c r="C2356" s="3"/>
      <c r="D2356" s="3"/>
      <c r="E2356" s="3"/>
      <c r="F2356" s="3"/>
      <c r="G2356" s="3"/>
      <c r="H2356" s="3"/>
      <c r="I2356" s="3"/>
      <c r="J2356" s="3"/>
      <c r="K2356" s="3"/>
      <c r="L2356" s="3"/>
      <c r="N2356" s="121"/>
    </row>
    <row r="2357" spans="1:14" x14ac:dyDescent="0.35">
      <c r="A2357" s="3"/>
      <c r="B2357" s="3"/>
      <c r="C2357" s="3"/>
      <c r="D2357" s="3"/>
      <c r="E2357" s="3"/>
      <c r="F2357" s="3"/>
      <c r="G2357" s="3"/>
      <c r="H2357" s="3"/>
      <c r="I2357" s="3"/>
      <c r="J2357" s="3"/>
      <c r="K2357" s="3"/>
      <c r="L2357" s="3"/>
      <c r="N2357" s="121"/>
    </row>
    <row r="2358" spans="1:14" x14ac:dyDescent="0.35">
      <c r="A2358" s="3"/>
      <c r="B2358" s="3"/>
      <c r="C2358" s="3"/>
      <c r="D2358" s="3"/>
      <c r="E2358" s="3"/>
      <c r="F2358" s="3"/>
      <c r="G2358" s="3"/>
      <c r="H2358" s="3"/>
      <c r="I2358" s="3"/>
      <c r="J2358" s="3"/>
      <c r="K2358" s="3"/>
      <c r="L2358" s="3"/>
      <c r="N2358" s="121"/>
    </row>
    <row r="2359" spans="1:14" x14ac:dyDescent="0.35">
      <c r="A2359" s="3"/>
      <c r="B2359" s="3"/>
      <c r="C2359" s="3"/>
      <c r="D2359" s="3"/>
      <c r="E2359" s="3"/>
      <c r="F2359" s="3"/>
      <c r="G2359" s="3"/>
      <c r="H2359" s="3"/>
      <c r="I2359" s="3"/>
      <c r="J2359" s="3"/>
      <c r="K2359" s="3"/>
      <c r="L2359" s="3"/>
      <c r="N2359" s="121"/>
    </row>
    <row r="2360" spans="1:14" x14ac:dyDescent="0.35">
      <c r="A2360" s="3"/>
      <c r="B2360" s="3"/>
      <c r="C2360" s="3"/>
      <c r="D2360" s="3"/>
      <c r="E2360" s="3"/>
      <c r="F2360" s="3"/>
      <c r="G2360" s="3"/>
      <c r="H2360" s="3"/>
      <c r="I2360" s="3"/>
      <c r="J2360" s="3"/>
      <c r="K2360" s="3"/>
      <c r="L2360" s="3"/>
      <c r="N2360" s="121"/>
    </row>
    <row r="2361" spans="1:14" x14ac:dyDescent="0.35">
      <c r="A2361" s="3"/>
      <c r="B2361" s="3"/>
      <c r="C2361" s="3"/>
      <c r="D2361" s="3"/>
      <c r="E2361" s="3"/>
      <c r="F2361" s="3"/>
      <c r="G2361" s="3"/>
      <c r="H2361" s="3"/>
      <c r="I2361" s="3"/>
      <c r="J2361" s="3"/>
      <c r="K2361" s="3"/>
      <c r="L2361" s="3"/>
      <c r="N2361" s="121"/>
    </row>
    <row r="2362" spans="1:14" x14ac:dyDescent="0.35">
      <c r="A2362" s="3"/>
      <c r="B2362" s="3"/>
      <c r="C2362" s="3"/>
      <c r="D2362" s="3"/>
      <c r="E2362" s="3"/>
      <c r="F2362" s="3"/>
      <c r="G2362" s="3"/>
      <c r="H2362" s="3"/>
      <c r="I2362" s="3"/>
      <c r="J2362" s="3"/>
      <c r="K2362" s="3"/>
      <c r="L2362" s="3"/>
      <c r="N2362" s="121"/>
    </row>
    <row r="2363" spans="1:14" x14ac:dyDescent="0.35">
      <c r="A2363" s="3"/>
      <c r="B2363" s="3"/>
      <c r="C2363" s="3"/>
      <c r="D2363" s="3"/>
      <c r="E2363" s="3"/>
      <c r="F2363" s="3"/>
      <c r="G2363" s="3"/>
      <c r="H2363" s="3"/>
      <c r="I2363" s="3"/>
      <c r="J2363" s="3"/>
      <c r="K2363" s="3"/>
      <c r="L2363" s="3"/>
      <c r="N2363" s="121"/>
    </row>
    <row r="2364" spans="1:14" x14ac:dyDescent="0.35">
      <c r="A2364" s="3"/>
      <c r="B2364" s="3"/>
      <c r="C2364" s="3"/>
      <c r="D2364" s="3"/>
      <c r="E2364" s="3"/>
      <c r="F2364" s="3"/>
      <c r="G2364" s="3"/>
      <c r="H2364" s="3"/>
      <c r="I2364" s="3"/>
      <c r="J2364" s="3"/>
      <c r="K2364" s="3"/>
      <c r="L2364" s="3"/>
      <c r="N2364" s="121"/>
    </row>
    <row r="2365" spans="1:14" x14ac:dyDescent="0.35">
      <c r="A2365" s="3"/>
      <c r="B2365" s="3"/>
      <c r="C2365" s="3"/>
      <c r="D2365" s="3"/>
      <c r="E2365" s="3"/>
      <c r="F2365" s="3"/>
      <c r="G2365" s="3"/>
      <c r="H2365" s="3"/>
      <c r="I2365" s="3"/>
      <c r="J2365" s="3"/>
      <c r="K2365" s="3"/>
      <c r="L2365" s="3"/>
      <c r="N2365" s="121"/>
    </row>
    <row r="2366" spans="1:14" x14ac:dyDescent="0.35">
      <c r="A2366" s="3"/>
      <c r="B2366" s="3"/>
      <c r="C2366" s="3"/>
      <c r="D2366" s="3"/>
      <c r="E2366" s="3"/>
      <c r="F2366" s="3"/>
      <c r="G2366" s="3"/>
      <c r="H2366" s="3"/>
      <c r="I2366" s="3"/>
      <c r="J2366" s="3"/>
      <c r="K2366" s="3"/>
      <c r="L2366" s="3"/>
      <c r="N2366" s="121"/>
    </row>
    <row r="2367" spans="1:14" x14ac:dyDescent="0.35">
      <c r="A2367" s="3"/>
      <c r="B2367" s="3"/>
      <c r="C2367" s="3"/>
      <c r="D2367" s="3"/>
      <c r="E2367" s="3"/>
      <c r="F2367" s="3"/>
      <c r="G2367" s="3"/>
      <c r="H2367" s="3"/>
      <c r="I2367" s="3"/>
      <c r="J2367" s="3"/>
      <c r="K2367" s="3"/>
      <c r="L2367" s="3"/>
      <c r="N2367" s="121"/>
    </row>
    <row r="2368" spans="1:14" x14ac:dyDescent="0.35">
      <c r="A2368" s="3"/>
      <c r="B2368" s="3"/>
      <c r="C2368" s="3"/>
      <c r="D2368" s="3"/>
      <c r="E2368" s="3"/>
      <c r="F2368" s="3"/>
      <c r="G2368" s="3"/>
      <c r="H2368" s="3"/>
      <c r="I2368" s="3"/>
      <c r="J2368" s="3"/>
      <c r="K2368" s="3"/>
      <c r="L2368" s="3"/>
      <c r="N2368" s="121"/>
    </row>
    <row r="2369" spans="1:14" x14ac:dyDescent="0.35">
      <c r="A2369" s="3"/>
      <c r="B2369" s="3"/>
      <c r="C2369" s="3"/>
      <c r="D2369" s="3"/>
      <c r="E2369" s="3"/>
      <c r="F2369" s="3"/>
      <c r="G2369" s="3"/>
      <c r="H2369" s="3"/>
      <c r="I2369" s="3"/>
      <c r="J2369" s="3"/>
      <c r="K2369" s="3"/>
      <c r="L2369" s="3"/>
      <c r="N2369" s="121"/>
    </row>
    <row r="2370" spans="1:14" x14ac:dyDescent="0.35">
      <c r="A2370" s="3"/>
      <c r="B2370" s="3"/>
      <c r="C2370" s="3"/>
      <c r="D2370" s="3"/>
      <c r="E2370" s="3"/>
      <c r="F2370" s="3"/>
      <c r="G2370" s="3"/>
      <c r="H2370" s="3"/>
      <c r="I2370" s="3"/>
      <c r="J2370" s="3"/>
      <c r="K2370" s="3"/>
      <c r="L2370" s="3"/>
      <c r="N2370" s="121"/>
    </row>
    <row r="2371" spans="1:14" x14ac:dyDescent="0.35">
      <c r="A2371" s="3"/>
      <c r="B2371" s="3"/>
      <c r="C2371" s="3"/>
      <c r="D2371" s="3"/>
      <c r="E2371" s="3"/>
      <c r="F2371" s="3"/>
      <c r="G2371" s="3"/>
      <c r="H2371" s="3"/>
      <c r="I2371" s="3"/>
      <c r="J2371" s="3"/>
      <c r="K2371" s="3"/>
      <c r="L2371" s="3"/>
      <c r="N2371" s="121"/>
    </row>
    <row r="2372" spans="1:14" x14ac:dyDescent="0.35">
      <c r="A2372" s="3"/>
      <c r="B2372" s="3"/>
      <c r="C2372" s="3"/>
      <c r="D2372" s="3"/>
      <c r="E2372" s="3"/>
      <c r="F2372" s="3"/>
      <c r="G2372" s="3"/>
      <c r="H2372" s="3"/>
      <c r="I2372" s="3"/>
      <c r="J2372" s="3"/>
      <c r="K2372" s="3"/>
      <c r="L2372" s="3"/>
      <c r="N2372" s="121"/>
    </row>
    <row r="2373" spans="1:14" x14ac:dyDescent="0.35">
      <c r="A2373" s="3"/>
      <c r="B2373" s="3"/>
      <c r="C2373" s="3"/>
      <c r="D2373" s="3"/>
      <c r="E2373" s="3"/>
      <c r="F2373" s="3"/>
      <c r="G2373" s="3"/>
      <c r="H2373" s="3"/>
      <c r="I2373" s="3"/>
      <c r="J2373" s="3"/>
      <c r="K2373" s="3"/>
      <c r="L2373" s="3"/>
      <c r="N2373" s="121"/>
    </row>
    <row r="2374" spans="1:14" x14ac:dyDescent="0.35">
      <c r="A2374" s="3"/>
      <c r="B2374" s="3"/>
      <c r="C2374" s="3"/>
      <c r="D2374" s="3"/>
      <c r="E2374" s="3"/>
      <c r="F2374" s="3"/>
      <c r="G2374" s="3"/>
      <c r="H2374" s="3"/>
      <c r="I2374" s="3"/>
      <c r="J2374" s="3"/>
      <c r="K2374" s="3"/>
      <c r="L2374" s="3"/>
      <c r="N2374" s="121"/>
    </row>
    <row r="2375" spans="1:14" x14ac:dyDescent="0.35">
      <c r="A2375" s="3"/>
      <c r="B2375" s="3"/>
      <c r="C2375" s="3"/>
      <c r="D2375" s="3"/>
      <c r="E2375" s="3"/>
      <c r="F2375" s="3"/>
      <c r="G2375" s="3"/>
      <c r="H2375" s="3"/>
      <c r="I2375" s="3"/>
      <c r="J2375" s="3"/>
      <c r="K2375" s="3"/>
      <c r="L2375" s="3"/>
      <c r="N2375" s="121"/>
    </row>
    <row r="2376" spans="1:14" x14ac:dyDescent="0.35">
      <c r="A2376" s="3"/>
      <c r="B2376" s="3"/>
      <c r="C2376" s="3"/>
      <c r="D2376" s="3"/>
      <c r="E2376" s="3"/>
      <c r="F2376" s="3"/>
      <c r="G2376" s="3"/>
      <c r="H2376" s="3"/>
      <c r="I2376" s="3"/>
      <c r="J2376" s="3"/>
      <c r="K2376" s="3"/>
      <c r="L2376" s="3"/>
      <c r="N2376" s="121"/>
    </row>
    <row r="2377" spans="1:14" x14ac:dyDescent="0.35">
      <c r="A2377" s="3"/>
      <c r="B2377" s="3"/>
      <c r="C2377" s="3"/>
      <c r="D2377" s="3"/>
      <c r="E2377" s="3"/>
      <c r="F2377" s="3"/>
      <c r="G2377" s="3"/>
      <c r="H2377" s="3"/>
      <c r="I2377" s="3"/>
      <c r="J2377" s="3"/>
      <c r="K2377" s="3"/>
      <c r="L2377" s="3"/>
      <c r="N2377" s="121"/>
    </row>
    <row r="2378" spans="1:14" x14ac:dyDescent="0.35">
      <c r="A2378" s="3"/>
      <c r="B2378" s="3"/>
      <c r="C2378" s="3"/>
      <c r="D2378" s="3"/>
      <c r="E2378" s="3"/>
      <c r="F2378" s="3"/>
      <c r="G2378" s="3"/>
      <c r="H2378" s="3"/>
      <c r="I2378" s="3"/>
      <c r="J2378" s="3"/>
      <c r="K2378" s="3"/>
      <c r="L2378" s="3"/>
      <c r="N2378" s="121"/>
    </row>
    <row r="2379" spans="1:14" x14ac:dyDescent="0.35">
      <c r="A2379" s="3"/>
      <c r="B2379" s="3"/>
      <c r="C2379" s="3"/>
      <c r="D2379" s="3"/>
      <c r="E2379" s="3"/>
      <c r="F2379" s="3"/>
      <c r="G2379" s="3"/>
      <c r="H2379" s="3"/>
      <c r="I2379" s="3"/>
      <c r="J2379" s="3"/>
      <c r="K2379" s="3"/>
      <c r="L2379" s="3"/>
      <c r="N2379" s="121"/>
    </row>
    <row r="2380" spans="1:14" x14ac:dyDescent="0.35">
      <c r="A2380" s="3"/>
      <c r="B2380" s="3"/>
      <c r="C2380" s="3"/>
      <c r="D2380" s="3"/>
      <c r="E2380" s="3"/>
      <c r="F2380" s="3"/>
      <c r="G2380" s="3"/>
      <c r="H2380" s="3"/>
      <c r="I2380" s="3"/>
      <c r="J2380" s="3"/>
      <c r="K2380" s="3"/>
      <c r="L2380" s="3"/>
      <c r="N2380" s="121"/>
    </row>
    <row r="2381" spans="1:14" x14ac:dyDescent="0.35">
      <c r="A2381" s="3"/>
      <c r="B2381" s="3"/>
      <c r="C2381" s="3"/>
      <c r="D2381" s="3"/>
      <c r="E2381" s="3"/>
      <c r="F2381" s="3"/>
      <c r="G2381" s="3"/>
      <c r="H2381" s="3"/>
      <c r="I2381" s="3"/>
      <c r="J2381" s="3"/>
      <c r="K2381" s="3"/>
      <c r="L2381" s="3"/>
      <c r="N2381" s="121"/>
    </row>
    <row r="2382" spans="1:14" x14ac:dyDescent="0.35">
      <c r="A2382" s="3"/>
      <c r="B2382" s="3"/>
      <c r="C2382" s="3"/>
      <c r="D2382" s="3"/>
      <c r="E2382" s="3"/>
      <c r="F2382" s="3"/>
      <c r="G2382" s="3"/>
      <c r="H2382" s="3"/>
      <c r="I2382" s="3"/>
      <c r="J2382" s="3"/>
      <c r="K2382" s="3"/>
      <c r="L2382" s="3"/>
      <c r="N2382" s="121"/>
    </row>
    <row r="2383" spans="1:14" x14ac:dyDescent="0.35">
      <c r="A2383" s="3"/>
      <c r="B2383" s="3"/>
      <c r="C2383" s="3"/>
      <c r="D2383" s="3"/>
      <c r="E2383" s="3"/>
      <c r="F2383" s="3"/>
      <c r="G2383" s="3"/>
      <c r="H2383" s="3"/>
      <c r="I2383" s="3"/>
      <c r="J2383" s="3"/>
      <c r="K2383" s="3"/>
      <c r="L2383" s="3"/>
      <c r="N2383" s="121"/>
    </row>
    <row r="2384" spans="1:14" x14ac:dyDescent="0.35">
      <c r="A2384" s="3"/>
      <c r="B2384" s="3"/>
      <c r="C2384" s="3"/>
      <c r="D2384" s="3"/>
      <c r="E2384" s="3"/>
      <c r="F2384" s="3"/>
      <c r="G2384" s="3"/>
      <c r="H2384" s="3"/>
      <c r="I2384" s="3"/>
      <c r="J2384" s="3"/>
      <c r="K2384" s="3"/>
      <c r="L2384" s="3"/>
      <c r="N2384" s="121"/>
    </row>
    <row r="2385" spans="1:14" x14ac:dyDescent="0.35">
      <c r="A2385" s="3"/>
      <c r="B2385" s="3"/>
      <c r="C2385" s="3"/>
      <c r="D2385" s="3"/>
      <c r="E2385" s="3"/>
      <c r="F2385" s="3"/>
      <c r="G2385" s="3"/>
      <c r="H2385" s="3"/>
      <c r="I2385" s="3"/>
      <c r="J2385" s="3"/>
      <c r="K2385" s="3"/>
      <c r="L2385" s="3"/>
      <c r="N2385" s="121"/>
    </row>
    <row r="2386" spans="1:14" x14ac:dyDescent="0.35">
      <c r="A2386" s="3"/>
      <c r="B2386" s="3"/>
      <c r="C2386" s="3"/>
      <c r="D2386" s="3"/>
      <c r="E2386" s="3"/>
      <c r="F2386" s="3"/>
      <c r="G2386" s="3"/>
      <c r="H2386" s="3"/>
      <c r="I2386" s="3"/>
      <c r="J2386" s="3"/>
      <c r="K2386" s="3"/>
      <c r="L2386" s="3"/>
      <c r="N2386" s="121"/>
    </row>
    <row r="2387" spans="1:14" x14ac:dyDescent="0.35">
      <c r="A2387" s="3"/>
      <c r="B2387" s="3"/>
      <c r="C2387" s="3"/>
      <c r="D2387" s="3"/>
      <c r="E2387" s="3"/>
      <c r="F2387" s="3"/>
      <c r="G2387" s="3"/>
      <c r="H2387" s="3"/>
      <c r="I2387" s="3"/>
      <c r="J2387" s="3"/>
      <c r="K2387" s="3"/>
      <c r="L2387" s="3"/>
      <c r="N2387" s="121"/>
    </row>
    <row r="2388" spans="1:14" x14ac:dyDescent="0.35">
      <c r="A2388" s="3"/>
      <c r="B2388" s="3"/>
      <c r="C2388" s="3"/>
      <c r="D2388" s="3"/>
      <c r="E2388" s="3"/>
      <c r="F2388" s="3"/>
      <c r="G2388" s="3"/>
      <c r="H2388" s="3"/>
      <c r="I2388" s="3"/>
      <c r="J2388" s="3"/>
      <c r="K2388" s="3"/>
      <c r="L2388" s="3"/>
      <c r="N2388" s="121"/>
    </row>
    <row r="2389" spans="1:14" x14ac:dyDescent="0.35">
      <c r="A2389" s="3"/>
      <c r="B2389" s="3"/>
      <c r="C2389" s="3"/>
      <c r="D2389" s="3"/>
      <c r="E2389" s="3"/>
      <c r="F2389" s="3"/>
      <c r="G2389" s="3"/>
      <c r="H2389" s="3"/>
      <c r="I2389" s="3"/>
      <c r="J2389" s="3"/>
      <c r="K2389" s="3"/>
      <c r="L2389" s="3"/>
      <c r="N2389" s="121"/>
    </row>
    <row r="2390" spans="1:14" x14ac:dyDescent="0.35">
      <c r="A2390" s="3"/>
      <c r="B2390" s="3"/>
      <c r="C2390" s="3"/>
      <c r="D2390" s="3"/>
      <c r="E2390" s="3"/>
      <c r="F2390" s="3"/>
      <c r="G2390" s="3"/>
      <c r="H2390" s="3"/>
      <c r="I2390" s="3"/>
      <c r="J2390" s="3"/>
      <c r="K2390" s="3"/>
      <c r="L2390" s="3"/>
      <c r="N2390" s="121"/>
    </row>
    <row r="2391" spans="1:14" x14ac:dyDescent="0.35">
      <c r="A2391" s="3"/>
      <c r="B2391" s="3"/>
      <c r="C2391" s="3"/>
      <c r="D2391" s="3"/>
      <c r="E2391" s="3"/>
      <c r="F2391" s="3"/>
      <c r="G2391" s="3"/>
      <c r="H2391" s="3"/>
      <c r="I2391" s="3"/>
      <c r="J2391" s="3"/>
      <c r="K2391" s="3"/>
      <c r="L2391" s="3"/>
      <c r="N2391" s="121"/>
    </row>
    <row r="2392" spans="1:14" x14ac:dyDescent="0.35">
      <c r="A2392" s="3"/>
      <c r="B2392" s="3"/>
      <c r="C2392" s="3"/>
      <c r="D2392" s="3"/>
      <c r="E2392" s="3"/>
      <c r="F2392" s="3"/>
      <c r="G2392" s="3"/>
      <c r="H2392" s="3"/>
      <c r="I2392" s="3"/>
      <c r="J2392" s="3"/>
      <c r="K2392" s="3"/>
      <c r="L2392" s="3"/>
      <c r="N2392" s="121"/>
    </row>
    <row r="2393" spans="1:14" x14ac:dyDescent="0.35">
      <c r="A2393" s="3"/>
      <c r="B2393" s="3"/>
      <c r="C2393" s="3"/>
      <c r="D2393" s="3"/>
      <c r="E2393" s="3"/>
      <c r="F2393" s="3"/>
      <c r="G2393" s="3"/>
      <c r="H2393" s="3"/>
      <c r="I2393" s="3"/>
      <c r="J2393" s="3"/>
      <c r="K2393" s="3"/>
      <c r="L2393" s="3"/>
      <c r="N2393" s="121"/>
    </row>
    <row r="2394" spans="1:14" x14ac:dyDescent="0.35">
      <c r="A2394" s="3"/>
      <c r="B2394" s="3"/>
      <c r="C2394" s="3"/>
      <c r="D2394" s="3"/>
      <c r="E2394" s="3"/>
      <c r="F2394" s="3"/>
      <c r="G2394" s="3"/>
      <c r="H2394" s="3"/>
      <c r="I2394" s="3"/>
      <c r="J2394" s="3"/>
      <c r="K2394" s="3"/>
      <c r="L2394" s="3"/>
      <c r="N2394" s="121"/>
    </row>
    <row r="2395" spans="1:14" x14ac:dyDescent="0.35">
      <c r="A2395" s="3"/>
      <c r="B2395" s="3"/>
      <c r="C2395" s="3"/>
      <c r="D2395" s="3"/>
      <c r="E2395" s="3"/>
      <c r="F2395" s="3"/>
      <c r="G2395" s="3"/>
      <c r="H2395" s="3"/>
      <c r="I2395" s="3"/>
      <c r="J2395" s="3"/>
      <c r="K2395" s="3"/>
      <c r="L2395" s="3"/>
      <c r="N2395" s="121"/>
    </row>
    <row r="2396" spans="1:14" x14ac:dyDescent="0.35">
      <c r="A2396" s="3"/>
      <c r="B2396" s="3"/>
      <c r="C2396" s="3"/>
      <c r="D2396" s="3"/>
      <c r="E2396" s="3"/>
      <c r="F2396" s="3"/>
      <c r="G2396" s="3"/>
      <c r="H2396" s="3"/>
      <c r="I2396" s="3"/>
      <c r="J2396" s="3"/>
      <c r="K2396" s="3"/>
      <c r="L2396" s="3"/>
      <c r="N2396" s="121"/>
    </row>
    <row r="2397" spans="1:14" x14ac:dyDescent="0.35">
      <c r="A2397" s="3"/>
      <c r="B2397" s="3"/>
      <c r="C2397" s="3"/>
      <c r="D2397" s="3"/>
      <c r="E2397" s="3"/>
      <c r="F2397" s="3"/>
      <c r="G2397" s="3"/>
      <c r="H2397" s="3"/>
      <c r="I2397" s="3"/>
      <c r="J2397" s="3"/>
      <c r="K2397" s="3"/>
      <c r="L2397" s="3"/>
      <c r="N2397" s="121"/>
    </row>
    <row r="2398" spans="1:14" x14ac:dyDescent="0.35">
      <c r="A2398" s="3"/>
      <c r="B2398" s="3"/>
      <c r="C2398" s="3"/>
      <c r="D2398" s="3"/>
      <c r="E2398" s="3"/>
      <c r="F2398" s="3"/>
      <c r="G2398" s="3"/>
      <c r="H2398" s="3"/>
      <c r="I2398" s="3"/>
      <c r="J2398" s="3"/>
      <c r="K2398" s="3"/>
      <c r="L2398" s="3"/>
      <c r="N2398" s="121"/>
    </row>
    <row r="2399" spans="1:14" x14ac:dyDescent="0.35">
      <c r="A2399" s="3"/>
      <c r="B2399" s="3"/>
      <c r="C2399" s="3"/>
      <c r="D2399" s="3"/>
      <c r="E2399" s="3"/>
      <c r="F2399" s="3"/>
      <c r="G2399" s="3"/>
      <c r="H2399" s="3"/>
      <c r="I2399" s="3"/>
      <c r="J2399" s="3"/>
      <c r="K2399" s="3"/>
      <c r="L2399" s="3"/>
      <c r="N2399" s="121"/>
    </row>
    <row r="2400" spans="1:14" x14ac:dyDescent="0.35">
      <c r="A2400" s="3"/>
      <c r="B2400" s="3"/>
      <c r="C2400" s="3"/>
      <c r="D2400" s="3"/>
      <c r="E2400" s="3"/>
      <c r="F2400" s="3"/>
      <c r="G2400" s="3"/>
      <c r="H2400" s="3"/>
      <c r="I2400" s="3"/>
      <c r="J2400" s="3"/>
      <c r="K2400" s="3"/>
      <c r="L2400" s="3"/>
      <c r="N2400" s="121"/>
    </row>
    <row r="2401" spans="1:14" x14ac:dyDescent="0.35">
      <c r="A2401" s="3"/>
      <c r="B2401" s="3"/>
      <c r="C2401" s="3"/>
      <c r="D2401" s="3"/>
      <c r="E2401" s="3"/>
      <c r="F2401" s="3"/>
      <c r="G2401" s="3"/>
      <c r="H2401" s="3"/>
      <c r="I2401" s="3"/>
      <c r="J2401" s="3"/>
      <c r="K2401" s="3"/>
      <c r="L2401" s="3"/>
      <c r="N2401" s="121"/>
    </row>
    <row r="2402" spans="1:14" x14ac:dyDescent="0.35">
      <c r="A2402" s="3"/>
      <c r="B2402" s="3"/>
      <c r="C2402" s="3"/>
      <c r="D2402" s="3"/>
      <c r="E2402" s="3"/>
      <c r="F2402" s="3"/>
      <c r="G2402" s="3"/>
      <c r="H2402" s="3"/>
      <c r="I2402" s="3"/>
      <c r="J2402" s="3"/>
      <c r="K2402" s="3"/>
      <c r="L2402" s="3"/>
      <c r="N2402" s="121"/>
    </row>
    <row r="2403" spans="1:14" x14ac:dyDescent="0.35">
      <c r="A2403" s="3"/>
      <c r="B2403" s="3"/>
      <c r="C2403" s="3"/>
      <c r="D2403" s="3"/>
      <c r="E2403" s="3"/>
      <c r="F2403" s="3"/>
      <c r="G2403" s="3"/>
      <c r="H2403" s="3"/>
      <c r="I2403" s="3"/>
      <c r="J2403" s="3"/>
      <c r="K2403" s="3"/>
      <c r="L2403" s="3"/>
      <c r="N2403" s="121"/>
    </row>
    <row r="2404" spans="1:14" x14ac:dyDescent="0.35">
      <c r="A2404" s="3"/>
      <c r="B2404" s="3"/>
      <c r="C2404" s="3"/>
      <c r="D2404" s="3"/>
      <c r="E2404" s="3"/>
      <c r="F2404" s="3"/>
      <c r="G2404" s="3"/>
      <c r="H2404" s="3"/>
      <c r="I2404" s="3"/>
      <c r="J2404" s="3"/>
      <c r="K2404" s="3"/>
      <c r="L2404" s="3"/>
      <c r="N2404" s="121"/>
    </row>
    <row r="2405" spans="1:14" x14ac:dyDescent="0.35">
      <c r="A2405" s="3"/>
      <c r="B2405" s="3"/>
      <c r="C2405" s="3"/>
      <c r="D2405" s="3"/>
      <c r="E2405" s="3"/>
      <c r="F2405" s="3"/>
      <c r="G2405" s="3"/>
      <c r="H2405" s="3"/>
      <c r="I2405" s="3"/>
      <c r="J2405" s="3"/>
      <c r="K2405" s="3"/>
      <c r="L2405" s="3"/>
      <c r="N2405" s="121"/>
    </row>
    <row r="2406" spans="1:14" x14ac:dyDescent="0.35">
      <c r="A2406" s="3"/>
      <c r="B2406" s="3"/>
      <c r="C2406" s="3"/>
      <c r="D2406" s="3"/>
      <c r="E2406" s="3"/>
      <c r="F2406" s="3"/>
      <c r="G2406" s="3"/>
      <c r="H2406" s="3"/>
      <c r="I2406" s="3"/>
      <c r="J2406" s="3"/>
      <c r="K2406" s="3"/>
      <c r="L2406" s="3"/>
      <c r="N2406" s="121"/>
    </row>
    <row r="2407" spans="1:14" x14ac:dyDescent="0.35">
      <c r="A2407" s="3"/>
      <c r="B2407" s="3"/>
      <c r="C2407" s="3"/>
      <c r="D2407" s="3"/>
      <c r="E2407" s="3"/>
      <c r="F2407" s="3"/>
      <c r="G2407" s="3"/>
      <c r="H2407" s="3"/>
      <c r="I2407" s="3"/>
      <c r="J2407" s="3"/>
      <c r="K2407" s="3"/>
      <c r="L2407" s="3"/>
      <c r="N2407" s="121"/>
    </row>
    <row r="2408" spans="1:14" x14ac:dyDescent="0.35">
      <c r="A2408" s="3"/>
      <c r="B2408" s="3"/>
      <c r="C2408" s="3"/>
      <c r="D2408" s="3"/>
      <c r="E2408" s="3"/>
      <c r="F2408" s="3"/>
      <c r="G2408" s="3"/>
      <c r="H2408" s="3"/>
      <c r="I2408" s="3"/>
      <c r="J2408" s="3"/>
      <c r="K2408" s="3"/>
      <c r="L2408" s="3"/>
      <c r="N2408" s="121"/>
    </row>
    <row r="2409" spans="1:14" x14ac:dyDescent="0.35">
      <c r="A2409" s="3"/>
      <c r="B2409" s="3"/>
      <c r="C2409" s="3"/>
      <c r="D2409" s="3"/>
      <c r="E2409" s="3"/>
      <c r="F2409" s="3"/>
      <c r="G2409" s="3"/>
      <c r="H2409" s="3"/>
      <c r="I2409" s="3"/>
      <c r="J2409" s="3"/>
      <c r="K2409" s="3"/>
      <c r="L2409" s="3"/>
      <c r="N2409" s="121"/>
    </row>
    <row r="2410" spans="1:14" x14ac:dyDescent="0.35">
      <c r="A2410" s="3"/>
      <c r="B2410" s="3"/>
      <c r="C2410" s="3"/>
      <c r="D2410" s="3"/>
      <c r="E2410" s="3"/>
      <c r="F2410" s="3"/>
      <c r="G2410" s="3"/>
      <c r="H2410" s="3"/>
      <c r="I2410" s="3"/>
      <c r="J2410" s="3"/>
      <c r="K2410" s="3"/>
      <c r="L2410" s="3"/>
      <c r="N2410" s="121"/>
    </row>
    <row r="2411" spans="1:14" x14ac:dyDescent="0.35">
      <c r="A2411" s="3"/>
      <c r="B2411" s="3"/>
      <c r="C2411" s="3"/>
      <c r="D2411" s="3"/>
      <c r="E2411" s="3"/>
      <c r="F2411" s="3"/>
      <c r="G2411" s="3"/>
      <c r="H2411" s="3"/>
      <c r="I2411" s="3"/>
      <c r="J2411" s="3"/>
      <c r="K2411" s="3"/>
      <c r="L2411" s="3"/>
      <c r="N2411" s="121"/>
    </row>
    <row r="2412" spans="1:14" x14ac:dyDescent="0.35">
      <c r="A2412" s="3"/>
      <c r="B2412" s="3"/>
      <c r="C2412" s="3"/>
      <c r="D2412" s="3"/>
      <c r="E2412" s="3"/>
      <c r="F2412" s="3"/>
      <c r="G2412" s="3"/>
      <c r="H2412" s="3"/>
      <c r="I2412" s="3"/>
      <c r="J2412" s="3"/>
      <c r="K2412" s="3"/>
      <c r="L2412" s="3"/>
      <c r="N2412" s="121"/>
    </row>
    <row r="2413" spans="1:14" x14ac:dyDescent="0.35">
      <c r="A2413" s="3"/>
      <c r="B2413" s="3"/>
      <c r="C2413" s="3"/>
      <c r="D2413" s="3"/>
      <c r="E2413" s="3"/>
      <c r="F2413" s="3"/>
      <c r="G2413" s="3"/>
      <c r="H2413" s="3"/>
      <c r="I2413" s="3"/>
      <c r="J2413" s="3"/>
      <c r="K2413" s="3"/>
      <c r="L2413" s="3"/>
      <c r="N2413" s="121"/>
    </row>
    <row r="2414" spans="1:14" x14ac:dyDescent="0.35">
      <c r="A2414" s="3"/>
      <c r="B2414" s="3"/>
      <c r="C2414" s="3"/>
      <c r="D2414" s="3"/>
      <c r="E2414" s="3"/>
      <c r="F2414" s="3"/>
      <c r="G2414" s="3"/>
      <c r="H2414" s="3"/>
      <c r="I2414" s="3"/>
      <c r="J2414" s="3"/>
      <c r="K2414" s="3"/>
      <c r="L2414" s="3"/>
      <c r="N2414" s="121"/>
    </row>
    <row r="2415" spans="1:14" x14ac:dyDescent="0.35">
      <c r="A2415" s="3"/>
      <c r="B2415" s="3"/>
      <c r="C2415" s="3"/>
      <c r="D2415" s="3"/>
      <c r="E2415" s="3"/>
      <c r="F2415" s="3"/>
      <c r="G2415" s="3"/>
      <c r="H2415" s="3"/>
      <c r="I2415" s="3"/>
      <c r="J2415" s="3"/>
      <c r="K2415" s="3"/>
      <c r="L2415" s="3"/>
      <c r="N2415" s="121"/>
    </row>
    <row r="2416" spans="1:14" x14ac:dyDescent="0.35">
      <c r="A2416" s="3"/>
      <c r="B2416" s="3"/>
      <c r="C2416" s="3"/>
      <c r="D2416" s="3"/>
      <c r="E2416" s="3"/>
      <c r="F2416" s="3"/>
      <c r="G2416" s="3"/>
      <c r="H2416" s="3"/>
      <c r="I2416" s="3"/>
      <c r="J2416" s="3"/>
      <c r="K2416" s="3"/>
      <c r="L2416" s="3"/>
      <c r="N2416" s="121"/>
    </row>
    <row r="2417" spans="1:14" x14ac:dyDescent="0.35">
      <c r="A2417" s="3"/>
      <c r="B2417" s="3"/>
      <c r="C2417" s="3"/>
      <c r="D2417" s="3"/>
      <c r="E2417" s="3"/>
      <c r="F2417" s="3"/>
      <c r="G2417" s="3"/>
      <c r="H2417" s="3"/>
      <c r="I2417" s="3"/>
      <c r="J2417" s="3"/>
      <c r="K2417" s="3"/>
      <c r="L2417" s="3"/>
      <c r="N2417" s="121"/>
    </row>
    <row r="2418" spans="1:14" x14ac:dyDescent="0.35">
      <c r="A2418" s="3"/>
      <c r="B2418" s="3"/>
      <c r="C2418" s="3"/>
      <c r="D2418" s="3"/>
      <c r="E2418" s="3"/>
      <c r="F2418" s="3"/>
      <c r="G2418" s="3"/>
      <c r="H2418" s="3"/>
      <c r="I2418" s="3"/>
      <c r="J2418" s="3"/>
      <c r="K2418" s="3"/>
      <c r="L2418" s="3"/>
      <c r="N2418" s="121"/>
    </row>
    <row r="2419" spans="1:14" x14ac:dyDescent="0.35">
      <c r="A2419" s="3"/>
      <c r="B2419" s="3"/>
      <c r="C2419" s="3"/>
      <c r="D2419" s="3"/>
      <c r="E2419" s="3"/>
      <c r="F2419" s="3"/>
      <c r="G2419" s="3"/>
      <c r="H2419" s="3"/>
      <c r="I2419" s="3"/>
      <c r="J2419" s="3"/>
      <c r="K2419" s="3"/>
      <c r="L2419" s="3"/>
      <c r="N2419" s="121"/>
    </row>
    <row r="2420" spans="1:14" x14ac:dyDescent="0.35">
      <c r="A2420" s="3"/>
      <c r="B2420" s="3"/>
      <c r="C2420" s="3"/>
      <c r="D2420" s="3"/>
      <c r="E2420" s="3"/>
      <c r="F2420" s="3"/>
      <c r="G2420" s="3"/>
      <c r="H2420" s="3"/>
      <c r="I2420" s="3"/>
      <c r="J2420" s="3"/>
      <c r="K2420" s="3"/>
      <c r="L2420" s="3"/>
      <c r="N2420" s="121"/>
    </row>
    <row r="2421" spans="1:14" x14ac:dyDescent="0.35">
      <c r="A2421" s="3"/>
      <c r="B2421" s="3"/>
      <c r="C2421" s="3"/>
      <c r="D2421" s="3"/>
      <c r="E2421" s="3"/>
      <c r="F2421" s="3"/>
      <c r="G2421" s="3"/>
      <c r="H2421" s="3"/>
      <c r="I2421" s="3"/>
      <c r="J2421" s="3"/>
      <c r="K2421" s="3"/>
      <c r="L2421" s="3"/>
      <c r="N2421" s="121"/>
    </row>
    <row r="2422" spans="1:14" x14ac:dyDescent="0.35">
      <c r="A2422" s="3"/>
      <c r="B2422" s="3"/>
      <c r="C2422" s="3"/>
      <c r="D2422" s="3"/>
      <c r="E2422" s="3"/>
      <c r="F2422" s="3"/>
      <c r="G2422" s="3"/>
      <c r="H2422" s="3"/>
      <c r="I2422" s="3"/>
      <c r="J2422" s="3"/>
      <c r="K2422" s="3"/>
      <c r="L2422" s="3"/>
      <c r="N2422" s="121"/>
    </row>
    <row r="2423" spans="1:14" x14ac:dyDescent="0.35">
      <c r="A2423" s="3"/>
      <c r="B2423" s="3"/>
      <c r="C2423" s="3"/>
      <c r="D2423" s="3"/>
      <c r="E2423" s="3"/>
      <c r="F2423" s="3"/>
      <c r="G2423" s="3"/>
      <c r="H2423" s="3"/>
      <c r="I2423" s="3"/>
      <c r="J2423" s="3"/>
      <c r="K2423" s="3"/>
      <c r="L2423" s="3"/>
      <c r="N2423" s="121"/>
    </row>
    <row r="2424" spans="1:14" x14ac:dyDescent="0.35">
      <c r="A2424" s="3"/>
      <c r="B2424" s="3"/>
      <c r="C2424" s="3"/>
      <c r="D2424" s="3"/>
      <c r="E2424" s="3"/>
      <c r="F2424" s="3"/>
      <c r="G2424" s="3"/>
      <c r="H2424" s="3"/>
      <c r="I2424" s="3"/>
      <c r="J2424" s="3"/>
      <c r="K2424" s="3"/>
      <c r="L2424" s="3"/>
      <c r="N2424" s="121"/>
    </row>
    <row r="2425" spans="1:14" x14ac:dyDescent="0.35">
      <c r="A2425" s="3"/>
      <c r="B2425" s="3"/>
      <c r="C2425" s="3"/>
      <c r="D2425" s="3"/>
      <c r="E2425" s="3"/>
      <c r="F2425" s="3"/>
      <c r="G2425" s="3"/>
      <c r="H2425" s="3"/>
      <c r="I2425" s="3"/>
      <c r="J2425" s="3"/>
      <c r="K2425" s="3"/>
      <c r="L2425" s="3"/>
      <c r="N2425" s="121"/>
    </row>
    <row r="2426" spans="1:14" x14ac:dyDescent="0.35">
      <c r="A2426" s="3"/>
      <c r="B2426" s="3"/>
      <c r="C2426" s="3"/>
      <c r="D2426" s="3"/>
      <c r="E2426" s="3"/>
      <c r="F2426" s="3"/>
      <c r="G2426" s="3"/>
      <c r="H2426" s="3"/>
      <c r="I2426" s="3"/>
      <c r="J2426" s="3"/>
      <c r="K2426" s="3"/>
      <c r="L2426" s="3"/>
      <c r="N2426" s="121"/>
    </row>
    <row r="2427" spans="1:14" x14ac:dyDescent="0.35">
      <c r="A2427" s="3"/>
      <c r="B2427" s="3"/>
      <c r="C2427" s="3"/>
      <c r="D2427" s="3"/>
      <c r="E2427" s="3"/>
      <c r="F2427" s="3"/>
      <c r="G2427" s="3"/>
      <c r="H2427" s="3"/>
      <c r="I2427" s="3"/>
      <c r="J2427" s="3"/>
      <c r="K2427" s="3"/>
      <c r="L2427" s="3"/>
      <c r="N2427" s="121"/>
    </row>
    <row r="2428" spans="1:14" x14ac:dyDescent="0.35">
      <c r="A2428" s="3"/>
      <c r="B2428" s="3"/>
      <c r="C2428" s="3"/>
      <c r="D2428" s="3"/>
      <c r="E2428" s="3"/>
      <c r="F2428" s="3"/>
      <c r="G2428" s="3"/>
      <c r="H2428" s="3"/>
      <c r="I2428" s="3"/>
      <c r="J2428" s="3"/>
      <c r="K2428" s="3"/>
      <c r="L2428" s="3"/>
      <c r="N2428" s="121"/>
    </row>
    <row r="2429" spans="1:14" x14ac:dyDescent="0.35">
      <c r="A2429" s="3"/>
      <c r="B2429" s="3"/>
      <c r="C2429" s="3"/>
      <c r="D2429" s="3"/>
      <c r="E2429" s="3"/>
      <c r="F2429" s="3"/>
      <c r="G2429" s="3"/>
      <c r="H2429" s="3"/>
      <c r="I2429" s="3"/>
      <c r="J2429" s="3"/>
      <c r="K2429" s="3"/>
      <c r="L2429" s="3"/>
      <c r="N2429" s="121"/>
    </row>
    <row r="2430" spans="1:14" x14ac:dyDescent="0.35">
      <c r="A2430" s="3"/>
      <c r="B2430" s="3"/>
      <c r="C2430" s="3"/>
      <c r="D2430" s="3"/>
      <c r="E2430" s="3"/>
      <c r="F2430" s="3"/>
      <c r="G2430" s="3"/>
      <c r="H2430" s="3"/>
      <c r="I2430" s="3"/>
      <c r="J2430" s="3"/>
      <c r="K2430" s="3"/>
      <c r="L2430" s="3"/>
      <c r="N2430" s="121"/>
    </row>
    <row r="2431" spans="1:14" x14ac:dyDescent="0.35">
      <c r="A2431" s="3"/>
      <c r="B2431" s="3"/>
      <c r="C2431" s="3"/>
      <c r="D2431" s="3"/>
      <c r="E2431" s="3"/>
      <c r="F2431" s="3"/>
      <c r="G2431" s="3"/>
      <c r="H2431" s="3"/>
      <c r="I2431" s="3"/>
      <c r="J2431" s="3"/>
      <c r="K2431" s="3"/>
      <c r="L2431" s="3"/>
      <c r="N2431" s="121"/>
    </row>
    <row r="2432" spans="1:14" x14ac:dyDescent="0.35">
      <c r="A2432" s="3"/>
      <c r="B2432" s="3"/>
      <c r="C2432" s="3"/>
      <c r="D2432" s="3"/>
      <c r="E2432" s="3"/>
      <c r="F2432" s="3"/>
      <c r="G2432" s="3"/>
      <c r="H2432" s="3"/>
      <c r="I2432" s="3"/>
      <c r="J2432" s="3"/>
      <c r="K2432" s="3"/>
      <c r="L2432" s="3"/>
      <c r="N2432" s="121"/>
    </row>
    <row r="2433" spans="1:14" x14ac:dyDescent="0.35">
      <c r="A2433" s="3"/>
      <c r="B2433" s="3"/>
      <c r="C2433" s="3"/>
      <c r="D2433" s="3"/>
      <c r="E2433" s="3"/>
      <c r="F2433" s="3"/>
      <c r="G2433" s="3"/>
      <c r="H2433" s="3"/>
      <c r="I2433" s="3"/>
      <c r="J2433" s="3"/>
      <c r="K2433" s="3"/>
      <c r="L2433" s="3"/>
      <c r="N2433" s="121"/>
    </row>
    <row r="2434" spans="1:14" x14ac:dyDescent="0.35">
      <c r="A2434" s="3"/>
      <c r="B2434" s="3"/>
      <c r="C2434" s="3"/>
      <c r="D2434" s="3"/>
      <c r="E2434" s="3"/>
      <c r="F2434" s="3"/>
      <c r="G2434" s="3"/>
      <c r="H2434" s="3"/>
      <c r="I2434" s="3"/>
      <c r="J2434" s="3"/>
      <c r="K2434" s="3"/>
      <c r="L2434" s="3"/>
      <c r="N2434" s="121"/>
    </row>
    <row r="2435" spans="1:14" x14ac:dyDescent="0.35">
      <c r="A2435" s="3"/>
      <c r="B2435" s="3"/>
      <c r="C2435" s="3"/>
      <c r="D2435" s="3"/>
      <c r="E2435" s="3"/>
      <c r="F2435" s="3"/>
      <c r="G2435" s="3"/>
      <c r="H2435" s="3"/>
      <c r="I2435" s="3"/>
      <c r="J2435" s="3"/>
      <c r="K2435" s="3"/>
      <c r="L2435" s="3"/>
      <c r="N2435" s="121"/>
    </row>
    <row r="2436" spans="1:14" x14ac:dyDescent="0.35">
      <c r="A2436" s="3"/>
      <c r="B2436" s="3"/>
      <c r="C2436" s="3"/>
      <c r="D2436" s="3"/>
      <c r="E2436" s="3"/>
      <c r="F2436" s="3"/>
      <c r="G2436" s="3"/>
      <c r="H2436" s="3"/>
      <c r="I2436" s="3"/>
      <c r="J2436" s="3"/>
      <c r="K2436" s="3"/>
      <c r="L2436" s="3"/>
      <c r="N2436" s="121"/>
    </row>
    <row r="2437" spans="1:14" x14ac:dyDescent="0.35">
      <c r="A2437" s="3"/>
      <c r="B2437" s="3"/>
      <c r="C2437" s="3"/>
      <c r="D2437" s="3"/>
      <c r="E2437" s="3"/>
      <c r="F2437" s="3"/>
      <c r="G2437" s="3"/>
      <c r="H2437" s="3"/>
      <c r="I2437" s="3"/>
      <c r="J2437" s="3"/>
      <c r="K2437" s="3"/>
      <c r="L2437" s="3"/>
      <c r="N2437" s="121"/>
    </row>
    <row r="2438" spans="1:14" x14ac:dyDescent="0.35">
      <c r="A2438" s="3"/>
      <c r="B2438" s="3"/>
      <c r="C2438" s="3"/>
      <c r="D2438" s="3"/>
      <c r="E2438" s="3"/>
      <c r="F2438" s="3"/>
      <c r="G2438" s="3"/>
      <c r="H2438" s="3"/>
      <c r="I2438" s="3"/>
      <c r="J2438" s="3"/>
      <c r="K2438" s="3"/>
      <c r="L2438" s="3"/>
      <c r="N2438" s="121"/>
    </row>
    <row r="2439" spans="1:14" x14ac:dyDescent="0.35">
      <c r="A2439" s="3"/>
      <c r="B2439" s="3"/>
      <c r="C2439" s="3"/>
      <c r="D2439" s="3"/>
      <c r="E2439" s="3"/>
      <c r="F2439" s="3"/>
      <c r="G2439" s="3"/>
      <c r="H2439" s="3"/>
      <c r="I2439" s="3"/>
      <c r="J2439" s="3"/>
      <c r="K2439" s="3"/>
      <c r="L2439" s="3"/>
      <c r="N2439" s="121"/>
    </row>
    <row r="2440" spans="1:14" x14ac:dyDescent="0.35">
      <c r="A2440" s="3"/>
      <c r="B2440" s="3"/>
      <c r="C2440" s="3"/>
      <c r="D2440" s="3"/>
      <c r="E2440" s="3"/>
      <c r="F2440" s="3"/>
      <c r="G2440" s="3"/>
      <c r="H2440" s="3"/>
      <c r="I2440" s="3"/>
      <c r="J2440" s="3"/>
      <c r="K2440" s="3"/>
      <c r="L2440" s="3"/>
      <c r="N2440" s="121"/>
    </row>
    <row r="2441" spans="1:14" x14ac:dyDescent="0.35">
      <c r="A2441" s="3"/>
      <c r="B2441" s="3"/>
      <c r="C2441" s="3"/>
      <c r="D2441" s="3"/>
      <c r="E2441" s="3"/>
      <c r="F2441" s="3"/>
      <c r="G2441" s="3"/>
      <c r="H2441" s="3"/>
      <c r="I2441" s="3"/>
      <c r="J2441" s="3"/>
      <c r="K2441" s="3"/>
      <c r="L2441" s="3"/>
      <c r="N2441" s="121"/>
    </row>
    <row r="2442" spans="1:14" x14ac:dyDescent="0.35">
      <c r="A2442" s="3"/>
      <c r="B2442" s="3"/>
      <c r="C2442" s="3"/>
      <c r="D2442" s="3"/>
      <c r="E2442" s="3"/>
      <c r="F2442" s="3"/>
      <c r="G2442" s="3"/>
      <c r="H2442" s="3"/>
      <c r="I2442" s="3"/>
      <c r="J2442" s="3"/>
      <c r="K2442" s="3"/>
      <c r="L2442" s="3"/>
      <c r="N2442" s="121"/>
    </row>
    <row r="2443" spans="1:14" x14ac:dyDescent="0.35">
      <c r="A2443" s="3"/>
      <c r="B2443" s="3"/>
      <c r="C2443" s="3"/>
      <c r="D2443" s="3"/>
      <c r="E2443" s="3"/>
      <c r="F2443" s="3"/>
      <c r="G2443" s="3"/>
      <c r="H2443" s="3"/>
      <c r="I2443" s="3"/>
      <c r="J2443" s="3"/>
      <c r="K2443" s="3"/>
      <c r="L2443" s="3"/>
      <c r="N2443" s="121"/>
    </row>
    <row r="2444" spans="1:14" x14ac:dyDescent="0.35">
      <c r="A2444" s="3"/>
      <c r="B2444" s="3"/>
      <c r="C2444" s="3"/>
      <c r="D2444" s="3"/>
      <c r="E2444" s="3"/>
      <c r="F2444" s="3"/>
      <c r="G2444" s="3"/>
      <c r="H2444" s="3"/>
      <c r="I2444" s="3"/>
      <c r="J2444" s="3"/>
      <c r="K2444" s="3"/>
      <c r="L2444" s="3"/>
      <c r="N2444" s="121"/>
    </row>
    <row r="2445" spans="1:14" x14ac:dyDescent="0.35">
      <c r="A2445" s="3"/>
      <c r="B2445" s="3"/>
      <c r="C2445" s="3"/>
      <c r="D2445" s="3"/>
      <c r="E2445" s="3"/>
      <c r="F2445" s="3"/>
      <c r="G2445" s="3"/>
      <c r="H2445" s="3"/>
      <c r="I2445" s="3"/>
      <c r="J2445" s="3"/>
      <c r="K2445" s="3"/>
      <c r="L2445" s="3"/>
      <c r="N2445" s="121"/>
    </row>
    <row r="2446" spans="1:14" x14ac:dyDescent="0.35">
      <c r="A2446" s="3"/>
      <c r="B2446" s="3"/>
      <c r="C2446" s="3"/>
      <c r="D2446" s="3"/>
      <c r="E2446" s="3"/>
      <c r="F2446" s="3"/>
      <c r="G2446" s="3"/>
      <c r="H2446" s="3"/>
      <c r="I2446" s="3"/>
      <c r="J2446" s="3"/>
      <c r="K2446" s="3"/>
      <c r="L2446" s="3"/>
      <c r="N2446" s="121"/>
    </row>
    <row r="2447" spans="1:14" x14ac:dyDescent="0.35">
      <c r="A2447" s="3"/>
      <c r="B2447" s="3"/>
      <c r="C2447" s="3"/>
      <c r="D2447" s="3"/>
      <c r="E2447" s="3"/>
      <c r="F2447" s="3"/>
      <c r="G2447" s="3"/>
      <c r="H2447" s="3"/>
      <c r="I2447" s="3"/>
      <c r="J2447" s="3"/>
      <c r="K2447" s="3"/>
      <c r="L2447" s="3"/>
      <c r="N2447" s="121"/>
    </row>
    <row r="2448" spans="1:14" x14ac:dyDescent="0.35">
      <c r="A2448" s="3"/>
      <c r="B2448" s="3"/>
      <c r="C2448" s="3"/>
      <c r="D2448" s="3"/>
      <c r="E2448" s="3"/>
      <c r="F2448" s="3"/>
      <c r="G2448" s="3"/>
      <c r="H2448" s="3"/>
      <c r="I2448" s="3"/>
      <c r="J2448" s="3"/>
      <c r="K2448" s="3"/>
      <c r="L2448" s="3"/>
      <c r="N2448" s="121"/>
    </row>
    <row r="2449" spans="1:14" x14ac:dyDescent="0.35">
      <c r="A2449" s="3"/>
      <c r="B2449" s="3"/>
      <c r="C2449" s="3"/>
      <c r="D2449" s="3"/>
      <c r="E2449" s="3"/>
      <c r="F2449" s="3"/>
      <c r="G2449" s="3"/>
      <c r="H2449" s="3"/>
      <c r="I2449" s="3"/>
      <c r="J2449" s="3"/>
      <c r="K2449" s="3"/>
      <c r="L2449" s="3"/>
      <c r="N2449" s="121"/>
    </row>
    <row r="2450" spans="1:14" x14ac:dyDescent="0.35">
      <c r="A2450" s="3"/>
      <c r="B2450" s="3"/>
      <c r="C2450" s="3"/>
      <c r="D2450" s="3"/>
      <c r="E2450" s="3"/>
      <c r="F2450" s="3"/>
      <c r="G2450" s="3"/>
      <c r="H2450" s="3"/>
      <c r="I2450" s="3"/>
      <c r="J2450" s="3"/>
      <c r="K2450" s="3"/>
      <c r="L2450" s="3"/>
      <c r="N2450" s="121"/>
    </row>
    <row r="2451" spans="1:14" x14ac:dyDescent="0.35">
      <c r="A2451" s="3"/>
      <c r="B2451" s="3"/>
      <c r="C2451" s="3"/>
      <c r="D2451" s="3"/>
      <c r="E2451" s="3"/>
      <c r="F2451" s="3"/>
      <c r="G2451" s="3"/>
      <c r="H2451" s="3"/>
      <c r="I2451" s="3"/>
      <c r="J2451" s="3"/>
      <c r="K2451" s="3"/>
      <c r="L2451" s="3"/>
      <c r="N2451" s="121"/>
    </row>
    <row r="2452" spans="1:14" x14ac:dyDescent="0.35">
      <c r="A2452" s="3"/>
      <c r="B2452" s="3"/>
      <c r="C2452" s="3"/>
      <c r="D2452" s="3"/>
      <c r="E2452" s="3"/>
      <c r="F2452" s="3"/>
      <c r="G2452" s="3"/>
      <c r="H2452" s="3"/>
      <c r="I2452" s="3"/>
      <c r="J2452" s="3"/>
      <c r="K2452" s="3"/>
      <c r="L2452" s="3"/>
      <c r="N2452" s="121"/>
    </row>
    <row r="2453" spans="1:14" x14ac:dyDescent="0.35">
      <c r="A2453" s="3"/>
      <c r="B2453" s="3"/>
      <c r="C2453" s="3"/>
      <c r="D2453" s="3"/>
      <c r="E2453" s="3"/>
      <c r="F2453" s="3"/>
      <c r="G2453" s="3"/>
      <c r="H2453" s="3"/>
      <c r="I2453" s="3"/>
      <c r="J2453" s="3"/>
      <c r="K2453" s="3"/>
      <c r="L2453" s="3"/>
      <c r="N2453" s="121"/>
    </row>
    <row r="2454" spans="1:14" x14ac:dyDescent="0.35">
      <c r="A2454" s="3"/>
      <c r="B2454" s="3"/>
      <c r="C2454" s="3"/>
      <c r="D2454" s="3"/>
      <c r="E2454" s="3"/>
      <c r="F2454" s="3"/>
      <c r="G2454" s="3"/>
      <c r="H2454" s="3"/>
      <c r="I2454" s="3"/>
      <c r="J2454" s="3"/>
      <c r="K2454" s="3"/>
      <c r="L2454" s="3"/>
      <c r="N2454" s="121"/>
    </row>
    <row r="2455" spans="1:14" x14ac:dyDescent="0.35">
      <c r="A2455" s="3"/>
      <c r="B2455" s="3"/>
      <c r="C2455" s="3"/>
      <c r="D2455" s="3"/>
      <c r="E2455" s="3"/>
      <c r="F2455" s="3"/>
      <c r="G2455" s="3"/>
      <c r="H2455" s="3"/>
      <c r="I2455" s="3"/>
      <c r="J2455" s="3"/>
      <c r="K2455" s="3"/>
      <c r="L2455" s="3"/>
      <c r="N2455" s="121"/>
    </row>
    <row r="2456" spans="1:14" x14ac:dyDescent="0.35">
      <c r="A2456" s="3"/>
      <c r="B2456" s="3"/>
      <c r="C2456" s="3"/>
      <c r="D2456" s="3"/>
      <c r="E2456" s="3"/>
      <c r="F2456" s="3"/>
      <c r="G2456" s="3"/>
      <c r="H2456" s="3"/>
      <c r="I2456" s="3"/>
      <c r="J2456" s="3"/>
      <c r="K2456" s="3"/>
      <c r="L2456" s="3"/>
      <c r="N2456" s="121"/>
    </row>
    <row r="2457" spans="1:14" x14ac:dyDescent="0.35">
      <c r="A2457" s="3"/>
      <c r="B2457" s="3"/>
      <c r="C2457" s="3"/>
      <c r="D2457" s="3"/>
      <c r="E2457" s="3"/>
      <c r="F2457" s="3"/>
      <c r="G2457" s="3"/>
      <c r="H2457" s="3"/>
      <c r="I2457" s="3"/>
      <c r="J2457" s="3"/>
      <c r="K2457" s="3"/>
      <c r="L2457" s="3"/>
      <c r="N2457" s="121"/>
    </row>
    <row r="2458" spans="1:14" x14ac:dyDescent="0.35">
      <c r="A2458" s="3"/>
      <c r="B2458" s="3"/>
      <c r="C2458" s="3"/>
      <c r="D2458" s="3"/>
      <c r="E2458" s="3"/>
      <c r="F2458" s="3"/>
      <c r="G2458" s="3"/>
      <c r="H2458" s="3"/>
      <c r="I2458" s="3"/>
      <c r="J2458" s="3"/>
      <c r="K2458" s="3"/>
      <c r="L2458" s="3"/>
      <c r="N2458" s="121"/>
    </row>
    <row r="2459" spans="1:14" x14ac:dyDescent="0.35">
      <c r="A2459" s="3"/>
      <c r="B2459" s="3"/>
      <c r="C2459" s="3"/>
      <c r="D2459" s="3"/>
      <c r="E2459" s="3"/>
      <c r="F2459" s="3"/>
      <c r="G2459" s="3"/>
      <c r="H2459" s="3"/>
      <c r="I2459" s="3"/>
      <c r="J2459" s="3"/>
      <c r="K2459" s="3"/>
      <c r="L2459" s="3"/>
      <c r="N2459" s="121"/>
    </row>
    <row r="2460" spans="1:14" x14ac:dyDescent="0.35">
      <c r="A2460" s="3"/>
      <c r="B2460" s="3"/>
      <c r="C2460" s="3"/>
      <c r="D2460" s="3"/>
      <c r="E2460" s="3"/>
      <c r="F2460" s="3"/>
      <c r="G2460" s="3"/>
      <c r="H2460" s="3"/>
      <c r="I2460" s="3"/>
      <c r="J2460" s="3"/>
      <c r="K2460" s="3"/>
      <c r="L2460" s="3"/>
      <c r="N2460" s="121"/>
    </row>
    <row r="2461" spans="1:14" x14ac:dyDescent="0.35">
      <c r="A2461" s="3"/>
      <c r="B2461" s="3"/>
      <c r="C2461" s="3"/>
      <c r="D2461" s="3"/>
      <c r="E2461" s="3"/>
      <c r="F2461" s="3"/>
      <c r="G2461" s="3"/>
      <c r="H2461" s="3"/>
      <c r="I2461" s="3"/>
      <c r="J2461" s="3"/>
      <c r="K2461" s="3"/>
      <c r="L2461" s="3"/>
      <c r="N2461" s="121"/>
    </row>
    <row r="2462" spans="1:14" x14ac:dyDescent="0.35">
      <c r="A2462" s="3"/>
      <c r="B2462" s="3"/>
      <c r="C2462" s="3"/>
      <c r="D2462" s="3"/>
      <c r="E2462" s="3"/>
      <c r="F2462" s="3"/>
      <c r="G2462" s="3"/>
      <c r="H2462" s="3"/>
      <c r="I2462" s="3"/>
      <c r="J2462" s="3"/>
      <c r="K2462" s="3"/>
      <c r="L2462" s="3"/>
      <c r="N2462" s="121"/>
    </row>
    <row r="2463" spans="1:14" x14ac:dyDescent="0.35">
      <c r="A2463" s="3"/>
      <c r="B2463" s="3"/>
      <c r="C2463" s="3"/>
      <c r="D2463" s="3"/>
      <c r="E2463" s="3"/>
      <c r="F2463" s="3"/>
      <c r="G2463" s="3"/>
      <c r="H2463" s="3"/>
      <c r="I2463" s="3"/>
      <c r="J2463" s="3"/>
      <c r="K2463" s="3"/>
      <c r="L2463" s="3"/>
      <c r="N2463" s="121"/>
    </row>
    <row r="2464" spans="1:14" x14ac:dyDescent="0.35">
      <c r="A2464" s="3"/>
      <c r="B2464" s="3"/>
      <c r="C2464" s="3"/>
      <c r="D2464" s="3"/>
      <c r="E2464" s="3"/>
      <c r="F2464" s="3"/>
      <c r="G2464" s="3"/>
      <c r="H2464" s="3"/>
      <c r="I2464" s="3"/>
      <c r="J2464" s="3"/>
      <c r="K2464" s="3"/>
      <c r="L2464" s="3"/>
      <c r="N2464" s="121"/>
    </row>
    <row r="2465" spans="1:14" x14ac:dyDescent="0.35">
      <c r="A2465" s="3"/>
      <c r="B2465" s="3"/>
      <c r="C2465" s="3"/>
      <c r="D2465" s="3"/>
      <c r="E2465" s="3"/>
      <c r="F2465" s="3"/>
      <c r="G2465" s="3"/>
      <c r="H2465" s="3"/>
      <c r="I2465" s="3"/>
      <c r="J2465" s="3"/>
      <c r="K2465" s="3"/>
      <c r="L2465" s="3"/>
      <c r="N2465" s="121"/>
    </row>
    <row r="2466" spans="1:14" x14ac:dyDescent="0.35">
      <c r="A2466" s="3"/>
      <c r="B2466" s="3"/>
      <c r="C2466" s="3"/>
      <c r="D2466" s="3"/>
      <c r="E2466" s="3"/>
      <c r="F2466" s="3"/>
      <c r="G2466" s="3"/>
      <c r="H2466" s="3"/>
      <c r="I2466" s="3"/>
      <c r="J2466" s="3"/>
      <c r="K2466" s="3"/>
      <c r="L2466" s="3"/>
      <c r="N2466" s="121"/>
    </row>
    <row r="2467" spans="1:14" x14ac:dyDescent="0.35">
      <c r="A2467" s="3"/>
      <c r="B2467" s="3"/>
      <c r="C2467" s="3"/>
      <c r="D2467" s="3"/>
      <c r="E2467" s="3"/>
      <c r="F2467" s="3"/>
      <c r="G2467" s="3"/>
      <c r="H2467" s="3"/>
      <c r="I2467" s="3"/>
      <c r="J2467" s="3"/>
      <c r="K2467" s="3"/>
      <c r="L2467" s="3"/>
      <c r="N2467" s="121"/>
    </row>
    <row r="2468" spans="1:14" x14ac:dyDescent="0.35">
      <c r="A2468" s="3"/>
      <c r="B2468" s="3"/>
      <c r="C2468" s="3"/>
      <c r="D2468" s="3"/>
      <c r="E2468" s="3"/>
      <c r="F2468" s="3"/>
      <c r="G2468" s="3"/>
      <c r="H2468" s="3"/>
      <c r="I2468" s="3"/>
      <c r="J2468" s="3"/>
      <c r="K2468" s="3"/>
      <c r="L2468" s="3"/>
      <c r="N2468" s="121"/>
    </row>
    <row r="2469" spans="1:14" x14ac:dyDescent="0.35">
      <c r="A2469" s="3"/>
      <c r="B2469" s="3"/>
      <c r="C2469" s="3"/>
      <c r="D2469" s="3"/>
      <c r="E2469" s="3"/>
      <c r="F2469" s="3"/>
      <c r="G2469" s="3"/>
      <c r="H2469" s="3"/>
      <c r="I2469" s="3"/>
      <c r="J2469" s="3"/>
      <c r="K2469" s="3"/>
      <c r="L2469" s="3"/>
      <c r="N2469" s="121"/>
    </row>
    <row r="2470" spans="1:14" x14ac:dyDescent="0.35">
      <c r="A2470" s="3"/>
      <c r="B2470" s="3"/>
      <c r="C2470" s="3"/>
      <c r="D2470" s="3"/>
      <c r="E2470" s="3"/>
      <c r="F2470" s="3"/>
      <c r="G2470" s="3"/>
      <c r="H2470" s="3"/>
      <c r="I2470" s="3"/>
      <c r="J2470" s="3"/>
      <c r="K2470" s="3"/>
      <c r="L2470" s="3"/>
      <c r="N2470" s="121"/>
    </row>
    <row r="2471" spans="1:14" x14ac:dyDescent="0.35">
      <c r="A2471" s="3"/>
      <c r="B2471" s="3"/>
      <c r="C2471" s="3"/>
      <c r="D2471" s="3"/>
      <c r="E2471" s="3"/>
      <c r="F2471" s="3"/>
      <c r="G2471" s="3"/>
      <c r="H2471" s="3"/>
      <c r="I2471" s="3"/>
      <c r="J2471" s="3"/>
      <c r="K2471" s="3"/>
      <c r="L2471" s="3"/>
      <c r="N2471" s="121"/>
    </row>
    <row r="2472" spans="1:14" x14ac:dyDescent="0.35">
      <c r="A2472" s="3"/>
      <c r="B2472" s="3"/>
      <c r="C2472" s="3"/>
      <c r="D2472" s="3"/>
      <c r="E2472" s="3"/>
      <c r="F2472" s="3"/>
      <c r="G2472" s="3"/>
      <c r="H2472" s="3"/>
      <c r="I2472" s="3"/>
      <c r="J2472" s="3"/>
      <c r="K2472" s="3"/>
      <c r="L2472" s="3"/>
      <c r="N2472" s="121"/>
    </row>
    <row r="2473" spans="1:14" x14ac:dyDescent="0.35">
      <c r="A2473" s="3"/>
      <c r="B2473" s="3"/>
      <c r="C2473" s="3"/>
      <c r="D2473" s="3"/>
      <c r="E2473" s="3"/>
      <c r="F2473" s="3"/>
      <c r="G2473" s="3"/>
      <c r="H2473" s="3"/>
      <c r="I2473" s="3"/>
      <c r="J2473" s="3"/>
      <c r="K2473" s="3"/>
      <c r="L2473" s="3"/>
      <c r="N2473" s="121"/>
    </row>
    <row r="2474" spans="1:14" x14ac:dyDescent="0.35">
      <c r="A2474" s="3"/>
      <c r="B2474" s="3"/>
      <c r="C2474" s="3"/>
      <c r="D2474" s="3"/>
      <c r="E2474" s="3"/>
      <c r="F2474" s="3"/>
      <c r="G2474" s="3"/>
      <c r="H2474" s="3"/>
      <c r="I2474" s="3"/>
      <c r="J2474" s="3"/>
      <c r="K2474" s="3"/>
      <c r="L2474" s="3"/>
      <c r="N2474" s="121"/>
    </row>
    <row r="2475" spans="1:14" x14ac:dyDescent="0.35">
      <c r="A2475" s="3"/>
      <c r="B2475" s="3"/>
      <c r="C2475" s="3"/>
      <c r="D2475" s="3"/>
      <c r="E2475" s="3"/>
      <c r="F2475" s="3"/>
      <c r="G2475" s="3"/>
      <c r="H2475" s="3"/>
      <c r="I2475" s="3"/>
      <c r="J2475" s="3"/>
      <c r="K2475" s="3"/>
      <c r="L2475" s="3"/>
      <c r="N2475" s="121"/>
    </row>
    <row r="2476" spans="1:14" x14ac:dyDescent="0.35">
      <c r="A2476" s="3"/>
      <c r="B2476" s="3"/>
      <c r="C2476" s="3"/>
      <c r="D2476" s="3"/>
      <c r="E2476" s="3"/>
      <c r="F2476" s="3"/>
      <c r="G2476" s="3"/>
      <c r="H2476" s="3"/>
      <c r="I2476" s="3"/>
      <c r="J2476" s="3"/>
      <c r="K2476" s="3"/>
      <c r="L2476" s="3"/>
      <c r="N2476" s="121"/>
    </row>
    <row r="2477" spans="1:14" x14ac:dyDescent="0.35">
      <c r="A2477" s="3"/>
      <c r="B2477" s="3"/>
      <c r="C2477" s="3"/>
      <c r="D2477" s="3"/>
      <c r="E2477" s="3"/>
      <c r="F2477" s="3"/>
      <c r="G2477" s="3"/>
      <c r="H2477" s="3"/>
      <c r="I2477" s="3"/>
      <c r="J2477" s="3"/>
      <c r="K2477" s="3"/>
      <c r="L2477" s="3"/>
      <c r="N2477" s="121"/>
    </row>
    <row r="2478" spans="1:14" x14ac:dyDescent="0.35">
      <c r="A2478" s="3"/>
      <c r="B2478" s="3"/>
      <c r="C2478" s="3"/>
      <c r="D2478" s="3"/>
      <c r="E2478" s="3"/>
      <c r="F2478" s="3"/>
      <c r="G2478" s="3"/>
      <c r="H2478" s="3"/>
      <c r="I2478" s="3"/>
      <c r="J2478" s="3"/>
      <c r="K2478" s="3"/>
      <c r="L2478" s="3"/>
      <c r="N2478" s="121"/>
    </row>
    <row r="2479" spans="1:14" x14ac:dyDescent="0.35">
      <c r="A2479" s="3"/>
      <c r="B2479" s="3"/>
      <c r="C2479" s="3"/>
      <c r="D2479" s="3"/>
      <c r="E2479" s="3"/>
      <c r="F2479" s="3"/>
      <c r="G2479" s="3"/>
      <c r="H2479" s="3"/>
      <c r="I2479" s="3"/>
      <c r="J2479" s="3"/>
      <c r="K2479" s="3"/>
      <c r="L2479" s="3"/>
      <c r="N2479" s="121"/>
    </row>
    <row r="2480" spans="1:14" x14ac:dyDescent="0.35">
      <c r="A2480" s="3"/>
      <c r="B2480" s="3"/>
      <c r="C2480" s="3"/>
      <c r="D2480" s="3"/>
      <c r="E2480" s="3"/>
      <c r="F2480" s="3"/>
      <c r="G2480" s="3"/>
      <c r="H2480" s="3"/>
      <c r="I2480" s="3"/>
      <c r="J2480" s="3"/>
      <c r="K2480" s="3"/>
      <c r="L2480" s="3"/>
      <c r="N2480" s="121"/>
    </row>
    <row r="2481" spans="1:14" x14ac:dyDescent="0.35">
      <c r="A2481" s="3"/>
      <c r="B2481" s="3"/>
      <c r="C2481" s="3"/>
      <c r="D2481" s="3"/>
      <c r="E2481" s="3"/>
      <c r="F2481" s="3"/>
      <c r="G2481" s="3"/>
      <c r="H2481" s="3"/>
      <c r="I2481" s="3"/>
      <c r="J2481" s="3"/>
      <c r="K2481" s="3"/>
      <c r="L2481" s="3"/>
      <c r="N2481" s="121"/>
    </row>
    <row r="2482" spans="1:14" x14ac:dyDescent="0.35">
      <c r="A2482" s="3"/>
      <c r="B2482" s="3"/>
      <c r="C2482" s="3"/>
      <c r="D2482" s="3"/>
      <c r="E2482" s="3"/>
      <c r="F2482" s="3"/>
      <c r="G2482" s="3"/>
      <c r="H2482" s="3"/>
      <c r="I2482" s="3"/>
      <c r="J2482" s="3"/>
      <c r="K2482" s="3"/>
      <c r="L2482" s="3"/>
      <c r="N2482" s="121"/>
    </row>
    <row r="2483" spans="1:14" x14ac:dyDescent="0.35">
      <c r="A2483" s="3"/>
      <c r="B2483" s="3"/>
      <c r="C2483" s="3"/>
      <c r="D2483" s="3"/>
      <c r="E2483" s="3"/>
      <c r="F2483" s="3"/>
      <c r="G2483" s="3"/>
      <c r="H2483" s="3"/>
      <c r="I2483" s="3"/>
      <c r="J2483" s="3"/>
      <c r="K2483" s="3"/>
      <c r="L2483" s="3"/>
      <c r="N2483" s="121"/>
    </row>
    <row r="2484" spans="1:14" x14ac:dyDescent="0.35">
      <c r="A2484" s="3"/>
      <c r="B2484" s="3"/>
      <c r="C2484" s="3"/>
      <c r="D2484" s="3"/>
      <c r="E2484" s="3"/>
      <c r="F2484" s="3"/>
      <c r="G2484" s="3"/>
      <c r="H2484" s="3"/>
      <c r="I2484" s="3"/>
      <c r="J2484" s="3"/>
      <c r="K2484" s="3"/>
      <c r="L2484" s="3"/>
      <c r="N2484" s="121"/>
    </row>
    <row r="2485" spans="1:14" x14ac:dyDescent="0.35">
      <c r="A2485" s="3"/>
      <c r="B2485" s="3"/>
      <c r="C2485" s="3"/>
      <c r="D2485" s="3"/>
      <c r="E2485" s="3"/>
      <c r="F2485" s="3"/>
      <c r="G2485" s="3"/>
      <c r="H2485" s="3"/>
      <c r="I2485" s="3"/>
      <c r="J2485" s="3"/>
      <c r="K2485" s="3"/>
      <c r="L2485" s="3"/>
      <c r="N2485" s="121"/>
    </row>
    <row r="2486" spans="1:14" x14ac:dyDescent="0.35">
      <c r="A2486" s="3"/>
      <c r="B2486" s="3"/>
      <c r="C2486" s="3"/>
      <c r="D2486" s="3"/>
      <c r="E2486" s="3"/>
      <c r="F2486" s="3"/>
      <c r="G2486" s="3"/>
      <c r="H2486" s="3"/>
      <c r="I2486" s="3"/>
      <c r="J2486" s="3"/>
      <c r="K2486" s="3"/>
      <c r="L2486" s="3"/>
      <c r="N2486" s="121"/>
    </row>
    <row r="2487" spans="1:14" x14ac:dyDescent="0.35">
      <c r="A2487" s="3"/>
      <c r="B2487" s="3"/>
      <c r="C2487" s="3"/>
      <c r="D2487" s="3"/>
      <c r="E2487" s="3"/>
      <c r="F2487" s="3"/>
      <c r="G2487" s="3"/>
      <c r="H2487" s="3"/>
      <c r="I2487" s="3"/>
      <c r="J2487" s="3"/>
      <c r="K2487" s="3"/>
      <c r="L2487" s="3"/>
      <c r="N2487" s="121"/>
    </row>
    <row r="2488" spans="1:14" x14ac:dyDescent="0.35">
      <c r="A2488" s="3"/>
      <c r="B2488" s="3"/>
      <c r="C2488" s="3"/>
      <c r="D2488" s="3"/>
      <c r="E2488" s="3"/>
      <c r="F2488" s="3"/>
      <c r="G2488" s="3"/>
      <c r="H2488" s="3"/>
      <c r="I2488" s="3"/>
      <c r="J2488" s="3"/>
      <c r="K2488" s="3"/>
      <c r="L2488" s="3"/>
      <c r="N2488" s="121"/>
    </row>
    <row r="2489" spans="1:14" x14ac:dyDescent="0.35">
      <c r="A2489" s="3"/>
      <c r="B2489" s="3"/>
      <c r="C2489" s="3"/>
      <c r="D2489" s="3"/>
      <c r="E2489" s="3"/>
      <c r="F2489" s="3"/>
      <c r="G2489" s="3"/>
      <c r="H2489" s="3"/>
      <c r="I2489" s="3"/>
      <c r="J2489" s="3"/>
      <c r="K2489" s="3"/>
      <c r="L2489" s="3"/>
      <c r="N2489" s="121"/>
    </row>
    <row r="2490" spans="1:14" x14ac:dyDescent="0.35">
      <c r="A2490" s="3"/>
      <c r="B2490" s="3"/>
      <c r="C2490" s="3"/>
      <c r="D2490" s="3"/>
      <c r="E2490" s="3"/>
      <c r="F2490" s="3"/>
      <c r="G2490" s="3"/>
      <c r="H2490" s="3"/>
      <c r="I2490" s="3"/>
      <c r="J2490" s="3"/>
      <c r="K2490" s="3"/>
      <c r="L2490" s="3"/>
      <c r="N2490" s="121"/>
    </row>
    <row r="2491" spans="1:14" x14ac:dyDescent="0.35">
      <c r="A2491" s="3"/>
      <c r="B2491" s="3"/>
      <c r="C2491" s="3"/>
      <c r="D2491" s="3"/>
      <c r="E2491" s="3"/>
      <c r="F2491" s="3"/>
      <c r="G2491" s="3"/>
      <c r="H2491" s="3"/>
      <c r="I2491" s="3"/>
      <c r="J2491" s="3"/>
      <c r="K2491" s="3"/>
      <c r="L2491" s="3"/>
      <c r="N2491" s="121"/>
    </row>
    <row r="2492" spans="1:14" x14ac:dyDescent="0.35">
      <c r="A2492" s="3"/>
      <c r="B2492" s="3"/>
      <c r="C2492" s="3"/>
      <c r="D2492" s="3"/>
      <c r="E2492" s="3"/>
      <c r="F2492" s="3"/>
      <c r="G2492" s="3"/>
      <c r="H2492" s="3"/>
      <c r="I2492" s="3"/>
      <c r="J2492" s="3"/>
      <c r="K2492" s="3"/>
      <c r="L2492" s="3"/>
      <c r="N2492" s="121"/>
    </row>
    <row r="2493" spans="1:14" x14ac:dyDescent="0.35">
      <c r="A2493" s="3"/>
      <c r="B2493" s="3"/>
      <c r="C2493" s="3"/>
      <c r="D2493" s="3"/>
      <c r="E2493" s="3"/>
      <c r="F2493" s="3"/>
      <c r="G2493" s="3"/>
      <c r="H2493" s="3"/>
      <c r="I2493" s="3"/>
      <c r="J2493" s="3"/>
      <c r="K2493" s="3"/>
      <c r="L2493" s="3"/>
      <c r="N2493" s="121"/>
    </row>
    <row r="2494" spans="1:14" x14ac:dyDescent="0.35">
      <c r="A2494" s="3"/>
      <c r="B2494" s="3"/>
      <c r="C2494" s="3"/>
      <c r="D2494" s="3"/>
      <c r="E2494" s="3"/>
      <c r="F2494" s="3"/>
      <c r="G2494" s="3"/>
      <c r="H2494" s="3"/>
      <c r="I2494" s="3"/>
      <c r="J2494" s="3"/>
      <c r="K2494" s="3"/>
      <c r="L2494" s="3"/>
      <c r="N2494" s="121"/>
    </row>
    <row r="2495" spans="1:14" x14ac:dyDescent="0.35">
      <c r="A2495" s="3"/>
      <c r="B2495" s="3"/>
      <c r="C2495" s="3"/>
      <c r="D2495" s="3"/>
      <c r="E2495" s="3"/>
      <c r="F2495" s="3"/>
      <c r="G2495" s="3"/>
      <c r="H2495" s="3"/>
      <c r="I2495" s="3"/>
      <c r="J2495" s="3"/>
      <c r="K2495" s="3"/>
      <c r="L2495" s="3"/>
      <c r="N2495" s="121"/>
    </row>
    <row r="2496" spans="1:14" x14ac:dyDescent="0.35">
      <c r="A2496" s="3"/>
      <c r="B2496" s="3"/>
      <c r="C2496" s="3"/>
      <c r="D2496" s="3"/>
      <c r="E2496" s="3"/>
      <c r="F2496" s="3"/>
      <c r="G2496" s="3"/>
      <c r="H2496" s="3"/>
      <c r="I2496" s="3"/>
      <c r="J2496" s="3"/>
      <c r="K2496" s="3"/>
      <c r="L2496" s="3"/>
      <c r="N2496" s="121"/>
    </row>
    <row r="2497" spans="1:14" x14ac:dyDescent="0.35">
      <c r="A2497" s="3"/>
      <c r="B2497" s="3"/>
      <c r="C2497" s="3"/>
      <c r="D2497" s="3"/>
      <c r="E2497" s="3"/>
      <c r="F2497" s="3"/>
      <c r="G2497" s="3"/>
      <c r="H2497" s="3"/>
      <c r="I2497" s="3"/>
      <c r="J2497" s="3"/>
      <c r="K2497" s="3"/>
      <c r="L2497" s="3"/>
      <c r="N2497" s="121"/>
    </row>
    <row r="2498" spans="1:14" x14ac:dyDescent="0.35">
      <c r="A2498" s="3"/>
      <c r="B2498" s="3"/>
      <c r="C2498" s="3"/>
      <c r="D2498" s="3"/>
      <c r="E2498" s="3"/>
      <c r="F2498" s="3"/>
      <c r="G2498" s="3"/>
      <c r="H2498" s="3"/>
      <c r="I2498" s="3"/>
      <c r="J2498" s="3"/>
      <c r="K2498" s="3"/>
      <c r="L2498" s="3"/>
      <c r="N2498" s="121"/>
    </row>
    <row r="2499" spans="1:14" x14ac:dyDescent="0.35">
      <c r="A2499" s="3"/>
      <c r="B2499" s="3"/>
      <c r="C2499" s="3"/>
      <c r="D2499" s="3"/>
      <c r="E2499" s="3"/>
      <c r="F2499" s="3"/>
      <c r="G2499" s="3"/>
      <c r="H2499" s="3"/>
      <c r="I2499" s="3"/>
      <c r="J2499" s="3"/>
      <c r="K2499" s="3"/>
      <c r="L2499" s="3"/>
      <c r="N2499" s="121"/>
    </row>
    <row r="2500" spans="1:14" x14ac:dyDescent="0.35">
      <c r="A2500" s="3"/>
      <c r="B2500" s="3"/>
      <c r="C2500" s="3"/>
      <c r="D2500" s="3"/>
      <c r="E2500" s="3"/>
      <c r="F2500" s="3"/>
      <c r="G2500" s="3"/>
      <c r="H2500" s="3"/>
      <c r="I2500" s="3"/>
      <c r="J2500" s="3"/>
      <c r="K2500" s="3"/>
      <c r="L2500" s="3"/>
      <c r="N2500" s="121"/>
    </row>
    <row r="2501" spans="1:14" x14ac:dyDescent="0.35">
      <c r="A2501" s="3"/>
      <c r="B2501" s="3"/>
      <c r="C2501" s="3"/>
      <c r="D2501" s="3"/>
      <c r="E2501" s="3"/>
      <c r="F2501" s="3"/>
      <c r="G2501" s="3"/>
      <c r="H2501" s="3"/>
      <c r="I2501" s="3"/>
      <c r="J2501" s="3"/>
      <c r="K2501" s="3"/>
      <c r="L2501" s="3"/>
      <c r="N2501" s="121"/>
    </row>
    <row r="2502" spans="1:14" x14ac:dyDescent="0.35">
      <c r="A2502" s="3"/>
      <c r="B2502" s="3"/>
      <c r="C2502" s="3"/>
      <c r="D2502" s="3"/>
      <c r="E2502" s="3"/>
      <c r="F2502" s="3"/>
      <c r="G2502" s="3"/>
      <c r="H2502" s="3"/>
      <c r="I2502" s="3"/>
      <c r="J2502" s="3"/>
      <c r="K2502" s="3"/>
      <c r="L2502" s="3"/>
      <c r="N2502" s="121"/>
    </row>
    <row r="2503" spans="1:14" x14ac:dyDescent="0.35">
      <c r="A2503" s="3"/>
      <c r="B2503" s="3"/>
      <c r="C2503" s="3"/>
      <c r="D2503" s="3"/>
      <c r="E2503" s="3"/>
      <c r="F2503" s="3"/>
      <c r="G2503" s="3"/>
      <c r="H2503" s="3"/>
      <c r="I2503" s="3"/>
      <c r="J2503" s="3"/>
      <c r="K2503" s="3"/>
      <c r="L2503" s="3"/>
      <c r="N2503" s="121"/>
    </row>
    <row r="2504" spans="1:14" x14ac:dyDescent="0.35">
      <c r="A2504" s="3"/>
      <c r="B2504" s="3"/>
      <c r="C2504" s="3"/>
      <c r="D2504" s="3"/>
      <c r="E2504" s="3"/>
      <c r="F2504" s="3"/>
      <c r="G2504" s="3"/>
      <c r="H2504" s="3"/>
      <c r="I2504" s="3"/>
      <c r="J2504" s="3"/>
      <c r="K2504" s="3"/>
      <c r="L2504" s="3"/>
      <c r="N2504" s="121"/>
    </row>
    <row r="2505" spans="1:14" x14ac:dyDescent="0.35">
      <c r="A2505" s="3"/>
      <c r="B2505" s="3"/>
      <c r="C2505" s="3"/>
      <c r="D2505" s="3"/>
      <c r="E2505" s="3"/>
      <c r="F2505" s="3"/>
      <c r="G2505" s="3"/>
      <c r="H2505" s="3"/>
      <c r="I2505" s="3"/>
      <c r="J2505" s="3"/>
      <c r="K2505" s="3"/>
      <c r="L2505" s="3"/>
      <c r="N2505" s="121"/>
    </row>
    <row r="2506" spans="1:14" x14ac:dyDescent="0.35">
      <c r="A2506" s="3"/>
      <c r="B2506" s="3"/>
      <c r="C2506" s="3"/>
      <c r="D2506" s="3"/>
      <c r="E2506" s="3"/>
      <c r="F2506" s="3"/>
      <c r="G2506" s="3"/>
      <c r="H2506" s="3"/>
      <c r="I2506" s="3"/>
      <c r="J2506" s="3"/>
      <c r="K2506" s="3"/>
      <c r="L2506" s="3"/>
      <c r="N2506" s="121"/>
    </row>
    <row r="2507" spans="1:14" x14ac:dyDescent="0.35">
      <c r="A2507" s="3"/>
      <c r="B2507" s="3"/>
      <c r="C2507" s="3"/>
      <c r="D2507" s="3"/>
      <c r="E2507" s="3"/>
      <c r="F2507" s="3"/>
      <c r="G2507" s="3"/>
      <c r="H2507" s="3"/>
      <c r="I2507" s="3"/>
      <c r="J2507" s="3"/>
      <c r="K2507" s="3"/>
      <c r="L2507" s="3"/>
      <c r="N2507" s="121"/>
    </row>
    <row r="2508" spans="1:14" x14ac:dyDescent="0.35">
      <c r="A2508" s="3"/>
      <c r="B2508" s="3"/>
      <c r="C2508" s="3"/>
      <c r="D2508" s="3"/>
      <c r="E2508" s="3"/>
      <c r="F2508" s="3"/>
      <c r="G2508" s="3"/>
      <c r="H2508" s="3"/>
      <c r="I2508" s="3"/>
      <c r="J2508" s="3"/>
      <c r="K2508" s="3"/>
      <c r="L2508" s="3"/>
      <c r="N2508" s="121"/>
    </row>
    <row r="2509" spans="1:14" x14ac:dyDescent="0.35">
      <c r="A2509" s="3"/>
      <c r="B2509" s="3"/>
      <c r="C2509" s="3"/>
      <c r="D2509" s="3"/>
      <c r="E2509" s="3"/>
      <c r="F2509" s="3"/>
      <c r="G2509" s="3"/>
      <c r="H2509" s="3"/>
      <c r="I2509" s="3"/>
      <c r="J2509" s="3"/>
      <c r="K2509" s="3"/>
      <c r="L2509" s="3"/>
      <c r="N2509" s="121"/>
    </row>
    <row r="2510" spans="1:14" x14ac:dyDescent="0.35">
      <c r="A2510" s="3"/>
      <c r="B2510" s="3"/>
      <c r="C2510" s="3"/>
      <c r="D2510" s="3"/>
      <c r="E2510" s="3"/>
      <c r="F2510" s="3"/>
      <c r="G2510" s="3"/>
      <c r="H2510" s="3"/>
      <c r="I2510" s="3"/>
      <c r="J2510" s="3"/>
      <c r="K2510" s="3"/>
      <c r="L2510" s="3"/>
      <c r="N2510" s="121"/>
    </row>
    <row r="2511" spans="1:14" x14ac:dyDescent="0.35">
      <c r="A2511" s="3"/>
      <c r="B2511" s="3"/>
      <c r="C2511" s="3"/>
      <c r="D2511" s="3"/>
      <c r="E2511" s="3"/>
      <c r="F2511" s="3"/>
      <c r="G2511" s="3"/>
      <c r="H2511" s="3"/>
      <c r="I2511" s="3"/>
      <c r="J2511" s="3"/>
      <c r="K2511" s="3"/>
      <c r="L2511" s="3"/>
      <c r="N2511" s="121"/>
    </row>
    <row r="2512" spans="1:14" x14ac:dyDescent="0.35">
      <c r="A2512" s="3"/>
      <c r="B2512" s="3"/>
      <c r="C2512" s="3"/>
      <c r="D2512" s="3"/>
      <c r="E2512" s="3"/>
      <c r="F2512" s="3"/>
      <c r="G2512" s="3"/>
      <c r="H2512" s="3"/>
      <c r="I2512" s="3"/>
      <c r="J2512" s="3"/>
      <c r="K2512" s="3"/>
      <c r="L2512" s="3"/>
      <c r="N2512" s="121"/>
    </row>
    <row r="2513" spans="1:14" x14ac:dyDescent="0.35">
      <c r="A2513" s="3"/>
      <c r="B2513" s="3"/>
      <c r="C2513" s="3"/>
      <c r="D2513" s="3"/>
      <c r="E2513" s="3"/>
      <c r="F2513" s="3"/>
      <c r="G2513" s="3"/>
      <c r="H2513" s="3"/>
      <c r="I2513" s="3"/>
      <c r="J2513" s="3"/>
      <c r="K2513" s="3"/>
      <c r="L2513" s="3"/>
      <c r="N2513" s="121"/>
    </row>
    <row r="2514" spans="1:14" x14ac:dyDescent="0.35">
      <c r="A2514" s="3"/>
      <c r="B2514" s="3"/>
      <c r="C2514" s="3"/>
      <c r="D2514" s="3"/>
      <c r="E2514" s="3"/>
      <c r="F2514" s="3"/>
      <c r="G2514" s="3"/>
      <c r="H2514" s="3"/>
      <c r="I2514" s="3"/>
      <c r="J2514" s="3"/>
      <c r="K2514" s="3"/>
      <c r="L2514" s="3"/>
      <c r="N2514" s="121"/>
    </row>
    <row r="2515" spans="1:14" x14ac:dyDescent="0.35">
      <c r="A2515" s="3"/>
      <c r="B2515" s="3"/>
      <c r="C2515" s="3"/>
      <c r="D2515" s="3"/>
      <c r="E2515" s="3"/>
      <c r="F2515" s="3"/>
      <c r="G2515" s="3"/>
      <c r="H2515" s="3"/>
      <c r="I2515" s="3"/>
      <c r="J2515" s="3"/>
      <c r="K2515" s="3"/>
      <c r="L2515" s="3"/>
      <c r="N2515" s="121"/>
    </row>
    <row r="2516" spans="1:14" x14ac:dyDescent="0.35">
      <c r="A2516" s="3"/>
      <c r="B2516" s="3"/>
      <c r="C2516" s="3"/>
      <c r="D2516" s="3"/>
      <c r="E2516" s="3"/>
      <c r="F2516" s="3"/>
      <c r="G2516" s="3"/>
      <c r="H2516" s="3"/>
      <c r="I2516" s="3"/>
      <c r="J2516" s="3"/>
      <c r="K2516" s="3"/>
      <c r="L2516" s="3"/>
      <c r="N2516" s="121"/>
    </row>
    <row r="2517" spans="1:14" x14ac:dyDescent="0.35">
      <c r="A2517" s="3"/>
      <c r="B2517" s="3"/>
      <c r="C2517" s="3"/>
      <c r="D2517" s="3"/>
      <c r="E2517" s="3"/>
      <c r="F2517" s="3"/>
      <c r="G2517" s="3"/>
      <c r="H2517" s="3"/>
      <c r="I2517" s="3"/>
      <c r="J2517" s="3"/>
      <c r="K2517" s="3"/>
      <c r="L2517" s="3"/>
      <c r="N2517" s="121"/>
    </row>
    <row r="2518" spans="1:14" x14ac:dyDescent="0.35">
      <c r="A2518" s="3"/>
      <c r="B2518" s="3"/>
      <c r="C2518" s="3"/>
      <c r="D2518" s="3"/>
      <c r="E2518" s="3"/>
      <c r="F2518" s="3"/>
      <c r="G2518" s="3"/>
      <c r="H2518" s="3"/>
      <c r="I2518" s="3"/>
      <c r="J2518" s="3"/>
      <c r="K2518" s="3"/>
      <c r="L2518" s="3"/>
      <c r="N2518" s="121"/>
    </row>
    <row r="2519" spans="1:14" x14ac:dyDescent="0.35">
      <c r="A2519" s="3"/>
      <c r="B2519" s="3"/>
      <c r="C2519" s="3"/>
      <c r="D2519" s="3"/>
      <c r="E2519" s="3"/>
      <c r="F2519" s="3"/>
      <c r="G2519" s="3"/>
      <c r="H2519" s="3"/>
      <c r="I2519" s="3"/>
      <c r="J2519" s="3"/>
      <c r="K2519" s="3"/>
      <c r="L2519" s="3"/>
      <c r="N2519" s="121"/>
    </row>
    <row r="2520" spans="1:14" x14ac:dyDescent="0.35">
      <c r="A2520" s="3"/>
      <c r="B2520" s="3"/>
      <c r="C2520" s="3"/>
      <c r="D2520" s="3"/>
      <c r="E2520" s="3"/>
      <c r="F2520" s="3"/>
      <c r="G2520" s="3"/>
      <c r="H2520" s="3"/>
      <c r="I2520" s="3"/>
      <c r="J2520" s="3"/>
      <c r="K2520" s="3"/>
      <c r="L2520" s="3"/>
      <c r="N2520" s="121"/>
    </row>
    <row r="2521" spans="1:14" x14ac:dyDescent="0.35">
      <c r="A2521" s="3"/>
      <c r="B2521" s="3"/>
      <c r="C2521" s="3"/>
      <c r="D2521" s="3"/>
      <c r="E2521" s="3"/>
      <c r="F2521" s="3"/>
      <c r="G2521" s="3"/>
      <c r="H2521" s="3"/>
      <c r="I2521" s="3"/>
      <c r="J2521" s="3"/>
      <c r="K2521" s="3"/>
      <c r="L2521" s="3"/>
      <c r="N2521" s="121"/>
    </row>
    <row r="2522" spans="1:14" x14ac:dyDescent="0.35">
      <c r="A2522" s="3"/>
      <c r="B2522" s="3"/>
      <c r="C2522" s="3"/>
      <c r="D2522" s="3"/>
      <c r="E2522" s="3"/>
      <c r="F2522" s="3"/>
      <c r="G2522" s="3"/>
      <c r="H2522" s="3"/>
      <c r="I2522" s="3"/>
      <c r="J2522" s="3"/>
      <c r="K2522" s="3"/>
      <c r="L2522" s="3"/>
      <c r="N2522" s="121"/>
    </row>
    <row r="2523" spans="1:14" x14ac:dyDescent="0.35">
      <c r="A2523" s="3"/>
      <c r="B2523" s="3"/>
      <c r="C2523" s="3"/>
      <c r="D2523" s="3"/>
      <c r="E2523" s="3"/>
      <c r="F2523" s="3"/>
      <c r="G2523" s="3"/>
      <c r="H2523" s="3"/>
      <c r="I2523" s="3"/>
      <c r="J2523" s="3"/>
      <c r="K2523" s="3"/>
      <c r="L2523" s="3"/>
      <c r="N2523" s="121"/>
    </row>
    <row r="2524" spans="1:14" x14ac:dyDescent="0.35">
      <c r="A2524" s="3"/>
      <c r="B2524" s="3"/>
      <c r="C2524" s="3"/>
      <c r="D2524" s="3"/>
      <c r="E2524" s="3"/>
      <c r="F2524" s="3"/>
      <c r="G2524" s="3"/>
      <c r="H2524" s="3"/>
      <c r="I2524" s="3"/>
      <c r="J2524" s="3"/>
      <c r="K2524" s="3"/>
      <c r="L2524" s="3"/>
      <c r="N2524" s="121"/>
    </row>
    <row r="2525" spans="1:14" x14ac:dyDescent="0.35">
      <c r="A2525" s="3"/>
      <c r="B2525" s="3"/>
      <c r="C2525" s="3"/>
      <c r="D2525" s="3"/>
      <c r="E2525" s="3"/>
      <c r="F2525" s="3"/>
      <c r="G2525" s="3"/>
      <c r="H2525" s="3"/>
      <c r="I2525" s="3"/>
      <c r="J2525" s="3"/>
      <c r="K2525" s="3"/>
      <c r="L2525" s="3"/>
      <c r="N2525" s="121"/>
    </row>
    <row r="2526" spans="1:14" x14ac:dyDescent="0.35">
      <c r="A2526" s="3"/>
      <c r="B2526" s="3"/>
      <c r="C2526" s="3"/>
      <c r="D2526" s="3"/>
      <c r="E2526" s="3"/>
      <c r="F2526" s="3"/>
      <c r="G2526" s="3"/>
      <c r="H2526" s="3"/>
      <c r="I2526" s="3"/>
      <c r="J2526" s="3"/>
      <c r="K2526" s="3"/>
      <c r="L2526" s="3"/>
      <c r="N2526" s="121"/>
    </row>
    <row r="2527" spans="1:14" x14ac:dyDescent="0.35">
      <c r="A2527" s="3"/>
      <c r="B2527" s="3"/>
      <c r="C2527" s="3"/>
      <c r="D2527" s="3"/>
      <c r="E2527" s="3"/>
      <c r="F2527" s="3"/>
      <c r="G2527" s="3"/>
      <c r="H2527" s="3"/>
      <c r="I2527" s="3"/>
      <c r="J2527" s="3"/>
      <c r="K2527" s="3"/>
      <c r="L2527" s="3"/>
      <c r="N2527" s="121"/>
    </row>
    <row r="2528" spans="1:14" x14ac:dyDescent="0.35">
      <c r="A2528" s="3"/>
      <c r="B2528" s="3"/>
      <c r="C2528" s="3"/>
      <c r="D2528" s="3"/>
      <c r="E2528" s="3"/>
      <c r="F2528" s="3"/>
      <c r="G2528" s="3"/>
      <c r="H2528" s="3"/>
      <c r="I2528" s="3"/>
      <c r="J2528" s="3"/>
      <c r="K2528" s="3"/>
      <c r="L2528" s="3"/>
      <c r="N2528" s="121"/>
    </row>
    <row r="2529" spans="1:14" x14ac:dyDescent="0.35">
      <c r="A2529" s="3"/>
      <c r="B2529" s="3"/>
      <c r="C2529" s="3"/>
      <c r="D2529" s="3"/>
      <c r="E2529" s="3"/>
      <c r="F2529" s="3"/>
      <c r="G2529" s="3"/>
      <c r="H2529" s="3"/>
      <c r="I2529" s="3"/>
      <c r="J2529" s="3"/>
      <c r="K2529" s="3"/>
      <c r="L2529" s="3"/>
      <c r="N2529" s="121"/>
    </row>
    <row r="2530" spans="1:14" x14ac:dyDescent="0.35">
      <c r="A2530" s="3"/>
      <c r="B2530" s="3"/>
      <c r="C2530" s="3"/>
      <c r="D2530" s="3"/>
      <c r="E2530" s="3"/>
      <c r="F2530" s="3"/>
      <c r="G2530" s="3"/>
      <c r="H2530" s="3"/>
      <c r="I2530" s="3"/>
      <c r="J2530" s="3"/>
      <c r="K2530" s="3"/>
      <c r="L2530" s="3"/>
      <c r="N2530" s="121"/>
    </row>
    <row r="2531" spans="1:14" x14ac:dyDescent="0.35">
      <c r="A2531" s="3"/>
      <c r="B2531" s="3"/>
      <c r="C2531" s="3"/>
      <c r="D2531" s="3"/>
      <c r="E2531" s="3"/>
      <c r="F2531" s="3"/>
      <c r="G2531" s="3"/>
      <c r="H2531" s="3"/>
      <c r="I2531" s="3"/>
      <c r="J2531" s="3"/>
      <c r="K2531" s="3"/>
      <c r="L2531" s="3"/>
      <c r="N2531" s="121"/>
    </row>
    <row r="2532" spans="1:14" x14ac:dyDescent="0.35">
      <c r="A2532" s="3"/>
      <c r="B2532" s="3"/>
      <c r="C2532" s="3"/>
      <c r="D2532" s="3"/>
      <c r="E2532" s="3"/>
      <c r="F2532" s="3"/>
      <c r="G2532" s="3"/>
      <c r="H2532" s="3"/>
      <c r="I2532" s="3"/>
      <c r="J2532" s="3"/>
      <c r="K2532" s="3"/>
      <c r="L2532" s="3"/>
      <c r="N2532" s="121"/>
    </row>
    <row r="2533" spans="1:14" x14ac:dyDescent="0.35">
      <c r="A2533" s="3"/>
      <c r="B2533" s="3"/>
      <c r="C2533" s="3"/>
      <c r="D2533" s="3"/>
      <c r="E2533" s="3"/>
      <c r="F2533" s="3"/>
      <c r="G2533" s="3"/>
      <c r="H2533" s="3"/>
      <c r="I2533" s="3"/>
      <c r="J2533" s="3"/>
      <c r="K2533" s="3"/>
      <c r="L2533" s="3"/>
      <c r="N2533" s="121"/>
    </row>
    <row r="2534" spans="1:14" x14ac:dyDescent="0.35">
      <c r="A2534" s="3"/>
      <c r="B2534" s="3"/>
      <c r="C2534" s="3"/>
      <c r="D2534" s="3"/>
      <c r="E2534" s="3"/>
      <c r="F2534" s="3"/>
      <c r="G2534" s="3"/>
      <c r="H2534" s="3"/>
      <c r="I2534" s="3"/>
      <c r="J2534" s="3"/>
      <c r="K2534" s="3"/>
      <c r="L2534" s="3"/>
      <c r="N2534" s="121"/>
    </row>
    <row r="2535" spans="1:14" x14ac:dyDescent="0.35">
      <c r="A2535" s="3"/>
      <c r="B2535" s="3"/>
      <c r="C2535" s="3"/>
      <c r="D2535" s="3"/>
      <c r="E2535" s="3"/>
      <c r="F2535" s="3"/>
      <c r="G2535" s="3"/>
      <c r="H2535" s="3"/>
      <c r="I2535" s="3"/>
      <c r="J2535" s="3"/>
      <c r="K2535" s="3"/>
      <c r="L2535" s="3"/>
      <c r="N2535" s="121"/>
    </row>
    <row r="2536" spans="1:14" x14ac:dyDescent="0.35">
      <c r="A2536" s="3"/>
      <c r="B2536" s="3"/>
      <c r="C2536" s="3"/>
      <c r="D2536" s="3"/>
      <c r="E2536" s="3"/>
      <c r="F2536" s="3"/>
      <c r="G2536" s="3"/>
      <c r="H2536" s="3"/>
      <c r="I2536" s="3"/>
      <c r="J2536" s="3"/>
      <c r="K2536" s="3"/>
      <c r="L2536" s="3"/>
      <c r="N2536" s="121"/>
    </row>
    <row r="2537" spans="1:14" x14ac:dyDescent="0.35">
      <c r="A2537" s="3"/>
      <c r="B2537" s="3"/>
      <c r="C2537" s="3"/>
      <c r="D2537" s="3"/>
      <c r="E2537" s="3"/>
      <c r="F2537" s="3"/>
      <c r="G2537" s="3"/>
      <c r="H2537" s="3"/>
      <c r="I2537" s="3"/>
      <c r="J2537" s="3"/>
      <c r="K2537" s="3"/>
      <c r="L2537" s="3"/>
      <c r="N2537" s="121"/>
    </row>
    <row r="2538" spans="1:14" x14ac:dyDescent="0.35">
      <c r="A2538" s="3"/>
      <c r="B2538" s="3"/>
      <c r="C2538" s="3"/>
      <c r="D2538" s="3"/>
      <c r="E2538" s="3"/>
      <c r="F2538" s="3"/>
      <c r="G2538" s="3"/>
      <c r="H2538" s="3"/>
      <c r="I2538" s="3"/>
      <c r="J2538" s="3"/>
      <c r="K2538" s="3"/>
      <c r="L2538" s="3"/>
      <c r="N2538" s="121"/>
    </row>
    <row r="2539" spans="1:14" x14ac:dyDescent="0.35">
      <c r="A2539" s="3"/>
      <c r="B2539" s="3"/>
      <c r="C2539" s="3"/>
      <c r="D2539" s="3"/>
      <c r="E2539" s="3"/>
      <c r="F2539" s="3"/>
      <c r="G2539" s="3"/>
      <c r="H2539" s="3"/>
      <c r="I2539" s="3"/>
      <c r="J2539" s="3"/>
      <c r="K2539" s="3"/>
      <c r="L2539" s="3"/>
      <c r="N2539" s="121"/>
    </row>
    <row r="2540" spans="1:14" x14ac:dyDescent="0.35">
      <c r="A2540" s="3"/>
      <c r="B2540" s="3"/>
      <c r="C2540" s="3"/>
      <c r="D2540" s="3"/>
      <c r="E2540" s="3"/>
      <c r="F2540" s="3"/>
      <c r="G2540" s="3"/>
      <c r="H2540" s="3"/>
      <c r="I2540" s="3"/>
      <c r="J2540" s="3"/>
      <c r="K2540" s="3"/>
      <c r="L2540" s="3"/>
      <c r="N2540" s="121"/>
    </row>
    <row r="2541" spans="1:14" x14ac:dyDescent="0.35">
      <c r="A2541" s="3"/>
      <c r="B2541" s="3"/>
      <c r="C2541" s="3"/>
      <c r="D2541" s="3"/>
      <c r="E2541" s="3"/>
      <c r="F2541" s="3"/>
      <c r="G2541" s="3"/>
      <c r="H2541" s="3"/>
      <c r="I2541" s="3"/>
      <c r="J2541" s="3"/>
      <c r="K2541" s="3"/>
      <c r="L2541" s="3"/>
      <c r="N2541" s="121"/>
    </row>
    <row r="2542" spans="1:14" x14ac:dyDescent="0.35">
      <c r="A2542" s="3"/>
      <c r="B2542" s="3"/>
      <c r="C2542" s="3"/>
      <c r="D2542" s="3"/>
      <c r="E2542" s="3"/>
      <c r="F2542" s="3"/>
      <c r="G2542" s="3"/>
      <c r="H2542" s="3"/>
      <c r="I2542" s="3"/>
      <c r="J2542" s="3"/>
      <c r="K2542" s="3"/>
      <c r="L2542" s="3"/>
      <c r="N2542" s="121"/>
    </row>
    <row r="2543" spans="1:14" x14ac:dyDescent="0.35">
      <c r="A2543" s="3"/>
      <c r="B2543" s="3"/>
      <c r="C2543" s="3"/>
      <c r="D2543" s="3"/>
      <c r="E2543" s="3"/>
      <c r="F2543" s="3"/>
      <c r="G2543" s="3"/>
      <c r="H2543" s="3"/>
      <c r="I2543" s="3"/>
      <c r="J2543" s="3"/>
      <c r="K2543" s="3"/>
      <c r="L2543" s="3"/>
      <c r="N2543" s="121"/>
    </row>
    <row r="2544" spans="1:14" x14ac:dyDescent="0.35">
      <c r="A2544" s="3"/>
      <c r="B2544" s="3"/>
      <c r="C2544" s="3"/>
      <c r="D2544" s="3"/>
      <c r="E2544" s="3"/>
      <c r="F2544" s="3"/>
      <c r="G2544" s="3"/>
      <c r="H2544" s="3"/>
      <c r="I2544" s="3"/>
      <c r="J2544" s="3"/>
      <c r="K2544" s="3"/>
      <c r="L2544" s="3"/>
      <c r="N2544" s="121"/>
    </row>
    <row r="2545" spans="1:14" x14ac:dyDescent="0.35">
      <c r="A2545" s="3"/>
      <c r="B2545" s="3"/>
      <c r="C2545" s="3"/>
      <c r="D2545" s="3"/>
      <c r="E2545" s="3"/>
      <c r="F2545" s="3"/>
      <c r="G2545" s="3"/>
      <c r="H2545" s="3"/>
      <c r="I2545" s="3"/>
      <c r="J2545" s="3"/>
      <c r="K2545" s="3"/>
      <c r="L2545" s="3"/>
      <c r="N2545" s="121"/>
    </row>
    <row r="2546" spans="1:14" x14ac:dyDescent="0.35">
      <c r="A2546" s="3"/>
      <c r="B2546" s="3"/>
      <c r="C2546" s="3"/>
      <c r="D2546" s="3"/>
      <c r="E2546" s="3"/>
      <c r="F2546" s="3"/>
      <c r="G2546" s="3"/>
      <c r="H2546" s="3"/>
      <c r="I2546" s="3"/>
      <c r="J2546" s="3"/>
      <c r="K2546" s="3"/>
      <c r="L2546" s="3"/>
      <c r="N2546" s="121"/>
    </row>
    <row r="2547" spans="1:14" x14ac:dyDescent="0.35">
      <c r="A2547" s="3"/>
      <c r="B2547" s="3"/>
      <c r="C2547" s="3"/>
      <c r="D2547" s="3"/>
      <c r="E2547" s="3"/>
      <c r="F2547" s="3"/>
      <c r="G2547" s="3"/>
      <c r="H2547" s="3"/>
      <c r="I2547" s="3"/>
      <c r="J2547" s="3"/>
      <c r="K2547" s="3"/>
      <c r="L2547" s="3"/>
      <c r="N2547" s="121"/>
    </row>
    <row r="2548" spans="1:14" x14ac:dyDescent="0.35">
      <c r="A2548" s="3"/>
      <c r="B2548" s="3"/>
      <c r="C2548" s="3"/>
      <c r="D2548" s="3"/>
      <c r="E2548" s="3"/>
      <c r="F2548" s="3"/>
      <c r="G2548" s="3"/>
      <c r="H2548" s="3"/>
      <c r="I2548" s="3"/>
      <c r="J2548" s="3"/>
      <c r="K2548" s="3"/>
      <c r="L2548" s="3"/>
      <c r="N2548" s="121"/>
    </row>
    <row r="2549" spans="1:14" x14ac:dyDescent="0.35">
      <c r="A2549" s="3"/>
      <c r="B2549" s="3"/>
      <c r="C2549" s="3"/>
      <c r="D2549" s="3"/>
      <c r="E2549" s="3"/>
      <c r="F2549" s="3"/>
      <c r="G2549" s="3"/>
      <c r="H2549" s="3"/>
      <c r="I2549" s="3"/>
      <c r="J2549" s="3"/>
      <c r="K2549" s="3"/>
      <c r="L2549" s="3"/>
      <c r="N2549" s="121"/>
    </row>
    <row r="2550" spans="1:14" x14ac:dyDescent="0.35">
      <c r="A2550" s="3"/>
      <c r="B2550" s="3"/>
      <c r="C2550" s="3"/>
      <c r="D2550" s="3"/>
      <c r="E2550" s="3"/>
      <c r="F2550" s="3"/>
      <c r="G2550" s="3"/>
      <c r="H2550" s="3"/>
      <c r="I2550" s="3"/>
      <c r="J2550" s="3"/>
      <c r="K2550" s="3"/>
      <c r="L2550" s="3"/>
      <c r="N2550" s="121"/>
    </row>
    <row r="2551" spans="1:14" x14ac:dyDescent="0.35">
      <c r="A2551" s="3"/>
      <c r="B2551" s="3"/>
      <c r="C2551" s="3"/>
      <c r="D2551" s="3"/>
      <c r="E2551" s="3"/>
      <c r="F2551" s="3"/>
      <c r="G2551" s="3"/>
      <c r="H2551" s="3"/>
      <c r="I2551" s="3"/>
      <c r="J2551" s="3"/>
      <c r="K2551" s="3"/>
      <c r="L2551" s="3"/>
      <c r="N2551" s="121"/>
    </row>
    <row r="2552" spans="1:14" x14ac:dyDescent="0.35">
      <c r="A2552" s="3"/>
      <c r="B2552" s="3"/>
      <c r="C2552" s="3"/>
      <c r="D2552" s="3"/>
      <c r="E2552" s="3"/>
      <c r="F2552" s="3"/>
      <c r="G2552" s="3"/>
      <c r="H2552" s="3"/>
      <c r="I2552" s="3"/>
      <c r="J2552" s="3"/>
      <c r="K2552" s="3"/>
      <c r="L2552" s="3"/>
      <c r="N2552" s="121"/>
    </row>
    <row r="2553" spans="1:14" x14ac:dyDescent="0.35">
      <c r="A2553" s="3"/>
      <c r="B2553" s="3"/>
      <c r="C2553" s="3"/>
      <c r="D2553" s="3"/>
      <c r="E2553" s="3"/>
      <c r="F2553" s="3"/>
      <c r="G2553" s="3"/>
      <c r="H2553" s="3"/>
      <c r="I2553" s="3"/>
      <c r="J2553" s="3"/>
      <c r="K2553" s="3"/>
      <c r="L2553" s="3"/>
      <c r="N2553" s="121"/>
    </row>
    <row r="2554" spans="1:14" x14ac:dyDescent="0.35">
      <c r="A2554" s="3"/>
      <c r="B2554" s="3"/>
      <c r="C2554" s="3"/>
      <c r="D2554" s="3"/>
      <c r="E2554" s="3"/>
      <c r="F2554" s="3"/>
      <c r="G2554" s="3"/>
      <c r="H2554" s="3"/>
      <c r="I2554" s="3"/>
      <c r="J2554" s="3"/>
      <c r="K2554" s="3"/>
      <c r="L2554" s="3"/>
      <c r="N2554" s="121"/>
    </row>
    <row r="2555" spans="1:14" x14ac:dyDescent="0.35">
      <c r="A2555" s="3"/>
      <c r="B2555" s="3"/>
      <c r="C2555" s="3"/>
      <c r="D2555" s="3"/>
      <c r="E2555" s="3"/>
      <c r="F2555" s="3"/>
      <c r="G2555" s="3"/>
      <c r="H2555" s="3"/>
      <c r="I2555" s="3"/>
      <c r="J2555" s="3"/>
      <c r="K2555" s="3"/>
      <c r="L2555" s="3"/>
      <c r="N2555" s="121"/>
    </row>
    <row r="2556" spans="1:14" x14ac:dyDescent="0.35">
      <c r="A2556" s="3"/>
      <c r="B2556" s="3"/>
      <c r="C2556" s="3"/>
      <c r="D2556" s="3"/>
      <c r="E2556" s="3"/>
      <c r="F2556" s="3"/>
      <c r="G2556" s="3"/>
      <c r="H2556" s="3"/>
      <c r="I2556" s="3"/>
      <c r="J2556" s="3"/>
      <c r="K2556" s="3"/>
      <c r="L2556" s="3"/>
      <c r="N2556" s="121"/>
    </row>
    <row r="2557" spans="1:14" x14ac:dyDescent="0.35">
      <c r="A2557" s="3"/>
      <c r="B2557" s="3"/>
      <c r="C2557" s="3"/>
      <c r="D2557" s="3"/>
      <c r="E2557" s="3"/>
      <c r="F2557" s="3"/>
      <c r="G2557" s="3"/>
      <c r="H2557" s="3"/>
      <c r="I2557" s="3"/>
      <c r="J2557" s="3"/>
      <c r="K2557" s="3"/>
      <c r="L2557" s="3"/>
      <c r="N2557" s="121"/>
    </row>
    <row r="2558" spans="1:14" x14ac:dyDescent="0.35">
      <c r="A2558" s="3"/>
      <c r="B2558" s="3"/>
      <c r="C2558" s="3"/>
      <c r="D2558" s="3"/>
      <c r="E2558" s="3"/>
      <c r="F2558" s="3"/>
      <c r="G2558" s="3"/>
      <c r="H2558" s="3"/>
      <c r="I2558" s="3"/>
      <c r="J2558" s="3"/>
      <c r="K2558" s="3"/>
      <c r="L2558" s="3"/>
      <c r="N2558" s="121"/>
    </row>
    <row r="2559" spans="1:14" x14ac:dyDescent="0.35">
      <c r="A2559" s="3"/>
      <c r="B2559" s="3"/>
      <c r="C2559" s="3"/>
      <c r="D2559" s="3"/>
      <c r="E2559" s="3"/>
      <c r="F2559" s="3"/>
      <c r="G2559" s="3"/>
      <c r="H2559" s="3"/>
      <c r="I2559" s="3"/>
      <c r="J2559" s="3"/>
      <c r="K2559" s="3"/>
      <c r="L2559" s="3"/>
      <c r="N2559" s="121"/>
    </row>
    <row r="2560" spans="1:14" x14ac:dyDescent="0.35">
      <c r="A2560" s="3"/>
      <c r="B2560" s="3"/>
      <c r="C2560" s="3"/>
      <c r="D2560" s="3"/>
      <c r="E2560" s="3"/>
      <c r="F2560" s="3"/>
      <c r="G2560" s="3"/>
      <c r="H2560" s="3"/>
      <c r="I2560" s="3"/>
      <c r="J2560" s="3"/>
      <c r="K2560" s="3"/>
      <c r="L2560" s="3"/>
      <c r="N2560" s="121"/>
    </row>
    <row r="2561" spans="1:14" x14ac:dyDescent="0.35">
      <c r="A2561" s="3"/>
      <c r="B2561" s="3"/>
      <c r="C2561" s="3"/>
      <c r="D2561" s="3"/>
      <c r="E2561" s="3"/>
      <c r="F2561" s="3"/>
      <c r="G2561" s="3"/>
      <c r="H2561" s="3"/>
      <c r="I2561" s="3"/>
      <c r="J2561" s="3"/>
      <c r="K2561" s="3"/>
      <c r="L2561" s="3"/>
      <c r="N2561" s="121"/>
    </row>
    <row r="2562" spans="1:14" x14ac:dyDescent="0.35">
      <c r="A2562" s="3"/>
      <c r="B2562" s="3"/>
      <c r="C2562" s="3"/>
      <c r="D2562" s="3"/>
      <c r="E2562" s="3"/>
      <c r="F2562" s="3"/>
      <c r="G2562" s="3"/>
      <c r="H2562" s="3"/>
      <c r="I2562" s="3"/>
      <c r="J2562" s="3"/>
      <c r="K2562" s="3"/>
      <c r="L2562" s="3"/>
      <c r="N2562" s="121"/>
    </row>
    <row r="2563" spans="1:14" x14ac:dyDescent="0.35">
      <c r="A2563" s="3"/>
      <c r="B2563" s="3"/>
      <c r="C2563" s="3"/>
      <c r="D2563" s="3"/>
      <c r="E2563" s="3"/>
      <c r="F2563" s="3"/>
      <c r="G2563" s="3"/>
      <c r="H2563" s="3"/>
      <c r="I2563" s="3"/>
      <c r="J2563" s="3"/>
      <c r="K2563" s="3"/>
      <c r="L2563" s="3"/>
      <c r="N2563" s="121"/>
    </row>
    <row r="2564" spans="1:14" x14ac:dyDescent="0.35">
      <c r="A2564" s="3"/>
      <c r="B2564" s="3"/>
      <c r="C2564" s="3"/>
      <c r="D2564" s="3"/>
      <c r="E2564" s="3"/>
      <c r="F2564" s="3"/>
      <c r="G2564" s="3"/>
      <c r="H2564" s="3"/>
      <c r="I2564" s="3"/>
      <c r="J2564" s="3"/>
      <c r="K2564" s="3"/>
      <c r="L2564" s="3"/>
      <c r="N2564" s="121"/>
    </row>
    <row r="2565" spans="1:14" x14ac:dyDescent="0.35">
      <c r="A2565" s="3"/>
      <c r="B2565" s="3"/>
      <c r="C2565" s="3"/>
      <c r="D2565" s="3"/>
      <c r="E2565" s="3"/>
      <c r="F2565" s="3"/>
      <c r="G2565" s="3"/>
      <c r="H2565" s="3"/>
      <c r="I2565" s="3"/>
      <c r="J2565" s="3"/>
      <c r="K2565" s="3"/>
      <c r="L2565" s="3"/>
      <c r="N2565" s="121"/>
    </row>
    <row r="2566" spans="1:14" x14ac:dyDescent="0.35">
      <c r="A2566" s="3"/>
      <c r="B2566" s="3"/>
      <c r="C2566" s="3"/>
      <c r="D2566" s="3"/>
      <c r="E2566" s="3"/>
      <c r="F2566" s="3"/>
      <c r="G2566" s="3"/>
      <c r="H2566" s="3"/>
      <c r="I2566" s="3"/>
      <c r="J2566" s="3"/>
      <c r="K2566" s="3"/>
      <c r="L2566" s="3"/>
      <c r="N2566" s="121"/>
    </row>
    <row r="2567" spans="1:14" x14ac:dyDescent="0.35">
      <c r="A2567" s="3"/>
      <c r="B2567" s="3"/>
      <c r="C2567" s="3"/>
      <c r="D2567" s="3"/>
      <c r="E2567" s="3"/>
      <c r="F2567" s="3"/>
      <c r="G2567" s="3"/>
      <c r="H2567" s="3"/>
      <c r="I2567" s="3"/>
      <c r="J2567" s="3"/>
      <c r="K2567" s="3"/>
      <c r="L2567" s="3"/>
      <c r="N2567" s="121"/>
    </row>
    <row r="2568" spans="1:14" x14ac:dyDescent="0.35">
      <c r="A2568" s="3"/>
      <c r="B2568" s="3"/>
      <c r="C2568" s="3"/>
      <c r="D2568" s="3"/>
      <c r="E2568" s="3"/>
      <c r="F2568" s="3"/>
      <c r="G2568" s="3"/>
      <c r="H2568" s="3"/>
      <c r="I2568" s="3"/>
      <c r="J2568" s="3"/>
      <c r="K2568" s="3"/>
      <c r="L2568" s="3"/>
      <c r="N2568" s="121"/>
    </row>
    <row r="2569" spans="1:14" x14ac:dyDescent="0.35">
      <c r="A2569" s="3"/>
      <c r="B2569" s="3"/>
      <c r="C2569" s="3"/>
      <c r="D2569" s="3"/>
      <c r="E2569" s="3"/>
      <c r="F2569" s="3"/>
      <c r="G2569" s="3"/>
      <c r="H2569" s="3"/>
      <c r="I2569" s="3"/>
      <c r="J2569" s="3"/>
      <c r="K2569" s="3"/>
      <c r="L2569" s="3"/>
      <c r="N2569" s="121"/>
    </row>
    <row r="2570" spans="1:14" x14ac:dyDescent="0.35">
      <c r="A2570" s="3"/>
      <c r="B2570" s="3"/>
      <c r="C2570" s="3"/>
      <c r="D2570" s="3"/>
      <c r="E2570" s="3"/>
      <c r="F2570" s="3"/>
      <c r="G2570" s="3"/>
      <c r="H2570" s="3"/>
      <c r="I2570" s="3"/>
      <c r="J2570" s="3"/>
      <c r="K2570" s="3"/>
      <c r="L2570" s="3"/>
      <c r="N2570" s="121"/>
    </row>
    <row r="2571" spans="1:14" x14ac:dyDescent="0.35">
      <c r="A2571" s="3"/>
      <c r="B2571" s="3"/>
      <c r="C2571" s="3"/>
      <c r="D2571" s="3"/>
      <c r="E2571" s="3"/>
      <c r="F2571" s="3"/>
      <c r="G2571" s="3"/>
      <c r="H2571" s="3"/>
      <c r="I2571" s="3"/>
      <c r="J2571" s="3"/>
      <c r="K2571" s="3"/>
      <c r="L2571" s="3"/>
      <c r="N2571" s="121"/>
    </row>
    <row r="2572" spans="1:14" x14ac:dyDescent="0.35">
      <c r="A2572" s="3"/>
      <c r="B2572" s="3"/>
      <c r="C2572" s="3"/>
      <c r="D2572" s="3"/>
      <c r="E2572" s="3"/>
      <c r="F2572" s="3"/>
      <c r="G2572" s="3"/>
      <c r="H2572" s="3"/>
      <c r="I2572" s="3"/>
      <c r="J2572" s="3"/>
      <c r="K2572" s="3"/>
      <c r="L2572" s="3"/>
      <c r="N2572" s="121"/>
    </row>
    <row r="2573" spans="1:14" x14ac:dyDescent="0.35">
      <c r="A2573" s="3"/>
      <c r="B2573" s="3"/>
      <c r="C2573" s="3"/>
      <c r="D2573" s="3"/>
      <c r="E2573" s="3"/>
      <c r="F2573" s="3"/>
      <c r="G2573" s="3"/>
      <c r="H2573" s="3"/>
      <c r="I2573" s="3"/>
      <c r="J2573" s="3"/>
      <c r="K2573" s="3"/>
      <c r="L2573" s="3"/>
      <c r="N2573" s="121"/>
    </row>
    <row r="2574" spans="1:14" x14ac:dyDescent="0.35">
      <c r="A2574" s="3"/>
      <c r="B2574" s="3"/>
      <c r="C2574" s="3"/>
      <c r="D2574" s="3"/>
      <c r="E2574" s="3"/>
      <c r="F2574" s="3"/>
      <c r="G2574" s="3"/>
      <c r="H2574" s="3"/>
      <c r="I2574" s="3"/>
      <c r="J2574" s="3"/>
      <c r="K2574" s="3"/>
      <c r="L2574" s="3"/>
      <c r="N2574" s="121"/>
    </row>
    <row r="2575" spans="1:14" x14ac:dyDescent="0.35">
      <c r="A2575" s="3"/>
      <c r="B2575" s="3"/>
      <c r="C2575" s="3"/>
      <c r="D2575" s="3"/>
      <c r="E2575" s="3"/>
      <c r="F2575" s="3"/>
      <c r="G2575" s="3"/>
      <c r="H2575" s="3"/>
      <c r="I2575" s="3"/>
      <c r="J2575" s="3"/>
      <c r="K2575" s="3"/>
      <c r="L2575" s="3"/>
      <c r="N2575" s="121"/>
    </row>
    <row r="2576" spans="1:14" x14ac:dyDescent="0.35">
      <c r="A2576" s="3"/>
      <c r="B2576" s="3"/>
      <c r="C2576" s="3"/>
      <c r="D2576" s="3"/>
      <c r="E2576" s="3"/>
      <c r="F2576" s="3"/>
      <c r="G2576" s="3"/>
      <c r="H2576" s="3"/>
      <c r="I2576" s="3"/>
      <c r="J2576" s="3"/>
      <c r="K2576" s="3"/>
      <c r="L2576" s="3"/>
      <c r="N2576" s="121"/>
    </row>
    <row r="2577" spans="1:14" x14ac:dyDescent="0.35">
      <c r="A2577" s="3"/>
      <c r="B2577" s="3"/>
      <c r="C2577" s="3"/>
      <c r="D2577" s="3"/>
      <c r="E2577" s="3"/>
      <c r="F2577" s="3"/>
      <c r="G2577" s="3"/>
      <c r="H2577" s="3"/>
      <c r="I2577" s="3"/>
      <c r="J2577" s="3"/>
      <c r="K2577" s="3"/>
      <c r="L2577" s="3"/>
      <c r="N2577" s="121"/>
    </row>
    <row r="2578" spans="1:14" x14ac:dyDescent="0.35">
      <c r="A2578" s="3"/>
      <c r="B2578" s="3"/>
      <c r="C2578" s="3"/>
      <c r="D2578" s="3"/>
      <c r="E2578" s="3"/>
      <c r="F2578" s="3"/>
      <c r="G2578" s="3"/>
      <c r="H2578" s="3"/>
      <c r="I2578" s="3"/>
      <c r="J2578" s="3"/>
      <c r="K2578" s="3"/>
      <c r="L2578" s="3"/>
      <c r="N2578" s="121"/>
    </row>
    <row r="2579" spans="1:14" x14ac:dyDescent="0.35">
      <c r="A2579" s="3"/>
      <c r="B2579" s="3"/>
      <c r="C2579" s="3"/>
      <c r="D2579" s="3"/>
      <c r="E2579" s="3"/>
      <c r="F2579" s="3"/>
      <c r="G2579" s="3"/>
      <c r="H2579" s="3"/>
      <c r="I2579" s="3"/>
      <c r="J2579" s="3"/>
      <c r="K2579" s="3"/>
      <c r="L2579" s="3"/>
      <c r="N2579" s="121"/>
    </row>
    <row r="2580" spans="1:14" x14ac:dyDescent="0.35">
      <c r="A2580" s="3"/>
      <c r="B2580" s="3"/>
      <c r="C2580" s="3"/>
      <c r="D2580" s="3"/>
      <c r="E2580" s="3"/>
      <c r="F2580" s="3"/>
      <c r="G2580" s="3"/>
      <c r="H2580" s="3"/>
      <c r="I2580" s="3"/>
      <c r="J2580" s="3"/>
      <c r="K2580" s="3"/>
      <c r="L2580" s="3"/>
      <c r="N2580" s="121"/>
    </row>
    <row r="2581" spans="1:14" x14ac:dyDescent="0.35">
      <c r="A2581" s="3"/>
      <c r="B2581" s="3"/>
      <c r="C2581" s="3"/>
      <c r="D2581" s="3"/>
      <c r="E2581" s="3"/>
      <c r="F2581" s="3"/>
      <c r="G2581" s="3"/>
      <c r="H2581" s="3"/>
      <c r="I2581" s="3"/>
      <c r="J2581" s="3"/>
      <c r="K2581" s="3"/>
      <c r="L2581" s="3"/>
      <c r="N2581" s="121"/>
    </row>
    <row r="2582" spans="1:14" x14ac:dyDescent="0.35">
      <c r="A2582" s="3"/>
      <c r="B2582" s="3"/>
      <c r="C2582" s="3"/>
      <c r="D2582" s="3"/>
      <c r="E2582" s="3"/>
      <c r="F2582" s="3"/>
      <c r="G2582" s="3"/>
      <c r="H2582" s="3"/>
      <c r="I2582" s="3"/>
      <c r="J2582" s="3"/>
      <c r="K2582" s="3"/>
      <c r="L2582" s="3"/>
      <c r="N2582" s="121"/>
    </row>
    <row r="2583" spans="1:14" x14ac:dyDescent="0.35">
      <c r="A2583" s="3"/>
      <c r="B2583" s="3"/>
      <c r="C2583" s="3"/>
      <c r="D2583" s="3"/>
      <c r="E2583" s="3"/>
      <c r="F2583" s="3"/>
      <c r="G2583" s="3"/>
      <c r="H2583" s="3"/>
      <c r="I2583" s="3"/>
      <c r="J2583" s="3"/>
      <c r="K2583" s="3"/>
      <c r="L2583" s="3"/>
      <c r="N2583" s="121"/>
    </row>
    <row r="2584" spans="1:14" x14ac:dyDescent="0.35">
      <c r="A2584" s="3"/>
      <c r="B2584" s="3"/>
      <c r="C2584" s="3"/>
      <c r="D2584" s="3"/>
      <c r="E2584" s="3"/>
      <c r="F2584" s="3"/>
      <c r="G2584" s="3"/>
      <c r="H2584" s="3"/>
      <c r="I2584" s="3"/>
      <c r="J2584" s="3"/>
      <c r="K2584" s="3"/>
      <c r="L2584" s="3"/>
      <c r="N2584" s="121"/>
    </row>
    <row r="2585" spans="1:14" x14ac:dyDescent="0.35">
      <c r="A2585" s="3"/>
      <c r="B2585" s="3"/>
      <c r="C2585" s="3"/>
      <c r="D2585" s="3"/>
      <c r="E2585" s="3"/>
      <c r="F2585" s="3"/>
      <c r="G2585" s="3"/>
      <c r="H2585" s="3"/>
      <c r="I2585" s="3"/>
      <c r="J2585" s="3"/>
      <c r="K2585" s="3"/>
      <c r="L2585" s="3"/>
      <c r="N2585" s="121"/>
    </row>
    <row r="2586" spans="1:14" x14ac:dyDescent="0.35">
      <c r="A2586" s="3"/>
      <c r="B2586" s="3"/>
      <c r="C2586" s="3"/>
      <c r="D2586" s="3"/>
      <c r="E2586" s="3"/>
      <c r="F2586" s="3"/>
      <c r="G2586" s="3"/>
      <c r="H2586" s="3"/>
      <c r="I2586" s="3"/>
      <c r="J2586" s="3"/>
      <c r="K2586" s="3"/>
      <c r="L2586" s="3"/>
      <c r="N2586" s="121"/>
    </row>
    <row r="2587" spans="1:14" x14ac:dyDescent="0.35">
      <c r="A2587" s="3"/>
      <c r="B2587" s="3"/>
      <c r="C2587" s="3"/>
      <c r="D2587" s="3"/>
      <c r="E2587" s="3"/>
      <c r="F2587" s="3"/>
      <c r="G2587" s="3"/>
      <c r="H2587" s="3"/>
      <c r="I2587" s="3"/>
      <c r="J2587" s="3"/>
      <c r="K2587" s="3"/>
      <c r="L2587" s="3"/>
      <c r="N2587" s="121"/>
    </row>
    <row r="2588" spans="1:14" x14ac:dyDescent="0.35">
      <c r="A2588" s="3"/>
      <c r="B2588" s="3"/>
      <c r="C2588" s="3"/>
      <c r="D2588" s="3"/>
      <c r="E2588" s="3"/>
      <c r="F2588" s="3"/>
      <c r="G2588" s="3"/>
      <c r="H2588" s="3"/>
      <c r="I2588" s="3"/>
      <c r="J2588" s="3"/>
      <c r="K2588" s="3"/>
      <c r="L2588" s="3"/>
      <c r="N2588" s="121"/>
    </row>
    <row r="2589" spans="1:14" x14ac:dyDescent="0.35">
      <c r="A2589" s="3"/>
      <c r="B2589" s="3"/>
      <c r="C2589" s="3"/>
      <c r="D2589" s="3"/>
      <c r="E2589" s="3"/>
      <c r="F2589" s="3"/>
      <c r="G2589" s="3"/>
      <c r="H2589" s="3"/>
      <c r="I2589" s="3"/>
      <c r="J2589" s="3"/>
      <c r="K2589" s="3"/>
      <c r="L2589" s="3"/>
      <c r="N2589" s="121"/>
    </row>
    <row r="2590" spans="1:14" x14ac:dyDescent="0.35">
      <c r="A2590" s="3"/>
      <c r="B2590" s="3"/>
      <c r="C2590" s="3"/>
      <c r="D2590" s="3"/>
      <c r="E2590" s="3"/>
      <c r="F2590" s="3"/>
      <c r="G2590" s="3"/>
      <c r="H2590" s="3"/>
      <c r="I2590" s="3"/>
      <c r="J2590" s="3"/>
      <c r="K2590" s="3"/>
      <c r="L2590" s="3"/>
      <c r="N2590" s="121"/>
    </row>
    <row r="2591" spans="1:14" x14ac:dyDescent="0.35">
      <c r="A2591" s="3"/>
      <c r="B2591" s="3"/>
      <c r="C2591" s="3"/>
      <c r="D2591" s="3"/>
      <c r="E2591" s="3"/>
      <c r="F2591" s="3"/>
      <c r="G2591" s="3"/>
      <c r="H2591" s="3"/>
      <c r="I2591" s="3"/>
      <c r="J2591" s="3"/>
      <c r="K2591" s="3"/>
      <c r="L2591" s="3"/>
      <c r="N2591" s="121"/>
    </row>
    <row r="2592" spans="1:14" x14ac:dyDescent="0.35">
      <c r="A2592" s="3"/>
      <c r="B2592" s="3"/>
      <c r="C2592" s="3"/>
      <c r="D2592" s="3"/>
      <c r="E2592" s="3"/>
      <c r="F2592" s="3"/>
      <c r="G2592" s="3"/>
      <c r="H2592" s="3"/>
      <c r="I2592" s="3"/>
      <c r="J2592" s="3"/>
      <c r="K2592" s="3"/>
      <c r="L2592" s="3"/>
      <c r="N2592" s="121"/>
    </row>
    <row r="2593" spans="1:14" x14ac:dyDescent="0.35">
      <c r="A2593" s="3"/>
      <c r="B2593" s="3"/>
      <c r="C2593" s="3"/>
      <c r="D2593" s="3"/>
      <c r="E2593" s="3"/>
      <c r="F2593" s="3"/>
      <c r="G2593" s="3"/>
      <c r="H2593" s="3"/>
      <c r="I2593" s="3"/>
      <c r="J2593" s="3"/>
      <c r="K2593" s="3"/>
      <c r="L2593" s="3"/>
      <c r="N2593" s="121"/>
    </row>
    <row r="2594" spans="1:14" x14ac:dyDescent="0.35">
      <c r="A2594" s="3"/>
      <c r="B2594" s="3"/>
      <c r="C2594" s="3"/>
      <c r="D2594" s="3"/>
      <c r="E2594" s="3"/>
      <c r="F2594" s="3"/>
      <c r="G2594" s="3"/>
      <c r="H2594" s="3"/>
      <c r="I2594" s="3"/>
      <c r="J2594" s="3"/>
      <c r="K2594" s="3"/>
      <c r="L2594" s="3"/>
      <c r="N2594" s="121"/>
    </row>
    <row r="2595" spans="1:14" x14ac:dyDescent="0.35">
      <c r="A2595" s="3"/>
      <c r="B2595" s="3"/>
      <c r="C2595" s="3"/>
      <c r="D2595" s="3"/>
      <c r="E2595" s="3"/>
      <c r="F2595" s="3"/>
      <c r="G2595" s="3"/>
      <c r="H2595" s="3"/>
      <c r="I2595" s="3"/>
      <c r="J2595" s="3"/>
      <c r="K2595" s="3"/>
      <c r="L2595" s="3"/>
      <c r="N2595" s="121"/>
    </row>
    <row r="2596" spans="1:14" x14ac:dyDescent="0.35">
      <c r="A2596" s="3"/>
      <c r="B2596" s="3"/>
      <c r="C2596" s="3"/>
      <c r="D2596" s="3"/>
      <c r="E2596" s="3"/>
      <c r="F2596" s="3"/>
      <c r="G2596" s="3"/>
      <c r="H2596" s="3"/>
      <c r="I2596" s="3"/>
      <c r="J2596" s="3"/>
      <c r="K2596" s="3"/>
      <c r="L2596" s="3"/>
      <c r="N2596" s="121"/>
    </row>
    <row r="2597" spans="1:14" x14ac:dyDescent="0.35">
      <c r="A2597" s="3"/>
      <c r="B2597" s="3"/>
      <c r="C2597" s="3"/>
      <c r="D2597" s="3"/>
      <c r="E2597" s="3"/>
      <c r="F2597" s="3"/>
      <c r="G2597" s="3"/>
      <c r="H2597" s="3"/>
      <c r="I2597" s="3"/>
      <c r="J2597" s="3"/>
      <c r="K2597" s="3"/>
      <c r="L2597" s="3"/>
      <c r="N2597" s="121"/>
    </row>
    <row r="2598" spans="1:14" x14ac:dyDescent="0.35">
      <c r="A2598" s="3"/>
      <c r="B2598" s="3"/>
      <c r="C2598" s="3"/>
      <c r="D2598" s="3"/>
      <c r="E2598" s="3"/>
      <c r="F2598" s="3"/>
      <c r="G2598" s="3"/>
      <c r="H2598" s="3"/>
      <c r="I2598" s="3"/>
      <c r="J2598" s="3"/>
      <c r="K2598" s="3"/>
      <c r="L2598" s="3"/>
      <c r="N2598" s="121"/>
    </row>
    <row r="2599" spans="1:14" x14ac:dyDescent="0.35">
      <c r="A2599" s="3"/>
      <c r="B2599" s="3"/>
      <c r="C2599" s="3"/>
      <c r="D2599" s="3"/>
      <c r="E2599" s="3"/>
      <c r="F2599" s="3"/>
      <c r="G2599" s="3"/>
      <c r="H2599" s="3"/>
      <c r="I2599" s="3"/>
      <c r="J2599" s="3"/>
      <c r="K2599" s="3"/>
      <c r="L2599" s="3"/>
      <c r="N2599" s="121"/>
    </row>
    <row r="2600" spans="1:14" x14ac:dyDescent="0.35">
      <c r="A2600" s="3"/>
      <c r="B2600" s="3"/>
      <c r="C2600" s="3"/>
      <c r="D2600" s="3"/>
      <c r="E2600" s="3"/>
      <c r="F2600" s="3"/>
      <c r="G2600" s="3"/>
      <c r="H2600" s="3"/>
      <c r="I2600" s="3"/>
      <c r="J2600" s="3"/>
      <c r="K2600" s="3"/>
      <c r="L2600" s="3"/>
      <c r="N2600" s="121"/>
    </row>
    <row r="2601" spans="1:14" x14ac:dyDescent="0.35">
      <c r="A2601" s="3"/>
      <c r="B2601" s="3"/>
      <c r="C2601" s="3"/>
      <c r="D2601" s="3"/>
      <c r="E2601" s="3"/>
      <c r="F2601" s="3"/>
      <c r="G2601" s="3"/>
      <c r="H2601" s="3"/>
      <c r="I2601" s="3"/>
      <c r="J2601" s="3"/>
      <c r="K2601" s="3"/>
      <c r="L2601" s="3"/>
      <c r="N2601" s="121"/>
    </row>
    <row r="2602" spans="1:14" x14ac:dyDescent="0.35">
      <c r="A2602" s="3"/>
      <c r="B2602" s="3"/>
      <c r="C2602" s="3"/>
      <c r="D2602" s="3"/>
      <c r="E2602" s="3"/>
      <c r="F2602" s="3"/>
      <c r="G2602" s="3"/>
      <c r="H2602" s="3"/>
      <c r="I2602" s="3"/>
      <c r="J2602" s="3"/>
      <c r="K2602" s="3"/>
      <c r="L2602" s="3"/>
      <c r="N2602" s="121"/>
    </row>
    <row r="2603" spans="1:14" x14ac:dyDescent="0.35">
      <c r="A2603" s="3"/>
      <c r="B2603" s="3"/>
      <c r="C2603" s="3"/>
      <c r="D2603" s="3"/>
      <c r="E2603" s="3"/>
      <c r="F2603" s="3"/>
      <c r="G2603" s="3"/>
      <c r="H2603" s="3"/>
      <c r="I2603" s="3"/>
      <c r="J2603" s="3"/>
      <c r="K2603" s="3"/>
      <c r="L2603" s="3"/>
      <c r="N2603" s="121"/>
    </row>
    <row r="2604" spans="1:14" x14ac:dyDescent="0.35">
      <c r="A2604" s="3"/>
      <c r="B2604" s="3"/>
      <c r="C2604" s="3"/>
      <c r="D2604" s="3"/>
      <c r="E2604" s="3"/>
      <c r="F2604" s="3"/>
      <c r="G2604" s="3"/>
      <c r="H2604" s="3"/>
      <c r="I2604" s="3"/>
      <c r="J2604" s="3"/>
      <c r="K2604" s="3"/>
      <c r="L2604" s="3"/>
      <c r="N2604" s="121"/>
    </row>
    <row r="2605" spans="1:14" x14ac:dyDescent="0.35">
      <c r="A2605" s="3"/>
      <c r="B2605" s="3"/>
      <c r="C2605" s="3"/>
      <c r="D2605" s="3"/>
      <c r="E2605" s="3"/>
      <c r="F2605" s="3"/>
      <c r="G2605" s="3"/>
      <c r="H2605" s="3"/>
      <c r="I2605" s="3"/>
      <c r="J2605" s="3"/>
      <c r="K2605" s="3"/>
      <c r="L2605" s="3"/>
      <c r="N2605" s="121"/>
    </row>
    <row r="2606" spans="1:14" x14ac:dyDescent="0.35">
      <c r="A2606" s="3"/>
      <c r="B2606" s="3"/>
      <c r="C2606" s="3"/>
      <c r="D2606" s="3"/>
      <c r="E2606" s="3"/>
      <c r="F2606" s="3"/>
      <c r="G2606" s="3"/>
      <c r="H2606" s="3"/>
      <c r="I2606" s="3"/>
      <c r="J2606" s="3"/>
      <c r="K2606" s="3"/>
      <c r="L2606" s="3"/>
      <c r="N2606" s="121"/>
    </row>
    <row r="2607" spans="1:14" x14ac:dyDescent="0.35">
      <c r="A2607" s="3"/>
      <c r="B2607" s="3"/>
      <c r="C2607" s="3"/>
      <c r="D2607" s="3"/>
      <c r="E2607" s="3"/>
      <c r="F2607" s="3"/>
      <c r="G2607" s="3"/>
      <c r="H2607" s="3"/>
      <c r="I2607" s="3"/>
      <c r="J2607" s="3"/>
      <c r="K2607" s="3"/>
      <c r="L2607" s="3"/>
      <c r="N2607" s="121"/>
    </row>
    <row r="2608" spans="1:14" x14ac:dyDescent="0.35">
      <c r="A2608" s="3"/>
      <c r="B2608" s="3"/>
      <c r="C2608" s="3"/>
      <c r="D2608" s="3"/>
      <c r="E2608" s="3"/>
      <c r="F2608" s="3"/>
      <c r="G2608" s="3"/>
      <c r="H2608" s="3"/>
      <c r="I2608" s="3"/>
      <c r="J2608" s="3"/>
      <c r="K2608" s="3"/>
      <c r="L2608" s="3"/>
      <c r="N2608" s="121"/>
    </row>
    <row r="2609" spans="1:14" x14ac:dyDescent="0.35">
      <c r="A2609" s="3"/>
      <c r="B2609" s="3"/>
      <c r="C2609" s="3"/>
      <c r="D2609" s="3"/>
      <c r="E2609" s="3"/>
      <c r="F2609" s="3"/>
      <c r="G2609" s="3"/>
      <c r="H2609" s="3"/>
      <c r="I2609" s="3"/>
      <c r="J2609" s="3"/>
      <c r="K2609" s="3"/>
      <c r="L2609" s="3"/>
      <c r="N2609" s="121"/>
    </row>
    <row r="2610" spans="1:14" x14ac:dyDescent="0.35">
      <c r="A2610" s="3"/>
      <c r="B2610" s="3"/>
      <c r="C2610" s="3"/>
      <c r="D2610" s="3"/>
      <c r="E2610" s="3"/>
      <c r="F2610" s="3"/>
      <c r="G2610" s="3"/>
      <c r="H2610" s="3"/>
      <c r="I2610" s="3"/>
      <c r="J2610" s="3"/>
      <c r="K2610" s="3"/>
      <c r="L2610" s="3"/>
      <c r="N2610" s="121"/>
    </row>
    <row r="2611" spans="1:14" x14ac:dyDescent="0.35">
      <c r="A2611" s="3"/>
      <c r="B2611" s="3"/>
      <c r="C2611" s="3"/>
      <c r="D2611" s="3"/>
      <c r="E2611" s="3"/>
      <c r="F2611" s="3"/>
      <c r="G2611" s="3"/>
      <c r="H2611" s="3"/>
      <c r="I2611" s="3"/>
      <c r="J2611" s="3"/>
      <c r="K2611" s="3"/>
      <c r="L2611" s="3"/>
      <c r="N2611" s="121"/>
    </row>
    <row r="2612" spans="1:14" x14ac:dyDescent="0.35">
      <c r="A2612" s="3"/>
      <c r="B2612" s="3"/>
      <c r="C2612" s="3"/>
      <c r="D2612" s="3"/>
      <c r="E2612" s="3"/>
      <c r="F2612" s="3"/>
      <c r="G2612" s="3"/>
      <c r="H2612" s="3"/>
      <c r="I2612" s="3"/>
      <c r="J2612" s="3"/>
      <c r="K2612" s="3"/>
      <c r="L2612" s="3"/>
      <c r="N2612" s="121"/>
    </row>
    <row r="2613" spans="1:14" x14ac:dyDescent="0.35">
      <c r="A2613" s="3"/>
      <c r="B2613" s="3"/>
      <c r="C2613" s="3"/>
      <c r="D2613" s="3"/>
      <c r="E2613" s="3"/>
      <c r="F2613" s="3"/>
      <c r="G2613" s="3"/>
      <c r="H2613" s="3"/>
      <c r="I2613" s="3"/>
      <c r="J2613" s="3"/>
      <c r="K2613" s="3"/>
      <c r="L2613" s="3"/>
      <c r="N2613" s="121"/>
    </row>
    <row r="2614" spans="1:14" x14ac:dyDescent="0.35">
      <c r="A2614" s="3"/>
      <c r="B2614" s="3"/>
      <c r="C2614" s="3"/>
      <c r="D2614" s="3"/>
      <c r="E2614" s="3"/>
      <c r="F2614" s="3"/>
      <c r="G2614" s="3"/>
      <c r="H2614" s="3"/>
      <c r="I2614" s="3"/>
      <c r="J2614" s="3"/>
      <c r="K2614" s="3"/>
      <c r="L2614" s="3"/>
      <c r="N2614" s="121"/>
    </row>
    <row r="2615" spans="1:14" x14ac:dyDescent="0.35">
      <c r="A2615" s="3"/>
      <c r="B2615" s="3"/>
      <c r="C2615" s="3"/>
      <c r="D2615" s="3"/>
      <c r="E2615" s="3"/>
      <c r="F2615" s="3"/>
      <c r="G2615" s="3"/>
      <c r="H2615" s="3"/>
      <c r="I2615" s="3"/>
      <c r="J2615" s="3"/>
      <c r="K2615" s="3"/>
      <c r="L2615" s="3"/>
      <c r="N2615" s="121"/>
    </row>
    <row r="2616" spans="1:14" x14ac:dyDescent="0.35">
      <c r="A2616" s="3"/>
      <c r="B2616" s="3"/>
      <c r="C2616" s="3"/>
      <c r="D2616" s="3"/>
      <c r="E2616" s="3"/>
      <c r="F2616" s="3"/>
      <c r="G2616" s="3"/>
      <c r="H2616" s="3"/>
      <c r="I2616" s="3"/>
      <c r="J2616" s="3"/>
      <c r="K2616" s="3"/>
      <c r="L2616" s="3"/>
      <c r="N2616" s="121"/>
    </row>
    <row r="2617" spans="1:14" x14ac:dyDescent="0.35">
      <c r="A2617" s="3"/>
      <c r="B2617" s="3"/>
      <c r="C2617" s="3"/>
      <c r="D2617" s="3"/>
      <c r="E2617" s="3"/>
      <c r="F2617" s="3"/>
      <c r="G2617" s="3"/>
      <c r="H2617" s="3"/>
      <c r="I2617" s="3"/>
      <c r="J2617" s="3"/>
      <c r="K2617" s="3"/>
      <c r="L2617" s="3"/>
      <c r="N2617" s="121"/>
    </row>
    <row r="2618" spans="1:14" x14ac:dyDescent="0.35">
      <c r="A2618" s="3"/>
      <c r="B2618" s="3"/>
      <c r="C2618" s="3"/>
      <c r="D2618" s="3"/>
      <c r="E2618" s="3"/>
      <c r="F2618" s="3"/>
      <c r="G2618" s="3"/>
      <c r="H2618" s="3"/>
      <c r="I2618" s="3"/>
      <c r="J2618" s="3"/>
      <c r="K2618" s="3"/>
      <c r="L2618" s="3"/>
      <c r="N2618" s="121"/>
    </row>
    <row r="2619" spans="1:14" x14ac:dyDescent="0.35">
      <c r="A2619" s="3"/>
      <c r="B2619" s="3"/>
      <c r="C2619" s="3"/>
      <c r="D2619" s="3"/>
      <c r="E2619" s="3"/>
      <c r="F2619" s="3"/>
      <c r="G2619" s="3"/>
      <c r="H2619" s="3"/>
      <c r="I2619" s="3"/>
      <c r="J2619" s="3"/>
      <c r="K2619" s="3"/>
      <c r="L2619" s="3"/>
      <c r="N2619" s="121"/>
    </row>
    <row r="2620" spans="1:14" x14ac:dyDescent="0.35">
      <c r="A2620" s="3"/>
      <c r="B2620" s="3"/>
      <c r="C2620" s="3"/>
      <c r="D2620" s="3"/>
      <c r="E2620" s="3"/>
      <c r="F2620" s="3"/>
      <c r="G2620" s="3"/>
      <c r="H2620" s="3"/>
      <c r="I2620" s="3"/>
      <c r="J2620" s="3"/>
      <c r="K2620" s="3"/>
      <c r="L2620" s="3"/>
      <c r="N2620" s="121"/>
    </row>
    <row r="2621" spans="1:14" x14ac:dyDescent="0.35">
      <c r="A2621" s="3"/>
      <c r="B2621" s="3"/>
      <c r="C2621" s="3"/>
      <c r="D2621" s="3"/>
      <c r="E2621" s="3"/>
      <c r="F2621" s="3"/>
      <c r="G2621" s="3"/>
      <c r="H2621" s="3"/>
      <c r="I2621" s="3"/>
      <c r="J2621" s="3"/>
      <c r="K2621" s="3"/>
      <c r="L2621" s="3"/>
      <c r="N2621" s="121"/>
    </row>
    <row r="2622" spans="1:14" x14ac:dyDescent="0.35">
      <c r="A2622" s="3"/>
      <c r="B2622" s="3"/>
      <c r="C2622" s="3"/>
      <c r="D2622" s="3"/>
      <c r="E2622" s="3"/>
      <c r="F2622" s="3"/>
      <c r="G2622" s="3"/>
      <c r="H2622" s="3"/>
      <c r="I2622" s="3"/>
      <c r="J2622" s="3"/>
      <c r="K2622" s="3"/>
      <c r="L2622" s="3"/>
      <c r="N2622" s="121"/>
    </row>
    <row r="2623" spans="1:14" x14ac:dyDescent="0.35">
      <c r="A2623" s="3"/>
      <c r="B2623" s="3"/>
      <c r="C2623" s="3"/>
      <c r="D2623" s="3"/>
      <c r="E2623" s="3"/>
      <c r="F2623" s="3"/>
      <c r="G2623" s="3"/>
      <c r="H2623" s="3"/>
      <c r="I2623" s="3"/>
      <c r="J2623" s="3"/>
      <c r="K2623" s="3"/>
      <c r="L2623" s="3"/>
      <c r="N2623" s="121"/>
    </row>
    <row r="2624" spans="1:14" x14ac:dyDescent="0.35">
      <c r="A2624" s="3"/>
      <c r="B2624" s="3"/>
      <c r="C2624" s="3"/>
      <c r="D2624" s="3"/>
      <c r="E2624" s="3"/>
      <c r="F2624" s="3"/>
      <c r="G2624" s="3"/>
      <c r="H2624" s="3"/>
      <c r="I2624" s="3"/>
      <c r="J2624" s="3"/>
      <c r="K2624" s="3"/>
      <c r="L2624" s="3"/>
      <c r="N2624" s="121"/>
    </row>
    <row r="2625" spans="1:14" x14ac:dyDescent="0.35">
      <c r="A2625" s="3"/>
      <c r="B2625" s="3"/>
      <c r="C2625" s="3"/>
      <c r="D2625" s="3"/>
      <c r="E2625" s="3"/>
      <c r="F2625" s="3"/>
      <c r="G2625" s="3"/>
      <c r="H2625" s="3"/>
      <c r="I2625" s="3"/>
      <c r="J2625" s="3"/>
      <c r="K2625" s="3"/>
      <c r="L2625" s="3"/>
      <c r="N2625" s="121"/>
    </row>
    <row r="2626" spans="1:14" x14ac:dyDescent="0.35">
      <c r="A2626" s="3"/>
      <c r="B2626" s="3"/>
      <c r="C2626" s="3"/>
      <c r="D2626" s="3"/>
      <c r="E2626" s="3"/>
      <c r="F2626" s="3"/>
      <c r="G2626" s="3"/>
      <c r="H2626" s="3"/>
      <c r="I2626" s="3"/>
      <c r="J2626" s="3"/>
      <c r="K2626" s="3"/>
      <c r="L2626" s="3"/>
      <c r="N2626" s="121"/>
    </row>
    <row r="2627" spans="1:14" x14ac:dyDescent="0.35">
      <c r="A2627" s="3"/>
      <c r="B2627" s="3"/>
      <c r="C2627" s="3"/>
      <c r="D2627" s="3"/>
      <c r="E2627" s="3"/>
      <c r="F2627" s="3"/>
      <c r="G2627" s="3"/>
      <c r="H2627" s="3"/>
      <c r="I2627" s="3"/>
      <c r="J2627" s="3"/>
      <c r="K2627" s="3"/>
      <c r="L2627" s="3"/>
      <c r="N2627" s="121"/>
    </row>
    <row r="2628" spans="1:14" x14ac:dyDescent="0.35">
      <c r="A2628" s="3"/>
      <c r="B2628" s="3"/>
      <c r="C2628" s="3"/>
      <c r="D2628" s="3"/>
      <c r="E2628" s="3"/>
      <c r="F2628" s="3"/>
      <c r="G2628" s="3"/>
      <c r="H2628" s="3"/>
      <c r="I2628" s="3"/>
      <c r="J2628" s="3"/>
      <c r="K2628" s="3"/>
      <c r="L2628" s="3"/>
      <c r="N2628" s="121"/>
    </row>
    <row r="2629" spans="1:14" x14ac:dyDescent="0.35">
      <c r="A2629" s="3"/>
      <c r="B2629" s="3"/>
      <c r="C2629" s="3"/>
      <c r="D2629" s="3"/>
      <c r="E2629" s="3"/>
      <c r="F2629" s="3"/>
      <c r="G2629" s="3"/>
      <c r="H2629" s="3"/>
      <c r="I2629" s="3"/>
      <c r="J2629" s="3"/>
      <c r="K2629" s="3"/>
      <c r="L2629" s="3"/>
      <c r="N2629" s="121"/>
    </row>
    <row r="2630" spans="1:14" x14ac:dyDescent="0.35">
      <c r="A2630" s="3"/>
      <c r="B2630" s="3"/>
      <c r="C2630" s="3"/>
      <c r="D2630" s="3"/>
      <c r="E2630" s="3"/>
      <c r="F2630" s="3"/>
      <c r="G2630" s="3"/>
      <c r="H2630" s="3"/>
      <c r="I2630" s="3"/>
      <c r="J2630" s="3"/>
      <c r="K2630" s="3"/>
      <c r="L2630" s="3"/>
      <c r="N2630" s="121"/>
    </row>
    <row r="2631" spans="1:14" x14ac:dyDescent="0.35">
      <c r="A2631" s="3"/>
      <c r="B2631" s="3"/>
      <c r="C2631" s="3"/>
      <c r="D2631" s="3"/>
      <c r="E2631" s="3"/>
      <c r="F2631" s="3"/>
      <c r="G2631" s="3"/>
      <c r="H2631" s="3"/>
      <c r="I2631" s="3"/>
      <c r="J2631" s="3"/>
      <c r="K2631" s="3"/>
      <c r="L2631" s="3"/>
      <c r="N2631" s="121"/>
    </row>
    <row r="2632" spans="1:14" x14ac:dyDescent="0.35">
      <c r="A2632" s="3"/>
      <c r="B2632" s="3"/>
      <c r="C2632" s="3"/>
      <c r="D2632" s="3"/>
      <c r="E2632" s="3"/>
      <c r="F2632" s="3"/>
      <c r="G2632" s="3"/>
      <c r="H2632" s="3"/>
      <c r="I2632" s="3"/>
      <c r="J2632" s="3"/>
      <c r="K2632" s="3"/>
      <c r="L2632" s="3"/>
      <c r="N2632" s="121"/>
    </row>
    <row r="2633" spans="1:14" x14ac:dyDescent="0.35">
      <c r="A2633" s="3"/>
      <c r="B2633" s="3"/>
      <c r="C2633" s="3"/>
      <c r="D2633" s="3"/>
      <c r="E2633" s="3"/>
      <c r="F2633" s="3"/>
      <c r="G2633" s="3"/>
      <c r="H2633" s="3"/>
      <c r="I2633" s="3"/>
      <c r="J2633" s="3"/>
      <c r="K2633" s="3"/>
      <c r="L2633" s="3"/>
      <c r="N2633" s="121"/>
    </row>
    <row r="2634" spans="1:14" x14ac:dyDescent="0.35">
      <c r="A2634" s="3"/>
      <c r="B2634" s="3"/>
      <c r="C2634" s="3"/>
      <c r="D2634" s="3"/>
      <c r="E2634" s="3"/>
      <c r="F2634" s="3"/>
      <c r="G2634" s="3"/>
      <c r="H2634" s="3"/>
      <c r="I2634" s="3"/>
      <c r="J2634" s="3"/>
      <c r="K2634" s="3"/>
      <c r="L2634" s="3"/>
      <c r="N2634" s="121"/>
    </row>
    <row r="2635" spans="1:14" x14ac:dyDescent="0.35">
      <c r="A2635" s="3"/>
      <c r="B2635" s="3"/>
      <c r="C2635" s="3"/>
      <c r="D2635" s="3"/>
      <c r="E2635" s="3"/>
      <c r="F2635" s="3"/>
      <c r="G2635" s="3"/>
      <c r="H2635" s="3"/>
      <c r="I2635" s="3"/>
      <c r="J2635" s="3"/>
      <c r="K2635" s="3"/>
      <c r="L2635" s="3"/>
      <c r="N2635" s="121"/>
    </row>
    <row r="2636" spans="1:14" x14ac:dyDescent="0.35">
      <c r="A2636" s="3"/>
      <c r="B2636" s="3"/>
      <c r="C2636" s="3"/>
      <c r="D2636" s="3"/>
      <c r="E2636" s="3"/>
      <c r="F2636" s="3"/>
      <c r="G2636" s="3"/>
      <c r="H2636" s="3"/>
      <c r="I2636" s="3"/>
      <c r="J2636" s="3"/>
      <c r="K2636" s="3"/>
      <c r="L2636" s="3"/>
      <c r="N2636" s="121"/>
    </row>
    <row r="2637" spans="1:14" x14ac:dyDescent="0.35">
      <c r="A2637" s="3"/>
      <c r="B2637" s="3"/>
      <c r="C2637" s="3"/>
      <c r="D2637" s="3"/>
      <c r="E2637" s="3"/>
      <c r="F2637" s="3"/>
      <c r="G2637" s="3"/>
      <c r="H2637" s="3"/>
      <c r="I2637" s="3"/>
      <c r="J2637" s="3"/>
      <c r="K2637" s="3"/>
      <c r="L2637" s="3"/>
      <c r="N2637" s="121"/>
    </row>
    <row r="2638" spans="1:14" x14ac:dyDescent="0.35">
      <c r="A2638" s="3"/>
      <c r="B2638" s="3"/>
      <c r="C2638" s="3"/>
      <c r="D2638" s="3"/>
      <c r="E2638" s="3"/>
      <c r="F2638" s="3"/>
      <c r="G2638" s="3"/>
      <c r="H2638" s="3"/>
      <c r="I2638" s="3"/>
      <c r="J2638" s="3"/>
      <c r="K2638" s="3"/>
      <c r="L2638" s="3"/>
      <c r="N2638" s="121"/>
    </row>
    <row r="2639" spans="1:14" x14ac:dyDescent="0.35">
      <c r="A2639" s="3"/>
      <c r="B2639" s="3"/>
      <c r="C2639" s="3"/>
      <c r="D2639" s="3"/>
      <c r="E2639" s="3"/>
      <c r="F2639" s="3"/>
      <c r="G2639" s="3"/>
      <c r="H2639" s="3"/>
      <c r="I2639" s="3"/>
      <c r="J2639" s="3"/>
      <c r="K2639" s="3"/>
      <c r="L2639" s="3"/>
      <c r="N2639" s="121"/>
    </row>
    <row r="2640" spans="1:14" x14ac:dyDescent="0.35">
      <c r="A2640" s="3"/>
      <c r="B2640" s="3"/>
      <c r="C2640" s="3"/>
      <c r="D2640" s="3"/>
      <c r="E2640" s="3"/>
      <c r="F2640" s="3"/>
      <c r="G2640" s="3"/>
      <c r="H2640" s="3"/>
      <c r="I2640" s="3"/>
      <c r="J2640" s="3"/>
      <c r="K2640" s="3"/>
      <c r="L2640" s="3"/>
      <c r="N2640" s="121"/>
    </row>
    <row r="2641" spans="1:14" x14ac:dyDescent="0.35">
      <c r="A2641" s="3"/>
      <c r="B2641" s="3"/>
      <c r="C2641" s="3"/>
      <c r="D2641" s="3"/>
      <c r="E2641" s="3"/>
      <c r="F2641" s="3"/>
      <c r="G2641" s="3"/>
      <c r="H2641" s="3"/>
      <c r="I2641" s="3"/>
      <c r="J2641" s="3"/>
      <c r="K2641" s="3"/>
      <c r="L2641" s="3"/>
      <c r="N2641" s="121"/>
    </row>
    <row r="2642" spans="1:14" x14ac:dyDescent="0.35">
      <c r="A2642" s="3"/>
      <c r="B2642" s="3"/>
      <c r="C2642" s="3"/>
      <c r="D2642" s="3"/>
      <c r="E2642" s="3"/>
      <c r="F2642" s="3"/>
      <c r="G2642" s="3"/>
      <c r="H2642" s="3"/>
      <c r="I2642" s="3"/>
      <c r="J2642" s="3"/>
      <c r="K2642" s="3"/>
      <c r="L2642" s="3"/>
      <c r="N2642" s="121"/>
    </row>
    <row r="2643" spans="1:14" x14ac:dyDescent="0.35">
      <c r="A2643" s="3"/>
      <c r="B2643" s="3"/>
      <c r="C2643" s="3"/>
      <c r="D2643" s="3"/>
      <c r="E2643" s="3"/>
      <c r="F2643" s="3"/>
      <c r="G2643" s="3"/>
      <c r="H2643" s="3"/>
      <c r="I2643" s="3"/>
      <c r="J2643" s="3"/>
      <c r="K2643" s="3"/>
      <c r="L2643" s="3"/>
      <c r="N2643" s="121"/>
    </row>
    <row r="2644" spans="1:14" x14ac:dyDescent="0.35">
      <c r="A2644" s="3"/>
      <c r="B2644" s="3"/>
      <c r="C2644" s="3"/>
      <c r="D2644" s="3"/>
      <c r="E2644" s="3"/>
      <c r="F2644" s="3"/>
      <c r="G2644" s="3"/>
      <c r="H2644" s="3"/>
      <c r="I2644" s="3"/>
      <c r="J2644" s="3"/>
      <c r="K2644" s="3"/>
      <c r="L2644" s="3"/>
      <c r="N2644" s="121"/>
    </row>
    <row r="2645" spans="1:14" x14ac:dyDescent="0.35">
      <c r="A2645" s="3"/>
      <c r="B2645" s="3"/>
      <c r="C2645" s="3"/>
      <c r="D2645" s="3"/>
      <c r="E2645" s="3"/>
      <c r="F2645" s="3"/>
      <c r="G2645" s="3"/>
      <c r="H2645" s="3"/>
      <c r="I2645" s="3"/>
      <c r="J2645" s="3"/>
      <c r="K2645" s="3"/>
      <c r="L2645" s="3"/>
      <c r="N2645" s="121"/>
    </row>
    <row r="2646" spans="1:14" x14ac:dyDescent="0.35">
      <c r="A2646" s="3"/>
      <c r="B2646" s="3"/>
      <c r="C2646" s="3"/>
      <c r="D2646" s="3"/>
      <c r="E2646" s="3"/>
      <c r="F2646" s="3"/>
      <c r="G2646" s="3"/>
      <c r="H2646" s="3"/>
      <c r="I2646" s="3"/>
      <c r="J2646" s="3"/>
      <c r="K2646" s="3"/>
      <c r="L2646" s="3"/>
      <c r="N2646" s="121"/>
    </row>
    <row r="2647" spans="1:14" x14ac:dyDescent="0.35">
      <c r="A2647" s="3"/>
      <c r="B2647" s="3"/>
      <c r="C2647" s="3"/>
      <c r="D2647" s="3"/>
      <c r="E2647" s="3"/>
      <c r="F2647" s="3"/>
      <c r="G2647" s="3"/>
      <c r="H2647" s="3"/>
      <c r="I2647" s="3"/>
      <c r="J2647" s="3"/>
      <c r="K2647" s="3"/>
      <c r="L2647" s="3"/>
      <c r="N2647" s="121"/>
    </row>
    <row r="2648" spans="1:14" x14ac:dyDescent="0.35">
      <c r="A2648" s="3"/>
      <c r="B2648" s="3"/>
      <c r="C2648" s="3"/>
      <c r="D2648" s="3"/>
      <c r="E2648" s="3"/>
      <c r="F2648" s="3"/>
      <c r="G2648" s="3"/>
      <c r="H2648" s="3"/>
      <c r="I2648" s="3"/>
      <c r="J2648" s="3"/>
      <c r="K2648" s="3"/>
      <c r="L2648" s="3"/>
      <c r="N2648" s="121"/>
    </row>
    <row r="2649" spans="1:14" x14ac:dyDescent="0.35">
      <c r="A2649" s="3"/>
      <c r="B2649" s="3"/>
      <c r="C2649" s="3"/>
      <c r="D2649" s="3"/>
      <c r="E2649" s="3"/>
      <c r="F2649" s="3"/>
      <c r="G2649" s="3"/>
      <c r="H2649" s="3"/>
      <c r="I2649" s="3"/>
      <c r="J2649" s="3"/>
      <c r="K2649" s="3"/>
      <c r="L2649" s="3"/>
      <c r="N2649" s="121"/>
    </row>
    <row r="2650" spans="1:14" x14ac:dyDescent="0.35">
      <c r="A2650" s="3"/>
      <c r="B2650" s="3"/>
      <c r="C2650" s="3"/>
      <c r="D2650" s="3"/>
      <c r="E2650" s="3"/>
      <c r="F2650" s="3"/>
      <c r="G2650" s="3"/>
      <c r="H2650" s="3"/>
      <c r="I2650" s="3"/>
      <c r="J2650" s="3"/>
      <c r="K2650" s="3"/>
      <c r="L2650" s="3"/>
      <c r="N2650" s="121"/>
    </row>
    <row r="2651" spans="1:14" x14ac:dyDescent="0.35">
      <c r="A2651" s="3"/>
      <c r="B2651" s="3"/>
      <c r="C2651" s="3"/>
      <c r="D2651" s="3"/>
      <c r="E2651" s="3"/>
      <c r="F2651" s="3"/>
      <c r="G2651" s="3"/>
      <c r="H2651" s="3"/>
      <c r="I2651" s="3"/>
      <c r="J2651" s="3"/>
      <c r="K2651" s="3"/>
      <c r="L2651" s="3"/>
      <c r="N2651" s="121"/>
    </row>
    <row r="2652" spans="1:14" x14ac:dyDescent="0.35">
      <c r="A2652" s="3"/>
      <c r="B2652" s="3"/>
      <c r="C2652" s="3"/>
      <c r="D2652" s="3"/>
      <c r="E2652" s="3"/>
      <c r="F2652" s="3"/>
      <c r="G2652" s="3"/>
      <c r="H2652" s="3"/>
      <c r="I2652" s="3"/>
      <c r="J2652" s="3"/>
      <c r="K2652" s="3"/>
      <c r="L2652" s="3"/>
      <c r="N2652" s="121"/>
    </row>
    <row r="2653" spans="1:14" x14ac:dyDescent="0.35">
      <c r="A2653" s="3"/>
      <c r="B2653" s="3"/>
      <c r="C2653" s="3"/>
      <c r="D2653" s="3"/>
      <c r="E2653" s="3"/>
      <c r="F2653" s="3"/>
      <c r="G2653" s="3"/>
      <c r="H2653" s="3"/>
      <c r="I2653" s="3"/>
      <c r="J2653" s="3"/>
      <c r="K2653" s="3"/>
      <c r="L2653" s="3"/>
      <c r="N2653" s="121"/>
    </row>
    <row r="2654" spans="1:14" x14ac:dyDescent="0.35">
      <c r="A2654" s="3"/>
      <c r="B2654" s="3"/>
      <c r="C2654" s="3"/>
      <c r="D2654" s="3"/>
      <c r="E2654" s="3"/>
      <c r="F2654" s="3"/>
      <c r="G2654" s="3"/>
      <c r="H2654" s="3"/>
      <c r="I2654" s="3"/>
      <c r="J2654" s="3"/>
      <c r="K2654" s="3"/>
      <c r="L2654" s="3"/>
      <c r="N2654" s="121"/>
    </row>
    <row r="2655" spans="1:14" x14ac:dyDescent="0.35">
      <c r="A2655" s="3"/>
      <c r="B2655" s="3"/>
      <c r="C2655" s="3"/>
      <c r="D2655" s="3"/>
      <c r="E2655" s="3"/>
      <c r="F2655" s="3"/>
      <c r="G2655" s="3"/>
      <c r="H2655" s="3"/>
      <c r="I2655" s="3"/>
      <c r="J2655" s="3"/>
      <c r="K2655" s="3"/>
      <c r="L2655" s="3"/>
      <c r="N2655" s="121"/>
    </row>
    <row r="2656" spans="1:14" x14ac:dyDescent="0.35">
      <c r="A2656" s="3"/>
      <c r="B2656" s="3"/>
      <c r="C2656" s="3"/>
      <c r="D2656" s="3"/>
      <c r="E2656" s="3"/>
      <c r="F2656" s="3"/>
      <c r="G2656" s="3"/>
      <c r="H2656" s="3"/>
      <c r="I2656" s="3"/>
      <c r="J2656" s="3"/>
      <c r="K2656" s="3"/>
      <c r="L2656" s="3"/>
      <c r="N2656" s="121"/>
    </row>
    <row r="2657" spans="1:14" x14ac:dyDescent="0.35">
      <c r="A2657" s="3"/>
      <c r="B2657" s="3"/>
      <c r="C2657" s="3"/>
      <c r="D2657" s="3"/>
      <c r="E2657" s="3"/>
      <c r="F2657" s="3"/>
      <c r="G2657" s="3"/>
      <c r="H2657" s="3"/>
      <c r="I2657" s="3"/>
      <c r="J2657" s="3"/>
      <c r="K2657" s="3"/>
      <c r="L2657" s="3"/>
      <c r="N2657" s="121"/>
    </row>
    <row r="2658" spans="1:14" x14ac:dyDescent="0.35">
      <c r="A2658" s="3"/>
      <c r="B2658" s="3"/>
      <c r="C2658" s="3"/>
      <c r="D2658" s="3"/>
      <c r="E2658" s="3"/>
      <c r="F2658" s="3"/>
      <c r="G2658" s="3"/>
      <c r="H2658" s="3"/>
      <c r="I2658" s="3"/>
      <c r="J2658" s="3"/>
      <c r="K2658" s="3"/>
      <c r="L2658" s="3"/>
      <c r="N2658" s="121"/>
    </row>
    <row r="2659" spans="1:14" x14ac:dyDescent="0.35">
      <c r="A2659" s="3"/>
      <c r="B2659" s="3"/>
      <c r="C2659" s="3"/>
      <c r="D2659" s="3"/>
      <c r="E2659" s="3"/>
      <c r="F2659" s="3"/>
      <c r="G2659" s="3"/>
      <c r="H2659" s="3"/>
      <c r="I2659" s="3"/>
      <c r="J2659" s="3"/>
      <c r="K2659" s="3"/>
      <c r="L2659" s="3"/>
      <c r="N2659" s="121"/>
    </row>
    <row r="2660" spans="1:14" x14ac:dyDescent="0.35">
      <c r="A2660" s="3"/>
      <c r="B2660" s="3"/>
      <c r="C2660" s="3"/>
      <c r="D2660" s="3"/>
      <c r="E2660" s="3"/>
      <c r="F2660" s="3"/>
      <c r="G2660" s="3"/>
      <c r="H2660" s="3"/>
      <c r="I2660" s="3"/>
      <c r="J2660" s="3"/>
      <c r="K2660" s="3"/>
      <c r="L2660" s="3"/>
      <c r="N2660" s="121"/>
    </row>
    <row r="2661" spans="1:14" x14ac:dyDescent="0.35">
      <c r="A2661" s="3"/>
      <c r="B2661" s="3"/>
      <c r="C2661" s="3"/>
      <c r="D2661" s="3"/>
      <c r="E2661" s="3"/>
      <c r="F2661" s="3"/>
      <c r="G2661" s="3"/>
      <c r="H2661" s="3"/>
      <c r="I2661" s="3"/>
      <c r="J2661" s="3"/>
      <c r="K2661" s="3"/>
      <c r="L2661" s="3"/>
      <c r="N2661" s="121"/>
    </row>
    <row r="2662" spans="1:14" x14ac:dyDescent="0.35">
      <c r="A2662" s="3"/>
      <c r="B2662" s="3"/>
      <c r="C2662" s="3"/>
      <c r="D2662" s="3"/>
      <c r="E2662" s="3"/>
      <c r="F2662" s="3"/>
      <c r="G2662" s="3"/>
      <c r="H2662" s="3"/>
      <c r="I2662" s="3"/>
      <c r="J2662" s="3"/>
      <c r="K2662" s="3"/>
      <c r="L2662" s="3"/>
      <c r="N2662" s="121"/>
    </row>
    <row r="2663" spans="1:14" x14ac:dyDescent="0.35">
      <c r="A2663" s="3"/>
      <c r="B2663" s="3"/>
      <c r="C2663" s="3"/>
      <c r="D2663" s="3"/>
      <c r="E2663" s="3"/>
      <c r="F2663" s="3"/>
      <c r="G2663" s="3"/>
      <c r="H2663" s="3"/>
      <c r="I2663" s="3"/>
      <c r="J2663" s="3"/>
      <c r="K2663" s="3"/>
      <c r="L2663" s="3"/>
      <c r="N2663" s="121"/>
    </row>
    <row r="2664" spans="1:14" x14ac:dyDescent="0.35">
      <c r="A2664" s="3"/>
      <c r="B2664" s="3"/>
      <c r="C2664" s="3"/>
      <c r="D2664" s="3"/>
      <c r="E2664" s="3"/>
      <c r="F2664" s="3"/>
      <c r="G2664" s="3"/>
      <c r="H2664" s="3"/>
      <c r="I2664" s="3"/>
      <c r="J2664" s="3"/>
      <c r="K2664" s="3"/>
      <c r="L2664" s="3"/>
      <c r="N2664" s="121"/>
    </row>
    <row r="2665" spans="1:14" x14ac:dyDescent="0.35">
      <c r="A2665" s="3"/>
      <c r="B2665" s="3"/>
      <c r="C2665" s="3"/>
      <c r="D2665" s="3"/>
      <c r="E2665" s="3"/>
      <c r="F2665" s="3"/>
      <c r="G2665" s="3"/>
      <c r="H2665" s="3"/>
      <c r="I2665" s="3"/>
      <c r="J2665" s="3"/>
      <c r="K2665" s="3"/>
      <c r="L2665" s="3"/>
      <c r="N2665" s="121"/>
    </row>
    <row r="2666" spans="1:14" x14ac:dyDescent="0.35">
      <c r="A2666" s="3"/>
      <c r="B2666" s="3"/>
      <c r="C2666" s="3"/>
      <c r="D2666" s="3"/>
      <c r="E2666" s="3"/>
      <c r="F2666" s="3"/>
      <c r="G2666" s="3"/>
      <c r="H2666" s="3"/>
      <c r="I2666" s="3"/>
      <c r="J2666" s="3"/>
      <c r="K2666" s="3"/>
      <c r="L2666" s="3"/>
      <c r="N2666" s="121"/>
    </row>
    <row r="2667" spans="1:14" x14ac:dyDescent="0.35">
      <c r="A2667" s="3"/>
      <c r="B2667" s="3"/>
      <c r="C2667" s="3"/>
      <c r="D2667" s="3"/>
      <c r="E2667" s="3"/>
      <c r="F2667" s="3"/>
      <c r="G2667" s="3"/>
      <c r="H2667" s="3"/>
      <c r="I2667" s="3"/>
      <c r="J2667" s="3"/>
      <c r="K2667" s="3"/>
      <c r="L2667" s="3"/>
      <c r="N2667" s="121"/>
    </row>
    <row r="2668" spans="1:14" x14ac:dyDescent="0.35">
      <c r="A2668" s="3"/>
      <c r="B2668" s="3"/>
      <c r="C2668" s="3"/>
      <c r="D2668" s="3"/>
      <c r="E2668" s="3"/>
      <c r="F2668" s="3"/>
      <c r="G2668" s="3"/>
      <c r="H2668" s="3"/>
      <c r="I2668" s="3"/>
      <c r="J2668" s="3"/>
      <c r="K2668" s="3"/>
      <c r="L2668" s="3"/>
      <c r="N2668" s="121"/>
    </row>
    <row r="2669" spans="1:14" x14ac:dyDescent="0.35">
      <c r="A2669" s="3"/>
      <c r="B2669" s="3"/>
      <c r="C2669" s="3"/>
      <c r="D2669" s="3"/>
      <c r="E2669" s="3"/>
      <c r="F2669" s="3"/>
      <c r="G2669" s="3"/>
      <c r="H2669" s="3"/>
      <c r="I2669" s="3"/>
      <c r="J2669" s="3"/>
      <c r="K2669" s="3"/>
      <c r="L2669" s="3"/>
      <c r="N2669" s="121"/>
    </row>
    <row r="2670" spans="1:14" x14ac:dyDescent="0.35">
      <c r="A2670" s="3"/>
      <c r="B2670" s="3"/>
      <c r="C2670" s="3"/>
      <c r="D2670" s="3"/>
      <c r="E2670" s="3"/>
      <c r="F2670" s="3"/>
      <c r="G2670" s="3"/>
      <c r="H2670" s="3"/>
      <c r="I2670" s="3"/>
      <c r="J2670" s="3"/>
      <c r="K2670" s="3"/>
      <c r="L2670" s="3"/>
      <c r="N2670" s="121"/>
    </row>
    <row r="2671" spans="1:14" x14ac:dyDescent="0.35">
      <c r="A2671" s="3"/>
      <c r="B2671" s="3"/>
      <c r="C2671" s="3"/>
      <c r="D2671" s="3"/>
      <c r="E2671" s="3"/>
      <c r="F2671" s="3"/>
      <c r="G2671" s="3"/>
      <c r="H2671" s="3"/>
      <c r="I2671" s="3"/>
      <c r="J2671" s="3"/>
      <c r="K2671" s="3"/>
      <c r="L2671" s="3"/>
      <c r="N2671" s="121"/>
    </row>
    <row r="2672" spans="1:14" x14ac:dyDescent="0.35">
      <c r="A2672" s="3"/>
      <c r="B2672" s="3"/>
      <c r="C2672" s="3"/>
      <c r="D2672" s="3"/>
      <c r="E2672" s="3"/>
      <c r="F2672" s="3"/>
      <c r="G2672" s="3"/>
      <c r="H2672" s="3"/>
      <c r="I2672" s="3"/>
      <c r="J2672" s="3"/>
      <c r="K2672" s="3"/>
      <c r="L2672" s="3"/>
      <c r="N2672" s="121"/>
    </row>
    <row r="2673" spans="1:14" x14ac:dyDescent="0.35">
      <c r="A2673" s="3"/>
      <c r="B2673" s="3"/>
      <c r="C2673" s="3"/>
      <c r="D2673" s="3"/>
      <c r="E2673" s="3"/>
      <c r="F2673" s="3"/>
      <c r="G2673" s="3"/>
      <c r="H2673" s="3"/>
      <c r="I2673" s="3"/>
      <c r="J2673" s="3"/>
      <c r="K2673" s="3"/>
      <c r="L2673" s="3"/>
      <c r="N2673" s="121"/>
    </row>
    <row r="2674" spans="1:14" x14ac:dyDescent="0.35">
      <c r="A2674" s="3"/>
      <c r="B2674" s="3"/>
      <c r="C2674" s="3"/>
      <c r="D2674" s="3"/>
      <c r="E2674" s="3"/>
      <c r="F2674" s="3"/>
      <c r="G2674" s="3"/>
      <c r="H2674" s="3"/>
      <c r="I2674" s="3"/>
      <c r="J2674" s="3"/>
      <c r="K2674" s="3"/>
      <c r="L2674" s="3"/>
      <c r="N2674" s="121"/>
    </row>
    <row r="2675" spans="1:14" x14ac:dyDescent="0.35">
      <c r="A2675" s="3"/>
      <c r="B2675" s="3"/>
      <c r="C2675" s="3"/>
      <c r="D2675" s="3"/>
      <c r="E2675" s="3"/>
      <c r="F2675" s="3"/>
      <c r="G2675" s="3"/>
      <c r="H2675" s="3"/>
      <c r="I2675" s="3"/>
      <c r="J2675" s="3"/>
      <c r="K2675" s="3"/>
      <c r="L2675" s="3"/>
      <c r="N2675" s="121"/>
    </row>
    <row r="2676" spans="1:14" x14ac:dyDescent="0.35">
      <c r="A2676" s="3"/>
      <c r="B2676" s="3"/>
      <c r="C2676" s="3"/>
      <c r="D2676" s="3"/>
      <c r="E2676" s="3"/>
      <c r="F2676" s="3"/>
      <c r="G2676" s="3"/>
      <c r="H2676" s="3"/>
      <c r="I2676" s="3"/>
      <c r="J2676" s="3"/>
      <c r="K2676" s="3"/>
      <c r="L2676" s="3"/>
      <c r="N2676" s="121"/>
    </row>
    <row r="2677" spans="1:14" x14ac:dyDescent="0.35">
      <c r="A2677" s="3"/>
      <c r="B2677" s="3"/>
      <c r="C2677" s="3"/>
      <c r="D2677" s="3"/>
      <c r="E2677" s="3"/>
      <c r="F2677" s="3"/>
      <c r="G2677" s="3"/>
      <c r="H2677" s="3"/>
      <c r="I2677" s="3"/>
      <c r="J2677" s="3"/>
      <c r="K2677" s="3"/>
      <c r="L2677" s="3"/>
      <c r="N2677" s="121"/>
    </row>
    <row r="2678" spans="1:14" x14ac:dyDescent="0.35">
      <c r="A2678" s="3"/>
      <c r="B2678" s="3"/>
      <c r="C2678" s="3"/>
      <c r="D2678" s="3"/>
      <c r="E2678" s="3"/>
      <c r="F2678" s="3"/>
      <c r="G2678" s="3"/>
      <c r="H2678" s="3"/>
      <c r="I2678" s="3"/>
      <c r="J2678" s="3"/>
      <c r="K2678" s="3"/>
      <c r="L2678" s="3"/>
      <c r="N2678" s="121"/>
    </row>
    <row r="2679" spans="1:14" x14ac:dyDescent="0.35">
      <c r="A2679" s="3"/>
      <c r="B2679" s="3"/>
      <c r="C2679" s="3"/>
      <c r="D2679" s="3"/>
      <c r="E2679" s="3"/>
      <c r="F2679" s="3"/>
      <c r="G2679" s="3"/>
      <c r="H2679" s="3"/>
      <c r="I2679" s="3"/>
      <c r="J2679" s="3"/>
      <c r="K2679" s="3"/>
      <c r="L2679" s="3"/>
      <c r="N2679" s="121"/>
    </row>
    <row r="2680" spans="1:14" x14ac:dyDescent="0.35">
      <c r="A2680" s="3"/>
      <c r="B2680" s="3"/>
      <c r="C2680" s="3"/>
      <c r="D2680" s="3"/>
      <c r="E2680" s="3"/>
      <c r="F2680" s="3"/>
      <c r="G2680" s="3"/>
      <c r="H2680" s="3"/>
      <c r="I2680" s="3"/>
      <c r="J2680" s="3"/>
      <c r="K2680" s="3"/>
      <c r="L2680" s="3"/>
      <c r="N2680" s="121"/>
    </row>
    <row r="2681" spans="1:14" x14ac:dyDescent="0.35">
      <c r="A2681" s="3"/>
      <c r="B2681" s="3"/>
      <c r="C2681" s="3"/>
      <c r="D2681" s="3"/>
      <c r="E2681" s="3"/>
      <c r="F2681" s="3"/>
      <c r="G2681" s="3"/>
      <c r="H2681" s="3"/>
      <c r="I2681" s="3"/>
      <c r="J2681" s="3"/>
      <c r="K2681" s="3"/>
      <c r="L2681" s="3"/>
      <c r="N2681" s="121"/>
    </row>
    <row r="2682" spans="1:14" x14ac:dyDescent="0.35">
      <c r="A2682" s="3"/>
      <c r="B2682" s="3"/>
      <c r="C2682" s="3"/>
      <c r="D2682" s="3"/>
      <c r="E2682" s="3"/>
      <c r="F2682" s="3"/>
      <c r="G2682" s="3"/>
      <c r="H2682" s="3"/>
      <c r="I2682" s="3"/>
      <c r="J2682" s="3"/>
      <c r="K2682" s="3"/>
      <c r="L2682" s="3"/>
      <c r="N2682" s="121"/>
    </row>
    <row r="2683" spans="1:14" x14ac:dyDescent="0.35">
      <c r="A2683" s="3"/>
      <c r="B2683" s="3"/>
      <c r="C2683" s="3"/>
      <c r="D2683" s="3"/>
      <c r="E2683" s="3"/>
      <c r="F2683" s="3"/>
      <c r="G2683" s="3"/>
      <c r="H2683" s="3"/>
      <c r="I2683" s="3"/>
      <c r="J2683" s="3"/>
      <c r="K2683" s="3"/>
      <c r="L2683" s="3"/>
      <c r="N2683" s="121"/>
    </row>
    <row r="2684" spans="1:14" x14ac:dyDescent="0.35">
      <c r="A2684" s="3"/>
      <c r="B2684" s="3"/>
      <c r="C2684" s="3"/>
      <c r="D2684" s="3"/>
      <c r="E2684" s="3"/>
      <c r="F2684" s="3"/>
      <c r="G2684" s="3"/>
      <c r="H2684" s="3"/>
      <c r="I2684" s="3"/>
      <c r="J2684" s="3"/>
      <c r="K2684" s="3"/>
      <c r="L2684" s="3"/>
      <c r="N2684" s="121"/>
    </row>
    <row r="2685" spans="1:14" x14ac:dyDescent="0.35">
      <c r="A2685" s="3"/>
      <c r="B2685" s="3"/>
      <c r="C2685" s="3"/>
      <c r="D2685" s="3"/>
      <c r="E2685" s="3"/>
      <c r="F2685" s="3"/>
      <c r="G2685" s="3"/>
      <c r="H2685" s="3"/>
      <c r="I2685" s="3"/>
      <c r="J2685" s="3"/>
      <c r="K2685" s="3"/>
      <c r="L2685" s="3"/>
      <c r="N2685" s="121"/>
    </row>
    <row r="2686" spans="1:14" x14ac:dyDescent="0.35">
      <c r="A2686" s="3"/>
      <c r="B2686" s="3"/>
      <c r="C2686" s="3"/>
      <c r="D2686" s="3"/>
      <c r="E2686" s="3"/>
      <c r="F2686" s="3"/>
      <c r="G2686" s="3"/>
      <c r="H2686" s="3"/>
      <c r="I2686" s="3"/>
      <c r="J2686" s="3"/>
      <c r="K2686" s="3"/>
      <c r="L2686" s="3"/>
      <c r="N2686" s="121"/>
    </row>
    <row r="2687" spans="1:14" x14ac:dyDescent="0.35">
      <c r="A2687" s="3"/>
      <c r="B2687" s="3"/>
      <c r="C2687" s="3"/>
      <c r="D2687" s="3"/>
      <c r="E2687" s="3"/>
      <c r="F2687" s="3"/>
      <c r="G2687" s="3"/>
      <c r="H2687" s="3"/>
      <c r="I2687" s="3"/>
      <c r="J2687" s="3"/>
      <c r="K2687" s="3"/>
      <c r="L2687" s="3"/>
      <c r="N2687" s="121"/>
    </row>
    <row r="2688" spans="1:14" x14ac:dyDescent="0.35">
      <c r="A2688" s="3"/>
      <c r="B2688" s="3"/>
      <c r="C2688" s="3"/>
      <c r="D2688" s="3"/>
      <c r="E2688" s="3"/>
      <c r="F2688" s="3"/>
      <c r="G2688" s="3"/>
      <c r="H2688" s="3"/>
      <c r="I2688" s="3"/>
      <c r="J2688" s="3"/>
      <c r="K2688" s="3"/>
      <c r="L2688" s="3"/>
      <c r="N2688" s="121"/>
    </row>
    <row r="2689" spans="1:14" x14ac:dyDescent="0.35">
      <c r="A2689" s="3"/>
      <c r="B2689" s="3"/>
      <c r="C2689" s="3"/>
      <c r="D2689" s="3"/>
      <c r="E2689" s="3"/>
      <c r="F2689" s="3"/>
      <c r="G2689" s="3"/>
      <c r="H2689" s="3"/>
      <c r="I2689" s="3"/>
      <c r="J2689" s="3"/>
      <c r="K2689" s="3"/>
      <c r="L2689" s="3"/>
      <c r="N2689" s="121"/>
    </row>
    <row r="2690" spans="1:14" x14ac:dyDescent="0.35">
      <c r="A2690" s="3"/>
      <c r="B2690" s="3"/>
      <c r="C2690" s="3"/>
      <c r="D2690" s="3"/>
      <c r="E2690" s="3"/>
      <c r="F2690" s="3"/>
      <c r="G2690" s="3"/>
      <c r="H2690" s="3"/>
      <c r="I2690" s="3"/>
      <c r="J2690" s="3"/>
      <c r="K2690" s="3"/>
      <c r="L2690" s="3"/>
      <c r="N2690" s="121"/>
    </row>
    <row r="2691" spans="1:14" x14ac:dyDescent="0.35">
      <c r="A2691" s="3"/>
      <c r="B2691" s="3"/>
      <c r="C2691" s="3"/>
      <c r="D2691" s="3"/>
      <c r="E2691" s="3"/>
      <c r="F2691" s="3"/>
      <c r="G2691" s="3"/>
      <c r="H2691" s="3"/>
      <c r="I2691" s="3"/>
      <c r="J2691" s="3"/>
      <c r="K2691" s="3"/>
      <c r="L2691" s="3"/>
      <c r="N2691" s="121"/>
    </row>
    <row r="2692" spans="1:14" x14ac:dyDescent="0.35">
      <c r="A2692" s="3"/>
      <c r="B2692" s="3"/>
      <c r="C2692" s="3"/>
      <c r="D2692" s="3"/>
      <c r="E2692" s="3"/>
      <c r="F2692" s="3"/>
      <c r="G2692" s="3"/>
      <c r="H2692" s="3"/>
      <c r="I2692" s="3"/>
      <c r="J2692" s="3"/>
      <c r="K2692" s="3"/>
      <c r="L2692" s="3"/>
      <c r="N2692" s="121"/>
    </row>
    <row r="2693" spans="1:14" x14ac:dyDescent="0.35">
      <c r="A2693" s="3"/>
      <c r="B2693" s="3"/>
      <c r="C2693" s="3"/>
      <c r="D2693" s="3"/>
      <c r="E2693" s="3"/>
      <c r="F2693" s="3"/>
      <c r="G2693" s="3"/>
      <c r="H2693" s="3"/>
      <c r="I2693" s="3"/>
      <c r="J2693" s="3"/>
      <c r="K2693" s="3"/>
      <c r="L2693" s="3"/>
      <c r="N2693" s="121"/>
    </row>
    <row r="2694" spans="1:14" x14ac:dyDescent="0.35">
      <c r="A2694" s="3"/>
      <c r="B2694" s="3"/>
      <c r="C2694" s="3"/>
      <c r="D2694" s="3"/>
      <c r="E2694" s="3"/>
      <c r="F2694" s="3"/>
      <c r="G2694" s="3"/>
      <c r="H2694" s="3"/>
      <c r="I2694" s="3"/>
      <c r="J2694" s="3"/>
      <c r="K2694" s="3"/>
      <c r="L2694" s="3"/>
      <c r="N2694" s="121"/>
    </row>
    <row r="2695" spans="1:14" x14ac:dyDescent="0.35">
      <c r="A2695" s="3"/>
      <c r="B2695" s="3"/>
      <c r="C2695" s="3"/>
      <c r="D2695" s="3"/>
      <c r="E2695" s="3"/>
      <c r="F2695" s="3"/>
      <c r="G2695" s="3"/>
      <c r="H2695" s="3"/>
      <c r="I2695" s="3"/>
      <c r="J2695" s="3"/>
      <c r="K2695" s="3"/>
      <c r="L2695" s="3"/>
      <c r="N2695" s="121"/>
    </row>
    <row r="2696" spans="1:14" x14ac:dyDescent="0.35">
      <c r="A2696" s="3"/>
      <c r="B2696" s="3"/>
      <c r="C2696" s="3"/>
      <c r="D2696" s="3"/>
      <c r="E2696" s="3"/>
      <c r="F2696" s="3"/>
      <c r="G2696" s="3"/>
      <c r="H2696" s="3"/>
      <c r="I2696" s="3"/>
      <c r="J2696" s="3"/>
      <c r="K2696" s="3"/>
      <c r="L2696" s="3"/>
      <c r="N2696" s="121"/>
    </row>
    <row r="2697" spans="1:14" x14ac:dyDescent="0.35">
      <c r="A2697" s="3"/>
      <c r="B2697" s="3"/>
      <c r="C2697" s="3"/>
      <c r="D2697" s="3"/>
      <c r="E2697" s="3"/>
      <c r="F2697" s="3"/>
      <c r="G2697" s="3"/>
      <c r="H2697" s="3"/>
      <c r="I2697" s="3"/>
      <c r="J2697" s="3"/>
      <c r="K2697" s="3"/>
      <c r="L2697" s="3"/>
      <c r="N2697" s="121"/>
    </row>
    <row r="2698" spans="1:14" x14ac:dyDescent="0.35">
      <c r="A2698" s="3"/>
      <c r="B2698" s="3"/>
      <c r="C2698" s="3"/>
      <c r="D2698" s="3"/>
      <c r="E2698" s="3"/>
      <c r="F2698" s="3"/>
      <c r="G2698" s="3"/>
      <c r="H2698" s="3"/>
      <c r="I2698" s="3"/>
      <c r="J2698" s="3"/>
      <c r="K2698" s="3"/>
      <c r="L2698" s="3"/>
      <c r="N2698" s="121"/>
    </row>
    <row r="2699" spans="1:14" x14ac:dyDescent="0.35">
      <c r="A2699" s="3"/>
      <c r="B2699" s="3"/>
      <c r="C2699" s="3"/>
      <c r="D2699" s="3"/>
      <c r="E2699" s="3"/>
      <c r="F2699" s="3"/>
      <c r="G2699" s="3"/>
      <c r="H2699" s="3"/>
      <c r="I2699" s="3"/>
      <c r="J2699" s="3"/>
      <c r="K2699" s="3"/>
      <c r="L2699" s="3"/>
      <c r="N2699" s="121"/>
    </row>
    <row r="2700" spans="1:14" x14ac:dyDescent="0.35">
      <c r="A2700" s="3"/>
      <c r="B2700" s="3"/>
      <c r="C2700" s="3"/>
      <c r="D2700" s="3"/>
      <c r="E2700" s="3"/>
      <c r="F2700" s="3"/>
      <c r="G2700" s="3"/>
      <c r="H2700" s="3"/>
      <c r="I2700" s="3"/>
      <c r="J2700" s="3"/>
      <c r="K2700" s="3"/>
      <c r="L2700" s="3"/>
      <c r="N2700" s="121"/>
    </row>
    <row r="2701" spans="1:14" x14ac:dyDescent="0.35">
      <c r="A2701" s="3"/>
      <c r="B2701" s="3"/>
      <c r="C2701" s="3"/>
      <c r="D2701" s="3"/>
      <c r="E2701" s="3"/>
      <c r="F2701" s="3"/>
      <c r="G2701" s="3"/>
      <c r="H2701" s="3"/>
      <c r="I2701" s="3"/>
      <c r="J2701" s="3"/>
      <c r="K2701" s="3"/>
      <c r="L2701" s="3"/>
      <c r="N2701" s="121"/>
    </row>
    <row r="2702" spans="1:14" x14ac:dyDescent="0.35">
      <c r="A2702" s="3"/>
      <c r="B2702" s="3"/>
      <c r="C2702" s="3"/>
      <c r="D2702" s="3"/>
      <c r="E2702" s="3"/>
      <c r="F2702" s="3"/>
      <c r="G2702" s="3"/>
      <c r="H2702" s="3"/>
      <c r="I2702" s="3"/>
      <c r="J2702" s="3"/>
      <c r="K2702" s="3"/>
      <c r="L2702" s="3"/>
      <c r="N2702" s="121"/>
    </row>
    <row r="2703" spans="1:14" x14ac:dyDescent="0.35">
      <c r="A2703" s="3"/>
      <c r="B2703" s="3"/>
      <c r="C2703" s="3"/>
      <c r="D2703" s="3"/>
      <c r="E2703" s="3"/>
      <c r="F2703" s="3"/>
      <c r="G2703" s="3"/>
      <c r="H2703" s="3"/>
      <c r="I2703" s="3"/>
      <c r="J2703" s="3"/>
      <c r="K2703" s="3"/>
      <c r="L2703" s="3"/>
      <c r="N2703" s="121"/>
    </row>
    <row r="2704" spans="1:14" x14ac:dyDescent="0.35">
      <c r="A2704" s="3"/>
      <c r="B2704" s="3"/>
      <c r="C2704" s="3"/>
      <c r="D2704" s="3"/>
      <c r="E2704" s="3"/>
      <c r="F2704" s="3"/>
      <c r="G2704" s="3"/>
      <c r="H2704" s="3"/>
      <c r="I2704" s="3"/>
      <c r="J2704" s="3"/>
      <c r="K2704" s="3"/>
      <c r="L2704" s="3"/>
      <c r="N2704" s="121"/>
    </row>
    <row r="2705" spans="1:14" x14ac:dyDescent="0.35">
      <c r="A2705" s="3"/>
      <c r="B2705" s="3"/>
      <c r="C2705" s="3"/>
      <c r="D2705" s="3"/>
      <c r="E2705" s="3"/>
      <c r="F2705" s="3"/>
      <c r="G2705" s="3"/>
      <c r="H2705" s="3"/>
      <c r="I2705" s="3"/>
      <c r="J2705" s="3"/>
      <c r="K2705" s="3"/>
      <c r="L2705" s="3"/>
      <c r="N2705" s="121"/>
    </row>
    <row r="2706" spans="1:14" x14ac:dyDescent="0.35">
      <c r="A2706" s="3"/>
      <c r="B2706" s="3"/>
      <c r="C2706" s="3"/>
      <c r="D2706" s="3"/>
      <c r="E2706" s="3"/>
      <c r="F2706" s="3"/>
      <c r="G2706" s="3"/>
      <c r="H2706" s="3"/>
      <c r="I2706" s="3"/>
      <c r="J2706" s="3"/>
      <c r="K2706" s="3"/>
      <c r="L2706" s="3"/>
      <c r="N2706" s="121"/>
    </row>
    <row r="2707" spans="1:14" x14ac:dyDescent="0.35">
      <c r="A2707" s="3"/>
      <c r="B2707" s="3"/>
      <c r="C2707" s="3"/>
      <c r="D2707" s="3"/>
      <c r="E2707" s="3"/>
      <c r="F2707" s="3"/>
      <c r="G2707" s="3"/>
      <c r="H2707" s="3"/>
      <c r="I2707" s="3"/>
      <c r="J2707" s="3"/>
      <c r="K2707" s="3"/>
      <c r="L2707" s="3"/>
      <c r="N2707" s="121"/>
    </row>
    <row r="2708" spans="1:14" x14ac:dyDescent="0.35">
      <c r="A2708" s="3"/>
      <c r="B2708" s="3"/>
      <c r="C2708" s="3"/>
      <c r="D2708" s="3"/>
      <c r="E2708" s="3"/>
      <c r="F2708" s="3"/>
      <c r="G2708" s="3"/>
      <c r="H2708" s="3"/>
      <c r="I2708" s="3"/>
      <c r="J2708" s="3"/>
      <c r="K2708" s="3"/>
      <c r="L2708" s="3"/>
      <c r="N2708" s="121"/>
    </row>
    <row r="2709" spans="1:14" x14ac:dyDescent="0.35">
      <c r="A2709" s="3"/>
      <c r="B2709" s="3"/>
      <c r="C2709" s="3"/>
      <c r="D2709" s="3"/>
      <c r="E2709" s="3"/>
      <c r="F2709" s="3"/>
      <c r="G2709" s="3"/>
      <c r="H2709" s="3"/>
      <c r="I2709" s="3"/>
      <c r="J2709" s="3"/>
      <c r="K2709" s="3"/>
      <c r="L2709" s="3"/>
      <c r="N2709" s="121"/>
    </row>
    <row r="2710" spans="1:14" x14ac:dyDescent="0.35">
      <c r="A2710" s="3"/>
      <c r="B2710" s="3"/>
      <c r="C2710" s="3"/>
      <c r="D2710" s="3"/>
      <c r="E2710" s="3"/>
      <c r="F2710" s="3"/>
      <c r="G2710" s="3"/>
      <c r="H2710" s="3"/>
      <c r="I2710" s="3"/>
      <c r="J2710" s="3"/>
      <c r="K2710" s="3"/>
      <c r="L2710" s="3"/>
      <c r="N2710" s="121"/>
    </row>
    <row r="2711" spans="1:14" x14ac:dyDescent="0.35">
      <c r="A2711" s="3"/>
      <c r="B2711" s="3"/>
      <c r="C2711" s="3"/>
      <c r="D2711" s="3"/>
      <c r="E2711" s="3"/>
      <c r="F2711" s="3"/>
      <c r="G2711" s="3"/>
      <c r="H2711" s="3"/>
      <c r="I2711" s="3"/>
      <c r="J2711" s="3"/>
      <c r="K2711" s="3"/>
      <c r="L2711" s="3"/>
      <c r="N2711" s="121"/>
    </row>
    <row r="2712" spans="1:14" x14ac:dyDescent="0.35">
      <c r="A2712" s="3"/>
      <c r="B2712" s="3"/>
      <c r="C2712" s="3"/>
      <c r="D2712" s="3"/>
      <c r="E2712" s="3"/>
      <c r="F2712" s="3"/>
      <c r="G2712" s="3"/>
      <c r="H2712" s="3"/>
      <c r="I2712" s="3"/>
      <c r="J2712" s="3"/>
      <c r="K2712" s="3"/>
      <c r="L2712" s="3"/>
      <c r="N2712" s="121"/>
    </row>
    <row r="2713" spans="1:14" x14ac:dyDescent="0.35">
      <c r="A2713" s="3"/>
      <c r="B2713" s="3"/>
      <c r="C2713" s="3"/>
      <c r="D2713" s="3"/>
      <c r="E2713" s="3"/>
      <c r="F2713" s="3"/>
      <c r="G2713" s="3"/>
      <c r="H2713" s="3"/>
      <c r="I2713" s="3"/>
      <c r="J2713" s="3"/>
      <c r="K2713" s="3"/>
      <c r="L2713" s="3"/>
      <c r="N2713" s="121"/>
    </row>
    <row r="2714" spans="1:14" x14ac:dyDescent="0.35">
      <c r="A2714" s="3"/>
      <c r="B2714" s="3"/>
      <c r="C2714" s="3"/>
      <c r="D2714" s="3"/>
      <c r="E2714" s="3"/>
      <c r="F2714" s="3"/>
      <c r="G2714" s="3"/>
      <c r="H2714" s="3"/>
      <c r="I2714" s="3"/>
      <c r="J2714" s="3"/>
      <c r="K2714" s="3"/>
      <c r="L2714" s="3"/>
      <c r="N2714" s="121"/>
    </row>
    <row r="2715" spans="1:14" x14ac:dyDescent="0.35">
      <c r="A2715" s="3"/>
      <c r="B2715" s="3"/>
      <c r="C2715" s="3"/>
      <c r="D2715" s="3"/>
      <c r="E2715" s="3"/>
      <c r="F2715" s="3"/>
      <c r="G2715" s="3"/>
      <c r="H2715" s="3"/>
      <c r="I2715" s="3"/>
      <c r="J2715" s="3"/>
      <c r="K2715" s="3"/>
      <c r="L2715" s="3"/>
      <c r="N2715" s="121"/>
    </row>
    <row r="2716" spans="1:14" x14ac:dyDescent="0.35">
      <c r="A2716" s="3"/>
      <c r="B2716" s="3"/>
      <c r="C2716" s="3"/>
      <c r="D2716" s="3"/>
      <c r="E2716" s="3"/>
      <c r="F2716" s="3"/>
      <c r="G2716" s="3"/>
      <c r="H2716" s="3"/>
      <c r="I2716" s="3"/>
      <c r="J2716" s="3"/>
      <c r="K2716" s="3"/>
      <c r="L2716" s="3"/>
      <c r="N2716" s="121"/>
    </row>
    <row r="2717" spans="1:14" x14ac:dyDescent="0.35">
      <c r="A2717" s="3"/>
      <c r="B2717" s="3"/>
      <c r="C2717" s="3"/>
      <c r="D2717" s="3"/>
      <c r="E2717" s="3"/>
      <c r="F2717" s="3"/>
      <c r="G2717" s="3"/>
      <c r="H2717" s="3"/>
      <c r="I2717" s="3"/>
      <c r="J2717" s="3"/>
      <c r="K2717" s="3"/>
      <c r="L2717" s="3"/>
      <c r="N2717" s="121"/>
    </row>
    <row r="2718" spans="1:14" x14ac:dyDescent="0.35">
      <c r="A2718" s="3"/>
      <c r="B2718" s="3"/>
      <c r="C2718" s="3"/>
      <c r="D2718" s="3"/>
      <c r="E2718" s="3"/>
      <c r="F2718" s="3"/>
      <c r="G2718" s="3"/>
      <c r="H2718" s="3"/>
      <c r="I2718" s="3"/>
      <c r="J2718" s="3"/>
      <c r="K2718" s="3"/>
      <c r="L2718" s="3"/>
      <c r="N2718" s="121"/>
    </row>
    <row r="2719" spans="1:14" x14ac:dyDescent="0.35">
      <c r="A2719" s="3"/>
      <c r="B2719" s="3"/>
      <c r="C2719" s="3"/>
      <c r="D2719" s="3"/>
      <c r="E2719" s="3"/>
      <c r="F2719" s="3"/>
      <c r="G2719" s="3"/>
      <c r="H2719" s="3"/>
      <c r="I2719" s="3"/>
      <c r="J2719" s="3"/>
      <c r="K2719" s="3"/>
      <c r="L2719" s="3"/>
      <c r="N2719" s="121"/>
    </row>
    <row r="2720" spans="1:14" x14ac:dyDescent="0.35">
      <c r="A2720" s="3"/>
      <c r="B2720" s="3"/>
      <c r="C2720" s="3"/>
      <c r="D2720" s="3"/>
      <c r="E2720" s="3"/>
      <c r="F2720" s="3"/>
      <c r="G2720" s="3"/>
      <c r="H2720" s="3"/>
      <c r="I2720" s="3"/>
      <c r="J2720" s="3"/>
      <c r="K2720" s="3"/>
      <c r="L2720" s="3"/>
      <c r="N2720" s="121"/>
    </row>
    <row r="2721" spans="1:14" x14ac:dyDescent="0.35">
      <c r="A2721" s="3"/>
      <c r="B2721" s="3"/>
      <c r="C2721" s="3"/>
      <c r="D2721" s="3"/>
      <c r="E2721" s="3"/>
      <c r="F2721" s="3"/>
      <c r="G2721" s="3"/>
      <c r="H2721" s="3"/>
      <c r="I2721" s="3"/>
      <c r="J2721" s="3"/>
      <c r="K2721" s="3"/>
      <c r="L2721" s="3"/>
      <c r="N2721" s="121"/>
    </row>
    <row r="2722" spans="1:14" x14ac:dyDescent="0.35">
      <c r="A2722" s="3"/>
      <c r="B2722" s="3"/>
      <c r="C2722" s="3"/>
      <c r="D2722" s="3"/>
      <c r="E2722" s="3"/>
      <c r="F2722" s="3"/>
      <c r="G2722" s="3"/>
      <c r="H2722" s="3"/>
      <c r="I2722" s="3"/>
      <c r="J2722" s="3"/>
      <c r="K2722" s="3"/>
      <c r="L2722" s="3"/>
      <c r="N2722" s="121"/>
    </row>
    <row r="2723" spans="1:14" x14ac:dyDescent="0.35">
      <c r="A2723" s="3"/>
      <c r="B2723" s="3"/>
      <c r="C2723" s="3"/>
      <c r="D2723" s="3"/>
      <c r="E2723" s="3"/>
      <c r="F2723" s="3"/>
      <c r="G2723" s="3"/>
      <c r="H2723" s="3"/>
      <c r="I2723" s="3"/>
      <c r="J2723" s="3"/>
      <c r="K2723" s="3"/>
      <c r="L2723" s="3"/>
      <c r="N2723" s="121"/>
    </row>
    <row r="2724" spans="1:14" x14ac:dyDescent="0.35">
      <c r="A2724" s="3"/>
      <c r="B2724" s="3"/>
      <c r="C2724" s="3"/>
      <c r="D2724" s="3"/>
      <c r="E2724" s="3"/>
      <c r="F2724" s="3"/>
      <c r="G2724" s="3"/>
      <c r="H2724" s="3"/>
      <c r="I2724" s="3"/>
      <c r="J2724" s="3"/>
      <c r="K2724" s="3"/>
      <c r="L2724" s="3"/>
      <c r="N2724" s="121"/>
    </row>
    <row r="2725" spans="1:14" x14ac:dyDescent="0.35">
      <c r="A2725" s="3"/>
      <c r="B2725" s="3"/>
      <c r="C2725" s="3"/>
      <c r="D2725" s="3"/>
      <c r="E2725" s="3"/>
      <c r="F2725" s="3"/>
      <c r="G2725" s="3"/>
      <c r="H2725" s="3"/>
      <c r="I2725" s="3"/>
      <c r="J2725" s="3"/>
      <c r="K2725" s="3"/>
      <c r="L2725" s="3"/>
      <c r="N2725" s="121"/>
    </row>
    <row r="2726" spans="1:14" x14ac:dyDescent="0.35">
      <c r="A2726" s="3"/>
      <c r="B2726" s="3"/>
      <c r="C2726" s="3"/>
      <c r="D2726" s="3"/>
      <c r="E2726" s="3"/>
      <c r="F2726" s="3"/>
      <c r="G2726" s="3"/>
      <c r="H2726" s="3"/>
      <c r="I2726" s="3"/>
      <c r="J2726" s="3"/>
      <c r="K2726" s="3"/>
      <c r="L2726" s="3"/>
      <c r="N2726" s="121"/>
    </row>
    <row r="2727" spans="1:14" x14ac:dyDescent="0.35">
      <c r="A2727" s="3"/>
      <c r="B2727" s="3"/>
      <c r="C2727" s="3"/>
      <c r="D2727" s="3"/>
      <c r="E2727" s="3"/>
      <c r="F2727" s="3"/>
      <c r="G2727" s="3"/>
      <c r="H2727" s="3"/>
      <c r="I2727" s="3"/>
      <c r="J2727" s="3"/>
      <c r="K2727" s="3"/>
      <c r="L2727" s="3"/>
      <c r="N2727" s="121"/>
    </row>
    <row r="2728" spans="1:14" x14ac:dyDescent="0.35">
      <c r="A2728" s="3"/>
      <c r="B2728" s="3"/>
      <c r="C2728" s="3"/>
      <c r="D2728" s="3"/>
      <c r="E2728" s="3"/>
      <c r="F2728" s="3"/>
      <c r="G2728" s="3"/>
      <c r="H2728" s="3"/>
      <c r="I2728" s="3"/>
      <c r="J2728" s="3"/>
      <c r="K2728" s="3"/>
      <c r="L2728" s="3"/>
      <c r="N2728" s="121"/>
    </row>
    <row r="2729" spans="1:14" x14ac:dyDescent="0.35">
      <c r="A2729" s="3"/>
      <c r="B2729" s="3"/>
      <c r="C2729" s="3"/>
      <c r="D2729" s="3"/>
      <c r="E2729" s="3"/>
      <c r="F2729" s="3"/>
      <c r="G2729" s="3"/>
      <c r="H2729" s="3"/>
      <c r="I2729" s="3"/>
      <c r="J2729" s="3"/>
      <c r="K2729" s="3"/>
      <c r="L2729" s="3"/>
      <c r="N2729" s="121"/>
    </row>
    <row r="2730" spans="1:14" x14ac:dyDescent="0.35">
      <c r="A2730" s="3"/>
      <c r="B2730" s="3"/>
      <c r="C2730" s="3"/>
      <c r="D2730" s="3"/>
      <c r="E2730" s="3"/>
      <c r="F2730" s="3"/>
      <c r="G2730" s="3"/>
      <c r="H2730" s="3"/>
      <c r="I2730" s="3"/>
      <c r="J2730" s="3"/>
      <c r="K2730" s="3"/>
      <c r="L2730" s="3"/>
      <c r="N2730" s="121"/>
    </row>
    <row r="2731" spans="1:14" x14ac:dyDescent="0.35">
      <c r="A2731" s="3"/>
      <c r="B2731" s="3"/>
      <c r="C2731" s="3"/>
      <c r="D2731" s="3"/>
      <c r="E2731" s="3"/>
      <c r="F2731" s="3"/>
      <c r="G2731" s="3"/>
      <c r="H2731" s="3"/>
      <c r="I2731" s="3"/>
      <c r="J2731" s="3"/>
      <c r="K2731" s="3"/>
      <c r="L2731" s="3"/>
      <c r="N2731" s="121"/>
    </row>
    <row r="2732" spans="1:14" x14ac:dyDescent="0.35">
      <c r="A2732" s="3"/>
      <c r="B2732" s="3"/>
      <c r="C2732" s="3"/>
      <c r="D2732" s="3"/>
      <c r="E2732" s="3"/>
      <c r="F2732" s="3"/>
      <c r="G2732" s="3"/>
      <c r="H2732" s="3"/>
      <c r="I2732" s="3"/>
      <c r="J2732" s="3"/>
      <c r="K2732" s="3"/>
      <c r="L2732" s="3"/>
      <c r="N2732" s="121"/>
    </row>
    <row r="2733" spans="1:14" x14ac:dyDescent="0.35">
      <c r="A2733" s="3"/>
      <c r="B2733" s="3"/>
      <c r="C2733" s="3"/>
      <c r="D2733" s="3"/>
      <c r="E2733" s="3"/>
      <c r="F2733" s="3"/>
      <c r="G2733" s="3"/>
      <c r="H2733" s="3"/>
      <c r="I2733" s="3"/>
      <c r="J2733" s="3"/>
      <c r="K2733" s="3"/>
      <c r="L2733" s="3"/>
      <c r="N2733" s="121"/>
    </row>
    <row r="2734" spans="1:14" x14ac:dyDescent="0.35">
      <c r="A2734" s="3"/>
      <c r="B2734" s="3"/>
      <c r="C2734" s="3"/>
      <c r="D2734" s="3"/>
      <c r="E2734" s="3"/>
      <c r="F2734" s="3"/>
      <c r="G2734" s="3"/>
      <c r="H2734" s="3"/>
      <c r="I2734" s="3"/>
      <c r="J2734" s="3"/>
      <c r="K2734" s="3"/>
      <c r="L2734" s="3"/>
      <c r="N2734" s="121"/>
    </row>
    <row r="2735" spans="1:14" x14ac:dyDescent="0.35">
      <c r="A2735" s="3"/>
      <c r="B2735" s="3"/>
      <c r="C2735" s="3"/>
      <c r="D2735" s="3"/>
      <c r="E2735" s="3"/>
      <c r="F2735" s="3"/>
      <c r="G2735" s="3"/>
      <c r="H2735" s="3"/>
      <c r="I2735" s="3"/>
      <c r="J2735" s="3"/>
      <c r="K2735" s="3"/>
      <c r="L2735" s="3"/>
      <c r="N2735" s="121"/>
    </row>
    <row r="2736" spans="1:14" x14ac:dyDescent="0.35">
      <c r="A2736" s="3"/>
      <c r="B2736" s="3"/>
      <c r="C2736" s="3"/>
      <c r="D2736" s="3"/>
      <c r="E2736" s="3"/>
      <c r="F2736" s="3"/>
      <c r="G2736" s="3"/>
      <c r="H2736" s="3"/>
      <c r="I2736" s="3"/>
      <c r="J2736" s="3"/>
      <c r="K2736" s="3"/>
      <c r="L2736" s="3"/>
      <c r="N2736" s="121"/>
    </row>
    <row r="2737" spans="1:14" x14ac:dyDescent="0.35">
      <c r="A2737" s="3"/>
      <c r="B2737" s="3"/>
      <c r="C2737" s="3"/>
      <c r="D2737" s="3"/>
      <c r="E2737" s="3"/>
      <c r="F2737" s="3"/>
      <c r="G2737" s="3"/>
      <c r="H2737" s="3"/>
      <c r="I2737" s="3"/>
      <c r="J2737" s="3"/>
      <c r="K2737" s="3"/>
      <c r="L2737" s="3"/>
      <c r="N2737" s="121"/>
    </row>
    <row r="2738" spans="1:14" x14ac:dyDescent="0.35">
      <c r="A2738" s="3"/>
      <c r="B2738" s="3"/>
      <c r="C2738" s="3"/>
      <c r="D2738" s="3"/>
      <c r="E2738" s="3"/>
      <c r="F2738" s="3"/>
      <c r="G2738" s="3"/>
      <c r="H2738" s="3"/>
      <c r="I2738" s="3"/>
      <c r="J2738" s="3"/>
      <c r="K2738" s="3"/>
      <c r="L2738" s="3"/>
      <c r="N2738" s="121"/>
    </row>
    <row r="2739" spans="1:14" x14ac:dyDescent="0.35">
      <c r="A2739" s="3"/>
      <c r="B2739" s="3"/>
      <c r="C2739" s="3"/>
      <c r="D2739" s="3"/>
      <c r="E2739" s="3"/>
      <c r="F2739" s="3"/>
      <c r="G2739" s="3"/>
      <c r="H2739" s="3"/>
      <c r="I2739" s="3"/>
      <c r="J2739" s="3"/>
      <c r="K2739" s="3"/>
      <c r="L2739" s="3"/>
      <c r="N2739" s="121"/>
    </row>
    <row r="2740" spans="1:14" x14ac:dyDescent="0.35">
      <c r="A2740" s="3"/>
      <c r="B2740" s="3"/>
      <c r="C2740" s="3"/>
      <c r="D2740" s="3"/>
      <c r="E2740" s="3"/>
      <c r="F2740" s="3"/>
      <c r="G2740" s="3"/>
      <c r="H2740" s="3"/>
      <c r="I2740" s="3"/>
      <c r="J2740" s="3"/>
      <c r="K2740" s="3"/>
      <c r="L2740" s="3"/>
      <c r="N2740" s="121"/>
    </row>
    <row r="2741" spans="1:14" x14ac:dyDescent="0.35">
      <c r="A2741" s="3"/>
      <c r="B2741" s="3"/>
      <c r="C2741" s="3"/>
      <c r="D2741" s="3"/>
      <c r="E2741" s="3"/>
      <c r="F2741" s="3"/>
      <c r="G2741" s="3"/>
      <c r="H2741" s="3"/>
      <c r="I2741" s="3"/>
      <c r="J2741" s="3"/>
      <c r="K2741" s="3"/>
      <c r="L2741" s="3"/>
      <c r="N2741" s="121"/>
    </row>
    <row r="2742" spans="1:14" x14ac:dyDescent="0.35">
      <c r="A2742" s="3"/>
      <c r="B2742" s="3"/>
      <c r="C2742" s="3"/>
      <c r="D2742" s="3"/>
      <c r="E2742" s="3"/>
      <c r="F2742" s="3"/>
      <c r="G2742" s="3"/>
      <c r="H2742" s="3"/>
      <c r="I2742" s="3"/>
      <c r="J2742" s="3"/>
      <c r="K2742" s="3"/>
      <c r="L2742" s="3"/>
      <c r="N2742" s="121"/>
    </row>
    <row r="2743" spans="1:14" x14ac:dyDescent="0.35">
      <c r="A2743" s="3"/>
      <c r="B2743" s="3"/>
      <c r="C2743" s="3"/>
      <c r="D2743" s="3"/>
      <c r="E2743" s="3"/>
      <c r="F2743" s="3"/>
      <c r="G2743" s="3"/>
      <c r="H2743" s="3"/>
      <c r="I2743" s="3"/>
      <c r="J2743" s="3"/>
      <c r="K2743" s="3"/>
      <c r="L2743" s="3"/>
      <c r="N2743" s="121"/>
    </row>
    <row r="2744" spans="1:14" x14ac:dyDescent="0.35">
      <c r="A2744" s="3"/>
      <c r="B2744" s="3"/>
      <c r="C2744" s="3"/>
      <c r="D2744" s="3"/>
      <c r="E2744" s="3"/>
      <c r="F2744" s="3"/>
      <c r="G2744" s="3"/>
      <c r="H2744" s="3"/>
      <c r="I2744" s="3"/>
      <c r="J2744" s="3"/>
      <c r="K2744" s="3"/>
      <c r="L2744" s="3"/>
      <c r="N2744" s="121"/>
    </row>
    <row r="2745" spans="1:14" x14ac:dyDescent="0.35">
      <c r="A2745" s="3"/>
      <c r="B2745" s="3"/>
      <c r="C2745" s="3"/>
      <c r="D2745" s="3"/>
      <c r="E2745" s="3"/>
      <c r="F2745" s="3"/>
      <c r="G2745" s="3"/>
      <c r="H2745" s="3"/>
      <c r="I2745" s="3"/>
      <c r="J2745" s="3"/>
      <c r="K2745" s="3"/>
      <c r="L2745" s="3"/>
      <c r="N2745" s="121"/>
    </row>
    <row r="2746" spans="1:14" x14ac:dyDescent="0.35">
      <c r="A2746" s="3"/>
      <c r="B2746" s="3"/>
      <c r="C2746" s="3"/>
      <c r="D2746" s="3"/>
      <c r="E2746" s="3"/>
      <c r="F2746" s="3"/>
      <c r="G2746" s="3"/>
      <c r="H2746" s="3"/>
      <c r="I2746" s="3"/>
      <c r="J2746" s="3"/>
      <c r="K2746" s="3"/>
      <c r="L2746" s="3"/>
      <c r="N2746" s="121"/>
    </row>
    <row r="2747" spans="1:14" x14ac:dyDescent="0.35">
      <c r="A2747" s="3"/>
      <c r="B2747" s="3"/>
      <c r="C2747" s="3"/>
      <c r="D2747" s="3"/>
      <c r="E2747" s="3"/>
      <c r="F2747" s="3"/>
      <c r="G2747" s="3"/>
      <c r="H2747" s="3"/>
      <c r="I2747" s="3"/>
      <c r="J2747" s="3"/>
      <c r="K2747" s="3"/>
      <c r="L2747" s="3"/>
      <c r="N2747" s="121"/>
    </row>
    <row r="2748" spans="1:14" x14ac:dyDescent="0.35">
      <c r="A2748" s="3"/>
      <c r="B2748" s="3"/>
      <c r="C2748" s="3"/>
      <c r="D2748" s="3"/>
      <c r="E2748" s="3"/>
      <c r="F2748" s="3"/>
      <c r="G2748" s="3"/>
      <c r="H2748" s="3"/>
      <c r="I2748" s="3"/>
      <c r="J2748" s="3"/>
      <c r="K2748" s="3"/>
      <c r="L2748" s="3"/>
      <c r="N2748" s="121"/>
    </row>
    <row r="2749" spans="1:14" x14ac:dyDescent="0.35">
      <c r="A2749" s="3"/>
      <c r="B2749" s="3"/>
      <c r="C2749" s="3"/>
      <c r="D2749" s="3"/>
      <c r="E2749" s="3"/>
      <c r="F2749" s="3"/>
      <c r="G2749" s="3"/>
      <c r="H2749" s="3"/>
      <c r="I2749" s="3"/>
      <c r="J2749" s="3"/>
      <c r="K2749" s="3"/>
      <c r="L2749" s="3"/>
      <c r="N2749" s="121"/>
    </row>
    <row r="2750" spans="1:14" x14ac:dyDescent="0.35">
      <c r="A2750" s="3"/>
      <c r="B2750" s="3"/>
      <c r="C2750" s="3"/>
      <c r="D2750" s="3"/>
      <c r="E2750" s="3"/>
      <c r="F2750" s="3"/>
      <c r="G2750" s="3"/>
      <c r="H2750" s="3"/>
      <c r="I2750" s="3"/>
      <c r="J2750" s="3"/>
      <c r="K2750" s="3"/>
      <c r="L2750" s="3"/>
      <c r="N2750" s="121"/>
    </row>
    <row r="2751" spans="1:14" x14ac:dyDescent="0.35">
      <c r="A2751" s="3"/>
      <c r="B2751" s="3"/>
      <c r="C2751" s="3"/>
      <c r="D2751" s="3"/>
      <c r="E2751" s="3"/>
      <c r="F2751" s="3"/>
      <c r="G2751" s="3"/>
      <c r="H2751" s="3"/>
      <c r="I2751" s="3"/>
      <c r="J2751" s="3"/>
      <c r="K2751" s="3"/>
      <c r="L2751" s="3"/>
      <c r="N2751" s="121"/>
    </row>
    <row r="2752" spans="1:14" x14ac:dyDescent="0.35">
      <c r="A2752" s="3"/>
      <c r="B2752" s="3"/>
      <c r="C2752" s="3"/>
      <c r="D2752" s="3"/>
      <c r="E2752" s="3"/>
      <c r="F2752" s="3"/>
      <c r="G2752" s="3"/>
      <c r="H2752" s="3"/>
      <c r="I2752" s="3"/>
      <c r="J2752" s="3"/>
      <c r="K2752" s="3"/>
      <c r="L2752" s="3"/>
      <c r="N2752" s="121"/>
    </row>
    <row r="2753" spans="1:14" x14ac:dyDescent="0.35">
      <c r="A2753" s="3"/>
      <c r="B2753" s="3"/>
      <c r="C2753" s="3"/>
      <c r="D2753" s="3"/>
      <c r="E2753" s="3"/>
      <c r="F2753" s="3"/>
      <c r="G2753" s="3"/>
      <c r="H2753" s="3"/>
      <c r="I2753" s="3"/>
      <c r="J2753" s="3"/>
      <c r="K2753" s="3"/>
      <c r="L2753" s="3"/>
      <c r="N2753" s="121"/>
    </row>
    <row r="2754" spans="1:14" x14ac:dyDescent="0.35">
      <c r="A2754" s="3"/>
      <c r="B2754" s="3"/>
      <c r="C2754" s="3"/>
      <c r="D2754" s="3"/>
      <c r="E2754" s="3"/>
      <c r="F2754" s="3"/>
      <c r="G2754" s="3"/>
      <c r="H2754" s="3"/>
      <c r="I2754" s="3"/>
      <c r="J2754" s="3"/>
      <c r="K2754" s="3"/>
      <c r="L2754" s="3"/>
      <c r="N2754" s="121"/>
    </row>
    <row r="2755" spans="1:14" x14ac:dyDescent="0.35">
      <c r="A2755" s="3"/>
      <c r="B2755" s="3"/>
      <c r="C2755" s="3"/>
      <c r="D2755" s="3"/>
      <c r="E2755" s="3"/>
      <c r="F2755" s="3"/>
      <c r="G2755" s="3"/>
      <c r="H2755" s="3"/>
      <c r="I2755" s="3"/>
      <c r="J2755" s="3"/>
      <c r="K2755" s="3"/>
      <c r="L2755" s="3"/>
      <c r="N2755" s="121"/>
    </row>
    <row r="2756" spans="1:14" x14ac:dyDescent="0.35">
      <c r="A2756" s="3"/>
      <c r="B2756" s="3"/>
      <c r="C2756" s="3"/>
      <c r="D2756" s="3"/>
      <c r="E2756" s="3"/>
      <c r="F2756" s="3"/>
      <c r="G2756" s="3"/>
      <c r="H2756" s="3"/>
      <c r="I2756" s="3"/>
      <c r="J2756" s="3"/>
      <c r="K2756" s="3"/>
      <c r="L2756" s="3"/>
      <c r="N2756" s="121"/>
    </row>
    <row r="2757" spans="1:14" x14ac:dyDescent="0.35">
      <c r="A2757" s="3"/>
      <c r="B2757" s="3"/>
      <c r="C2757" s="3"/>
      <c r="D2757" s="3"/>
      <c r="E2757" s="3"/>
      <c r="F2757" s="3"/>
      <c r="G2757" s="3"/>
      <c r="H2757" s="3"/>
      <c r="I2757" s="3"/>
      <c r="J2757" s="3"/>
      <c r="K2757" s="3"/>
      <c r="L2757" s="3"/>
      <c r="N2757" s="121"/>
    </row>
    <row r="2758" spans="1:14" x14ac:dyDescent="0.35">
      <c r="A2758" s="3"/>
      <c r="B2758" s="3"/>
      <c r="C2758" s="3"/>
      <c r="D2758" s="3"/>
      <c r="E2758" s="3"/>
      <c r="F2758" s="3"/>
      <c r="G2758" s="3"/>
      <c r="H2758" s="3"/>
      <c r="I2758" s="3"/>
      <c r="J2758" s="3"/>
      <c r="K2758" s="3"/>
      <c r="L2758" s="3"/>
      <c r="N2758" s="121"/>
    </row>
    <row r="2759" spans="1:14" x14ac:dyDescent="0.35">
      <c r="A2759" s="3"/>
      <c r="B2759" s="3"/>
      <c r="C2759" s="3"/>
      <c r="D2759" s="3"/>
      <c r="E2759" s="3"/>
      <c r="F2759" s="3"/>
      <c r="G2759" s="3"/>
      <c r="H2759" s="3"/>
      <c r="I2759" s="3"/>
      <c r="J2759" s="3"/>
      <c r="K2759" s="3"/>
      <c r="L2759" s="3"/>
      <c r="N2759" s="121"/>
    </row>
    <row r="2760" spans="1:14" x14ac:dyDescent="0.35">
      <c r="A2760" s="3"/>
      <c r="B2760" s="3"/>
      <c r="C2760" s="3"/>
      <c r="D2760" s="3"/>
      <c r="E2760" s="3"/>
      <c r="F2760" s="3"/>
      <c r="G2760" s="3"/>
      <c r="H2760" s="3"/>
      <c r="I2760" s="3"/>
      <c r="J2760" s="3"/>
      <c r="K2760" s="3"/>
      <c r="L2760" s="3"/>
      <c r="N2760" s="121"/>
    </row>
    <row r="2761" spans="1:14" x14ac:dyDescent="0.35">
      <c r="A2761" s="3"/>
      <c r="B2761" s="3"/>
      <c r="C2761" s="3"/>
      <c r="D2761" s="3"/>
      <c r="E2761" s="3"/>
      <c r="F2761" s="3"/>
      <c r="G2761" s="3"/>
      <c r="H2761" s="3"/>
      <c r="I2761" s="3"/>
      <c r="J2761" s="3"/>
      <c r="K2761" s="3"/>
      <c r="L2761" s="3"/>
      <c r="N2761" s="121"/>
    </row>
    <row r="2762" spans="1:14" x14ac:dyDescent="0.35">
      <c r="A2762" s="3"/>
      <c r="B2762" s="3"/>
      <c r="C2762" s="3"/>
      <c r="D2762" s="3"/>
      <c r="E2762" s="3"/>
      <c r="F2762" s="3"/>
      <c r="G2762" s="3"/>
      <c r="H2762" s="3"/>
      <c r="I2762" s="3"/>
      <c r="J2762" s="3"/>
      <c r="K2762" s="3"/>
      <c r="L2762" s="3"/>
      <c r="N2762" s="121"/>
    </row>
    <row r="2763" spans="1:14" x14ac:dyDescent="0.35">
      <c r="A2763" s="3"/>
      <c r="B2763" s="3"/>
      <c r="C2763" s="3"/>
      <c r="D2763" s="3"/>
      <c r="E2763" s="3"/>
      <c r="F2763" s="3"/>
      <c r="G2763" s="3"/>
      <c r="H2763" s="3"/>
      <c r="I2763" s="3"/>
      <c r="J2763" s="3"/>
      <c r="K2763" s="3"/>
      <c r="L2763" s="3"/>
      <c r="N2763" s="121"/>
    </row>
    <row r="2764" spans="1:14" x14ac:dyDescent="0.35">
      <c r="A2764" s="3"/>
      <c r="B2764" s="3"/>
      <c r="C2764" s="3"/>
      <c r="D2764" s="3"/>
      <c r="E2764" s="3"/>
      <c r="F2764" s="3"/>
      <c r="G2764" s="3"/>
      <c r="H2764" s="3"/>
      <c r="I2764" s="3"/>
      <c r="J2764" s="3"/>
      <c r="K2764" s="3"/>
      <c r="L2764" s="3"/>
      <c r="N2764" s="121"/>
    </row>
    <row r="2765" spans="1:14" x14ac:dyDescent="0.35">
      <c r="A2765" s="3"/>
      <c r="B2765" s="3"/>
      <c r="C2765" s="3"/>
      <c r="D2765" s="3"/>
      <c r="E2765" s="3"/>
      <c r="F2765" s="3"/>
      <c r="G2765" s="3"/>
      <c r="H2765" s="3"/>
      <c r="I2765" s="3"/>
      <c r="J2765" s="3"/>
      <c r="K2765" s="3"/>
      <c r="L2765" s="3"/>
      <c r="N2765" s="121"/>
    </row>
    <row r="2766" spans="1:14" x14ac:dyDescent="0.35">
      <c r="A2766" s="3"/>
      <c r="B2766" s="3"/>
      <c r="C2766" s="3"/>
      <c r="D2766" s="3"/>
      <c r="E2766" s="3"/>
      <c r="F2766" s="3"/>
      <c r="G2766" s="3"/>
      <c r="H2766" s="3"/>
      <c r="I2766" s="3"/>
      <c r="J2766" s="3"/>
      <c r="K2766" s="3"/>
      <c r="L2766" s="3"/>
      <c r="N2766" s="121"/>
    </row>
    <row r="2767" spans="1:14" x14ac:dyDescent="0.35">
      <c r="A2767" s="3"/>
      <c r="B2767" s="3"/>
      <c r="C2767" s="3"/>
      <c r="D2767" s="3"/>
      <c r="E2767" s="3"/>
      <c r="F2767" s="3"/>
      <c r="G2767" s="3"/>
      <c r="H2767" s="3"/>
      <c r="I2767" s="3"/>
      <c r="J2767" s="3"/>
      <c r="K2767" s="3"/>
      <c r="L2767" s="3"/>
      <c r="N2767" s="121"/>
    </row>
    <row r="2768" spans="1:14" x14ac:dyDescent="0.35">
      <c r="A2768" s="3"/>
      <c r="B2768" s="3"/>
      <c r="C2768" s="3"/>
      <c r="D2768" s="3"/>
      <c r="E2768" s="3"/>
      <c r="F2768" s="3"/>
      <c r="G2768" s="3"/>
      <c r="H2768" s="3"/>
      <c r="I2768" s="3"/>
      <c r="J2768" s="3"/>
      <c r="K2768" s="3"/>
      <c r="L2768" s="3"/>
      <c r="N2768" s="121"/>
    </row>
    <row r="2769" spans="1:14" x14ac:dyDescent="0.35">
      <c r="A2769" s="3"/>
      <c r="B2769" s="3"/>
      <c r="C2769" s="3"/>
      <c r="D2769" s="3"/>
      <c r="E2769" s="3"/>
      <c r="F2769" s="3"/>
      <c r="G2769" s="3"/>
      <c r="H2769" s="3"/>
      <c r="I2769" s="3"/>
      <c r="J2769" s="3"/>
      <c r="K2769" s="3"/>
      <c r="L2769" s="3"/>
      <c r="N2769" s="121"/>
    </row>
    <row r="2770" spans="1:14" x14ac:dyDescent="0.35">
      <c r="A2770" s="3"/>
      <c r="B2770" s="3"/>
      <c r="C2770" s="3"/>
      <c r="D2770" s="3"/>
      <c r="E2770" s="3"/>
      <c r="F2770" s="3"/>
      <c r="G2770" s="3"/>
      <c r="H2770" s="3"/>
      <c r="I2770" s="3"/>
      <c r="J2770" s="3"/>
      <c r="K2770" s="3"/>
      <c r="L2770" s="3"/>
      <c r="N2770" s="121"/>
    </row>
    <row r="2771" spans="1:14" x14ac:dyDescent="0.35">
      <c r="A2771" s="3"/>
      <c r="B2771" s="3"/>
      <c r="C2771" s="3"/>
      <c r="D2771" s="3"/>
      <c r="E2771" s="3"/>
      <c r="F2771" s="3"/>
      <c r="G2771" s="3"/>
      <c r="H2771" s="3"/>
      <c r="I2771" s="3"/>
      <c r="J2771" s="3"/>
      <c r="K2771" s="3"/>
      <c r="L2771" s="3"/>
      <c r="N2771" s="121"/>
    </row>
    <row r="2772" spans="1:14" x14ac:dyDescent="0.35">
      <c r="A2772" s="3"/>
      <c r="B2772" s="3"/>
      <c r="C2772" s="3"/>
      <c r="D2772" s="3"/>
      <c r="E2772" s="3"/>
      <c r="F2772" s="3"/>
      <c r="G2772" s="3"/>
      <c r="H2772" s="3"/>
      <c r="I2772" s="3"/>
      <c r="J2772" s="3"/>
      <c r="K2772" s="3"/>
      <c r="L2772" s="3"/>
      <c r="N2772" s="121"/>
    </row>
    <row r="2773" spans="1:14" x14ac:dyDescent="0.35">
      <c r="A2773" s="3"/>
      <c r="B2773" s="3"/>
      <c r="C2773" s="3"/>
      <c r="D2773" s="3"/>
      <c r="E2773" s="3"/>
      <c r="F2773" s="3"/>
      <c r="G2773" s="3"/>
      <c r="H2773" s="3"/>
      <c r="I2773" s="3"/>
      <c r="J2773" s="3"/>
      <c r="K2773" s="3"/>
      <c r="L2773" s="3"/>
      <c r="N2773" s="121"/>
    </row>
    <row r="2774" spans="1:14" x14ac:dyDescent="0.35">
      <c r="A2774" s="3"/>
      <c r="B2774" s="3"/>
      <c r="C2774" s="3"/>
      <c r="D2774" s="3"/>
      <c r="E2774" s="3"/>
      <c r="F2774" s="3"/>
      <c r="G2774" s="3"/>
      <c r="H2774" s="3"/>
      <c r="I2774" s="3"/>
      <c r="J2774" s="3"/>
      <c r="K2774" s="3"/>
      <c r="L2774" s="3"/>
      <c r="N2774" s="121"/>
    </row>
    <row r="2775" spans="1:14" x14ac:dyDescent="0.35">
      <c r="A2775" s="3"/>
      <c r="B2775" s="3"/>
      <c r="C2775" s="3"/>
      <c r="D2775" s="3"/>
      <c r="E2775" s="3"/>
      <c r="F2775" s="3"/>
      <c r="G2775" s="3"/>
      <c r="H2775" s="3"/>
      <c r="I2775" s="3"/>
      <c r="J2775" s="3"/>
      <c r="K2775" s="3"/>
      <c r="L2775" s="3"/>
      <c r="N2775" s="121"/>
    </row>
    <row r="2776" spans="1:14" x14ac:dyDescent="0.35">
      <c r="A2776" s="3"/>
      <c r="B2776" s="3"/>
      <c r="C2776" s="3"/>
      <c r="D2776" s="3"/>
      <c r="E2776" s="3"/>
      <c r="F2776" s="3"/>
      <c r="G2776" s="3"/>
      <c r="H2776" s="3"/>
      <c r="I2776" s="3"/>
      <c r="J2776" s="3"/>
      <c r="K2776" s="3"/>
      <c r="L2776" s="3"/>
      <c r="N2776" s="121"/>
    </row>
    <row r="2777" spans="1:14" x14ac:dyDescent="0.35">
      <c r="A2777" s="3"/>
      <c r="B2777" s="3"/>
      <c r="C2777" s="3"/>
      <c r="D2777" s="3"/>
      <c r="E2777" s="3"/>
      <c r="F2777" s="3"/>
      <c r="G2777" s="3"/>
      <c r="H2777" s="3"/>
      <c r="I2777" s="3"/>
      <c r="J2777" s="3"/>
      <c r="K2777" s="3"/>
      <c r="L2777" s="3"/>
      <c r="N2777" s="121"/>
    </row>
    <row r="2778" spans="1:14" x14ac:dyDescent="0.35">
      <c r="A2778" s="3"/>
      <c r="B2778" s="3"/>
      <c r="C2778" s="3"/>
      <c r="D2778" s="3"/>
      <c r="E2778" s="3"/>
      <c r="F2778" s="3"/>
      <c r="G2778" s="3"/>
      <c r="H2778" s="3"/>
      <c r="I2778" s="3"/>
      <c r="J2778" s="3"/>
      <c r="K2778" s="3"/>
      <c r="L2778" s="3"/>
      <c r="N2778" s="121"/>
    </row>
    <row r="2779" spans="1:14" x14ac:dyDescent="0.35">
      <c r="A2779" s="3"/>
      <c r="B2779" s="3"/>
      <c r="C2779" s="3"/>
      <c r="D2779" s="3"/>
      <c r="E2779" s="3"/>
      <c r="F2779" s="3"/>
      <c r="G2779" s="3"/>
      <c r="H2779" s="3"/>
      <c r="I2779" s="3"/>
      <c r="J2779" s="3"/>
      <c r="K2779" s="3"/>
      <c r="L2779" s="3"/>
      <c r="N2779" s="121"/>
    </row>
    <row r="2780" spans="1:14" x14ac:dyDescent="0.35">
      <c r="A2780" s="3"/>
      <c r="B2780" s="3"/>
      <c r="C2780" s="3"/>
      <c r="D2780" s="3"/>
      <c r="E2780" s="3"/>
      <c r="F2780" s="3"/>
      <c r="G2780" s="3"/>
      <c r="H2780" s="3"/>
      <c r="I2780" s="3"/>
      <c r="J2780" s="3"/>
      <c r="K2780" s="3"/>
      <c r="L2780" s="3"/>
      <c r="N2780" s="121"/>
    </row>
    <row r="2781" spans="1:14" x14ac:dyDescent="0.35">
      <c r="A2781" s="3"/>
      <c r="B2781" s="3"/>
      <c r="C2781" s="3"/>
      <c r="D2781" s="3"/>
      <c r="E2781" s="3"/>
      <c r="F2781" s="3"/>
      <c r="G2781" s="3"/>
      <c r="H2781" s="3"/>
      <c r="I2781" s="3"/>
      <c r="J2781" s="3"/>
      <c r="K2781" s="3"/>
      <c r="L2781" s="3"/>
      <c r="N2781" s="121"/>
    </row>
    <row r="2782" spans="1:14" x14ac:dyDescent="0.35">
      <c r="A2782" s="3"/>
      <c r="B2782" s="3"/>
      <c r="C2782" s="3"/>
      <c r="D2782" s="3"/>
      <c r="E2782" s="3"/>
      <c r="F2782" s="3"/>
      <c r="G2782" s="3"/>
      <c r="H2782" s="3"/>
      <c r="I2782" s="3"/>
      <c r="J2782" s="3"/>
      <c r="K2782" s="3"/>
      <c r="L2782" s="3"/>
      <c r="N2782" s="121"/>
    </row>
    <row r="2783" spans="1:14" x14ac:dyDescent="0.35">
      <c r="A2783" s="3"/>
      <c r="B2783" s="3"/>
      <c r="C2783" s="3"/>
      <c r="D2783" s="3"/>
      <c r="E2783" s="3"/>
      <c r="F2783" s="3"/>
      <c r="G2783" s="3"/>
      <c r="H2783" s="3"/>
      <c r="I2783" s="3"/>
      <c r="J2783" s="3"/>
      <c r="K2783" s="3"/>
      <c r="L2783" s="3"/>
      <c r="N2783" s="121"/>
    </row>
    <row r="2784" spans="1:14" x14ac:dyDescent="0.35">
      <c r="A2784" s="3"/>
      <c r="B2784" s="3"/>
      <c r="C2784" s="3"/>
      <c r="D2784" s="3"/>
      <c r="E2784" s="3"/>
      <c r="F2784" s="3"/>
      <c r="G2784" s="3"/>
      <c r="H2784" s="3"/>
      <c r="I2784" s="3"/>
      <c r="J2784" s="3"/>
      <c r="K2784" s="3"/>
      <c r="L2784" s="3"/>
      <c r="N2784" s="121"/>
    </row>
    <row r="2785" spans="1:14" x14ac:dyDescent="0.35">
      <c r="A2785" s="3"/>
      <c r="B2785" s="3"/>
      <c r="C2785" s="3"/>
      <c r="D2785" s="3"/>
      <c r="E2785" s="3"/>
      <c r="F2785" s="3"/>
      <c r="G2785" s="3"/>
      <c r="H2785" s="3"/>
      <c r="I2785" s="3"/>
      <c r="J2785" s="3"/>
      <c r="K2785" s="3"/>
      <c r="L2785" s="3"/>
      <c r="N2785" s="121"/>
    </row>
    <row r="2786" spans="1:14" x14ac:dyDescent="0.35">
      <c r="A2786" s="3"/>
      <c r="B2786" s="3"/>
      <c r="C2786" s="3"/>
      <c r="D2786" s="3"/>
      <c r="E2786" s="3"/>
      <c r="F2786" s="3"/>
      <c r="G2786" s="3"/>
      <c r="H2786" s="3"/>
      <c r="I2786" s="3"/>
      <c r="J2786" s="3"/>
      <c r="K2786" s="3"/>
      <c r="L2786" s="3"/>
      <c r="N2786" s="121"/>
    </row>
    <row r="2787" spans="1:14" x14ac:dyDescent="0.35">
      <c r="A2787" s="3"/>
      <c r="B2787" s="3"/>
      <c r="C2787" s="3"/>
      <c r="D2787" s="3"/>
      <c r="E2787" s="3"/>
      <c r="F2787" s="3"/>
      <c r="G2787" s="3"/>
      <c r="H2787" s="3"/>
      <c r="I2787" s="3"/>
      <c r="J2787" s="3"/>
      <c r="K2787" s="3"/>
      <c r="L2787" s="3"/>
      <c r="N2787" s="121"/>
    </row>
    <row r="2788" spans="1:14" x14ac:dyDescent="0.35">
      <c r="A2788" s="3"/>
      <c r="B2788" s="3"/>
      <c r="C2788" s="3"/>
      <c r="D2788" s="3"/>
      <c r="E2788" s="3"/>
      <c r="F2788" s="3"/>
      <c r="G2788" s="3"/>
      <c r="H2788" s="3"/>
      <c r="I2788" s="3"/>
      <c r="J2788" s="3"/>
      <c r="K2788" s="3"/>
      <c r="L2788" s="3"/>
      <c r="N2788" s="121"/>
    </row>
    <row r="2789" spans="1:14" x14ac:dyDescent="0.35">
      <c r="A2789" s="3"/>
      <c r="B2789" s="3"/>
      <c r="C2789" s="3"/>
      <c r="D2789" s="3"/>
      <c r="E2789" s="3"/>
      <c r="F2789" s="3"/>
      <c r="G2789" s="3"/>
      <c r="H2789" s="3"/>
      <c r="I2789" s="3"/>
      <c r="J2789" s="3"/>
      <c r="K2789" s="3"/>
      <c r="L2789" s="3"/>
      <c r="N2789" s="121"/>
    </row>
    <row r="2790" spans="1:14" x14ac:dyDescent="0.35">
      <c r="A2790" s="3"/>
      <c r="B2790" s="3"/>
      <c r="C2790" s="3"/>
      <c r="D2790" s="3"/>
      <c r="E2790" s="3"/>
      <c r="F2790" s="3"/>
      <c r="G2790" s="3"/>
      <c r="H2790" s="3"/>
      <c r="I2790" s="3"/>
      <c r="J2790" s="3"/>
      <c r="K2790" s="3"/>
      <c r="L2790" s="3"/>
      <c r="N2790" s="121"/>
    </row>
    <row r="2791" spans="1:14" x14ac:dyDescent="0.35">
      <c r="A2791" s="3"/>
      <c r="B2791" s="3"/>
      <c r="C2791" s="3"/>
      <c r="D2791" s="3"/>
      <c r="E2791" s="3"/>
      <c r="F2791" s="3"/>
      <c r="G2791" s="3"/>
      <c r="H2791" s="3"/>
      <c r="I2791" s="3"/>
      <c r="J2791" s="3"/>
      <c r="K2791" s="3"/>
      <c r="L2791" s="3"/>
      <c r="N2791" s="121"/>
    </row>
    <row r="2792" spans="1:14" x14ac:dyDescent="0.35">
      <c r="A2792" s="3"/>
      <c r="B2792" s="3"/>
      <c r="C2792" s="3"/>
      <c r="D2792" s="3"/>
      <c r="E2792" s="3"/>
      <c r="F2792" s="3"/>
      <c r="G2792" s="3"/>
      <c r="H2792" s="3"/>
      <c r="I2792" s="3"/>
      <c r="J2792" s="3"/>
      <c r="K2792" s="3"/>
      <c r="L2792" s="3"/>
      <c r="N2792" s="121"/>
    </row>
    <row r="2793" spans="1:14" x14ac:dyDescent="0.35">
      <c r="A2793" s="3"/>
      <c r="B2793" s="3"/>
      <c r="C2793" s="3"/>
      <c r="D2793" s="3"/>
      <c r="E2793" s="3"/>
      <c r="F2793" s="3"/>
      <c r="G2793" s="3"/>
      <c r="H2793" s="3"/>
      <c r="I2793" s="3"/>
      <c r="J2793" s="3"/>
      <c r="K2793" s="3"/>
      <c r="L2793" s="3"/>
      <c r="N2793" s="121"/>
    </row>
    <row r="2794" spans="1:14" x14ac:dyDescent="0.35">
      <c r="A2794" s="3"/>
      <c r="B2794" s="3"/>
      <c r="C2794" s="3"/>
      <c r="D2794" s="3"/>
      <c r="E2794" s="3"/>
      <c r="F2794" s="3"/>
      <c r="G2794" s="3"/>
      <c r="H2794" s="3"/>
      <c r="I2794" s="3"/>
      <c r="J2794" s="3"/>
      <c r="K2794" s="3"/>
      <c r="L2794" s="3"/>
      <c r="N2794" s="121"/>
    </row>
    <row r="2795" spans="1:14" x14ac:dyDescent="0.35">
      <c r="A2795" s="3"/>
      <c r="B2795" s="3"/>
      <c r="C2795" s="3"/>
      <c r="D2795" s="3"/>
      <c r="E2795" s="3"/>
      <c r="F2795" s="3"/>
      <c r="G2795" s="3"/>
      <c r="H2795" s="3"/>
      <c r="I2795" s="3"/>
      <c r="J2795" s="3"/>
      <c r="K2795" s="3"/>
      <c r="L2795" s="3"/>
      <c r="N2795" s="121"/>
    </row>
    <row r="2796" spans="1:14" x14ac:dyDescent="0.35">
      <c r="A2796" s="3"/>
      <c r="B2796" s="3"/>
      <c r="C2796" s="3"/>
      <c r="D2796" s="3"/>
      <c r="E2796" s="3"/>
      <c r="F2796" s="3"/>
      <c r="G2796" s="3"/>
      <c r="H2796" s="3"/>
      <c r="I2796" s="3"/>
      <c r="J2796" s="3"/>
      <c r="K2796" s="3"/>
      <c r="L2796" s="3"/>
      <c r="N2796" s="121"/>
    </row>
    <row r="2797" spans="1:14" x14ac:dyDescent="0.35">
      <c r="A2797" s="3"/>
      <c r="B2797" s="3"/>
      <c r="C2797" s="3"/>
      <c r="D2797" s="3"/>
      <c r="E2797" s="3"/>
      <c r="F2797" s="3"/>
      <c r="G2797" s="3"/>
      <c r="H2797" s="3"/>
      <c r="I2797" s="3"/>
      <c r="J2797" s="3"/>
      <c r="K2797" s="3"/>
      <c r="L2797" s="3"/>
      <c r="N2797" s="121"/>
    </row>
    <row r="2798" spans="1:14" x14ac:dyDescent="0.35">
      <c r="A2798" s="3"/>
      <c r="B2798" s="3"/>
      <c r="C2798" s="3"/>
      <c r="D2798" s="3"/>
      <c r="E2798" s="3"/>
      <c r="F2798" s="3"/>
      <c r="G2798" s="3"/>
      <c r="H2798" s="3"/>
      <c r="I2798" s="3"/>
      <c r="J2798" s="3"/>
      <c r="K2798" s="3"/>
      <c r="L2798" s="3"/>
      <c r="N2798" s="121"/>
    </row>
    <row r="2799" spans="1:14" x14ac:dyDescent="0.35">
      <c r="A2799" s="3"/>
      <c r="B2799" s="3"/>
      <c r="C2799" s="3"/>
      <c r="D2799" s="3"/>
      <c r="E2799" s="3"/>
      <c r="F2799" s="3"/>
      <c r="G2799" s="3"/>
      <c r="H2799" s="3"/>
      <c r="I2799" s="3"/>
      <c r="J2799" s="3"/>
      <c r="K2799" s="3"/>
      <c r="L2799" s="3"/>
      <c r="N2799" s="121"/>
    </row>
    <row r="2800" spans="1:14" x14ac:dyDescent="0.35">
      <c r="A2800" s="3"/>
      <c r="B2800" s="3"/>
      <c r="C2800" s="3"/>
      <c r="D2800" s="3"/>
      <c r="E2800" s="3"/>
      <c r="F2800" s="3"/>
      <c r="G2800" s="3"/>
      <c r="H2800" s="3"/>
      <c r="I2800" s="3"/>
      <c r="J2800" s="3"/>
      <c r="K2800" s="3"/>
      <c r="L2800" s="3"/>
      <c r="N2800" s="121"/>
    </row>
    <row r="2801" spans="1:14" x14ac:dyDescent="0.35">
      <c r="A2801" s="3"/>
      <c r="B2801" s="3"/>
      <c r="C2801" s="3"/>
      <c r="D2801" s="3"/>
      <c r="E2801" s="3"/>
      <c r="F2801" s="3"/>
      <c r="G2801" s="3"/>
      <c r="H2801" s="3"/>
      <c r="I2801" s="3"/>
      <c r="J2801" s="3"/>
      <c r="K2801" s="3"/>
      <c r="L2801" s="3"/>
      <c r="N2801" s="121"/>
    </row>
    <row r="2802" spans="1:14" x14ac:dyDescent="0.35">
      <c r="A2802" s="3"/>
      <c r="B2802" s="3"/>
      <c r="C2802" s="3"/>
      <c r="D2802" s="3"/>
      <c r="E2802" s="3"/>
      <c r="F2802" s="3"/>
      <c r="G2802" s="3"/>
      <c r="H2802" s="3"/>
      <c r="I2802" s="3"/>
      <c r="J2802" s="3"/>
      <c r="K2802" s="3"/>
      <c r="L2802" s="3"/>
      <c r="N2802" s="121"/>
    </row>
    <row r="2803" spans="1:14" x14ac:dyDescent="0.35">
      <c r="A2803" s="3"/>
      <c r="B2803" s="3"/>
      <c r="C2803" s="3"/>
      <c r="D2803" s="3"/>
      <c r="E2803" s="3"/>
      <c r="F2803" s="3"/>
      <c r="G2803" s="3"/>
      <c r="H2803" s="3"/>
      <c r="I2803" s="3"/>
      <c r="J2803" s="3"/>
      <c r="K2803" s="3"/>
      <c r="L2803" s="3"/>
      <c r="N2803" s="121"/>
    </row>
    <row r="2804" spans="1:14" x14ac:dyDescent="0.35">
      <c r="A2804" s="3"/>
      <c r="B2804" s="3"/>
      <c r="C2804" s="3"/>
      <c r="D2804" s="3"/>
      <c r="E2804" s="3"/>
      <c r="F2804" s="3"/>
      <c r="G2804" s="3"/>
      <c r="H2804" s="3"/>
      <c r="I2804" s="3"/>
      <c r="J2804" s="3"/>
      <c r="K2804" s="3"/>
      <c r="L2804" s="3"/>
      <c r="N2804" s="121"/>
    </row>
    <row r="2805" spans="1:14" x14ac:dyDescent="0.35">
      <c r="A2805" s="3"/>
      <c r="B2805" s="3"/>
      <c r="C2805" s="3"/>
      <c r="D2805" s="3"/>
      <c r="E2805" s="3"/>
      <c r="F2805" s="3"/>
      <c r="G2805" s="3"/>
      <c r="H2805" s="3"/>
      <c r="I2805" s="3"/>
      <c r="J2805" s="3"/>
      <c r="K2805" s="3"/>
      <c r="L2805" s="3"/>
      <c r="N2805" s="121"/>
    </row>
    <row r="2806" spans="1:14" x14ac:dyDescent="0.35">
      <c r="A2806" s="3"/>
      <c r="B2806" s="3"/>
      <c r="C2806" s="3"/>
      <c r="D2806" s="3"/>
      <c r="E2806" s="3"/>
      <c r="F2806" s="3"/>
      <c r="G2806" s="3"/>
      <c r="H2806" s="3"/>
      <c r="I2806" s="3"/>
      <c r="J2806" s="3"/>
      <c r="K2806" s="3"/>
      <c r="L2806" s="3"/>
      <c r="N2806" s="121"/>
    </row>
    <row r="2807" spans="1:14" x14ac:dyDescent="0.35">
      <c r="A2807" s="3"/>
      <c r="B2807" s="3"/>
      <c r="C2807" s="3"/>
      <c r="D2807" s="3"/>
      <c r="E2807" s="3"/>
      <c r="F2807" s="3"/>
      <c r="G2807" s="3"/>
      <c r="H2807" s="3"/>
      <c r="I2807" s="3"/>
      <c r="J2807" s="3"/>
      <c r="K2807" s="3"/>
      <c r="L2807" s="3"/>
      <c r="N2807" s="121"/>
    </row>
    <row r="2808" spans="1:14" x14ac:dyDescent="0.35">
      <c r="A2808" s="3"/>
      <c r="B2808" s="3"/>
      <c r="C2808" s="3"/>
      <c r="D2808" s="3"/>
      <c r="E2808" s="3"/>
      <c r="F2808" s="3"/>
      <c r="G2808" s="3"/>
      <c r="H2808" s="3"/>
      <c r="I2808" s="3"/>
      <c r="J2808" s="3"/>
      <c r="K2808" s="3"/>
      <c r="L2808" s="3"/>
      <c r="N2808" s="121"/>
    </row>
    <row r="2809" spans="1:14" x14ac:dyDescent="0.35">
      <c r="A2809" s="3"/>
      <c r="B2809" s="3"/>
      <c r="C2809" s="3"/>
      <c r="D2809" s="3"/>
      <c r="E2809" s="3"/>
      <c r="F2809" s="3"/>
      <c r="G2809" s="3"/>
      <c r="H2809" s="3"/>
      <c r="I2809" s="3"/>
      <c r="J2809" s="3"/>
      <c r="K2809" s="3"/>
      <c r="L2809" s="3"/>
      <c r="N2809" s="121"/>
    </row>
    <row r="2810" spans="1:14" x14ac:dyDescent="0.35">
      <c r="A2810" s="3"/>
      <c r="B2810" s="3"/>
      <c r="C2810" s="3"/>
      <c r="D2810" s="3"/>
      <c r="E2810" s="3"/>
      <c r="F2810" s="3"/>
      <c r="G2810" s="3"/>
      <c r="H2810" s="3"/>
      <c r="I2810" s="3"/>
      <c r="J2810" s="3"/>
      <c r="K2810" s="3"/>
      <c r="L2810" s="3"/>
      <c r="N2810" s="121"/>
    </row>
    <row r="2811" spans="1:14" x14ac:dyDescent="0.35">
      <c r="A2811" s="3"/>
      <c r="B2811" s="3"/>
      <c r="C2811" s="3"/>
      <c r="D2811" s="3"/>
      <c r="E2811" s="3"/>
      <c r="F2811" s="3"/>
      <c r="G2811" s="3"/>
      <c r="H2811" s="3"/>
      <c r="I2811" s="3"/>
      <c r="J2811" s="3"/>
      <c r="K2811" s="3"/>
      <c r="L2811" s="3"/>
      <c r="N2811" s="121"/>
    </row>
    <row r="2812" spans="1:14" x14ac:dyDescent="0.35">
      <c r="A2812" s="3"/>
      <c r="B2812" s="3"/>
      <c r="C2812" s="3"/>
      <c r="D2812" s="3"/>
      <c r="E2812" s="3"/>
      <c r="F2812" s="3"/>
      <c r="G2812" s="3"/>
      <c r="H2812" s="3"/>
      <c r="I2812" s="3"/>
      <c r="J2812" s="3"/>
      <c r="K2812" s="3"/>
      <c r="L2812" s="3"/>
      <c r="N2812" s="121"/>
    </row>
    <row r="2813" spans="1:14" x14ac:dyDescent="0.35">
      <c r="A2813" s="3"/>
      <c r="B2813" s="3"/>
      <c r="C2813" s="3"/>
      <c r="D2813" s="3"/>
      <c r="E2813" s="3"/>
      <c r="F2813" s="3"/>
      <c r="G2813" s="3"/>
      <c r="H2813" s="3"/>
      <c r="I2813" s="3"/>
      <c r="J2813" s="3"/>
      <c r="K2813" s="3"/>
      <c r="L2813" s="3"/>
      <c r="N2813" s="121"/>
    </row>
    <row r="2814" spans="1:14" x14ac:dyDescent="0.35">
      <c r="A2814" s="3"/>
      <c r="B2814" s="3"/>
      <c r="C2814" s="3"/>
      <c r="D2814" s="3"/>
      <c r="E2814" s="3"/>
      <c r="F2814" s="3"/>
      <c r="G2814" s="3"/>
      <c r="H2814" s="3"/>
      <c r="I2814" s="3"/>
      <c r="J2814" s="3"/>
      <c r="K2814" s="3"/>
      <c r="L2814" s="3"/>
      <c r="N2814" s="121"/>
    </row>
    <row r="2815" spans="1:14" x14ac:dyDescent="0.35">
      <c r="A2815" s="3"/>
      <c r="B2815" s="3"/>
      <c r="C2815" s="3"/>
      <c r="D2815" s="3"/>
      <c r="E2815" s="3"/>
      <c r="F2815" s="3"/>
      <c r="G2815" s="3"/>
      <c r="H2815" s="3"/>
      <c r="I2815" s="3"/>
      <c r="J2815" s="3"/>
      <c r="K2815" s="3"/>
      <c r="L2815" s="3"/>
      <c r="N2815" s="121"/>
    </row>
    <row r="2816" spans="1:14" x14ac:dyDescent="0.35">
      <c r="A2816" s="3"/>
      <c r="B2816" s="3"/>
      <c r="C2816" s="3"/>
      <c r="D2816" s="3"/>
      <c r="E2816" s="3"/>
      <c r="F2816" s="3"/>
      <c r="G2816" s="3"/>
      <c r="H2816" s="3"/>
      <c r="I2816" s="3"/>
      <c r="J2816" s="3"/>
      <c r="K2816" s="3"/>
      <c r="L2816" s="3"/>
      <c r="N2816" s="121"/>
    </row>
    <row r="2817" spans="1:14" x14ac:dyDescent="0.35">
      <c r="A2817" s="3"/>
      <c r="B2817" s="3"/>
      <c r="C2817" s="3"/>
      <c r="D2817" s="3"/>
      <c r="E2817" s="3"/>
      <c r="F2817" s="3"/>
      <c r="G2817" s="3"/>
      <c r="H2817" s="3"/>
      <c r="I2817" s="3"/>
      <c r="J2817" s="3"/>
      <c r="K2817" s="3"/>
      <c r="L2817" s="3"/>
      <c r="N2817" s="121"/>
    </row>
    <row r="2818" spans="1:14" x14ac:dyDescent="0.35">
      <c r="A2818" s="3"/>
      <c r="B2818" s="3"/>
      <c r="C2818" s="3"/>
      <c r="D2818" s="3"/>
      <c r="E2818" s="3"/>
      <c r="F2818" s="3"/>
      <c r="G2818" s="3"/>
      <c r="H2818" s="3"/>
      <c r="I2818" s="3"/>
      <c r="J2818" s="3"/>
      <c r="K2818" s="3"/>
      <c r="L2818" s="3"/>
      <c r="N2818" s="121"/>
    </row>
    <row r="2819" spans="1:14" x14ac:dyDescent="0.35">
      <c r="A2819" s="3"/>
      <c r="B2819" s="3"/>
      <c r="C2819" s="3"/>
      <c r="D2819" s="3"/>
      <c r="E2819" s="3"/>
      <c r="F2819" s="3"/>
      <c r="G2819" s="3"/>
      <c r="H2819" s="3"/>
      <c r="I2819" s="3"/>
      <c r="J2819" s="3"/>
      <c r="K2819" s="3"/>
      <c r="L2819" s="3"/>
      <c r="N2819" s="121"/>
    </row>
    <row r="2820" spans="1:14" x14ac:dyDescent="0.35">
      <c r="A2820" s="3"/>
      <c r="B2820" s="3"/>
      <c r="C2820" s="3"/>
      <c r="D2820" s="3"/>
      <c r="E2820" s="3"/>
      <c r="F2820" s="3"/>
      <c r="G2820" s="3"/>
      <c r="H2820" s="3"/>
      <c r="I2820" s="3"/>
      <c r="J2820" s="3"/>
      <c r="K2820" s="3"/>
      <c r="L2820" s="3"/>
      <c r="N2820" s="121"/>
    </row>
    <row r="2821" spans="1:14" x14ac:dyDescent="0.35">
      <c r="A2821" s="3"/>
      <c r="B2821" s="3"/>
      <c r="C2821" s="3"/>
      <c r="D2821" s="3"/>
      <c r="E2821" s="3"/>
      <c r="F2821" s="3"/>
      <c r="G2821" s="3"/>
      <c r="H2821" s="3"/>
      <c r="I2821" s="3"/>
      <c r="J2821" s="3"/>
      <c r="K2821" s="3"/>
      <c r="L2821" s="3"/>
      <c r="N2821" s="121"/>
    </row>
    <row r="2822" spans="1:14" x14ac:dyDescent="0.35">
      <c r="A2822" s="3"/>
      <c r="B2822" s="3"/>
      <c r="C2822" s="3"/>
      <c r="D2822" s="3"/>
      <c r="E2822" s="3"/>
      <c r="F2822" s="3"/>
      <c r="G2822" s="3"/>
      <c r="H2822" s="3"/>
      <c r="I2822" s="3"/>
      <c r="J2822" s="3"/>
      <c r="K2822" s="3"/>
      <c r="L2822" s="3"/>
      <c r="N2822" s="121"/>
    </row>
    <row r="2823" spans="1:14" x14ac:dyDescent="0.35">
      <c r="A2823" s="3"/>
      <c r="B2823" s="3"/>
      <c r="C2823" s="3"/>
      <c r="D2823" s="3"/>
      <c r="E2823" s="3"/>
      <c r="F2823" s="3"/>
      <c r="G2823" s="3"/>
      <c r="H2823" s="3"/>
      <c r="I2823" s="3"/>
      <c r="J2823" s="3"/>
      <c r="K2823" s="3"/>
      <c r="L2823" s="3"/>
      <c r="N2823" s="121"/>
    </row>
    <row r="2824" spans="1:14" x14ac:dyDescent="0.35">
      <c r="A2824" s="3"/>
      <c r="B2824" s="3"/>
      <c r="C2824" s="3"/>
      <c r="D2824" s="3"/>
      <c r="E2824" s="3"/>
      <c r="F2824" s="3"/>
      <c r="G2824" s="3"/>
      <c r="H2824" s="3"/>
      <c r="I2824" s="3"/>
      <c r="J2824" s="3"/>
      <c r="K2824" s="3"/>
      <c r="L2824" s="3"/>
      <c r="N2824" s="121"/>
    </row>
    <row r="2825" spans="1:14" x14ac:dyDescent="0.35">
      <c r="A2825" s="3"/>
      <c r="B2825" s="3"/>
      <c r="C2825" s="3"/>
      <c r="D2825" s="3"/>
      <c r="E2825" s="3"/>
      <c r="F2825" s="3"/>
      <c r="G2825" s="3"/>
      <c r="H2825" s="3"/>
      <c r="I2825" s="3"/>
      <c r="J2825" s="3"/>
      <c r="K2825" s="3"/>
      <c r="L2825" s="3"/>
      <c r="N2825" s="121"/>
    </row>
    <row r="2826" spans="1:14" x14ac:dyDescent="0.35">
      <c r="A2826" s="3"/>
      <c r="B2826" s="3"/>
      <c r="C2826" s="3"/>
      <c r="D2826" s="3"/>
      <c r="E2826" s="3"/>
      <c r="F2826" s="3"/>
      <c r="G2826" s="3"/>
      <c r="H2826" s="3"/>
      <c r="I2826" s="3"/>
      <c r="J2826" s="3"/>
      <c r="K2826" s="3"/>
      <c r="L2826" s="3"/>
      <c r="N2826" s="121"/>
    </row>
    <row r="2827" spans="1:14" x14ac:dyDescent="0.35">
      <c r="A2827" s="3"/>
      <c r="B2827" s="3"/>
      <c r="C2827" s="3"/>
      <c r="D2827" s="3"/>
      <c r="E2827" s="3"/>
      <c r="F2827" s="3"/>
      <c r="G2827" s="3"/>
      <c r="H2827" s="3"/>
      <c r="I2827" s="3"/>
      <c r="J2827" s="3"/>
      <c r="K2827" s="3"/>
      <c r="L2827" s="3"/>
      <c r="N2827" s="121"/>
    </row>
    <row r="2828" spans="1:14" x14ac:dyDescent="0.35">
      <c r="A2828" s="3"/>
      <c r="B2828" s="3"/>
      <c r="C2828" s="3"/>
      <c r="D2828" s="3"/>
      <c r="E2828" s="3"/>
      <c r="F2828" s="3"/>
      <c r="G2828" s="3"/>
      <c r="H2828" s="3"/>
      <c r="I2828" s="3"/>
      <c r="J2828" s="3"/>
      <c r="K2828" s="3"/>
      <c r="L2828" s="3"/>
      <c r="N2828" s="121"/>
    </row>
    <row r="2829" spans="1:14" x14ac:dyDescent="0.35">
      <c r="A2829" s="3"/>
      <c r="B2829" s="3"/>
      <c r="C2829" s="3"/>
      <c r="D2829" s="3"/>
      <c r="E2829" s="3"/>
      <c r="F2829" s="3"/>
      <c r="G2829" s="3"/>
      <c r="H2829" s="3"/>
      <c r="I2829" s="3"/>
      <c r="J2829" s="3"/>
      <c r="K2829" s="3"/>
      <c r="L2829" s="3"/>
      <c r="N2829" s="121"/>
    </row>
    <row r="2830" spans="1:14" x14ac:dyDescent="0.35">
      <c r="A2830" s="3"/>
      <c r="B2830" s="3"/>
      <c r="C2830" s="3"/>
      <c r="D2830" s="3"/>
      <c r="E2830" s="3"/>
      <c r="F2830" s="3"/>
      <c r="G2830" s="3"/>
      <c r="H2830" s="3"/>
      <c r="I2830" s="3"/>
      <c r="J2830" s="3"/>
      <c r="K2830" s="3"/>
      <c r="L2830" s="3"/>
      <c r="N2830" s="121"/>
    </row>
    <row r="2831" spans="1:14" x14ac:dyDescent="0.35">
      <c r="A2831" s="3"/>
      <c r="B2831" s="3"/>
      <c r="C2831" s="3"/>
      <c r="D2831" s="3"/>
      <c r="E2831" s="3"/>
      <c r="F2831" s="3"/>
      <c r="G2831" s="3"/>
      <c r="H2831" s="3"/>
      <c r="I2831" s="3"/>
      <c r="J2831" s="3"/>
      <c r="K2831" s="3"/>
      <c r="L2831" s="3"/>
      <c r="N2831" s="121"/>
    </row>
    <row r="2832" spans="1:14" x14ac:dyDescent="0.35">
      <c r="A2832" s="3"/>
      <c r="B2832" s="3"/>
      <c r="C2832" s="3"/>
      <c r="D2832" s="3"/>
      <c r="E2832" s="3"/>
      <c r="F2832" s="3"/>
      <c r="G2832" s="3"/>
      <c r="H2832" s="3"/>
      <c r="I2832" s="3"/>
      <c r="J2832" s="3"/>
      <c r="K2832" s="3"/>
      <c r="L2832" s="3"/>
      <c r="N2832" s="121"/>
    </row>
    <row r="2833" spans="1:14" x14ac:dyDescent="0.35">
      <c r="A2833" s="3"/>
      <c r="B2833" s="3"/>
      <c r="C2833" s="3"/>
      <c r="D2833" s="3"/>
      <c r="E2833" s="3"/>
      <c r="F2833" s="3"/>
      <c r="G2833" s="3"/>
      <c r="H2833" s="3"/>
      <c r="I2833" s="3"/>
      <c r="J2833" s="3"/>
      <c r="K2833" s="3"/>
      <c r="L2833" s="3"/>
      <c r="N2833" s="121"/>
    </row>
    <row r="2834" spans="1:14" x14ac:dyDescent="0.35">
      <c r="A2834" s="3"/>
      <c r="B2834" s="3"/>
      <c r="C2834" s="3"/>
      <c r="D2834" s="3"/>
      <c r="E2834" s="3"/>
      <c r="F2834" s="3"/>
      <c r="G2834" s="3"/>
      <c r="H2834" s="3"/>
      <c r="I2834" s="3"/>
      <c r="J2834" s="3"/>
      <c r="K2834" s="3"/>
      <c r="L2834" s="3"/>
      <c r="N2834" s="121"/>
    </row>
    <row r="2835" spans="1:14" x14ac:dyDescent="0.35">
      <c r="A2835" s="3"/>
      <c r="B2835" s="3"/>
      <c r="C2835" s="3"/>
      <c r="D2835" s="3"/>
      <c r="E2835" s="3"/>
      <c r="F2835" s="3"/>
      <c r="G2835" s="3"/>
      <c r="H2835" s="3"/>
      <c r="I2835" s="3"/>
      <c r="J2835" s="3"/>
      <c r="K2835" s="3"/>
      <c r="L2835" s="3"/>
      <c r="N2835" s="121"/>
    </row>
    <row r="2836" spans="1:14" x14ac:dyDescent="0.35">
      <c r="A2836" s="3"/>
      <c r="B2836" s="3"/>
      <c r="C2836" s="3"/>
      <c r="D2836" s="3"/>
      <c r="E2836" s="3"/>
      <c r="F2836" s="3"/>
      <c r="G2836" s="3"/>
      <c r="H2836" s="3"/>
      <c r="I2836" s="3"/>
      <c r="J2836" s="3"/>
      <c r="K2836" s="3"/>
      <c r="L2836" s="3"/>
      <c r="N2836" s="121"/>
    </row>
    <row r="2837" spans="1:14" x14ac:dyDescent="0.35">
      <c r="A2837" s="3"/>
      <c r="B2837" s="3"/>
      <c r="C2837" s="3"/>
      <c r="D2837" s="3"/>
      <c r="E2837" s="3"/>
      <c r="F2837" s="3"/>
      <c r="G2837" s="3"/>
      <c r="H2837" s="3"/>
      <c r="I2837" s="3"/>
      <c r="J2837" s="3"/>
      <c r="K2837" s="3"/>
      <c r="L2837" s="3"/>
      <c r="N2837" s="121"/>
    </row>
    <row r="2838" spans="1:14" x14ac:dyDescent="0.35">
      <c r="A2838" s="3"/>
      <c r="B2838" s="3"/>
      <c r="C2838" s="3"/>
      <c r="D2838" s="3"/>
      <c r="E2838" s="3"/>
      <c r="F2838" s="3"/>
      <c r="G2838" s="3"/>
      <c r="H2838" s="3"/>
      <c r="I2838" s="3"/>
      <c r="J2838" s="3"/>
      <c r="K2838" s="3"/>
      <c r="L2838" s="3"/>
      <c r="N2838" s="121"/>
    </row>
    <row r="2839" spans="1:14" x14ac:dyDescent="0.35">
      <c r="A2839" s="3"/>
      <c r="B2839" s="3"/>
      <c r="C2839" s="3"/>
      <c r="D2839" s="3"/>
      <c r="E2839" s="3"/>
      <c r="F2839" s="3"/>
      <c r="G2839" s="3"/>
      <c r="H2839" s="3"/>
      <c r="I2839" s="3"/>
      <c r="J2839" s="3"/>
      <c r="K2839" s="3"/>
      <c r="L2839" s="3"/>
      <c r="N2839" s="121"/>
    </row>
    <row r="2840" spans="1:14" x14ac:dyDescent="0.35">
      <c r="A2840" s="3"/>
      <c r="B2840" s="3"/>
      <c r="C2840" s="3"/>
      <c r="D2840" s="3"/>
      <c r="E2840" s="3"/>
      <c r="F2840" s="3"/>
      <c r="G2840" s="3"/>
      <c r="H2840" s="3"/>
      <c r="I2840" s="3"/>
      <c r="J2840" s="3"/>
      <c r="K2840" s="3"/>
      <c r="L2840" s="3"/>
      <c r="N2840" s="121"/>
    </row>
    <row r="2841" spans="1:14" x14ac:dyDescent="0.35">
      <c r="A2841" s="3"/>
      <c r="B2841" s="3"/>
      <c r="C2841" s="3"/>
      <c r="D2841" s="3"/>
      <c r="E2841" s="3"/>
      <c r="F2841" s="3"/>
      <c r="G2841" s="3"/>
      <c r="H2841" s="3"/>
      <c r="I2841" s="3"/>
      <c r="J2841" s="3"/>
      <c r="K2841" s="3"/>
      <c r="L2841" s="3"/>
      <c r="N2841" s="121"/>
    </row>
    <row r="2842" spans="1:14" x14ac:dyDescent="0.35">
      <c r="A2842" s="3"/>
      <c r="B2842" s="3"/>
      <c r="C2842" s="3"/>
      <c r="D2842" s="3"/>
      <c r="E2842" s="3"/>
      <c r="F2842" s="3"/>
      <c r="G2842" s="3"/>
      <c r="H2842" s="3"/>
      <c r="I2842" s="3"/>
      <c r="J2842" s="3"/>
      <c r="K2842" s="3"/>
      <c r="L2842" s="3"/>
      <c r="N2842" s="121"/>
    </row>
    <row r="2843" spans="1:14" x14ac:dyDescent="0.35">
      <c r="A2843" s="3"/>
      <c r="B2843" s="3"/>
      <c r="C2843" s="3"/>
      <c r="D2843" s="3"/>
      <c r="E2843" s="3"/>
      <c r="F2843" s="3"/>
      <c r="G2843" s="3"/>
      <c r="H2843" s="3"/>
      <c r="I2843" s="3"/>
      <c r="J2843" s="3"/>
      <c r="K2843" s="3"/>
      <c r="L2843" s="3"/>
      <c r="N2843" s="121"/>
    </row>
    <row r="2844" spans="1:14" x14ac:dyDescent="0.35">
      <c r="A2844" s="3"/>
      <c r="B2844" s="3"/>
      <c r="C2844" s="3"/>
      <c r="D2844" s="3"/>
      <c r="E2844" s="3"/>
      <c r="F2844" s="3"/>
      <c r="G2844" s="3"/>
      <c r="H2844" s="3"/>
      <c r="I2844" s="3"/>
      <c r="J2844" s="3"/>
      <c r="K2844" s="3"/>
      <c r="L2844" s="3"/>
      <c r="N2844" s="121"/>
    </row>
    <row r="2845" spans="1:14" x14ac:dyDescent="0.35">
      <c r="A2845" s="3"/>
      <c r="B2845" s="3"/>
      <c r="C2845" s="3"/>
      <c r="D2845" s="3"/>
      <c r="E2845" s="3"/>
      <c r="F2845" s="3"/>
      <c r="G2845" s="3"/>
      <c r="H2845" s="3"/>
      <c r="I2845" s="3"/>
      <c r="J2845" s="3"/>
      <c r="K2845" s="3"/>
      <c r="L2845" s="3"/>
      <c r="N2845" s="121"/>
    </row>
    <row r="2846" spans="1:14" x14ac:dyDescent="0.35">
      <c r="A2846" s="3"/>
      <c r="B2846" s="3"/>
      <c r="C2846" s="3"/>
      <c r="D2846" s="3"/>
      <c r="E2846" s="3"/>
      <c r="F2846" s="3"/>
      <c r="G2846" s="3"/>
      <c r="H2846" s="3"/>
      <c r="I2846" s="3"/>
      <c r="J2846" s="3"/>
      <c r="K2846" s="3"/>
      <c r="L2846" s="3"/>
      <c r="N2846" s="121"/>
    </row>
    <row r="2847" spans="1:14" x14ac:dyDescent="0.35">
      <c r="A2847" s="3"/>
      <c r="B2847" s="3"/>
      <c r="C2847" s="3"/>
      <c r="D2847" s="3"/>
      <c r="E2847" s="3"/>
      <c r="F2847" s="3"/>
      <c r="G2847" s="3"/>
      <c r="H2847" s="3"/>
      <c r="I2847" s="3"/>
      <c r="J2847" s="3"/>
      <c r="K2847" s="3"/>
      <c r="L2847" s="3"/>
      <c r="N2847" s="121"/>
    </row>
    <row r="2848" spans="1:14" x14ac:dyDescent="0.35">
      <c r="A2848" s="3"/>
      <c r="B2848" s="3"/>
      <c r="C2848" s="3"/>
      <c r="D2848" s="3"/>
      <c r="E2848" s="3"/>
      <c r="F2848" s="3"/>
      <c r="G2848" s="3"/>
      <c r="H2848" s="3"/>
      <c r="I2848" s="3"/>
      <c r="J2848" s="3"/>
      <c r="K2848" s="3"/>
      <c r="L2848" s="3"/>
      <c r="N2848" s="121"/>
    </row>
    <row r="2849" spans="1:14" x14ac:dyDescent="0.35">
      <c r="A2849" s="3"/>
      <c r="B2849" s="3"/>
      <c r="C2849" s="3"/>
      <c r="D2849" s="3"/>
      <c r="E2849" s="3"/>
      <c r="F2849" s="3"/>
      <c r="G2849" s="3"/>
      <c r="H2849" s="3"/>
      <c r="I2849" s="3"/>
      <c r="J2849" s="3"/>
      <c r="K2849" s="3"/>
      <c r="L2849" s="3"/>
      <c r="N2849" s="121"/>
    </row>
    <row r="2850" spans="1:14" x14ac:dyDescent="0.35">
      <c r="A2850" s="3"/>
      <c r="B2850" s="3"/>
      <c r="C2850" s="3"/>
      <c r="D2850" s="3"/>
      <c r="E2850" s="3"/>
      <c r="F2850" s="3"/>
      <c r="G2850" s="3"/>
      <c r="H2850" s="3"/>
      <c r="I2850" s="3"/>
      <c r="J2850" s="3"/>
      <c r="K2850" s="3"/>
      <c r="L2850" s="3"/>
      <c r="N2850" s="121"/>
    </row>
    <row r="2851" spans="1:14" x14ac:dyDescent="0.35">
      <c r="A2851" s="3"/>
      <c r="B2851" s="3"/>
      <c r="C2851" s="3"/>
      <c r="D2851" s="3"/>
      <c r="E2851" s="3"/>
      <c r="F2851" s="3"/>
      <c r="G2851" s="3"/>
      <c r="H2851" s="3"/>
      <c r="I2851" s="3"/>
      <c r="J2851" s="3"/>
      <c r="K2851" s="3"/>
      <c r="L2851" s="3"/>
      <c r="N2851" s="121"/>
    </row>
    <row r="2852" spans="1:14" x14ac:dyDescent="0.35">
      <c r="A2852" s="3"/>
      <c r="B2852" s="3"/>
      <c r="C2852" s="3"/>
      <c r="D2852" s="3"/>
      <c r="E2852" s="3"/>
      <c r="F2852" s="3"/>
      <c r="G2852" s="3"/>
      <c r="H2852" s="3"/>
      <c r="I2852" s="3"/>
      <c r="J2852" s="3"/>
      <c r="K2852" s="3"/>
      <c r="L2852" s="3"/>
      <c r="N2852" s="121"/>
    </row>
    <row r="2853" spans="1:14" x14ac:dyDescent="0.35">
      <c r="A2853" s="3"/>
      <c r="B2853" s="3"/>
      <c r="C2853" s="3"/>
      <c r="D2853" s="3"/>
      <c r="E2853" s="3"/>
      <c r="F2853" s="3"/>
      <c r="G2853" s="3"/>
      <c r="H2853" s="3"/>
      <c r="I2853" s="3"/>
      <c r="J2853" s="3"/>
      <c r="K2853" s="3"/>
      <c r="L2853" s="3"/>
      <c r="N2853" s="121"/>
    </row>
    <row r="2854" spans="1:14" x14ac:dyDescent="0.35">
      <c r="A2854" s="3"/>
      <c r="B2854" s="3"/>
      <c r="C2854" s="3"/>
      <c r="D2854" s="3"/>
      <c r="E2854" s="3"/>
      <c r="F2854" s="3"/>
      <c r="G2854" s="3"/>
      <c r="H2854" s="3"/>
      <c r="I2854" s="3"/>
      <c r="J2854" s="3"/>
      <c r="K2854" s="3"/>
      <c r="L2854" s="3"/>
      <c r="N2854" s="121"/>
    </row>
    <row r="2855" spans="1:14" x14ac:dyDescent="0.35">
      <c r="A2855" s="3"/>
      <c r="B2855" s="3"/>
      <c r="C2855" s="3"/>
      <c r="D2855" s="3"/>
      <c r="E2855" s="3"/>
      <c r="F2855" s="3"/>
      <c r="G2855" s="3"/>
      <c r="H2855" s="3"/>
      <c r="I2855" s="3"/>
      <c r="J2855" s="3"/>
      <c r="K2855" s="3"/>
      <c r="L2855" s="3"/>
      <c r="N2855" s="121"/>
    </row>
    <row r="2856" spans="1:14" x14ac:dyDescent="0.35">
      <c r="A2856" s="3"/>
      <c r="B2856" s="3"/>
      <c r="C2856" s="3"/>
      <c r="D2856" s="3"/>
      <c r="E2856" s="3"/>
      <c r="F2856" s="3"/>
      <c r="G2856" s="3"/>
      <c r="H2856" s="3"/>
      <c r="I2856" s="3"/>
      <c r="J2856" s="3"/>
      <c r="K2856" s="3"/>
      <c r="L2856" s="3"/>
      <c r="N2856" s="121"/>
    </row>
    <row r="2857" spans="1:14" x14ac:dyDescent="0.35">
      <c r="A2857" s="3"/>
      <c r="B2857" s="3"/>
      <c r="C2857" s="3"/>
      <c r="D2857" s="3"/>
      <c r="E2857" s="3"/>
      <c r="F2857" s="3"/>
      <c r="G2857" s="3"/>
      <c r="H2857" s="3"/>
      <c r="I2857" s="3"/>
      <c r="J2857" s="3"/>
      <c r="K2857" s="3"/>
      <c r="L2857" s="3"/>
      <c r="N2857" s="121"/>
    </row>
    <row r="2858" spans="1:14" x14ac:dyDescent="0.35">
      <c r="A2858" s="3"/>
      <c r="B2858" s="3"/>
      <c r="C2858" s="3"/>
      <c r="D2858" s="3"/>
      <c r="E2858" s="3"/>
      <c r="F2858" s="3"/>
      <c r="G2858" s="3"/>
      <c r="H2858" s="3"/>
      <c r="I2858" s="3"/>
      <c r="J2858" s="3"/>
      <c r="K2858" s="3"/>
      <c r="L2858" s="3"/>
      <c r="N2858" s="121"/>
    </row>
    <row r="2859" spans="1:14" x14ac:dyDescent="0.35">
      <c r="A2859" s="3"/>
      <c r="B2859" s="3"/>
      <c r="C2859" s="3"/>
      <c r="D2859" s="3"/>
      <c r="E2859" s="3"/>
      <c r="F2859" s="3"/>
      <c r="G2859" s="3"/>
      <c r="H2859" s="3"/>
      <c r="I2859" s="3"/>
      <c r="J2859" s="3"/>
      <c r="K2859" s="3"/>
      <c r="L2859" s="3"/>
      <c r="N2859" s="121"/>
    </row>
    <row r="2860" spans="1:14" x14ac:dyDescent="0.35">
      <c r="A2860" s="3"/>
      <c r="B2860" s="3"/>
      <c r="C2860" s="3"/>
      <c r="D2860" s="3"/>
      <c r="E2860" s="3"/>
      <c r="F2860" s="3"/>
      <c r="G2860" s="3"/>
      <c r="H2860" s="3"/>
      <c r="I2860" s="3"/>
      <c r="J2860" s="3"/>
      <c r="K2860" s="3"/>
      <c r="L2860" s="3"/>
      <c r="N2860" s="121"/>
    </row>
    <row r="2861" spans="1:14" x14ac:dyDescent="0.35">
      <c r="A2861" s="3"/>
      <c r="B2861" s="3"/>
      <c r="C2861" s="3"/>
      <c r="D2861" s="3"/>
      <c r="E2861" s="3"/>
      <c r="F2861" s="3"/>
      <c r="G2861" s="3"/>
      <c r="H2861" s="3"/>
      <c r="I2861" s="3"/>
      <c r="J2861" s="3"/>
      <c r="K2861" s="3"/>
      <c r="L2861" s="3"/>
      <c r="N2861" s="121"/>
    </row>
    <row r="2862" spans="1:14" x14ac:dyDescent="0.35">
      <c r="A2862" s="3"/>
      <c r="B2862" s="3"/>
      <c r="C2862" s="3"/>
      <c r="D2862" s="3"/>
      <c r="E2862" s="3"/>
      <c r="F2862" s="3"/>
      <c r="G2862" s="3"/>
      <c r="H2862" s="3"/>
      <c r="I2862" s="3"/>
      <c r="J2862" s="3"/>
      <c r="K2862" s="3"/>
      <c r="L2862" s="3"/>
      <c r="N2862" s="121"/>
    </row>
    <row r="2863" spans="1:14" x14ac:dyDescent="0.35">
      <c r="A2863" s="3"/>
      <c r="B2863" s="3"/>
      <c r="C2863" s="3"/>
      <c r="D2863" s="3"/>
      <c r="E2863" s="3"/>
      <c r="F2863" s="3"/>
      <c r="G2863" s="3"/>
      <c r="H2863" s="3"/>
      <c r="I2863" s="3"/>
      <c r="J2863" s="3"/>
      <c r="K2863" s="3"/>
      <c r="L2863" s="3"/>
      <c r="N2863" s="121"/>
    </row>
    <row r="2864" spans="1:14" x14ac:dyDescent="0.35">
      <c r="A2864" s="3"/>
      <c r="B2864" s="3"/>
      <c r="C2864" s="3"/>
      <c r="D2864" s="3"/>
      <c r="E2864" s="3"/>
      <c r="F2864" s="3"/>
      <c r="G2864" s="3"/>
      <c r="H2864" s="3"/>
      <c r="I2864" s="3"/>
      <c r="J2864" s="3"/>
      <c r="K2864" s="3"/>
      <c r="L2864" s="3"/>
      <c r="N2864" s="121"/>
    </row>
    <row r="2865" spans="1:14" x14ac:dyDescent="0.35">
      <c r="A2865" s="3"/>
      <c r="B2865" s="3"/>
      <c r="C2865" s="3"/>
      <c r="D2865" s="3"/>
      <c r="E2865" s="3"/>
      <c r="F2865" s="3"/>
      <c r="G2865" s="3"/>
      <c r="H2865" s="3"/>
      <c r="I2865" s="3"/>
      <c r="J2865" s="3"/>
      <c r="K2865" s="3"/>
      <c r="L2865" s="3"/>
      <c r="N2865" s="121"/>
    </row>
    <row r="2866" spans="1:14" x14ac:dyDescent="0.35">
      <c r="A2866" s="3"/>
      <c r="B2866" s="3"/>
      <c r="C2866" s="3"/>
      <c r="D2866" s="3"/>
      <c r="E2866" s="3"/>
      <c r="F2866" s="3"/>
      <c r="G2866" s="3"/>
      <c r="H2866" s="3"/>
      <c r="I2866" s="3"/>
      <c r="J2866" s="3"/>
      <c r="K2866" s="3"/>
      <c r="L2866" s="3"/>
      <c r="N2866" s="121"/>
    </row>
    <row r="2867" spans="1:14" x14ac:dyDescent="0.35">
      <c r="A2867" s="3"/>
      <c r="B2867" s="3"/>
      <c r="C2867" s="3"/>
      <c r="D2867" s="3"/>
      <c r="E2867" s="3"/>
      <c r="F2867" s="3"/>
      <c r="G2867" s="3"/>
      <c r="H2867" s="3"/>
      <c r="I2867" s="3"/>
      <c r="J2867" s="3"/>
      <c r="K2867" s="3"/>
      <c r="L2867" s="3"/>
      <c r="N2867" s="121"/>
    </row>
    <row r="2868" spans="1:14" x14ac:dyDescent="0.35">
      <c r="A2868" s="3"/>
      <c r="B2868" s="3"/>
      <c r="C2868" s="3"/>
      <c r="D2868" s="3"/>
      <c r="E2868" s="3"/>
      <c r="F2868" s="3"/>
      <c r="G2868" s="3"/>
      <c r="H2868" s="3"/>
      <c r="I2868" s="3"/>
      <c r="J2868" s="3"/>
      <c r="K2868" s="3"/>
      <c r="L2868" s="3"/>
      <c r="N2868" s="121"/>
    </row>
    <row r="2869" spans="1:14" x14ac:dyDescent="0.35">
      <c r="A2869" s="3"/>
      <c r="B2869" s="3"/>
      <c r="C2869" s="3"/>
      <c r="D2869" s="3"/>
      <c r="E2869" s="3"/>
      <c r="F2869" s="3"/>
      <c r="G2869" s="3"/>
      <c r="H2869" s="3"/>
      <c r="I2869" s="3"/>
      <c r="J2869" s="3"/>
      <c r="K2869" s="3"/>
      <c r="L2869" s="3"/>
      <c r="N2869" s="121"/>
    </row>
    <row r="2870" spans="1:14" x14ac:dyDescent="0.35">
      <c r="A2870" s="3"/>
      <c r="B2870" s="3"/>
      <c r="C2870" s="3"/>
      <c r="D2870" s="3"/>
      <c r="E2870" s="3"/>
      <c r="F2870" s="3"/>
      <c r="G2870" s="3"/>
      <c r="H2870" s="3"/>
      <c r="I2870" s="3"/>
      <c r="J2870" s="3"/>
      <c r="K2870" s="3"/>
      <c r="L2870" s="3"/>
      <c r="N2870" s="121"/>
    </row>
    <row r="2871" spans="1:14" x14ac:dyDescent="0.35">
      <c r="A2871" s="3"/>
      <c r="B2871" s="3"/>
      <c r="C2871" s="3"/>
      <c r="D2871" s="3"/>
      <c r="E2871" s="3"/>
      <c r="F2871" s="3"/>
      <c r="G2871" s="3"/>
      <c r="H2871" s="3"/>
      <c r="I2871" s="3"/>
      <c r="J2871" s="3"/>
      <c r="K2871" s="3"/>
      <c r="L2871" s="3"/>
      <c r="N2871" s="121"/>
    </row>
    <row r="2872" spans="1:14" x14ac:dyDescent="0.35">
      <c r="A2872" s="3"/>
      <c r="B2872" s="3"/>
      <c r="C2872" s="3"/>
      <c r="D2872" s="3"/>
      <c r="E2872" s="3"/>
      <c r="F2872" s="3"/>
      <c r="G2872" s="3"/>
      <c r="H2872" s="3"/>
      <c r="I2872" s="3"/>
      <c r="J2872" s="3"/>
      <c r="K2872" s="3"/>
      <c r="L2872" s="3"/>
      <c r="N2872" s="121"/>
    </row>
    <row r="2873" spans="1:14" x14ac:dyDescent="0.35">
      <c r="A2873" s="3"/>
      <c r="B2873" s="3"/>
      <c r="C2873" s="3"/>
      <c r="D2873" s="3"/>
      <c r="E2873" s="3"/>
      <c r="F2873" s="3"/>
      <c r="G2873" s="3"/>
      <c r="H2873" s="3"/>
      <c r="I2873" s="3"/>
      <c r="J2873" s="3"/>
      <c r="K2873" s="3"/>
      <c r="L2873" s="3"/>
      <c r="N2873" s="121"/>
    </row>
    <row r="2874" spans="1:14" x14ac:dyDescent="0.35">
      <c r="A2874" s="3"/>
      <c r="B2874" s="3"/>
      <c r="C2874" s="3"/>
      <c r="D2874" s="3"/>
      <c r="E2874" s="3"/>
      <c r="F2874" s="3"/>
      <c r="G2874" s="3"/>
      <c r="H2874" s="3"/>
      <c r="I2874" s="3"/>
      <c r="J2874" s="3"/>
      <c r="K2874" s="3"/>
      <c r="L2874" s="3"/>
      <c r="N2874" s="121"/>
    </row>
    <row r="2875" spans="1:14" x14ac:dyDescent="0.35">
      <c r="A2875" s="3"/>
      <c r="B2875" s="3"/>
      <c r="C2875" s="3"/>
      <c r="D2875" s="3"/>
      <c r="E2875" s="3"/>
      <c r="F2875" s="3"/>
      <c r="G2875" s="3"/>
      <c r="H2875" s="3"/>
      <c r="I2875" s="3"/>
      <c r="J2875" s="3"/>
      <c r="K2875" s="3"/>
      <c r="L2875" s="3"/>
      <c r="N2875" s="121"/>
    </row>
    <row r="2876" spans="1:14" x14ac:dyDescent="0.35">
      <c r="A2876" s="3"/>
      <c r="B2876" s="3"/>
      <c r="C2876" s="3"/>
      <c r="D2876" s="3"/>
      <c r="E2876" s="3"/>
      <c r="F2876" s="3"/>
      <c r="G2876" s="3"/>
      <c r="H2876" s="3"/>
      <c r="I2876" s="3"/>
      <c r="J2876" s="3"/>
      <c r="K2876" s="3"/>
      <c r="L2876" s="3"/>
      <c r="N2876" s="121"/>
    </row>
    <row r="2877" spans="1:14" x14ac:dyDescent="0.35">
      <c r="A2877" s="3"/>
      <c r="B2877" s="3"/>
      <c r="C2877" s="3"/>
      <c r="D2877" s="3"/>
      <c r="E2877" s="3"/>
      <c r="F2877" s="3"/>
      <c r="G2877" s="3"/>
      <c r="H2877" s="3"/>
      <c r="I2877" s="3"/>
      <c r="J2877" s="3"/>
      <c r="K2877" s="3"/>
      <c r="L2877" s="3"/>
      <c r="N2877" s="121"/>
    </row>
    <row r="2878" spans="1:14" x14ac:dyDescent="0.35">
      <c r="A2878" s="3"/>
      <c r="B2878" s="3"/>
      <c r="C2878" s="3"/>
      <c r="D2878" s="3"/>
      <c r="E2878" s="3"/>
      <c r="F2878" s="3"/>
      <c r="G2878" s="3"/>
      <c r="H2878" s="3"/>
      <c r="I2878" s="3"/>
      <c r="J2878" s="3"/>
      <c r="K2878" s="3"/>
      <c r="L2878" s="3"/>
      <c r="N2878" s="121"/>
    </row>
    <row r="2879" spans="1:14" x14ac:dyDescent="0.35">
      <c r="A2879" s="3"/>
      <c r="B2879" s="3"/>
      <c r="C2879" s="3"/>
      <c r="D2879" s="3"/>
      <c r="E2879" s="3"/>
      <c r="F2879" s="3"/>
      <c r="G2879" s="3"/>
      <c r="H2879" s="3"/>
      <c r="I2879" s="3"/>
      <c r="J2879" s="3"/>
      <c r="K2879" s="3"/>
      <c r="L2879" s="3"/>
      <c r="N2879" s="121"/>
    </row>
    <row r="2880" spans="1:14" x14ac:dyDescent="0.35">
      <c r="A2880" s="3"/>
      <c r="B2880" s="3"/>
      <c r="C2880" s="3"/>
      <c r="D2880" s="3"/>
      <c r="E2880" s="3"/>
      <c r="F2880" s="3"/>
      <c r="G2880" s="3"/>
      <c r="H2880" s="3"/>
      <c r="I2880" s="3"/>
      <c r="J2880" s="3"/>
      <c r="K2880" s="3"/>
      <c r="L2880" s="3"/>
      <c r="N2880" s="121"/>
    </row>
    <row r="2881" spans="1:14" x14ac:dyDescent="0.35">
      <c r="A2881" s="3"/>
      <c r="B2881" s="3"/>
      <c r="C2881" s="3"/>
      <c r="D2881" s="3"/>
      <c r="E2881" s="3"/>
      <c r="F2881" s="3"/>
      <c r="G2881" s="3"/>
      <c r="H2881" s="3"/>
      <c r="I2881" s="3"/>
      <c r="J2881" s="3"/>
      <c r="K2881" s="3"/>
      <c r="L2881" s="3"/>
      <c r="N2881" s="121"/>
    </row>
    <row r="2882" spans="1:14" x14ac:dyDescent="0.35">
      <c r="A2882" s="3"/>
      <c r="B2882" s="3"/>
      <c r="C2882" s="3"/>
      <c r="D2882" s="3"/>
      <c r="E2882" s="3"/>
      <c r="F2882" s="3"/>
      <c r="G2882" s="3"/>
      <c r="H2882" s="3"/>
      <c r="I2882" s="3"/>
      <c r="J2882" s="3"/>
      <c r="K2882" s="3"/>
      <c r="L2882" s="3"/>
      <c r="N2882" s="121"/>
    </row>
    <row r="2883" spans="1:14" x14ac:dyDescent="0.35">
      <c r="A2883" s="3"/>
      <c r="B2883" s="3"/>
      <c r="C2883" s="3"/>
      <c r="D2883" s="3"/>
      <c r="E2883" s="3"/>
      <c r="F2883" s="3"/>
      <c r="G2883" s="3"/>
      <c r="H2883" s="3"/>
      <c r="I2883" s="3"/>
      <c r="J2883" s="3"/>
      <c r="K2883" s="3"/>
      <c r="L2883" s="3"/>
      <c r="N2883" s="121"/>
    </row>
    <row r="2884" spans="1:14" x14ac:dyDescent="0.35">
      <c r="A2884" s="3"/>
      <c r="B2884" s="3"/>
      <c r="C2884" s="3"/>
      <c r="D2884" s="3"/>
      <c r="E2884" s="3"/>
      <c r="F2884" s="3"/>
      <c r="G2884" s="3"/>
      <c r="H2884" s="3"/>
      <c r="I2884" s="3"/>
      <c r="J2884" s="3"/>
      <c r="K2884" s="3"/>
      <c r="L2884" s="3"/>
      <c r="N2884" s="121"/>
    </row>
    <row r="2885" spans="1:14" x14ac:dyDescent="0.35">
      <c r="A2885" s="3"/>
      <c r="B2885" s="3"/>
      <c r="C2885" s="3"/>
      <c r="D2885" s="3"/>
      <c r="E2885" s="3"/>
      <c r="F2885" s="3"/>
      <c r="G2885" s="3"/>
      <c r="H2885" s="3"/>
      <c r="I2885" s="3"/>
      <c r="J2885" s="3"/>
      <c r="K2885" s="3"/>
      <c r="L2885" s="3"/>
      <c r="N2885" s="121"/>
    </row>
    <row r="2886" spans="1:14" x14ac:dyDescent="0.35">
      <c r="A2886" s="3"/>
      <c r="B2886" s="3"/>
      <c r="C2886" s="3"/>
      <c r="D2886" s="3"/>
      <c r="E2886" s="3"/>
      <c r="F2886" s="3"/>
      <c r="G2886" s="3"/>
      <c r="H2886" s="3"/>
      <c r="I2886" s="3"/>
      <c r="J2886" s="3"/>
      <c r="K2886" s="3"/>
      <c r="L2886" s="3"/>
      <c r="N2886" s="121"/>
    </row>
    <row r="2887" spans="1:14" x14ac:dyDescent="0.35">
      <c r="A2887" s="3"/>
      <c r="B2887" s="3"/>
      <c r="C2887" s="3"/>
      <c r="D2887" s="3"/>
      <c r="E2887" s="3"/>
      <c r="F2887" s="3"/>
      <c r="G2887" s="3"/>
      <c r="H2887" s="3"/>
      <c r="I2887" s="3"/>
      <c r="J2887" s="3"/>
      <c r="K2887" s="3"/>
      <c r="L2887" s="3"/>
      <c r="N2887" s="121"/>
    </row>
    <row r="2888" spans="1:14" x14ac:dyDescent="0.35">
      <c r="A2888" s="3"/>
      <c r="B2888" s="3"/>
      <c r="C2888" s="3"/>
      <c r="D2888" s="3"/>
      <c r="E2888" s="3"/>
      <c r="F2888" s="3"/>
      <c r="G2888" s="3"/>
      <c r="H2888" s="3"/>
      <c r="I2888" s="3"/>
      <c r="J2888" s="3"/>
      <c r="K2888" s="3"/>
      <c r="L2888" s="3"/>
      <c r="N2888" s="121"/>
    </row>
    <row r="2889" spans="1:14" x14ac:dyDescent="0.35">
      <c r="A2889" s="3"/>
      <c r="B2889" s="3"/>
      <c r="C2889" s="3"/>
      <c r="D2889" s="3"/>
      <c r="E2889" s="3"/>
      <c r="F2889" s="3"/>
      <c r="G2889" s="3"/>
      <c r="H2889" s="3"/>
      <c r="I2889" s="3"/>
      <c r="J2889" s="3"/>
      <c r="K2889" s="3"/>
      <c r="L2889" s="3"/>
      <c r="N2889" s="121"/>
    </row>
    <row r="2890" spans="1:14" x14ac:dyDescent="0.35">
      <c r="A2890" s="3"/>
      <c r="B2890" s="3"/>
      <c r="C2890" s="3"/>
      <c r="D2890" s="3"/>
      <c r="E2890" s="3"/>
      <c r="F2890" s="3"/>
      <c r="G2890" s="3"/>
      <c r="H2890" s="3"/>
      <c r="I2890" s="3"/>
      <c r="J2890" s="3"/>
      <c r="K2890" s="3"/>
      <c r="L2890" s="3"/>
      <c r="N2890" s="121"/>
    </row>
    <row r="2891" spans="1:14" x14ac:dyDescent="0.35">
      <c r="A2891" s="3"/>
      <c r="B2891" s="3"/>
      <c r="C2891" s="3"/>
      <c r="D2891" s="3"/>
      <c r="E2891" s="3"/>
      <c r="F2891" s="3"/>
      <c r="G2891" s="3"/>
      <c r="H2891" s="3"/>
      <c r="I2891" s="3"/>
      <c r="J2891" s="3"/>
      <c r="K2891" s="3"/>
      <c r="L2891" s="3"/>
      <c r="N2891" s="121"/>
    </row>
    <row r="2892" spans="1:14" x14ac:dyDescent="0.35">
      <c r="A2892" s="3"/>
      <c r="B2892" s="3"/>
      <c r="C2892" s="3"/>
      <c r="D2892" s="3"/>
      <c r="E2892" s="3"/>
      <c r="F2892" s="3"/>
      <c r="G2892" s="3"/>
      <c r="H2892" s="3"/>
      <c r="I2892" s="3"/>
      <c r="J2892" s="3"/>
      <c r="K2892" s="3"/>
      <c r="L2892" s="3"/>
      <c r="N2892" s="121"/>
    </row>
    <row r="2893" spans="1:14" x14ac:dyDescent="0.35">
      <c r="A2893" s="3"/>
      <c r="B2893" s="3"/>
      <c r="C2893" s="3"/>
      <c r="D2893" s="3"/>
      <c r="E2893" s="3"/>
      <c r="F2893" s="3"/>
      <c r="G2893" s="3"/>
      <c r="H2893" s="3"/>
      <c r="I2893" s="3"/>
      <c r="J2893" s="3"/>
      <c r="K2893" s="3"/>
      <c r="L2893" s="3"/>
      <c r="N2893" s="121"/>
    </row>
    <row r="2894" spans="1:14" x14ac:dyDescent="0.35">
      <c r="A2894" s="3"/>
      <c r="B2894" s="3"/>
      <c r="C2894" s="3"/>
      <c r="D2894" s="3"/>
      <c r="E2894" s="3"/>
      <c r="F2894" s="3"/>
      <c r="G2894" s="3"/>
      <c r="H2894" s="3"/>
      <c r="I2894" s="3"/>
      <c r="J2894" s="3"/>
      <c r="K2894" s="3"/>
      <c r="L2894" s="3"/>
      <c r="N2894" s="121"/>
    </row>
    <row r="2895" spans="1:14" x14ac:dyDescent="0.35">
      <c r="A2895" s="3"/>
      <c r="B2895" s="3"/>
      <c r="C2895" s="3"/>
      <c r="D2895" s="3"/>
      <c r="E2895" s="3"/>
      <c r="F2895" s="3"/>
      <c r="G2895" s="3"/>
      <c r="H2895" s="3"/>
      <c r="I2895" s="3"/>
      <c r="J2895" s="3"/>
      <c r="K2895" s="3"/>
      <c r="L2895" s="3"/>
      <c r="N2895" s="121"/>
    </row>
    <row r="2896" spans="1:14" x14ac:dyDescent="0.35">
      <c r="A2896" s="3"/>
      <c r="B2896" s="3"/>
      <c r="C2896" s="3"/>
      <c r="D2896" s="3"/>
      <c r="E2896" s="3"/>
      <c r="F2896" s="3"/>
      <c r="G2896" s="3"/>
      <c r="H2896" s="3"/>
      <c r="I2896" s="3"/>
      <c r="J2896" s="3"/>
      <c r="K2896" s="3"/>
      <c r="L2896" s="3"/>
      <c r="N2896" s="121"/>
    </row>
    <row r="2897" spans="1:14" x14ac:dyDescent="0.35">
      <c r="A2897" s="3"/>
      <c r="B2897" s="3"/>
      <c r="C2897" s="3"/>
      <c r="D2897" s="3"/>
      <c r="E2897" s="3"/>
      <c r="F2897" s="3"/>
      <c r="G2897" s="3"/>
      <c r="H2897" s="3"/>
      <c r="I2897" s="3"/>
      <c r="J2897" s="3"/>
      <c r="K2897" s="3"/>
      <c r="L2897" s="3"/>
      <c r="N2897" s="121"/>
    </row>
    <row r="2898" spans="1:14" x14ac:dyDescent="0.35">
      <c r="A2898" s="3"/>
      <c r="B2898" s="3"/>
      <c r="C2898" s="3"/>
      <c r="D2898" s="3"/>
      <c r="E2898" s="3"/>
      <c r="F2898" s="3"/>
      <c r="G2898" s="3"/>
      <c r="H2898" s="3"/>
      <c r="I2898" s="3"/>
      <c r="J2898" s="3"/>
      <c r="K2898" s="3"/>
      <c r="L2898" s="3"/>
      <c r="N2898" s="121"/>
    </row>
    <row r="2899" spans="1:14" x14ac:dyDescent="0.35">
      <c r="A2899" s="3"/>
      <c r="B2899" s="3"/>
      <c r="C2899" s="3"/>
      <c r="D2899" s="3"/>
      <c r="E2899" s="3"/>
      <c r="F2899" s="3"/>
      <c r="G2899" s="3"/>
      <c r="H2899" s="3"/>
      <c r="I2899" s="3"/>
      <c r="J2899" s="3"/>
      <c r="K2899" s="3"/>
      <c r="L2899" s="3"/>
      <c r="N2899" s="121"/>
    </row>
    <row r="2900" spans="1:14" x14ac:dyDescent="0.35">
      <c r="A2900" s="3"/>
      <c r="B2900" s="3"/>
      <c r="C2900" s="3"/>
      <c r="D2900" s="3"/>
      <c r="E2900" s="3"/>
      <c r="F2900" s="3"/>
      <c r="G2900" s="3"/>
      <c r="H2900" s="3"/>
      <c r="I2900" s="3"/>
      <c r="J2900" s="3"/>
      <c r="K2900" s="3"/>
      <c r="L2900" s="3"/>
      <c r="N2900" s="121"/>
    </row>
    <row r="2901" spans="1:14" x14ac:dyDescent="0.35">
      <c r="A2901" s="3"/>
      <c r="B2901" s="3"/>
      <c r="C2901" s="3"/>
      <c r="D2901" s="3"/>
      <c r="E2901" s="3"/>
      <c r="F2901" s="3"/>
      <c r="G2901" s="3"/>
      <c r="H2901" s="3"/>
      <c r="I2901" s="3"/>
      <c r="J2901" s="3"/>
      <c r="K2901" s="3"/>
      <c r="L2901" s="3"/>
      <c r="N2901" s="121"/>
    </row>
    <row r="2902" spans="1:14" x14ac:dyDescent="0.35">
      <c r="A2902" s="3"/>
      <c r="B2902" s="3"/>
      <c r="C2902" s="3"/>
      <c r="D2902" s="3"/>
      <c r="E2902" s="3"/>
      <c r="F2902" s="3"/>
      <c r="G2902" s="3"/>
      <c r="H2902" s="3"/>
      <c r="I2902" s="3"/>
      <c r="J2902" s="3"/>
      <c r="K2902" s="3"/>
      <c r="L2902" s="3"/>
      <c r="N2902" s="121"/>
    </row>
    <row r="2903" spans="1:14" x14ac:dyDescent="0.35">
      <c r="A2903" s="3"/>
      <c r="B2903" s="3"/>
      <c r="C2903" s="3"/>
      <c r="D2903" s="3"/>
      <c r="E2903" s="3"/>
      <c r="F2903" s="3"/>
      <c r="G2903" s="3"/>
      <c r="H2903" s="3"/>
      <c r="I2903" s="3"/>
      <c r="J2903" s="3"/>
      <c r="K2903" s="3"/>
      <c r="L2903" s="3"/>
      <c r="N2903" s="121"/>
    </row>
    <row r="2904" spans="1:14" x14ac:dyDescent="0.35">
      <c r="A2904" s="3"/>
      <c r="B2904" s="3"/>
      <c r="C2904" s="3"/>
      <c r="D2904" s="3"/>
      <c r="E2904" s="3"/>
      <c r="F2904" s="3"/>
      <c r="G2904" s="3"/>
      <c r="H2904" s="3"/>
      <c r="I2904" s="3"/>
      <c r="J2904" s="3"/>
      <c r="K2904" s="3"/>
      <c r="L2904" s="3"/>
      <c r="N2904" s="121"/>
    </row>
    <row r="2905" spans="1:14" x14ac:dyDescent="0.35">
      <c r="A2905" s="3"/>
      <c r="B2905" s="3"/>
      <c r="C2905" s="3"/>
      <c r="D2905" s="3"/>
      <c r="E2905" s="3"/>
      <c r="F2905" s="3"/>
      <c r="G2905" s="3"/>
      <c r="H2905" s="3"/>
      <c r="I2905" s="3"/>
      <c r="J2905" s="3"/>
      <c r="K2905" s="3"/>
      <c r="L2905" s="3"/>
      <c r="N2905" s="121"/>
    </row>
    <row r="2906" spans="1:14" x14ac:dyDescent="0.35">
      <c r="A2906" s="3"/>
      <c r="B2906" s="3"/>
      <c r="C2906" s="3"/>
      <c r="D2906" s="3"/>
      <c r="E2906" s="3"/>
      <c r="F2906" s="3"/>
      <c r="G2906" s="3"/>
      <c r="H2906" s="3"/>
      <c r="I2906" s="3"/>
      <c r="J2906" s="3"/>
      <c r="K2906" s="3"/>
      <c r="L2906" s="3"/>
      <c r="N2906" s="121"/>
    </row>
    <row r="2907" spans="1:14" x14ac:dyDescent="0.35">
      <c r="A2907" s="3"/>
      <c r="B2907" s="3"/>
      <c r="C2907" s="3"/>
      <c r="D2907" s="3"/>
      <c r="E2907" s="3"/>
      <c r="F2907" s="3"/>
      <c r="G2907" s="3"/>
      <c r="H2907" s="3"/>
      <c r="I2907" s="3"/>
      <c r="J2907" s="3"/>
      <c r="K2907" s="3"/>
      <c r="L2907" s="3"/>
      <c r="N2907" s="121"/>
    </row>
    <row r="2908" spans="1:14" x14ac:dyDescent="0.35">
      <c r="A2908" s="3"/>
      <c r="B2908" s="3"/>
      <c r="C2908" s="3"/>
      <c r="D2908" s="3"/>
      <c r="E2908" s="3"/>
      <c r="F2908" s="3"/>
      <c r="G2908" s="3"/>
      <c r="H2908" s="3"/>
      <c r="I2908" s="3"/>
      <c r="J2908" s="3"/>
      <c r="K2908" s="3"/>
      <c r="L2908" s="3"/>
      <c r="N2908" s="121"/>
    </row>
    <row r="2909" spans="1:14" x14ac:dyDescent="0.35">
      <c r="A2909" s="3"/>
      <c r="B2909" s="3"/>
      <c r="C2909" s="3"/>
      <c r="D2909" s="3"/>
      <c r="E2909" s="3"/>
      <c r="F2909" s="3"/>
      <c r="G2909" s="3"/>
      <c r="H2909" s="3"/>
      <c r="I2909" s="3"/>
      <c r="J2909" s="3"/>
      <c r="K2909" s="3"/>
      <c r="L2909" s="3"/>
      <c r="N2909" s="121"/>
    </row>
    <row r="2910" spans="1:14" x14ac:dyDescent="0.35">
      <c r="A2910" s="3"/>
      <c r="B2910" s="3"/>
      <c r="C2910" s="3"/>
      <c r="D2910" s="3"/>
      <c r="E2910" s="3"/>
      <c r="F2910" s="3"/>
      <c r="G2910" s="3"/>
      <c r="H2910" s="3"/>
      <c r="I2910" s="3"/>
      <c r="J2910" s="3"/>
      <c r="K2910" s="3"/>
      <c r="L2910" s="3"/>
      <c r="N2910" s="121"/>
    </row>
    <row r="2911" spans="1:14" x14ac:dyDescent="0.35">
      <c r="A2911" s="3"/>
      <c r="B2911" s="3"/>
      <c r="C2911" s="3"/>
      <c r="D2911" s="3"/>
      <c r="E2911" s="3"/>
      <c r="F2911" s="3"/>
      <c r="G2911" s="3"/>
      <c r="H2911" s="3"/>
      <c r="I2911" s="3"/>
      <c r="J2911" s="3"/>
      <c r="K2911" s="3"/>
      <c r="L2911" s="3"/>
      <c r="N2911" s="121"/>
    </row>
    <row r="2912" spans="1:14" x14ac:dyDescent="0.35">
      <c r="A2912" s="3"/>
      <c r="B2912" s="3"/>
      <c r="C2912" s="3"/>
      <c r="D2912" s="3"/>
      <c r="E2912" s="3"/>
      <c r="F2912" s="3"/>
      <c r="G2912" s="3"/>
      <c r="H2912" s="3"/>
      <c r="I2912" s="3"/>
      <c r="J2912" s="3"/>
      <c r="K2912" s="3"/>
      <c r="L2912" s="3"/>
      <c r="N2912" s="121"/>
    </row>
    <row r="2913" spans="1:14" x14ac:dyDescent="0.35">
      <c r="A2913" s="3"/>
      <c r="B2913" s="3"/>
      <c r="C2913" s="3"/>
      <c r="D2913" s="3"/>
      <c r="E2913" s="3"/>
      <c r="F2913" s="3"/>
      <c r="G2913" s="3"/>
      <c r="H2913" s="3"/>
      <c r="I2913" s="3"/>
      <c r="J2913" s="3"/>
      <c r="K2913" s="3"/>
      <c r="L2913" s="3"/>
      <c r="N2913" s="121"/>
    </row>
    <row r="2914" spans="1:14" x14ac:dyDescent="0.35">
      <c r="A2914" s="3"/>
      <c r="B2914" s="3"/>
      <c r="C2914" s="3"/>
      <c r="D2914" s="3"/>
      <c r="E2914" s="3"/>
      <c r="F2914" s="3"/>
      <c r="G2914" s="3"/>
      <c r="H2914" s="3"/>
      <c r="I2914" s="3"/>
      <c r="J2914" s="3"/>
      <c r="K2914" s="3"/>
      <c r="L2914" s="3"/>
      <c r="N2914" s="121"/>
    </row>
    <row r="2915" spans="1:14" x14ac:dyDescent="0.35">
      <c r="A2915" s="3"/>
      <c r="B2915" s="3"/>
      <c r="C2915" s="3"/>
      <c r="D2915" s="3"/>
      <c r="E2915" s="3"/>
      <c r="F2915" s="3"/>
      <c r="G2915" s="3"/>
      <c r="H2915" s="3"/>
      <c r="I2915" s="3"/>
      <c r="J2915" s="3"/>
      <c r="K2915" s="3"/>
      <c r="L2915" s="3"/>
      <c r="N2915" s="121"/>
    </row>
    <row r="2916" spans="1:14" x14ac:dyDescent="0.35">
      <c r="A2916" s="3"/>
      <c r="B2916" s="3"/>
      <c r="C2916" s="3"/>
      <c r="D2916" s="3"/>
      <c r="E2916" s="3"/>
      <c r="F2916" s="3"/>
      <c r="G2916" s="3"/>
      <c r="H2916" s="3"/>
      <c r="I2916" s="3"/>
      <c r="J2916" s="3"/>
      <c r="K2916" s="3"/>
      <c r="L2916" s="3"/>
      <c r="N2916" s="121"/>
    </row>
    <row r="2917" spans="1:14" x14ac:dyDescent="0.35">
      <c r="A2917" s="3"/>
      <c r="B2917" s="3"/>
      <c r="C2917" s="3"/>
      <c r="D2917" s="3"/>
      <c r="E2917" s="3"/>
      <c r="F2917" s="3"/>
      <c r="G2917" s="3"/>
      <c r="H2917" s="3"/>
      <c r="I2917" s="3"/>
      <c r="J2917" s="3"/>
      <c r="K2917" s="3"/>
      <c r="L2917" s="3"/>
      <c r="N2917" s="121"/>
    </row>
    <row r="2918" spans="1:14" x14ac:dyDescent="0.35">
      <c r="A2918" s="3"/>
      <c r="B2918" s="3"/>
      <c r="C2918" s="3"/>
      <c r="D2918" s="3"/>
      <c r="E2918" s="3"/>
      <c r="F2918" s="3"/>
      <c r="G2918" s="3"/>
      <c r="H2918" s="3"/>
      <c r="I2918" s="3"/>
      <c r="J2918" s="3"/>
      <c r="K2918" s="3"/>
      <c r="L2918" s="3"/>
      <c r="N2918" s="121"/>
    </row>
    <row r="2919" spans="1:14" x14ac:dyDescent="0.35">
      <c r="A2919" s="3"/>
      <c r="B2919" s="3"/>
      <c r="C2919" s="3"/>
      <c r="D2919" s="3"/>
      <c r="E2919" s="3"/>
      <c r="F2919" s="3"/>
      <c r="G2919" s="3"/>
      <c r="H2919" s="3"/>
      <c r="I2919" s="3"/>
      <c r="J2919" s="3"/>
      <c r="K2919" s="3"/>
      <c r="L2919" s="3"/>
      <c r="N2919" s="121"/>
    </row>
    <row r="2920" spans="1:14" x14ac:dyDescent="0.35">
      <c r="A2920" s="3"/>
      <c r="B2920" s="3"/>
      <c r="C2920" s="3"/>
      <c r="D2920" s="3"/>
      <c r="E2920" s="3"/>
      <c r="F2920" s="3"/>
      <c r="G2920" s="3"/>
      <c r="H2920" s="3"/>
      <c r="I2920" s="3"/>
      <c r="J2920" s="3"/>
      <c r="K2920" s="3"/>
      <c r="L2920" s="3"/>
      <c r="N2920" s="121"/>
    </row>
    <row r="2921" spans="1:14" x14ac:dyDescent="0.35">
      <c r="A2921" s="3"/>
      <c r="B2921" s="3"/>
      <c r="C2921" s="3"/>
      <c r="D2921" s="3"/>
      <c r="E2921" s="3"/>
      <c r="F2921" s="3"/>
      <c r="G2921" s="3"/>
      <c r="H2921" s="3"/>
      <c r="I2921" s="3"/>
      <c r="J2921" s="3"/>
      <c r="K2921" s="3"/>
      <c r="L2921" s="3"/>
      <c r="N2921" s="121"/>
    </row>
    <row r="2922" spans="1:14" x14ac:dyDescent="0.35">
      <c r="A2922" s="3"/>
      <c r="B2922" s="3"/>
      <c r="C2922" s="3"/>
      <c r="D2922" s="3"/>
      <c r="E2922" s="3"/>
      <c r="F2922" s="3"/>
      <c r="G2922" s="3"/>
      <c r="H2922" s="3"/>
      <c r="I2922" s="3"/>
      <c r="J2922" s="3"/>
      <c r="K2922" s="3"/>
      <c r="L2922" s="3"/>
      <c r="N2922" s="121"/>
    </row>
    <row r="2923" spans="1:14" x14ac:dyDescent="0.35">
      <c r="A2923" s="3"/>
      <c r="B2923" s="3"/>
      <c r="C2923" s="3"/>
      <c r="D2923" s="3"/>
      <c r="E2923" s="3"/>
      <c r="F2923" s="3"/>
      <c r="G2923" s="3"/>
      <c r="H2923" s="3"/>
      <c r="I2923" s="3"/>
      <c r="J2923" s="3"/>
      <c r="K2923" s="3"/>
      <c r="L2923" s="3"/>
      <c r="N2923" s="121"/>
    </row>
    <row r="2924" spans="1:14" x14ac:dyDescent="0.35">
      <c r="A2924" s="3"/>
      <c r="B2924" s="3"/>
      <c r="C2924" s="3"/>
      <c r="D2924" s="3"/>
      <c r="E2924" s="3"/>
      <c r="F2924" s="3"/>
      <c r="G2924" s="3"/>
      <c r="H2924" s="3"/>
      <c r="I2924" s="3"/>
      <c r="J2924" s="3"/>
      <c r="K2924" s="3"/>
      <c r="L2924" s="3"/>
      <c r="N2924" s="121"/>
    </row>
    <row r="2925" spans="1:14" x14ac:dyDescent="0.35">
      <c r="A2925" s="3"/>
      <c r="B2925" s="3"/>
      <c r="C2925" s="3"/>
      <c r="D2925" s="3"/>
      <c r="E2925" s="3"/>
      <c r="F2925" s="3"/>
      <c r="G2925" s="3"/>
      <c r="H2925" s="3"/>
      <c r="I2925" s="3"/>
      <c r="J2925" s="3"/>
      <c r="K2925" s="3"/>
      <c r="L2925" s="3"/>
      <c r="N2925" s="121"/>
    </row>
    <row r="2926" spans="1:14" x14ac:dyDescent="0.35">
      <c r="A2926" s="3"/>
      <c r="B2926" s="3"/>
      <c r="C2926" s="3"/>
      <c r="D2926" s="3"/>
      <c r="E2926" s="3"/>
      <c r="F2926" s="3"/>
      <c r="G2926" s="3"/>
      <c r="H2926" s="3"/>
      <c r="I2926" s="3"/>
      <c r="J2926" s="3"/>
      <c r="K2926" s="3"/>
      <c r="L2926" s="3"/>
      <c r="N2926" s="121"/>
    </row>
    <row r="2927" spans="1:14" x14ac:dyDescent="0.35">
      <c r="A2927" s="3"/>
      <c r="B2927" s="3"/>
      <c r="C2927" s="3"/>
      <c r="D2927" s="3"/>
      <c r="E2927" s="3"/>
      <c r="F2927" s="3"/>
      <c r="G2927" s="3"/>
      <c r="H2927" s="3"/>
      <c r="I2927" s="3"/>
      <c r="J2927" s="3"/>
      <c r="K2927" s="3"/>
      <c r="L2927" s="3"/>
      <c r="N2927" s="121"/>
    </row>
    <row r="2928" spans="1:14" x14ac:dyDescent="0.35">
      <c r="A2928" s="3"/>
      <c r="B2928" s="3"/>
      <c r="C2928" s="3"/>
      <c r="D2928" s="3"/>
      <c r="E2928" s="3"/>
      <c r="F2928" s="3"/>
      <c r="G2928" s="3"/>
      <c r="H2928" s="3"/>
      <c r="I2928" s="3"/>
      <c r="J2928" s="3"/>
      <c r="K2928" s="3"/>
      <c r="L2928" s="3"/>
      <c r="N2928" s="121"/>
    </row>
    <row r="2929" spans="1:14" x14ac:dyDescent="0.35">
      <c r="A2929" s="3"/>
      <c r="B2929" s="3"/>
      <c r="C2929" s="3"/>
      <c r="D2929" s="3"/>
      <c r="E2929" s="3"/>
      <c r="F2929" s="3"/>
      <c r="G2929" s="3"/>
      <c r="H2929" s="3"/>
      <c r="I2929" s="3"/>
      <c r="J2929" s="3"/>
      <c r="K2929" s="3"/>
      <c r="L2929" s="3"/>
      <c r="N2929" s="121"/>
    </row>
    <row r="2930" spans="1:14" x14ac:dyDescent="0.35">
      <c r="A2930" s="3"/>
      <c r="B2930" s="3"/>
      <c r="C2930" s="3"/>
      <c r="D2930" s="3"/>
      <c r="E2930" s="3"/>
      <c r="F2930" s="3"/>
      <c r="G2930" s="3"/>
      <c r="H2930" s="3"/>
      <c r="I2930" s="3"/>
      <c r="J2930" s="3"/>
      <c r="K2930" s="3"/>
      <c r="L2930" s="3"/>
      <c r="N2930" s="121"/>
    </row>
    <row r="2931" spans="1:14" x14ac:dyDescent="0.35">
      <c r="A2931" s="3"/>
      <c r="B2931" s="3"/>
      <c r="C2931" s="3"/>
      <c r="D2931" s="3"/>
      <c r="E2931" s="3"/>
      <c r="F2931" s="3"/>
      <c r="G2931" s="3"/>
      <c r="H2931" s="3"/>
      <c r="I2931" s="3"/>
      <c r="J2931" s="3"/>
      <c r="K2931" s="3"/>
      <c r="L2931" s="3"/>
      <c r="N2931" s="121"/>
    </row>
    <row r="2932" spans="1:14" x14ac:dyDescent="0.35">
      <c r="A2932" s="3"/>
      <c r="B2932" s="3"/>
      <c r="C2932" s="3"/>
      <c r="D2932" s="3"/>
      <c r="E2932" s="3"/>
      <c r="F2932" s="3"/>
      <c r="G2932" s="3"/>
      <c r="H2932" s="3"/>
      <c r="I2932" s="3"/>
      <c r="J2932" s="3"/>
      <c r="K2932" s="3"/>
      <c r="L2932" s="3"/>
      <c r="N2932" s="121"/>
    </row>
    <row r="2933" spans="1:14" x14ac:dyDescent="0.35">
      <c r="A2933" s="3"/>
      <c r="B2933" s="3"/>
      <c r="C2933" s="3"/>
      <c r="D2933" s="3"/>
      <c r="E2933" s="3"/>
      <c r="F2933" s="3"/>
      <c r="G2933" s="3"/>
      <c r="H2933" s="3"/>
      <c r="I2933" s="3"/>
      <c r="J2933" s="3"/>
      <c r="K2933" s="3"/>
      <c r="L2933" s="3"/>
      <c r="N2933" s="121"/>
    </row>
    <row r="2934" spans="1:14" x14ac:dyDescent="0.35">
      <c r="A2934" s="3"/>
      <c r="B2934" s="3"/>
      <c r="C2934" s="3"/>
      <c r="D2934" s="3"/>
      <c r="E2934" s="3"/>
      <c r="F2934" s="3"/>
      <c r="G2934" s="3"/>
      <c r="H2934" s="3"/>
      <c r="I2934" s="3"/>
      <c r="J2934" s="3"/>
      <c r="K2934" s="3"/>
      <c r="L2934" s="3"/>
      <c r="N2934" s="121"/>
    </row>
    <row r="2935" spans="1:14" x14ac:dyDescent="0.35">
      <c r="A2935" s="3"/>
      <c r="B2935" s="3"/>
      <c r="C2935" s="3"/>
      <c r="D2935" s="3"/>
      <c r="E2935" s="3"/>
      <c r="F2935" s="3"/>
      <c r="G2935" s="3"/>
      <c r="H2935" s="3"/>
      <c r="I2935" s="3"/>
      <c r="J2935" s="3"/>
      <c r="K2935" s="3"/>
      <c r="L2935" s="3"/>
      <c r="N2935" s="121"/>
    </row>
    <row r="2936" spans="1:14" x14ac:dyDescent="0.35">
      <c r="A2936" s="3"/>
      <c r="B2936" s="3"/>
      <c r="C2936" s="3"/>
      <c r="D2936" s="3"/>
      <c r="E2936" s="3"/>
      <c r="F2936" s="3"/>
      <c r="G2936" s="3"/>
      <c r="H2936" s="3"/>
      <c r="I2936" s="3"/>
      <c r="J2936" s="3"/>
      <c r="K2936" s="3"/>
      <c r="L2936" s="3"/>
      <c r="N2936" s="121"/>
    </row>
    <row r="2937" spans="1:14" x14ac:dyDescent="0.35">
      <c r="A2937" s="3"/>
      <c r="B2937" s="3"/>
      <c r="C2937" s="3"/>
      <c r="D2937" s="3"/>
      <c r="E2937" s="3"/>
      <c r="F2937" s="3"/>
      <c r="G2937" s="3"/>
      <c r="H2937" s="3"/>
      <c r="I2937" s="3"/>
      <c r="J2937" s="3"/>
      <c r="K2937" s="3"/>
      <c r="L2937" s="3"/>
      <c r="N2937" s="121"/>
    </row>
    <row r="2938" spans="1:14" x14ac:dyDescent="0.35">
      <c r="A2938" s="3"/>
      <c r="B2938" s="3"/>
      <c r="C2938" s="3"/>
      <c r="D2938" s="3"/>
      <c r="E2938" s="3"/>
      <c r="F2938" s="3"/>
      <c r="G2938" s="3"/>
      <c r="H2938" s="3"/>
      <c r="I2938" s="3"/>
      <c r="J2938" s="3"/>
      <c r="K2938" s="3"/>
      <c r="L2938" s="3"/>
      <c r="N2938" s="121"/>
    </row>
    <row r="2939" spans="1:14" x14ac:dyDescent="0.35">
      <c r="A2939" s="3"/>
      <c r="B2939" s="3"/>
      <c r="C2939" s="3"/>
      <c r="D2939" s="3"/>
      <c r="E2939" s="3"/>
      <c r="F2939" s="3"/>
      <c r="G2939" s="3"/>
      <c r="H2939" s="3"/>
      <c r="I2939" s="3"/>
      <c r="J2939" s="3"/>
      <c r="K2939" s="3"/>
      <c r="L2939" s="3"/>
      <c r="N2939" s="121"/>
    </row>
    <row r="2940" spans="1:14" x14ac:dyDescent="0.35">
      <c r="A2940" s="3"/>
      <c r="B2940" s="3"/>
      <c r="C2940" s="3"/>
      <c r="D2940" s="3"/>
      <c r="E2940" s="3"/>
      <c r="F2940" s="3"/>
      <c r="G2940" s="3"/>
      <c r="H2940" s="3"/>
      <c r="I2940" s="3"/>
      <c r="J2940" s="3"/>
      <c r="K2940" s="3"/>
      <c r="L2940" s="3"/>
      <c r="N2940" s="121"/>
    </row>
    <row r="2941" spans="1:14" x14ac:dyDescent="0.35">
      <c r="A2941" s="3"/>
      <c r="B2941" s="3"/>
      <c r="C2941" s="3"/>
      <c r="D2941" s="3"/>
      <c r="E2941" s="3"/>
      <c r="F2941" s="3"/>
      <c r="G2941" s="3"/>
      <c r="H2941" s="3"/>
      <c r="I2941" s="3"/>
      <c r="J2941" s="3"/>
      <c r="K2941" s="3"/>
      <c r="L2941" s="3"/>
      <c r="N2941" s="121"/>
    </row>
    <row r="2942" spans="1:14" x14ac:dyDescent="0.35">
      <c r="A2942" s="3"/>
      <c r="B2942" s="3"/>
      <c r="C2942" s="3"/>
      <c r="D2942" s="3"/>
      <c r="E2942" s="3"/>
      <c r="F2942" s="3"/>
      <c r="G2942" s="3"/>
      <c r="H2942" s="3"/>
      <c r="I2942" s="3"/>
      <c r="J2942" s="3"/>
      <c r="K2942" s="3"/>
      <c r="L2942" s="3"/>
      <c r="N2942" s="121"/>
    </row>
    <row r="2943" spans="1:14" x14ac:dyDescent="0.35">
      <c r="A2943" s="3"/>
      <c r="B2943" s="3"/>
      <c r="C2943" s="3"/>
      <c r="D2943" s="3"/>
      <c r="E2943" s="3"/>
      <c r="F2943" s="3"/>
      <c r="G2943" s="3"/>
      <c r="H2943" s="3"/>
      <c r="I2943" s="3"/>
      <c r="J2943" s="3"/>
      <c r="K2943" s="3"/>
      <c r="L2943" s="3"/>
      <c r="N2943" s="121"/>
    </row>
    <row r="2944" spans="1:14" x14ac:dyDescent="0.35">
      <c r="A2944" s="3"/>
      <c r="B2944" s="3"/>
      <c r="C2944" s="3"/>
      <c r="D2944" s="3"/>
      <c r="E2944" s="3"/>
      <c r="F2944" s="3"/>
      <c r="G2944" s="3"/>
      <c r="H2944" s="3"/>
      <c r="I2944" s="3"/>
      <c r="J2944" s="3"/>
      <c r="K2944" s="3"/>
      <c r="L2944" s="3"/>
      <c r="N2944" s="121"/>
    </row>
    <row r="2945" spans="1:14" x14ac:dyDescent="0.35">
      <c r="A2945" s="3"/>
      <c r="B2945" s="3"/>
      <c r="C2945" s="3"/>
      <c r="D2945" s="3"/>
      <c r="E2945" s="3"/>
      <c r="F2945" s="3"/>
      <c r="G2945" s="3"/>
      <c r="H2945" s="3"/>
      <c r="I2945" s="3"/>
      <c r="J2945" s="3"/>
      <c r="K2945" s="3"/>
      <c r="L2945" s="3"/>
      <c r="N2945" s="121"/>
    </row>
    <row r="2946" spans="1:14" x14ac:dyDescent="0.35">
      <c r="A2946" s="3"/>
      <c r="B2946" s="3"/>
      <c r="C2946" s="3"/>
      <c r="D2946" s="3"/>
      <c r="E2946" s="3"/>
      <c r="F2946" s="3"/>
      <c r="G2946" s="3"/>
      <c r="H2946" s="3"/>
      <c r="I2946" s="3"/>
      <c r="J2946" s="3"/>
      <c r="K2946" s="3"/>
      <c r="L2946" s="3"/>
      <c r="N2946" s="121"/>
    </row>
    <row r="2947" spans="1:14" x14ac:dyDescent="0.35">
      <c r="A2947" s="3"/>
      <c r="B2947" s="3"/>
      <c r="C2947" s="3"/>
      <c r="D2947" s="3"/>
      <c r="E2947" s="3"/>
      <c r="F2947" s="3"/>
      <c r="G2947" s="3"/>
      <c r="H2947" s="3"/>
      <c r="I2947" s="3"/>
      <c r="J2947" s="3"/>
      <c r="K2947" s="3"/>
      <c r="L2947" s="3"/>
      <c r="N2947" s="121"/>
    </row>
    <row r="2948" spans="1:14" x14ac:dyDescent="0.35">
      <c r="A2948" s="3"/>
      <c r="B2948" s="3"/>
      <c r="C2948" s="3"/>
      <c r="D2948" s="3"/>
      <c r="E2948" s="3"/>
      <c r="F2948" s="3"/>
      <c r="G2948" s="3"/>
      <c r="H2948" s="3"/>
      <c r="I2948" s="3"/>
      <c r="J2948" s="3"/>
      <c r="K2948" s="3"/>
      <c r="L2948" s="3"/>
      <c r="N2948" s="121"/>
    </row>
    <row r="2949" spans="1:14" x14ac:dyDescent="0.35">
      <c r="A2949" s="3"/>
      <c r="B2949" s="3"/>
      <c r="C2949" s="3"/>
      <c r="D2949" s="3"/>
      <c r="E2949" s="3"/>
      <c r="F2949" s="3"/>
      <c r="G2949" s="3"/>
      <c r="H2949" s="3"/>
      <c r="I2949" s="3"/>
      <c r="J2949" s="3"/>
      <c r="K2949" s="3"/>
      <c r="L2949" s="3"/>
      <c r="N2949" s="121"/>
    </row>
    <row r="2950" spans="1:14" x14ac:dyDescent="0.35">
      <c r="A2950" s="3"/>
      <c r="B2950" s="3"/>
      <c r="C2950" s="3"/>
      <c r="D2950" s="3"/>
      <c r="E2950" s="3"/>
      <c r="F2950" s="3"/>
      <c r="G2950" s="3"/>
      <c r="H2950" s="3"/>
      <c r="I2950" s="3"/>
      <c r="J2950" s="3"/>
      <c r="K2950" s="3"/>
      <c r="L2950" s="3"/>
      <c r="N2950" s="121"/>
    </row>
    <row r="2951" spans="1:14" x14ac:dyDescent="0.35">
      <c r="A2951" s="3"/>
      <c r="B2951" s="3"/>
      <c r="C2951" s="3"/>
      <c r="D2951" s="3"/>
      <c r="E2951" s="3"/>
      <c r="F2951" s="3"/>
      <c r="G2951" s="3"/>
      <c r="H2951" s="3"/>
      <c r="I2951" s="3"/>
      <c r="J2951" s="3"/>
      <c r="K2951" s="3"/>
      <c r="L2951" s="3"/>
      <c r="N2951" s="121"/>
    </row>
    <row r="2952" spans="1:14" x14ac:dyDescent="0.35">
      <c r="A2952" s="3"/>
      <c r="B2952" s="3"/>
      <c r="C2952" s="3"/>
      <c r="D2952" s="3"/>
      <c r="E2952" s="3"/>
      <c r="F2952" s="3"/>
      <c r="G2952" s="3"/>
      <c r="H2952" s="3"/>
      <c r="I2952" s="3"/>
      <c r="J2952" s="3"/>
      <c r="K2952" s="3"/>
      <c r="L2952" s="3"/>
      <c r="N2952" s="121"/>
    </row>
    <row r="2953" spans="1:14" x14ac:dyDescent="0.35">
      <c r="A2953" s="3"/>
      <c r="B2953" s="3"/>
      <c r="C2953" s="3"/>
      <c r="D2953" s="3"/>
      <c r="E2953" s="3"/>
      <c r="F2953" s="3"/>
      <c r="G2953" s="3"/>
      <c r="H2953" s="3"/>
      <c r="I2953" s="3"/>
      <c r="J2953" s="3"/>
      <c r="K2953" s="3"/>
      <c r="L2953" s="3"/>
      <c r="N2953" s="121"/>
    </row>
    <row r="2954" spans="1:14" x14ac:dyDescent="0.35">
      <c r="A2954" s="3"/>
      <c r="B2954" s="3"/>
      <c r="C2954" s="3"/>
      <c r="D2954" s="3"/>
      <c r="E2954" s="3"/>
      <c r="F2954" s="3"/>
      <c r="G2954" s="3"/>
      <c r="H2954" s="3"/>
      <c r="I2954" s="3"/>
      <c r="J2954" s="3"/>
      <c r="K2954" s="3"/>
      <c r="L2954" s="3"/>
      <c r="N2954" s="121"/>
    </row>
    <row r="2955" spans="1:14" x14ac:dyDescent="0.35">
      <c r="A2955" s="3"/>
      <c r="B2955" s="3"/>
      <c r="C2955" s="3"/>
      <c r="D2955" s="3"/>
      <c r="E2955" s="3"/>
      <c r="F2955" s="3"/>
      <c r="G2955" s="3"/>
      <c r="H2955" s="3"/>
      <c r="I2955" s="3"/>
      <c r="J2955" s="3"/>
      <c r="K2955" s="3"/>
      <c r="L2955" s="3"/>
      <c r="N2955" s="121"/>
    </row>
    <row r="2956" spans="1:14" x14ac:dyDescent="0.35">
      <c r="A2956" s="3"/>
      <c r="B2956" s="3"/>
      <c r="C2956" s="3"/>
      <c r="D2956" s="3"/>
      <c r="E2956" s="3"/>
      <c r="F2956" s="3"/>
      <c r="G2956" s="3"/>
      <c r="H2956" s="3"/>
      <c r="I2956" s="3"/>
      <c r="J2956" s="3"/>
      <c r="K2956" s="3"/>
      <c r="L2956" s="3"/>
      <c r="N2956" s="121"/>
    </row>
    <row r="2957" spans="1:14" x14ac:dyDescent="0.35">
      <c r="A2957" s="3"/>
      <c r="B2957" s="3"/>
      <c r="C2957" s="3"/>
      <c r="D2957" s="3"/>
      <c r="E2957" s="3"/>
      <c r="F2957" s="3"/>
      <c r="G2957" s="3"/>
      <c r="H2957" s="3"/>
      <c r="I2957" s="3"/>
      <c r="J2957" s="3"/>
      <c r="K2957" s="3"/>
      <c r="L2957" s="3"/>
      <c r="N2957" s="121"/>
    </row>
    <row r="2958" spans="1:14" x14ac:dyDescent="0.35">
      <c r="A2958" s="3"/>
      <c r="B2958" s="3"/>
      <c r="C2958" s="3"/>
      <c r="D2958" s="3"/>
      <c r="E2958" s="3"/>
      <c r="F2958" s="3"/>
      <c r="G2958" s="3"/>
      <c r="H2958" s="3"/>
      <c r="I2958" s="3"/>
      <c r="J2958" s="3"/>
      <c r="K2958" s="3"/>
      <c r="L2958" s="3"/>
      <c r="N2958" s="121"/>
    </row>
    <row r="2959" spans="1:14" x14ac:dyDescent="0.35">
      <c r="A2959" s="3"/>
      <c r="B2959" s="3"/>
      <c r="C2959" s="3"/>
      <c r="D2959" s="3"/>
      <c r="E2959" s="3"/>
      <c r="F2959" s="3"/>
      <c r="G2959" s="3"/>
      <c r="H2959" s="3"/>
      <c r="I2959" s="3"/>
      <c r="J2959" s="3"/>
      <c r="K2959" s="3"/>
      <c r="L2959" s="3"/>
      <c r="N2959" s="121"/>
    </row>
    <row r="2960" spans="1:14" x14ac:dyDescent="0.35">
      <c r="A2960" s="3"/>
      <c r="B2960" s="3"/>
      <c r="C2960" s="3"/>
      <c r="D2960" s="3"/>
      <c r="E2960" s="3"/>
      <c r="F2960" s="3"/>
      <c r="G2960" s="3"/>
      <c r="H2960" s="3"/>
      <c r="I2960" s="3"/>
      <c r="J2960" s="3"/>
      <c r="K2960" s="3"/>
      <c r="L2960" s="3"/>
      <c r="N2960" s="121"/>
    </row>
    <row r="2961" spans="1:14" x14ac:dyDescent="0.35">
      <c r="A2961" s="3"/>
      <c r="B2961" s="3"/>
      <c r="C2961" s="3"/>
      <c r="D2961" s="3"/>
      <c r="E2961" s="3"/>
      <c r="F2961" s="3"/>
      <c r="G2961" s="3"/>
      <c r="H2961" s="3"/>
      <c r="I2961" s="3"/>
      <c r="J2961" s="3"/>
      <c r="K2961" s="3"/>
      <c r="L2961" s="3"/>
      <c r="N2961" s="121"/>
    </row>
    <row r="2962" spans="1:14" x14ac:dyDescent="0.35">
      <c r="A2962" s="3"/>
      <c r="B2962" s="3"/>
      <c r="C2962" s="3"/>
      <c r="D2962" s="3"/>
      <c r="E2962" s="3"/>
      <c r="F2962" s="3"/>
      <c r="G2962" s="3"/>
      <c r="H2962" s="3"/>
      <c r="I2962" s="3"/>
      <c r="J2962" s="3"/>
      <c r="K2962" s="3"/>
      <c r="L2962" s="3"/>
      <c r="N2962" s="121"/>
    </row>
    <row r="2963" spans="1:14" x14ac:dyDescent="0.35">
      <c r="A2963" s="3"/>
      <c r="B2963" s="3"/>
      <c r="C2963" s="3"/>
      <c r="D2963" s="3"/>
      <c r="E2963" s="3"/>
      <c r="F2963" s="3"/>
      <c r="G2963" s="3"/>
      <c r="H2963" s="3"/>
      <c r="I2963" s="3"/>
      <c r="J2963" s="3"/>
      <c r="K2963" s="3"/>
      <c r="L2963" s="3"/>
      <c r="N2963" s="121"/>
    </row>
    <row r="2964" spans="1:14" x14ac:dyDescent="0.35">
      <c r="A2964" s="3"/>
      <c r="B2964" s="3"/>
      <c r="C2964" s="3"/>
      <c r="D2964" s="3"/>
      <c r="E2964" s="3"/>
      <c r="F2964" s="3"/>
      <c r="G2964" s="3"/>
      <c r="H2964" s="3"/>
      <c r="I2964" s="3"/>
      <c r="J2964" s="3"/>
      <c r="K2964" s="3"/>
      <c r="L2964" s="3"/>
      <c r="N2964" s="121"/>
    </row>
    <row r="2965" spans="1:14" x14ac:dyDescent="0.35">
      <c r="A2965" s="3"/>
      <c r="B2965" s="3"/>
      <c r="C2965" s="3"/>
      <c r="D2965" s="3"/>
      <c r="E2965" s="3"/>
      <c r="F2965" s="3"/>
      <c r="G2965" s="3"/>
      <c r="H2965" s="3"/>
      <c r="I2965" s="3"/>
      <c r="J2965" s="3"/>
      <c r="K2965" s="3"/>
      <c r="L2965" s="3"/>
      <c r="N2965" s="121"/>
    </row>
    <row r="2966" spans="1:14" x14ac:dyDescent="0.35">
      <c r="A2966" s="3"/>
      <c r="B2966" s="3"/>
      <c r="C2966" s="3"/>
      <c r="D2966" s="3"/>
      <c r="E2966" s="3"/>
      <c r="F2966" s="3"/>
      <c r="G2966" s="3"/>
      <c r="H2966" s="3"/>
      <c r="I2966" s="3"/>
      <c r="J2966" s="3"/>
      <c r="K2966" s="3"/>
      <c r="L2966" s="3"/>
      <c r="N2966" s="121"/>
    </row>
    <row r="2967" spans="1:14" x14ac:dyDescent="0.35">
      <c r="A2967" s="3"/>
      <c r="B2967" s="3"/>
      <c r="C2967" s="3"/>
      <c r="D2967" s="3"/>
      <c r="E2967" s="3"/>
      <c r="F2967" s="3"/>
      <c r="G2967" s="3"/>
      <c r="H2967" s="3"/>
      <c r="I2967" s="3"/>
      <c r="J2967" s="3"/>
      <c r="K2967" s="3"/>
      <c r="L2967" s="3"/>
      <c r="N2967" s="121"/>
    </row>
    <row r="2968" spans="1:14" x14ac:dyDescent="0.35">
      <c r="A2968" s="3"/>
      <c r="B2968" s="3"/>
      <c r="C2968" s="3"/>
      <c r="D2968" s="3"/>
      <c r="E2968" s="3"/>
      <c r="F2968" s="3"/>
      <c r="G2968" s="3"/>
      <c r="H2968" s="3"/>
      <c r="I2968" s="3"/>
      <c r="J2968" s="3"/>
      <c r="K2968" s="3"/>
      <c r="L2968" s="3"/>
      <c r="N2968" s="121"/>
    </row>
    <row r="2969" spans="1:14" x14ac:dyDescent="0.35">
      <c r="A2969" s="3"/>
      <c r="B2969" s="3"/>
      <c r="C2969" s="3"/>
      <c r="D2969" s="3"/>
      <c r="E2969" s="3"/>
      <c r="F2969" s="3"/>
      <c r="G2969" s="3"/>
      <c r="H2969" s="3"/>
      <c r="I2969" s="3"/>
      <c r="J2969" s="3"/>
      <c r="K2969" s="3"/>
      <c r="L2969" s="3"/>
      <c r="N2969" s="121"/>
    </row>
    <row r="2970" spans="1:14" x14ac:dyDescent="0.35">
      <c r="A2970" s="3"/>
      <c r="B2970" s="3"/>
      <c r="C2970" s="3"/>
      <c r="D2970" s="3"/>
      <c r="E2970" s="3"/>
      <c r="F2970" s="3"/>
      <c r="G2970" s="3"/>
      <c r="H2970" s="3"/>
      <c r="I2970" s="3"/>
      <c r="J2970" s="3"/>
      <c r="K2970" s="3"/>
      <c r="L2970" s="3"/>
      <c r="N2970" s="121"/>
    </row>
    <row r="2971" spans="1:14" x14ac:dyDescent="0.35">
      <c r="A2971" s="3"/>
      <c r="B2971" s="3"/>
      <c r="C2971" s="3"/>
      <c r="D2971" s="3"/>
      <c r="E2971" s="3"/>
      <c r="F2971" s="3"/>
      <c r="G2971" s="3"/>
      <c r="H2971" s="3"/>
      <c r="I2971" s="3"/>
      <c r="J2971" s="3"/>
      <c r="K2971" s="3"/>
      <c r="L2971" s="3"/>
      <c r="N2971" s="121"/>
    </row>
    <row r="2972" spans="1:14" x14ac:dyDescent="0.35">
      <c r="A2972" s="3"/>
      <c r="B2972" s="3"/>
      <c r="C2972" s="3"/>
      <c r="D2972" s="3"/>
      <c r="E2972" s="3"/>
      <c r="F2972" s="3"/>
      <c r="G2972" s="3"/>
      <c r="H2972" s="3"/>
      <c r="I2972" s="3"/>
      <c r="J2972" s="3"/>
      <c r="K2972" s="3"/>
      <c r="L2972" s="3"/>
      <c r="N2972" s="121"/>
    </row>
    <row r="2973" spans="1:14" x14ac:dyDescent="0.35">
      <c r="A2973" s="3"/>
      <c r="B2973" s="3"/>
      <c r="C2973" s="3"/>
      <c r="D2973" s="3"/>
      <c r="E2973" s="3"/>
      <c r="F2973" s="3"/>
      <c r="G2973" s="3"/>
      <c r="H2973" s="3"/>
      <c r="I2973" s="3"/>
      <c r="J2973" s="3"/>
      <c r="K2973" s="3"/>
      <c r="L2973" s="3"/>
      <c r="N2973" s="121"/>
    </row>
    <row r="2974" spans="1:14" x14ac:dyDescent="0.35">
      <c r="A2974" s="3"/>
      <c r="B2974" s="3"/>
      <c r="C2974" s="3"/>
      <c r="D2974" s="3"/>
      <c r="E2974" s="3"/>
      <c r="F2974" s="3"/>
      <c r="G2974" s="3"/>
      <c r="H2974" s="3"/>
      <c r="I2974" s="3"/>
      <c r="J2974" s="3"/>
      <c r="K2974" s="3"/>
      <c r="L2974" s="3"/>
      <c r="N2974" s="121"/>
    </row>
    <row r="2975" spans="1:14" x14ac:dyDescent="0.35">
      <c r="A2975" s="3"/>
      <c r="B2975" s="3"/>
      <c r="C2975" s="3"/>
      <c r="D2975" s="3"/>
      <c r="E2975" s="3"/>
      <c r="F2975" s="3"/>
      <c r="G2975" s="3"/>
      <c r="H2975" s="3"/>
      <c r="I2975" s="3"/>
      <c r="J2975" s="3"/>
      <c r="K2975" s="3"/>
      <c r="L2975" s="3"/>
      <c r="N2975" s="121"/>
    </row>
    <row r="2976" spans="1:14" x14ac:dyDescent="0.35">
      <c r="A2976" s="3"/>
      <c r="B2976" s="3"/>
      <c r="C2976" s="3"/>
      <c r="D2976" s="3"/>
      <c r="E2976" s="3"/>
      <c r="F2976" s="3"/>
      <c r="G2976" s="3"/>
      <c r="H2976" s="3"/>
      <c r="I2976" s="3"/>
      <c r="J2976" s="3"/>
      <c r="K2976" s="3"/>
      <c r="L2976" s="3"/>
      <c r="N2976" s="121"/>
    </row>
    <row r="2977" spans="1:14" x14ac:dyDescent="0.35">
      <c r="A2977" s="3"/>
      <c r="B2977" s="3"/>
      <c r="C2977" s="3"/>
      <c r="D2977" s="3"/>
      <c r="E2977" s="3"/>
      <c r="F2977" s="3"/>
      <c r="G2977" s="3"/>
      <c r="H2977" s="3"/>
      <c r="I2977" s="3"/>
      <c r="J2977" s="3"/>
      <c r="K2977" s="3"/>
      <c r="L2977" s="3"/>
      <c r="N2977" s="121"/>
    </row>
    <row r="2978" spans="1:14" x14ac:dyDescent="0.35">
      <c r="A2978" s="3"/>
      <c r="B2978" s="3"/>
      <c r="C2978" s="3"/>
      <c r="D2978" s="3"/>
      <c r="E2978" s="3"/>
      <c r="F2978" s="3"/>
      <c r="G2978" s="3"/>
      <c r="H2978" s="3"/>
      <c r="I2978" s="3"/>
      <c r="J2978" s="3"/>
      <c r="K2978" s="3"/>
      <c r="L2978" s="3"/>
      <c r="N2978" s="121"/>
    </row>
    <row r="2979" spans="1:14" x14ac:dyDescent="0.35">
      <c r="A2979" s="3"/>
      <c r="B2979" s="3"/>
      <c r="C2979" s="3"/>
      <c r="D2979" s="3"/>
      <c r="E2979" s="3"/>
      <c r="F2979" s="3"/>
      <c r="G2979" s="3"/>
      <c r="H2979" s="3"/>
      <c r="I2979" s="3"/>
      <c r="J2979" s="3"/>
      <c r="K2979" s="3"/>
      <c r="L2979" s="3"/>
      <c r="N2979" s="121"/>
    </row>
    <row r="2980" spans="1:14" x14ac:dyDescent="0.35">
      <c r="A2980" s="3"/>
      <c r="B2980" s="3"/>
      <c r="C2980" s="3"/>
      <c r="D2980" s="3"/>
      <c r="E2980" s="3"/>
      <c r="F2980" s="3"/>
      <c r="G2980" s="3"/>
      <c r="H2980" s="3"/>
      <c r="I2980" s="3"/>
      <c r="J2980" s="3"/>
      <c r="K2980" s="3"/>
      <c r="L2980" s="3"/>
      <c r="N2980" s="121"/>
    </row>
    <row r="2981" spans="1:14" x14ac:dyDescent="0.35">
      <c r="A2981" s="3"/>
      <c r="B2981" s="3"/>
      <c r="C2981" s="3"/>
      <c r="D2981" s="3"/>
      <c r="E2981" s="3"/>
      <c r="F2981" s="3"/>
      <c r="G2981" s="3"/>
      <c r="H2981" s="3"/>
      <c r="I2981" s="3"/>
      <c r="J2981" s="3"/>
      <c r="K2981" s="3"/>
      <c r="L2981" s="3"/>
      <c r="N2981" s="121"/>
    </row>
    <row r="2982" spans="1:14" x14ac:dyDescent="0.35">
      <c r="A2982" s="3"/>
      <c r="B2982" s="3"/>
      <c r="C2982" s="3"/>
      <c r="D2982" s="3"/>
      <c r="E2982" s="3"/>
      <c r="F2982" s="3"/>
      <c r="G2982" s="3"/>
      <c r="H2982" s="3"/>
      <c r="I2982" s="3"/>
      <c r="J2982" s="3"/>
      <c r="K2982" s="3"/>
      <c r="L2982" s="3"/>
      <c r="N2982" s="121"/>
    </row>
    <row r="2983" spans="1:14" x14ac:dyDescent="0.35">
      <c r="A2983" s="3"/>
      <c r="B2983" s="3"/>
      <c r="C2983" s="3"/>
      <c r="D2983" s="3"/>
      <c r="E2983" s="3"/>
      <c r="F2983" s="3"/>
      <c r="G2983" s="3"/>
      <c r="H2983" s="3"/>
      <c r="I2983" s="3"/>
      <c r="J2983" s="3"/>
      <c r="K2983" s="3"/>
      <c r="L2983" s="3"/>
      <c r="N2983" s="121"/>
    </row>
    <row r="2984" spans="1:14" x14ac:dyDescent="0.35">
      <c r="A2984" s="3"/>
      <c r="B2984" s="3"/>
      <c r="C2984" s="3"/>
      <c r="D2984" s="3"/>
      <c r="E2984" s="3"/>
      <c r="F2984" s="3"/>
      <c r="G2984" s="3"/>
      <c r="H2984" s="3"/>
      <c r="I2984" s="3"/>
      <c r="J2984" s="3"/>
      <c r="K2984" s="3"/>
      <c r="L2984" s="3"/>
      <c r="N2984" s="121"/>
    </row>
    <row r="2985" spans="1:14" x14ac:dyDescent="0.35">
      <c r="A2985" s="3"/>
      <c r="B2985" s="3"/>
      <c r="C2985" s="3"/>
      <c r="D2985" s="3"/>
      <c r="E2985" s="3"/>
      <c r="F2985" s="3"/>
      <c r="G2985" s="3"/>
      <c r="H2985" s="3"/>
      <c r="I2985" s="3"/>
      <c r="J2985" s="3"/>
      <c r="K2985" s="3"/>
      <c r="L2985" s="3"/>
      <c r="N2985" s="121"/>
    </row>
    <row r="2986" spans="1:14" x14ac:dyDescent="0.35">
      <c r="A2986" s="3"/>
      <c r="B2986" s="3"/>
      <c r="C2986" s="3"/>
      <c r="D2986" s="3"/>
      <c r="E2986" s="3"/>
      <c r="F2986" s="3"/>
      <c r="G2986" s="3"/>
      <c r="H2986" s="3"/>
      <c r="I2986" s="3"/>
      <c r="J2986" s="3"/>
      <c r="K2986" s="3"/>
      <c r="L2986" s="3"/>
      <c r="N2986" s="121"/>
    </row>
    <row r="2987" spans="1:14" x14ac:dyDescent="0.35">
      <c r="A2987" s="3"/>
      <c r="B2987" s="3"/>
      <c r="C2987" s="3"/>
      <c r="D2987" s="3"/>
      <c r="E2987" s="3"/>
      <c r="F2987" s="3"/>
      <c r="G2987" s="3"/>
      <c r="H2987" s="3"/>
      <c r="I2987" s="3"/>
      <c r="J2987" s="3"/>
      <c r="K2987" s="3"/>
      <c r="L2987" s="3"/>
      <c r="N2987" s="121"/>
    </row>
    <row r="2988" spans="1:14" x14ac:dyDescent="0.35">
      <c r="A2988" s="3"/>
      <c r="B2988" s="3"/>
      <c r="C2988" s="3"/>
      <c r="D2988" s="3"/>
      <c r="E2988" s="3"/>
      <c r="F2988" s="3"/>
      <c r="G2988" s="3"/>
      <c r="H2988" s="3"/>
      <c r="I2988" s="3"/>
      <c r="J2988" s="3"/>
      <c r="K2988" s="3"/>
      <c r="L2988" s="3"/>
      <c r="N2988" s="121"/>
    </row>
    <row r="2989" spans="1:14" x14ac:dyDescent="0.35">
      <c r="A2989" s="3"/>
      <c r="B2989" s="3"/>
      <c r="C2989" s="3"/>
      <c r="D2989" s="3"/>
      <c r="E2989" s="3"/>
      <c r="F2989" s="3"/>
      <c r="G2989" s="3"/>
      <c r="H2989" s="3"/>
      <c r="I2989" s="3"/>
      <c r="J2989" s="3"/>
      <c r="K2989" s="3"/>
      <c r="L2989" s="3"/>
      <c r="N2989" s="121"/>
    </row>
    <row r="2990" spans="1:14" x14ac:dyDescent="0.35">
      <c r="A2990" s="3"/>
      <c r="B2990" s="3"/>
      <c r="C2990" s="3"/>
      <c r="D2990" s="3"/>
      <c r="E2990" s="3"/>
      <c r="F2990" s="3"/>
      <c r="G2990" s="3"/>
      <c r="H2990" s="3"/>
      <c r="I2990" s="3"/>
      <c r="J2990" s="3"/>
      <c r="K2990" s="3"/>
      <c r="L2990" s="3"/>
      <c r="N2990" s="121"/>
    </row>
    <row r="2991" spans="1:14" x14ac:dyDescent="0.35">
      <c r="A2991" s="3"/>
      <c r="B2991" s="3"/>
      <c r="C2991" s="3"/>
      <c r="D2991" s="3"/>
      <c r="E2991" s="3"/>
      <c r="F2991" s="3"/>
      <c r="G2991" s="3"/>
      <c r="H2991" s="3"/>
      <c r="I2991" s="3"/>
      <c r="J2991" s="3"/>
      <c r="K2991" s="3"/>
      <c r="L2991" s="3"/>
      <c r="N2991" s="121"/>
    </row>
    <row r="2992" spans="1:14" x14ac:dyDescent="0.35">
      <c r="A2992" s="3"/>
      <c r="B2992" s="3"/>
      <c r="C2992" s="3"/>
      <c r="D2992" s="3"/>
      <c r="E2992" s="3"/>
      <c r="F2992" s="3"/>
      <c r="G2992" s="3"/>
      <c r="H2992" s="3"/>
      <c r="I2992" s="3"/>
      <c r="J2992" s="3"/>
      <c r="K2992" s="3"/>
      <c r="L2992" s="3"/>
      <c r="N2992" s="121"/>
    </row>
    <row r="2993" spans="1:14" x14ac:dyDescent="0.35">
      <c r="A2993" s="3"/>
      <c r="B2993" s="3"/>
      <c r="C2993" s="3"/>
      <c r="D2993" s="3"/>
      <c r="E2993" s="3"/>
      <c r="F2993" s="3"/>
      <c r="G2993" s="3"/>
      <c r="H2993" s="3"/>
      <c r="I2993" s="3"/>
      <c r="J2993" s="3"/>
      <c r="K2993" s="3"/>
      <c r="L2993" s="3"/>
      <c r="N2993" s="121"/>
    </row>
    <row r="2994" spans="1:14" x14ac:dyDescent="0.35">
      <c r="A2994" s="3"/>
      <c r="B2994" s="3"/>
      <c r="C2994" s="3"/>
      <c r="D2994" s="3"/>
      <c r="E2994" s="3"/>
      <c r="F2994" s="3"/>
      <c r="G2994" s="3"/>
      <c r="H2994" s="3"/>
      <c r="I2994" s="3"/>
      <c r="J2994" s="3"/>
      <c r="K2994" s="3"/>
      <c r="L2994" s="3"/>
      <c r="N2994" s="121"/>
    </row>
    <row r="2995" spans="1:14" x14ac:dyDescent="0.35">
      <c r="A2995" s="3"/>
      <c r="B2995" s="3"/>
      <c r="C2995" s="3"/>
      <c r="D2995" s="3"/>
      <c r="E2995" s="3"/>
      <c r="F2995" s="3"/>
      <c r="G2995" s="3"/>
      <c r="H2995" s="3"/>
      <c r="I2995" s="3"/>
      <c r="J2995" s="3"/>
      <c r="K2995" s="3"/>
      <c r="L2995" s="3"/>
      <c r="N2995" s="121"/>
    </row>
    <row r="2996" spans="1:14" x14ac:dyDescent="0.35">
      <c r="A2996" s="3"/>
      <c r="B2996" s="3"/>
      <c r="C2996" s="3"/>
      <c r="D2996" s="3"/>
      <c r="E2996" s="3"/>
      <c r="F2996" s="3"/>
      <c r="G2996" s="3"/>
      <c r="H2996" s="3"/>
      <c r="I2996" s="3"/>
      <c r="J2996" s="3"/>
      <c r="K2996" s="3"/>
      <c r="L2996" s="3"/>
      <c r="N2996" s="121"/>
    </row>
    <row r="2997" spans="1:14" x14ac:dyDescent="0.35">
      <c r="A2997" s="3"/>
      <c r="B2997" s="3"/>
      <c r="C2997" s="3"/>
      <c r="D2997" s="3"/>
      <c r="E2997" s="3"/>
      <c r="F2997" s="3"/>
      <c r="G2997" s="3"/>
      <c r="H2997" s="3"/>
      <c r="I2997" s="3"/>
      <c r="J2997" s="3"/>
      <c r="K2997" s="3"/>
      <c r="L2997" s="3"/>
      <c r="N2997" s="121"/>
    </row>
    <row r="2998" spans="1:14" x14ac:dyDescent="0.35">
      <c r="A2998" s="3"/>
      <c r="B2998" s="3"/>
      <c r="C2998" s="3"/>
      <c r="D2998" s="3"/>
      <c r="E2998" s="3"/>
      <c r="F2998" s="3"/>
      <c r="G2998" s="3"/>
      <c r="H2998" s="3"/>
      <c r="I2998" s="3"/>
      <c r="J2998" s="3"/>
      <c r="K2998" s="3"/>
      <c r="L2998" s="3"/>
      <c r="N2998" s="121"/>
    </row>
    <row r="2999" spans="1:14" x14ac:dyDescent="0.35">
      <c r="A2999" s="3"/>
      <c r="B2999" s="3"/>
      <c r="C2999" s="3"/>
      <c r="D2999" s="3"/>
      <c r="E2999" s="3"/>
      <c r="F2999" s="3"/>
      <c r="G2999" s="3"/>
      <c r="H2999" s="3"/>
      <c r="I2999" s="3"/>
      <c r="J2999" s="3"/>
      <c r="K2999" s="3"/>
      <c r="L2999" s="3"/>
      <c r="N2999" s="121"/>
    </row>
    <row r="3000" spans="1:14" x14ac:dyDescent="0.35">
      <c r="A3000" s="3"/>
      <c r="B3000" s="3"/>
      <c r="C3000" s="3"/>
      <c r="D3000" s="3"/>
      <c r="E3000" s="3"/>
      <c r="F3000" s="3"/>
      <c r="G3000" s="3"/>
      <c r="H3000" s="3"/>
      <c r="I3000" s="3"/>
      <c r="J3000" s="3"/>
      <c r="K3000" s="3"/>
      <c r="L3000" s="3"/>
      <c r="N3000" s="121"/>
    </row>
    <row r="3001" spans="1:14" x14ac:dyDescent="0.35">
      <c r="A3001" s="3"/>
      <c r="B3001" s="3"/>
      <c r="C3001" s="3"/>
      <c r="D3001" s="3"/>
      <c r="E3001" s="3"/>
      <c r="F3001" s="3"/>
      <c r="G3001" s="3"/>
      <c r="H3001" s="3"/>
      <c r="I3001" s="3"/>
      <c r="J3001" s="3"/>
      <c r="K3001" s="3"/>
      <c r="L3001" s="3"/>
      <c r="N3001" s="121"/>
    </row>
    <row r="3002" spans="1:14" x14ac:dyDescent="0.35">
      <c r="A3002" s="3"/>
      <c r="B3002" s="3"/>
      <c r="C3002" s="3"/>
      <c r="D3002" s="3"/>
      <c r="E3002" s="3"/>
      <c r="F3002" s="3"/>
      <c r="G3002" s="3"/>
      <c r="H3002" s="3"/>
      <c r="I3002" s="3"/>
      <c r="J3002" s="3"/>
      <c r="K3002" s="3"/>
      <c r="L3002" s="3"/>
      <c r="N3002" s="121"/>
    </row>
    <row r="3003" spans="1:14" x14ac:dyDescent="0.35">
      <c r="A3003" s="3"/>
      <c r="B3003" s="3"/>
      <c r="C3003" s="3"/>
      <c r="D3003" s="3"/>
      <c r="E3003" s="3"/>
      <c r="F3003" s="3"/>
      <c r="G3003" s="3"/>
      <c r="H3003" s="3"/>
      <c r="I3003" s="3"/>
      <c r="J3003" s="3"/>
      <c r="K3003" s="3"/>
      <c r="L3003" s="3"/>
      <c r="N3003" s="121"/>
    </row>
    <row r="3004" spans="1:14" x14ac:dyDescent="0.35">
      <c r="A3004" s="3"/>
      <c r="B3004" s="3"/>
      <c r="C3004" s="3"/>
      <c r="D3004" s="3"/>
      <c r="E3004" s="3"/>
      <c r="F3004" s="3"/>
      <c r="G3004" s="3"/>
      <c r="H3004" s="3"/>
      <c r="I3004" s="3"/>
      <c r="J3004" s="3"/>
      <c r="K3004" s="3"/>
      <c r="L3004" s="3"/>
      <c r="N3004" s="121"/>
    </row>
    <row r="3005" spans="1:14" x14ac:dyDescent="0.35">
      <c r="A3005" s="3"/>
      <c r="B3005" s="3"/>
      <c r="C3005" s="3"/>
      <c r="D3005" s="3"/>
      <c r="E3005" s="3"/>
      <c r="F3005" s="3"/>
      <c r="G3005" s="3"/>
      <c r="H3005" s="3"/>
      <c r="I3005" s="3"/>
      <c r="J3005" s="3"/>
      <c r="K3005" s="3"/>
      <c r="L3005" s="3"/>
      <c r="N3005" s="121"/>
    </row>
    <row r="3006" spans="1:14" x14ac:dyDescent="0.35">
      <c r="A3006" s="3"/>
      <c r="B3006" s="3"/>
      <c r="C3006" s="3"/>
      <c r="D3006" s="3"/>
      <c r="E3006" s="3"/>
      <c r="F3006" s="3"/>
      <c r="G3006" s="3"/>
      <c r="H3006" s="3"/>
      <c r="I3006" s="3"/>
      <c r="J3006" s="3"/>
      <c r="K3006" s="3"/>
      <c r="L3006" s="3"/>
      <c r="N3006" s="121"/>
    </row>
    <row r="3007" spans="1:14" x14ac:dyDescent="0.35">
      <c r="A3007" s="3"/>
      <c r="B3007" s="3"/>
      <c r="C3007" s="3"/>
      <c r="D3007" s="3"/>
      <c r="E3007" s="3"/>
      <c r="F3007" s="3"/>
      <c r="G3007" s="3"/>
      <c r="H3007" s="3"/>
      <c r="I3007" s="3"/>
      <c r="J3007" s="3"/>
      <c r="K3007" s="3"/>
      <c r="L3007" s="3"/>
      <c r="N3007" s="121"/>
    </row>
    <row r="3008" spans="1:14" x14ac:dyDescent="0.35">
      <c r="A3008" s="3"/>
      <c r="B3008" s="3"/>
      <c r="C3008" s="3"/>
      <c r="D3008" s="3"/>
      <c r="E3008" s="3"/>
      <c r="F3008" s="3"/>
      <c r="G3008" s="3"/>
      <c r="H3008" s="3"/>
      <c r="I3008" s="3"/>
      <c r="J3008" s="3"/>
      <c r="K3008" s="3"/>
      <c r="L3008" s="3"/>
      <c r="N3008" s="121"/>
    </row>
    <row r="3009" spans="1:14" x14ac:dyDescent="0.35">
      <c r="A3009" s="3"/>
      <c r="B3009" s="3"/>
      <c r="C3009" s="3"/>
      <c r="D3009" s="3"/>
      <c r="E3009" s="3"/>
      <c r="F3009" s="3"/>
      <c r="G3009" s="3"/>
      <c r="H3009" s="3"/>
      <c r="I3009" s="3"/>
      <c r="J3009" s="3"/>
      <c r="K3009" s="3"/>
      <c r="L3009" s="3"/>
      <c r="N3009" s="121"/>
    </row>
    <row r="3010" spans="1:14" x14ac:dyDescent="0.35">
      <c r="A3010" s="3"/>
      <c r="B3010" s="3"/>
      <c r="C3010" s="3"/>
      <c r="D3010" s="3"/>
      <c r="E3010" s="3"/>
      <c r="F3010" s="3"/>
      <c r="G3010" s="3"/>
      <c r="H3010" s="3"/>
      <c r="I3010" s="3"/>
      <c r="J3010" s="3"/>
      <c r="K3010" s="3"/>
      <c r="L3010" s="3"/>
      <c r="N3010" s="121"/>
    </row>
    <row r="3011" spans="1:14" x14ac:dyDescent="0.35">
      <c r="A3011" s="3"/>
      <c r="B3011" s="3"/>
      <c r="C3011" s="3"/>
      <c r="D3011" s="3"/>
      <c r="E3011" s="3"/>
      <c r="F3011" s="3"/>
      <c r="G3011" s="3"/>
      <c r="H3011" s="3"/>
      <c r="I3011" s="3"/>
      <c r="J3011" s="3"/>
      <c r="K3011" s="3"/>
      <c r="L3011" s="3"/>
      <c r="N3011" s="121"/>
    </row>
    <row r="3012" spans="1:14" x14ac:dyDescent="0.35">
      <c r="A3012" s="3"/>
      <c r="B3012" s="3"/>
      <c r="C3012" s="3"/>
      <c r="D3012" s="3"/>
      <c r="E3012" s="3"/>
      <c r="F3012" s="3"/>
      <c r="G3012" s="3"/>
      <c r="H3012" s="3"/>
      <c r="I3012" s="3"/>
      <c r="J3012" s="3"/>
      <c r="K3012" s="3"/>
      <c r="L3012" s="3"/>
      <c r="N3012" s="121"/>
    </row>
    <row r="3013" spans="1:14" x14ac:dyDescent="0.35">
      <c r="A3013" s="3"/>
      <c r="B3013" s="3"/>
      <c r="C3013" s="3"/>
      <c r="D3013" s="3"/>
      <c r="E3013" s="3"/>
      <c r="F3013" s="3"/>
      <c r="G3013" s="3"/>
      <c r="H3013" s="3"/>
      <c r="I3013" s="3"/>
      <c r="J3013" s="3"/>
      <c r="K3013" s="3"/>
      <c r="L3013" s="3"/>
      <c r="N3013" s="121"/>
    </row>
    <row r="3014" spans="1:14" x14ac:dyDescent="0.35">
      <c r="A3014" s="3"/>
      <c r="B3014" s="3"/>
      <c r="C3014" s="3"/>
      <c r="D3014" s="3"/>
      <c r="E3014" s="3"/>
      <c r="F3014" s="3"/>
      <c r="G3014" s="3"/>
      <c r="H3014" s="3"/>
      <c r="I3014" s="3"/>
      <c r="J3014" s="3"/>
      <c r="K3014" s="3"/>
      <c r="L3014" s="3"/>
      <c r="N3014" s="121"/>
    </row>
    <row r="3015" spans="1:14" x14ac:dyDescent="0.35">
      <c r="A3015" s="3"/>
      <c r="B3015" s="3"/>
      <c r="C3015" s="3"/>
      <c r="D3015" s="3"/>
      <c r="E3015" s="3"/>
      <c r="F3015" s="3"/>
      <c r="G3015" s="3"/>
      <c r="H3015" s="3"/>
      <c r="I3015" s="3"/>
      <c r="J3015" s="3"/>
      <c r="K3015" s="3"/>
      <c r="L3015" s="3"/>
      <c r="N3015" s="121"/>
    </row>
    <row r="3016" spans="1:14" x14ac:dyDescent="0.35">
      <c r="A3016" s="3"/>
      <c r="B3016" s="3"/>
      <c r="C3016" s="3"/>
      <c r="D3016" s="3"/>
      <c r="E3016" s="3"/>
      <c r="F3016" s="3"/>
      <c r="G3016" s="3"/>
      <c r="H3016" s="3"/>
      <c r="I3016" s="3"/>
      <c r="J3016" s="3"/>
      <c r="K3016" s="3"/>
      <c r="L3016" s="3"/>
      <c r="N3016" s="121"/>
    </row>
    <row r="3017" spans="1:14" x14ac:dyDescent="0.35">
      <c r="A3017" s="3"/>
      <c r="B3017" s="3"/>
      <c r="C3017" s="3"/>
      <c r="D3017" s="3"/>
      <c r="E3017" s="3"/>
      <c r="F3017" s="3"/>
      <c r="G3017" s="3"/>
      <c r="H3017" s="3"/>
      <c r="I3017" s="3"/>
      <c r="J3017" s="3"/>
      <c r="K3017" s="3"/>
      <c r="L3017" s="3"/>
      <c r="N3017" s="121"/>
    </row>
    <row r="3018" spans="1:14" x14ac:dyDescent="0.35">
      <c r="A3018" s="3"/>
      <c r="B3018" s="3"/>
      <c r="C3018" s="3"/>
      <c r="D3018" s="3"/>
      <c r="E3018" s="3"/>
      <c r="F3018" s="3"/>
      <c r="G3018" s="3"/>
      <c r="H3018" s="3"/>
      <c r="I3018" s="3"/>
      <c r="J3018" s="3"/>
      <c r="K3018" s="3"/>
      <c r="L3018" s="3"/>
      <c r="N3018" s="121"/>
    </row>
    <row r="3019" spans="1:14" x14ac:dyDescent="0.35">
      <c r="A3019" s="3"/>
      <c r="B3019" s="3"/>
      <c r="C3019" s="3"/>
      <c r="D3019" s="3"/>
      <c r="E3019" s="3"/>
      <c r="F3019" s="3"/>
      <c r="G3019" s="3"/>
      <c r="H3019" s="3"/>
      <c r="I3019" s="3"/>
      <c r="J3019" s="3"/>
      <c r="K3019" s="3"/>
      <c r="L3019" s="3"/>
      <c r="N3019" s="121"/>
    </row>
    <row r="3020" spans="1:14" x14ac:dyDescent="0.35">
      <c r="A3020" s="3"/>
      <c r="B3020" s="3"/>
      <c r="C3020" s="3"/>
      <c r="D3020" s="3"/>
      <c r="E3020" s="3"/>
      <c r="F3020" s="3"/>
      <c r="G3020" s="3"/>
      <c r="H3020" s="3"/>
      <c r="I3020" s="3"/>
      <c r="J3020" s="3"/>
      <c r="K3020" s="3"/>
      <c r="L3020" s="3"/>
      <c r="N3020" s="121"/>
    </row>
    <row r="3021" spans="1:14" x14ac:dyDescent="0.35">
      <c r="A3021" s="3"/>
      <c r="B3021" s="3"/>
      <c r="C3021" s="3"/>
      <c r="D3021" s="3"/>
      <c r="E3021" s="3"/>
      <c r="F3021" s="3"/>
      <c r="G3021" s="3"/>
      <c r="H3021" s="3"/>
      <c r="I3021" s="3"/>
      <c r="J3021" s="3"/>
      <c r="K3021" s="3"/>
      <c r="L3021" s="3"/>
      <c r="N3021" s="121"/>
    </row>
    <row r="3022" spans="1:14" x14ac:dyDescent="0.35">
      <c r="A3022" s="3"/>
      <c r="B3022" s="3"/>
      <c r="C3022" s="3"/>
      <c r="D3022" s="3"/>
      <c r="E3022" s="3"/>
      <c r="F3022" s="3"/>
      <c r="G3022" s="3"/>
      <c r="H3022" s="3"/>
      <c r="I3022" s="3"/>
      <c r="J3022" s="3"/>
      <c r="K3022" s="3"/>
      <c r="L3022" s="3"/>
      <c r="N3022" s="121"/>
    </row>
    <row r="3023" spans="1:14" x14ac:dyDescent="0.35">
      <c r="A3023" s="3"/>
      <c r="B3023" s="3"/>
      <c r="C3023" s="3"/>
      <c r="D3023" s="3"/>
      <c r="E3023" s="3"/>
      <c r="F3023" s="3"/>
      <c r="G3023" s="3"/>
      <c r="H3023" s="3"/>
      <c r="I3023" s="3"/>
      <c r="J3023" s="3"/>
      <c r="K3023" s="3"/>
      <c r="L3023" s="3"/>
      <c r="N3023" s="121"/>
    </row>
    <row r="3024" spans="1:14" x14ac:dyDescent="0.35">
      <c r="A3024" s="3"/>
      <c r="B3024" s="3"/>
      <c r="C3024" s="3"/>
      <c r="D3024" s="3"/>
      <c r="E3024" s="3"/>
      <c r="F3024" s="3"/>
      <c r="G3024" s="3"/>
      <c r="H3024" s="3"/>
      <c r="I3024" s="3"/>
      <c r="J3024" s="3"/>
      <c r="K3024" s="3"/>
      <c r="L3024" s="3"/>
      <c r="N3024" s="121"/>
    </row>
    <row r="3025" spans="1:14" x14ac:dyDescent="0.35">
      <c r="A3025" s="3"/>
      <c r="B3025" s="3"/>
      <c r="C3025" s="3"/>
      <c r="D3025" s="3"/>
      <c r="E3025" s="3"/>
      <c r="F3025" s="3"/>
      <c r="G3025" s="3"/>
      <c r="H3025" s="3"/>
      <c r="I3025" s="3"/>
      <c r="J3025" s="3"/>
      <c r="K3025" s="3"/>
      <c r="L3025" s="3"/>
      <c r="N3025" s="121"/>
    </row>
    <row r="3026" spans="1:14" x14ac:dyDescent="0.35">
      <c r="A3026" s="3"/>
      <c r="B3026" s="3"/>
      <c r="C3026" s="3"/>
      <c r="D3026" s="3"/>
      <c r="E3026" s="3"/>
      <c r="F3026" s="3"/>
      <c r="G3026" s="3"/>
      <c r="H3026" s="3"/>
      <c r="I3026" s="3"/>
      <c r="J3026" s="3"/>
      <c r="K3026" s="3"/>
      <c r="L3026" s="3"/>
      <c r="N3026" s="121"/>
    </row>
    <row r="3027" spans="1:14" x14ac:dyDescent="0.35">
      <c r="A3027" s="3"/>
      <c r="B3027" s="3"/>
      <c r="C3027" s="3"/>
      <c r="D3027" s="3"/>
      <c r="E3027" s="3"/>
      <c r="F3027" s="3"/>
      <c r="G3027" s="3"/>
      <c r="H3027" s="3"/>
      <c r="I3027" s="3"/>
      <c r="J3027" s="3"/>
      <c r="K3027" s="3"/>
      <c r="L3027" s="3"/>
      <c r="N3027" s="121"/>
    </row>
    <row r="3028" spans="1:14" x14ac:dyDescent="0.35">
      <c r="A3028" s="3"/>
      <c r="B3028" s="3"/>
      <c r="C3028" s="3"/>
      <c r="D3028" s="3"/>
      <c r="E3028" s="3"/>
      <c r="F3028" s="3"/>
      <c r="G3028" s="3"/>
      <c r="H3028" s="3"/>
      <c r="I3028" s="3"/>
      <c r="J3028" s="3"/>
      <c r="K3028" s="3"/>
      <c r="L3028" s="3"/>
      <c r="N3028" s="121"/>
    </row>
    <row r="3029" spans="1:14" x14ac:dyDescent="0.35">
      <c r="A3029" s="3"/>
      <c r="B3029" s="3"/>
      <c r="C3029" s="3"/>
      <c r="D3029" s="3"/>
      <c r="E3029" s="3"/>
      <c r="F3029" s="3"/>
      <c r="G3029" s="3"/>
      <c r="H3029" s="3"/>
      <c r="I3029" s="3"/>
      <c r="J3029" s="3"/>
      <c r="K3029" s="3"/>
      <c r="L3029" s="3"/>
      <c r="N3029" s="121"/>
    </row>
    <row r="3030" spans="1:14" x14ac:dyDescent="0.35">
      <c r="A3030" s="3"/>
      <c r="B3030" s="3"/>
      <c r="C3030" s="3"/>
      <c r="D3030" s="3"/>
      <c r="E3030" s="3"/>
      <c r="F3030" s="3"/>
      <c r="G3030" s="3"/>
      <c r="H3030" s="3"/>
      <c r="I3030" s="3"/>
      <c r="J3030" s="3"/>
      <c r="K3030" s="3"/>
      <c r="L3030" s="3"/>
      <c r="N3030" s="121"/>
    </row>
    <row r="3031" spans="1:14" x14ac:dyDescent="0.35">
      <c r="A3031" s="3"/>
      <c r="B3031" s="3"/>
      <c r="C3031" s="3"/>
      <c r="D3031" s="3"/>
      <c r="E3031" s="3"/>
      <c r="F3031" s="3"/>
      <c r="G3031" s="3"/>
      <c r="H3031" s="3"/>
      <c r="I3031" s="3"/>
      <c r="J3031" s="3"/>
      <c r="K3031" s="3"/>
      <c r="L3031" s="3"/>
      <c r="N3031" s="121"/>
    </row>
    <row r="3032" spans="1:14" x14ac:dyDescent="0.35">
      <c r="A3032" s="3"/>
      <c r="B3032" s="3"/>
      <c r="C3032" s="3"/>
      <c r="D3032" s="3"/>
      <c r="E3032" s="3"/>
      <c r="F3032" s="3"/>
      <c r="G3032" s="3"/>
      <c r="H3032" s="3"/>
      <c r="I3032" s="3"/>
      <c r="J3032" s="3"/>
      <c r="K3032" s="3"/>
      <c r="L3032" s="3"/>
      <c r="N3032" s="121"/>
    </row>
    <row r="3033" spans="1:14" x14ac:dyDescent="0.35">
      <c r="A3033" s="3"/>
      <c r="B3033" s="3"/>
      <c r="C3033" s="3"/>
      <c r="D3033" s="3"/>
      <c r="E3033" s="3"/>
      <c r="F3033" s="3"/>
      <c r="G3033" s="3"/>
      <c r="H3033" s="3"/>
      <c r="I3033" s="3"/>
      <c r="J3033" s="3"/>
      <c r="K3033" s="3"/>
      <c r="L3033" s="3"/>
      <c r="N3033" s="121"/>
    </row>
    <row r="3034" spans="1:14" x14ac:dyDescent="0.35">
      <c r="A3034" s="3"/>
      <c r="B3034" s="3"/>
      <c r="C3034" s="3"/>
      <c r="D3034" s="3"/>
      <c r="E3034" s="3"/>
      <c r="F3034" s="3"/>
      <c r="G3034" s="3"/>
      <c r="H3034" s="3"/>
      <c r="I3034" s="3"/>
      <c r="J3034" s="3"/>
      <c r="K3034" s="3"/>
      <c r="L3034" s="3"/>
      <c r="N3034" s="121"/>
    </row>
    <row r="3035" spans="1:14" x14ac:dyDescent="0.35">
      <c r="A3035" s="3"/>
      <c r="B3035" s="3"/>
      <c r="C3035" s="3"/>
      <c r="D3035" s="3"/>
      <c r="E3035" s="3"/>
      <c r="F3035" s="3"/>
      <c r="G3035" s="3"/>
      <c r="H3035" s="3"/>
      <c r="I3035" s="3"/>
      <c r="J3035" s="3"/>
      <c r="K3035" s="3"/>
      <c r="L3035" s="3"/>
      <c r="N3035" s="121"/>
    </row>
    <row r="3036" spans="1:14" x14ac:dyDescent="0.35">
      <c r="A3036" s="3"/>
      <c r="B3036" s="3"/>
      <c r="C3036" s="3"/>
      <c r="D3036" s="3"/>
      <c r="E3036" s="3"/>
      <c r="F3036" s="3"/>
      <c r="G3036" s="3"/>
      <c r="H3036" s="3"/>
      <c r="I3036" s="3"/>
      <c r="J3036" s="3"/>
      <c r="K3036" s="3"/>
      <c r="L3036" s="3"/>
      <c r="N3036" s="121"/>
    </row>
    <row r="3037" spans="1:14" x14ac:dyDescent="0.35">
      <c r="A3037" s="3"/>
      <c r="B3037" s="3"/>
      <c r="C3037" s="3"/>
      <c r="D3037" s="3"/>
      <c r="E3037" s="3"/>
      <c r="F3037" s="3"/>
      <c r="G3037" s="3"/>
      <c r="H3037" s="3"/>
      <c r="I3037" s="3"/>
      <c r="J3037" s="3"/>
      <c r="K3037" s="3"/>
      <c r="L3037" s="3"/>
      <c r="N3037" s="121"/>
    </row>
    <row r="3038" spans="1:14" x14ac:dyDescent="0.35">
      <c r="A3038" s="3"/>
      <c r="B3038" s="3"/>
      <c r="C3038" s="3"/>
      <c r="D3038" s="3"/>
      <c r="E3038" s="3"/>
      <c r="F3038" s="3"/>
      <c r="G3038" s="3"/>
      <c r="H3038" s="3"/>
      <c r="I3038" s="3"/>
      <c r="J3038" s="3"/>
      <c r="K3038" s="3"/>
      <c r="L3038" s="3"/>
      <c r="N3038" s="121"/>
    </row>
    <row r="3039" spans="1:14" x14ac:dyDescent="0.35">
      <c r="A3039" s="3"/>
      <c r="B3039" s="3"/>
      <c r="C3039" s="3"/>
      <c r="D3039" s="3"/>
      <c r="E3039" s="3"/>
      <c r="F3039" s="3"/>
      <c r="G3039" s="3"/>
      <c r="H3039" s="3"/>
      <c r="I3039" s="3"/>
      <c r="J3039" s="3"/>
      <c r="K3039" s="3"/>
      <c r="L3039" s="3"/>
      <c r="N3039" s="121"/>
    </row>
    <row r="3040" spans="1:14" x14ac:dyDescent="0.35">
      <c r="A3040" s="3"/>
      <c r="B3040" s="3"/>
      <c r="C3040" s="3"/>
      <c r="D3040" s="3"/>
      <c r="E3040" s="3"/>
      <c r="F3040" s="3"/>
      <c r="G3040" s="3"/>
      <c r="H3040" s="3"/>
      <c r="I3040" s="3"/>
      <c r="J3040" s="3"/>
      <c r="K3040" s="3"/>
      <c r="L3040" s="3"/>
      <c r="N3040" s="121"/>
    </row>
    <row r="3041" spans="1:14" x14ac:dyDescent="0.35">
      <c r="A3041" s="3"/>
      <c r="B3041" s="3"/>
      <c r="C3041" s="3"/>
      <c r="D3041" s="3"/>
      <c r="E3041" s="3"/>
      <c r="F3041" s="3"/>
      <c r="G3041" s="3"/>
      <c r="H3041" s="3"/>
      <c r="I3041" s="3"/>
      <c r="J3041" s="3"/>
      <c r="K3041" s="3"/>
      <c r="L3041" s="3"/>
      <c r="N3041" s="121"/>
    </row>
    <row r="3042" spans="1:14" x14ac:dyDescent="0.35">
      <c r="A3042" s="3"/>
      <c r="B3042" s="3"/>
      <c r="C3042" s="3"/>
      <c r="D3042" s="3"/>
      <c r="E3042" s="3"/>
      <c r="F3042" s="3"/>
      <c r="G3042" s="3"/>
      <c r="H3042" s="3"/>
      <c r="I3042" s="3"/>
      <c r="J3042" s="3"/>
      <c r="K3042" s="3"/>
      <c r="L3042" s="3"/>
      <c r="N3042" s="121"/>
    </row>
    <row r="3043" spans="1:14" x14ac:dyDescent="0.35">
      <c r="A3043" s="3"/>
      <c r="B3043" s="3"/>
      <c r="C3043" s="3"/>
      <c r="D3043" s="3"/>
      <c r="E3043" s="3"/>
      <c r="F3043" s="3"/>
      <c r="G3043" s="3"/>
      <c r="H3043" s="3"/>
      <c r="I3043" s="3"/>
      <c r="J3043" s="3"/>
      <c r="K3043" s="3"/>
      <c r="L3043" s="3"/>
      <c r="N3043" s="121"/>
    </row>
    <row r="3044" spans="1:14" x14ac:dyDescent="0.35">
      <c r="A3044" s="3"/>
      <c r="B3044" s="3"/>
      <c r="C3044" s="3"/>
      <c r="D3044" s="3"/>
      <c r="E3044" s="3"/>
      <c r="F3044" s="3"/>
      <c r="G3044" s="3"/>
      <c r="H3044" s="3"/>
      <c r="I3044" s="3"/>
      <c r="J3044" s="3"/>
      <c r="K3044" s="3"/>
      <c r="L3044" s="3"/>
      <c r="N3044" s="121"/>
    </row>
    <row r="3045" spans="1:14" x14ac:dyDescent="0.35">
      <c r="A3045" s="3"/>
      <c r="B3045" s="3"/>
      <c r="C3045" s="3"/>
      <c r="D3045" s="3"/>
      <c r="E3045" s="3"/>
      <c r="F3045" s="3"/>
      <c r="G3045" s="3"/>
      <c r="H3045" s="3"/>
      <c r="I3045" s="3"/>
      <c r="J3045" s="3"/>
      <c r="K3045" s="3"/>
      <c r="L3045" s="3"/>
      <c r="N3045" s="121"/>
    </row>
    <row r="3046" spans="1:14" x14ac:dyDescent="0.35">
      <c r="A3046" s="3"/>
      <c r="B3046" s="3"/>
      <c r="C3046" s="3"/>
      <c r="D3046" s="3"/>
      <c r="E3046" s="3"/>
      <c r="F3046" s="3"/>
      <c r="G3046" s="3"/>
      <c r="H3046" s="3"/>
      <c r="I3046" s="3"/>
      <c r="J3046" s="3"/>
      <c r="K3046" s="3"/>
      <c r="L3046" s="3"/>
      <c r="N3046" s="121"/>
    </row>
    <row r="3047" spans="1:14" x14ac:dyDescent="0.35">
      <c r="A3047" s="3"/>
      <c r="B3047" s="3"/>
      <c r="C3047" s="3"/>
      <c r="D3047" s="3"/>
      <c r="E3047" s="3"/>
      <c r="F3047" s="3"/>
      <c r="G3047" s="3"/>
      <c r="H3047" s="3"/>
      <c r="I3047" s="3"/>
      <c r="J3047" s="3"/>
      <c r="K3047" s="3"/>
      <c r="L3047" s="3"/>
      <c r="N3047" s="121"/>
    </row>
    <row r="3048" spans="1:14" x14ac:dyDescent="0.35">
      <c r="A3048" s="3"/>
      <c r="B3048" s="3"/>
      <c r="C3048" s="3"/>
      <c r="D3048" s="3"/>
      <c r="E3048" s="3"/>
      <c r="F3048" s="3"/>
      <c r="G3048" s="3"/>
      <c r="H3048" s="3"/>
      <c r="I3048" s="3"/>
      <c r="J3048" s="3"/>
      <c r="K3048" s="3"/>
      <c r="L3048" s="3"/>
      <c r="N3048" s="121"/>
    </row>
    <row r="3049" spans="1:14" x14ac:dyDescent="0.35">
      <c r="A3049" s="3"/>
      <c r="B3049" s="3"/>
      <c r="C3049" s="3"/>
      <c r="D3049" s="3"/>
      <c r="E3049" s="3"/>
      <c r="F3049" s="3"/>
      <c r="G3049" s="3"/>
      <c r="H3049" s="3"/>
      <c r="I3049" s="3"/>
      <c r="J3049" s="3"/>
      <c r="K3049" s="3"/>
      <c r="L3049" s="3"/>
      <c r="N3049" s="121"/>
    </row>
    <row r="3050" spans="1:14" x14ac:dyDescent="0.35">
      <c r="A3050" s="3"/>
      <c r="B3050" s="3"/>
      <c r="C3050" s="3"/>
      <c r="D3050" s="3"/>
      <c r="E3050" s="3"/>
      <c r="F3050" s="3"/>
      <c r="G3050" s="3"/>
      <c r="H3050" s="3"/>
      <c r="I3050" s="3"/>
      <c r="J3050" s="3"/>
      <c r="K3050" s="3"/>
      <c r="L3050" s="3"/>
      <c r="N3050" s="121"/>
    </row>
    <row r="3051" spans="1:14" x14ac:dyDescent="0.35">
      <c r="A3051" s="3"/>
      <c r="B3051" s="3"/>
      <c r="C3051" s="3"/>
      <c r="D3051" s="3"/>
      <c r="E3051" s="3"/>
      <c r="F3051" s="3"/>
      <c r="G3051" s="3"/>
      <c r="H3051" s="3"/>
      <c r="I3051" s="3"/>
      <c r="J3051" s="3"/>
      <c r="K3051" s="3"/>
      <c r="L3051" s="3"/>
      <c r="N3051" s="121"/>
    </row>
    <row r="3052" spans="1:14" x14ac:dyDescent="0.35">
      <c r="A3052" s="3"/>
      <c r="B3052" s="3"/>
      <c r="C3052" s="3"/>
      <c r="D3052" s="3"/>
      <c r="E3052" s="3"/>
      <c r="F3052" s="3"/>
      <c r="G3052" s="3"/>
      <c r="H3052" s="3"/>
      <c r="I3052" s="3"/>
      <c r="J3052" s="3"/>
      <c r="K3052" s="3"/>
      <c r="L3052" s="3"/>
      <c r="N3052" s="121"/>
    </row>
    <row r="3053" spans="1:14" x14ac:dyDescent="0.35">
      <c r="A3053" s="3"/>
      <c r="B3053" s="3"/>
      <c r="C3053" s="3"/>
      <c r="D3053" s="3"/>
      <c r="E3053" s="3"/>
      <c r="F3053" s="3"/>
      <c r="G3053" s="3"/>
      <c r="H3053" s="3"/>
      <c r="I3053" s="3"/>
      <c r="J3053" s="3"/>
      <c r="K3053" s="3"/>
      <c r="L3053" s="3"/>
      <c r="N3053" s="121"/>
    </row>
    <row r="3054" spans="1:14" x14ac:dyDescent="0.35">
      <c r="A3054" s="3"/>
      <c r="B3054" s="3"/>
      <c r="C3054" s="3"/>
      <c r="D3054" s="3"/>
      <c r="E3054" s="3"/>
      <c r="F3054" s="3"/>
      <c r="G3054" s="3"/>
      <c r="H3054" s="3"/>
      <c r="I3054" s="3"/>
      <c r="J3054" s="3"/>
      <c r="K3054" s="3"/>
      <c r="L3054" s="3"/>
      <c r="N3054" s="121"/>
    </row>
    <row r="3055" spans="1:14" x14ac:dyDescent="0.35">
      <c r="A3055" s="3"/>
      <c r="B3055" s="3"/>
      <c r="C3055" s="3"/>
      <c r="D3055" s="3"/>
      <c r="E3055" s="3"/>
      <c r="F3055" s="3"/>
      <c r="G3055" s="3"/>
      <c r="H3055" s="3"/>
      <c r="I3055" s="3"/>
      <c r="J3055" s="3"/>
      <c r="K3055" s="3"/>
      <c r="L3055" s="3"/>
      <c r="N3055" s="121"/>
    </row>
    <row r="3056" spans="1:14" x14ac:dyDescent="0.35">
      <c r="A3056" s="3"/>
      <c r="B3056" s="3"/>
      <c r="C3056" s="3"/>
      <c r="D3056" s="3"/>
      <c r="E3056" s="3"/>
      <c r="F3056" s="3"/>
      <c r="G3056" s="3"/>
      <c r="H3056" s="3"/>
      <c r="I3056" s="3"/>
      <c r="J3056" s="3"/>
      <c r="K3056" s="3"/>
      <c r="L3056" s="3"/>
      <c r="N3056" s="121"/>
    </row>
    <row r="3057" spans="1:14" x14ac:dyDescent="0.35">
      <c r="A3057" s="3"/>
      <c r="B3057" s="3"/>
      <c r="C3057" s="3"/>
      <c r="D3057" s="3"/>
      <c r="E3057" s="3"/>
      <c r="F3057" s="3"/>
      <c r="G3057" s="3"/>
      <c r="H3057" s="3"/>
      <c r="I3057" s="3"/>
      <c r="J3057" s="3"/>
      <c r="K3057" s="3"/>
      <c r="L3057" s="3"/>
      <c r="N3057" s="121"/>
    </row>
    <row r="3058" spans="1:14" x14ac:dyDescent="0.35">
      <c r="A3058" s="3"/>
      <c r="B3058" s="3"/>
      <c r="C3058" s="3"/>
      <c r="D3058" s="3"/>
      <c r="E3058" s="3"/>
      <c r="F3058" s="3"/>
      <c r="G3058" s="3"/>
      <c r="H3058" s="3"/>
      <c r="I3058" s="3"/>
      <c r="J3058" s="3"/>
      <c r="K3058" s="3"/>
      <c r="L3058" s="3"/>
      <c r="N3058" s="121"/>
    </row>
    <row r="3059" spans="1:14" x14ac:dyDescent="0.35">
      <c r="A3059" s="3"/>
      <c r="B3059" s="3"/>
      <c r="C3059" s="3"/>
      <c r="D3059" s="3"/>
      <c r="E3059" s="3"/>
      <c r="F3059" s="3"/>
      <c r="G3059" s="3"/>
      <c r="H3059" s="3"/>
      <c r="I3059" s="3"/>
      <c r="J3059" s="3"/>
      <c r="K3059" s="3"/>
      <c r="L3059" s="3"/>
      <c r="N3059" s="121"/>
    </row>
    <row r="3060" spans="1:14" x14ac:dyDescent="0.35">
      <c r="A3060" s="3"/>
      <c r="B3060" s="3"/>
      <c r="C3060" s="3"/>
      <c r="D3060" s="3"/>
      <c r="E3060" s="3"/>
      <c r="F3060" s="3"/>
      <c r="G3060" s="3"/>
      <c r="H3060" s="3"/>
      <c r="I3060" s="3"/>
      <c r="J3060" s="3"/>
      <c r="K3060" s="3"/>
      <c r="L3060" s="3"/>
      <c r="N3060" s="121"/>
    </row>
    <row r="3061" spans="1:14" x14ac:dyDescent="0.35">
      <c r="A3061" s="3"/>
      <c r="B3061" s="3"/>
      <c r="C3061" s="3"/>
      <c r="D3061" s="3"/>
      <c r="E3061" s="3"/>
      <c r="F3061" s="3"/>
      <c r="G3061" s="3"/>
      <c r="H3061" s="3"/>
      <c r="I3061" s="3"/>
      <c r="J3061" s="3"/>
      <c r="K3061" s="3"/>
      <c r="L3061" s="3"/>
      <c r="N3061" s="121"/>
    </row>
    <row r="3062" spans="1:14" x14ac:dyDescent="0.35">
      <c r="A3062" s="3"/>
      <c r="B3062" s="3"/>
      <c r="C3062" s="3"/>
      <c r="D3062" s="3"/>
      <c r="E3062" s="3"/>
      <c r="F3062" s="3"/>
      <c r="G3062" s="3"/>
      <c r="H3062" s="3"/>
      <c r="I3062" s="3"/>
      <c r="J3062" s="3"/>
      <c r="K3062" s="3"/>
      <c r="L3062" s="3"/>
      <c r="N3062" s="121"/>
    </row>
    <row r="3063" spans="1:14" x14ac:dyDescent="0.35">
      <c r="A3063" s="3"/>
      <c r="B3063" s="3"/>
      <c r="C3063" s="3"/>
      <c r="D3063" s="3"/>
      <c r="E3063" s="3"/>
      <c r="F3063" s="3"/>
      <c r="G3063" s="3"/>
      <c r="H3063" s="3"/>
      <c r="I3063" s="3"/>
      <c r="J3063" s="3"/>
      <c r="K3063" s="3"/>
      <c r="L3063" s="3"/>
      <c r="N3063" s="121"/>
    </row>
    <row r="3064" spans="1:14" x14ac:dyDescent="0.35">
      <c r="A3064" s="3"/>
      <c r="B3064" s="3"/>
      <c r="C3064" s="3"/>
      <c r="D3064" s="3"/>
      <c r="E3064" s="3"/>
      <c r="F3064" s="3"/>
      <c r="G3064" s="3"/>
      <c r="H3064" s="3"/>
      <c r="I3064" s="3"/>
      <c r="J3064" s="3"/>
      <c r="K3064" s="3"/>
      <c r="L3064" s="3"/>
      <c r="N3064" s="121"/>
    </row>
    <row r="3065" spans="1:14" x14ac:dyDescent="0.35">
      <c r="A3065" s="3"/>
      <c r="B3065" s="3"/>
      <c r="C3065" s="3"/>
      <c r="D3065" s="3"/>
      <c r="E3065" s="3"/>
      <c r="F3065" s="3"/>
      <c r="G3065" s="3"/>
      <c r="H3065" s="3"/>
      <c r="I3065" s="3"/>
      <c r="J3065" s="3"/>
      <c r="K3065" s="3"/>
      <c r="L3065" s="3"/>
      <c r="N3065" s="121"/>
    </row>
    <row r="3066" spans="1:14" x14ac:dyDescent="0.35">
      <c r="A3066" s="3"/>
      <c r="B3066" s="3"/>
      <c r="C3066" s="3"/>
      <c r="D3066" s="3"/>
      <c r="E3066" s="3"/>
      <c r="F3066" s="3"/>
      <c r="G3066" s="3"/>
      <c r="H3066" s="3"/>
      <c r="I3066" s="3"/>
      <c r="J3066" s="3"/>
      <c r="K3066" s="3"/>
      <c r="L3066" s="3"/>
      <c r="N3066" s="121"/>
    </row>
    <row r="3067" spans="1:14" x14ac:dyDescent="0.35">
      <c r="A3067" s="3"/>
      <c r="B3067" s="3"/>
      <c r="C3067" s="3"/>
      <c r="D3067" s="3"/>
      <c r="E3067" s="3"/>
      <c r="F3067" s="3"/>
      <c r="G3067" s="3"/>
      <c r="H3067" s="3"/>
      <c r="I3067" s="3"/>
      <c r="J3067" s="3"/>
      <c r="K3067" s="3"/>
      <c r="L3067" s="3"/>
      <c r="N3067" s="121"/>
    </row>
    <row r="3068" spans="1:14" x14ac:dyDescent="0.35">
      <c r="A3068" s="3"/>
      <c r="B3068" s="3"/>
      <c r="C3068" s="3"/>
      <c r="D3068" s="3"/>
      <c r="E3068" s="3"/>
      <c r="F3068" s="3"/>
      <c r="G3068" s="3"/>
      <c r="H3068" s="3"/>
      <c r="I3068" s="3"/>
      <c r="J3068" s="3"/>
      <c r="K3068" s="3"/>
      <c r="L3068" s="3"/>
      <c r="N3068" s="121"/>
    </row>
    <row r="3069" spans="1:14" x14ac:dyDescent="0.35">
      <c r="A3069" s="3"/>
      <c r="B3069" s="3"/>
      <c r="C3069" s="3"/>
      <c r="D3069" s="3"/>
      <c r="E3069" s="3"/>
      <c r="F3069" s="3"/>
      <c r="G3069" s="3"/>
      <c r="H3069" s="3"/>
      <c r="I3069" s="3"/>
      <c r="J3069" s="3"/>
      <c r="K3069" s="3"/>
      <c r="L3069" s="3"/>
      <c r="N3069" s="121"/>
    </row>
    <row r="3070" spans="1:14" x14ac:dyDescent="0.35">
      <c r="A3070" s="3"/>
      <c r="B3070" s="3"/>
      <c r="C3070" s="3"/>
      <c r="D3070" s="3"/>
      <c r="E3070" s="3"/>
      <c r="F3070" s="3"/>
      <c r="G3070" s="3"/>
      <c r="H3070" s="3"/>
      <c r="I3070" s="3"/>
      <c r="J3070" s="3"/>
      <c r="K3070" s="3"/>
      <c r="L3070" s="3"/>
      <c r="N3070" s="121"/>
    </row>
    <row r="3071" spans="1:14" x14ac:dyDescent="0.35">
      <c r="A3071" s="3"/>
      <c r="B3071" s="3"/>
      <c r="C3071" s="3"/>
      <c r="D3071" s="3"/>
      <c r="E3071" s="3"/>
      <c r="F3071" s="3"/>
      <c r="G3071" s="3"/>
      <c r="H3071" s="3"/>
      <c r="I3071" s="3"/>
      <c r="J3071" s="3"/>
      <c r="K3071" s="3"/>
      <c r="L3071" s="3"/>
      <c r="N3071" s="121"/>
    </row>
    <row r="3072" spans="1:14" x14ac:dyDescent="0.35">
      <c r="A3072" s="3"/>
      <c r="B3072" s="3"/>
      <c r="C3072" s="3"/>
      <c r="D3072" s="3"/>
      <c r="E3072" s="3"/>
      <c r="F3072" s="3"/>
      <c r="G3072" s="3"/>
      <c r="H3072" s="3"/>
      <c r="I3072" s="3"/>
      <c r="J3072" s="3"/>
      <c r="K3072" s="3"/>
      <c r="L3072" s="3"/>
      <c r="N3072" s="121"/>
    </row>
    <row r="3073" spans="1:14" x14ac:dyDescent="0.35">
      <c r="A3073" s="3"/>
      <c r="B3073" s="3"/>
      <c r="C3073" s="3"/>
      <c r="D3073" s="3"/>
      <c r="E3073" s="3"/>
      <c r="F3073" s="3"/>
      <c r="G3073" s="3"/>
      <c r="H3073" s="3"/>
      <c r="I3073" s="3"/>
      <c r="J3073" s="3"/>
      <c r="K3073" s="3"/>
      <c r="L3073" s="3"/>
      <c r="N3073" s="121"/>
    </row>
    <row r="3074" spans="1:14" x14ac:dyDescent="0.35">
      <c r="A3074" s="3"/>
      <c r="B3074" s="3"/>
      <c r="C3074" s="3"/>
      <c r="D3074" s="3"/>
      <c r="E3074" s="3"/>
      <c r="F3074" s="3"/>
      <c r="G3074" s="3"/>
      <c r="H3074" s="3"/>
      <c r="I3074" s="3"/>
      <c r="J3074" s="3"/>
      <c r="K3074" s="3"/>
      <c r="L3074" s="3"/>
      <c r="N3074" s="121"/>
    </row>
    <row r="3075" spans="1:14" x14ac:dyDescent="0.35">
      <c r="A3075" s="3"/>
      <c r="B3075" s="3"/>
      <c r="C3075" s="3"/>
      <c r="D3075" s="3"/>
      <c r="E3075" s="3"/>
      <c r="F3075" s="3"/>
      <c r="G3075" s="3"/>
      <c r="H3075" s="3"/>
      <c r="I3075" s="3"/>
      <c r="J3075" s="3"/>
      <c r="K3075" s="3"/>
      <c r="L3075" s="3"/>
      <c r="N3075" s="121"/>
    </row>
    <row r="3076" spans="1:14" x14ac:dyDescent="0.35">
      <c r="A3076" s="3"/>
      <c r="B3076" s="3"/>
      <c r="C3076" s="3"/>
      <c r="D3076" s="3"/>
      <c r="E3076" s="3"/>
      <c r="F3076" s="3"/>
      <c r="G3076" s="3"/>
      <c r="H3076" s="3"/>
      <c r="I3076" s="3"/>
      <c r="J3076" s="3"/>
      <c r="K3076" s="3"/>
      <c r="L3076" s="3"/>
      <c r="N3076" s="121"/>
    </row>
    <row r="3077" spans="1:14" x14ac:dyDescent="0.35">
      <c r="A3077" s="3"/>
      <c r="B3077" s="3"/>
      <c r="C3077" s="3"/>
      <c r="D3077" s="3"/>
      <c r="E3077" s="3"/>
      <c r="F3077" s="3"/>
      <c r="G3077" s="3"/>
      <c r="H3077" s="3"/>
      <c r="I3077" s="3"/>
      <c r="J3077" s="3"/>
      <c r="K3077" s="3"/>
      <c r="L3077" s="3"/>
      <c r="N3077" s="121"/>
    </row>
    <row r="3078" spans="1:14" x14ac:dyDescent="0.35">
      <c r="A3078" s="3"/>
      <c r="B3078" s="3"/>
      <c r="C3078" s="3"/>
      <c r="D3078" s="3"/>
      <c r="E3078" s="3"/>
      <c r="F3078" s="3"/>
      <c r="G3078" s="3"/>
      <c r="H3078" s="3"/>
      <c r="I3078" s="3"/>
      <c r="J3078" s="3"/>
      <c r="K3078" s="3"/>
      <c r="L3078" s="3"/>
      <c r="N3078" s="121"/>
    </row>
    <row r="3079" spans="1:14" x14ac:dyDescent="0.35">
      <c r="A3079" s="3"/>
      <c r="B3079" s="3"/>
      <c r="C3079" s="3"/>
      <c r="D3079" s="3"/>
      <c r="E3079" s="3"/>
      <c r="F3079" s="3"/>
      <c r="G3079" s="3"/>
      <c r="H3079" s="3"/>
      <c r="I3079" s="3"/>
      <c r="J3079" s="3"/>
      <c r="K3079" s="3"/>
      <c r="L3079" s="3"/>
      <c r="N3079" s="121"/>
    </row>
    <row r="3080" spans="1:14" x14ac:dyDescent="0.35">
      <c r="A3080" s="3"/>
      <c r="B3080" s="3"/>
      <c r="C3080" s="3"/>
      <c r="D3080" s="3"/>
      <c r="E3080" s="3"/>
      <c r="F3080" s="3"/>
      <c r="G3080" s="3"/>
      <c r="H3080" s="3"/>
      <c r="I3080" s="3"/>
      <c r="J3080" s="3"/>
      <c r="K3080" s="3"/>
      <c r="L3080" s="3"/>
      <c r="N3080" s="121"/>
    </row>
    <row r="3081" spans="1:14" x14ac:dyDescent="0.35">
      <c r="A3081" s="3"/>
      <c r="B3081" s="3"/>
      <c r="C3081" s="3"/>
      <c r="D3081" s="3"/>
      <c r="E3081" s="3"/>
      <c r="F3081" s="3"/>
      <c r="G3081" s="3"/>
      <c r="H3081" s="3"/>
      <c r="I3081" s="3"/>
      <c r="J3081" s="3"/>
      <c r="K3081" s="3"/>
      <c r="L3081" s="3"/>
      <c r="N3081" s="121"/>
    </row>
    <row r="3082" spans="1:14" x14ac:dyDescent="0.35">
      <c r="A3082" s="3"/>
      <c r="B3082" s="3"/>
      <c r="C3082" s="3"/>
      <c r="D3082" s="3"/>
      <c r="E3082" s="3"/>
      <c r="F3082" s="3"/>
      <c r="G3082" s="3"/>
      <c r="H3082" s="3"/>
      <c r="I3082" s="3"/>
      <c r="J3082" s="3"/>
      <c r="K3082" s="3"/>
      <c r="L3082" s="3"/>
      <c r="N3082" s="121"/>
    </row>
    <row r="3083" spans="1:14" x14ac:dyDescent="0.35">
      <c r="A3083" s="3"/>
      <c r="B3083" s="3"/>
      <c r="C3083" s="3"/>
      <c r="D3083" s="3"/>
      <c r="E3083" s="3"/>
      <c r="F3083" s="3"/>
      <c r="G3083" s="3"/>
      <c r="H3083" s="3"/>
      <c r="I3083" s="3"/>
      <c r="J3083" s="3"/>
      <c r="K3083" s="3"/>
      <c r="L3083" s="3"/>
      <c r="N3083" s="121"/>
    </row>
    <row r="3084" spans="1:14" x14ac:dyDescent="0.35">
      <c r="A3084" s="3"/>
      <c r="B3084" s="3"/>
      <c r="C3084" s="3"/>
      <c r="D3084" s="3"/>
      <c r="E3084" s="3"/>
      <c r="F3084" s="3"/>
      <c r="G3084" s="3"/>
      <c r="H3084" s="3"/>
      <c r="I3084" s="3"/>
      <c r="J3084" s="3"/>
      <c r="K3084" s="3"/>
      <c r="L3084" s="3"/>
      <c r="N3084" s="121"/>
    </row>
    <row r="3085" spans="1:14" x14ac:dyDescent="0.35">
      <c r="A3085" s="3"/>
      <c r="B3085" s="3"/>
      <c r="C3085" s="3"/>
      <c r="D3085" s="3"/>
      <c r="E3085" s="3"/>
      <c r="F3085" s="3"/>
      <c r="G3085" s="3"/>
      <c r="H3085" s="3"/>
      <c r="I3085" s="3"/>
      <c r="J3085" s="3"/>
      <c r="K3085" s="3"/>
      <c r="L3085" s="3"/>
      <c r="N3085" s="121"/>
    </row>
    <row r="3086" spans="1:14" x14ac:dyDescent="0.35">
      <c r="A3086" s="3"/>
      <c r="B3086" s="3"/>
      <c r="C3086" s="3"/>
      <c r="D3086" s="3"/>
      <c r="E3086" s="3"/>
      <c r="F3086" s="3"/>
      <c r="G3086" s="3"/>
      <c r="H3086" s="3"/>
      <c r="I3086" s="3"/>
      <c r="J3086" s="3"/>
      <c r="K3086" s="3"/>
      <c r="L3086" s="3"/>
      <c r="N3086" s="121"/>
    </row>
    <row r="3087" spans="1:14" x14ac:dyDescent="0.35">
      <c r="A3087" s="3"/>
      <c r="B3087" s="3"/>
      <c r="C3087" s="3"/>
      <c r="D3087" s="3"/>
      <c r="E3087" s="3"/>
      <c r="F3087" s="3"/>
      <c r="G3087" s="3"/>
      <c r="H3087" s="3"/>
      <c r="I3087" s="3"/>
      <c r="J3087" s="3"/>
      <c r="K3087" s="3"/>
      <c r="L3087" s="3"/>
      <c r="N3087" s="121"/>
    </row>
    <row r="3088" spans="1:14" x14ac:dyDescent="0.35">
      <c r="A3088" s="3"/>
      <c r="B3088" s="3"/>
      <c r="C3088" s="3"/>
      <c r="D3088" s="3"/>
      <c r="E3088" s="3"/>
      <c r="F3088" s="3"/>
      <c r="G3088" s="3"/>
      <c r="H3088" s="3"/>
      <c r="I3088" s="3"/>
      <c r="J3088" s="3"/>
      <c r="K3088" s="3"/>
      <c r="L3088" s="3"/>
      <c r="N3088" s="121"/>
    </row>
    <row r="3089" spans="1:14" x14ac:dyDescent="0.35">
      <c r="A3089" s="3"/>
      <c r="B3089" s="3"/>
      <c r="C3089" s="3"/>
      <c r="D3089" s="3"/>
      <c r="E3089" s="3"/>
      <c r="F3089" s="3"/>
      <c r="G3089" s="3"/>
      <c r="H3089" s="3"/>
      <c r="I3089" s="3"/>
      <c r="J3089" s="3"/>
      <c r="K3089" s="3"/>
      <c r="L3089" s="3"/>
      <c r="N3089" s="121"/>
    </row>
    <row r="3090" spans="1:14" x14ac:dyDescent="0.35">
      <c r="A3090" s="3"/>
      <c r="B3090" s="3"/>
      <c r="C3090" s="3"/>
      <c r="D3090" s="3"/>
      <c r="E3090" s="3"/>
      <c r="F3090" s="3"/>
      <c r="G3090" s="3"/>
      <c r="H3090" s="3"/>
      <c r="I3090" s="3"/>
      <c r="J3090" s="3"/>
      <c r="K3090" s="3"/>
      <c r="L3090" s="3"/>
      <c r="N3090" s="121"/>
    </row>
    <row r="3091" spans="1:14" x14ac:dyDescent="0.35">
      <c r="A3091" s="3"/>
      <c r="B3091" s="3"/>
      <c r="C3091" s="3"/>
      <c r="D3091" s="3"/>
      <c r="E3091" s="3"/>
      <c r="F3091" s="3"/>
      <c r="G3091" s="3"/>
      <c r="H3091" s="3"/>
      <c r="I3091" s="3"/>
      <c r="J3091" s="3"/>
      <c r="K3091" s="3"/>
      <c r="L3091" s="3"/>
      <c r="N3091" s="121"/>
    </row>
    <row r="3092" spans="1:14" x14ac:dyDescent="0.35">
      <c r="A3092" s="3"/>
      <c r="B3092" s="3"/>
      <c r="C3092" s="3"/>
      <c r="D3092" s="3"/>
      <c r="E3092" s="3"/>
      <c r="F3092" s="3"/>
      <c r="G3092" s="3"/>
      <c r="H3092" s="3"/>
      <c r="I3092" s="3"/>
      <c r="J3092" s="3"/>
      <c r="K3092" s="3"/>
      <c r="L3092" s="3"/>
      <c r="N3092" s="121"/>
    </row>
    <row r="3093" spans="1:14" x14ac:dyDescent="0.35">
      <c r="A3093" s="3"/>
      <c r="B3093" s="3"/>
      <c r="C3093" s="3"/>
      <c r="D3093" s="3"/>
      <c r="E3093" s="3"/>
      <c r="F3093" s="3"/>
      <c r="G3093" s="3"/>
      <c r="H3093" s="3"/>
      <c r="I3093" s="3"/>
      <c r="J3093" s="3"/>
      <c r="K3093" s="3"/>
      <c r="L3093" s="3"/>
      <c r="N3093" s="121"/>
    </row>
    <row r="3094" spans="1:14" x14ac:dyDescent="0.35">
      <c r="A3094" s="3"/>
      <c r="B3094" s="3"/>
      <c r="C3094" s="3"/>
      <c r="D3094" s="3"/>
      <c r="E3094" s="3"/>
      <c r="F3094" s="3"/>
      <c r="G3094" s="3"/>
      <c r="H3094" s="3"/>
      <c r="I3094" s="3"/>
      <c r="J3094" s="3"/>
      <c r="K3094" s="3"/>
      <c r="L3094" s="3"/>
      <c r="N3094" s="121"/>
    </row>
    <row r="3095" spans="1:14" x14ac:dyDescent="0.35">
      <c r="A3095" s="3"/>
      <c r="B3095" s="3"/>
      <c r="C3095" s="3"/>
      <c r="D3095" s="3"/>
      <c r="E3095" s="3"/>
      <c r="F3095" s="3"/>
      <c r="G3095" s="3"/>
      <c r="H3095" s="3"/>
      <c r="I3095" s="3"/>
      <c r="J3095" s="3"/>
      <c r="K3095" s="3"/>
      <c r="L3095" s="3"/>
      <c r="N3095" s="121"/>
    </row>
    <row r="3096" spans="1:14" x14ac:dyDescent="0.35">
      <c r="A3096" s="3"/>
      <c r="B3096" s="3"/>
      <c r="C3096" s="3"/>
      <c r="D3096" s="3"/>
      <c r="E3096" s="3"/>
      <c r="F3096" s="3"/>
      <c r="G3096" s="3"/>
      <c r="H3096" s="3"/>
      <c r="I3096" s="3"/>
      <c r="J3096" s="3"/>
      <c r="K3096" s="3"/>
      <c r="L3096" s="3"/>
      <c r="N3096" s="121"/>
    </row>
    <row r="3097" spans="1:14" x14ac:dyDescent="0.35">
      <c r="A3097" s="3"/>
      <c r="B3097" s="3"/>
      <c r="C3097" s="3"/>
      <c r="D3097" s="3"/>
      <c r="E3097" s="3"/>
      <c r="F3097" s="3"/>
      <c r="G3097" s="3"/>
      <c r="H3097" s="3"/>
      <c r="I3097" s="3"/>
      <c r="J3097" s="3"/>
      <c r="K3097" s="3"/>
      <c r="L3097" s="3"/>
      <c r="N3097" s="121"/>
    </row>
    <row r="3098" spans="1:14" x14ac:dyDescent="0.35">
      <c r="A3098" s="3"/>
      <c r="B3098" s="3"/>
      <c r="C3098" s="3"/>
      <c r="D3098" s="3"/>
      <c r="E3098" s="3"/>
      <c r="F3098" s="3"/>
      <c r="G3098" s="3"/>
      <c r="H3098" s="3"/>
      <c r="I3098" s="3"/>
      <c r="J3098" s="3"/>
      <c r="K3098" s="3"/>
      <c r="L3098" s="3"/>
      <c r="N3098" s="121"/>
    </row>
    <row r="3099" spans="1:14" x14ac:dyDescent="0.35">
      <c r="A3099" s="3"/>
      <c r="B3099" s="3"/>
      <c r="C3099" s="3"/>
      <c r="D3099" s="3"/>
      <c r="E3099" s="3"/>
      <c r="F3099" s="3"/>
      <c r="G3099" s="3"/>
      <c r="H3099" s="3"/>
      <c r="I3099" s="3"/>
      <c r="J3099" s="3"/>
      <c r="K3099" s="3"/>
      <c r="L3099" s="3"/>
      <c r="N3099" s="121"/>
    </row>
    <row r="3100" spans="1:14" x14ac:dyDescent="0.35">
      <c r="A3100" s="3"/>
      <c r="B3100" s="3"/>
      <c r="C3100" s="3"/>
      <c r="D3100" s="3"/>
      <c r="E3100" s="3"/>
      <c r="F3100" s="3"/>
      <c r="G3100" s="3"/>
      <c r="H3100" s="3"/>
      <c r="I3100" s="3"/>
      <c r="J3100" s="3"/>
      <c r="K3100" s="3"/>
      <c r="L3100" s="3"/>
      <c r="N3100" s="121"/>
    </row>
    <row r="3101" spans="1:14" x14ac:dyDescent="0.35">
      <c r="A3101" s="3"/>
      <c r="B3101" s="3"/>
      <c r="C3101" s="3"/>
      <c r="D3101" s="3"/>
      <c r="E3101" s="3"/>
      <c r="F3101" s="3"/>
      <c r="G3101" s="3"/>
      <c r="H3101" s="3"/>
      <c r="I3101" s="3"/>
      <c r="J3101" s="3"/>
      <c r="K3101" s="3"/>
      <c r="L3101" s="3"/>
      <c r="N3101" s="121"/>
    </row>
    <row r="3102" spans="1:14" x14ac:dyDescent="0.35">
      <c r="A3102" s="3"/>
      <c r="B3102" s="3"/>
      <c r="C3102" s="3"/>
      <c r="D3102" s="3"/>
      <c r="E3102" s="3"/>
      <c r="F3102" s="3"/>
      <c r="G3102" s="3"/>
      <c r="H3102" s="3"/>
      <c r="I3102" s="3"/>
      <c r="J3102" s="3"/>
      <c r="K3102" s="3"/>
      <c r="L3102" s="3"/>
      <c r="N3102" s="121"/>
    </row>
    <row r="3103" spans="1:14" x14ac:dyDescent="0.35">
      <c r="A3103" s="3"/>
      <c r="B3103" s="3"/>
      <c r="C3103" s="3"/>
      <c r="D3103" s="3"/>
      <c r="E3103" s="3"/>
      <c r="F3103" s="3"/>
      <c r="G3103" s="3"/>
      <c r="H3103" s="3"/>
      <c r="I3103" s="3"/>
      <c r="J3103" s="3"/>
      <c r="K3103" s="3"/>
      <c r="L3103" s="3"/>
      <c r="N3103" s="121"/>
    </row>
    <row r="3104" spans="1:14" x14ac:dyDescent="0.35">
      <c r="A3104" s="3"/>
      <c r="B3104" s="3"/>
      <c r="C3104" s="3"/>
      <c r="D3104" s="3"/>
      <c r="E3104" s="3"/>
      <c r="F3104" s="3"/>
      <c r="G3104" s="3"/>
      <c r="H3104" s="3"/>
      <c r="I3104" s="3"/>
      <c r="J3104" s="3"/>
      <c r="K3104" s="3"/>
      <c r="L3104" s="3"/>
      <c r="N3104" s="121"/>
    </row>
    <row r="3105" spans="1:14" x14ac:dyDescent="0.35">
      <c r="A3105" s="3"/>
      <c r="B3105" s="3"/>
      <c r="C3105" s="3"/>
      <c r="D3105" s="3"/>
      <c r="E3105" s="3"/>
      <c r="F3105" s="3"/>
      <c r="G3105" s="3"/>
      <c r="H3105" s="3"/>
      <c r="I3105" s="3"/>
      <c r="J3105" s="3"/>
      <c r="K3105" s="3"/>
      <c r="L3105" s="3"/>
      <c r="N3105" s="121"/>
    </row>
    <row r="3106" spans="1:14" x14ac:dyDescent="0.35">
      <c r="A3106" s="3"/>
      <c r="B3106" s="3"/>
      <c r="C3106" s="3"/>
      <c r="D3106" s="3"/>
      <c r="E3106" s="3"/>
      <c r="F3106" s="3"/>
      <c r="G3106" s="3"/>
      <c r="H3106" s="3"/>
      <c r="I3106" s="3"/>
      <c r="J3106" s="3"/>
      <c r="K3106" s="3"/>
      <c r="L3106" s="3"/>
      <c r="N3106" s="121"/>
    </row>
    <row r="3107" spans="1:14" x14ac:dyDescent="0.35">
      <c r="A3107" s="3"/>
      <c r="B3107" s="3"/>
      <c r="C3107" s="3"/>
      <c r="D3107" s="3"/>
      <c r="E3107" s="3"/>
      <c r="F3107" s="3"/>
      <c r="G3107" s="3"/>
      <c r="H3107" s="3"/>
      <c r="I3107" s="3"/>
      <c r="J3107" s="3"/>
      <c r="K3107" s="3"/>
      <c r="L3107" s="3"/>
      <c r="N3107" s="121"/>
    </row>
    <row r="3108" spans="1:14" x14ac:dyDescent="0.35">
      <c r="A3108" s="3"/>
      <c r="B3108" s="3"/>
      <c r="C3108" s="3"/>
      <c r="D3108" s="3"/>
      <c r="E3108" s="3"/>
      <c r="F3108" s="3"/>
      <c r="G3108" s="3"/>
      <c r="H3108" s="3"/>
      <c r="I3108" s="3"/>
      <c r="J3108" s="3"/>
      <c r="K3108" s="3"/>
      <c r="L3108" s="3"/>
      <c r="N3108" s="121"/>
    </row>
    <row r="3109" spans="1:14" x14ac:dyDescent="0.35">
      <c r="A3109" s="3"/>
      <c r="B3109" s="3"/>
      <c r="C3109" s="3"/>
      <c r="D3109" s="3"/>
      <c r="E3109" s="3"/>
      <c r="F3109" s="3"/>
      <c r="G3109" s="3"/>
      <c r="H3109" s="3"/>
      <c r="I3109" s="3"/>
      <c r="J3109" s="3"/>
      <c r="K3109" s="3"/>
      <c r="L3109" s="3"/>
      <c r="N3109" s="121"/>
    </row>
    <row r="3110" spans="1:14" x14ac:dyDescent="0.35">
      <c r="A3110" s="3"/>
      <c r="B3110" s="3"/>
      <c r="C3110" s="3"/>
      <c r="D3110" s="3"/>
      <c r="E3110" s="3"/>
      <c r="F3110" s="3"/>
      <c r="G3110" s="3"/>
      <c r="H3110" s="3"/>
      <c r="I3110" s="3"/>
      <c r="J3110" s="3"/>
      <c r="K3110" s="3"/>
      <c r="L3110" s="3"/>
      <c r="N3110" s="121"/>
    </row>
    <row r="3111" spans="1:14" x14ac:dyDescent="0.35">
      <c r="A3111" s="3"/>
      <c r="B3111" s="3"/>
      <c r="C3111" s="3"/>
      <c r="D3111" s="3"/>
      <c r="E3111" s="3"/>
      <c r="F3111" s="3"/>
      <c r="G3111" s="3"/>
      <c r="H3111" s="3"/>
      <c r="I3111" s="3"/>
      <c r="J3111" s="3"/>
      <c r="K3111" s="3"/>
      <c r="L3111" s="3"/>
      <c r="N3111" s="121"/>
    </row>
    <row r="3112" spans="1:14" x14ac:dyDescent="0.35">
      <c r="A3112" s="3"/>
      <c r="B3112" s="3"/>
      <c r="C3112" s="3"/>
      <c r="D3112" s="3"/>
      <c r="E3112" s="3"/>
      <c r="F3112" s="3"/>
      <c r="G3112" s="3"/>
      <c r="H3112" s="3"/>
      <c r="I3112" s="3"/>
      <c r="J3112" s="3"/>
      <c r="K3112" s="3"/>
      <c r="L3112" s="3"/>
      <c r="N3112" s="121"/>
    </row>
    <row r="3113" spans="1:14" x14ac:dyDescent="0.35">
      <c r="A3113" s="3"/>
      <c r="B3113" s="3"/>
      <c r="C3113" s="3"/>
      <c r="D3113" s="3"/>
      <c r="E3113" s="3"/>
      <c r="F3113" s="3"/>
      <c r="G3113" s="3"/>
      <c r="H3113" s="3"/>
      <c r="I3113" s="3"/>
      <c r="J3113" s="3"/>
      <c r="K3113" s="3"/>
      <c r="L3113" s="3"/>
      <c r="N3113" s="121"/>
    </row>
    <row r="3114" spans="1:14" x14ac:dyDescent="0.35">
      <c r="A3114" s="3"/>
      <c r="B3114" s="3"/>
      <c r="C3114" s="3"/>
      <c r="D3114" s="3"/>
      <c r="E3114" s="3"/>
      <c r="F3114" s="3"/>
      <c r="G3114" s="3"/>
      <c r="H3114" s="3"/>
      <c r="I3114" s="3"/>
      <c r="J3114" s="3"/>
      <c r="K3114" s="3"/>
      <c r="L3114" s="3"/>
      <c r="N3114" s="121"/>
    </row>
    <row r="3115" spans="1:14" x14ac:dyDescent="0.35">
      <c r="A3115" s="3"/>
      <c r="B3115" s="3"/>
      <c r="C3115" s="3"/>
      <c r="D3115" s="3"/>
      <c r="E3115" s="3"/>
      <c r="F3115" s="3"/>
      <c r="G3115" s="3"/>
      <c r="H3115" s="3"/>
      <c r="I3115" s="3"/>
      <c r="J3115" s="3"/>
      <c r="K3115" s="3"/>
      <c r="L3115" s="3"/>
      <c r="N3115" s="121"/>
    </row>
    <row r="3116" spans="1:14" x14ac:dyDescent="0.35">
      <c r="A3116" s="3"/>
      <c r="B3116" s="3"/>
      <c r="C3116" s="3"/>
      <c r="D3116" s="3"/>
      <c r="E3116" s="3"/>
      <c r="F3116" s="3"/>
      <c r="G3116" s="3"/>
      <c r="H3116" s="3"/>
      <c r="I3116" s="3"/>
      <c r="J3116" s="3"/>
      <c r="K3116" s="3"/>
      <c r="L3116" s="3"/>
      <c r="N3116" s="121"/>
    </row>
    <row r="3117" spans="1:14" x14ac:dyDescent="0.35">
      <c r="A3117" s="3"/>
      <c r="B3117" s="3"/>
      <c r="C3117" s="3"/>
      <c r="D3117" s="3"/>
      <c r="E3117" s="3"/>
      <c r="F3117" s="3"/>
      <c r="G3117" s="3"/>
      <c r="H3117" s="3"/>
      <c r="I3117" s="3"/>
      <c r="J3117" s="3"/>
      <c r="K3117" s="3"/>
      <c r="L3117" s="3"/>
      <c r="N3117" s="121"/>
    </row>
    <row r="3118" spans="1:14" x14ac:dyDescent="0.35">
      <c r="A3118" s="3"/>
      <c r="B3118" s="3"/>
      <c r="C3118" s="3"/>
      <c r="D3118" s="3"/>
      <c r="E3118" s="3"/>
      <c r="F3118" s="3"/>
      <c r="G3118" s="3"/>
      <c r="H3118" s="3"/>
      <c r="I3118" s="3"/>
      <c r="J3118" s="3"/>
      <c r="K3118" s="3"/>
      <c r="L3118" s="3"/>
      <c r="N3118" s="121"/>
    </row>
    <row r="3119" spans="1:14" x14ac:dyDescent="0.35">
      <c r="A3119" s="3"/>
      <c r="B3119" s="3"/>
      <c r="C3119" s="3"/>
      <c r="D3119" s="3"/>
      <c r="E3119" s="3"/>
      <c r="F3119" s="3"/>
      <c r="G3119" s="3"/>
      <c r="H3119" s="3"/>
      <c r="I3119" s="3"/>
      <c r="J3119" s="3"/>
      <c r="K3119" s="3"/>
      <c r="L3119" s="3"/>
      <c r="N3119" s="121"/>
    </row>
    <row r="3120" spans="1:14" x14ac:dyDescent="0.35">
      <c r="A3120" s="3"/>
      <c r="B3120" s="3"/>
      <c r="C3120" s="3"/>
      <c r="D3120" s="3"/>
      <c r="E3120" s="3"/>
      <c r="F3120" s="3"/>
      <c r="G3120" s="3"/>
      <c r="H3120" s="3"/>
      <c r="I3120" s="3"/>
      <c r="J3120" s="3"/>
      <c r="K3120" s="3"/>
      <c r="L3120" s="3"/>
      <c r="N3120" s="121"/>
    </row>
    <row r="3121" spans="1:14" x14ac:dyDescent="0.35">
      <c r="A3121" s="3"/>
      <c r="B3121" s="3"/>
      <c r="C3121" s="3"/>
      <c r="D3121" s="3"/>
      <c r="E3121" s="3"/>
      <c r="F3121" s="3"/>
      <c r="G3121" s="3"/>
      <c r="H3121" s="3"/>
      <c r="I3121" s="3"/>
      <c r="J3121" s="3"/>
      <c r="K3121" s="3"/>
      <c r="L3121" s="3"/>
      <c r="N3121" s="121"/>
    </row>
    <row r="3122" spans="1:14" x14ac:dyDescent="0.35">
      <c r="A3122" s="3"/>
      <c r="B3122" s="3"/>
      <c r="C3122" s="3"/>
      <c r="D3122" s="3"/>
      <c r="E3122" s="3"/>
      <c r="F3122" s="3"/>
      <c r="G3122" s="3"/>
      <c r="H3122" s="3"/>
      <c r="I3122" s="3"/>
      <c r="J3122" s="3"/>
      <c r="K3122" s="3"/>
      <c r="L3122" s="3"/>
      <c r="N3122" s="121"/>
    </row>
    <row r="3123" spans="1:14" x14ac:dyDescent="0.35">
      <c r="A3123" s="3"/>
      <c r="B3123" s="3"/>
      <c r="C3123" s="3"/>
      <c r="D3123" s="3"/>
      <c r="E3123" s="3"/>
      <c r="F3123" s="3"/>
      <c r="G3123" s="3"/>
      <c r="H3123" s="3"/>
      <c r="I3123" s="3"/>
      <c r="J3123" s="3"/>
      <c r="K3123" s="3"/>
      <c r="L3123" s="3"/>
      <c r="N3123" s="121"/>
    </row>
    <row r="3124" spans="1:14" x14ac:dyDescent="0.35">
      <c r="A3124" s="3"/>
      <c r="B3124" s="3"/>
      <c r="C3124" s="3"/>
      <c r="D3124" s="3"/>
      <c r="E3124" s="3"/>
      <c r="F3124" s="3"/>
      <c r="G3124" s="3"/>
      <c r="H3124" s="3"/>
      <c r="I3124" s="3"/>
      <c r="J3124" s="3"/>
      <c r="K3124" s="3"/>
      <c r="L3124" s="3"/>
      <c r="N3124" s="121"/>
    </row>
    <row r="3125" spans="1:14" x14ac:dyDescent="0.35">
      <c r="A3125" s="3"/>
      <c r="B3125" s="3"/>
      <c r="C3125" s="3"/>
      <c r="D3125" s="3"/>
      <c r="E3125" s="3"/>
      <c r="F3125" s="3"/>
      <c r="G3125" s="3"/>
      <c r="H3125" s="3"/>
      <c r="I3125" s="3"/>
      <c r="J3125" s="3"/>
      <c r="K3125" s="3"/>
      <c r="L3125" s="3"/>
      <c r="N3125" s="121"/>
    </row>
    <row r="3126" spans="1:14" x14ac:dyDescent="0.35">
      <c r="A3126" s="3"/>
      <c r="B3126" s="3"/>
      <c r="C3126" s="3"/>
      <c r="D3126" s="3"/>
      <c r="E3126" s="3"/>
      <c r="F3126" s="3"/>
      <c r="G3126" s="3"/>
      <c r="H3126" s="3"/>
      <c r="I3126" s="3"/>
      <c r="J3126" s="3"/>
      <c r="K3126" s="3"/>
      <c r="L3126" s="3"/>
      <c r="N3126" s="121"/>
    </row>
    <row r="3127" spans="1:14" x14ac:dyDescent="0.35">
      <c r="A3127" s="3"/>
      <c r="B3127" s="3"/>
      <c r="C3127" s="3"/>
      <c r="D3127" s="3"/>
      <c r="E3127" s="3"/>
      <c r="F3127" s="3"/>
      <c r="G3127" s="3"/>
      <c r="H3127" s="3"/>
      <c r="I3127" s="3"/>
      <c r="J3127" s="3"/>
      <c r="K3127" s="3"/>
      <c r="L3127" s="3"/>
      <c r="N3127" s="121"/>
    </row>
    <row r="3128" spans="1:14" x14ac:dyDescent="0.35">
      <c r="A3128" s="3"/>
      <c r="B3128" s="3"/>
      <c r="C3128" s="3"/>
      <c r="D3128" s="3"/>
      <c r="E3128" s="3"/>
      <c r="F3128" s="3"/>
      <c r="G3128" s="3"/>
      <c r="H3128" s="3"/>
      <c r="I3128" s="3"/>
      <c r="J3128" s="3"/>
      <c r="K3128" s="3"/>
      <c r="L3128" s="3"/>
      <c r="N3128" s="121"/>
    </row>
    <row r="3129" spans="1:14" x14ac:dyDescent="0.35">
      <c r="A3129" s="3"/>
      <c r="B3129" s="3"/>
      <c r="C3129" s="3"/>
      <c r="D3129" s="3"/>
      <c r="E3129" s="3"/>
      <c r="F3129" s="3"/>
      <c r="G3129" s="3"/>
      <c r="H3129" s="3"/>
      <c r="I3129" s="3"/>
      <c r="J3129" s="3"/>
      <c r="K3129" s="3"/>
      <c r="L3129" s="3"/>
      <c r="N3129" s="121"/>
    </row>
    <row r="3130" spans="1:14" x14ac:dyDescent="0.35">
      <c r="A3130" s="3"/>
      <c r="B3130" s="3"/>
      <c r="C3130" s="3"/>
      <c r="D3130" s="3"/>
      <c r="E3130" s="3"/>
      <c r="F3130" s="3"/>
      <c r="G3130" s="3"/>
      <c r="H3130" s="3"/>
      <c r="I3130" s="3"/>
      <c r="J3130" s="3"/>
      <c r="K3130" s="3"/>
      <c r="L3130" s="3"/>
      <c r="N3130" s="121"/>
    </row>
    <row r="3131" spans="1:14" x14ac:dyDescent="0.35">
      <c r="A3131" s="3"/>
      <c r="B3131" s="3"/>
      <c r="C3131" s="3"/>
      <c r="D3131" s="3"/>
      <c r="E3131" s="3"/>
      <c r="F3131" s="3"/>
      <c r="G3131" s="3"/>
      <c r="H3131" s="3"/>
      <c r="I3131" s="3"/>
      <c r="J3131" s="3"/>
      <c r="K3131" s="3"/>
      <c r="L3131" s="3"/>
      <c r="N3131" s="121"/>
    </row>
    <row r="3132" spans="1:14" x14ac:dyDescent="0.35">
      <c r="A3132" s="3"/>
      <c r="B3132" s="3"/>
      <c r="C3132" s="3"/>
      <c r="D3132" s="3"/>
      <c r="E3132" s="3"/>
      <c r="F3132" s="3"/>
      <c r="G3132" s="3"/>
      <c r="H3132" s="3"/>
      <c r="I3132" s="3"/>
      <c r="J3132" s="3"/>
      <c r="K3132" s="3"/>
      <c r="L3132" s="3"/>
      <c r="N3132" s="121"/>
    </row>
    <row r="3133" spans="1:14" x14ac:dyDescent="0.35">
      <c r="A3133" s="3"/>
      <c r="B3133" s="3"/>
      <c r="C3133" s="3"/>
      <c r="D3133" s="3"/>
      <c r="E3133" s="3"/>
      <c r="F3133" s="3"/>
      <c r="G3133" s="3"/>
      <c r="H3133" s="3"/>
      <c r="I3133" s="3"/>
      <c r="J3133" s="3"/>
      <c r="K3133" s="3"/>
      <c r="L3133" s="3"/>
      <c r="N3133" s="121"/>
    </row>
    <row r="3134" spans="1:14" x14ac:dyDescent="0.35">
      <c r="A3134" s="3"/>
      <c r="B3134" s="3"/>
      <c r="C3134" s="3"/>
      <c r="D3134" s="3"/>
      <c r="E3134" s="3"/>
      <c r="F3134" s="3"/>
      <c r="G3134" s="3"/>
      <c r="H3134" s="3"/>
      <c r="I3134" s="3"/>
      <c r="J3134" s="3"/>
      <c r="K3134" s="3"/>
      <c r="L3134" s="3"/>
      <c r="N3134" s="121"/>
    </row>
    <row r="3135" spans="1:14" x14ac:dyDescent="0.35">
      <c r="A3135" s="3"/>
      <c r="B3135" s="3"/>
      <c r="C3135" s="3"/>
      <c r="D3135" s="3"/>
      <c r="E3135" s="3"/>
      <c r="F3135" s="3"/>
      <c r="G3135" s="3"/>
      <c r="H3135" s="3"/>
      <c r="I3135" s="3"/>
      <c r="J3135" s="3"/>
      <c r="K3135" s="3"/>
      <c r="L3135" s="3"/>
      <c r="N3135" s="121"/>
    </row>
    <row r="3136" spans="1:14" x14ac:dyDescent="0.35">
      <c r="A3136" s="3"/>
      <c r="B3136" s="3"/>
      <c r="C3136" s="3"/>
      <c r="D3136" s="3"/>
      <c r="E3136" s="3"/>
      <c r="F3136" s="3"/>
      <c r="G3136" s="3"/>
      <c r="H3136" s="3"/>
      <c r="I3136" s="3"/>
      <c r="J3136" s="3"/>
      <c r="K3136" s="3"/>
      <c r="L3136" s="3"/>
      <c r="N3136" s="121"/>
    </row>
    <row r="3137" spans="1:14" x14ac:dyDescent="0.35">
      <c r="A3137" s="3"/>
      <c r="B3137" s="3"/>
      <c r="C3137" s="3"/>
      <c r="D3137" s="3"/>
      <c r="E3137" s="3"/>
      <c r="F3137" s="3"/>
      <c r="G3137" s="3"/>
      <c r="H3137" s="3"/>
      <c r="I3137" s="3"/>
      <c r="J3137" s="3"/>
      <c r="K3137" s="3"/>
      <c r="L3137" s="3"/>
      <c r="N3137" s="121"/>
    </row>
    <row r="3138" spans="1:14" x14ac:dyDescent="0.35">
      <c r="A3138" s="3"/>
      <c r="B3138" s="3"/>
      <c r="C3138" s="3"/>
      <c r="D3138" s="3"/>
      <c r="E3138" s="3"/>
      <c r="F3138" s="3"/>
      <c r="G3138" s="3"/>
      <c r="H3138" s="3"/>
      <c r="I3138" s="3"/>
      <c r="J3138" s="3"/>
      <c r="K3138" s="3"/>
      <c r="L3138" s="3"/>
      <c r="N3138" s="121"/>
    </row>
    <row r="3139" spans="1:14" x14ac:dyDescent="0.35">
      <c r="A3139" s="3"/>
      <c r="B3139" s="3"/>
      <c r="C3139" s="3"/>
      <c r="D3139" s="3"/>
      <c r="E3139" s="3"/>
      <c r="F3139" s="3"/>
      <c r="G3139" s="3"/>
      <c r="H3139" s="3"/>
      <c r="I3139" s="3"/>
      <c r="J3139" s="3"/>
      <c r="K3139" s="3"/>
      <c r="L3139" s="3"/>
      <c r="N3139" s="121"/>
    </row>
    <row r="3140" spans="1:14" x14ac:dyDescent="0.35">
      <c r="A3140" s="3"/>
      <c r="B3140" s="3"/>
      <c r="C3140" s="3"/>
      <c r="D3140" s="3"/>
      <c r="E3140" s="3"/>
      <c r="F3140" s="3"/>
      <c r="G3140" s="3"/>
      <c r="H3140" s="3"/>
      <c r="I3140" s="3"/>
      <c r="J3140" s="3"/>
      <c r="K3140" s="3"/>
      <c r="L3140" s="3"/>
      <c r="N3140" s="121"/>
    </row>
    <row r="3141" spans="1:14" x14ac:dyDescent="0.35">
      <c r="A3141" s="3"/>
      <c r="B3141" s="3"/>
      <c r="C3141" s="3"/>
      <c r="D3141" s="3"/>
      <c r="E3141" s="3"/>
      <c r="F3141" s="3"/>
      <c r="G3141" s="3"/>
      <c r="H3141" s="3"/>
      <c r="I3141" s="3"/>
      <c r="J3141" s="3"/>
      <c r="K3141" s="3"/>
      <c r="L3141" s="3"/>
      <c r="N3141" s="121"/>
    </row>
    <row r="3142" spans="1:14" x14ac:dyDescent="0.35">
      <c r="A3142" s="3"/>
      <c r="B3142" s="3"/>
      <c r="C3142" s="3"/>
      <c r="D3142" s="3"/>
      <c r="E3142" s="3"/>
      <c r="F3142" s="3"/>
      <c r="G3142" s="3"/>
      <c r="H3142" s="3"/>
      <c r="I3142" s="3"/>
      <c r="J3142" s="3"/>
      <c r="K3142" s="3"/>
      <c r="L3142" s="3"/>
      <c r="N3142" s="121"/>
    </row>
    <row r="3143" spans="1:14" x14ac:dyDescent="0.35">
      <c r="A3143" s="3"/>
      <c r="B3143" s="3"/>
      <c r="C3143" s="3"/>
      <c r="D3143" s="3"/>
      <c r="E3143" s="3"/>
      <c r="F3143" s="3"/>
      <c r="G3143" s="3"/>
      <c r="H3143" s="3"/>
      <c r="I3143" s="3"/>
      <c r="J3143" s="3"/>
      <c r="K3143" s="3"/>
      <c r="L3143" s="3"/>
      <c r="N3143" s="121"/>
    </row>
    <row r="3144" spans="1:14" x14ac:dyDescent="0.35">
      <c r="A3144" s="3"/>
      <c r="B3144" s="3"/>
      <c r="C3144" s="3"/>
      <c r="D3144" s="3"/>
      <c r="E3144" s="3"/>
      <c r="F3144" s="3"/>
      <c r="G3144" s="3"/>
      <c r="H3144" s="3"/>
      <c r="I3144" s="3"/>
      <c r="J3144" s="3"/>
      <c r="K3144" s="3"/>
      <c r="L3144" s="3"/>
      <c r="N3144" s="121"/>
    </row>
    <row r="3145" spans="1:14" x14ac:dyDescent="0.35">
      <c r="A3145" s="3"/>
      <c r="B3145" s="3"/>
      <c r="C3145" s="3"/>
      <c r="D3145" s="3"/>
      <c r="E3145" s="3"/>
      <c r="F3145" s="3"/>
      <c r="G3145" s="3"/>
      <c r="H3145" s="3"/>
      <c r="I3145" s="3"/>
      <c r="J3145" s="3"/>
      <c r="K3145" s="3"/>
      <c r="L3145" s="3"/>
      <c r="N3145" s="121"/>
    </row>
    <row r="3146" spans="1:14" x14ac:dyDescent="0.35">
      <c r="A3146" s="3"/>
      <c r="B3146" s="3"/>
      <c r="C3146" s="3"/>
      <c r="D3146" s="3"/>
      <c r="E3146" s="3"/>
      <c r="F3146" s="3"/>
      <c r="G3146" s="3"/>
      <c r="H3146" s="3"/>
      <c r="I3146" s="3"/>
      <c r="J3146" s="3"/>
      <c r="K3146" s="3"/>
      <c r="L3146" s="3"/>
      <c r="N3146" s="121"/>
    </row>
    <row r="3147" spans="1:14" x14ac:dyDescent="0.35">
      <c r="A3147" s="3"/>
      <c r="B3147" s="3"/>
      <c r="C3147" s="3"/>
      <c r="D3147" s="3"/>
      <c r="E3147" s="3"/>
      <c r="F3147" s="3"/>
      <c r="G3147" s="3"/>
      <c r="H3147" s="3"/>
      <c r="I3147" s="3"/>
      <c r="J3147" s="3"/>
      <c r="K3147" s="3"/>
      <c r="L3147" s="3"/>
      <c r="N3147" s="121"/>
    </row>
    <row r="3148" spans="1:14" x14ac:dyDescent="0.35">
      <c r="A3148" s="3"/>
      <c r="B3148" s="3"/>
      <c r="C3148" s="3"/>
      <c r="D3148" s="3"/>
      <c r="E3148" s="3"/>
      <c r="F3148" s="3"/>
      <c r="G3148" s="3"/>
      <c r="H3148" s="3"/>
      <c r="I3148" s="3"/>
      <c r="J3148" s="3"/>
      <c r="K3148" s="3"/>
      <c r="L3148" s="3"/>
      <c r="N3148" s="121"/>
    </row>
    <row r="3149" spans="1:14" x14ac:dyDescent="0.35">
      <c r="A3149" s="3"/>
      <c r="B3149" s="3"/>
      <c r="C3149" s="3"/>
      <c r="D3149" s="3"/>
      <c r="E3149" s="3"/>
      <c r="F3149" s="3"/>
      <c r="G3149" s="3"/>
      <c r="H3149" s="3"/>
      <c r="I3149" s="3"/>
      <c r="J3149" s="3"/>
      <c r="K3149" s="3"/>
      <c r="L3149" s="3"/>
      <c r="N3149" s="121"/>
    </row>
    <row r="3150" spans="1:14" x14ac:dyDescent="0.35">
      <c r="A3150" s="3"/>
      <c r="B3150" s="3"/>
      <c r="C3150" s="3"/>
      <c r="D3150" s="3"/>
      <c r="E3150" s="3"/>
      <c r="F3150" s="3"/>
      <c r="G3150" s="3"/>
      <c r="H3150" s="3"/>
      <c r="I3150" s="3"/>
      <c r="J3150" s="3"/>
      <c r="K3150" s="3"/>
      <c r="L3150" s="3"/>
      <c r="N3150" s="121"/>
    </row>
    <row r="3151" spans="1:14" x14ac:dyDescent="0.35">
      <c r="A3151" s="3"/>
      <c r="B3151" s="3"/>
      <c r="C3151" s="3"/>
      <c r="D3151" s="3"/>
      <c r="E3151" s="3"/>
      <c r="F3151" s="3"/>
      <c r="G3151" s="3"/>
      <c r="H3151" s="3"/>
      <c r="I3151" s="3"/>
      <c r="J3151" s="3"/>
      <c r="K3151" s="3"/>
      <c r="L3151" s="3"/>
      <c r="N3151" s="121"/>
    </row>
    <row r="3152" spans="1:14" x14ac:dyDescent="0.35">
      <c r="A3152" s="3"/>
      <c r="B3152" s="3"/>
      <c r="C3152" s="3"/>
      <c r="D3152" s="3"/>
      <c r="E3152" s="3"/>
      <c r="F3152" s="3"/>
      <c r="G3152" s="3"/>
      <c r="H3152" s="3"/>
      <c r="I3152" s="3"/>
      <c r="J3152" s="3"/>
      <c r="K3152" s="3"/>
      <c r="L3152" s="3"/>
      <c r="N3152" s="121"/>
    </row>
    <row r="3153" spans="1:14" x14ac:dyDescent="0.35">
      <c r="A3153" s="3"/>
      <c r="B3153" s="3"/>
      <c r="C3153" s="3"/>
      <c r="D3153" s="3"/>
      <c r="E3153" s="3"/>
      <c r="F3153" s="3"/>
      <c r="G3153" s="3"/>
      <c r="H3153" s="3"/>
      <c r="I3153" s="3"/>
      <c r="J3153" s="3"/>
      <c r="K3153" s="3"/>
      <c r="L3153" s="3"/>
      <c r="N3153" s="121"/>
    </row>
    <row r="3154" spans="1:14" x14ac:dyDescent="0.35">
      <c r="A3154" s="3"/>
      <c r="B3154" s="3"/>
      <c r="C3154" s="3"/>
      <c r="D3154" s="3"/>
      <c r="E3154" s="3"/>
      <c r="F3154" s="3"/>
      <c r="G3154" s="3"/>
      <c r="H3154" s="3"/>
      <c r="I3154" s="3"/>
      <c r="J3154" s="3"/>
      <c r="K3154" s="3"/>
      <c r="L3154" s="3"/>
      <c r="N3154" s="121"/>
    </row>
    <row r="3155" spans="1:14" x14ac:dyDescent="0.35">
      <c r="A3155" s="3"/>
      <c r="B3155" s="3"/>
      <c r="C3155" s="3"/>
      <c r="D3155" s="3"/>
      <c r="E3155" s="3"/>
      <c r="F3155" s="3"/>
      <c r="G3155" s="3"/>
      <c r="H3155" s="3"/>
      <c r="I3155" s="3"/>
      <c r="J3155" s="3"/>
      <c r="K3155" s="3"/>
      <c r="L3155" s="3"/>
      <c r="N3155" s="121"/>
    </row>
    <row r="3156" spans="1:14" x14ac:dyDescent="0.35">
      <c r="A3156" s="3"/>
      <c r="B3156" s="3"/>
      <c r="C3156" s="3"/>
      <c r="D3156" s="3"/>
      <c r="E3156" s="3"/>
      <c r="F3156" s="3"/>
      <c r="G3156" s="3"/>
      <c r="H3156" s="3"/>
      <c r="I3156" s="3"/>
      <c r="J3156" s="3"/>
      <c r="K3156" s="3"/>
      <c r="L3156" s="3"/>
      <c r="N3156" s="121"/>
    </row>
    <row r="3157" spans="1:14" x14ac:dyDescent="0.35">
      <c r="A3157" s="3"/>
      <c r="B3157" s="3"/>
      <c r="C3157" s="3"/>
      <c r="D3157" s="3"/>
      <c r="E3157" s="3"/>
      <c r="F3157" s="3"/>
      <c r="G3157" s="3"/>
      <c r="H3157" s="3"/>
      <c r="I3157" s="3"/>
      <c r="J3157" s="3"/>
      <c r="K3157" s="3"/>
      <c r="L3157" s="3"/>
      <c r="N3157" s="121"/>
    </row>
    <row r="3158" spans="1:14" x14ac:dyDescent="0.35">
      <c r="A3158" s="3"/>
      <c r="B3158" s="3"/>
      <c r="C3158" s="3"/>
      <c r="D3158" s="3"/>
      <c r="E3158" s="3"/>
      <c r="F3158" s="3"/>
      <c r="G3158" s="3"/>
      <c r="H3158" s="3"/>
      <c r="I3158" s="3"/>
      <c r="J3158" s="3"/>
      <c r="K3158" s="3"/>
      <c r="L3158" s="3"/>
      <c r="N3158" s="121"/>
    </row>
    <row r="3159" spans="1:14" x14ac:dyDescent="0.35">
      <c r="A3159" s="3"/>
      <c r="B3159" s="3"/>
      <c r="C3159" s="3"/>
      <c r="D3159" s="3"/>
      <c r="E3159" s="3"/>
      <c r="F3159" s="3"/>
      <c r="G3159" s="3"/>
      <c r="H3159" s="3"/>
      <c r="I3159" s="3"/>
      <c r="J3159" s="3"/>
      <c r="K3159" s="3"/>
      <c r="L3159" s="3"/>
      <c r="N3159" s="121"/>
    </row>
    <row r="3160" spans="1:14" x14ac:dyDescent="0.35">
      <c r="A3160" s="3"/>
      <c r="B3160" s="3"/>
      <c r="C3160" s="3"/>
      <c r="D3160" s="3"/>
      <c r="E3160" s="3"/>
      <c r="F3160" s="3"/>
      <c r="G3160" s="3"/>
      <c r="H3160" s="3"/>
      <c r="I3160" s="3"/>
      <c r="J3160" s="3"/>
      <c r="K3160" s="3"/>
      <c r="L3160" s="3"/>
      <c r="N3160" s="121"/>
    </row>
    <row r="3161" spans="1:14" x14ac:dyDescent="0.35">
      <c r="A3161" s="3"/>
      <c r="B3161" s="3"/>
      <c r="C3161" s="3"/>
      <c r="D3161" s="3"/>
      <c r="E3161" s="3"/>
      <c r="F3161" s="3"/>
      <c r="G3161" s="3"/>
      <c r="H3161" s="3"/>
      <c r="I3161" s="3"/>
      <c r="J3161" s="3"/>
      <c r="K3161" s="3"/>
      <c r="L3161" s="3"/>
      <c r="N3161" s="121"/>
    </row>
    <row r="3162" spans="1:14" x14ac:dyDescent="0.35">
      <c r="A3162" s="3"/>
      <c r="B3162" s="3"/>
      <c r="C3162" s="3"/>
      <c r="D3162" s="3"/>
      <c r="E3162" s="3"/>
      <c r="F3162" s="3"/>
      <c r="G3162" s="3"/>
      <c r="H3162" s="3"/>
      <c r="I3162" s="3"/>
      <c r="J3162" s="3"/>
      <c r="K3162" s="3"/>
      <c r="L3162" s="3"/>
      <c r="N3162" s="121"/>
    </row>
    <row r="3163" spans="1:14" x14ac:dyDescent="0.35">
      <c r="A3163" s="3"/>
      <c r="B3163" s="3"/>
      <c r="C3163" s="3"/>
      <c r="D3163" s="3"/>
      <c r="E3163" s="3"/>
      <c r="F3163" s="3"/>
      <c r="G3163" s="3"/>
      <c r="H3163" s="3"/>
      <c r="I3163" s="3"/>
      <c r="J3163" s="3"/>
      <c r="K3163" s="3"/>
      <c r="L3163" s="3"/>
      <c r="N3163" s="121"/>
    </row>
    <row r="3164" spans="1:14" x14ac:dyDescent="0.35">
      <c r="A3164" s="3"/>
      <c r="B3164" s="3"/>
      <c r="C3164" s="3"/>
      <c r="D3164" s="3"/>
      <c r="E3164" s="3"/>
      <c r="F3164" s="3"/>
      <c r="G3164" s="3"/>
      <c r="H3164" s="3"/>
      <c r="I3164" s="3"/>
      <c r="J3164" s="3"/>
      <c r="K3164" s="3"/>
      <c r="L3164" s="3"/>
      <c r="N3164" s="121"/>
    </row>
    <row r="3165" spans="1:14" x14ac:dyDescent="0.35">
      <c r="A3165" s="3"/>
      <c r="B3165" s="3"/>
      <c r="C3165" s="3"/>
      <c r="D3165" s="3"/>
      <c r="E3165" s="3"/>
      <c r="F3165" s="3"/>
      <c r="G3165" s="3"/>
      <c r="H3165" s="3"/>
      <c r="I3165" s="3"/>
      <c r="J3165" s="3"/>
      <c r="K3165" s="3"/>
      <c r="L3165" s="3"/>
      <c r="N3165" s="121"/>
    </row>
    <row r="3166" spans="1:14" x14ac:dyDescent="0.35">
      <c r="A3166" s="3"/>
      <c r="B3166" s="3"/>
      <c r="C3166" s="3"/>
      <c r="D3166" s="3"/>
      <c r="E3166" s="3"/>
      <c r="F3166" s="3"/>
      <c r="G3166" s="3"/>
      <c r="H3166" s="3"/>
      <c r="I3166" s="3"/>
      <c r="J3166" s="3"/>
      <c r="K3166" s="3"/>
      <c r="L3166" s="3"/>
      <c r="N3166" s="121"/>
    </row>
    <row r="3167" spans="1:14" x14ac:dyDescent="0.35">
      <c r="A3167" s="3"/>
      <c r="B3167" s="3"/>
      <c r="C3167" s="3"/>
      <c r="D3167" s="3"/>
      <c r="E3167" s="3"/>
      <c r="F3167" s="3"/>
      <c r="G3167" s="3"/>
      <c r="H3167" s="3"/>
      <c r="I3167" s="3"/>
      <c r="J3167" s="3"/>
      <c r="K3167" s="3"/>
      <c r="L3167" s="3"/>
      <c r="N3167" s="121"/>
    </row>
    <row r="3168" spans="1:14" x14ac:dyDescent="0.35">
      <c r="A3168" s="3"/>
      <c r="B3168" s="3"/>
      <c r="C3168" s="3"/>
      <c r="D3168" s="3"/>
      <c r="E3168" s="3"/>
      <c r="F3168" s="3"/>
      <c r="G3168" s="3"/>
      <c r="H3168" s="3"/>
      <c r="I3168" s="3"/>
      <c r="J3168" s="3"/>
      <c r="K3168" s="3"/>
      <c r="L3168" s="3"/>
      <c r="N3168" s="121"/>
    </row>
    <row r="3169" spans="1:14" x14ac:dyDescent="0.35">
      <c r="A3169" s="3"/>
      <c r="B3169" s="3"/>
      <c r="C3169" s="3"/>
      <c r="D3169" s="3"/>
      <c r="E3169" s="3"/>
      <c r="F3169" s="3"/>
      <c r="G3169" s="3"/>
      <c r="H3169" s="3"/>
      <c r="I3169" s="3"/>
      <c r="J3169" s="3"/>
      <c r="K3169" s="3"/>
      <c r="L3169" s="3"/>
      <c r="N3169" s="121"/>
    </row>
    <row r="3170" spans="1:14" x14ac:dyDescent="0.35">
      <c r="A3170" s="3"/>
      <c r="B3170" s="3"/>
      <c r="C3170" s="3"/>
      <c r="D3170" s="3"/>
      <c r="E3170" s="3"/>
      <c r="F3170" s="3"/>
      <c r="G3170" s="3"/>
      <c r="H3170" s="3"/>
      <c r="I3170" s="3"/>
      <c r="J3170" s="3"/>
      <c r="K3170" s="3"/>
      <c r="L3170" s="3"/>
      <c r="N3170" s="121"/>
    </row>
    <row r="3171" spans="1:14" x14ac:dyDescent="0.35">
      <c r="A3171" s="3"/>
      <c r="B3171" s="3"/>
      <c r="C3171" s="3"/>
      <c r="D3171" s="3"/>
      <c r="E3171" s="3"/>
      <c r="F3171" s="3"/>
      <c r="G3171" s="3"/>
      <c r="H3171" s="3"/>
      <c r="I3171" s="3"/>
      <c r="J3171" s="3"/>
      <c r="K3171" s="3"/>
      <c r="L3171" s="3"/>
      <c r="N3171" s="121"/>
    </row>
    <row r="3172" spans="1:14" x14ac:dyDescent="0.35">
      <c r="A3172" s="3"/>
      <c r="B3172" s="3"/>
      <c r="C3172" s="3"/>
      <c r="D3172" s="3"/>
      <c r="E3172" s="3"/>
      <c r="F3172" s="3"/>
      <c r="G3172" s="3"/>
      <c r="H3172" s="3"/>
      <c r="I3172" s="3"/>
      <c r="J3172" s="3"/>
      <c r="K3172" s="3"/>
      <c r="L3172" s="3"/>
      <c r="N3172" s="121"/>
    </row>
    <row r="3173" spans="1:14" x14ac:dyDescent="0.35">
      <c r="A3173" s="3"/>
      <c r="B3173" s="3"/>
      <c r="C3173" s="3"/>
      <c r="D3173" s="3"/>
      <c r="E3173" s="3"/>
      <c r="F3173" s="3"/>
      <c r="G3173" s="3"/>
      <c r="H3173" s="3"/>
      <c r="I3173" s="3"/>
      <c r="J3173" s="3"/>
      <c r="K3173" s="3"/>
      <c r="L3173" s="3"/>
      <c r="N3173" s="121"/>
    </row>
    <row r="3174" spans="1:14" x14ac:dyDescent="0.35">
      <c r="A3174" s="3"/>
      <c r="B3174" s="3"/>
      <c r="C3174" s="3"/>
      <c r="D3174" s="3"/>
      <c r="E3174" s="3"/>
      <c r="F3174" s="3"/>
      <c r="G3174" s="3"/>
      <c r="H3174" s="3"/>
      <c r="I3174" s="3"/>
      <c r="J3174" s="3"/>
      <c r="K3174" s="3"/>
      <c r="L3174" s="3"/>
      <c r="N3174" s="121"/>
    </row>
    <row r="3175" spans="1:14" x14ac:dyDescent="0.35">
      <c r="A3175" s="3"/>
      <c r="B3175" s="3"/>
      <c r="C3175" s="3"/>
      <c r="D3175" s="3"/>
      <c r="E3175" s="3"/>
      <c r="F3175" s="3"/>
      <c r="G3175" s="3"/>
      <c r="H3175" s="3"/>
      <c r="I3175" s="3"/>
      <c r="J3175" s="3"/>
      <c r="K3175" s="3"/>
      <c r="L3175" s="3"/>
      <c r="N3175" s="121"/>
    </row>
    <row r="3176" spans="1:14" x14ac:dyDescent="0.35">
      <c r="A3176" s="3"/>
      <c r="B3176" s="3"/>
      <c r="C3176" s="3"/>
      <c r="D3176" s="3"/>
      <c r="E3176" s="3"/>
      <c r="F3176" s="3"/>
      <c r="G3176" s="3"/>
      <c r="H3176" s="3"/>
      <c r="I3176" s="3"/>
      <c r="J3176" s="3"/>
      <c r="K3176" s="3"/>
      <c r="L3176" s="3"/>
      <c r="N3176" s="121"/>
    </row>
    <row r="3177" spans="1:14" x14ac:dyDescent="0.35">
      <c r="A3177" s="3"/>
      <c r="B3177" s="3"/>
      <c r="C3177" s="3"/>
      <c r="D3177" s="3"/>
      <c r="E3177" s="3"/>
      <c r="F3177" s="3"/>
      <c r="G3177" s="3"/>
      <c r="H3177" s="3"/>
      <c r="I3177" s="3"/>
      <c r="J3177" s="3"/>
      <c r="K3177" s="3"/>
      <c r="L3177" s="3"/>
      <c r="N3177" s="121"/>
    </row>
    <row r="3178" spans="1:14" x14ac:dyDescent="0.35">
      <c r="A3178" s="3"/>
      <c r="B3178" s="3"/>
      <c r="C3178" s="3"/>
      <c r="D3178" s="3"/>
      <c r="E3178" s="3"/>
      <c r="F3178" s="3"/>
      <c r="G3178" s="3"/>
      <c r="H3178" s="3"/>
      <c r="I3178" s="3"/>
      <c r="J3178" s="3"/>
      <c r="K3178" s="3"/>
      <c r="L3178" s="3"/>
      <c r="N3178" s="121"/>
    </row>
    <row r="3179" spans="1:14" x14ac:dyDescent="0.35">
      <c r="A3179" s="3"/>
      <c r="B3179" s="3"/>
      <c r="C3179" s="3"/>
      <c r="D3179" s="3"/>
      <c r="E3179" s="3"/>
      <c r="F3179" s="3"/>
      <c r="G3179" s="3"/>
      <c r="H3179" s="3"/>
      <c r="I3179" s="3"/>
      <c r="J3179" s="3"/>
      <c r="K3179" s="3"/>
      <c r="L3179" s="3"/>
      <c r="N3179" s="121"/>
    </row>
    <row r="3180" spans="1:14" x14ac:dyDescent="0.35">
      <c r="A3180" s="3"/>
      <c r="B3180" s="3"/>
      <c r="C3180" s="3"/>
      <c r="D3180" s="3"/>
      <c r="E3180" s="3"/>
      <c r="F3180" s="3"/>
      <c r="G3180" s="3"/>
      <c r="H3180" s="3"/>
      <c r="I3180" s="3"/>
      <c r="J3180" s="3"/>
      <c r="K3180" s="3"/>
      <c r="L3180" s="3"/>
      <c r="N3180" s="121"/>
    </row>
    <row r="3181" spans="1:14" x14ac:dyDescent="0.35">
      <c r="A3181" s="3"/>
      <c r="B3181" s="3"/>
      <c r="C3181" s="3"/>
      <c r="D3181" s="3"/>
      <c r="E3181" s="3"/>
      <c r="F3181" s="3"/>
      <c r="G3181" s="3"/>
      <c r="H3181" s="3"/>
      <c r="I3181" s="3"/>
      <c r="J3181" s="3"/>
      <c r="K3181" s="3"/>
      <c r="L3181" s="3"/>
      <c r="N3181" s="121"/>
    </row>
    <row r="3182" spans="1:14" x14ac:dyDescent="0.35">
      <c r="A3182" s="3"/>
      <c r="B3182" s="3"/>
      <c r="C3182" s="3"/>
      <c r="D3182" s="3"/>
      <c r="E3182" s="3"/>
      <c r="F3182" s="3"/>
      <c r="G3182" s="3"/>
      <c r="H3182" s="3"/>
      <c r="I3182" s="3"/>
      <c r="J3182" s="3"/>
      <c r="K3182" s="3"/>
      <c r="L3182" s="3"/>
      <c r="N3182" s="121"/>
    </row>
    <row r="3183" spans="1:14" x14ac:dyDescent="0.35">
      <c r="A3183" s="3"/>
      <c r="B3183" s="3"/>
      <c r="C3183" s="3"/>
      <c r="D3183" s="3"/>
      <c r="E3183" s="3"/>
      <c r="F3183" s="3"/>
      <c r="G3183" s="3"/>
      <c r="H3183" s="3"/>
      <c r="I3183" s="3"/>
      <c r="J3183" s="3"/>
      <c r="K3183" s="3"/>
      <c r="L3183" s="3"/>
      <c r="N3183" s="121"/>
    </row>
    <row r="3184" spans="1:14" x14ac:dyDescent="0.35">
      <c r="A3184" s="3"/>
      <c r="B3184" s="3"/>
      <c r="C3184" s="3"/>
      <c r="D3184" s="3"/>
      <c r="E3184" s="3"/>
      <c r="F3184" s="3"/>
      <c r="G3184" s="3"/>
      <c r="H3184" s="3"/>
      <c r="I3184" s="3"/>
      <c r="J3184" s="3"/>
      <c r="K3184" s="3"/>
      <c r="L3184" s="3"/>
      <c r="N3184" s="121"/>
    </row>
    <row r="3185" spans="1:14" x14ac:dyDescent="0.35">
      <c r="A3185" s="3"/>
      <c r="B3185" s="3"/>
      <c r="C3185" s="3"/>
      <c r="D3185" s="3"/>
      <c r="E3185" s="3"/>
      <c r="F3185" s="3"/>
      <c r="G3185" s="3"/>
      <c r="H3185" s="3"/>
      <c r="I3185" s="3"/>
      <c r="J3185" s="3"/>
      <c r="K3185" s="3"/>
      <c r="L3185" s="3"/>
      <c r="N3185" s="121"/>
    </row>
    <row r="3186" spans="1:14" x14ac:dyDescent="0.35">
      <c r="A3186" s="3"/>
      <c r="B3186" s="3"/>
      <c r="C3186" s="3"/>
      <c r="D3186" s="3"/>
      <c r="E3186" s="3"/>
      <c r="F3186" s="3"/>
      <c r="G3186" s="3"/>
      <c r="H3186" s="3"/>
      <c r="I3186" s="3"/>
      <c r="J3186" s="3"/>
      <c r="K3186" s="3"/>
      <c r="L3186" s="3"/>
      <c r="N3186" s="121"/>
    </row>
    <row r="3187" spans="1:14" x14ac:dyDescent="0.35">
      <c r="A3187" s="3"/>
      <c r="B3187" s="3"/>
      <c r="C3187" s="3"/>
      <c r="D3187" s="3"/>
      <c r="E3187" s="3"/>
      <c r="F3187" s="3"/>
      <c r="G3187" s="3"/>
      <c r="H3187" s="3"/>
      <c r="I3187" s="3"/>
      <c r="J3187" s="3"/>
      <c r="K3187" s="3"/>
      <c r="L3187" s="3"/>
      <c r="N3187" s="121"/>
    </row>
    <row r="3188" spans="1:14" x14ac:dyDescent="0.35">
      <c r="A3188" s="3"/>
      <c r="B3188" s="3"/>
      <c r="C3188" s="3"/>
      <c r="D3188" s="3"/>
      <c r="E3188" s="3"/>
      <c r="F3188" s="3"/>
      <c r="G3188" s="3"/>
      <c r="H3188" s="3"/>
      <c r="I3188" s="3"/>
      <c r="J3188" s="3"/>
      <c r="K3188" s="3"/>
      <c r="L3188" s="3"/>
      <c r="N3188" s="121"/>
    </row>
    <row r="3189" spans="1:14" x14ac:dyDescent="0.35">
      <c r="A3189" s="3"/>
      <c r="B3189" s="3"/>
      <c r="C3189" s="3"/>
      <c r="D3189" s="3"/>
      <c r="E3189" s="3"/>
      <c r="F3189" s="3"/>
      <c r="G3189" s="3"/>
      <c r="H3189" s="3"/>
      <c r="I3189" s="3"/>
      <c r="J3189" s="3"/>
      <c r="K3189" s="3"/>
      <c r="L3189" s="3"/>
      <c r="N3189" s="121"/>
    </row>
    <row r="3190" spans="1:14" x14ac:dyDescent="0.35">
      <c r="A3190" s="3"/>
      <c r="B3190" s="3"/>
      <c r="C3190" s="3"/>
      <c r="D3190" s="3"/>
      <c r="E3190" s="3"/>
      <c r="F3190" s="3"/>
      <c r="G3190" s="3"/>
      <c r="H3190" s="3"/>
      <c r="I3190" s="3"/>
      <c r="J3190" s="3"/>
      <c r="K3190" s="3"/>
      <c r="L3190" s="3"/>
      <c r="N3190" s="121"/>
    </row>
    <row r="3191" spans="1:14" x14ac:dyDescent="0.35">
      <c r="A3191" s="3"/>
      <c r="B3191" s="3"/>
      <c r="C3191" s="3"/>
      <c r="D3191" s="3"/>
      <c r="E3191" s="3"/>
      <c r="F3191" s="3"/>
      <c r="G3191" s="3"/>
      <c r="H3191" s="3"/>
      <c r="I3191" s="3"/>
      <c r="J3191" s="3"/>
      <c r="K3191" s="3"/>
      <c r="L3191" s="3"/>
      <c r="N3191" s="121"/>
    </row>
    <row r="3192" spans="1:14" x14ac:dyDescent="0.35">
      <c r="A3192" s="3"/>
      <c r="B3192" s="3"/>
      <c r="C3192" s="3"/>
      <c r="D3192" s="3"/>
      <c r="E3192" s="3"/>
      <c r="F3192" s="3"/>
      <c r="G3192" s="3"/>
      <c r="H3192" s="3"/>
      <c r="I3192" s="3"/>
      <c r="J3192" s="3"/>
      <c r="K3192" s="3"/>
      <c r="L3192" s="3"/>
      <c r="N3192" s="121"/>
    </row>
    <row r="3193" spans="1:14" x14ac:dyDescent="0.35">
      <c r="A3193" s="3"/>
      <c r="B3193" s="3"/>
      <c r="C3193" s="3"/>
      <c r="D3193" s="3"/>
      <c r="E3193" s="3"/>
      <c r="F3193" s="3"/>
      <c r="G3193" s="3"/>
      <c r="H3193" s="3"/>
      <c r="I3193" s="3"/>
      <c r="J3193" s="3"/>
      <c r="K3193" s="3"/>
      <c r="L3193" s="3"/>
      <c r="N3193" s="121"/>
    </row>
    <row r="3194" spans="1:14" x14ac:dyDescent="0.35">
      <c r="A3194" s="3"/>
      <c r="B3194" s="3"/>
      <c r="C3194" s="3"/>
      <c r="D3194" s="3"/>
      <c r="E3194" s="3"/>
      <c r="F3194" s="3"/>
      <c r="G3194" s="3"/>
      <c r="H3194" s="3"/>
      <c r="I3194" s="3"/>
      <c r="J3194" s="3"/>
      <c r="K3194" s="3"/>
      <c r="L3194" s="3"/>
      <c r="N3194" s="121"/>
    </row>
    <row r="3195" spans="1:14" x14ac:dyDescent="0.35">
      <c r="A3195" s="3"/>
      <c r="B3195" s="3"/>
      <c r="C3195" s="3"/>
      <c r="D3195" s="3"/>
      <c r="E3195" s="3"/>
      <c r="F3195" s="3"/>
      <c r="G3195" s="3"/>
      <c r="H3195" s="3"/>
      <c r="I3195" s="3"/>
      <c r="J3195" s="3"/>
      <c r="K3195" s="3"/>
      <c r="L3195" s="3"/>
      <c r="N3195" s="121"/>
    </row>
    <row r="3196" spans="1:14" x14ac:dyDescent="0.35">
      <c r="A3196" s="3"/>
      <c r="B3196" s="3"/>
      <c r="C3196" s="3"/>
      <c r="D3196" s="3"/>
      <c r="E3196" s="3"/>
      <c r="F3196" s="3"/>
      <c r="G3196" s="3"/>
      <c r="H3196" s="3"/>
      <c r="I3196" s="3"/>
      <c r="J3196" s="3"/>
      <c r="K3196" s="3"/>
      <c r="L3196" s="3"/>
      <c r="N3196" s="121"/>
    </row>
    <row r="3197" spans="1:14" x14ac:dyDescent="0.35">
      <c r="A3197" s="3"/>
      <c r="B3197" s="3"/>
      <c r="C3197" s="3"/>
      <c r="D3197" s="3"/>
      <c r="E3197" s="3"/>
      <c r="F3197" s="3"/>
      <c r="G3197" s="3"/>
      <c r="H3197" s="3"/>
      <c r="I3197" s="3"/>
      <c r="J3197" s="3"/>
      <c r="K3197" s="3"/>
      <c r="L3197" s="3"/>
      <c r="N3197" s="121"/>
    </row>
    <row r="3198" spans="1:14" x14ac:dyDescent="0.35">
      <c r="A3198" s="3"/>
      <c r="B3198" s="3"/>
      <c r="C3198" s="3"/>
      <c r="D3198" s="3"/>
      <c r="E3198" s="3"/>
      <c r="F3198" s="3"/>
      <c r="G3198" s="3"/>
      <c r="H3198" s="3"/>
      <c r="I3198" s="3"/>
      <c r="J3198" s="3"/>
      <c r="K3198" s="3"/>
      <c r="L3198" s="3"/>
      <c r="N3198" s="121"/>
    </row>
    <row r="3199" spans="1:14" x14ac:dyDescent="0.35">
      <c r="A3199" s="3"/>
      <c r="B3199" s="3"/>
      <c r="C3199" s="3"/>
      <c r="D3199" s="3"/>
      <c r="E3199" s="3"/>
      <c r="F3199" s="3"/>
      <c r="G3199" s="3"/>
      <c r="H3199" s="3"/>
      <c r="I3199" s="3"/>
      <c r="J3199" s="3"/>
      <c r="K3199" s="3"/>
      <c r="L3199" s="3"/>
      <c r="N3199" s="121"/>
    </row>
    <row r="3200" spans="1:14" x14ac:dyDescent="0.35">
      <c r="A3200" s="3"/>
      <c r="B3200" s="3"/>
      <c r="C3200" s="3"/>
      <c r="D3200" s="3"/>
      <c r="E3200" s="3"/>
      <c r="F3200" s="3"/>
      <c r="G3200" s="3"/>
      <c r="H3200" s="3"/>
      <c r="I3200" s="3"/>
      <c r="J3200" s="3"/>
      <c r="K3200" s="3"/>
      <c r="L3200" s="3"/>
      <c r="N3200" s="121"/>
    </row>
    <row r="3201" spans="1:14" x14ac:dyDescent="0.35">
      <c r="A3201" s="3"/>
      <c r="B3201" s="3"/>
      <c r="C3201" s="3"/>
      <c r="D3201" s="3"/>
      <c r="E3201" s="3"/>
      <c r="F3201" s="3"/>
      <c r="G3201" s="3"/>
      <c r="H3201" s="3"/>
      <c r="I3201" s="3"/>
      <c r="J3201" s="3"/>
      <c r="K3201" s="3"/>
      <c r="L3201" s="3"/>
      <c r="N3201" s="121"/>
    </row>
    <row r="3202" spans="1:14" x14ac:dyDescent="0.35">
      <c r="A3202" s="3"/>
      <c r="B3202" s="3"/>
      <c r="C3202" s="3"/>
      <c r="D3202" s="3"/>
      <c r="E3202" s="3"/>
      <c r="F3202" s="3"/>
      <c r="G3202" s="3"/>
      <c r="H3202" s="3"/>
      <c r="I3202" s="3"/>
      <c r="J3202" s="3"/>
      <c r="K3202" s="3"/>
      <c r="L3202" s="3"/>
      <c r="N3202" s="121"/>
    </row>
    <row r="3203" spans="1:14" x14ac:dyDescent="0.35">
      <c r="A3203" s="3"/>
      <c r="B3203" s="3"/>
      <c r="C3203" s="3"/>
      <c r="D3203" s="3"/>
      <c r="E3203" s="3"/>
      <c r="F3203" s="3"/>
      <c r="G3203" s="3"/>
      <c r="H3203" s="3"/>
      <c r="I3203" s="3"/>
      <c r="J3203" s="3"/>
      <c r="K3203" s="3"/>
      <c r="L3203" s="3"/>
      <c r="N3203" s="121"/>
    </row>
    <row r="3204" spans="1:14" x14ac:dyDescent="0.35">
      <c r="A3204" s="3"/>
      <c r="B3204" s="3"/>
      <c r="C3204" s="3"/>
      <c r="D3204" s="3"/>
      <c r="E3204" s="3"/>
      <c r="F3204" s="3"/>
      <c r="G3204" s="3"/>
      <c r="H3204" s="3"/>
      <c r="I3204" s="3"/>
      <c r="J3204" s="3"/>
      <c r="K3204" s="3"/>
      <c r="L3204" s="3"/>
      <c r="N3204" s="121"/>
    </row>
    <row r="3205" spans="1:14" x14ac:dyDescent="0.35">
      <c r="A3205" s="3"/>
      <c r="B3205" s="3"/>
      <c r="C3205" s="3"/>
      <c r="D3205" s="3"/>
      <c r="E3205" s="3"/>
      <c r="F3205" s="3"/>
      <c r="G3205" s="3"/>
      <c r="H3205" s="3"/>
      <c r="I3205" s="3"/>
      <c r="J3205" s="3"/>
      <c r="K3205" s="3"/>
      <c r="L3205" s="3"/>
      <c r="N3205" s="121"/>
    </row>
    <row r="3206" spans="1:14" x14ac:dyDescent="0.35">
      <c r="A3206" s="3"/>
      <c r="B3206" s="3"/>
      <c r="C3206" s="3"/>
      <c r="D3206" s="3"/>
      <c r="E3206" s="3"/>
      <c r="F3206" s="3"/>
      <c r="G3206" s="3"/>
      <c r="H3206" s="3"/>
      <c r="I3206" s="3"/>
      <c r="J3206" s="3"/>
      <c r="K3206" s="3"/>
      <c r="L3206" s="3"/>
      <c r="N3206" s="121"/>
    </row>
    <row r="3207" spans="1:14" x14ac:dyDescent="0.35">
      <c r="A3207" s="3"/>
      <c r="B3207" s="3"/>
      <c r="C3207" s="3"/>
      <c r="D3207" s="3"/>
      <c r="E3207" s="3"/>
      <c r="F3207" s="3"/>
      <c r="G3207" s="3"/>
      <c r="H3207" s="3"/>
      <c r="I3207" s="3"/>
      <c r="J3207" s="3"/>
      <c r="K3207" s="3"/>
      <c r="L3207" s="3"/>
      <c r="N3207" s="121"/>
    </row>
    <row r="3208" spans="1:14" x14ac:dyDescent="0.35">
      <c r="A3208" s="3"/>
      <c r="B3208" s="3"/>
      <c r="C3208" s="3"/>
      <c r="D3208" s="3"/>
      <c r="E3208" s="3"/>
      <c r="F3208" s="3"/>
      <c r="G3208" s="3"/>
      <c r="H3208" s="3"/>
      <c r="I3208" s="3"/>
      <c r="J3208" s="3"/>
      <c r="K3208" s="3"/>
      <c r="L3208" s="3"/>
      <c r="N3208" s="121"/>
    </row>
    <row r="3209" spans="1:14" x14ac:dyDescent="0.35">
      <c r="A3209" s="3"/>
      <c r="B3209" s="3"/>
      <c r="C3209" s="3"/>
      <c r="D3209" s="3"/>
      <c r="E3209" s="3"/>
      <c r="F3209" s="3"/>
      <c r="G3209" s="3"/>
      <c r="H3209" s="3"/>
      <c r="I3209" s="3"/>
      <c r="J3209" s="3"/>
      <c r="K3209" s="3"/>
      <c r="L3209" s="3"/>
      <c r="N3209" s="121"/>
    </row>
    <row r="3210" spans="1:14" x14ac:dyDescent="0.35">
      <c r="A3210" s="3"/>
      <c r="B3210" s="3"/>
      <c r="C3210" s="3"/>
      <c r="D3210" s="3"/>
      <c r="E3210" s="3"/>
      <c r="F3210" s="3"/>
      <c r="G3210" s="3"/>
      <c r="H3210" s="3"/>
      <c r="I3210" s="3"/>
      <c r="J3210" s="3"/>
      <c r="K3210" s="3"/>
      <c r="L3210" s="3"/>
      <c r="N3210" s="121"/>
    </row>
    <row r="3211" spans="1:14" x14ac:dyDescent="0.35">
      <c r="A3211" s="3"/>
      <c r="B3211" s="3"/>
      <c r="C3211" s="3"/>
      <c r="D3211" s="3"/>
      <c r="E3211" s="3"/>
      <c r="F3211" s="3"/>
      <c r="G3211" s="3"/>
      <c r="H3211" s="3"/>
      <c r="I3211" s="3"/>
      <c r="J3211" s="3"/>
      <c r="K3211" s="3"/>
      <c r="L3211" s="3"/>
      <c r="N3211" s="121"/>
    </row>
    <row r="3212" spans="1:14" x14ac:dyDescent="0.35">
      <c r="A3212" s="3"/>
      <c r="B3212" s="3"/>
      <c r="C3212" s="3"/>
      <c r="D3212" s="3"/>
      <c r="E3212" s="3"/>
      <c r="F3212" s="3"/>
      <c r="G3212" s="3"/>
      <c r="H3212" s="3"/>
      <c r="I3212" s="3"/>
      <c r="J3212" s="3"/>
      <c r="K3212" s="3"/>
      <c r="L3212" s="3"/>
      <c r="N3212" s="121"/>
    </row>
    <row r="3213" spans="1:14" x14ac:dyDescent="0.35">
      <c r="A3213" s="3"/>
      <c r="B3213" s="3"/>
      <c r="C3213" s="3"/>
      <c r="D3213" s="3"/>
      <c r="E3213" s="3"/>
      <c r="F3213" s="3"/>
      <c r="G3213" s="3"/>
      <c r="H3213" s="3"/>
      <c r="I3213" s="3"/>
      <c r="J3213" s="3"/>
      <c r="K3213" s="3"/>
      <c r="L3213" s="3"/>
      <c r="N3213" s="121"/>
    </row>
    <row r="3214" spans="1:14" x14ac:dyDescent="0.35">
      <c r="A3214" s="3"/>
      <c r="B3214" s="3"/>
      <c r="C3214" s="3"/>
      <c r="D3214" s="3"/>
      <c r="E3214" s="3"/>
      <c r="F3214" s="3"/>
      <c r="G3214" s="3"/>
      <c r="H3214" s="3"/>
      <c r="I3214" s="3"/>
      <c r="J3214" s="3"/>
      <c r="K3214" s="3"/>
      <c r="L3214" s="3"/>
      <c r="N3214" s="121"/>
    </row>
    <row r="3215" spans="1:14" x14ac:dyDescent="0.35">
      <c r="A3215" s="3"/>
      <c r="B3215" s="3"/>
      <c r="C3215" s="3"/>
      <c r="D3215" s="3"/>
      <c r="E3215" s="3"/>
      <c r="F3215" s="3"/>
      <c r="G3215" s="3"/>
      <c r="H3215" s="3"/>
      <c r="I3215" s="3"/>
      <c r="J3215" s="3"/>
      <c r="K3215" s="3"/>
      <c r="L3215" s="3"/>
      <c r="N3215" s="121"/>
    </row>
    <row r="3216" spans="1:14" x14ac:dyDescent="0.35">
      <c r="A3216" s="3"/>
      <c r="B3216" s="3"/>
      <c r="C3216" s="3"/>
      <c r="D3216" s="3"/>
      <c r="E3216" s="3"/>
      <c r="F3216" s="3"/>
      <c r="G3216" s="3"/>
      <c r="H3216" s="3"/>
      <c r="I3216" s="3"/>
      <c r="J3216" s="3"/>
      <c r="K3216" s="3"/>
      <c r="L3216" s="3"/>
      <c r="N3216" s="121"/>
    </row>
    <row r="3217" spans="1:14" x14ac:dyDescent="0.35">
      <c r="A3217" s="3"/>
      <c r="B3217" s="3"/>
      <c r="C3217" s="3"/>
      <c r="D3217" s="3"/>
      <c r="E3217" s="3"/>
      <c r="F3217" s="3"/>
      <c r="G3217" s="3"/>
      <c r="H3217" s="3"/>
      <c r="I3217" s="3"/>
      <c r="J3217" s="3"/>
      <c r="K3217" s="3"/>
      <c r="L3217" s="3"/>
      <c r="N3217" s="121"/>
    </row>
    <row r="3218" spans="1:14" x14ac:dyDescent="0.35">
      <c r="A3218" s="3"/>
      <c r="B3218" s="3"/>
      <c r="C3218" s="3"/>
      <c r="D3218" s="3"/>
      <c r="E3218" s="3"/>
      <c r="F3218" s="3"/>
      <c r="G3218" s="3"/>
      <c r="H3218" s="3"/>
      <c r="I3218" s="3"/>
      <c r="J3218" s="3"/>
      <c r="K3218" s="3"/>
      <c r="L3218" s="3"/>
      <c r="N3218" s="121"/>
    </row>
    <row r="3219" spans="1:14" x14ac:dyDescent="0.35">
      <c r="A3219" s="3"/>
      <c r="B3219" s="3"/>
      <c r="C3219" s="3"/>
      <c r="D3219" s="3"/>
      <c r="E3219" s="3"/>
      <c r="F3219" s="3"/>
      <c r="G3219" s="3"/>
      <c r="H3219" s="3"/>
      <c r="I3219" s="3"/>
      <c r="J3219" s="3"/>
      <c r="K3219" s="3"/>
      <c r="L3219" s="3"/>
      <c r="N3219" s="121"/>
    </row>
    <row r="3220" spans="1:14" x14ac:dyDescent="0.35">
      <c r="A3220" s="3"/>
      <c r="B3220" s="3"/>
      <c r="C3220" s="3"/>
      <c r="D3220" s="3"/>
      <c r="E3220" s="3"/>
      <c r="F3220" s="3"/>
      <c r="G3220" s="3"/>
      <c r="H3220" s="3"/>
      <c r="I3220" s="3"/>
      <c r="J3220" s="3"/>
      <c r="K3220" s="3"/>
      <c r="L3220" s="3"/>
      <c r="N3220" s="121"/>
    </row>
    <row r="3221" spans="1:14" x14ac:dyDescent="0.35">
      <c r="A3221" s="3"/>
      <c r="B3221" s="3"/>
      <c r="C3221" s="3"/>
      <c r="D3221" s="3"/>
      <c r="E3221" s="3"/>
      <c r="F3221" s="3"/>
      <c r="G3221" s="3"/>
      <c r="H3221" s="3"/>
      <c r="I3221" s="3"/>
      <c r="J3221" s="3"/>
      <c r="K3221" s="3"/>
      <c r="L3221" s="3"/>
      <c r="N3221" s="121"/>
    </row>
    <row r="3222" spans="1:14" x14ac:dyDescent="0.35">
      <c r="A3222" s="3"/>
      <c r="B3222" s="3"/>
      <c r="C3222" s="3"/>
      <c r="D3222" s="3"/>
      <c r="E3222" s="3"/>
      <c r="F3222" s="3"/>
      <c r="G3222" s="3"/>
      <c r="H3222" s="3"/>
      <c r="I3222" s="3"/>
      <c r="J3222" s="3"/>
      <c r="K3222" s="3"/>
      <c r="L3222" s="3"/>
      <c r="N3222" s="121"/>
    </row>
    <row r="3223" spans="1:14" x14ac:dyDescent="0.35">
      <c r="A3223" s="3"/>
      <c r="B3223" s="3"/>
      <c r="C3223" s="3"/>
      <c r="D3223" s="3"/>
      <c r="E3223" s="3"/>
      <c r="F3223" s="3"/>
      <c r="G3223" s="3"/>
      <c r="H3223" s="3"/>
      <c r="I3223" s="3"/>
      <c r="J3223" s="3"/>
      <c r="K3223" s="3"/>
      <c r="L3223" s="3"/>
      <c r="N3223" s="121"/>
    </row>
    <row r="3224" spans="1:14" x14ac:dyDescent="0.35">
      <c r="A3224" s="3"/>
      <c r="B3224" s="3"/>
      <c r="C3224" s="3"/>
      <c r="D3224" s="3"/>
      <c r="E3224" s="3"/>
      <c r="F3224" s="3"/>
      <c r="G3224" s="3"/>
      <c r="H3224" s="3"/>
      <c r="I3224" s="3"/>
      <c r="J3224" s="3"/>
      <c r="K3224" s="3"/>
      <c r="L3224" s="3"/>
      <c r="N3224" s="121"/>
    </row>
    <row r="3225" spans="1:14" x14ac:dyDescent="0.35">
      <c r="A3225" s="3"/>
      <c r="B3225" s="3"/>
      <c r="C3225" s="3"/>
      <c r="D3225" s="3"/>
      <c r="E3225" s="3"/>
      <c r="F3225" s="3"/>
      <c r="G3225" s="3"/>
      <c r="H3225" s="3"/>
      <c r="I3225" s="3"/>
      <c r="J3225" s="3"/>
      <c r="K3225" s="3"/>
      <c r="L3225" s="3"/>
      <c r="N3225" s="121"/>
    </row>
    <row r="3226" spans="1:14" x14ac:dyDescent="0.35">
      <c r="A3226" s="3"/>
      <c r="B3226" s="3"/>
      <c r="C3226" s="3"/>
      <c r="D3226" s="3"/>
      <c r="E3226" s="3"/>
      <c r="F3226" s="3"/>
      <c r="G3226" s="3"/>
      <c r="H3226" s="3"/>
      <c r="I3226" s="3"/>
      <c r="J3226" s="3"/>
      <c r="K3226" s="3"/>
      <c r="L3226" s="3"/>
      <c r="N3226" s="121"/>
    </row>
    <row r="3227" spans="1:14" x14ac:dyDescent="0.35">
      <c r="A3227" s="3"/>
      <c r="B3227" s="3"/>
      <c r="C3227" s="3"/>
      <c r="D3227" s="3"/>
      <c r="E3227" s="3"/>
      <c r="F3227" s="3"/>
      <c r="G3227" s="3"/>
      <c r="H3227" s="3"/>
      <c r="I3227" s="3"/>
      <c r="J3227" s="3"/>
      <c r="K3227" s="3"/>
      <c r="L3227" s="3"/>
      <c r="N3227" s="121"/>
    </row>
    <row r="3228" spans="1:14" x14ac:dyDescent="0.35">
      <c r="A3228" s="3"/>
      <c r="B3228" s="3"/>
      <c r="C3228" s="3"/>
      <c r="D3228" s="3"/>
      <c r="E3228" s="3"/>
      <c r="F3228" s="3"/>
      <c r="G3228" s="3"/>
      <c r="H3228" s="3"/>
      <c r="I3228" s="3"/>
      <c r="J3228" s="3"/>
      <c r="K3228" s="3"/>
      <c r="L3228" s="3"/>
      <c r="N3228" s="121"/>
    </row>
    <row r="3229" spans="1:14" x14ac:dyDescent="0.35">
      <c r="A3229" s="3"/>
      <c r="B3229" s="3"/>
      <c r="C3229" s="3"/>
      <c r="D3229" s="3"/>
      <c r="E3229" s="3"/>
      <c r="F3229" s="3"/>
      <c r="G3229" s="3"/>
      <c r="H3229" s="3"/>
      <c r="I3229" s="3"/>
      <c r="J3229" s="3"/>
      <c r="K3229" s="3"/>
      <c r="L3229" s="3"/>
      <c r="N3229" s="121"/>
    </row>
    <row r="3230" spans="1:14" x14ac:dyDescent="0.35">
      <c r="A3230" s="3"/>
      <c r="B3230" s="3"/>
      <c r="C3230" s="3"/>
      <c r="D3230" s="3"/>
      <c r="E3230" s="3"/>
      <c r="F3230" s="3"/>
      <c r="G3230" s="3"/>
      <c r="H3230" s="3"/>
      <c r="I3230" s="3"/>
      <c r="J3230" s="3"/>
      <c r="K3230" s="3"/>
      <c r="L3230" s="3"/>
      <c r="N3230" s="121"/>
    </row>
    <row r="3231" spans="1:14" x14ac:dyDescent="0.35">
      <c r="A3231" s="3"/>
      <c r="B3231" s="3"/>
      <c r="C3231" s="3"/>
      <c r="D3231" s="3"/>
      <c r="E3231" s="3"/>
      <c r="F3231" s="3"/>
      <c r="G3231" s="3"/>
      <c r="H3231" s="3"/>
      <c r="I3231" s="3"/>
      <c r="J3231" s="3"/>
      <c r="K3231" s="3"/>
      <c r="L3231" s="3"/>
      <c r="N3231" s="121"/>
    </row>
    <row r="3232" spans="1:14" x14ac:dyDescent="0.35">
      <c r="A3232" s="3"/>
      <c r="B3232" s="3"/>
      <c r="C3232" s="3"/>
      <c r="D3232" s="3"/>
      <c r="E3232" s="3"/>
      <c r="F3232" s="3"/>
      <c r="G3232" s="3"/>
      <c r="H3232" s="3"/>
      <c r="I3232" s="3"/>
      <c r="J3232" s="3"/>
      <c r="K3232" s="3"/>
      <c r="L3232" s="3"/>
      <c r="N3232" s="121"/>
    </row>
    <row r="3233" spans="1:14" x14ac:dyDescent="0.35">
      <c r="A3233" s="3"/>
      <c r="B3233" s="3"/>
      <c r="C3233" s="3"/>
      <c r="D3233" s="3"/>
      <c r="E3233" s="3"/>
      <c r="F3233" s="3"/>
      <c r="G3233" s="3"/>
      <c r="H3233" s="3"/>
      <c r="I3233" s="3"/>
      <c r="J3233" s="3"/>
      <c r="K3233" s="3"/>
      <c r="L3233" s="3"/>
      <c r="N3233" s="121"/>
    </row>
    <row r="3234" spans="1:14" x14ac:dyDescent="0.35">
      <c r="A3234" s="3"/>
      <c r="B3234" s="3"/>
      <c r="C3234" s="3"/>
      <c r="D3234" s="3"/>
      <c r="E3234" s="3"/>
      <c r="F3234" s="3"/>
      <c r="G3234" s="3"/>
      <c r="H3234" s="3"/>
      <c r="I3234" s="3"/>
      <c r="J3234" s="3"/>
      <c r="K3234" s="3"/>
      <c r="L3234" s="3"/>
      <c r="N3234" s="121"/>
    </row>
    <row r="3235" spans="1:14" x14ac:dyDescent="0.35">
      <c r="A3235" s="3"/>
      <c r="B3235" s="3"/>
      <c r="C3235" s="3"/>
      <c r="D3235" s="3"/>
      <c r="E3235" s="3"/>
      <c r="F3235" s="3"/>
      <c r="G3235" s="3"/>
      <c r="H3235" s="3"/>
      <c r="I3235" s="3"/>
      <c r="J3235" s="3"/>
      <c r="K3235" s="3"/>
      <c r="L3235" s="3"/>
      <c r="N3235" s="121"/>
    </row>
    <row r="3236" spans="1:14" x14ac:dyDescent="0.35">
      <c r="A3236" s="3"/>
      <c r="B3236" s="3"/>
      <c r="C3236" s="3"/>
      <c r="D3236" s="3"/>
      <c r="E3236" s="3"/>
      <c r="F3236" s="3"/>
      <c r="G3236" s="3"/>
      <c r="H3236" s="3"/>
      <c r="I3236" s="3"/>
      <c r="J3236" s="3"/>
      <c r="K3236" s="3"/>
      <c r="L3236" s="3"/>
      <c r="N3236" s="121"/>
    </row>
    <row r="3237" spans="1:14" x14ac:dyDescent="0.35">
      <c r="A3237" s="3"/>
      <c r="B3237" s="3"/>
      <c r="C3237" s="3"/>
      <c r="D3237" s="3"/>
      <c r="E3237" s="3"/>
      <c r="F3237" s="3"/>
      <c r="G3237" s="3"/>
      <c r="H3237" s="3"/>
      <c r="I3237" s="3"/>
      <c r="J3237" s="3"/>
      <c r="K3237" s="3"/>
      <c r="L3237" s="3"/>
      <c r="N3237" s="121"/>
    </row>
    <row r="3238" spans="1:14" x14ac:dyDescent="0.35">
      <c r="A3238" s="3"/>
      <c r="B3238" s="3"/>
      <c r="C3238" s="3"/>
      <c r="D3238" s="3"/>
      <c r="E3238" s="3"/>
      <c r="F3238" s="3"/>
      <c r="G3238" s="3"/>
      <c r="H3238" s="3"/>
      <c r="I3238" s="3"/>
      <c r="J3238" s="3"/>
      <c r="K3238" s="3"/>
      <c r="L3238" s="3"/>
      <c r="N3238" s="121"/>
    </row>
    <row r="3239" spans="1:14" x14ac:dyDescent="0.35">
      <c r="A3239" s="3"/>
      <c r="B3239" s="3"/>
      <c r="C3239" s="3"/>
      <c r="D3239" s="3"/>
      <c r="E3239" s="3"/>
      <c r="F3239" s="3"/>
      <c r="G3239" s="3"/>
      <c r="H3239" s="3"/>
      <c r="I3239" s="3"/>
      <c r="J3239" s="3"/>
      <c r="K3239" s="3"/>
      <c r="L3239" s="3"/>
      <c r="N3239" s="121"/>
    </row>
    <row r="3240" spans="1:14" x14ac:dyDescent="0.35">
      <c r="A3240" s="3"/>
      <c r="B3240" s="3"/>
      <c r="C3240" s="3"/>
      <c r="D3240" s="3"/>
      <c r="E3240" s="3"/>
      <c r="F3240" s="3"/>
      <c r="G3240" s="3"/>
      <c r="H3240" s="3"/>
      <c r="I3240" s="3"/>
      <c r="J3240" s="3"/>
      <c r="K3240" s="3"/>
      <c r="L3240" s="3"/>
      <c r="N3240" s="121"/>
    </row>
    <row r="3241" spans="1:14" x14ac:dyDescent="0.35">
      <c r="A3241" s="3"/>
      <c r="B3241" s="3"/>
      <c r="C3241" s="3"/>
      <c r="D3241" s="3"/>
      <c r="E3241" s="3"/>
      <c r="F3241" s="3"/>
      <c r="G3241" s="3"/>
      <c r="H3241" s="3"/>
      <c r="I3241" s="3"/>
      <c r="J3241" s="3"/>
      <c r="K3241" s="3"/>
      <c r="L3241" s="3"/>
      <c r="N3241" s="121"/>
    </row>
    <row r="3242" spans="1:14" x14ac:dyDescent="0.35">
      <c r="A3242" s="3"/>
      <c r="B3242" s="3"/>
      <c r="C3242" s="3"/>
      <c r="D3242" s="3"/>
      <c r="E3242" s="3"/>
      <c r="F3242" s="3"/>
      <c r="G3242" s="3"/>
      <c r="H3242" s="3"/>
      <c r="I3242" s="3"/>
      <c r="J3242" s="3"/>
      <c r="K3242" s="3"/>
      <c r="L3242" s="3"/>
      <c r="N3242" s="121"/>
    </row>
    <row r="3243" spans="1:14" x14ac:dyDescent="0.35">
      <c r="A3243" s="3"/>
      <c r="B3243" s="3"/>
      <c r="C3243" s="3"/>
      <c r="D3243" s="3"/>
      <c r="E3243" s="3"/>
      <c r="F3243" s="3"/>
      <c r="G3243" s="3"/>
      <c r="H3243" s="3"/>
      <c r="I3243" s="3"/>
      <c r="J3243" s="3"/>
      <c r="K3243" s="3"/>
      <c r="L3243" s="3"/>
      <c r="N3243" s="121"/>
    </row>
    <row r="3244" spans="1:14" x14ac:dyDescent="0.35">
      <c r="A3244" s="3"/>
      <c r="B3244" s="3"/>
      <c r="C3244" s="3"/>
      <c r="D3244" s="3"/>
      <c r="E3244" s="3"/>
      <c r="F3244" s="3"/>
      <c r="G3244" s="3"/>
      <c r="H3244" s="3"/>
      <c r="I3244" s="3"/>
      <c r="J3244" s="3"/>
      <c r="K3244" s="3"/>
      <c r="L3244" s="3"/>
      <c r="N3244" s="121"/>
    </row>
    <row r="3245" spans="1:14" x14ac:dyDescent="0.35">
      <c r="A3245" s="3"/>
      <c r="B3245" s="3"/>
      <c r="C3245" s="3"/>
      <c r="D3245" s="3"/>
      <c r="E3245" s="3"/>
      <c r="F3245" s="3"/>
      <c r="G3245" s="3"/>
      <c r="H3245" s="3"/>
      <c r="I3245" s="3"/>
      <c r="J3245" s="3"/>
      <c r="K3245" s="3"/>
      <c r="L3245" s="3"/>
      <c r="N3245" s="121"/>
    </row>
    <row r="3246" spans="1:14" x14ac:dyDescent="0.35">
      <c r="A3246" s="3"/>
      <c r="B3246" s="3"/>
      <c r="C3246" s="3"/>
      <c r="D3246" s="3"/>
      <c r="E3246" s="3"/>
      <c r="F3246" s="3"/>
      <c r="G3246" s="3"/>
      <c r="H3246" s="3"/>
      <c r="I3246" s="3"/>
      <c r="J3246" s="3"/>
      <c r="K3246" s="3"/>
      <c r="L3246" s="3"/>
      <c r="N3246" s="121"/>
    </row>
    <row r="3247" spans="1:14" x14ac:dyDescent="0.35">
      <c r="A3247" s="3"/>
      <c r="B3247" s="3"/>
      <c r="C3247" s="3"/>
      <c r="D3247" s="3"/>
      <c r="E3247" s="3"/>
      <c r="F3247" s="3"/>
      <c r="G3247" s="3"/>
      <c r="H3247" s="3"/>
      <c r="I3247" s="3"/>
      <c r="J3247" s="3"/>
      <c r="K3247" s="3"/>
      <c r="L3247" s="3"/>
      <c r="N3247" s="121"/>
    </row>
    <row r="3248" spans="1:14" x14ac:dyDescent="0.35">
      <c r="A3248" s="3"/>
      <c r="B3248" s="3"/>
      <c r="C3248" s="3"/>
      <c r="D3248" s="3"/>
      <c r="E3248" s="3"/>
      <c r="F3248" s="3"/>
      <c r="G3248" s="3"/>
      <c r="H3248" s="3"/>
      <c r="I3248" s="3"/>
      <c r="J3248" s="3"/>
      <c r="K3248" s="3"/>
      <c r="L3248" s="3"/>
      <c r="N3248" s="121"/>
    </row>
    <row r="3249" spans="1:14" x14ac:dyDescent="0.35">
      <c r="A3249" s="3"/>
      <c r="B3249" s="3"/>
      <c r="C3249" s="3"/>
      <c r="D3249" s="3"/>
      <c r="E3249" s="3"/>
      <c r="F3249" s="3"/>
      <c r="G3249" s="3"/>
      <c r="H3249" s="3"/>
      <c r="I3249" s="3"/>
      <c r="J3249" s="3"/>
      <c r="K3249" s="3"/>
      <c r="L3249" s="3"/>
      <c r="N3249" s="121"/>
    </row>
    <row r="3250" spans="1:14" x14ac:dyDescent="0.35">
      <c r="A3250" s="3"/>
      <c r="B3250" s="3"/>
      <c r="C3250" s="3"/>
      <c r="D3250" s="3"/>
      <c r="E3250" s="3"/>
      <c r="F3250" s="3"/>
      <c r="G3250" s="3"/>
      <c r="H3250" s="3"/>
      <c r="I3250" s="3"/>
      <c r="J3250" s="3"/>
      <c r="K3250" s="3"/>
      <c r="L3250" s="3"/>
      <c r="N3250" s="121"/>
    </row>
    <row r="3251" spans="1:14" x14ac:dyDescent="0.35">
      <c r="A3251" s="3"/>
      <c r="B3251" s="3"/>
      <c r="C3251" s="3"/>
      <c r="D3251" s="3"/>
      <c r="E3251" s="3"/>
      <c r="F3251" s="3"/>
      <c r="G3251" s="3"/>
      <c r="H3251" s="3"/>
      <c r="I3251" s="3"/>
      <c r="J3251" s="3"/>
      <c r="K3251" s="3"/>
      <c r="L3251" s="3"/>
      <c r="N3251" s="121"/>
    </row>
    <row r="3252" spans="1:14" x14ac:dyDescent="0.35">
      <c r="A3252" s="3"/>
      <c r="B3252" s="3"/>
      <c r="C3252" s="3"/>
      <c r="D3252" s="3"/>
      <c r="E3252" s="3"/>
      <c r="F3252" s="3"/>
      <c r="G3252" s="3"/>
      <c r="H3252" s="3"/>
      <c r="I3252" s="3"/>
      <c r="J3252" s="3"/>
      <c r="K3252" s="3"/>
      <c r="L3252" s="3"/>
      <c r="N3252" s="121"/>
    </row>
    <row r="3253" spans="1:14" x14ac:dyDescent="0.35">
      <c r="A3253" s="3"/>
      <c r="B3253" s="3"/>
      <c r="C3253" s="3"/>
      <c r="D3253" s="3"/>
      <c r="E3253" s="3"/>
      <c r="F3253" s="3"/>
      <c r="G3253" s="3"/>
      <c r="H3253" s="3"/>
      <c r="I3253" s="3"/>
      <c r="J3253" s="3"/>
      <c r="K3253" s="3"/>
      <c r="L3253" s="3"/>
      <c r="N3253" s="121"/>
    </row>
    <row r="3254" spans="1:14" x14ac:dyDescent="0.35">
      <c r="A3254" s="3"/>
      <c r="B3254" s="3"/>
      <c r="C3254" s="3"/>
      <c r="D3254" s="3"/>
      <c r="E3254" s="3"/>
      <c r="F3254" s="3"/>
      <c r="G3254" s="3"/>
      <c r="H3254" s="3"/>
      <c r="I3254" s="3"/>
      <c r="J3254" s="3"/>
      <c r="K3254" s="3"/>
      <c r="L3254" s="3"/>
      <c r="N3254" s="121"/>
    </row>
    <row r="3255" spans="1:14" x14ac:dyDescent="0.35">
      <c r="A3255" s="3"/>
      <c r="B3255" s="3"/>
      <c r="C3255" s="3"/>
      <c r="D3255" s="3"/>
      <c r="E3255" s="3"/>
      <c r="F3255" s="3"/>
      <c r="G3255" s="3"/>
      <c r="H3255" s="3"/>
      <c r="I3255" s="3"/>
      <c r="J3255" s="3"/>
      <c r="K3255" s="3"/>
      <c r="L3255" s="3"/>
      <c r="N3255" s="121"/>
    </row>
    <row r="3256" spans="1:14" x14ac:dyDescent="0.35">
      <c r="A3256" s="3"/>
      <c r="B3256" s="3"/>
      <c r="C3256" s="3"/>
      <c r="D3256" s="3"/>
      <c r="E3256" s="3"/>
      <c r="F3256" s="3"/>
      <c r="G3256" s="3"/>
      <c r="H3256" s="3"/>
      <c r="I3256" s="3"/>
      <c r="J3256" s="3"/>
      <c r="K3256" s="3"/>
      <c r="L3256" s="3"/>
      <c r="N3256" s="121"/>
    </row>
    <row r="3257" spans="1:14" x14ac:dyDescent="0.35">
      <c r="A3257" s="3"/>
      <c r="B3257" s="3"/>
      <c r="C3257" s="3"/>
      <c r="D3257" s="3"/>
      <c r="E3257" s="3"/>
      <c r="F3257" s="3"/>
      <c r="G3257" s="3"/>
      <c r="H3257" s="3"/>
      <c r="I3257" s="3"/>
      <c r="J3257" s="3"/>
      <c r="K3257" s="3"/>
      <c r="L3257" s="3"/>
      <c r="N3257" s="121"/>
    </row>
    <row r="3258" spans="1:14" x14ac:dyDescent="0.35">
      <c r="A3258" s="3"/>
      <c r="B3258" s="3"/>
      <c r="C3258" s="3"/>
      <c r="D3258" s="3"/>
      <c r="E3258" s="3"/>
      <c r="F3258" s="3"/>
      <c r="G3258" s="3"/>
      <c r="H3258" s="3"/>
      <c r="I3258" s="3"/>
      <c r="J3258" s="3"/>
      <c r="K3258" s="3"/>
      <c r="L3258" s="3"/>
      <c r="N3258" s="121"/>
    </row>
    <row r="3259" spans="1:14" x14ac:dyDescent="0.35">
      <c r="A3259" s="3"/>
      <c r="B3259" s="3"/>
      <c r="C3259" s="3"/>
      <c r="D3259" s="3"/>
      <c r="E3259" s="3"/>
      <c r="F3259" s="3"/>
      <c r="G3259" s="3"/>
      <c r="H3259" s="3"/>
      <c r="I3259" s="3"/>
      <c r="J3259" s="3"/>
      <c r="K3259" s="3"/>
      <c r="L3259" s="3"/>
      <c r="N3259" s="121"/>
    </row>
    <row r="3260" spans="1:14" x14ac:dyDescent="0.35">
      <c r="A3260" s="3"/>
      <c r="B3260" s="3"/>
      <c r="C3260" s="3"/>
      <c r="D3260" s="3"/>
      <c r="E3260" s="3"/>
      <c r="F3260" s="3"/>
      <c r="G3260" s="3"/>
      <c r="H3260" s="3"/>
      <c r="I3260" s="3"/>
      <c r="J3260" s="3"/>
      <c r="K3260" s="3"/>
      <c r="L3260" s="3"/>
      <c r="N3260" s="121"/>
    </row>
    <row r="3261" spans="1:14" x14ac:dyDescent="0.35">
      <c r="A3261" s="3"/>
      <c r="B3261" s="3"/>
      <c r="C3261" s="3"/>
      <c r="D3261" s="3"/>
      <c r="E3261" s="3"/>
      <c r="F3261" s="3"/>
      <c r="G3261" s="3"/>
      <c r="H3261" s="3"/>
      <c r="I3261" s="3"/>
      <c r="J3261" s="3"/>
      <c r="K3261" s="3"/>
      <c r="L3261" s="3"/>
      <c r="N3261" s="121"/>
    </row>
    <row r="3262" spans="1:14" x14ac:dyDescent="0.35">
      <c r="A3262" s="3"/>
      <c r="B3262" s="3"/>
      <c r="C3262" s="3"/>
      <c r="D3262" s="3"/>
      <c r="E3262" s="3"/>
      <c r="F3262" s="3"/>
      <c r="G3262" s="3"/>
      <c r="H3262" s="3"/>
      <c r="I3262" s="3"/>
      <c r="J3262" s="3"/>
      <c r="K3262" s="3"/>
      <c r="L3262" s="3"/>
      <c r="N3262" s="121"/>
    </row>
    <row r="3263" spans="1:14" x14ac:dyDescent="0.35">
      <c r="A3263" s="3"/>
      <c r="B3263" s="3"/>
      <c r="C3263" s="3"/>
      <c r="D3263" s="3"/>
      <c r="E3263" s="3"/>
      <c r="F3263" s="3"/>
      <c r="G3263" s="3"/>
      <c r="H3263" s="3"/>
      <c r="I3263" s="3"/>
      <c r="J3263" s="3"/>
      <c r="K3263" s="3"/>
      <c r="L3263" s="3"/>
      <c r="N3263" s="121"/>
    </row>
    <row r="3264" spans="1:14" x14ac:dyDescent="0.35">
      <c r="A3264" s="3"/>
      <c r="B3264" s="3"/>
      <c r="C3264" s="3"/>
      <c r="D3264" s="3"/>
      <c r="E3264" s="3"/>
      <c r="F3264" s="3"/>
      <c r="G3264" s="3"/>
      <c r="H3264" s="3"/>
      <c r="I3264" s="3"/>
      <c r="J3264" s="3"/>
      <c r="K3264" s="3"/>
      <c r="L3264" s="3"/>
      <c r="N3264" s="121"/>
    </row>
    <row r="3265" spans="1:14" x14ac:dyDescent="0.35">
      <c r="A3265" s="3"/>
      <c r="B3265" s="3"/>
      <c r="C3265" s="3"/>
      <c r="D3265" s="3"/>
      <c r="E3265" s="3"/>
      <c r="F3265" s="3"/>
      <c r="G3265" s="3"/>
      <c r="H3265" s="3"/>
      <c r="I3265" s="3"/>
      <c r="J3265" s="3"/>
      <c r="K3265" s="3"/>
      <c r="L3265" s="3"/>
      <c r="N3265" s="121"/>
    </row>
    <row r="3266" spans="1:14" x14ac:dyDescent="0.35">
      <c r="A3266" s="3"/>
      <c r="B3266" s="3"/>
      <c r="C3266" s="3"/>
      <c r="D3266" s="3"/>
      <c r="E3266" s="3"/>
      <c r="F3266" s="3"/>
      <c r="G3266" s="3"/>
      <c r="H3266" s="3"/>
      <c r="I3266" s="3"/>
      <c r="J3266" s="3"/>
      <c r="K3266" s="3"/>
      <c r="L3266" s="3"/>
      <c r="N3266" s="121"/>
    </row>
    <row r="3267" spans="1:14" x14ac:dyDescent="0.35">
      <c r="A3267" s="3"/>
      <c r="B3267" s="3"/>
      <c r="C3267" s="3"/>
      <c r="D3267" s="3"/>
      <c r="E3267" s="3"/>
      <c r="F3267" s="3"/>
      <c r="G3267" s="3"/>
      <c r="H3267" s="3"/>
      <c r="I3267" s="3"/>
      <c r="J3267" s="3"/>
      <c r="K3267" s="3"/>
      <c r="L3267" s="3"/>
      <c r="N3267" s="121"/>
    </row>
    <row r="3268" spans="1:14" x14ac:dyDescent="0.35">
      <c r="A3268" s="3"/>
      <c r="B3268" s="3"/>
      <c r="C3268" s="3"/>
      <c r="D3268" s="3"/>
      <c r="E3268" s="3"/>
      <c r="F3268" s="3"/>
      <c r="G3268" s="3"/>
      <c r="H3268" s="3"/>
      <c r="I3268" s="3"/>
      <c r="J3268" s="3"/>
      <c r="K3268" s="3"/>
      <c r="L3268" s="3"/>
      <c r="N3268" s="121"/>
    </row>
    <row r="3269" spans="1:14" x14ac:dyDescent="0.35">
      <c r="A3269" s="3"/>
      <c r="B3269" s="3"/>
      <c r="C3269" s="3"/>
      <c r="D3269" s="3"/>
      <c r="E3269" s="3"/>
      <c r="F3269" s="3"/>
      <c r="G3269" s="3"/>
      <c r="H3269" s="3"/>
      <c r="I3269" s="3"/>
      <c r="J3269" s="3"/>
      <c r="K3269" s="3"/>
      <c r="L3269" s="3"/>
      <c r="N3269" s="121"/>
    </row>
    <row r="3270" spans="1:14" x14ac:dyDescent="0.35">
      <c r="A3270" s="3"/>
      <c r="B3270" s="3"/>
      <c r="C3270" s="3"/>
      <c r="D3270" s="3"/>
      <c r="E3270" s="3"/>
      <c r="F3270" s="3"/>
      <c r="G3270" s="3"/>
      <c r="H3270" s="3"/>
      <c r="I3270" s="3"/>
      <c r="J3270" s="3"/>
      <c r="K3270" s="3"/>
      <c r="L3270" s="3"/>
      <c r="N3270" s="121"/>
    </row>
    <row r="3271" spans="1:14" x14ac:dyDescent="0.35">
      <c r="A3271" s="3"/>
      <c r="B3271" s="3"/>
      <c r="C3271" s="3"/>
      <c r="D3271" s="3"/>
      <c r="E3271" s="3"/>
      <c r="F3271" s="3"/>
      <c r="G3271" s="3"/>
      <c r="H3271" s="3"/>
      <c r="I3271" s="3"/>
      <c r="J3271" s="3"/>
      <c r="K3271" s="3"/>
      <c r="L3271" s="3"/>
      <c r="N3271" s="121"/>
    </row>
    <row r="3272" spans="1:14" x14ac:dyDescent="0.35">
      <c r="A3272" s="3"/>
      <c r="B3272" s="3"/>
      <c r="C3272" s="3"/>
      <c r="D3272" s="3"/>
      <c r="E3272" s="3"/>
      <c r="F3272" s="3"/>
      <c r="G3272" s="3"/>
      <c r="H3272" s="3"/>
      <c r="I3272" s="3"/>
      <c r="J3272" s="3"/>
      <c r="K3272" s="3"/>
      <c r="L3272" s="3"/>
      <c r="N3272" s="121"/>
    </row>
    <row r="3273" spans="1:14" x14ac:dyDescent="0.35">
      <c r="A3273" s="3"/>
      <c r="B3273" s="3"/>
      <c r="C3273" s="3"/>
      <c r="D3273" s="3"/>
      <c r="E3273" s="3"/>
      <c r="F3273" s="3"/>
      <c r="G3273" s="3"/>
      <c r="H3273" s="3"/>
      <c r="I3273" s="3"/>
      <c r="J3273" s="3"/>
      <c r="K3273" s="3"/>
      <c r="L3273" s="3"/>
      <c r="N3273" s="121"/>
    </row>
    <row r="3274" spans="1:14" x14ac:dyDescent="0.35">
      <c r="A3274" s="3"/>
      <c r="B3274" s="3"/>
      <c r="C3274" s="3"/>
      <c r="D3274" s="3"/>
      <c r="E3274" s="3"/>
      <c r="F3274" s="3"/>
      <c r="G3274" s="3"/>
      <c r="H3274" s="3"/>
      <c r="I3274" s="3"/>
      <c r="J3274" s="3"/>
      <c r="K3274" s="3"/>
      <c r="L3274" s="3"/>
      <c r="N3274" s="121"/>
    </row>
    <row r="3275" spans="1:14" x14ac:dyDescent="0.35">
      <c r="A3275" s="3"/>
      <c r="B3275" s="3"/>
      <c r="C3275" s="3"/>
      <c r="D3275" s="3"/>
      <c r="E3275" s="3"/>
      <c r="F3275" s="3"/>
      <c r="G3275" s="3"/>
      <c r="H3275" s="3"/>
      <c r="I3275" s="3"/>
      <c r="J3275" s="3"/>
      <c r="K3275" s="3"/>
      <c r="L3275" s="3"/>
      <c r="N3275" s="121"/>
    </row>
    <row r="3276" spans="1:14" x14ac:dyDescent="0.35">
      <c r="A3276" s="3"/>
      <c r="B3276" s="3"/>
      <c r="C3276" s="3"/>
      <c r="D3276" s="3"/>
      <c r="E3276" s="3"/>
      <c r="F3276" s="3"/>
      <c r="G3276" s="3"/>
      <c r="H3276" s="3"/>
      <c r="I3276" s="3"/>
      <c r="J3276" s="3"/>
      <c r="K3276" s="3"/>
      <c r="L3276" s="3"/>
      <c r="N3276" s="121"/>
    </row>
    <row r="3277" spans="1:14" x14ac:dyDescent="0.35">
      <c r="A3277" s="3"/>
      <c r="B3277" s="3"/>
      <c r="C3277" s="3"/>
      <c r="D3277" s="3"/>
      <c r="E3277" s="3"/>
      <c r="F3277" s="3"/>
      <c r="G3277" s="3"/>
      <c r="H3277" s="3"/>
      <c r="I3277" s="3"/>
      <c r="J3277" s="3"/>
      <c r="K3277" s="3"/>
      <c r="L3277" s="3"/>
      <c r="N3277" s="121"/>
    </row>
    <row r="3278" spans="1:14" x14ac:dyDescent="0.35">
      <c r="A3278" s="3"/>
      <c r="B3278" s="3"/>
      <c r="C3278" s="3"/>
      <c r="D3278" s="3"/>
      <c r="E3278" s="3"/>
      <c r="F3278" s="3"/>
      <c r="G3278" s="3"/>
      <c r="H3278" s="3"/>
      <c r="I3278" s="3"/>
      <c r="J3278" s="3"/>
      <c r="K3278" s="3"/>
      <c r="L3278" s="3"/>
      <c r="N3278" s="121"/>
    </row>
    <row r="3279" spans="1:14" x14ac:dyDescent="0.35">
      <c r="A3279" s="3"/>
      <c r="B3279" s="3"/>
      <c r="C3279" s="3"/>
      <c r="D3279" s="3"/>
      <c r="E3279" s="3"/>
      <c r="F3279" s="3"/>
      <c r="G3279" s="3"/>
      <c r="H3279" s="3"/>
      <c r="I3279" s="3"/>
      <c r="J3279" s="3"/>
      <c r="K3279" s="3"/>
      <c r="L3279" s="3"/>
      <c r="N3279" s="121"/>
    </row>
    <row r="3280" spans="1:14" x14ac:dyDescent="0.35">
      <c r="A3280" s="3"/>
      <c r="B3280" s="3"/>
      <c r="C3280" s="3"/>
      <c r="D3280" s="3"/>
      <c r="E3280" s="3"/>
      <c r="F3280" s="3"/>
      <c r="G3280" s="3"/>
      <c r="H3280" s="3"/>
      <c r="I3280" s="3"/>
      <c r="J3280" s="3"/>
      <c r="K3280" s="3"/>
      <c r="L3280" s="3"/>
      <c r="N3280" s="121"/>
    </row>
    <row r="3281" spans="1:14" x14ac:dyDescent="0.35">
      <c r="A3281" s="3"/>
      <c r="B3281" s="3"/>
      <c r="C3281" s="3"/>
      <c r="D3281" s="3"/>
      <c r="E3281" s="3"/>
      <c r="F3281" s="3"/>
      <c r="G3281" s="3"/>
      <c r="H3281" s="3"/>
      <c r="I3281" s="3"/>
      <c r="J3281" s="3"/>
      <c r="K3281" s="3"/>
      <c r="L3281" s="3"/>
      <c r="N3281" s="121"/>
    </row>
    <row r="3282" spans="1:14" x14ac:dyDescent="0.35">
      <c r="A3282" s="3"/>
      <c r="B3282" s="3"/>
      <c r="C3282" s="3"/>
      <c r="D3282" s="3"/>
      <c r="E3282" s="3"/>
      <c r="F3282" s="3"/>
      <c r="G3282" s="3"/>
      <c r="H3282" s="3"/>
      <c r="I3282" s="3"/>
      <c r="J3282" s="3"/>
      <c r="K3282" s="3"/>
      <c r="L3282" s="3"/>
      <c r="N3282" s="121"/>
    </row>
    <row r="3283" spans="1:14" x14ac:dyDescent="0.35">
      <c r="A3283" s="3"/>
      <c r="B3283" s="3"/>
      <c r="C3283" s="3"/>
      <c r="D3283" s="3"/>
      <c r="E3283" s="3"/>
      <c r="F3283" s="3"/>
      <c r="G3283" s="3"/>
      <c r="H3283" s="3"/>
      <c r="I3283" s="3"/>
      <c r="J3283" s="3"/>
      <c r="K3283" s="3"/>
      <c r="L3283" s="3"/>
      <c r="N3283" s="121"/>
    </row>
    <row r="3284" spans="1:14" x14ac:dyDescent="0.35">
      <c r="A3284" s="3"/>
      <c r="B3284" s="3"/>
      <c r="C3284" s="3"/>
      <c r="D3284" s="3"/>
      <c r="E3284" s="3"/>
      <c r="F3284" s="3"/>
      <c r="G3284" s="3"/>
      <c r="H3284" s="3"/>
      <c r="I3284" s="3"/>
      <c r="J3284" s="3"/>
      <c r="K3284" s="3"/>
      <c r="L3284" s="3"/>
      <c r="N3284" s="121"/>
    </row>
    <row r="3285" spans="1:14" x14ac:dyDescent="0.35">
      <c r="A3285" s="3"/>
      <c r="B3285" s="3"/>
      <c r="C3285" s="3"/>
      <c r="D3285" s="3"/>
      <c r="E3285" s="3"/>
      <c r="F3285" s="3"/>
      <c r="G3285" s="3"/>
      <c r="H3285" s="3"/>
      <c r="I3285" s="3"/>
      <c r="J3285" s="3"/>
      <c r="K3285" s="3"/>
      <c r="L3285" s="3"/>
      <c r="N3285" s="121"/>
    </row>
    <row r="3286" spans="1:14" x14ac:dyDescent="0.35">
      <c r="A3286" s="3"/>
      <c r="B3286" s="3"/>
      <c r="C3286" s="3"/>
      <c r="D3286" s="3"/>
      <c r="E3286" s="3"/>
      <c r="F3286" s="3"/>
      <c r="G3286" s="3"/>
      <c r="H3286" s="3"/>
      <c r="I3286" s="3"/>
      <c r="J3286" s="3"/>
      <c r="K3286" s="3"/>
      <c r="L3286" s="3"/>
      <c r="N3286" s="121"/>
    </row>
    <row r="3287" spans="1:14" x14ac:dyDescent="0.35">
      <c r="A3287" s="3"/>
      <c r="B3287" s="3"/>
      <c r="C3287" s="3"/>
      <c r="D3287" s="3"/>
      <c r="E3287" s="3"/>
      <c r="F3287" s="3"/>
      <c r="G3287" s="3"/>
      <c r="H3287" s="3"/>
      <c r="I3287" s="3"/>
      <c r="J3287" s="3"/>
      <c r="K3287" s="3"/>
      <c r="L3287" s="3"/>
      <c r="N3287" s="121"/>
    </row>
    <row r="3288" spans="1:14" x14ac:dyDescent="0.35">
      <c r="A3288" s="3"/>
      <c r="B3288" s="3"/>
      <c r="C3288" s="3"/>
      <c r="D3288" s="3"/>
      <c r="E3288" s="3"/>
      <c r="F3288" s="3"/>
      <c r="G3288" s="3"/>
      <c r="H3288" s="3"/>
      <c r="I3288" s="3"/>
      <c r="J3288" s="3"/>
      <c r="K3288" s="3"/>
      <c r="L3288" s="3"/>
      <c r="N3288" s="121"/>
    </row>
    <row r="3289" spans="1:14" x14ac:dyDescent="0.35">
      <c r="A3289" s="3"/>
      <c r="B3289" s="3"/>
      <c r="C3289" s="3"/>
      <c r="D3289" s="3"/>
      <c r="E3289" s="3"/>
      <c r="F3289" s="3"/>
      <c r="G3289" s="3"/>
      <c r="H3289" s="3"/>
      <c r="I3289" s="3"/>
      <c r="J3289" s="3"/>
      <c r="K3289" s="3"/>
      <c r="L3289" s="3"/>
      <c r="N3289" s="121"/>
    </row>
    <row r="3290" spans="1:14" x14ac:dyDescent="0.35">
      <c r="A3290" s="3"/>
      <c r="B3290" s="3"/>
      <c r="C3290" s="3"/>
      <c r="D3290" s="3"/>
      <c r="E3290" s="3"/>
      <c r="F3290" s="3"/>
      <c r="G3290" s="3"/>
      <c r="H3290" s="3"/>
      <c r="I3290" s="3"/>
      <c r="J3290" s="3"/>
      <c r="K3290" s="3"/>
      <c r="L3290" s="3"/>
      <c r="N3290" s="121"/>
    </row>
    <row r="3291" spans="1:14" x14ac:dyDescent="0.35">
      <c r="A3291" s="3"/>
      <c r="B3291" s="3"/>
      <c r="C3291" s="3"/>
      <c r="D3291" s="3"/>
      <c r="E3291" s="3"/>
      <c r="F3291" s="3"/>
      <c r="G3291" s="3"/>
      <c r="H3291" s="3"/>
      <c r="I3291" s="3"/>
      <c r="J3291" s="3"/>
      <c r="K3291" s="3"/>
      <c r="L3291" s="3"/>
      <c r="N3291" s="121"/>
    </row>
    <row r="3292" spans="1:14" x14ac:dyDescent="0.35">
      <c r="A3292" s="3"/>
      <c r="B3292" s="3"/>
      <c r="C3292" s="3"/>
      <c r="D3292" s="3"/>
      <c r="E3292" s="3"/>
      <c r="F3292" s="3"/>
      <c r="G3292" s="3"/>
      <c r="H3292" s="3"/>
      <c r="I3292" s="3"/>
      <c r="J3292" s="3"/>
      <c r="K3292" s="3"/>
      <c r="L3292" s="3"/>
      <c r="N3292" s="121"/>
    </row>
    <row r="3293" spans="1:14" x14ac:dyDescent="0.35">
      <c r="A3293" s="3"/>
      <c r="B3293" s="3"/>
      <c r="C3293" s="3"/>
      <c r="D3293" s="3"/>
      <c r="E3293" s="3"/>
      <c r="F3293" s="3"/>
      <c r="G3293" s="3"/>
      <c r="H3293" s="3"/>
      <c r="I3293" s="3"/>
      <c r="J3293" s="3"/>
      <c r="K3293" s="3"/>
      <c r="L3293" s="3"/>
      <c r="N3293" s="121"/>
    </row>
    <row r="3294" spans="1:14" x14ac:dyDescent="0.35">
      <c r="A3294" s="3"/>
      <c r="B3294" s="3"/>
      <c r="C3294" s="3"/>
      <c r="D3294" s="3"/>
      <c r="E3294" s="3"/>
      <c r="F3294" s="3"/>
      <c r="G3294" s="3"/>
      <c r="H3294" s="3"/>
      <c r="I3294" s="3"/>
      <c r="J3294" s="3"/>
      <c r="K3294" s="3"/>
      <c r="L3294" s="3"/>
      <c r="N3294" s="121"/>
    </row>
    <row r="3295" spans="1:14" x14ac:dyDescent="0.35">
      <c r="A3295" s="3"/>
      <c r="B3295" s="3"/>
      <c r="C3295" s="3"/>
      <c r="D3295" s="3"/>
      <c r="E3295" s="3"/>
      <c r="F3295" s="3"/>
      <c r="G3295" s="3"/>
      <c r="H3295" s="3"/>
      <c r="I3295" s="3"/>
      <c r="J3295" s="3"/>
      <c r="K3295" s="3"/>
      <c r="L3295" s="3"/>
      <c r="N3295" s="121"/>
    </row>
    <row r="3296" spans="1:14" x14ac:dyDescent="0.35">
      <c r="A3296" s="3"/>
      <c r="B3296" s="3"/>
      <c r="C3296" s="3"/>
      <c r="D3296" s="3"/>
      <c r="E3296" s="3"/>
      <c r="F3296" s="3"/>
      <c r="G3296" s="3"/>
      <c r="H3296" s="3"/>
      <c r="I3296" s="3"/>
      <c r="J3296" s="3"/>
      <c r="K3296" s="3"/>
      <c r="L3296" s="3"/>
      <c r="N3296" s="121"/>
    </row>
    <row r="3297" spans="1:14" x14ac:dyDescent="0.35">
      <c r="A3297" s="3"/>
      <c r="B3297" s="3"/>
      <c r="C3297" s="3"/>
      <c r="D3297" s="3"/>
      <c r="E3297" s="3"/>
      <c r="F3297" s="3"/>
      <c r="G3297" s="3"/>
      <c r="H3297" s="3"/>
      <c r="I3297" s="3"/>
      <c r="J3297" s="3"/>
      <c r="K3297" s="3"/>
      <c r="L3297" s="3"/>
      <c r="N3297" s="121"/>
    </row>
    <row r="3298" spans="1:14" x14ac:dyDescent="0.35">
      <c r="A3298" s="3"/>
      <c r="B3298" s="3"/>
      <c r="C3298" s="3"/>
      <c r="D3298" s="3"/>
      <c r="E3298" s="3"/>
      <c r="F3298" s="3"/>
      <c r="G3298" s="3"/>
      <c r="H3298" s="3"/>
      <c r="I3298" s="3"/>
      <c r="J3298" s="3"/>
      <c r="K3298" s="3"/>
      <c r="L3298" s="3"/>
      <c r="N3298" s="121"/>
    </row>
    <row r="3299" spans="1:14" x14ac:dyDescent="0.35">
      <c r="A3299" s="3"/>
      <c r="B3299" s="3"/>
      <c r="C3299" s="3"/>
      <c r="D3299" s="3"/>
      <c r="E3299" s="3"/>
      <c r="F3299" s="3"/>
      <c r="G3299" s="3"/>
      <c r="H3299" s="3"/>
      <c r="I3299" s="3"/>
      <c r="J3299" s="3"/>
      <c r="K3299" s="3"/>
      <c r="L3299" s="3"/>
      <c r="N3299" s="121"/>
    </row>
    <row r="3300" spans="1:14" x14ac:dyDescent="0.35">
      <c r="A3300" s="3"/>
      <c r="B3300" s="3"/>
      <c r="C3300" s="3"/>
      <c r="D3300" s="3"/>
      <c r="E3300" s="3"/>
      <c r="F3300" s="3"/>
      <c r="G3300" s="3"/>
      <c r="H3300" s="3"/>
      <c r="I3300" s="3"/>
      <c r="J3300" s="3"/>
      <c r="K3300" s="3"/>
      <c r="L3300" s="3"/>
      <c r="N3300" s="121"/>
    </row>
    <row r="3301" spans="1:14" x14ac:dyDescent="0.35">
      <c r="A3301" s="3"/>
      <c r="B3301" s="3"/>
      <c r="C3301" s="3"/>
      <c r="D3301" s="3"/>
      <c r="E3301" s="3"/>
      <c r="F3301" s="3"/>
      <c r="G3301" s="3"/>
      <c r="H3301" s="3"/>
      <c r="I3301" s="3"/>
      <c r="J3301" s="3"/>
      <c r="K3301" s="3"/>
      <c r="L3301" s="3"/>
      <c r="N3301" s="121"/>
    </row>
    <row r="3302" spans="1:14" x14ac:dyDescent="0.35">
      <c r="A3302" s="3"/>
      <c r="B3302" s="3"/>
      <c r="C3302" s="3"/>
      <c r="D3302" s="3"/>
      <c r="E3302" s="3"/>
      <c r="F3302" s="3"/>
      <c r="G3302" s="3"/>
      <c r="H3302" s="3"/>
      <c r="I3302" s="3"/>
      <c r="J3302" s="3"/>
      <c r="K3302" s="3"/>
      <c r="L3302" s="3"/>
      <c r="N3302" s="121"/>
    </row>
    <row r="3303" spans="1:14" x14ac:dyDescent="0.35">
      <c r="A3303" s="3"/>
      <c r="B3303" s="3"/>
      <c r="C3303" s="3"/>
      <c r="D3303" s="3"/>
      <c r="E3303" s="3"/>
      <c r="F3303" s="3"/>
      <c r="G3303" s="3"/>
      <c r="H3303" s="3"/>
      <c r="I3303" s="3"/>
      <c r="J3303" s="3"/>
      <c r="K3303" s="3"/>
      <c r="L3303" s="3"/>
      <c r="N3303" s="121"/>
    </row>
    <row r="3304" spans="1:14" x14ac:dyDescent="0.35">
      <c r="A3304" s="3"/>
      <c r="B3304" s="3"/>
      <c r="C3304" s="3"/>
      <c r="D3304" s="3"/>
      <c r="E3304" s="3"/>
      <c r="F3304" s="3"/>
      <c r="G3304" s="3"/>
      <c r="H3304" s="3"/>
      <c r="I3304" s="3"/>
      <c r="J3304" s="3"/>
      <c r="K3304" s="3"/>
      <c r="L3304" s="3"/>
      <c r="N3304" s="121"/>
    </row>
    <row r="3305" spans="1:14" x14ac:dyDescent="0.35">
      <c r="A3305" s="3"/>
      <c r="B3305" s="3"/>
      <c r="C3305" s="3"/>
      <c r="D3305" s="3"/>
      <c r="E3305" s="3"/>
      <c r="F3305" s="3"/>
      <c r="G3305" s="3"/>
      <c r="H3305" s="3"/>
      <c r="I3305" s="3"/>
      <c r="J3305" s="3"/>
      <c r="K3305" s="3"/>
      <c r="L3305" s="3"/>
      <c r="N3305" s="121"/>
    </row>
    <row r="3306" spans="1:14" x14ac:dyDescent="0.35">
      <c r="A3306" s="3"/>
      <c r="B3306" s="3"/>
      <c r="C3306" s="3"/>
      <c r="D3306" s="3"/>
      <c r="E3306" s="3"/>
      <c r="F3306" s="3"/>
      <c r="G3306" s="3"/>
      <c r="H3306" s="3"/>
      <c r="I3306" s="3"/>
      <c r="J3306" s="3"/>
      <c r="K3306" s="3"/>
      <c r="L3306" s="3"/>
      <c r="N3306" s="121"/>
    </row>
    <row r="3307" spans="1:14" x14ac:dyDescent="0.35">
      <c r="A3307" s="3"/>
      <c r="B3307" s="3"/>
      <c r="C3307" s="3"/>
      <c r="D3307" s="3"/>
      <c r="E3307" s="3"/>
      <c r="F3307" s="3"/>
      <c r="G3307" s="3"/>
      <c r="H3307" s="3"/>
      <c r="I3307" s="3"/>
      <c r="J3307" s="3"/>
      <c r="K3307" s="3"/>
      <c r="L3307" s="3"/>
      <c r="N3307" s="121"/>
    </row>
    <row r="3308" spans="1:14" x14ac:dyDescent="0.35">
      <c r="A3308" s="3"/>
      <c r="B3308" s="3"/>
      <c r="C3308" s="3"/>
      <c r="D3308" s="3"/>
      <c r="E3308" s="3"/>
      <c r="F3308" s="3"/>
      <c r="G3308" s="3"/>
      <c r="H3308" s="3"/>
      <c r="I3308" s="3"/>
      <c r="J3308" s="3"/>
      <c r="K3308" s="3"/>
      <c r="L3308" s="3"/>
      <c r="N3308" s="121"/>
    </row>
    <row r="3309" spans="1:14" x14ac:dyDescent="0.35">
      <c r="A3309" s="3"/>
      <c r="B3309" s="3"/>
      <c r="C3309" s="3"/>
      <c r="D3309" s="3"/>
      <c r="E3309" s="3"/>
      <c r="F3309" s="3"/>
      <c r="G3309" s="3"/>
      <c r="H3309" s="3"/>
      <c r="I3309" s="3"/>
      <c r="J3309" s="3"/>
      <c r="K3309" s="3"/>
      <c r="L3309" s="3"/>
      <c r="N3309" s="121"/>
    </row>
    <row r="3310" spans="1:14" x14ac:dyDescent="0.35">
      <c r="A3310" s="3"/>
      <c r="B3310" s="3"/>
      <c r="C3310" s="3"/>
      <c r="D3310" s="3"/>
      <c r="E3310" s="3"/>
      <c r="F3310" s="3"/>
      <c r="G3310" s="3"/>
      <c r="H3310" s="3"/>
      <c r="I3310" s="3"/>
      <c r="J3310" s="3"/>
      <c r="K3310" s="3"/>
      <c r="L3310" s="3"/>
      <c r="N3310" s="121"/>
    </row>
    <row r="3311" spans="1:14" x14ac:dyDescent="0.35">
      <c r="A3311" s="3"/>
      <c r="B3311" s="3"/>
      <c r="C3311" s="3"/>
      <c r="D3311" s="3"/>
      <c r="E3311" s="3"/>
      <c r="F3311" s="3"/>
      <c r="G3311" s="3"/>
      <c r="H3311" s="3"/>
      <c r="I3311" s="3"/>
      <c r="J3311" s="3"/>
      <c r="K3311" s="3"/>
      <c r="L3311" s="3"/>
      <c r="N3311" s="121"/>
    </row>
    <row r="3312" spans="1:14" x14ac:dyDescent="0.35">
      <c r="A3312" s="3"/>
      <c r="B3312" s="3"/>
      <c r="C3312" s="3"/>
      <c r="D3312" s="3"/>
      <c r="E3312" s="3"/>
      <c r="F3312" s="3"/>
      <c r="G3312" s="3"/>
      <c r="H3312" s="3"/>
      <c r="I3312" s="3"/>
      <c r="J3312" s="3"/>
      <c r="K3312" s="3"/>
      <c r="L3312" s="3"/>
      <c r="N3312" s="121"/>
    </row>
    <row r="3313" spans="1:14" x14ac:dyDescent="0.35">
      <c r="A3313" s="3"/>
      <c r="B3313" s="3"/>
      <c r="C3313" s="3"/>
      <c r="D3313" s="3"/>
      <c r="E3313" s="3"/>
      <c r="F3313" s="3"/>
      <c r="G3313" s="3"/>
      <c r="H3313" s="3"/>
      <c r="I3313" s="3"/>
      <c r="J3313" s="3"/>
      <c r="K3313" s="3"/>
      <c r="L3313" s="3"/>
      <c r="N3313" s="121"/>
    </row>
    <row r="3314" spans="1:14" x14ac:dyDescent="0.35">
      <c r="A3314" s="3"/>
      <c r="B3314" s="3"/>
      <c r="C3314" s="3"/>
      <c r="D3314" s="3"/>
      <c r="E3314" s="3"/>
      <c r="F3314" s="3"/>
      <c r="G3314" s="3"/>
      <c r="H3314" s="3"/>
      <c r="I3314" s="3"/>
      <c r="J3314" s="3"/>
      <c r="K3314" s="3"/>
      <c r="L3314" s="3"/>
      <c r="N3314" s="121"/>
    </row>
    <row r="3315" spans="1:14" x14ac:dyDescent="0.35">
      <c r="A3315" s="3"/>
      <c r="B3315" s="3"/>
      <c r="C3315" s="3"/>
      <c r="D3315" s="3"/>
      <c r="E3315" s="3"/>
      <c r="F3315" s="3"/>
      <c r="G3315" s="3"/>
      <c r="H3315" s="3"/>
      <c r="I3315" s="3"/>
      <c r="J3315" s="3"/>
      <c r="K3315" s="3"/>
      <c r="L3315" s="3"/>
      <c r="N3315" s="121"/>
    </row>
    <row r="3316" spans="1:14" x14ac:dyDescent="0.35">
      <c r="A3316" s="3"/>
      <c r="B3316" s="3"/>
      <c r="C3316" s="3"/>
      <c r="D3316" s="3"/>
      <c r="E3316" s="3"/>
      <c r="F3316" s="3"/>
      <c r="G3316" s="3"/>
      <c r="H3316" s="3"/>
      <c r="I3316" s="3"/>
      <c r="J3316" s="3"/>
      <c r="K3316" s="3"/>
      <c r="L3316" s="3"/>
      <c r="N3316" s="121"/>
    </row>
    <row r="3317" spans="1:14" x14ac:dyDescent="0.35">
      <c r="A3317" s="3"/>
      <c r="B3317" s="3"/>
      <c r="C3317" s="3"/>
      <c r="D3317" s="3"/>
      <c r="E3317" s="3"/>
      <c r="F3317" s="3"/>
      <c r="G3317" s="3"/>
      <c r="H3317" s="3"/>
      <c r="I3317" s="3"/>
      <c r="J3317" s="3"/>
      <c r="K3317" s="3"/>
      <c r="L3317" s="3"/>
      <c r="N3317" s="121"/>
    </row>
    <row r="3318" spans="1:14" x14ac:dyDescent="0.35">
      <c r="A3318" s="3"/>
      <c r="B3318" s="3"/>
      <c r="C3318" s="3"/>
      <c r="D3318" s="3"/>
      <c r="E3318" s="3"/>
      <c r="F3318" s="3"/>
      <c r="G3318" s="3"/>
      <c r="H3318" s="3"/>
      <c r="I3318" s="3"/>
      <c r="J3318" s="3"/>
      <c r="K3318" s="3"/>
      <c r="L3318" s="3"/>
      <c r="N3318" s="121"/>
    </row>
    <row r="3319" spans="1:14" x14ac:dyDescent="0.35">
      <c r="A3319" s="3"/>
      <c r="B3319" s="3"/>
      <c r="C3319" s="3"/>
      <c r="D3319" s="3"/>
      <c r="E3319" s="3"/>
      <c r="F3319" s="3"/>
      <c r="G3319" s="3"/>
      <c r="H3319" s="3"/>
      <c r="I3319" s="3"/>
      <c r="J3319" s="3"/>
      <c r="K3319" s="3"/>
      <c r="L3319" s="3"/>
      <c r="N3319" s="121"/>
    </row>
    <row r="3320" spans="1:14" x14ac:dyDescent="0.35">
      <c r="A3320" s="3"/>
      <c r="B3320" s="3"/>
      <c r="C3320" s="3"/>
      <c r="D3320" s="3"/>
      <c r="E3320" s="3"/>
      <c r="F3320" s="3"/>
      <c r="G3320" s="3"/>
      <c r="H3320" s="3"/>
      <c r="I3320" s="3"/>
      <c r="J3320" s="3"/>
      <c r="K3320" s="3"/>
      <c r="L3320" s="3"/>
      <c r="N3320" s="121"/>
    </row>
    <row r="3321" spans="1:14" x14ac:dyDescent="0.35">
      <c r="A3321" s="3"/>
      <c r="B3321" s="3"/>
      <c r="C3321" s="3"/>
      <c r="D3321" s="3"/>
      <c r="E3321" s="3"/>
      <c r="F3321" s="3"/>
      <c r="G3321" s="3"/>
      <c r="H3321" s="3"/>
      <c r="I3321" s="3"/>
      <c r="J3321" s="3"/>
      <c r="K3321" s="3"/>
      <c r="L3321" s="3"/>
      <c r="N3321" s="121"/>
    </row>
    <row r="3322" spans="1:14" x14ac:dyDescent="0.35">
      <c r="A3322" s="3"/>
      <c r="B3322" s="3"/>
      <c r="C3322" s="3"/>
      <c r="D3322" s="3"/>
      <c r="E3322" s="3"/>
      <c r="F3322" s="3"/>
      <c r="G3322" s="3"/>
      <c r="H3322" s="3"/>
      <c r="I3322" s="3"/>
      <c r="J3322" s="3"/>
      <c r="K3322" s="3"/>
      <c r="L3322" s="3"/>
      <c r="N3322" s="121"/>
    </row>
    <row r="3323" spans="1:14" x14ac:dyDescent="0.35">
      <c r="A3323" s="3"/>
      <c r="B3323" s="3"/>
      <c r="C3323" s="3"/>
      <c r="D3323" s="3"/>
      <c r="E3323" s="3"/>
      <c r="F3323" s="3"/>
      <c r="G3323" s="3"/>
      <c r="H3323" s="3"/>
      <c r="I3323" s="3"/>
      <c r="J3323" s="3"/>
      <c r="K3323" s="3"/>
      <c r="L3323" s="3"/>
      <c r="N3323" s="121"/>
    </row>
    <row r="3324" spans="1:14" x14ac:dyDescent="0.35">
      <c r="A3324" s="3"/>
      <c r="B3324" s="3"/>
      <c r="C3324" s="3"/>
      <c r="D3324" s="3"/>
      <c r="E3324" s="3"/>
      <c r="F3324" s="3"/>
      <c r="G3324" s="3"/>
      <c r="H3324" s="3"/>
      <c r="I3324" s="3"/>
      <c r="J3324" s="3"/>
      <c r="K3324" s="3"/>
      <c r="L3324" s="3"/>
      <c r="N3324" s="121"/>
    </row>
    <row r="3325" spans="1:14" x14ac:dyDescent="0.35">
      <c r="A3325" s="3"/>
      <c r="B3325" s="3"/>
      <c r="C3325" s="3"/>
      <c r="D3325" s="3"/>
      <c r="E3325" s="3"/>
      <c r="F3325" s="3"/>
      <c r="G3325" s="3"/>
      <c r="H3325" s="3"/>
      <c r="I3325" s="3"/>
      <c r="J3325" s="3"/>
      <c r="K3325" s="3"/>
      <c r="L3325" s="3"/>
      <c r="N3325" s="121"/>
    </row>
    <row r="3326" spans="1:14" x14ac:dyDescent="0.35">
      <c r="A3326" s="3"/>
      <c r="B3326" s="3"/>
      <c r="C3326" s="3"/>
      <c r="D3326" s="3"/>
      <c r="E3326" s="3"/>
      <c r="F3326" s="3"/>
      <c r="G3326" s="3"/>
      <c r="H3326" s="3"/>
      <c r="I3326" s="3"/>
      <c r="J3326" s="3"/>
      <c r="K3326" s="3"/>
      <c r="L3326" s="3"/>
      <c r="N3326" s="121"/>
    </row>
    <row r="3327" spans="1:14" x14ac:dyDescent="0.35">
      <c r="A3327" s="3"/>
      <c r="B3327" s="3"/>
      <c r="C3327" s="3"/>
      <c r="D3327" s="3"/>
      <c r="E3327" s="3"/>
      <c r="F3327" s="3"/>
      <c r="G3327" s="3"/>
      <c r="H3327" s="3"/>
      <c r="I3327" s="3"/>
      <c r="J3327" s="3"/>
      <c r="K3327" s="3"/>
      <c r="L3327" s="3"/>
      <c r="N3327" s="121"/>
    </row>
    <row r="3328" spans="1:14" x14ac:dyDescent="0.35">
      <c r="A3328" s="3"/>
      <c r="B3328" s="3"/>
      <c r="C3328" s="3"/>
      <c r="D3328" s="3"/>
      <c r="E3328" s="3"/>
      <c r="F3328" s="3"/>
      <c r="G3328" s="3"/>
      <c r="H3328" s="3"/>
      <c r="I3328" s="3"/>
      <c r="J3328" s="3"/>
      <c r="K3328" s="3"/>
      <c r="L3328" s="3"/>
      <c r="N3328" s="121"/>
    </row>
    <row r="3329" spans="1:14" x14ac:dyDescent="0.35">
      <c r="A3329" s="3"/>
      <c r="B3329" s="3"/>
      <c r="C3329" s="3"/>
      <c r="D3329" s="3"/>
      <c r="E3329" s="3"/>
      <c r="F3329" s="3"/>
      <c r="G3329" s="3"/>
      <c r="H3329" s="3"/>
      <c r="I3329" s="3"/>
      <c r="J3329" s="3"/>
      <c r="K3329" s="3"/>
      <c r="L3329" s="3"/>
      <c r="N3329" s="121"/>
    </row>
    <row r="3330" spans="1:14" x14ac:dyDescent="0.35">
      <c r="A3330" s="3"/>
      <c r="B3330" s="3"/>
      <c r="C3330" s="3"/>
      <c r="D3330" s="3"/>
      <c r="E3330" s="3"/>
      <c r="F3330" s="3"/>
      <c r="G3330" s="3"/>
      <c r="H3330" s="3"/>
      <c r="I3330" s="3"/>
      <c r="J3330" s="3"/>
      <c r="K3330" s="3"/>
      <c r="L3330" s="3"/>
      <c r="N3330" s="121"/>
    </row>
    <row r="3331" spans="1:14" x14ac:dyDescent="0.35">
      <c r="A3331" s="3"/>
      <c r="B3331" s="3"/>
      <c r="C3331" s="3"/>
      <c r="D3331" s="3"/>
      <c r="E3331" s="3"/>
      <c r="F3331" s="3"/>
      <c r="G3331" s="3"/>
      <c r="H3331" s="3"/>
      <c r="I3331" s="3"/>
      <c r="J3331" s="3"/>
      <c r="K3331" s="3"/>
      <c r="L3331" s="3"/>
      <c r="N3331" s="121"/>
    </row>
    <row r="3332" spans="1:14" x14ac:dyDescent="0.35">
      <c r="A3332" s="3"/>
      <c r="B3332" s="3"/>
      <c r="C3332" s="3"/>
      <c r="D3332" s="3"/>
      <c r="E3332" s="3"/>
      <c r="F3332" s="3"/>
      <c r="G3332" s="3"/>
      <c r="H3332" s="3"/>
      <c r="I3332" s="3"/>
      <c r="J3332" s="3"/>
      <c r="K3332" s="3"/>
      <c r="L3332" s="3"/>
      <c r="N3332" s="121"/>
    </row>
    <row r="3333" spans="1:14" x14ac:dyDescent="0.35">
      <c r="A3333" s="3"/>
      <c r="B3333" s="3"/>
      <c r="C3333" s="3"/>
      <c r="D3333" s="3"/>
      <c r="E3333" s="3"/>
      <c r="F3333" s="3"/>
      <c r="G3333" s="3"/>
      <c r="H3333" s="3"/>
      <c r="I3333" s="3"/>
      <c r="J3333" s="3"/>
      <c r="K3333" s="3"/>
      <c r="L3333" s="3"/>
      <c r="N3333" s="121"/>
    </row>
    <row r="3334" spans="1:14" x14ac:dyDescent="0.35">
      <c r="A3334" s="3"/>
      <c r="B3334" s="3"/>
      <c r="C3334" s="3"/>
      <c r="D3334" s="3"/>
      <c r="E3334" s="3"/>
      <c r="F3334" s="3"/>
      <c r="G3334" s="3"/>
      <c r="H3334" s="3"/>
      <c r="I3334" s="3"/>
      <c r="J3334" s="3"/>
      <c r="K3334" s="3"/>
      <c r="L3334" s="3"/>
      <c r="N3334" s="121"/>
    </row>
    <row r="3335" spans="1:14" x14ac:dyDescent="0.35">
      <c r="A3335" s="3"/>
      <c r="B3335" s="3"/>
      <c r="C3335" s="3"/>
      <c r="D3335" s="3"/>
      <c r="E3335" s="3"/>
      <c r="F3335" s="3"/>
      <c r="G3335" s="3"/>
      <c r="H3335" s="3"/>
      <c r="I3335" s="3"/>
      <c r="J3335" s="3"/>
      <c r="K3335" s="3"/>
      <c r="L3335" s="3"/>
      <c r="N3335" s="121"/>
    </row>
    <row r="3336" spans="1:14" x14ac:dyDescent="0.35">
      <c r="A3336" s="3"/>
      <c r="B3336" s="3"/>
      <c r="C3336" s="3"/>
      <c r="D3336" s="3"/>
      <c r="E3336" s="3"/>
      <c r="F3336" s="3"/>
      <c r="G3336" s="3"/>
      <c r="H3336" s="3"/>
      <c r="I3336" s="3"/>
      <c r="J3336" s="3"/>
      <c r="K3336" s="3"/>
      <c r="L3336" s="3"/>
      <c r="N3336" s="121"/>
    </row>
    <row r="3337" spans="1:14" x14ac:dyDescent="0.35">
      <c r="A3337" s="3"/>
      <c r="B3337" s="3"/>
      <c r="C3337" s="3"/>
      <c r="D3337" s="3"/>
      <c r="E3337" s="3"/>
      <c r="F3337" s="3"/>
      <c r="G3337" s="3"/>
      <c r="H3337" s="3"/>
      <c r="I3337" s="3"/>
      <c r="J3337" s="3"/>
      <c r="K3337" s="3"/>
      <c r="L3337" s="3"/>
      <c r="N3337" s="121"/>
    </row>
    <row r="3338" spans="1:14" x14ac:dyDescent="0.35">
      <c r="A3338" s="3"/>
      <c r="B3338" s="3"/>
      <c r="C3338" s="3"/>
      <c r="D3338" s="3"/>
      <c r="E3338" s="3"/>
      <c r="F3338" s="3"/>
      <c r="G3338" s="3"/>
      <c r="H3338" s="3"/>
      <c r="I3338" s="3"/>
      <c r="J3338" s="3"/>
      <c r="K3338" s="3"/>
      <c r="L3338" s="3"/>
      <c r="N3338" s="121"/>
    </row>
    <row r="3339" spans="1:14" x14ac:dyDescent="0.35">
      <c r="A3339" s="3"/>
      <c r="B3339" s="3"/>
      <c r="C3339" s="3"/>
      <c r="D3339" s="3"/>
      <c r="E3339" s="3"/>
      <c r="F3339" s="3"/>
      <c r="G3339" s="3"/>
      <c r="H3339" s="3"/>
      <c r="I3339" s="3"/>
      <c r="J3339" s="3"/>
      <c r="K3339" s="3"/>
      <c r="L3339" s="3"/>
      <c r="N3339" s="121"/>
    </row>
    <row r="3340" spans="1:14" x14ac:dyDescent="0.35">
      <c r="A3340" s="3"/>
      <c r="B3340" s="3"/>
      <c r="C3340" s="3"/>
      <c r="D3340" s="3"/>
      <c r="E3340" s="3"/>
      <c r="F3340" s="3"/>
      <c r="G3340" s="3"/>
      <c r="H3340" s="3"/>
      <c r="I3340" s="3"/>
      <c r="J3340" s="3"/>
      <c r="K3340" s="3"/>
      <c r="L3340" s="3"/>
      <c r="N3340" s="121"/>
    </row>
    <row r="3341" spans="1:14" x14ac:dyDescent="0.35">
      <c r="A3341" s="3"/>
      <c r="B3341" s="3"/>
      <c r="C3341" s="3"/>
      <c r="D3341" s="3"/>
      <c r="E3341" s="3"/>
      <c r="F3341" s="3"/>
      <c r="G3341" s="3"/>
      <c r="H3341" s="3"/>
      <c r="I3341" s="3"/>
      <c r="J3341" s="3"/>
      <c r="K3341" s="3"/>
      <c r="L3341" s="3"/>
      <c r="N3341" s="121"/>
    </row>
    <row r="3342" spans="1:14" x14ac:dyDescent="0.35">
      <c r="A3342" s="3"/>
      <c r="B3342" s="3"/>
      <c r="C3342" s="3"/>
      <c r="D3342" s="3"/>
      <c r="E3342" s="3"/>
      <c r="F3342" s="3"/>
      <c r="G3342" s="3"/>
      <c r="H3342" s="3"/>
      <c r="I3342" s="3"/>
      <c r="J3342" s="3"/>
      <c r="K3342" s="3"/>
      <c r="L3342" s="3"/>
      <c r="N3342" s="121"/>
    </row>
    <row r="3343" spans="1:14" x14ac:dyDescent="0.35">
      <c r="A3343" s="3"/>
      <c r="B3343" s="3"/>
      <c r="C3343" s="3"/>
      <c r="D3343" s="3"/>
      <c r="E3343" s="3"/>
      <c r="F3343" s="3"/>
      <c r="G3343" s="3"/>
      <c r="H3343" s="3"/>
      <c r="I3343" s="3"/>
      <c r="J3343" s="3"/>
      <c r="K3343" s="3"/>
      <c r="L3343" s="3"/>
      <c r="N3343" s="121"/>
    </row>
    <row r="3344" spans="1:14" x14ac:dyDescent="0.35">
      <c r="A3344" s="3"/>
      <c r="B3344" s="3"/>
      <c r="C3344" s="3"/>
      <c r="D3344" s="3"/>
      <c r="E3344" s="3"/>
      <c r="F3344" s="3"/>
      <c r="G3344" s="3"/>
      <c r="H3344" s="3"/>
      <c r="I3344" s="3"/>
      <c r="J3344" s="3"/>
      <c r="K3344" s="3"/>
      <c r="L3344" s="3"/>
      <c r="N3344" s="121"/>
    </row>
    <row r="3345" spans="1:14" x14ac:dyDescent="0.35">
      <c r="A3345" s="3"/>
      <c r="B3345" s="3"/>
      <c r="C3345" s="3"/>
      <c r="D3345" s="3"/>
      <c r="E3345" s="3"/>
      <c r="F3345" s="3"/>
      <c r="G3345" s="3"/>
      <c r="H3345" s="3"/>
      <c r="I3345" s="3"/>
      <c r="J3345" s="3"/>
      <c r="K3345" s="3"/>
      <c r="L3345" s="3"/>
      <c r="N3345" s="121"/>
    </row>
    <row r="3346" spans="1:14" x14ac:dyDescent="0.35">
      <c r="A3346" s="3"/>
      <c r="B3346" s="3"/>
      <c r="C3346" s="3"/>
      <c r="D3346" s="3"/>
      <c r="E3346" s="3"/>
      <c r="F3346" s="3"/>
      <c r="G3346" s="3"/>
      <c r="H3346" s="3"/>
      <c r="I3346" s="3"/>
      <c r="J3346" s="3"/>
      <c r="K3346" s="3"/>
      <c r="L3346" s="3"/>
      <c r="N3346" s="121"/>
    </row>
    <row r="3347" spans="1:14" x14ac:dyDescent="0.35">
      <c r="A3347" s="3"/>
      <c r="B3347" s="3"/>
      <c r="C3347" s="3"/>
      <c r="D3347" s="3"/>
      <c r="E3347" s="3"/>
      <c r="F3347" s="3"/>
      <c r="G3347" s="3"/>
      <c r="H3347" s="3"/>
      <c r="I3347" s="3"/>
      <c r="J3347" s="3"/>
      <c r="K3347" s="3"/>
      <c r="L3347" s="3"/>
      <c r="N3347" s="121"/>
    </row>
    <row r="3348" spans="1:14" x14ac:dyDescent="0.35">
      <c r="A3348" s="3"/>
      <c r="B3348" s="3"/>
      <c r="C3348" s="3"/>
      <c r="D3348" s="3"/>
      <c r="E3348" s="3"/>
      <c r="F3348" s="3"/>
      <c r="G3348" s="3"/>
      <c r="H3348" s="3"/>
      <c r="I3348" s="3"/>
      <c r="J3348" s="3"/>
      <c r="K3348" s="3"/>
      <c r="L3348" s="3"/>
      <c r="N3348" s="121"/>
    </row>
    <row r="3349" spans="1:14" x14ac:dyDescent="0.35">
      <c r="A3349" s="3"/>
      <c r="B3349" s="3"/>
      <c r="C3349" s="3"/>
      <c r="D3349" s="3"/>
      <c r="E3349" s="3"/>
      <c r="F3349" s="3"/>
      <c r="G3349" s="3"/>
      <c r="H3349" s="3"/>
      <c r="I3349" s="3"/>
      <c r="J3349" s="3"/>
      <c r="K3349" s="3"/>
      <c r="L3349" s="3"/>
      <c r="N3349" s="121"/>
    </row>
    <row r="3350" spans="1:14" x14ac:dyDescent="0.35">
      <c r="A3350" s="3"/>
      <c r="B3350" s="3"/>
      <c r="C3350" s="3"/>
      <c r="D3350" s="3"/>
      <c r="E3350" s="3"/>
      <c r="F3350" s="3"/>
      <c r="G3350" s="3"/>
      <c r="H3350" s="3"/>
      <c r="I3350" s="3"/>
      <c r="J3350" s="3"/>
      <c r="K3350" s="3"/>
      <c r="L3350" s="3"/>
      <c r="N3350" s="121"/>
    </row>
    <row r="3351" spans="1:14" x14ac:dyDescent="0.35">
      <c r="A3351" s="3"/>
      <c r="B3351" s="3"/>
      <c r="C3351" s="3"/>
      <c r="D3351" s="3"/>
      <c r="E3351" s="3"/>
      <c r="F3351" s="3"/>
      <c r="G3351" s="3"/>
      <c r="H3351" s="3"/>
      <c r="I3351" s="3"/>
      <c r="J3351" s="3"/>
      <c r="K3351" s="3"/>
      <c r="L3351" s="3"/>
      <c r="N3351" s="121"/>
    </row>
    <row r="3352" spans="1:14" x14ac:dyDescent="0.35">
      <c r="A3352" s="3"/>
      <c r="B3352" s="3"/>
      <c r="C3352" s="3"/>
      <c r="D3352" s="3"/>
      <c r="E3352" s="3"/>
      <c r="F3352" s="3"/>
      <c r="G3352" s="3"/>
      <c r="H3352" s="3"/>
      <c r="I3352" s="3"/>
      <c r="J3352" s="3"/>
      <c r="K3352" s="3"/>
      <c r="L3352" s="3"/>
      <c r="N3352" s="121"/>
    </row>
    <row r="3353" spans="1:14" x14ac:dyDescent="0.35">
      <c r="A3353" s="3"/>
      <c r="B3353" s="3"/>
      <c r="C3353" s="3"/>
      <c r="D3353" s="3"/>
      <c r="E3353" s="3"/>
      <c r="F3353" s="3"/>
      <c r="G3353" s="3"/>
      <c r="H3353" s="3"/>
      <c r="I3353" s="3"/>
      <c r="J3353" s="3"/>
      <c r="K3353" s="3"/>
      <c r="L3353" s="3"/>
      <c r="N3353" s="121"/>
    </row>
    <row r="3354" spans="1:14" x14ac:dyDescent="0.35">
      <c r="A3354" s="3"/>
      <c r="B3354" s="3"/>
      <c r="C3354" s="3"/>
      <c r="D3354" s="3"/>
      <c r="E3354" s="3"/>
      <c r="F3354" s="3"/>
      <c r="G3354" s="3"/>
      <c r="H3354" s="3"/>
      <c r="I3354" s="3"/>
      <c r="J3354" s="3"/>
      <c r="K3354" s="3"/>
      <c r="L3354" s="3"/>
      <c r="N3354" s="121"/>
    </row>
    <row r="3355" spans="1:14" x14ac:dyDescent="0.35">
      <c r="A3355" s="3"/>
      <c r="B3355" s="3"/>
      <c r="C3355" s="3"/>
      <c r="D3355" s="3"/>
      <c r="E3355" s="3"/>
      <c r="F3355" s="3"/>
      <c r="G3355" s="3"/>
      <c r="H3355" s="3"/>
      <c r="I3355" s="3"/>
      <c r="J3355" s="3"/>
      <c r="K3355" s="3"/>
      <c r="L3355" s="3"/>
      <c r="N3355" s="121"/>
    </row>
    <row r="3356" spans="1:14" x14ac:dyDescent="0.35">
      <c r="A3356" s="3"/>
      <c r="B3356" s="3"/>
      <c r="C3356" s="3"/>
      <c r="D3356" s="3"/>
      <c r="E3356" s="3"/>
      <c r="F3356" s="3"/>
      <c r="G3356" s="3"/>
      <c r="H3356" s="3"/>
      <c r="I3356" s="3"/>
      <c r="J3356" s="3"/>
      <c r="K3356" s="3"/>
      <c r="L3356" s="3"/>
      <c r="N3356" s="121"/>
    </row>
    <row r="3357" spans="1:14" x14ac:dyDescent="0.35">
      <c r="A3357" s="3"/>
      <c r="B3357" s="3"/>
      <c r="C3357" s="3"/>
      <c r="D3357" s="3"/>
      <c r="E3357" s="3"/>
      <c r="F3357" s="3"/>
      <c r="G3357" s="3"/>
      <c r="H3357" s="3"/>
      <c r="I3357" s="3"/>
      <c r="J3357" s="3"/>
      <c r="K3357" s="3"/>
      <c r="L3357" s="3"/>
      <c r="N3357" s="121"/>
    </row>
    <row r="3358" spans="1:14" x14ac:dyDescent="0.35">
      <c r="A3358" s="3"/>
      <c r="B3358" s="3"/>
      <c r="C3358" s="3"/>
      <c r="D3358" s="3"/>
      <c r="E3358" s="3"/>
      <c r="F3358" s="3"/>
      <c r="G3358" s="3"/>
      <c r="H3358" s="3"/>
      <c r="I3358" s="3"/>
      <c r="J3358" s="3"/>
      <c r="K3358" s="3"/>
      <c r="L3358" s="3"/>
      <c r="N3358" s="121"/>
    </row>
    <row r="3359" spans="1:14" x14ac:dyDescent="0.35">
      <c r="A3359" s="3"/>
      <c r="B3359" s="3"/>
      <c r="C3359" s="3"/>
      <c r="D3359" s="3"/>
      <c r="E3359" s="3"/>
      <c r="F3359" s="3"/>
      <c r="G3359" s="3"/>
      <c r="H3359" s="3"/>
      <c r="I3359" s="3"/>
      <c r="J3359" s="3"/>
      <c r="K3359" s="3"/>
      <c r="L3359" s="3"/>
      <c r="N3359" s="121"/>
    </row>
    <row r="3360" spans="1:14" x14ac:dyDescent="0.35">
      <c r="A3360" s="3"/>
      <c r="B3360" s="3"/>
      <c r="C3360" s="3"/>
      <c r="D3360" s="3"/>
      <c r="E3360" s="3"/>
      <c r="F3360" s="3"/>
      <c r="G3360" s="3"/>
      <c r="H3360" s="3"/>
      <c r="I3360" s="3"/>
      <c r="J3360" s="3"/>
      <c r="K3360" s="3"/>
      <c r="L3360" s="3"/>
      <c r="N3360" s="121"/>
    </row>
    <row r="3361" spans="1:14" x14ac:dyDescent="0.35">
      <c r="A3361" s="3"/>
      <c r="B3361" s="3"/>
      <c r="C3361" s="3"/>
      <c r="D3361" s="3"/>
      <c r="E3361" s="3"/>
      <c r="F3361" s="3"/>
      <c r="G3361" s="3"/>
      <c r="H3361" s="3"/>
      <c r="I3361" s="3"/>
      <c r="J3361" s="3"/>
      <c r="K3361" s="3"/>
      <c r="L3361" s="3"/>
      <c r="N3361" s="121"/>
    </row>
    <row r="3362" spans="1:14" x14ac:dyDescent="0.35">
      <c r="A3362" s="3"/>
      <c r="B3362" s="3"/>
      <c r="C3362" s="3"/>
      <c r="D3362" s="3"/>
      <c r="E3362" s="3"/>
      <c r="F3362" s="3"/>
      <c r="G3362" s="3"/>
      <c r="H3362" s="3"/>
      <c r="I3362" s="3"/>
      <c r="J3362" s="3"/>
      <c r="K3362" s="3"/>
      <c r="L3362" s="3"/>
      <c r="N3362" s="121"/>
    </row>
    <row r="3363" spans="1:14" x14ac:dyDescent="0.35">
      <c r="A3363" s="3"/>
      <c r="B3363" s="3"/>
      <c r="C3363" s="3"/>
      <c r="D3363" s="3"/>
      <c r="E3363" s="3"/>
      <c r="F3363" s="3"/>
      <c r="G3363" s="3"/>
      <c r="H3363" s="3"/>
      <c r="I3363" s="3"/>
      <c r="J3363" s="3"/>
      <c r="K3363" s="3"/>
      <c r="L3363" s="3"/>
      <c r="N3363" s="121"/>
    </row>
    <row r="3364" spans="1:14" x14ac:dyDescent="0.35">
      <c r="A3364" s="3"/>
      <c r="B3364" s="3"/>
      <c r="C3364" s="3"/>
      <c r="D3364" s="3"/>
      <c r="E3364" s="3"/>
      <c r="F3364" s="3"/>
      <c r="G3364" s="3"/>
      <c r="H3364" s="3"/>
      <c r="I3364" s="3"/>
      <c r="J3364" s="3"/>
      <c r="K3364" s="3"/>
      <c r="L3364" s="3"/>
      <c r="N3364" s="121"/>
    </row>
    <row r="3365" spans="1:14" x14ac:dyDescent="0.35">
      <c r="A3365" s="3"/>
      <c r="B3365" s="3"/>
      <c r="C3365" s="3"/>
      <c r="D3365" s="3"/>
      <c r="E3365" s="3"/>
      <c r="F3365" s="3"/>
      <c r="G3365" s="3"/>
      <c r="H3365" s="3"/>
      <c r="I3365" s="3"/>
      <c r="J3365" s="3"/>
      <c r="K3365" s="3"/>
      <c r="L3365" s="3"/>
      <c r="N3365" s="121"/>
    </row>
    <row r="3366" spans="1:14" x14ac:dyDescent="0.35">
      <c r="A3366" s="3"/>
      <c r="B3366" s="3"/>
      <c r="C3366" s="3"/>
      <c r="D3366" s="3"/>
      <c r="E3366" s="3"/>
      <c r="F3366" s="3"/>
      <c r="G3366" s="3"/>
      <c r="H3366" s="3"/>
      <c r="I3366" s="3"/>
      <c r="J3366" s="3"/>
      <c r="K3366" s="3"/>
      <c r="L3366" s="3"/>
      <c r="N3366" s="121"/>
    </row>
    <row r="3367" spans="1:14" x14ac:dyDescent="0.35">
      <c r="A3367" s="3"/>
      <c r="B3367" s="3"/>
      <c r="C3367" s="3"/>
      <c r="D3367" s="3"/>
      <c r="E3367" s="3"/>
      <c r="F3367" s="3"/>
      <c r="G3367" s="3"/>
      <c r="H3367" s="3"/>
      <c r="I3367" s="3"/>
      <c r="J3367" s="3"/>
      <c r="K3367" s="3"/>
      <c r="L3367" s="3"/>
      <c r="N3367" s="121"/>
    </row>
    <row r="3368" spans="1:14" x14ac:dyDescent="0.35">
      <c r="A3368" s="3"/>
      <c r="B3368" s="3"/>
      <c r="C3368" s="3"/>
      <c r="D3368" s="3"/>
      <c r="E3368" s="3"/>
      <c r="F3368" s="3"/>
      <c r="G3368" s="3"/>
      <c r="H3368" s="3"/>
      <c r="I3368" s="3"/>
      <c r="J3368" s="3"/>
      <c r="K3368" s="3"/>
      <c r="L3368" s="3"/>
      <c r="N3368" s="121"/>
    </row>
    <row r="3369" spans="1:14" x14ac:dyDescent="0.35">
      <c r="A3369" s="3"/>
      <c r="B3369" s="3"/>
      <c r="C3369" s="3"/>
      <c r="D3369" s="3"/>
      <c r="E3369" s="3"/>
      <c r="F3369" s="3"/>
      <c r="G3369" s="3"/>
      <c r="H3369" s="3"/>
      <c r="I3369" s="3"/>
      <c r="J3369" s="3"/>
      <c r="K3369" s="3"/>
      <c r="L3369" s="3"/>
      <c r="N3369" s="121"/>
    </row>
    <row r="3370" spans="1:14" x14ac:dyDescent="0.35">
      <c r="A3370" s="3"/>
      <c r="B3370" s="3"/>
      <c r="C3370" s="3"/>
      <c r="D3370" s="3"/>
      <c r="E3370" s="3"/>
      <c r="F3370" s="3"/>
      <c r="G3370" s="3"/>
      <c r="H3370" s="3"/>
      <c r="I3370" s="3"/>
      <c r="J3370" s="3"/>
      <c r="K3370" s="3"/>
      <c r="L3370" s="3"/>
      <c r="N3370" s="121"/>
    </row>
    <row r="3371" spans="1:14" x14ac:dyDescent="0.35">
      <c r="A3371" s="3"/>
      <c r="B3371" s="3"/>
      <c r="C3371" s="3"/>
      <c r="D3371" s="3"/>
      <c r="E3371" s="3"/>
      <c r="F3371" s="3"/>
      <c r="G3371" s="3"/>
      <c r="H3371" s="3"/>
      <c r="I3371" s="3"/>
      <c r="J3371" s="3"/>
      <c r="K3371" s="3"/>
      <c r="L3371" s="3"/>
      <c r="N3371" s="121"/>
    </row>
    <row r="3372" spans="1:14" x14ac:dyDescent="0.35">
      <c r="A3372" s="3"/>
      <c r="B3372" s="3"/>
      <c r="C3372" s="3"/>
      <c r="D3372" s="3"/>
      <c r="E3372" s="3"/>
      <c r="F3372" s="3"/>
      <c r="G3372" s="3"/>
      <c r="H3372" s="3"/>
      <c r="I3372" s="3"/>
      <c r="J3372" s="3"/>
      <c r="K3372" s="3"/>
      <c r="L3372" s="3"/>
      <c r="N3372" s="121"/>
    </row>
    <row r="3373" spans="1:14" x14ac:dyDescent="0.35">
      <c r="A3373" s="3"/>
      <c r="B3373" s="3"/>
      <c r="C3373" s="3"/>
      <c r="D3373" s="3"/>
      <c r="E3373" s="3"/>
      <c r="F3373" s="3"/>
      <c r="G3373" s="3"/>
      <c r="H3373" s="3"/>
      <c r="I3373" s="3"/>
      <c r="J3373" s="3"/>
      <c r="K3373" s="3"/>
      <c r="L3373" s="3"/>
      <c r="N3373" s="121"/>
    </row>
    <row r="3374" spans="1:14" x14ac:dyDescent="0.35">
      <c r="A3374" s="3"/>
      <c r="B3374" s="3"/>
      <c r="C3374" s="3"/>
      <c r="D3374" s="3"/>
      <c r="E3374" s="3"/>
      <c r="F3374" s="3"/>
      <c r="G3374" s="3"/>
      <c r="H3374" s="3"/>
      <c r="I3374" s="3"/>
      <c r="J3374" s="3"/>
      <c r="K3374" s="3"/>
      <c r="L3374" s="3"/>
      <c r="N3374" s="121"/>
    </row>
    <row r="3375" spans="1:14" x14ac:dyDescent="0.35">
      <c r="A3375" s="3"/>
      <c r="B3375" s="3"/>
      <c r="C3375" s="3"/>
      <c r="D3375" s="3"/>
      <c r="E3375" s="3"/>
      <c r="F3375" s="3"/>
      <c r="G3375" s="3"/>
      <c r="H3375" s="3"/>
      <c r="I3375" s="3"/>
      <c r="J3375" s="3"/>
      <c r="K3375" s="3"/>
      <c r="L3375" s="3"/>
      <c r="N3375" s="121"/>
    </row>
    <row r="3376" spans="1:14" x14ac:dyDescent="0.35">
      <c r="A3376" s="3"/>
      <c r="B3376" s="3"/>
      <c r="C3376" s="3"/>
      <c r="D3376" s="3"/>
      <c r="E3376" s="3"/>
      <c r="F3376" s="3"/>
      <c r="G3376" s="3"/>
      <c r="H3376" s="3"/>
      <c r="I3376" s="3"/>
      <c r="J3376" s="3"/>
      <c r="K3376" s="3"/>
      <c r="L3376" s="3"/>
      <c r="N3376" s="121"/>
    </row>
    <row r="3377" spans="1:14" x14ac:dyDescent="0.35">
      <c r="A3377" s="3"/>
      <c r="B3377" s="3"/>
      <c r="C3377" s="3"/>
      <c r="D3377" s="3"/>
      <c r="E3377" s="3"/>
      <c r="F3377" s="3"/>
      <c r="G3377" s="3"/>
      <c r="H3377" s="3"/>
      <c r="I3377" s="3"/>
      <c r="J3377" s="3"/>
      <c r="K3377" s="3"/>
      <c r="L3377" s="3"/>
      <c r="N3377" s="121"/>
    </row>
    <row r="3378" spans="1:14" x14ac:dyDescent="0.35">
      <c r="A3378" s="3"/>
      <c r="B3378" s="3"/>
      <c r="C3378" s="3"/>
      <c r="D3378" s="3"/>
      <c r="E3378" s="3"/>
      <c r="F3378" s="3"/>
      <c r="G3378" s="3"/>
      <c r="H3378" s="3"/>
      <c r="I3378" s="3"/>
      <c r="J3378" s="3"/>
      <c r="K3378" s="3"/>
      <c r="L3378" s="3"/>
      <c r="N3378" s="121"/>
    </row>
    <row r="3379" spans="1:14" x14ac:dyDescent="0.35">
      <c r="A3379" s="3"/>
      <c r="B3379" s="3"/>
      <c r="C3379" s="3"/>
      <c r="D3379" s="3"/>
      <c r="E3379" s="3"/>
      <c r="F3379" s="3"/>
      <c r="G3379" s="3"/>
      <c r="H3379" s="3"/>
      <c r="I3379" s="3"/>
      <c r="J3379" s="3"/>
      <c r="K3379" s="3"/>
      <c r="L3379" s="3"/>
      <c r="N3379" s="121"/>
    </row>
    <row r="3380" spans="1:14" x14ac:dyDescent="0.35">
      <c r="A3380" s="3"/>
      <c r="B3380" s="3"/>
      <c r="C3380" s="3"/>
      <c r="D3380" s="3"/>
      <c r="E3380" s="3"/>
      <c r="F3380" s="3"/>
      <c r="G3380" s="3"/>
      <c r="H3380" s="3"/>
      <c r="I3380" s="3"/>
      <c r="J3380" s="3"/>
      <c r="K3380" s="3"/>
      <c r="L3380" s="3"/>
      <c r="N3380" s="121"/>
    </row>
    <row r="3381" spans="1:14" x14ac:dyDescent="0.35">
      <c r="A3381" s="3"/>
      <c r="B3381" s="3"/>
      <c r="C3381" s="3"/>
      <c r="D3381" s="3"/>
      <c r="E3381" s="3"/>
      <c r="F3381" s="3"/>
      <c r="G3381" s="3"/>
      <c r="H3381" s="3"/>
      <c r="I3381" s="3"/>
      <c r="J3381" s="3"/>
      <c r="K3381" s="3"/>
      <c r="L3381" s="3"/>
      <c r="N3381" s="121"/>
    </row>
    <row r="3382" spans="1:14" x14ac:dyDescent="0.35">
      <c r="A3382" s="3"/>
      <c r="B3382" s="3"/>
      <c r="C3382" s="3"/>
      <c r="D3382" s="3"/>
      <c r="E3382" s="3"/>
      <c r="F3382" s="3"/>
      <c r="G3382" s="3"/>
      <c r="H3382" s="3"/>
      <c r="I3382" s="3"/>
      <c r="J3382" s="3"/>
      <c r="K3382" s="3"/>
      <c r="L3382" s="3"/>
      <c r="N3382" s="121"/>
    </row>
    <row r="3383" spans="1:14" x14ac:dyDescent="0.35">
      <c r="A3383" s="3"/>
      <c r="B3383" s="3"/>
      <c r="C3383" s="3"/>
      <c r="D3383" s="3"/>
      <c r="E3383" s="3"/>
      <c r="F3383" s="3"/>
      <c r="G3383" s="3"/>
      <c r="H3383" s="3"/>
      <c r="I3383" s="3"/>
      <c r="J3383" s="3"/>
      <c r="K3383" s="3"/>
      <c r="L3383" s="3"/>
      <c r="N3383" s="121"/>
    </row>
    <row r="3384" spans="1:14" x14ac:dyDescent="0.35">
      <c r="A3384" s="3"/>
      <c r="B3384" s="3"/>
      <c r="C3384" s="3"/>
      <c r="D3384" s="3"/>
      <c r="E3384" s="3"/>
      <c r="F3384" s="3"/>
      <c r="G3384" s="3"/>
      <c r="H3384" s="3"/>
      <c r="I3384" s="3"/>
      <c r="J3384" s="3"/>
      <c r="K3384" s="3"/>
      <c r="L3384" s="3"/>
      <c r="N3384" s="121"/>
    </row>
    <row r="3385" spans="1:14" x14ac:dyDescent="0.35">
      <c r="A3385" s="3"/>
      <c r="B3385" s="3"/>
      <c r="C3385" s="3"/>
      <c r="D3385" s="3"/>
      <c r="E3385" s="3"/>
      <c r="F3385" s="3"/>
      <c r="G3385" s="3"/>
      <c r="H3385" s="3"/>
      <c r="I3385" s="3"/>
      <c r="J3385" s="3"/>
      <c r="K3385" s="3"/>
      <c r="L3385" s="3"/>
      <c r="N3385" s="121"/>
    </row>
    <row r="3386" spans="1:14" x14ac:dyDescent="0.35">
      <c r="A3386" s="3"/>
      <c r="B3386" s="3"/>
      <c r="C3386" s="3"/>
      <c r="D3386" s="3"/>
      <c r="E3386" s="3"/>
      <c r="F3386" s="3"/>
      <c r="G3386" s="3"/>
      <c r="H3386" s="3"/>
      <c r="I3386" s="3"/>
      <c r="J3386" s="3"/>
      <c r="K3386" s="3"/>
      <c r="L3386" s="3"/>
      <c r="N3386" s="121"/>
    </row>
    <row r="3387" spans="1:14" x14ac:dyDescent="0.35">
      <c r="A3387" s="3"/>
      <c r="B3387" s="3"/>
      <c r="C3387" s="3"/>
      <c r="D3387" s="3"/>
      <c r="E3387" s="3"/>
      <c r="F3387" s="3"/>
      <c r="G3387" s="3"/>
      <c r="H3387" s="3"/>
      <c r="I3387" s="3"/>
      <c r="J3387" s="3"/>
      <c r="K3387" s="3"/>
      <c r="L3387" s="3"/>
      <c r="N3387" s="121"/>
    </row>
    <row r="3388" spans="1:14" x14ac:dyDescent="0.35">
      <c r="A3388" s="3"/>
      <c r="B3388" s="3"/>
      <c r="C3388" s="3"/>
      <c r="D3388" s="3"/>
      <c r="E3388" s="3"/>
      <c r="F3388" s="3"/>
      <c r="G3388" s="3"/>
      <c r="H3388" s="3"/>
      <c r="I3388" s="3"/>
      <c r="J3388" s="3"/>
      <c r="K3388" s="3"/>
      <c r="L3388" s="3"/>
      <c r="N3388" s="121"/>
    </row>
    <row r="3389" spans="1:14" x14ac:dyDescent="0.35">
      <c r="A3389" s="3"/>
      <c r="B3389" s="3"/>
      <c r="C3389" s="3"/>
      <c r="D3389" s="3"/>
      <c r="E3389" s="3"/>
      <c r="F3389" s="3"/>
      <c r="G3389" s="3"/>
      <c r="H3389" s="3"/>
      <c r="I3389" s="3"/>
      <c r="J3389" s="3"/>
      <c r="K3389" s="3"/>
      <c r="L3389" s="3"/>
      <c r="N3389" s="121"/>
    </row>
    <row r="3390" spans="1:14" x14ac:dyDescent="0.35">
      <c r="A3390" s="3"/>
      <c r="B3390" s="3"/>
      <c r="C3390" s="3"/>
      <c r="D3390" s="3"/>
      <c r="E3390" s="3"/>
      <c r="F3390" s="3"/>
      <c r="G3390" s="3"/>
      <c r="H3390" s="3"/>
      <c r="I3390" s="3"/>
      <c r="J3390" s="3"/>
      <c r="K3390" s="3"/>
      <c r="L3390" s="3"/>
      <c r="N3390" s="121"/>
    </row>
    <row r="3391" spans="1:14" x14ac:dyDescent="0.35">
      <c r="A3391" s="3"/>
      <c r="B3391" s="3"/>
      <c r="C3391" s="3"/>
      <c r="D3391" s="3"/>
      <c r="E3391" s="3"/>
      <c r="F3391" s="3"/>
      <c r="G3391" s="3"/>
      <c r="H3391" s="3"/>
      <c r="I3391" s="3"/>
      <c r="J3391" s="3"/>
      <c r="K3391" s="3"/>
      <c r="L3391" s="3"/>
      <c r="N3391" s="121"/>
    </row>
    <row r="3392" spans="1:14" x14ac:dyDescent="0.35">
      <c r="A3392" s="3"/>
      <c r="B3392" s="3"/>
      <c r="C3392" s="3"/>
      <c r="D3392" s="3"/>
      <c r="E3392" s="3"/>
      <c r="F3392" s="3"/>
      <c r="G3392" s="3"/>
      <c r="H3392" s="3"/>
      <c r="I3392" s="3"/>
      <c r="J3392" s="3"/>
      <c r="K3392" s="3"/>
      <c r="L3392" s="3"/>
      <c r="N3392" s="121"/>
    </row>
    <row r="3393" spans="1:14" x14ac:dyDescent="0.35">
      <c r="A3393" s="3"/>
      <c r="B3393" s="3"/>
      <c r="C3393" s="3"/>
      <c r="D3393" s="3"/>
      <c r="E3393" s="3"/>
      <c r="F3393" s="3"/>
      <c r="G3393" s="3"/>
      <c r="H3393" s="3"/>
      <c r="I3393" s="3"/>
      <c r="J3393" s="3"/>
      <c r="K3393" s="3"/>
      <c r="L3393" s="3"/>
      <c r="N3393" s="121"/>
    </row>
    <row r="3394" spans="1:14" x14ac:dyDescent="0.35">
      <c r="A3394" s="3"/>
      <c r="B3394" s="3"/>
      <c r="C3394" s="3"/>
      <c r="D3394" s="3"/>
      <c r="E3394" s="3"/>
      <c r="F3394" s="3"/>
      <c r="G3394" s="3"/>
      <c r="H3394" s="3"/>
      <c r="I3394" s="3"/>
      <c r="J3394" s="3"/>
      <c r="K3394" s="3"/>
      <c r="L3394" s="3"/>
      <c r="N3394" s="121"/>
    </row>
    <row r="3395" spans="1:14" x14ac:dyDescent="0.35">
      <c r="A3395" s="3"/>
      <c r="B3395" s="3"/>
      <c r="C3395" s="3"/>
      <c r="D3395" s="3"/>
      <c r="E3395" s="3"/>
      <c r="F3395" s="3"/>
      <c r="G3395" s="3"/>
      <c r="H3395" s="3"/>
      <c r="I3395" s="3"/>
      <c r="J3395" s="3"/>
      <c r="K3395" s="3"/>
      <c r="L3395" s="3"/>
      <c r="N3395" s="121"/>
    </row>
    <row r="3396" spans="1:14" x14ac:dyDescent="0.35">
      <c r="A3396" s="3"/>
      <c r="B3396" s="3"/>
      <c r="C3396" s="3"/>
      <c r="D3396" s="3"/>
      <c r="E3396" s="3"/>
      <c r="F3396" s="3"/>
      <c r="G3396" s="3"/>
      <c r="H3396" s="3"/>
      <c r="I3396" s="3"/>
      <c r="J3396" s="3"/>
      <c r="K3396" s="3"/>
      <c r="L3396" s="3"/>
      <c r="N3396" s="121"/>
    </row>
    <row r="3397" spans="1:14" x14ac:dyDescent="0.35">
      <c r="A3397" s="3"/>
      <c r="B3397" s="3"/>
      <c r="C3397" s="3"/>
      <c r="D3397" s="3"/>
      <c r="E3397" s="3"/>
      <c r="F3397" s="3"/>
      <c r="G3397" s="3"/>
      <c r="H3397" s="3"/>
      <c r="I3397" s="3"/>
      <c r="J3397" s="3"/>
      <c r="K3397" s="3"/>
      <c r="L3397" s="3"/>
      <c r="N3397" s="121"/>
    </row>
    <row r="3398" spans="1:14" x14ac:dyDescent="0.35">
      <c r="A3398" s="3"/>
      <c r="B3398" s="3"/>
      <c r="C3398" s="3"/>
      <c r="D3398" s="3"/>
      <c r="E3398" s="3"/>
      <c r="F3398" s="3"/>
      <c r="G3398" s="3"/>
      <c r="H3398" s="3"/>
      <c r="I3398" s="3"/>
      <c r="J3398" s="3"/>
      <c r="K3398" s="3"/>
      <c r="L3398" s="3"/>
      <c r="N3398" s="121"/>
    </row>
    <row r="3399" spans="1:14" x14ac:dyDescent="0.35">
      <c r="A3399" s="3"/>
      <c r="B3399" s="3"/>
      <c r="C3399" s="3"/>
      <c r="D3399" s="3"/>
      <c r="E3399" s="3"/>
      <c r="F3399" s="3"/>
      <c r="G3399" s="3"/>
      <c r="H3399" s="3"/>
      <c r="I3399" s="3"/>
      <c r="J3399" s="3"/>
      <c r="K3399" s="3"/>
      <c r="L3399" s="3"/>
      <c r="N3399" s="121"/>
    </row>
    <row r="3400" spans="1:14" x14ac:dyDescent="0.35">
      <c r="A3400" s="3"/>
      <c r="B3400" s="3"/>
      <c r="C3400" s="3"/>
      <c r="D3400" s="3"/>
      <c r="E3400" s="3"/>
      <c r="F3400" s="3"/>
      <c r="G3400" s="3"/>
      <c r="H3400" s="3"/>
      <c r="I3400" s="3"/>
      <c r="J3400" s="3"/>
      <c r="K3400" s="3"/>
      <c r="L3400" s="3"/>
      <c r="N3400" s="121"/>
    </row>
    <row r="3401" spans="1:14" x14ac:dyDescent="0.35">
      <c r="A3401" s="3"/>
      <c r="B3401" s="3"/>
      <c r="C3401" s="3"/>
      <c r="D3401" s="3"/>
      <c r="E3401" s="3"/>
      <c r="F3401" s="3"/>
      <c r="G3401" s="3"/>
      <c r="H3401" s="3"/>
      <c r="I3401" s="3"/>
      <c r="J3401" s="3"/>
      <c r="K3401" s="3"/>
      <c r="L3401" s="3"/>
      <c r="N3401" s="121"/>
    </row>
    <row r="3402" spans="1:14" x14ac:dyDescent="0.35">
      <c r="A3402" s="3"/>
      <c r="B3402" s="3"/>
      <c r="C3402" s="3"/>
      <c r="D3402" s="3"/>
      <c r="E3402" s="3"/>
      <c r="F3402" s="3"/>
      <c r="G3402" s="3"/>
      <c r="H3402" s="3"/>
      <c r="I3402" s="3"/>
      <c r="J3402" s="3"/>
      <c r="K3402" s="3"/>
      <c r="L3402" s="3"/>
      <c r="N3402" s="121"/>
    </row>
    <row r="3403" spans="1:14" x14ac:dyDescent="0.35">
      <c r="A3403" s="3"/>
      <c r="B3403" s="3"/>
      <c r="C3403" s="3"/>
      <c r="D3403" s="3"/>
      <c r="E3403" s="3"/>
      <c r="F3403" s="3"/>
      <c r="G3403" s="3"/>
      <c r="H3403" s="3"/>
      <c r="I3403" s="3"/>
      <c r="J3403" s="3"/>
      <c r="K3403" s="3"/>
      <c r="L3403" s="3"/>
      <c r="N3403" s="121"/>
    </row>
    <row r="3404" spans="1:14" x14ac:dyDescent="0.35">
      <c r="A3404" s="3"/>
      <c r="B3404" s="3"/>
      <c r="C3404" s="3"/>
      <c r="D3404" s="3"/>
      <c r="E3404" s="3"/>
      <c r="F3404" s="3"/>
      <c r="G3404" s="3"/>
      <c r="H3404" s="3"/>
      <c r="I3404" s="3"/>
      <c r="J3404" s="3"/>
      <c r="K3404" s="3"/>
      <c r="L3404" s="3"/>
      <c r="N3404" s="121"/>
    </row>
    <row r="3405" spans="1:14" x14ac:dyDescent="0.35">
      <c r="A3405" s="3"/>
      <c r="B3405" s="3"/>
      <c r="C3405" s="3"/>
      <c r="D3405" s="3"/>
      <c r="E3405" s="3"/>
      <c r="F3405" s="3"/>
      <c r="G3405" s="3"/>
      <c r="H3405" s="3"/>
      <c r="I3405" s="3"/>
      <c r="J3405" s="3"/>
      <c r="K3405" s="3"/>
      <c r="L3405" s="3"/>
      <c r="N3405" s="121"/>
    </row>
    <row r="3406" spans="1:14" x14ac:dyDescent="0.35">
      <c r="A3406" s="3"/>
      <c r="B3406" s="3"/>
      <c r="C3406" s="3"/>
      <c r="D3406" s="3"/>
      <c r="E3406" s="3"/>
      <c r="F3406" s="3"/>
      <c r="G3406" s="3"/>
      <c r="H3406" s="3"/>
      <c r="I3406" s="3"/>
      <c r="J3406" s="3"/>
      <c r="K3406" s="3"/>
      <c r="L3406" s="3"/>
      <c r="N3406" s="121"/>
    </row>
    <row r="3407" spans="1:14" x14ac:dyDescent="0.35">
      <c r="A3407" s="3"/>
      <c r="B3407" s="3"/>
      <c r="C3407" s="3"/>
      <c r="D3407" s="3"/>
      <c r="E3407" s="3"/>
      <c r="F3407" s="3"/>
      <c r="G3407" s="3"/>
      <c r="H3407" s="3"/>
      <c r="I3407" s="3"/>
      <c r="J3407" s="3"/>
      <c r="K3407" s="3"/>
      <c r="L3407" s="3"/>
      <c r="N3407" s="121"/>
    </row>
    <row r="3408" spans="1:14" x14ac:dyDescent="0.35">
      <c r="A3408" s="3"/>
      <c r="B3408" s="3"/>
      <c r="C3408" s="3"/>
      <c r="D3408" s="3"/>
      <c r="E3408" s="3"/>
      <c r="F3408" s="3"/>
      <c r="G3408" s="3"/>
      <c r="H3408" s="3"/>
      <c r="I3408" s="3"/>
      <c r="J3408" s="3"/>
      <c r="K3408" s="3"/>
      <c r="L3408" s="3"/>
      <c r="N3408" s="121"/>
    </row>
    <row r="3409" spans="1:14" x14ac:dyDescent="0.35">
      <c r="A3409" s="3"/>
      <c r="B3409" s="3"/>
      <c r="C3409" s="3"/>
      <c r="D3409" s="3"/>
      <c r="E3409" s="3"/>
      <c r="F3409" s="3"/>
      <c r="G3409" s="3"/>
      <c r="H3409" s="3"/>
      <c r="I3409" s="3"/>
      <c r="J3409" s="3"/>
      <c r="K3409" s="3"/>
      <c r="L3409" s="3"/>
      <c r="N3409" s="121"/>
    </row>
    <row r="3410" spans="1:14" x14ac:dyDescent="0.35">
      <c r="A3410" s="3"/>
      <c r="B3410" s="3"/>
      <c r="C3410" s="3"/>
      <c r="D3410" s="3"/>
      <c r="E3410" s="3"/>
      <c r="F3410" s="3"/>
      <c r="G3410" s="3"/>
      <c r="H3410" s="3"/>
      <c r="I3410" s="3"/>
      <c r="J3410" s="3"/>
      <c r="K3410" s="3"/>
      <c r="L3410" s="3"/>
      <c r="N3410" s="121"/>
    </row>
    <row r="3411" spans="1:14" x14ac:dyDescent="0.35">
      <c r="A3411" s="3"/>
      <c r="B3411" s="3"/>
      <c r="C3411" s="3"/>
      <c r="D3411" s="3"/>
      <c r="E3411" s="3"/>
      <c r="F3411" s="3"/>
      <c r="G3411" s="3"/>
      <c r="H3411" s="3"/>
      <c r="I3411" s="3"/>
      <c r="J3411" s="3"/>
      <c r="K3411" s="3"/>
      <c r="L3411" s="3"/>
      <c r="N3411" s="121"/>
    </row>
    <row r="3412" spans="1:14" x14ac:dyDescent="0.35">
      <c r="A3412" s="3"/>
      <c r="B3412" s="3"/>
      <c r="C3412" s="3"/>
      <c r="D3412" s="3"/>
      <c r="E3412" s="3"/>
      <c r="F3412" s="3"/>
      <c r="G3412" s="3"/>
      <c r="H3412" s="3"/>
      <c r="I3412" s="3"/>
      <c r="J3412" s="3"/>
      <c r="K3412" s="3"/>
      <c r="L3412" s="3"/>
      <c r="N3412" s="121"/>
    </row>
    <row r="3413" spans="1:14" x14ac:dyDescent="0.35">
      <c r="A3413" s="3"/>
      <c r="B3413" s="3"/>
      <c r="C3413" s="3"/>
      <c r="D3413" s="3"/>
      <c r="E3413" s="3"/>
      <c r="F3413" s="3"/>
      <c r="G3413" s="3"/>
      <c r="H3413" s="3"/>
      <c r="I3413" s="3"/>
      <c r="J3413" s="3"/>
      <c r="K3413" s="3"/>
      <c r="L3413" s="3"/>
      <c r="N3413" s="121"/>
    </row>
    <row r="3414" spans="1:14" x14ac:dyDescent="0.35">
      <c r="A3414" s="3"/>
      <c r="B3414" s="3"/>
      <c r="C3414" s="3"/>
      <c r="D3414" s="3"/>
      <c r="E3414" s="3"/>
      <c r="F3414" s="3"/>
      <c r="G3414" s="3"/>
      <c r="H3414" s="3"/>
      <c r="I3414" s="3"/>
      <c r="J3414" s="3"/>
      <c r="K3414" s="3"/>
      <c r="L3414" s="3"/>
      <c r="N3414" s="121"/>
    </row>
    <row r="3415" spans="1:14" x14ac:dyDescent="0.35">
      <c r="A3415" s="3"/>
      <c r="B3415" s="3"/>
      <c r="C3415" s="3"/>
      <c r="D3415" s="3"/>
      <c r="E3415" s="3"/>
      <c r="F3415" s="3"/>
      <c r="G3415" s="3"/>
      <c r="H3415" s="3"/>
      <c r="I3415" s="3"/>
      <c r="J3415" s="3"/>
      <c r="K3415" s="3"/>
      <c r="L3415" s="3"/>
      <c r="N3415" s="121"/>
    </row>
    <row r="3416" spans="1:14" x14ac:dyDescent="0.35">
      <c r="A3416" s="3"/>
      <c r="B3416" s="3"/>
      <c r="C3416" s="3"/>
      <c r="D3416" s="3"/>
      <c r="E3416" s="3"/>
      <c r="F3416" s="3"/>
      <c r="G3416" s="3"/>
      <c r="H3416" s="3"/>
      <c r="I3416" s="3"/>
      <c r="J3416" s="3"/>
      <c r="K3416" s="3"/>
      <c r="L3416" s="3"/>
      <c r="N3416" s="121"/>
    </row>
    <row r="3417" spans="1:14" x14ac:dyDescent="0.35">
      <c r="A3417" s="3"/>
      <c r="B3417" s="3"/>
      <c r="C3417" s="3"/>
      <c r="D3417" s="3"/>
      <c r="E3417" s="3"/>
      <c r="F3417" s="3"/>
      <c r="G3417" s="3"/>
      <c r="H3417" s="3"/>
      <c r="I3417" s="3"/>
      <c r="J3417" s="3"/>
      <c r="K3417" s="3"/>
      <c r="L3417" s="3"/>
      <c r="N3417" s="121"/>
    </row>
    <row r="3418" spans="1:14" x14ac:dyDescent="0.35">
      <c r="A3418" s="3"/>
      <c r="B3418" s="3"/>
      <c r="C3418" s="3"/>
      <c r="D3418" s="3"/>
      <c r="E3418" s="3"/>
      <c r="F3418" s="3"/>
      <c r="G3418" s="3"/>
      <c r="H3418" s="3"/>
      <c r="I3418" s="3"/>
      <c r="J3418" s="3"/>
      <c r="K3418" s="3"/>
      <c r="L3418" s="3"/>
      <c r="N3418" s="121"/>
    </row>
    <row r="3419" spans="1:14" x14ac:dyDescent="0.35">
      <c r="A3419" s="3"/>
      <c r="B3419" s="3"/>
      <c r="C3419" s="3"/>
      <c r="D3419" s="3"/>
      <c r="E3419" s="3"/>
      <c r="F3419" s="3"/>
      <c r="G3419" s="3"/>
      <c r="H3419" s="3"/>
      <c r="I3419" s="3"/>
      <c r="J3419" s="3"/>
      <c r="K3419" s="3"/>
      <c r="L3419" s="3"/>
      <c r="N3419" s="121"/>
    </row>
    <row r="3420" spans="1:14" x14ac:dyDescent="0.35">
      <c r="A3420" s="3"/>
      <c r="B3420" s="3"/>
      <c r="C3420" s="3"/>
      <c r="D3420" s="3"/>
      <c r="E3420" s="3"/>
      <c r="F3420" s="3"/>
      <c r="G3420" s="3"/>
      <c r="H3420" s="3"/>
      <c r="I3420" s="3"/>
      <c r="J3420" s="3"/>
      <c r="K3420" s="3"/>
      <c r="L3420" s="3"/>
      <c r="N3420" s="121"/>
    </row>
    <row r="3421" spans="1:14" x14ac:dyDescent="0.35">
      <c r="A3421" s="3"/>
      <c r="B3421" s="3"/>
      <c r="C3421" s="3"/>
      <c r="D3421" s="3"/>
      <c r="E3421" s="3"/>
      <c r="F3421" s="3"/>
      <c r="G3421" s="3"/>
      <c r="H3421" s="3"/>
      <c r="I3421" s="3"/>
      <c r="J3421" s="3"/>
      <c r="K3421" s="3"/>
      <c r="L3421" s="3"/>
      <c r="N3421" s="121"/>
    </row>
    <row r="3422" spans="1:14" x14ac:dyDescent="0.35">
      <c r="A3422" s="3"/>
      <c r="B3422" s="3"/>
      <c r="C3422" s="3"/>
      <c r="D3422" s="3"/>
      <c r="E3422" s="3"/>
      <c r="F3422" s="3"/>
      <c r="G3422" s="3"/>
      <c r="H3422" s="3"/>
      <c r="I3422" s="3"/>
      <c r="J3422" s="3"/>
      <c r="K3422" s="3"/>
      <c r="L3422" s="3"/>
      <c r="N3422" s="121"/>
    </row>
    <row r="3423" spans="1:14" x14ac:dyDescent="0.35">
      <c r="A3423" s="3"/>
      <c r="B3423" s="3"/>
      <c r="C3423" s="3"/>
      <c r="D3423" s="3"/>
      <c r="E3423" s="3"/>
      <c r="F3423" s="3"/>
      <c r="G3423" s="3"/>
      <c r="H3423" s="3"/>
      <c r="I3423" s="3"/>
      <c r="J3423" s="3"/>
      <c r="K3423" s="3"/>
      <c r="L3423" s="3"/>
      <c r="N3423" s="121"/>
    </row>
    <row r="3424" spans="1:14" x14ac:dyDescent="0.35">
      <c r="A3424" s="3"/>
      <c r="B3424" s="3"/>
      <c r="C3424" s="3"/>
      <c r="D3424" s="3"/>
      <c r="E3424" s="3"/>
      <c r="F3424" s="3"/>
      <c r="G3424" s="3"/>
      <c r="H3424" s="3"/>
      <c r="I3424" s="3"/>
      <c r="J3424" s="3"/>
      <c r="K3424" s="3"/>
      <c r="L3424" s="3"/>
      <c r="N3424" s="121"/>
    </row>
    <row r="3425" spans="1:14" x14ac:dyDescent="0.35">
      <c r="A3425" s="3"/>
      <c r="B3425" s="3"/>
      <c r="C3425" s="3"/>
      <c r="D3425" s="3"/>
      <c r="E3425" s="3"/>
      <c r="F3425" s="3"/>
      <c r="G3425" s="3"/>
      <c r="H3425" s="3"/>
      <c r="I3425" s="3"/>
      <c r="J3425" s="3"/>
      <c r="K3425" s="3"/>
      <c r="L3425" s="3"/>
      <c r="N3425" s="121"/>
    </row>
    <row r="3426" spans="1:14" x14ac:dyDescent="0.35">
      <c r="A3426" s="3"/>
      <c r="B3426" s="3"/>
      <c r="C3426" s="3"/>
      <c r="D3426" s="3"/>
      <c r="E3426" s="3"/>
      <c r="F3426" s="3"/>
      <c r="G3426" s="3"/>
      <c r="H3426" s="3"/>
      <c r="I3426" s="3"/>
      <c r="J3426" s="3"/>
      <c r="K3426" s="3"/>
      <c r="L3426" s="3"/>
      <c r="N3426" s="121"/>
    </row>
    <row r="3427" spans="1:14" x14ac:dyDescent="0.35">
      <c r="A3427" s="3"/>
      <c r="B3427" s="3"/>
      <c r="C3427" s="3"/>
      <c r="D3427" s="3"/>
      <c r="E3427" s="3"/>
      <c r="F3427" s="3"/>
      <c r="G3427" s="3"/>
      <c r="H3427" s="3"/>
      <c r="I3427" s="3"/>
      <c r="J3427" s="3"/>
      <c r="K3427" s="3"/>
      <c r="L3427" s="3"/>
      <c r="N3427" s="121"/>
    </row>
    <row r="3428" spans="1:14" x14ac:dyDescent="0.35">
      <c r="A3428" s="3"/>
      <c r="B3428" s="3"/>
      <c r="C3428" s="3"/>
      <c r="D3428" s="3"/>
      <c r="E3428" s="3"/>
      <c r="F3428" s="3"/>
      <c r="G3428" s="3"/>
      <c r="H3428" s="3"/>
      <c r="I3428" s="3"/>
      <c r="J3428" s="3"/>
      <c r="K3428" s="3"/>
      <c r="L3428" s="3"/>
      <c r="N3428" s="121"/>
    </row>
    <row r="3429" spans="1:14" x14ac:dyDescent="0.35">
      <c r="A3429" s="3"/>
      <c r="B3429" s="3"/>
      <c r="C3429" s="3"/>
      <c r="D3429" s="3"/>
      <c r="E3429" s="3"/>
      <c r="F3429" s="3"/>
      <c r="G3429" s="3"/>
      <c r="H3429" s="3"/>
      <c r="I3429" s="3"/>
      <c r="J3429" s="3"/>
      <c r="K3429" s="3"/>
      <c r="L3429" s="3"/>
      <c r="N3429" s="121"/>
    </row>
    <row r="3430" spans="1:14" x14ac:dyDescent="0.35">
      <c r="A3430" s="3"/>
      <c r="B3430" s="3"/>
      <c r="C3430" s="3"/>
      <c r="D3430" s="3"/>
      <c r="E3430" s="3"/>
      <c r="F3430" s="3"/>
      <c r="G3430" s="3"/>
      <c r="H3430" s="3"/>
      <c r="I3430" s="3"/>
      <c r="J3430" s="3"/>
      <c r="K3430" s="3"/>
      <c r="L3430" s="3"/>
      <c r="N3430" s="121"/>
    </row>
    <row r="3431" spans="1:14" x14ac:dyDescent="0.35">
      <c r="A3431" s="3"/>
      <c r="B3431" s="3"/>
      <c r="C3431" s="3"/>
      <c r="D3431" s="3"/>
      <c r="E3431" s="3"/>
      <c r="F3431" s="3"/>
      <c r="G3431" s="3"/>
      <c r="H3431" s="3"/>
      <c r="I3431" s="3"/>
      <c r="J3431" s="3"/>
      <c r="K3431" s="3"/>
      <c r="L3431" s="3"/>
      <c r="N3431" s="121"/>
    </row>
    <row r="3432" spans="1:14" x14ac:dyDescent="0.35">
      <c r="A3432" s="3"/>
      <c r="B3432" s="3"/>
      <c r="C3432" s="3"/>
      <c r="D3432" s="3"/>
      <c r="E3432" s="3"/>
      <c r="F3432" s="3"/>
      <c r="G3432" s="3"/>
      <c r="H3432" s="3"/>
      <c r="I3432" s="3"/>
      <c r="J3432" s="3"/>
      <c r="K3432" s="3"/>
      <c r="L3432" s="3"/>
      <c r="N3432" s="121"/>
    </row>
    <row r="3433" spans="1:14" x14ac:dyDescent="0.35">
      <c r="A3433" s="3"/>
      <c r="B3433" s="3"/>
      <c r="C3433" s="3"/>
      <c r="D3433" s="3"/>
      <c r="E3433" s="3"/>
      <c r="F3433" s="3"/>
      <c r="G3433" s="3"/>
      <c r="H3433" s="3"/>
      <c r="I3433" s="3"/>
      <c r="J3433" s="3"/>
      <c r="K3433" s="3"/>
      <c r="L3433" s="3"/>
      <c r="N3433" s="121"/>
    </row>
    <row r="3434" spans="1:14" x14ac:dyDescent="0.35">
      <c r="A3434" s="3"/>
      <c r="B3434" s="3"/>
      <c r="C3434" s="3"/>
      <c r="D3434" s="3"/>
      <c r="E3434" s="3"/>
      <c r="F3434" s="3"/>
      <c r="G3434" s="3"/>
      <c r="H3434" s="3"/>
      <c r="I3434" s="3"/>
      <c r="J3434" s="3"/>
      <c r="K3434" s="3"/>
      <c r="L3434" s="3"/>
      <c r="N3434" s="121"/>
    </row>
    <row r="3435" spans="1:14" x14ac:dyDescent="0.35">
      <c r="A3435" s="3"/>
      <c r="B3435" s="3"/>
      <c r="C3435" s="3"/>
      <c r="D3435" s="3"/>
      <c r="E3435" s="3"/>
      <c r="F3435" s="3"/>
      <c r="G3435" s="3"/>
      <c r="H3435" s="3"/>
      <c r="I3435" s="3"/>
      <c r="J3435" s="3"/>
      <c r="K3435" s="3"/>
      <c r="L3435" s="3"/>
      <c r="N3435" s="121"/>
    </row>
    <row r="3436" spans="1:14" x14ac:dyDescent="0.35">
      <c r="A3436" s="3"/>
      <c r="B3436" s="3"/>
      <c r="C3436" s="3"/>
      <c r="D3436" s="3"/>
      <c r="E3436" s="3"/>
      <c r="F3436" s="3"/>
      <c r="G3436" s="3"/>
      <c r="H3436" s="3"/>
      <c r="I3436" s="3"/>
      <c r="J3436" s="3"/>
      <c r="K3436" s="3"/>
      <c r="L3436" s="3"/>
      <c r="N3436" s="121"/>
    </row>
    <row r="3437" spans="1:14" x14ac:dyDescent="0.35">
      <c r="A3437" s="3"/>
      <c r="B3437" s="3"/>
      <c r="C3437" s="3"/>
      <c r="D3437" s="3"/>
      <c r="E3437" s="3"/>
      <c r="F3437" s="3"/>
      <c r="G3437" s="3"/>
      <c r="H3437" s="3"/>
      <c r="I3437" s="3"/>
      <c r="J3437" s="3"/>
      <c r="K3437" s="3"/>
      <c r="L3437" s="3"/>
      <c r="N3437" s="121"/>
    </row>
    <row r="3438" spans="1:14" x14ac:dyDescent="0.35">
      <c r="A3438" s="3"/>
      <c r="B3438" s="3"/>
      <c r="C3438" s="3"/>
      <c r="D3438" s="3"/>
      <c r="E3438" s="3"/>
      <c r="F3438" s="3"/>
      <c r="G3438" s="3"/>
      <c r="H3438" s="3"/>
      <c r="I3438" s="3"/>
      <c r="J3438" s="3"/>
      <c r="K3438" s="3"/>
      <c r="L3438" s="3"/>
      <c r="N3438" s="121"/>
    </row>
    <row r="3439" spans="1:14" x14ac:dyDescent="0.35">
      <c r="A3439" s="3"/>
      <c r="B3439" s="3"/>
      <c r="C3439" s="3"/>
      <c r="D3439" s="3"/>
      <c r="E3439" s="3"/>
      <c r="F3439" s="3"/>
      <c r="G3439" s="3"/>
      <c r="H3439" s="3"/>
      <c r="I3439" s="3"/>
      <c r="J3439" s="3"/>
      <c r="K3439" s="3"/>
      <c r="L3439" s="3"/>
      <c r="N3439" s="121"/>
    </row>
    <row r="3440" spans="1:14" x14ac:dyDescent="0.35">
      <c r="A3440" s="3"/>
      <c r="B3440" s="3"/>
      <c r="C3440" s="3"/>
      <c r="D3440" s="3"/>
      <c r="E3440" s="3"/>
      <c r="F3440" s="3"/>
      <c r="G3440" s="3"/>
      <c r="H3440" s="3"/>
      <c r="I3440" s="3"/>
      <c r="J3440" s="3"/>
      <c r="K3440" s="3"/>
      <c r="L3440" s="3"/>
      <c r="N3440" s="121"/>
    </row>
    <row r="3441" spans="1:14" x14ac:dyDescent="0.35">
      <c r="A3441" s="3"/>
      <c r="B3441" s="3"/>
      <c r="C3441" s="3"/>
      <c r="D3441" s="3"/>
      <c r="E3441" s="3"/>
      <c r="F3441" s="3"/>
      <c r="G3441" s="3"/>
      <c r="H3441" s="3"/>
      <c r="I3441" s="3"/>
      <c r="J3441" s="3"/>
      <c r="K3441" s="3"/>
      <c r="L3441" s="3"/>
      <c r="N3441" s="121"/>
    </row>
    <row r="3442" spans="1:14" x14ac:dyDescent="0.35">
      <c r="A3442" s="3"/>
      <c r="B3442" s="3"/>
      <c r="C3442" s="3"/>
      <c r="D3442" s="3"/>
      <c r="E3442" s="3"/>
      <c r="F3442" s="3"/>
      <c r="G3442" s="3"/>
      <c r="H3442" s="3"/>
      <c r="I3442" s="3"/>
      <c r="J3442" s="3"/>
      <c r="K3442" s="3"/>
      <c r="L3442" s="3"/>
      <c r="N3442" s="121"/>
    </row>
    <row r="3443" spans="1:14" x14ac:dyDescent="0.35">
      <c r="A3443" s="3"/>
      <c r="B3443" s="3"/>
      <c r="C3443" s="3"/>
      <c r="D3443" s="3"/>
      <c r="E3443" s="3"/>
      <c r="F3443" s="3"/>
      <c r="G3443" s="3"/>
      <c r="H3443" s="3"/>
      <c r="I3443" s="3"/>
      <c r="J3443" s="3"/>
      <c r="K3443" s="3"/>
      <c r="L3443" s="3"/>
      <c r="N3443" s="121"/>
    </row>
    <row r="3444" spans="1:14" x14ac:dyDescent="0.35">
      <c r="A3444" s="3"/>
      <c r="B3444" s="3"/>
      <c r="C3444" s="3"/>
      <c r="D3444" s="3"/>
      <c r="E3444" s="3"/>
      <c r="F3444" s="3"/>
      <c r="G3444" s="3"/>
      <c r="H3444" s="3"/>
      <c r="I3444" s="3"/>
      <c r="J3444" s="3"/>
      <c r="K3444" s="3"/>
      <c r="L3444" s="3"/>
      <c r="N3444" s="121"/>
    </row>
    <row r="3445" spans="1:14" x14ac:dyDescent="0.35">
      <c r="A3445" s="3"/>
      <c r="B3445" s="3"/>
      <c r="C3445" s="3"/>
      <c r="D3445" s="3"/>
      <c r="E3445" s="3"/>
      <c r="F3445" s="3"/>
      <c r="G3445" s="3"/>
      <c r="H3445" s="3"/>
      <c r="I3445" s="3"/>
      <c r="J3445" s="3"/>
      <c r="K3445" s="3"/>
      <c r="L3445" s="3"/>
      <c r="N3445" s="121"/>
    </row>
    <row r="3446" spans="1:14" x14ac:dyDescent="0.35">
      <c r="A3446" s="3"/>
      <c r="B3446" s="3"/>
      <c r="C3446" s="3"/>
      <c r="D3446" s="3"/>
      <c r="E3446" s="3"/>
      <c r="F3446" s="3"/>
      <c r="G3446" s="3"/>
      <c r="H3446" s="3"/>
      <c r="I3446" s="3"/>
      <c r="J3446" s="3"/>
      <c r="K3446" s="3"/>
      <c r="L3446" s="3"/>
      <c r="N3446" s="121"/>
    </row>
    <row r="3447" spans="1:14" x14ac:dyDescent="0.35">
      <c r="A3447" s="3"/>
      <c r="B3447" s="3"/>
      <c r="C3447" s="3"/>
      <c r="D3447" s="3"/>
      <c r="E3447" s="3"/>
      <c r="F3447" s="3"/>
      <c r="G3447" s="3"/>
      <c r="H3447" s="3"/>
      <c r="I3447" s="3"/>
      <c r="J3447" s="3"/>
      <c r="K3447" s="3"/>
      <c r="L3447" s="3"/>
      <c r="N3447" s="121"/>
    </row>
    <row r="3448" spans="1:14" x14ac:dyDescent="0.35">
      <c r="A3448" s="3"/>
      <c r="B3448" s="3"/>
      <c r="C3448" s="3"/>
      <c r="D3448" s="3"/>
      <c r="E3448" s="3"/>
      <c r="F3448" s="3"/>
      <c r="G3448" s="3"/>
      <c r="H3448" s="3"/>
      <c r="I3448" s="3"/>
      <c r="J3448" s="3"/>
      <c r="K3448" s="3"/>
      <c r="L3448" s="3"/>
      <c r="N3448" s="121"/>
    </row>
    <row r="3449" spans="1:14" x14ac:dyDescent="0.35">
      <c r="A3449" s="3"/>
      <c r="B3449" s="3"/>
      <c r="C3449" s="3"/>
      <c r="D3449" s="3"/>
      <c r="E3449" s="3"/>
      <c r="F3449" s="3"/>
      <c r="G3449" s="3"/>
      <c r="H3449" s="3"/>
      <c r="I3449" s="3"/>
      <c r="J3449" s="3"/>
      <c r="K3449" s="3"/>
      <c r="L3449" s="3"/>
      <c r="N3449" s="121"/>
    </row>
    <row r="3450" spans="1:14" x14ac:dyDescent="0.35">
      <c r="A3450" s="3"/>
      <c r="B3450" s="3"/>
      <c r="C3450" s="3"/>
      <c r="D3450" s="3"/>
      <c r="E3450" s="3"/>
      <c r="F3450" s="3"/>
      <c r="G3450" s="3"/>
      <c r="H3450" s="3"/>
      <c r="I3450" s="3"/>
      <c r="J3450" s="3"/>
      <c r="K3450" s="3"/>
      <c r="L3450" s="3"/>
      <c r="N3450" s="121"/>
    </row>
    <row r="3451" spans="1:14" x14ac:dyDescent="0.35">
      <c r="A3451" s="3"/>
      <c r="B3451" s="3"/>
      <c r="C3451" s="3"/>
      <c r="D3451" s="3"/>
      <c r="E3451" s="3"/>
      <c r="F3451" s="3"/>
      <c r="G3451" s="3"/>
      <c r="H3451" s="3"/>
      <c r="I3451" s="3"/>
      <c r="J3451" s="3"/>
      <c r="K3451" s="3"/>
      <c r="L3451" s="3"/>
      <c r="N3451" s="121"/>
    </row>
    <row r="3452" spans="1:14" x14ac:dyDescent="0.35">
      <c r="A3452" s="3"/>
      <c r="B3452" s="3"/>
      <c r="C3452" s="3"/>
      <c r="D3452" s="3"/>
      <c r="E3452" s="3"/>
      <c r="F3452" s="3"/>
      <c r="G3452" s="3"/>
      <c r="H3452" s="3"/>
      <c r="I3452" s="3"/>
      <c r="J3452" s="3"/>
      <c r="K3452" s="3"/>
      <c r="L3452" s="3"/>
      <c r="N3452" s="121"/>
    </row>
    <row r="3453" spans="1:14" x14ac:dyDescent="0.35">
      <c r="A3453" s="3"/>
      <c r="B3453" s="3"/>
      <c r="C3453" s="3"/>
      <c r="D3453" s="3"/>
      <c r="E3453" s="3"/>
      <c r="F3453" s="3"/>
      <c r="G3453" s="3"/>
      <c r="H3453" s="3"/>
      <c r="I3453" s="3"/>
      <c r="J3453" s="3"/>
      <c r="K3453" s="3"/>
      <c r="L3453" s="3"/>
      <c r="N3453" s="121"/>
    </row>
    <row r="3454" spans="1:14" x14ac:dyDescent="0.35">
      <c r="A3454" s="3"/>
      <c r="B3454" s="3"/>
      <c r="C3454" s="3"/>
      <c r="D3454" s="3"/>
      <c r="E3454" s="3"/>
      <c r="F3454" s="3"/>
      <c r="G3454" s="3"/>
      <c r="H3454" s="3"/>
      <c r="I3454" s="3"/>
      <c r="J3454" s="3"/>
      <c r="K3454" s="3"/>
      <c r="L3454" s="3"/>
      <c r="N3454" s="121"/>
    </row>
    <row r="3455" spans="1:14" x14ac:dyDescent="0.35">
      <c r="A3455" s="3"/>
      <c r="B3455" s="3"/>
      <c r="C3455" s="3"/>
      <c r="D3455" s="3"/>
      <c r="E3455" s="3"/>
      <c r="F3455" s="3"/>
      <c r="G3455" s="3"/>
      <c r="H3455" s="3"/>
      <c r="I3455" s="3"/>
      <c r="J3455" s="3"/>
      <c r="K3455" s="3"/>
      <c r="L3455" s="3"/>
      <c r="N3455" s="121"/>
    </row>
    <row r="3456" spans="1:14" x14ac:dyDescent="0.35">
      <c r="A3456" s="3"/>
      <c r="B3456" s="3"/>
      <c r="C3456" s="3"/>
      <c r="D3456" s="3"/>
      <c r="E3456" s="3"/>
      <c r="F3456" s="3"/>
      <c r="G3456" s="3"/>
      <c r="H3456" s="3"/>
      <c r="I3456" s="3"/>
      <c r="J3456" s="3"/>
      <c r="K3456" s="3"/>
      <c r="L3456" s="3"/>
      <c r="N3456" s="121"/>
    </row>
    <row r="3457" spans="1:14" x14ac:dyDescent="0.35">
      <c r="A3457" s="3"/>
      <c r="B3457" s="3"/>
      <c r="C3457" s="3"/>
      <c r="D3457" s="3"/>
      <c r="E3457" s="3"/>
      <c r="F3457" s="3"/>
      <c r="G3457" s="3"/>
      <c r="H3457" s="3"/>
      <c r="I3457" s="3"/>
      <c r="J3457" s="3"/>
      <c r="K3457" s="3"/>
      <c r="L3457" s="3"/>
      <c r="N3457" s="121"/>
    </row>
    <row r="3458" spans="1:14" x14ac:dyDescent="0.35">
      <c r="A3458" s="3"/>
      <c r="B3458" s="3"/>
      <c r="C3458" s="3"/>
      <c r="D3458" s="3"/>
      <c r="E3458" s="3"/>
      <c r="F3458" s="3"/>
      <c r="G3458" s="3"/>
      <c r="H3458" s="3"/>
      <c r="I3458" s="3"/>
      <c r="J3458" s="3"/>
      <c r="K3458" s="3"/>
      <c r="L3458" s="3"/>
      <c r="N3458" s="121"/>
    </row>
    <row r="3459" spans="1:14" x14ac:dyDescent="0.35">
      <c r="A3459" s="3"/>
      <c r="B3459" s="3"/>
      <c r="C3459" s="3"/>
      <c r="D3459" s="3"/>
      <c r="E3459" s="3"/>
      <c r="F3459" s="3"/>
      <c r="G3459" s="3"/>
      <c r="H3459" s="3"/>
      <c r="I3459" s="3"/>
      <c r="J3459" s="3"/>
      <c r="K3459" s="3"/>
      <c r="L3459" s="3"/>
      <c r="N3459" s="121"/>
    </row>
    <row r="3460" spans="1:14" x14ac:dyDescent="0.35">
      <c r="A3460" s="3"/>
      <c r="B3460" s="3"/>
      <c r="C3460" s="3"/>
      <c r="D3460" s="3"/>
      <c r="E3460" s="3"/>
      <c r="F3460" s="3"/>
      <c r="G3460" s="3"/>
      <c r="H3460" s="3"/>
      <c r="I3460" s="3"/>
      <c r="J3460" s="3"/>
      <c r="K3460" s="3"/>
      <c r="L3460" s="3"/>
      <c r="N3460" s="121"/>
    </row>
    <row r="3461" spans="1:14" x14ac:dyDescent="0.35">
      <c r="A3461" s="3"/>
      <c r="B3461" s="3"/>
      <c r="C3461" s="3"/>
      <c r="D3461" s="3"/>
      <c r="E3461" s="3"/>
      <c r="F3461" s="3"/>
      <c r="G3461" s="3"/>
      <c r="H3461" s="3"/>
      <c r="I3461" s="3"/>
      <c r="J3461" s="3"/>
      <c r="K3461" s="3"/>
      <c r="L3461" s="3"/>
      <c r="N3461" s="121"/>
    </row>
    <row r="3462" spans="1:14" x14ac:dyDescent="0.35">
      <c r="A3462" s="3"/>
      <c r="B3462" s="3"/>
      <c r="C3462" s="3"/>
      <c r="D3462" s="3"/>
      <c r="E3462" s="3"/>
      <c r="F3462" s="3"/>
      <c r="G3462" s="3"/>
      <c r="H3462" s="3"/>
      <c r="I3462" s="3"/>
      <c r="J3462" s="3"/>
      <c r="K3462" s="3"/>
      <c r="L3462" s="3"/>
      <c r="N3462" s="121"/>
    </row>
    <row r="3463" spans="1:14" x14ac:dyDescent="0.35">
      <c r="A3463" s="3"/>
      <c r="B3463" s="3"/>
      <c r="C3463" s="3"/>
      <c r="D3463" s="3"/>
      <c r="E3463" s="3"/>
      <c r="F3463" s="3"/>
      <c r="G3463" s="3"/>
      <c r="H3463" s="3"/>
      <c r="I3463" s="3"/>
      <c r="J3463" s="3"/>
      <c r="K3463" s="3"/>
      <c r="L3463" s="3"/>
      <c r="N3463" s="121"/>
    </row>
    <row r="3464" spans="1:14" x14ac:dyDescent="0.35">
      <c r="A3464" s="3"/>
      <c r="B3464" s="3"/>
      <c r="C3464" s="3"/>
      <c r="D3464" s="3"/>
      <c r="E3464" s="3"/>
      <c r="F3464" s="3"/>
      <c r="G3464" s="3"/>
      <c r="H3464" s="3"/>
      <c r="I3464" s="3"/>
      <c r="J3464" s="3"/>
      <c r="K3464" s="3"/>
      <c r="L3464" s="3"/>
      <c r="N3464" s="121"/>
    </row>
    <row r="3465" spans="1:14" x14ac:dyDescent="0.35">
      <c r="A3465" s="3"/>
      <c r="B3465" s="3"/>
      <c r="C3465" s="3"/>
      <c r="D3465" s="3"/>
      <c r="E3465" s="3"/>
      <c r="F3465" s="3"/>
      <c r="G3465" s="3"/>
      <c r="H3465" s="3"/>
      <c r="I3465" s="3"/>
      <c r="J3465" s="3"/>
      <c r="K3465" s="3"/>
      <c r="L3465" s="3"/>
      <c r="N3465" s="121"/>
    </row>
    <row r="3466" spans="1:14" x14ac:dyDescent="0.35">
      <c r="A3466" s="3"/>
      <c r="B3466" s="3"/>
      <c r="C3466" s="3"/>
      <c r="D3466" s="3"/>
      <c r="E3466" s="3"/>
      <c r="F3466" s="3"/>
      <c r="G3466" s="3"/>
      <c r="H3466" s="3"/>
      <c r="I3466" s="3"/>
      <c r="J3466" s="3"/>
      <c r="K3466" s="3"/>
      <c r="L3466" s="3"/>
      <c r="N3466" s="121"/>
    </row>
    <row r="3467" spans="1:14" x14ac:dyDescent="0.35">
      <c r="A3467" s="3"/>
      <c r="B3467" s="3"/>
      <c r="C3467" s="3"/>
      <c r="D3467" s="3"/>
      <c r="E3467" s="3"/>
      <c r="F3467" s="3"/>
      <c r="G3467" s="3"/>
      <c r="H3467" s="3"/>
      <c r="I3467" s="3"/>
      <c r="J3467" s="3"/>
      <c r="K3467" s="3"/>
      <c r="L3467" s="3"/>
      <c r="N3467" s="121"/>
    </row>
    <row r="3468" spans="1:14" x14ac:dyDescent="0.35">
      <c r="A3468" s="3"/>
      <c r="B3468" s="3"/>
      <c r="C3468" s="3"/>
      <c r="D3468" s="3"/>
      <c r="E3468" s="3"/>
      <c r="F3468" s="3"/>
      <c r="G3468" s="3"/>
      <c r="H3468" s="3"/>
      <c r="I3468" s="3"/>
      <c r="J3468" s="3"/>
      <c r="K3468" s="3"/>
      <c r="L3468" s="3"/>
      <c r="N3468" s="121"/>
    </row>
    <row r="3469" spans="1:14" x14ac:dyDescent="0.35">
      <c r="A3469" s="3"/>
      <c r="B3469" s="3"/>
      <c r="C3469" s="3"/>
      <c r="D3469" s="3"/>
      <c r="E3469" s="3"/>
      <c r="F3469" s="3"/>
      <c r="G3469" s="3"/>
      <c r="H3469" s="3"/>
      <c r="I3469" s="3"/>
      <c r="J3469" s="3"/>
      <c r="K3469" s="3"/>
      <c r="L3469" s="3"/>
      <c r="N3469" s="121"/>
    </row>
    <row r="3470" spans="1:14" x14ac:dyDescent="0.35">
      <c r="A3470" s="3"/>
      <c r="B3470" s="3"/>
      <c r="C3470" s="3"/>
      <c r="D3470" s="3"/>
      <c r="E3470" s="3"/>
      <c r="F3470" s="3"/>
      <c r="G3470" s="3"/>
      <c r="H3470" s="3"/>
      <c r="I3470" s="3"/>
      <c r="J3470" s="3"/>
      <c r="K3470" s="3"/>
      <c r="L3470" s="3"/>
      <c r="N3470" s="121"/>
    </row>
    <row r="3471" spans="1:14" x14ac:dyDescent="0.35">
      <c r="A3471" s="3"/>
      <c r="B3471" s="3"/>
      <c r="C3471" s="3"/>
      <c r="D3471" s="3"/>
      <c r="E3471" s="3"/>
      <c r="F3471" s="3"/>
      <c r="G3471" s="3"/>
      <c r="H3471" s="3"/>
      <c r="I3471" s="3"/>
      <c r="J3471" s="3"/>
      <c r="K3471" s="3"/>
      <c r="L3471" s="3"/>
      <c r="N3471" s="121"/>
    </row>
    <row r="3472" spans="1:14" x14ac:dyDescent="0.35">
      <c r="A3472" s="3"/>
      <c r="B3472" s="3"/>
      <c r="C3472" s="3"/>
      <c r="D3472" s="3"/>
      <c r="E3472" s="3"/>
      <c r="F3472" s="3"/>
      <c r="G3472" s="3"/>
      <c r="H3472" s="3"/>
      <c r="I3472" s="3"/>
      <c r="J3472" s="3"/>
      <c r="K3472" s="3"/>
      <c r="L3472" s="3"/>
      <c r="N3472" s="121"/>
    </row>
    <row r="3473" spans="1:14" x14ac:dyDescent="0.35">
      <c r="A3473" s="3"/>
      <c r="B3473" s="3"/>
      <c r="C3473" s="3"/>
      <c r="D3473" s="3"/>
      <c r="E3473" s="3"/>
      <c r="F3473" s="3"/>
      <c r="G3473" s="3"/>
      <c r="H3473" s="3"/>
      <c r="I3473" s="3"/>
      <c r="J3473" s="3"/>
      <c r="K3473" s="3"/>
      <c r="L3473" s="3"/>
      <c r="N3473" s="121"/>
    </row>
    <row r="3474" spans="1:14" x14ac:dyDescent="0.35">
      <c r="A3474" s="3"/>
      <c r="B3474" s="3"/>
      <c r="C3474" s="3"/>
      <c r="D3474" s="3"/>
      <c r="E3474" s="3"/>
      <c r="F3474" s="3"/>
      <c r="G3474" s="3"/>
      <c r="H3474" s="3"/>
      <c r="I3474" s="3"/>
      <c r="J3474" s="3"/>
      <c r="K3474" s="3"/>
      <c r="L3474" s="3"/>
      <c r="N3474" s="121"/>
    </row>
    <row r="3475" spans="1:14" x14ac:dyDescent="0.35">
      <c r="A3475" s="3"/>
      <c r="B3475" s="3"/>
      <c r="C3475" s="3"/>
      <c r="D3475" s="3"/>
      <c r="E3475" s="3"/>
      <c r="F3475" s="3"/>
      <c r="G3475" s="3"/>
      <c r="H3475" s="3"/>
      <c r="I3475" s="3"/>
      <c r="J3475" s="3"/>
      <c r="K3475" s="3"/>
      <c r="L3475" s="3"/>
      <c r="N3475" s="121"/>
    </row>
    <row r="3476" spans="1:14" x14ac:dyDescent="0.35">
      <c r="A3476" s="3"/>
      <c r="B3476" s="3"/>
      <c r="C3476" s="3"/>
      <c r="D3476" s="3"/>
      <c r="E3476" s="3"/>
      <c r="F3476" s="3"/>
      <c r="G3476" s="3"/>
      <c r="H3476" s="3"/>
      <c r="I3476" s="3"/>
      <c r="J3476" s="3"/>
      <c r="K3476" s="3"/>
      <c r="L3476" s="3"/>
      <c r="N3476" s="121"/>
    </row>
    <row r="3477" spans="1:14" x14ac:dyDescent="0.35">
      <c r="A3477" s="3"/>
      <c r="B3477" s="3"/>
      <c r="C3477" s="3"/>
      <c r="D3477" s="3"/>
      <c r="E3477" s="3"/>
      <c r="F3477" s="3"/>
      <c r="G3477" s="3"/>
      <c r="H3477" s="3"/>
      <c r="I3477" s="3"/>
      <c r="J3477" s="3"/>
      <c r="K3477" s="3"/>
      <c r="L3477" s="3"/>
      <c r="N3477" s="121"/>
    </row>
    <row r="3478" spans="1:14" x14ac:dyDescent="0.35">
      <c r="A3478" s="3"/>
      <c r="B3478" s="3"/>
      <c r="C3478" s="3"/>
      <c r="D3478" s="3"/>
      <c r="E3478" s="3"/>
      <c r="F3478" s="3"/>
      <c r="G3478" s="3"/>
      <c r="H3478" s="3"/>
      <c r="I3478" s="3"/>
      <c r="J3478" s="3"/>
      <c r="K3478" s="3"/>
      <c r="L3478" s="3"/>
      <c r="N3478" s="121"/>
    </row>
    <row r="3479" spans="1:14" x14ac:dyDescent="0.35">
      <c r="A3479" s="3"/>
      <c r="B3479" s="3"/>
      <c r="C3479" s="3"/>
      <c r="D3479" s="3"/>
      <c r="E3479" s="3"/>
      <c r="F3479" s="3"/>
      <c r="G3479" s="3"/>
      <c r="H3479" s="3"/>
      <c r="I3479" s="3"/>
      <c r="J3479" s="3"/>
      <c r="K3479" s="3"/>
      <c r="L3479" s="3"/>
      <c r="N3479" s="121"/>
    </row>
    <row r="3480" spans="1:14" x14ac:dyDescent="0.35">
      <c r="A3480" s="3"/>
      <c r="B3480" s="3"/>
      <c r="C3480" s="3"/>
      <c r="D3480" s="3"/>
      <c r="E3480" s="3"/>
      <c r="F3480" s="3"/>
      <c r="G3480" s="3"/>
      <c r="H3480" s="3"/>
      <c r="I3480" s="3"/>
      <c r="J3480" s="3"/>
      <c r="K3480" s="3"/>
      <c r="L3480" s="3"/>
      <c r="N3480" s="121"/>
    </row>
    <row r="3481" spans="1:14" x14ac:dyDescent="0.35">
      <c r="A3481" s="3"/>
      <c r="B3481" s="3"/>
      <c r="C3481" s="3"/>
      <c r="D3481" s="3"/>
      <c r="E3481" s="3"/>
      <c r="F3481" s="3"/>
      <c r="G3481" s="3"/>
      <c r="H3481" s="3"/>
      <c r="I3481" s="3"/>
      <c r="J3481" s="3"/>
      <c r="K3481" s="3"/>
      <c r="L3481" s="3"/>
      <c r="N3481" s="121"/>
    </row>
    <row r="3482" spans="1:14" x14ac:dyDescent="0.35">
      <c r="A3482" s="3"/>
      <c r="B3482" s="3"/>
      <c r="C3482" s="3"/>
      <c r="D3482" s="3"/>
      <c r="E3482" s="3"/>
      <c r="F3482" s="3"/>
      <c r="G3482" s="3"/>
      <c r="H3482" s="3"/>
      <c r="I3482" s="3"/>
      <c r="J3482" s="3"/>
      <c r="K3482" s="3"/>
      <c r="L3482" s="3"/>
      <c r="N3482" s="121"/>
    </row>
    <row r="3483" spans="1:14" x14ac:dyDescent="0.35">
      <c r="A3483" s="3"/>
      <c r="B3483" s="3"/>
      <c r="C3483" s="3"/>
      <c r="D3483" s="3"/>
      <c r="E3483" s="3"/>
      <c r="F3483" s="3"/>
      <c r="G3483" s="3"/>
      <c r="H3483" s="3"/>
      <c r="I3483" s="3"/>
      <c r="J3483" s="3"/>
      <c r="K3483" s="3"/>
      <c r="L3483" s="3"/>
      <c r="N3483" s="121"/>
    </row>
    <row r="3484" spans="1:14" x14ac:dyDescent="0.35">
      <c r="A3484" s="3"/>
      <c r="B3484" s="3"/>
      <c r="C3484" s="3"/>
      <c r="D3484" s="3"/>
      <c r="E3484" s="3"/>
      <c r="F3484" s="3"/>
      <c r="G3484" s="3"/>
      <c r="H3484" s="3"/>
      <c r="I3484" s="3"/>
      <c r="J3484" s="3"/>
      <c r="K3484" s="3"/>
      <c r="L3484" s="3"/>
      <c r="N3484" s="121"/>
    </row>
    <row r="3485" spans="1:14" x14ac:dyDescent="0.35">
      <c r="A3485" s="3"/>
      <c r="B3485" s="3"/>
      <c r="C3485" s="3"/>
      <c r="D3485" s="3"/>
      <c r="E3485" s="3"/>
      <c r="F3485" s="3"/>
      <c r="G3485" s="3"/>
      <c r="H3485" s="3"/>
      <c r="I3485" s="3"/>
      <c r="J3485" s="3"/>
      <c r="K3485" s="3"/>
      <c r="L3485" s="3"/>
      <c r="N3485" s="121"/>
    </row>
    <row r="3486" spans="1:14" x14ac:dyDescent="0.35">
      <c r="A3486" s="3"/>
      <c r="B3486" s="3"/>
      <c r="C3486" s="3"/>
      <c r="D3486" s="3"/>
      <c r="E3486" s="3"/>
      <c r="F3486" s="3"/>
      <c r="G3486" s="3"/>
      <c r="H3486" s="3"/>
      <c r="I3486" s="3"/>
      <c r="J3486" s="3"/>
      <c r="K3486" s="3"/>
      <c r="L3486" s="3"/>
      <c r="N3486" s="121"/>
    </row>
    <row r="3487" spans="1:14" x14ac:dyDescent="0.35">
      <c r="A3487" s="3"/>
      <c r="B3487" s="3"/>
      <c r="C3487" s="3"/>
      <c r="D3487" s="3"/>
      <c r="E3487" s="3"/>
      <c r="F3487" s="3"/>
      <c r="G3487" s="3"/>
      <c r="H3487" s="3"/>
      <c r="I3487" s="3"/>
      <c r="J3487" s="3"/>
      <c r="K3487" s="3"/>
      <c r="L3487" s="3"/>
      <c r="N3487" s="121"/>
    </row>
    <row r="3488" spans="1:14" x14ac:dyDescent="0.35">
      <c r="A3488" s="3"/>
      <c r="B3488" s="3"/>
      <c r="C3488" s="3"/>
      <c r="D3488" s="3"/>
      <c r="E3488" s="3"/>
      <c r="F3488" s="3"/>
      <c r="G3488" s="3"/>
      <c r="H3488" s="3"/>
      <c r="I3488" s="3"/>
      <c r="J3488" s="3"/>
      <c r="K3488" s="3"/>
      <c r="L3488" s="3"/>
      <c r="N3488" s="121"/>
    </row>
    <row r="3489" spans="1:14" x14ac:dyDescent="0.35">
      <c r="A3489" s="3"/>
      <c r="B3489" s="3"/>
      <c r="C3489" s="3"/>
      <c r="D3489" s="3"/>
      <c r="E3489" s="3"/>
      <c r="F3489" s="3"/>
      <c r="G3489" s="3"/>
      <c r="H3489" s="3"/>
      <c r="I3489" s="3"/>
      <c r="J3489" s="3"/>
      <c r="K3489" s="3"/>
      <c r="L3489" s="3"/>
      <c r="N3489" s="121"/>
    </row>
    <row r="3490" spans="1:14" x14ac:dyDescent="0.35">
      <c r="A3490" s="3"/>
      <c r="B3490" s="3"/>
      <c r="C3490" s="3"/>
      <c r="D3490" s="3"/>
      <c r="E3490" s="3"/>
      <c r="F3490" s="3"/>
      <c r="G3490" s="3"/>
      <c r="H3490" s="3"/>
      <c r="I3490" s="3"/>
      <c r="J3490" s="3"/>
      <c r="K3490" s="3"/>
      <c r="L3490" s="3"/>
      <c r="N3490" s="121"/>
    </row>
    <row r="3491" spans="1:14" x14ac:dyDescent="0.35">
      <c r="A3491" s="3"/>
      <c r="B3491" s="3"/>
      <c r="C3491" s="3"/>
      <c r="D3491" s="3"/>
      <c r="E3491" s="3"/>
      <c r="F3491" s="3"/>
      <c r="G3491" s="3"/>
      <c r="H3491" s="3"/>
      <c r="I3491" s="3"/>
      <c r="J3491" s="3"/>
      <c r="K3491" s="3"/>
      <c r="L3491" s="3"/>
      <c r="N3491" s="121"/>
    </row>
    <row r="3492" spans="1:14" x14ac:dyDescent="0.35">
      <c r="A3492" s="3"/>
      <c r="B3492" s="3"/>
      <c r="C3492" s="3"/>
      <c r="D3492" s="3"/>
      <c r="E3492" s="3"/>
      <c r="F3492" s="3"/>
      <c r="G3492" s="3"/>
      <c r="H3492" s="3"/>
      <c r="I3492" s="3"/>
      <c r="J3492" s="3"/>
      <c r="K3492" s="3"/>
      <c r="L3492" s="3"/>
      <c r="N3492" s="121"/>
    </row>
    <row r="3493" spans="1:14" x14ac:dyDescent="0.35">
      <c r="A3493" s="3"/>
      <c r="B3493" s="3"/>
      <c r="C3493" s="3"/>
      <c r="D3493" s="3"/>
      <c r="E3493" s="3"/>
      <c r="F3493" s="3"/>
      <c r="G3493" s="3"/>
      <c r="H3493" s="3"/>
      <c r="I3493" s="3"/>
      <c r="J3493" s="3"/>
      <c r="K3493" s="3"/>
      <c r="L3493" s="3"/>
      <c r="N3493" s="121"/>
    </row>
    <row r="3494" spans="1:14" x14ac:dyDescent="0.35">
      <c r="A3494" s="3"/>
      <c r="B3494" s="3"/>
      <c r="C3494" s="3"/>
      <c r="D3494" s="3"/>
      <c r="E3494" s="3"/>
      <c r="F3494" s="3"/>
      <c r="G3494" s="3"/>
      <c r="H3494" s="3"/>
      <c r="I3494" s="3"/>
      <c r="J3494" s="3"/>
      <c r="K3494" s="3"/>
      <c r="L3494" s="3"/>
      <c r="N3494" s="121"/>
    </row>
    <row r="3495" spans="1:14" x14ac:dyDescent="0.35">
      <c r="A3495" s="3"/>
      <c r="B3495" s="3"/>
      <c r="C3495" s="3"/>
      <c r="D3495" s="3"/>
      <c r="E3495" s="3"/>
      <c r="F3495" s="3"/>
      <c r="G3495" s="3"/>
      <c r="H3495" s="3"/>
      <c r="I3495" s="3"/>
      <c r="J3495" s="3"/>
      <c r="K3495" s="3"/>
      <c r="L3495" s="3"/>
      <c r="N3495" s="121"/>
    </row>
    <row r="3496" spans="1:14" x14ac:dyDescent="0.35">
      <c r="A3496" s="3"/>
      <c r="B3496" s="3"/>
      <c r="C3496" s="3"/>
      <c r="D3496" s="3"/>
      <c r="E3496" s="3"/>
      <c r="F3496" s="3"/>
      <c r="G3496" s="3"/>
      <c r="H3496" s="3"/>
      <c r="I3496" s="3"/>
      <c r="J3496" s="3"/>
      <c r="K3496" s="3"/>
      <c r="L3496" s="3"/>
      <c r="N3496" s="121"/>
    </row>
    <row r="3497" spans="1:14" x14ac:dyDescent="0.35">
      <c r="A3497" s="3"/>
      <c r="B3497" s="3"/>
      <c r="C3497" s="3"/>
      <c r="D3497" s="3"/>
      <c r="E3497" s="3"/>
      <c r="F3497" s="3"/>
      <c r="G3497" s="3"/>
      <c r="H3497" s="3"/>
      <c r="I3497" s="3"/>
      <c r="J3497" s="3"/>
      <c r="K3497" s="3"/>
      <c r="L3497" s="3"/>
      <c r="N3497" s="121"/>
    </row>
    <row r="3498" spans="1:14" x14ac:dyDescent="0.35">
      <c r="A3498" s="3"/>
      <c r="B3498" s="3"/>
      <c r="C3498" s="3"/>
      <c r="D3498" s="3"/>
      <c r="E3498" s="3"/>
      <c r="F3498" s="3"/>
      <c r="G3498" s="3"/>
      <c r="H3498" s="3"/>
      <c r="I3498" s="3"/>
      <c r="J3498" s="3"/>
      <c r="K3498" s="3"/>
      <c r="L3498" s="3"/>
      <c r="N3498" s="121"/>
    </row>
    <row r="3499" spans="1:14" x14ac:dyDescent="0.35">
      <c r="A3499" s="3"/>
      <c r="B3499" s="3"/>
      <c r="C3499" s="3"/>
      <c r="D3499" s="3"/>
      <c r="E3499" s="3"/>
      <c r="F3499" s="3"/>
      <c r="G3499" s="3"/>
      <c r="H3499" s="3"/>
      <c r="I3499" s="3"/>
      <c r="J3499" s="3"/>
      <c r="K3499" s="3"/>
      <c r="L3499" s="3"/>
      <c r="N3499" s="121"/>
    </row>
    <row r="3500" spans="1:14" x14ac:dyDescent="0.35">
      <c r="A3500" s="3"/>
      <c r="B3500" s="3"/>
      <c r="C3500" s="3"/>
      <c r="D3500" s="3"/>
      <c r="E3500" s="3"/>
      <c r="F3500" s="3"/>
      <c r="G3500" s="3"/>
      <c r="H3500" s="3"/>
      <c r="I3500" s="3"/>
      <c r="J3500" s="3"/>
      <c r="K3500" s="3"/>
      <c r="L3500" s="3"/>
      <c r="N3500" s="121"/>
    </row>
    <row r="3501" spans="1:14" x14ac:dyDescent="0.35">
      <c r="A3501" s="3"/>
      <c r="B3501" s="3"/>
      <c r="C3501" s="3"/>
      <c r="D3501" s="3"/>
      <c r="E3501" s="3"/>
      <c r="F3501" s="3"/>
      <c r="G3501" s="3"/>
      <c r="H3501" s="3"/>
      <c r="I3501" s="3"/>
      <c r="J3501" s="3"/>
      <c r="K3501" s="3"/>
      <c r="L3501" s="3"/>
      <c r="N3501" s="121"/>
    </row>
    <row r="3502" spans="1:14" x14ac:dyDescent="0.35">
      <c r="A3502" s="3"/>
      <c r="B3502" s="3"/>
      <c r="C3502" s="3"/>
      <c r="D3502" s="3"/>
      <c r="E3502" s="3"/>
      <c r="F3502" s="3"/>
      <c r="G3502" s="3"/>
      <c r="H3502" s="3"/>
      <c r="I3502" s="3"/>
      <c r="J3502" s="3"/>
      <c r="K3502" s="3"/>
      <c r="L3502" s="3"/>
      <c r="N3502" s="121"/>
    </row>
    <row r="3503" spans="1:14" x14ac:dyDescent="0.35">
      <c r="A3503" s="3"/>
      <c r="B3503" s="3"/>
      <c r="C3503" s="3"/>
      <c r="D3503" s="3"/>
      <c r="E3503" s="3"/>
      <c r="F3503" s="3"/>
      <c r="G3503" s="3"/>
      <c r="H3503" s="3"/>
      <c r="I3503" s="3"/>
      <c r="J3503" s="3"/>
      <c r="K3503" s="3"/>
      <c r="L3503" s="3"/>
      <c r="N3503" s="121"/>
    </row>
    <row r="3504" spans="1:14" x14ac:dyDescent="0.35">
      <c r="A3504" s="3"/>
      <c r="B3504" s="3"/>
      <c r="C3504" s="3"/>
      <c r="D3504" s="3"/>
      <c r="E3504" s="3"/>
      <c r="F3504" s="3"/>
      <c r="G3504" s="3"/>
      <c r="H3504" s="3"/>
      <c r="I3504" s="3"/>
      <c r="J3504" s="3"/>
      <c r="K3504" s="3"/>
      <c r="L3504" s="3"/>
      <c r="N3504" s="121"/>
    </row>
    <row r="3505" spans="1:14" x14ac:dyDescent="0.35">
      <c r="A3505" s="3"/>
      <c r="B3505" s="3"/>
      <c r="C3505" s="3"/>
      <c r="D3505" s="3"/>
      <c r="E3505" s="3"/>
      <c r="F3505" s="3"/>
      <c r="G3505" s="3"/>
      <c r="H3505" s="3"/>
      <c r="I3505" s="3"/>
      <c r="J3505" s="3"/>
      <c r="K3505" s="3"/>
      <c r="L3505" s="3"/>
      <c r="N3505" s="121"/>
    </row>
    <row r="3506" spans="1:14" x14ac:dyDescent="0.35">
      <c r="A3506" s="3"/>
      <c r="B3506" s="3"/>
      <c r="C3506" s="3"/>
      <c r="D3506" s="3"/>
      <c r="E3506" s="3"/>
      <c r="F3506" s="3"/>
      <c r="G3506" s="3"/>
      <c r="H3506" s="3"/>
      <c r="I3506" s="3"/>
      <c r="J3506" s="3"/>
      <c r="K3506" s="3"/>
      <c r="L3506" s="3"/>
      <c r="N3506" s="121"/>
    </row>
    <row r="3507" spans="1:14" x14ac:dyDescent="0.35">
      <c r="A3507" s="3"/>
      <c r="B3507" s="3"/>
      <c r="C3507" s="3"/>
      <c r="D3507" s="3"/>
      <c r="E3507" s="3"/>
      <c r="F3507" s="3"/>
      <c r="G3507" s="3"/>
      <c r="H3507" s="3"/>
      <c r="I3507" s="3"/>
      <c r="J3507" s="3"/>
      <c r="K3507" s="3"/>
      <c r="L3507" s="3"/>
      <c r="N3507" s="121"/>
    </row>
    <row r="3508" spans="1:14" x14ac:dyDescent="0.35">
      <c r="A3508" s="3"/>
      <c r="B3508" s="3"/>
      <c r="C3508" s="3"/>
      <c r="D3508" s="3"/>
      <c r="E3508" s="3"/>
      <c r="F3508" s="3"/>
      <c r="G3508" s="3"/>
      <c r="H3508" s="3"/>
      <c r="I3508" s="3"/>
      <c r="J3508" s="3"/>
      <c r="K3508" s="3"/>
      <c r="L3508" s="3"/>
      <c r="N3508" s="121"/>
    </row>
    <row r="3509" spans="1:14" x14ac:dyDescent="0.35">
      <c r="A3509" s="3"/>
      <c r="B3509" s="3"/>
      <c r="C3509" s="3"/>
      <c r="D3509" s="3"/>
      <c r="E3509" s="3"/>
      <c r="F3509" s="3"/>
      <c r="G3509" s="3"/>
      <c r="H3509" s="3"/>
      <c r="I3509" s="3"/>
      <c r="J3509" s="3"/>
      <c r="K3509" s="3"/>
      <c r="L3509" s="3"/>
      <c r="N3509" s="121"/>
    </row>
    <row r="3510" spans="1:14" x14ac:dyDescent="0.35">
      <c r="A3510" s="3"/>
      <c r="B3510" s="3"/>
      <c r="C3510" s="3"/>
      <c r="D3510" s="3"/>
      <c r="E3510" s="3"/>
      <c r="F3510" s="3"/>
      <c r="G3510" s="3"/>
      <c r="H3510" s="3"/>
      <c r="I3510" s="3"/>
      <c r="J3510" s="3"/>
      <c r="K3510" s="3"/>
      <c r="L3510" s="3"/>
      <c r="N3510" s="121"/>
    </row>
    <row r="3511" spans="1:14" x14ac:dyDescent="0.35">
      <c r="A3511" s="3"/>
      <c r="B3511" s="3"/>
      <c r="C3511" s="3"/>
      <c r="D3511" s="3"/>
      <c r="E3511" s="3"/>
      <c r="F3511" s="3"/>
      <c r="G3511" s="3"/>
      <c r="H3511" s="3"/>
      <c r="I3511" s="3"/>
      <c r="J3511" s="3"/>
      <c r="K3511" s="3"/>
      <c r="L3511" s="3"/>
      <c r="N3511" s="121"/>
    </row>
    <row r="3512" spans="1:14" x14ac:dyDescent="0.35">
      <c r="A3512" s="3"/>
      <c r="B3512" s="3"/>
      <c r="C3512" s="3"/>
      <c r="D3512" s="3"/>
      <c r="E3512" s="3"/>
      <c r="F3512" s="3"/>
      <c r="G3512" s="3"/>
      <c r="H3512" s="3"/>
      <c r="I3512" s="3"/>
      <c r="J3512" s="3"/>
      <c r="K3512" s="3"/>
      <c r="L3512" s="3"/>
      <c r="N3512" s="121"/>
    </row>
    <row r="3513" spans="1:14" x14ac:dyDescent="0.35">
      <c r="A3513" s="3"/>
      <c r="B3513" s="3"/>
      <c r="C3513" s="3"/>
      <c r="D3513" s="3"/>
      <c r="E3513" s="3"/>
      <c r="F3513" s="3"/>
      <c r="G3513" s="3"/>
      <c r="H3513" s="3"/>
      <c r="I3513" s="3"/>
      <c r="J3513" s="3"/>
      <c r="K3513" s="3"/>
      <c r="L3513" s="3"/>
      <c r="N3513" s="121"/>
    </row>
    <row r="3514" spans="1:14" x14ac:dyDescent="0.35">
      <c r="A3514" s="3"/>
      <c r="B3514" s="3"/>
      <c r="C3514" s="3"/>
      <c r="D3514" s="3"/>
      <c r="E3514" s="3"/>
      <c r="F3514" s="3"/>
      <c r="G3514" s="3"/>
      <c r="H3514" s="3"/>
      <c r="I3514" s="3"/>
      <c r="J3514" s="3"/>
      <c r="K3514" s="3"/>
      <c r="L3514" s="3"/>
      <c r="N3514" s="121"/>
    </row>
    <row r="3515" spans="1:14" x14ac:dyDescent="0.35">
      <c r="A3515" s="3"/>
      <c r="B3515" s="3"/>
      <c r="C3515" s="3"/>
      <c r="D3515" s="3"/>
      <c r="E3515" s="3"/>
      <c r="F3515" s="3"/>
      <c r="G3515" s="3"/>
      <c r="H3515" s="3"/>
      <c r="I3515" s="3"/>
      <c r="J3515" s="3"/>
      <c r="K3515" s="3"/>
      <c r="L3515" s="3"/>
      <c r="N3515" s="121"/>
    </row>
    <row r="3516" spans="1:14" x14ac:dyDescent="0.35">
      <c r="A3516" s="3"/>
      <c r="B3516" s="3"/>
      <c r="C3516" s="3"/>
      <c r="D3516" s="3"/>
      <c r="E3516" s="3"/>
      <c r="F3516" s="3"/>
      <c r="G3516" s="3"/>
      <c r="H3516" s="3"/>
      <c r="I3516" s="3"/>
      <c r="J3516" s="3"/>
      <c r="K3516" s="3"/>
      <c r="L3516" s="3"/>
      <c r="N3516" s="121"/>
    </row>
    <row r="3517" spans="1:14" x14ac:dyDescent="0.35">
      <c r="A3517" s="3"/>
      <c r="B3517" s="3"/>
      <c r="C3517" s="3"/>
      <c r="D3517" s="3"/>
      <c r="E3517" s="3"/>
      <c r="F3517" s="3"/>
      <c r="G3517" s="3"/>
      <c r="H3517" s="3"/>
      <c r="I3517" s="3"/>
      <c r="J3517" s="3"/>
      <c r="K3517" s="3"/>
      <c r="L3517" s="3"/>
      <c r="N3517" s="121"/>
    </row>
    <row r="3518" spans="1:14" x14ac:dyDescent="0.35">
      <c r="A3518" s="3"/>
      <c r="B3518" s="3"/>
      <c r="C3518" s="3"/>
      <c r="D3518" s="3"/>
      <c r="E3518" s="3"/>
      <c r="F3518" s="3"/>
      <c r="G3518" s="3"/>
      <c r="H3518" s="3"/>
      <c r="I3518" s="3"/>
      <c r="J3518" s="3"/>
      <c r="K3518" s="3"/>
      <c r="L3518" s="3"/>
      <c r="N3518" s="121"/>
    </row>
    <row r="3519" spans="1:14" x14ac:dyDescent="0.35">
      <c r="A3519" s="3"/>
      <c r="B3519" s="3"/>
      <c r="C3519" s="3"/>
      <c r="D3519" s="3"/>
      <c r="E3519" s="3"/>
      <c r="F3519" s="3"/>
      <c r="G3519" s="3"/>
      <c r="H3519" s="3"/>
      <c r="I3519" s="3"/>
      <c r="J3519" s="3"/>
      <c r="K3519" s="3"/>
      <c r="L3519" s="3"/>
      <c r="N3519" s="121"/>
    </row>
    <row r="3520" spans="1:14" x14ac:dyDescent="0.35">
      <c r="A3520" s="3"/>
      <c r="B3520" s="3"/>
      <c r="C3520" s="3"/>
      <c r="D3520" s="3"/>
      <c r="E3520" s="3"/>
      <c r="F3520" s="3"/>
      <c r="G3520" s="3"/>
      <c r="H3520" s="3"/>
      <c r="I3520" s="3"/>
      <c r="J3520" s="3"/>
      <c r="K3520" s="3"/>
      <c r="L3520" s="3"/>
      <c r="N3520" s="121"/>
    </row>
    <row r="3521" spans="1:14" x14ac:dyDescent="0.35">
      <c r="A3521" s="3"/>
      <c r="B3521" s="3"/>
      <c r="C3521" s="3"/>
      <c r="D3521" s="3"/>
      <c r="E3521" s="3"/>
      <c r="F3521" s="3"/>
      <c r="G3521" s="3"/>
      <c r="H3521" s="3"/>
      <c r="I3521" s="3"/>
      <c r="J3521" s="3"/>
      <c r="K3521" s="3"/>
      <c r="L3521" s="3"/>
      <c r="N3521" s="121"/>
    </row>
    <row r="3522" spans="1:14" x14ac:dyDescent="0.35">
      <c r="A3522" s="3"/>
      <c r="B3522" s="3"/>
      <c r="C3522" s="3"/>
      <c r="D3522" s="3"/>
      <c r="E3522" s="3"/>
      <c r="F3522" s="3"/>
      <c r="G3522" s="3"/>
      <c r="H3522" s="3"/>
      <c r="I3522" s="3"/>
      <c r="J3522" s="3"/>
      <c r="K3522" s="3"/>
      <c r="L3522" s="3"/>
      <c r="N3522" s="121"/>
    </row>
    <row r="3523" spans="1:14" x14ac:dyDescent="0.35">
      <c r="A3523" s="3"/>
      <c r="B3523" s="3"/>
      <c r="C3523" s="3"/>
      <c r="D3523" s="3"/>
      <c r="E3523" s="3"/>
      <c r="F3523" s="3"/>
      <c r="G3523" s="3"/>
      <c r="H3523" s="3"/>
      <c r="I3523" s="3"/>
      <c r="J3523" s="3"/>
      <c r="K3523" s="3"/>
      <c r="L3523" s="3"/>
      <c r="N3523" s="121"/>
    </row>
    <row r="3524" spans="1:14" x14ac:dyDescent="0.35">
      <c r="A3524" s="3"/>
      <c r="B3524" s="3"/>
      <c r="C3524" s="3"/>
      <c r="D3524" s="3"/>
      <c r="E3524" s="3"/>
      <c r="F3524" s="3"/>
      <c r="G3524" s="3"/>
      <c r="H3524" s="3"/>
      <c r="I3524" s="3"/>
      <c r="J3524" s="3"/>
      <c r="K3524" s="3"/>
      <c r="L3524" s="3"/>
      <c r="N3524" s="121"/>
    </row>
    <row r="3525" spans="1:14" x14ac:dyDescent="0.35">
      <c r="A3525" s="3"/>
      <c r="B3525" s="3"/>
      <c r="C3525" s="3"/>
      <c r="D3525" s="3"/>
      <c r="E3525" s="3"/>
      <c r="F3525" s="3"/>
      <c r="G3525" s="3"/>
      <c r="H3525" s="3"/>
      <c r="I3525" s="3"/>
      <c r="J3525" s="3"/>
      <c r="K3525" s="3"/>
      <c r="L3525" s="3"/>
      <c r="N3525" s="121"/>
    </row>
    <row r="3526" spans="1:14" x14ac:dyDescent="0.35">
      <c r="A3526" s="3"/>
      <c r="B3526" s="3"/>
      <c r="C3526" s="3"/>
      <c r="D3526" s="3"/>
      <c r="E3526" s="3"/>
      <c r="F3526" s="3"/>
      <c r="G3526" s="3"/>
      <c r="H3526" s="3"/>
      <c r="I3526" s="3"/>
      <c r="J3526" s="3"/>
      <c r="K3526" s="3"/>
      <c r="L3526" s="3"/>
      <c r="N3526" s="121"/>
    </row>
    <row r="3527" spans="1:14" x14ac:dyDescent="0.35">
      <c r="A3527" s="3"/>
      <c r="B3527" s="3"/>
      <c r="C3527" s="3"/>
      <c r="D3527" s="3"/>
      <c r="E3527" s="3"/>
      <c r="F3527" s="3"/>
      <c r="G3527" s="3"/>
      <c r="H3527" s="3"/>
      <c r="I3527" s="3"/>
      <c r="J3527" s="3"/>
      <c r="K3527" s="3"/>
      <c r="L3527" s="3"/>
      <c r="N3527" s="121"/>
    </row>
    <row r="3528" spans="1:14" x14ac:dyDescent="0.35">
      <c r="A3528" s="3"/>
      <c r="B3528" s="3"/>
      <c r="C3528" s="3"/>
      <c r="D3528" s="3"/>
      <c r="E3528" s="3"/>
      <c r="F3528" s="3"/>
      <c r="G3528" s="3"/>
      <c r="H3528" s="3"/>
      <c r="I3528" s="3"/>
      <c r="J3528" s="3"/>
      <c r="K3528" s="3"/>
      <c r="L3528" s="3"/>
      <c r="N3528" s="121"/>
    </row>
    <row r="3529" spans="1:14" x14ac:dyDescent="0.35">
      <c r="A3529" s="3"/>
      <c r="B3529" s="3"/>
      <c r="C3529" s="3"/>
      <c r="D3529" s="3"/>
      <c r="E3529" s="3"/>
      <c r="F3529" s="3"/>
      <c r="G3529" s="3"/>
      <c r="H3529" s="3"/>
      <c r="I3529" s="3"/>
      <c r="J3529" s="3"/>
      <c r="K3529" s="3"/>
      <c r="L3529" s="3"/>
      <c r="N3529" s="121"/>
    </row>
    <row r="3530" spans="1:14" x14ac:dyDescent="0.35">
      <c r="A3530" s="3"/>
      <c r="B3530" s="3"/>
      <c r="C3530" s="3"/>
      <c r="D3530" s="3"/>
      <c r="E3530" s="3"/>
      <c r="F3530" s="3"/>
      <c r="G3530" s="3"/>
      <c r="H3530" s="3"/>
      <c r="I3530" s="3"/>
      <c r="J3530" s="3"/>
      <c r="K3530" s="3"/>
      <c r="L3530" s="3"/>
      <c r="N3530" s="121"/>
    </row>
    <row r="3531" spans="1:14" x14ac:dyDescent="0.35">
      <c r="A3531" s="3"/>
      <c r="B3531" s="3"/>
      <c r="C3531" s="3"/>
      <c r="D3531" s="3"/>
      <c r="E3531" s="3"/>
      <c r="F3531" s="3"/>
      <c r="G3531" s="3"/>
      <c r="H3531" s="3"/>
      <c r="I3531" s="3"/>
      <c r="J3531" s="3"/>
      <c r="K3531" s="3"/>
      <c r="L3531" s="3"/>
      <c r="N3531" s="121"/>
    </row>
    <row r="3532" spans="1:14" x14ac:dyDescent="0.35">
      <c r="A3532" s="3"/>
      <c r="B3532" s="3"/>
      <c r="C3532" s="3"/>
      <c r="D3532" s="3"/>
      <c r="E3532" s="3"/>
      <c r="F3532" s="3"/>
      <c r="G3532" s="3"/>
      <c r="H3532" s="3"/>
      <c r="I3532" s="3"/>
      <c r="J3532" s="3"/>
      <c r="K3532" s="3"/>
      <c r="L3532" s="3"/>
      <c r="N3532" s="121"/>
    </row>
    <row r="3533" spans="1:14" x14ac:dyDescent="0.35">
      <c r="A3533" s="3"/>
      <c r="B3533" s="3"/>
      <c r="C3533" s="3"/>
      <c r="D3533" s="3"/>
      <c r="E3533" s="3"/>
      <c r="F3533" s="3"/>
      <c r="G3533" s="3"/>
      <c r="H3533" s="3"/>
      <c r="I3533" s="3"/>
      <c r="J3533" s="3"/>
      <c r="K3533" s="3"/>
      <c r="L3533" s="3"/>
      <c r="N3533" s="121"/>
    </row>
    <row r="3534" spans="1:14" x14ac:dyDescent="0.35">
      <c r="A3534" s="3"/>
      <c r="B3534" s="3"/>
      <c r="C3534" s="3"/>
      <c r="D3534" s="3"/>
      <c r="E3534" s="3"/>
      <c r="F3534" s="3"/>
      <c r="G3534" s="3"/>
      <c r="H3534" s="3"/>
      <c r="I3534" s="3"/>
      <c r="J3534" s="3"/>
      <c r="K3534" s="3"/>
      <c r="L3534" s="3"/>
      <c r="N3534" s="121"/>
    </row>
    <row r="3535" spans="1:14" x14ac:dyDescent="0.35">
      <c r="A3535" s="3"/>
      <c r="B3535" s="3"/>
      <c r="C3535" s="3"/>
      <c r="D3535" s="3"/>
      <c r="E3535" s="3"/>
      <c r="F3535" s="3"/>
      <c r="G3535" s="3"/>
      <c r="H3535" s="3"/>
      <c r="I3535" s="3"/>
      <c r="J3535" s="3"/>
      <c r="K3535" s="3"/>
      <c r="L3535" s="3"/>
      <c r="N3535" s="121"/>
    </row>
    <row r="3536" spans="1:14" x14ac:dyDescent="0.35">
      <c r="A3536" s="3"/>
      <c r="B3536" s="3"/>
      <c r="C3536" s="3"/>
      <c r="D3536" s="3"/>
      <c r="E3536" s="3"/>
      <c r="F3536" s="3"/>
      <c r="G3536" s="3"/>
      <c r="H3536" s="3"/>
      <c r="I3536" s="3"/>
      <c r="J3536" s="3"/>
      <c r="K3536" s="3"/>
      <c r="L3536" s="3"/>
      <c r="N3536" s="121"/>
    </row>
    <row r="3537" spans="1:14" x14ac:dyDescent="0.35">
      <c r="A3537" s="3"/>
      <c r="B3537" s="3"/>
      <c r="C3537" s="3"/>
      <c r="D3537" s="3"/>
      <c r="E3537" s="3"/>
      <c r="F3537" s="3"/>
      <c r="G3537" s="3"/>
      <c r="H3537" s="3"/>
      <c r="I3537" s="3"/>
      <c r="J3537" s="3"/>
      <c r="K3537" s="3"/>
      <c r="L3537" s="3"/>
      <c r="N3537" s="121"/>
    </row>
    <row r="3538" spans="1:14" x14ac:dyDescent="0.35">
      <c r="A3538" s="3"/>
      <c r="B3538" s="3"/>
      <c r="C3538" s="3"/>
      <c r="D3538" s="3"/>
      <c r="E3538" s="3"/>
      <c r="F3538" s="3"/>
      <c r="G3538" s="3"/>
      <c r="H3538" s="3"/>
      <c r="I3538" s="3"/>
      <c r="J3538" s="3"/>
      <c r="K3538" s="3"/>
      <c r="L3538" s="3"/>
      <c r="N3538" s="121"/>
    </row>
    <row r="3539" spans="1:14" x14ac:dyDescent="0.35">
      <c r="A3539" s="3"/>
      <c r="B3539" s="3"/>
      <c r="C3539" s="3"/>
      <c r="D3539" s="3"/>
      <c r="E3539" s="3"/>
      <c r="F3539" s="3"/>
      <c r="G3539" s="3"/>
      <c r="H3539" s="3"/>
      <c r="I3539" s="3"/>
      <c r="J3539" s="3"/>
      <c r="K3539" s="3"/>
      <c r="L3539" s="3"/>
      <c r="N3539" s="121"/>
    </row>
    <row r="3540" spans="1:14" x14ac:dyDescent="0.35">
      <c r="A3540" s="3"/>
      <c r="B3540" s="3"/>
      <c r="C3540" s="3"/>
      <c r="D3540" s="3"/>
      <c r="E3540" s="3"/>
      <c r="F3540" s="3"/>
      <c r="G3540" s="3"/>
      <c r="H3540" s="3"/>
      <c r="I3540" s="3"/>
      <c r="J3540" s="3"/>
      <c r="K3540" s="3"/>
      <c r="L3540" s="3"/>
      <c r="N3540" s="121"/>
    </row>
    <row r="3541" spans="1:14" x14ac:dyDescent="0.35">
      <c r="A3541" s="3"/>
      <c r="B3541" s="3"/>
      <c r="C3541" s="3"/>
      <c r="D3541" s="3"/>
      <c r="E3541" s="3"/>
      <c r="F3541" s="3"/>
      <c r="G3541" s="3"/>
      <c r="H3541" s="3"/>
      <c r="I3541" s="3"/>
      <c r="J3541" s="3"/>
      <c r="K3541" s="3"/>
      <c r="L3541" s="3"/>
      <c r="N3541" s="121"/>
    </row>
    <row r="3542" spans="1:14" x14ac:dyDescent="0.35">
      <c r="A3542" s="3"/>
      <c r="B3542" s="3"/>
      <c r="C3542" s="3"/>
      <c r="D3542" s="3"/>
      <c r="E3542" s="3"/>
      <c r="F3542" s="3"/>
      <c r="G3542" s="3"/>
      <c r="H3542" s="3"/>
      <c r="I3542" s="3"/>
      <c r="J3542" s="3"/>
      <c r="K3542" s="3"/>
      <c r="L3542" s="3"/>
      <c r="N3542" s="121"/>
    </row>
    <row r="3543" spans="1:14" x14ac:dyDescent="0.35">
      <c r="A3543" s="3"/>
      <c r="B3543" s="3"/>
      <c r="C3543" s="3"/>
      <c r="D3543" s="3"/>
      <c r="E3543" s="3"/>
      <c r="F3543" s="3"/>
      <c r="G3543" s="3"/>
      <c r="H3543" s="3"/>
      <c r="I3543" s="3"/>
      <c r="J3543" s="3"/>
      <c r="K3543" s="3"/>
      <c r="L3543" s="3"/>
      <c r="N3543" s="121"/>
    </row>
    <row r="3544" spans="1:14" x14ac:dyDescent="0.35">
      <c r="A3544" s="3"/>
      <c r="B3544" s="3"/>
      <c r="C3544" s="3"/>
      <c r="D3544" s="3"/>
      <c r="E3544" s="3"/>
      <c r="F3544" s="3"/>
      <c r="G3544" s="3"/>
      <c r="H3544" s="3"/>
      <c r="I3544" s="3"/>
      <c r="J3544" s="3"/>
      <c r="K3544" s="3"/>
      <c r="L3544" s="3"/>
      <c r="N3544" s="121"/>
    </row>
    <row r="3545" spans="1:14" x14ac:dyDescent="0.35">
      <c r="A3545" s="3"/>
      <c r="B3545" s="3"/>
      <c r="C3545" s="3"/>
      <c r="D3545" s="3"/>
      <c r="E3545" s="3"/>
      <c r="F3545" s="3"/>
      <c r="G3545" s="3"/>
      <c r="H3545" s="3"/>
      <c r="I3545" s="3"/>
      <c r="J3545" s="3"/>
      <c r="K3545" s="3"/>
      <c r="L3545" s="3"/>
      <c r="N3545" s="121"/>
    </row>
    <row r="3546" spans="1:14" x14ac:dyDescent="0.35">
      <c r="A3546" s="3"/>
      <c r="B3546" s="3"/>
      <c r="C3546" s="3"/>
      <c r="D3546" s="3"/>
      <c r="E3546" s="3"/>
      <c r="F3546" s="3"/>
      <c r="G3546" s="3"/>
      <c r="H3546" s="3"/>
      <c r="I3546" s="3"/>
      <c r="J3546" s="3"/>
      <c r="K3546" s="3"/>
      <c r="L3546" s="3"/>
      <c r="N3546" s="121"/>
    </row>
    <row r="3547" spans="1:14" x14ac:dyDescent="0.35">
      <c r="A3547" s="3"/>
      <c r="B3547" s="3"/>
      <c r="C3547" s="3"/>
      <c r="D3547" s="3"/>
      <c r="E3547" s="3"/>
      <c r="F3547" s="3"/>
      <c r="G3547" s="3"/>
      <c r="H3547" s="3"/>
      <c r="I3547" s="3"/>
      <c r="J3547" s="3"/>
      <c r="K3547" s="3"/>
      <c r="L3547" s="3"/>
      <c r="N3547" s="121"/>
    </row>
    <row r="3548" spans="1:14" x14ac:dyDescent="0.35">
      <c r="A3548" s="3"/>
      <c r="B3548" s="3"/>
      <c r="C3548" s="3"/>
      <c r="D3548" s="3"/>
      <c r="E3548" s="3"/>
      <c r="F3548" s="3"/>
      <c r="G3548" s="3"/>
      <c r="H3548" s="3"/>
      <c r="I3548" s="3"/>
      <c r="J3548" s="3"/>
      <c r="K3548" s="3"/>
      <c r="L3548" s="3"/>
      <c r="N3548" s="121"/>
    </row>
    <row r="3549" spans="1:14" x14ac:dyDescent="0.35">
      <c r="A3549" s="3"/>
      <c r="B3549" s="3"/>
      <c r="C3549" s="3"/>
      <c r="D3549" s="3"/>
      <c r="E3549" s="3"/>
      <c r="F3549" s="3"/>
      <c r="G3549" s="3"/>
      <c r="H3549" s="3"/>
      <c r="I3549" s="3"/>
      <c r="J3549" s="3"/>
      <c r="K3549" s="3"/>
      <c r="L3549" s="3"/>
      <c r="N3549" s="121"/>
    </row>
    <row r="3550" spans="1:14" x14ac:dyDescent="0.35">
      <c r="A3550" s="3"/>
      <c r="B3550" s="3"/>
      <c r="C3550" s="3"/>
      <c r="D3550" s="3"/>
      <c r="E3550" s="3"/>
      <c r="F3550" s="3"/>
      <c r="G3550" s="3"/>
      <c r="H3550" s="3"/>
      <c r="I3550" s="3"/>
      <c r="J3550" s="3"/>
      <c r="K3550" s="3"/>
      <c r="L3550" s="3"/>
      <c r="N3550" s="121"/>
    </row>
    <row r="3551" spans="1:14" x14ac:dyDescent="0.35">
      <c r="A3551" s="3"/>
      <c r="B3551" s="3"/>
      <c r="C3551" s="3"/>
      <c r="D3551" s="3"/>
      <c r="E3551" s="3"/>
      <c r="F3551" s="3"/>
      <c r="G3551" s="3"/>
      <c r="H3551" s="3"/>
      <c r="I3551" s="3"/>
      <c r="J3551" s="3"/>
      <c r="K3551" s="3"/>
      <c r="L3551" s="3"/>
      <c r="N3551" s="121"/>
    </row>
    <row r="3552" spans="1:14" x14ac:dyDescent="0.35">
      <c r="A3552" s="3"/>
      <c r="B3552" s="3"/>
      <c r="C3552" s="3"/>
      <c r="D3552" s="3"/>
      <c r="E3552" s="3"/>
      <c r="F3552" s="3"/>
      <c r="G3552" s="3"/>
      <c r="H3552" s="3"/>
      <c r="I3552" s="3"/>
      <c r="J3552" s="3"/>
      <c r="K3552" s="3"/>
      <c r="L3552" s="3"/>
      <c r="N3552" s="121"/>
    </row>
    <row r="3553" spans="1:14" x14ac:dyDescent="0.35">
      <c r="A3553" s="3"/>
      <c r="B3553" s="3"/>
      <c r="C3553" s="3"/>
      <c r="D3553" s="3"/>
      <c r="E3553" s="3"/>
      <c r="F3553" s="3"/>
      <c r="G3553" s="3"/>
      <c r="H3553" s="3"/>
      <c r="I3553" s="3"/>
      <c r="J3553" s="3"/>
      <c r="K3553" s="3"/>
      <c r="L3553" s="3"/>
      <c r="N3553" s="121"/>
    </row>
    <row r="3554" spans="1:14" x14ac:dyDescent="0.35">
      <c r="A3554" s="3"/>
      <c r="B3554" s="3"/>
      <c r="C3554" s="3"/>
      <c r="D3554" s="3"/>
      <c r="E3554" s="3"/>
      <c r="F3554" s="3"/>
      <c r="G3554" s="3"/>
      <c r="H3554" s="3"/>
      <c r="I3554" s="3"/>
      <c r="J3554" s="3"/>
      <c r="K3554" s="3"/>
      <c r="L3554" s="3"/>
      <c r="N3554" s="121"/>
    </row>
    <row r="3555" spans="1:14" x14ac:dyDescent="0.35">
      <c r="A3555" s="3"/>
      <c r="B3555" s="3"/>
      <c r="C3555" s="3"/>
      <c r="D3555" s="3"/>
      <c r="E3555" s="3"/>
      <c r="F3555" s="3"/>
      <c r="G3555" s="3"/>
      <c r="H3555" s="3"/>
      <c r="I3555" s="3"/>
      <c r="J3555" s="3"/>
      <c r="K3555" s="3"/>
      <c r="L3555" s="3"/>
      <c r="N3555" s="121"/>
    </row>
    <row r="3556" spans="1:14" x14ac:dyDescent="0.35">
      <c r="A3556" s="3"/>
      <c r="B3556" s="3"/>
      <c r="C3556" s="3"/>
      <c r="D3556" s="3"/>
      <c r="E3556" s="3"/>
      <c r="F3556" s="3"/>
      <c r="G3556" s="3"/>
      <c r="H3556" s="3"/>
      <c r="I3556" s="3"/>
      <c r="J3556" s="3"/>
      <c r="K3556" s="3"/>
      <c r="L3556" s="3"/>
      <c r="N3556" s="121"/>
    </row>
    <row r="3557" spans="1:14" x14ac:dyDescent="0.35">
      <c r="A3557" s="3"/>
      <c r="B3557" s="3"/>
      <c r="C3557" s="3"/>
      <c r="D3557" s="3"/>
      <c r="E3557" s="3"/>
      <c r="F3557" s="3"/>
      <c r="G3557" s="3"/>
      <c r="H3557" s="3"/>
      <c r="I3557" s="3"/>
      <c r="J3557" s="3"/>
      <c r="K3557" s="3"/>
      <c r="L3557" s="3"/>
      <c r="N3557" s="121"/>
    </row>
    <row r="3558" spans="1:14" x14ac:dyDescent="0.35">
      <c r="A3558" s="3"/>
      <c r="B3558" s="3"/>
      <c r="C3558" s="3"/>
      <c r="D3558" s="3"/>
      <c r="E3558" s="3"/>
      <c r="F3558" s="3"/>
      <c r="G3558" s="3"/>
      <c r="H3558" s="3"/>
      <c r="I3558" s="3"/>
      <c r="J3558" s="3"/>
      <c r="K3558" s="3"/>
      <c r="L3558" s="3"/>
      <c r="N3558" s="121"/>
    </row>
    <row r="3559" spans="1:14" x14ac:dyDescent="0.35">
      <c r="A3559" s="3"/>
      <c r="B3559" s="3"/>
      <c r="C3559" s="3"/>
      <c r="D3559" s="3"/>
      <c r="E3559" s="3"/>
      <c r="F3559" s="3"/>
      <c r="G3559" s="3"/>
      <c r="H3559" s="3"/>
      <c r="I3559" s="3"/>
      <c r="J3559" s="3"/>
      <c r="K3559" s="3"/>
      <c r="L3559" s="3"/>
      <c r="N3559" s="121"/>
    </row>
    <row r="3560" spans="1:14" x14ac:dyDescent="0.35">
      <c r="A3560" s="3"/>
      <c r="B3560" s="3"/>
      <c r="C3560" s="3"/>
      <c r="D3560" s="3"/>
      <c r="E3560" s="3"/>
      <c r="F3560" s="3"/>
      <c r="G3560" s="3"/>
      <c r="H3560" s="3"/>
      <c r="I3560" s="3"/>
      <c r="J3560" s="3"/>
      <c r="K3560" s="3"/>
      <c r="L3560" s="3"/>
      <c r="N3560" s="121"/>
    </row>
    <row r="3561" spans="1:14" x14ac:dyDescent="0.35">
      <c r="A3561" s="3"/>
      <c r="B3561" s="3"/>
      <c r="C3561" s="3"/>
      <c r="D3561" s="3"/>
      <c r="E3561" s="3"/>
      <c r="F3561" s="3"/>
      <c r="G3561" s="3"/>
      <c r="H3561" s="3"/>
      <c r="I3561" s="3"/>
      <c r="J3561" s="3"/>
      <c r="K3561" s="3"/>
      <c r="L3561" s="3"/>
      <c r="N3561" s="121"/>
    </row>
    <row r="3562" spans="1:14" x14ac:dyDescent="0.35">
      <c r="A3562" s="3"/>
      <c r="B3562" s="3"/>
      <c r="C3562" s="3"/>
      <c r="D3562" s="3"/>
      <c r="E3562" s="3"/>
      <c r="F3562" s="3"/>
      <c r="G3562" s="3"/>
      <c r="H3562" s="3"/>
      <c r="I3562" s="3"/>
      <c r="J3562" s="3"/>
      <c r="K3562" s="3"/>
      <c r="L3562" s="3"/>
      <c r="N3562" s="121"/>
    </row>
    <row r="3563" spans="1:14" x14ac:dyDescent="0.35">
      <c r="A3563" s="3"/>
      <c r="B3563" s="3"/>
      <c r="C3563" s="3"/>
      <c r="D3563" s="3"/>
      <c r="E3563" s="3"/>
      <c r="F3563" s="3"/>
      <c r="G3563" s="3"/>
      <c r="H3563" s="3"/>
      <c r="I3563" s="3"/>
      <c r="J3563" s="3"/>
      <c r="K3563" s="3"/>
      <c r="L3563" s="3"/>
      <c r="N3563" s="121"/>
    </row>
    <row r="3564" spans="1:14" x14ac:dyDescent="0.35">
      <c r="A3564" s="3"/>
      <c r="B3564" s="3"/>
      <c r="C3564" s="3"/>
      <c r="D3564" s="3"/>
      <c r="E3564" s="3"/>
      <c r="F3564" s="3"/>
      <c r="G3564" s="3"/>
      <c r="H3564" s="3"/>
      <c r="I3564" s="3"/>
      <c r="J3564" s="3"/>
      <c r="K3564" s="3"/>
      <c r="L3564" s="3"/>
      <c r="N3564" s="121"/>
    </row>
    <row r="3565" spans="1:14" x14ac:dyDescent="0.35">
      <c r="A3565" s="3"/>
      <c r="B3565" s="3"/>
      <c r="C3565" s="3"/>
      <c r="D3565" s="3"/>
      <c r="E3565" s="3"/>
      <c r="F3565" s="3"/>
      <c r="G3565" s="3"/>
      <c r="H3565" s="3"/>
      <c r="I3565" s="3"/>
      <c r="J3565" s="3"/>
      <c r="K3565" s="3"/>
      <c r="L3565" s="3"/>
      <c r="N3565" s="121"/>
    </row>
    <row r="3566" spans="1:14" x14ac:dyDescent="0.35">
      <c r="A3566" s="3"/>
      <c r="B3566" s="3"/>
      <c r="C3566" s="3"/>
      <c r="D3566" s="3"/>
      <c r="E3566" s="3"/>
      <c r="F3566" s="3"/>
      <c r="G3566" s="3"/>
      <c r="H3566" s="3"/>
      <c r="I3566" s="3"/>
      <c r="J3566" s="3"/>
      <c r="K3566" s="3"/>
      <c r="L3566" s="3"/>
      <c r="N3566" s="121"/>
    </row>
    <row r="3567" spans="1:14" x14ac:dyDescent="0.35">
      <c r="A3567" s="3"/>
      <c r="B3567" s="3"/>
      <c r="C3567" s="3"/>
      <c r="D3567" s="3"/>
      <c r="E3567" s="3"/>
      <c r="F3567" s="3"/>
      <c r="G3567" s="3"/>
      <c r="H3567" s="3"/>
      <c r="I3567" s="3"/>
      <c r="J3567" s="3"/>
      <c r="K3567" s="3"/>
      <c r="L3567" s="3"/>
      <c r="N3567" s="121"/>
    </row>
    <row r="3568" spans="1:14" x14ac:dyDescent="0.35">
      <c r="A3568" s="3"/>
      <c r="B3568" s="3"/>
      <c r="C3568" s="3"/>
      <c r="D3568" s="3"/>
      <c r="E3568" s="3"/>
      <c r="F3568" s="3"/>
      <c r="G3568" s="3"/>
      <c r="H3568" s="3"/>
      <c r="I3568" s="3"/>
      <c r="J3568" s="3"/>
      <c r="K3568" s="3"/>
      <c r="L3568" s="3"/>
      <c r="N3568" s="121"/>
    </row>
    <row r="3569" spans="1:14" x14ac:dyDescent="0.35">
      <c r="A3569" s="3"/>
      <c r="B3569" s="3"/>
      <c r="C3569" s="3"/>
      <c r="D3569" s="3"/>
      <c r="E3569" s="3"/>
      <c r="F3569" s="3"/>
      <c r="G3569" s="3"/>
      <c r="H3569" s="3"/>
      <c r="I3569" s="3"/>
      <c r="J3569" s="3"/>
      <c r="K3569" s="3"/>
      <c r="L3569" s="3"/>
      <c r="N3569" s="121"/>
    </row>
    <row r="3570" spans="1:14" x14ac:dyDescent="0.35">
      <c r="A3570" s="3"/>
      <c r="B3570" s="3"/>
      <c r="C3570" s="3"/>
      <c r="D3570" s="3"/>
      <c r="E3570" s="3"/>
      <c r="F3570" s="3"/>
      <c r="G3570" s="3"/>
      <c r="H3570" s="3"/>
      <c r="I3570" s="3"/>
      <c r="J3570" s="3"/>
      <c r="K3570" s="3"/>
      <c r="L3570" s="3"/>
      <c r="N3570" s="121"/>
    </row>
    <row r="3571" spans="1:14" x14ac:dyDescent="0.35">
      <c r="A3571" s="3"/>
      <c r="B3571" s="3"/>
      <c r="C3571" s="3"/>
      <c r="D3571" s="3"/>
      <c r="E3571" s="3"/>
      <c r="F3571" s="3"/>
      <c r="G3571" s="3"/>
      <c r="H3571" s="3"/>
      <c r="I3571" s="3"/>
      <c r="J3571" s="3"/>
      <c r="K3571" s="3"/>
      <c r="L3571" s="3"/>
      <c r="N3571" s="121"/>
    </row>
    <row r="3572" spans="1:14" x14ac:dyDescent="0.35">
      <c r="A3572" s="3"/>
      <c r="B3572" s="3"/>
      <c r="C3572" s="3"/>
      <c r="D3572" s="3"/>
      <c r="E3572" s="3"/>
      <c r="F3572" s="3"/>
      <c r="G3572" s="3"/>
      <c r="H3572" s="3"/>
      <c r="I3572" s="3"/>
      <c r="J3572" s="3"/>
      <c r="K3572" s="3"/>
      <c r="L3572" s="3"/>
      <c r="N3572" s="121"/>
    </row>
    <row r="3573" spans="1:14" x14ac:dyDescent="0.35">
      <c r="A3573" s="3"/>
      <c r="B3573" s="3"/>
      <c r="C3573" s="3"/>
      <c r="D3573" s="3"/>
      <c r="E3573" s="3"/>
      <c r="F3573" s="3"/>
      <c r="G3573" s="3"/>
      <c r="H3573" s="3"/>
      <c r="I3573" s="3"/>
      <c r="J3573" s="3"/>
      <c r="K3573" s="3"/>
      <c r="L3573" s="3"/>
      <c r="N3573" s="121"/>
    </row>
    <row r="3574" spans="1:14" x14ac:dyDescent="0.35">
      <c r="A3574" s="3"/>
      <c r="B3574" s="3"/>
      <c r="C3574" s="3"/>
      <c r="D3574" s="3"/>
      <c r="E3574" s="3"/>
      <c r="F3574" s="3"/>
      <c r="G3574" s="3"/>
      <c r="H3574" s="3"/>
      <c r="I3574" s="3"/>
      <c r="J3574" s="3"/>
      <c r="K3574" s="3"/>
      <c r="L3574" s="3"/>
      <c r="N3574" s="121"/>
    </row>
    <row r="3575" spans="1:14" x14ac:dyDescent="0.35">
      <c r="A3575" s="3"/>
      <c r="B3575" s="3"/>
      <c r="C3575" s="3"/>
      <c r="D3575" s="3"/>
      <c r="E3575" s="3"/>
      <c r="F3575" s="3"/>
      <c r="G3575" s="3"/>
      <c r="H3575" s="3"/>
      <c r="I3575" s="3"/>
      <c r="J3575" s="3"/>
      <c r="K3575" s="3"/>
      <c r="L3575" s="3"/>
      <c r="N3575" s="121"/>
    </row>
    <row r="3576" spans="1:14" x14ac:dyDescent="0.35">
      <c r="A3576" s="3"/>
      <c r="B3576" s="3"/>
      <c r="C3576" s="3"/>
      <c r="D3576" s="3"/>
      <c r="E3576" s="3"/>
      <c r="F3576" s="3"/>
      <c r="G3576" s="3"/>
      <c r="H3576" s="3"/>
      <c r="I3576" s="3"/>
      <c r="J3576" s="3"/>
      <c r="K3576" s="3"/>
      <c r="L3576" s="3"/>
      <c r="N3576" s="121"/>
    </row>
    <row r="3577" spans="1:14" x14ac:dyDescent="0.35">
      <c r="A3577" s="3"/>
      <c r="B3577" s="3"/>
      <c r="C3577" s="3"/>
      <c r="D3577" s="3"/>
      <c r="E3577" s="3"/>
      <c r="F3577" s="3"/>
      <c r="G3577" s="3"/>
      <c r="H3577" s="3"/>
      <c r="I3577" s="3"/>
      <c r="J3577" s="3"/>
      <c r="K3577" s="3"/>
      <c r="L3577" s="3"/>
      <c r="N3577" s="121"/>
    </row>
    <row r="3578" spans="1:14" x14ac:dyDescent="0.35">
      <c r="A3578" s="3"/>
      <c r="B3578" s="3"/>
      <c r="C3578" s="3"/>
      <c r="D3578" s="3"/>
      <c r="E3578" s="3"/>
      <c r="F3578" s="3"/>
      <c r="G3578" s="3"/>
      <c r="H3578" s="3"/>
      <c r="I3578" s="3"/>
      <c r="J3578" s="3"/>
      <c r="K3578" s="3"/>
      <c r="L3578" s="3"/>
      <c r="N3578" s="121"/>
    </row>
    <row r="3579" spans="1:14" x14ac:dyDescent="0.35">
      <c r="A3579" s="3"/>
      <c r="B3579" s="3"/>
      <c r="C3579" s="3"/>
      <c r="D3579" s="3"/>
      <c r="E3579" s="3"/>
      <c r="F3579" s="3"/>
      <c r="G3579" s="3"/>
      <c r="H3579" s="3"/>
      <c r="I3579" s="3"/>
      <c r="J3579" s="3"/>
      <c r="K3579" s="3"/>
      <c r="L3579" s="3"/>
      <c r="N3579" s="121"/>
    </row>
    <row r="3580" spans="1:14" x14ac:dyDescent="0.35">
      <c r="A3580" s="3"/>
      <c r="B3580" s="3"/>
      <c r="C3580" s="3"/>
      <c r="D3580" s="3"/>
      <c r="E3580" s="3"/>
      <c r="F3580" s="3"/>
      <c r="G3580" s="3"/>
      <c r="H3580" s="3"/>
      <c r="I3580" s="3"/>
      <c r="J3580" s="3"/>
      <c r="K3580" s="3"/>
      <c r="L3580" s="3"/>
      <c r="N3580" s="121"/>
    </row>
    <row r="3581" spans="1:14" x14ac:dyDescent="0.35">
      <c r="A3581" s="3"/>
      <c r="B3581" s="3"/>
      <c r="C3581" s="3"/>
      <c r="D3581" s="3"/>
      <c r="E3581" s="3"/>
      <c r="F3581" s="3"/>
      <c r="G3581" s="3"/>
      <c r="H3581" s="3"/>
      <c r="I3581" s="3"/>
      <c r="J3581" s="3"/>
      <c r="K3581" s="3"/>
      <c r="L3581" s="3"/>
      <c r="N3581" s="121"/>
    </row>
    <row r="3582" spans="1:14" x14ac:dyDescent="0.35">
      <c r="A3582" s="3"/>
      <c r="B3582" s="3"/>
      <c r="C3582" s="3"/>
      <c r="D3582" s="3"/>
      <c r="E3582" s="3"/>
      <c r="F3582" s="3"/>
      <c r="G3582" s="3"/>
      <c r="H3582" s="3"/>
      <c r="I3582" s="3"/>
      <c r="J3582" s="3"/>
      <c r="K3582" s="3"/>
      <c r="L3582" s="3"/>
      <c r="N3582" s="121"/>
    </row>
    <row r="3583" spans="1:14" x14ac:dyDescent="0.35">
      <c r="A3583" s="3"/>
      <c r="B3583" s="3"/>
      <c r="C3583" s="3"/>
      <c r="D3583" s="3"/>
      <c r="E3583" s="3"/>
      <c r="F3583" s="3"/>
      <c r="G3583" s="3"/>
      <c r="H3583" s="3"/>
      <c r="I3583" s="3"/>
      <c r="J3583" s="3"/>
      <c r="K3583" s="3"/>
      <c r="L3583" s="3"/>
      <c r="N3583" s="121"/>
    </row>
    <row r="3584" spans="1:14" x14ac:dyDescent="0.35">
      <c r="A3584" s="3"/>
      <c r="B3584" s="3"/>
      <c r="C3584" s="3"/>
      <c r="D3584" s="3"/>
      <c r="E3584" s="3"/>
      <c r="F3584" s="3"/>
      <c r="G3584" s="3"/>
      <c r="H3584" s="3"/>
      <c r="I3584" s="3"/>
      <c r="J3584" s="3"/>
      <c r="K3584" s="3"/>
      <c r="L3584" s="3"/>
      <c r="N3584" s="121"/>
    </row>
    <row r="3585" spans="1:14" x14ac:dyDescent="0.35">
      <c r="A3585" s="3"/>
      <c r="B3585" s="3"/>
      <c r="C3585" s="3"/>
      <c r="D3585" s="3"/>
      <c r="E3585" s="3"/>
      <c r="F3585" s="3"/>
      <c r="G3585" s="3"/>
      <c r="H3585" s="3"/>
      <c r="I3585" s="3"/>
      <c r="J3585" s="3"/>
      <c r="K3585" s="3"/>
      <c r="L3585" s="3"/>
      <c r="N3585" s="121"/>
    </row>
    <row r="3586" spans="1:14" x14ac:dyDescent="0.35">
      <c r="A3586" s="3"/>
      <c r="B3586" s="3"/>
      <c r="C3586" s="3"/>
      <c r="D3586" s="3"/>
      <c r="E3586" s="3"/>
      <c r="F3586" s="3"/>
      <c r="G3586" s="3"/>
      <c r="H3586" s="3"/>
      <c r="I3586" s="3"/>
      <c r="J3586" s="3"/>
      <c r="K3586" s="3"/>
      <c r="L3586" s="3"/>
      <c r="N3586" s="121"/>
    </row>
    <row r="3587" spans="1:14" x14ac:dyDescent="0.35">
      <c r="A3587" s="3"/>
      <c r="B3587" s="3"/>
      <c r="C3587" s="3"/>
      <c r="D3587" s="3"/>
      <c r="E3587" s="3"/>
      <c r="F3587" s="3"/>
      <c r="G3587" s="3"/>
      <c r="H3587" s="3"/>
      <c r="I3587" s="3"/>
      <c r="J3587" s="3"/>
      <c r="K3587" s="3"/>
      <c r="L3587" s="3"/>
      <c r="N3587" s="121"/>
    </row>
    <row r="3588" spans="1:14" x14ac:dyDescent="0.35">
      <c r="A3588" s="3"/>
      <c r="B3588" s="3"/>
      <c r="C3588" s="3"/>
      <c r="D3588" s="3"/>
      <c r="E3588" s="3"/>
      <c r="F3588" s="3"/>
      <c r="G3588" s="3"/>
      <c r="H3588" s="3"/>
      <c r="I3588" s="3"/>
      <c r="J3588" s="3"/>
      <c r="K3588" s="3"/>
      <c r="L3588" s="3"/>
      <c r="N3588" s="121"/>
    </row>
    <row r="3589" spans="1:14" x14ac:dyDescent="0.35">
      <c r="A3589" s="3"/>
      <c r="B3589" s="3"/>
      <c r="C3589" s="3"/>
      <c r="D3589" s="3"/>
      <c r="E3589" s="3"/>
      <c r="F3589" s="3"/>
      <c r="G3589" s="3"/>
      <c r="H3589" s="3"/>
      <c r="I3589" s="3"/>
      <c r="J3589" s="3"/>
      <c r="K3589" s="3"/>
      <c r="L3589" s="3"/>
      <c r="N3589" s="121"/>
    </row>
    <row r="3590" spans="1:14" x14ac:dyDescent="0.35">
      <c r="A3590" s="3"/>
      <c r="B3590" s="3"/>
      <c r="C3590" s="3"/>
      <c r="D3590" s="3"/>
      <c r="E3590" s="3"/>
      <c r="F3590" s="3"/>
      <c r="G3590" s="3"/>
      <c r="H3590" s="3"/>
      <c r="I3590" s="3"/>
      <c r="J3590" s="3"/>
      <c r="K3590" s="3"/>
      <c r="L3590" s="3"/>
      <c r="N3590" s="121"/>
    </row>
    <row r="3591" spans="1:14" x14ac:dyDescent="0.35">
      <c r="A3591" s="3"/>
      <c r="B3591" s="3"/>
      <c r="C3591" s="3"/>
      <c r="D3591" s="3"/>
      <c r="E3591" s="3"/>
      <c r="F3591" s="3"/>
      <c r="G3591" s="3"/>
      <c r="H3591" s="3"/>
      <c r="I3591" s="3"/>
      <c r="J3591" s="3"/>
      <c r="K3591" s="3"/>
      <c r="L3591" s="3"/>
      <c r="N3591" s="121"/>
    </row>
    <row r="3592" spans="1:14" x14ac:dyDescent="0.35">
      <c r="A3592" s="3"/>
      <c r="B3592" s="3"/>
      <c r="C3592" s="3"/>
      <c r="D3592" s="3"/>
      <c r="E3592" s="3"/>
      <c r="F3592" s="3"/>
      <c r="G3592" s="3"/>
      <c r="H3592" s="3"/>
      <c r="I3592" s="3"/>
      <c r="J3592" s="3"/>
      <c r="K3592" s="3"/>
      <c r="L3592" s="3"/>
      <c r="N3592" s="121"/>
    </row>
    <row r="3593" spans="1:14" x14ac:dyDescent="0.35">
      <c r="A3593" s="3"/>
      <c r="B3593" s="3"/>
      <c r="C3593" s="3"/>
      <c r="D3593" s="3"/>
      <c r="E3593" s="3"/>
      <c r="F3593" s="3"/>
      <c r="G3593" s="3"/>
      <c r="H3593" s="3"/>
      <c r="I3593" s="3"/>
      <c r="J3593" s="3"/>
      <c r="K3593" s="3"/>
      <c r="L3593" s="3"/>
      <c r="N3593" s="121"/>
    </row>
    <row r="3594" spans="1:14" x14ac:dyDescent="0.35">
      <c r="A3594" s="3"/>
      <c r="B3594" s="3"/>
      <c r="C3594" s="3"/>
      <c r="D3594" s="3"/>
      <c r="E3594" s="3"/>
      <c r="F3594" s="3"/>
      <c r="G3594" s="3"/>
      <c r="H3594" s="3"/>
      <c r="I3594" s="3"/>
      <c r="J3594" s="3"/>
      <c r="K3594" s="3"/>
      <c r="L3594" s="3"/>
      <c r="N3594" s="121"/>
    </row>
    <row r="3595" spans="1:14" x14ac:dyDescent="0.35">
      <c r="A3595" s="3"/>
      <c r="B3595" s="3"/>
      <c r="C3595" s="3"/>
      <c r="D3595" s="3"/>
      <c r="E3595" s="3"/>
      <c r="F3595" s="3"/>
      <c r="G3595" s="3"/>
      <c r="H3595" s="3"/>
      <c r="I3595" s="3"/>
      <c r="J3595" s="3"/>
      <c r="K3595" s="3"/>
      <c r="L3595" s="3"/>
      <c r="N3595" s="121"/>
    </row>
    <row r="3596" spans="1:14" x14ac:dyDescent="0.35">
      <c r="A3596" s="3"/>
      <c r="B3596" s="3"/>
      <c r="C3596" s="3"/>
      <c r="D3596" s="3"/>
      <c r="E3596" s="3"/>
      <c r="F3596" s="3"/>
      <c r="G3596" s="3"/>
      <c r="H3596" s="3"/>
      <c r="I3596" s="3"/>
      <c r="J3596" s="3"/>
      <c r="K3596" s="3"/>
      <c r="L3596" s="3"/>
      <c r="N3596" s="121"/>
    </row>
    <row r="3597" spans="1:14" x14ac:dyDescent="0.35">
      <c r="A3597" s="3"/>
      <c r="B3597" s="3"/>
      <c r="C3597" s="3"/>
      <c r="D3597" s="3"/>
      <c r="E3597" s="3"/>
      <c r="F3597" s="3"/>
      <c r="G3597" s="3"/>
      <c r="H3597" s="3"/>
      <c r="I3597" s="3"/>
      <c r="J3597" s="3"/>
      <c r="K3597" s="3"/>
      <c r="L3597" s="3"/>
      <c r="N3597" s="121"/>
    </row>
    <row r="3598" spans="1:14" x14ac:dyDescent="0.35">
      <c r="A3598" s="3"/>
      <c r="B3598" s="3"/>
      <c r="C3598" s="3"/>
      <c r="D3598" s="3"/>
      <c r="E3598" s="3"/>
      <c r="F3598" s="3"/>
      <c r="G3598" s="3"/>
      <c r="H3598" s="3"/>
      <c r="I3598" s="3"/>
      <c r="J3598" s="3"/>
      <c r="K3598" s="3"/>
      <c r="L3598" s="3"/>
      <c r="N3598" s="121"/>
    </row>
    <row r="3599" spans="1:14" x14ac:dyDescent="0.35">
      <c r="A3599" s="3"/>
      <c r="B3599" s="3"/>
      <c r="C3599" s="3"/>
      <c r="D3599" s="3"/>
      <c r="E3599" s="3"/>
      <c r="F3599" s="3"/>
      <c r="G3599" s="3"/>
      <c r="H3599" s="3"/>
      <c r="I3599" s="3"/>
      <c r="J3599" s="3"/>
      <c r="K3599" s="3"/>
      <c r="L3599" s="3"/>
      <c r="N3599" s="121"/>
    </row>
    <row r="3600" spans="1:14" x14ac:dyDescent="0.35">
      <c r="A3600" s="3"/>
      <c r="B3600" s="3"/>
      <c r="C3600" s="3"/>
      <c r="D3600" s="3"/>
      <c r="E3600" s="3"/>
      <c r="F3600" s="3"/>
      <c r="G3600" s="3"/>
      <c r="H3600" s="3"/>
      <c r="I3600" s="3"/>
      <c r="J3600" s="3"/>
      <c r="K3600" s="3"/>
      <c r="L3600" s="3"/>
      <c r="N3600" s="121"/>
    </row>
    <row r="3601" spans="1:14" x14ac:dyDescent="0.35">
      <c r="A3601" s="3"/>
      <c r="B3601" s="3"/>
      <c r="C3601" s="3"/>
      <c r="D3601" s="3"/>
      <c r="E3601" s="3"/>
      <c r="F3601" s="3"/>
      <c r="G3601" s="3"/>
      <c r="H3601" s="3"/>
      <c r="I3601" s="3"/>
      <c r="J3601" s="3"/>
      <c r="K3601" s="3"/>
      <c r="L3601" s="3"/>
      <c r="N3601" s="121"/>
    </row>
    <row r="3602" spans="1:14" x14ac:dyDescent="0.35">
      <c r="A3602" s="3"/>
      <c r="B3602" s="3"/>
      <c r="C3602" s="3"/>
      <c r="D3602" s="3"/>
      <c r="E3602" s="3"/>
      <c r="F3602" s="3"/>
      <c r="G3602" s="3"/>
      <c r="H3602" s="3"/>
      <c r="I3602" s="3"/>
      <c r="J3602" s="3"/>
      <c r="K3602" s="3"/>
      <c r="L3602" s="3"/>
      <c r="N3602" s="121"/>
    </row>
    <row r="3603" spans="1:14" x14ac:dyDescent="0.35">
      <c r="A3603" s="3"/>
      <c r="B3603" s="3"/>
      <c r="C3603" s="3"/>
      <c r="D3603" s="3"/>
      <c r="E3603" s="3"/>
      <c r="F3603" s="3"/>
      <c r="G3603" s="3"/>
      <c r="H3603" s="3"/>
      <c r="I3603" s="3"/>
      <c r="J3603" s="3"/>
      <c r="K3603" s="3"/>
      <c r="L3603" s="3"/>
      <c r="N3603" s="121"/>
    </row>
    <row r="3604" spans="1:14" x14ac:dyDescent="0.35">
      <c r="A3604" s="3"/>
      <c r="B3604" s="3"/>
      <c r="C3604" s="3"/>
      <c r="D3604" s="3"/>
      <c r="E3604" s="3"/>
      <c r="F3604" s="3"/>
      <c r="G3604" s="3"/>
      <c r="H3604" s="3"/>
      <c r="I3604" s="3"/>
      <c r="J3604" s="3"/>
      <c r="K3604" s="3"/>
      <c r="L3604" s="3"/>
      <c r="N3604" s="121"/>
    </row>
    <row r="3605" spans="1:14" x14ac:dyDescent="0.35">
      <c r="A3605" s="3"/>
      <c r="B3605" s="3"/>
      <c r="C3605" s="3"/>
      <c r="D3605" s="3"/>
      <c r="E3605" s="3"/>
      <c r="F3605" s="3"/>
      <c r="G3605" s="3"/>
      <c r="H3605" s="3"/>
      <c r="I3605" s="3"/>
      <c r="J3605" s="3"/>
      <c r="K3605" s="3"/>
      <c r="L3605" s="3"/>
      <c r="N3605" s="121"/>
    </row>
    <row r="3606" spans="1:14" x14ac:dyDescent="0.35">
      <c r="A3606" s="3"/>
      <c r="B3606" s="3"/>
      <c r="C3606" s="3"/>
      <c r="D3606" s="3"/>
      <c r="E3606" s="3"/>
      <c r="F3606" s="3"/>
      <c r="G3606" s="3"/>
      <c r="H3606" s="3"/>
      <c r="I3606" s="3"/>
      <c r="J3606" s="3"/>
      <c r="K3606" s="3"/>
      <c r="L3606" s="3"/>
      <c r="N3606" s="121"/>
    </row>
    <row r="3607" spans="1:14" x14ac:dyDescent="0.35">
      <c r="A3607" s="3"/>
      <c r="B3607" s="3"/>
      <c r="C3607" s="3"/>
      <c r="D3607" s="3"/>
      <c r="E3607" s="3"/>
      <c r="F3607" s="3"/>
      <c r="G3607" s="3"/>
      <c r="H3607" s="3"/>
      <c r="I3607" s="3"/>
      <c r="J3607" s="3"/>
      <c r="K3607" s="3"/>
      <c r="L3607" s="3"/>
      <c r="N3607" s="121"/>
    </row>
    <row r="3608" spans="1:14" x14ac:dyDescent="0.35">
      <c r="A3608" s="3"/>
      <c r="B3608" s="3"/>
      <c r="C3608" s="3"/>
      <c r="D3608" s="3"/>
      <c r="E3608" s="3"/>
      <c r="F3608" s="3"/>
      <c r="G3608" s="3"/>
      <c r="H3608" s="3"/>
      <c r="I3608" s="3"/>
      <c r="J3608" s="3"/>
      <c r="K3608" s="3"/>
      <c r="L3608" s="3"/>
      <c r="N3608" s="121"/>
    </row>
    <row r="3609" spans="1:14" x14ac:dyDescent="0.35">
      <c r="A3609" s="3"/>
      <c r="B3609" s="3"/>
      <c r="C3609" s="3"/>
      <c r="D3609" s="3"/>
      <c r="E3609" s="3"/>
      <c r="F3609" s="3"/>
      <c r="G3609" s="3"/>
      <c r="H3609" s="3"/>
      <c r="I3609" s="3"/>
      <c r="J3609" s="3"/>
      <c r="K3609" s="3"/>
      <c r="L3609" s="3"/>
      <c r="N3609" s="121"/>
    </row>
    <row r="3610" spans="1:14" x14ac:dyDescent="0.35">
      <c r="A3610" s="3"/>
      <c r="B3610" s="3"/>
      <c r="C3610" s="3"/>
      <c r="D3610" s="3"/>
      <c r="E3610" s="3"/>
      <c r="F3610" s="3"/>
      <c r="G3610" s="3"/>
      <c r="H3610" s="3"/>
      <c r="I3610" s="3"/>
      <c r="J3610" s="3"/>
      <c r="K3610" s="3"/>
      <c r="L3610" s="3"/>
      <c r="N3610" s="121"/>
    </row>
    <row r="3611" spans="1:14" x14ac:dyDescent="0.35">
      <c r="A3611" s="3"/>
      <c r="B3611" s="3"/>
      <c r="C3611" s="3"/>
      <c r="D3611" s="3"/>
      <c r="E3611" s="3"/>
      <c r="F3611" s="3"/>
      <c r="G3611" s="3"/>
      <c r="H3611" s="3"/>
      <c r="I3611" s="3"/>
      <c r="J3611" s="3"/>
      <c r="K3611" s="3"/>
      <c r="L3611" s="3"/>
      <c r="N3611" s="121"/>
    </row>
    <row r="3612" spans="1:14" x14ac:dyDescent="0.35">
      <c r="A3612" s="3"/>
      <c r="B3612" s="3"/>
      <c r="C3612" s="3"/>
      <c r="D3612" s="3"/>
      <c r="E3612" s="3"/>
      <c r="F3612" s="3"/>
      <c r="G3612" s="3"/>
      <c r="H3612" s="3"/>
      <c r="I3612" s="3"/>
      <c r="J3612" s="3"/>
      <c r="K3612" s="3"/>
      <c r="L3612" s="3"/>
      <c r="N3612" s="121"/>
    </row>
    <row r="3613" spans="1:14" x14ac:dyDescent="0.35">
      <c r="A3613" s="3"/>
      <c r="B3613" s="3"/>
      <c r="C3613" s="3"/>
      <c r="D3613" s="3"/>
      <c r="E3613" s="3"/>
      <c r="F3613" s="3"/>
      <c r="G3613" s="3"/>
      <c r="H3613" s="3"/>
      <c r="I3613" s="3"/>
      <c r="J3613" s="3"/>
      <c r="K3613" s="3"/>
      <c r="L3613" s="3"/>
      <c r="N3613" s="121"/>
    </row>
    <row r="3614" spans="1:14" x14ac:dyDescent="0.35">
      <c r="A3614" s="3"/>
      <c r="B3614" s="3"/>
      <c r="C3614" s="3"/>
      <c r="D3614" s="3"/>
      <c r="E3614" s="3"/>
      <c r="F3614" s="3"/>
      <c r="G3614" s="3"/>
      <c r="H3614" s="3"/>
      <c r="I3614" s="3"/>
      <c r="J3614" s="3"/>
      <c r="K3614" s="3"/>
      <c r="L3614" s="3"/>
      <c r="N3614" s="121"/>
    </row>
    <row r="3615" spans="1:14" x14ac:dyDescent="0.35">
      <c r="A3615" s="3"/>
      <c r="B3615" s="3"/>
      <c r="C3615" s="3"/>
      <c r="D3615" s="3"/>
      <c r="E3615" s="3"/>
      <c r="F3615" s="3"/>
      <c r="G3615" s="3"/>
      <c r="H3615" s="3"/>
      <c r="I3615" s="3"/>
      <c r="J3615" s="3"/>
      <c r="K3615" s="3"/>
      <c r="L3615" s="3"/>
      <c r="N3615" s="121"/>
    </row>
    <row r="3616" spans="1:14" x14ac:dyDescent="0.35">
      <c r="A3616" s="3"/>
      <c r="B3616" s="3"/>
      <c r="C3616" s="3"/>
      <c r="D3616" s="3"/>
      <c r="E3616" s="3"/>
      <c r="F3616" s="3"/>
      <c r="G3616" s="3"/>
      <c r="H3616" s="3"/>
      <c r="I3616" s="3"/>
      <c r="J3616" s="3"/>
      <c r="K3616" s="3"/>
      <c r="L3616" s="3"/>
      <c r="N3616" s="121"/>
    </row>
    <row r="3617" spans="1:14" x14ac:dyDescent="0.35">
      <c r="A3617" s="3"/>
      <c r="B3617" s="3"/>
      <c r="C3617" s="3"/>
      <c r="D3617" s="3"/>
      <c r="E3617" s="3"/>
      <c r="F3617" s="3"/>
      <c r="G3617" s="3"/>
      <c r="H3617" s="3"/>
      <c r="I3617" s="3"/>
      <c r="J3617" s="3"/>
      <c r="K3617" s="3"/>
      <c r="L3617" s="3"/>
      <c r="N3617" s="121"/>
    </row>
    <row r="3618" spans="1:14" x14ac:dyDescent="0.35">
      <c r="A3618" s="3"/>
      <c r="B3618" s="3"/>
      <c r="C3618" s="3"/>
      <c r="D3618" s="3"/>
      <c r="E3618" s="3"/>
      <c r="F3618" s="3"/>
      <c r="G3618" s="3"/>
      <c r="H3618" s="3"/>
      <c r="I3618" s="3"/>
      <c r="J3618" s="3"/>
      <c r="K3618" s="3"/>
      <c r="L3618" s="3"/>
      <c r="N3618" s="121"/>
    </row>
    <row r="3619" spans="1:14" x14ac:dyDescent="0.35">
      <c r="A3619" s="3"/>
      <c r="B3619" s="3"/>
      <c r="C3619" s="3"/>
      <c r="D3619" s="3"/>
      <c r="E3619" s="3"/>
      <c r="F3619" s="3"/>
      <c r="G3619" s="3"/>
      <c r="H3619" s="3"/>
      <c r="I3619" s="3"/>
      <c r="J3619" s="3"/>
      <c r="K3619" s="3"/>
      <c r="L3619" s="3"/>
      <c r="N3619" s="121"/>
    </row>
    <row r="3620" spans="1:14" x14ac:dyDescent="0.35">
      <c r="A3620" s="3"/>
      <c r="B3620" s="3"/>
      <c r="C3620" s="3"/>
      <c r="D3620" s="3"/>
      <c r="E3620" s="3"/>
      <c r="F3620" s="3"/>
      <c r="G3620" s="3"/>
      <c r="H3620" s="3"/>
      <c r="I3620" s="3"/>
      <c r="J3620" s="3"/>
      <c r="K3620" s="3"/>
      <c r="L3620" s="3"/>
      <c r="N3620" s="121"/>
    </row>
    <row r="3621" spans="1:14" x14ac:dyDescent="0.35">
      <c r="A3621" s="3"/>
      <c r="B3621" s="3"/>
      <c r="C3621" s="3"/>
      <c r="D3621" s="3"/>
      <c r="E3621" s="3"/>
      <c r="F3621" s="3"/>
      <c r="G3621" s="3"/>
      <c r="H3621" s="3"/>
      <c r="I3621" s="3"/>
      <c r="J3621" s="3"/>
      <c r="K3621" s="3"/>
      <c r="L3621" s="3"/>
      <c r="N3621" s="121"/>
    </row>
    <row r="3622" spans="1:14" x14ac:dyDescent="0.35">
      <c r="A3622" s="3"/>
      <c r="B3622" s="3"/>
      <c r="C3622" s="3"/>
      <c r="D3622" s="3"/>
      <c r="E3622" s="3"/>
      <c r="F3622" s="3"/>
      <c r="G3622" s="3"/>
      <c r="H3622" s="3"/>
      <c r="I3622" s="3"/>
      <c r="J3622" s="3"/>
      <c r="K3622" s="3"/>
      <c r="L3622" s="3"/>
      <c r="N3622" s="121"/>
    </row>
    <row r="3623" spans="1:14" x14ac:dyDescent="0.35">
      <c r="A3623" s="3"/>
      <c r="B3623" s="3"/>
      <c r="C3623" s="3"/>
      <c r="D3623" s="3"/>
      <c r="E3623" s="3"/>
      <c r="F3623" s="3"/>
      <c r="G3623" s="3"/>
      <c r="H3623" s="3"/>
      <c r="I3623" s="3"/>
      <c r="J3623" s="3"/>
      <c r="K3623" s="3"/>
      <c r="L3623" s="3"/>
      <c r="N3623" s="121"/>
    </row>
    <row r="3624" spans="1:14" x14ac:dyDescent="0.35">
      <c r="A3624" s="3"/>
      <c r="B3624" s="3"/>
      <c r="C3624" s="3"/>
      <c r="D3624" s="3"/>
      <c r="E3624" s="3"/>
      <c r="F3624" s="3"/>
      <c r="G3624" s="3"/>
      <c r="H3624" s="3"/>
      <c r="I3624" s="3"/>
      <c r="J3624" s="3"/>
      <c r="K3624" s="3"/>
      <c r="L3624" s="3"/>
      <c r="N3624" s="121"/>
    </row>
    <row r="3625" spans="1:14" x14ac:dyDescent="0.35">
      <c r="A3625" s="3"/>
      <c r="B3625" s="3"/>
      <c r="C3625" s="3"/>
      <c r="D3625" s="3"/>
      <c r="E3625" s="3"/>
      <c r="F3625" s="3"/>
      <c r="G3625" s="3"/>
      <c r="H3625" s="3"/>
      <c r="I3625" s="3"/>
      <c r="J3625" s="3"/>
      <c r="K3625" s="3"/>
      <c r="L3625" s="3"/>
      <c r="N3625" s="121"/>
    </row>
    <row r="3626" spans="1:14" x14ac:dyDescent="0.35">
      <c r="A3626" s="3"/>
      <c r="B3626" s="3"/>
      <c r="C3626" s="3"/>
      <c r="D3626" s="3"/>
      <c r="E3626" s="3"/>
      <c r="F3626" s="3"/>
      <c r="G3626" s="3"/>
      <c r="H3626" s="3"/>
      <c r="I3626" s="3"/>
      <c r="J3626" s="3"/>
      <c r="K3626" s="3"/>
      <c r="L3626" s="3"/>
      <c r="N3626" s="121"/>
    </row>
    <row r="3627" spans="1:14" x14ac:dyDescent="0.35">
      <c r="A3627" s="3"/>
      <c r="B3627" s="3"/>
      <c r="C3627" s="3"/>
      <c r="D3627" s="3"/>
      <c r="E3627" s="3"/>
      <c r="F3627" s="3"/>
      <c r="G3627" s="3"/>
      <c r="H3627" s="3"/>
      <c r="I3627" s="3"/>
      <c r="J3627" s="3"/>
      <c r="K3627" s="3"/>
      <c r="L3627" s="3"/>
      <c r="N3627" s="121"/>
    </row>
    <row r="3628" spans="1:14" x14ac:dyDescent="0.35">
      <c r="A3628" s="3"/>
      <c r="B3628" s="3"/>
      <c r="C3628" s="3"/>
      <c r="D3628" s="3"/>
      <c r="E3628" s="3"/>
      <c r="F3628" s="3"/>
      <c r="G3628" s="3"/>
      <c r="H3628" s="3"/>
      <c r="I3628" s="3"/>
      <c r="J3628" s="3"/>
      <c r="K3628" s="3"/>
      <c r="L3628" s="3"/>
      <c r="N3628" s="121"/>
    </row>
    <row r="3629" spans="1:14" x14ac:dyDescent="0.35">
      <c r="A3629" s="3"/>
      <c r="B3629" s="3"/>
      <c r="C3629" s="3"/>
      <c r="D3629" s="3"/>
      <c r="E3629" s="3"/>
      <c r="F3629" s="3"/>
      <c r="G3629" s="3"/>
      <c r="H3629" s="3"/>
      <c r="I3629" s="3"/>
      <c r="J3629" s="3"/>
      <c r="K3629" s="3"/>
      <c r="L3629" s="3"/>
      <c r="N3629" s="121"/>
    </row>
    <row r="3630" spans="1:14" x14ac:dyDescent="0.35">
      <c r="A3630" s="3"/>
      <c r="B3630" s="3"/>
      <c r="C3630" s="3"/>
      <c r="D3630" s="3"/>
      <c r="E3630" s="3"/>
      <c r="F3630" s="3"/>
      <c r="G3630" s="3"/>
      <c r="H3630" s="3"/>
      <c r="I3630" s="3"/>
      <c r="J3630" s="3"/>
      <c r="K3630" s="3"/>
      <c r="L3630" s="3"/>
      <c r="N3630" s="121"/>
    </row>
    <row r="3631" spans="1:14" x14ac:dyDescent="0.35">
      <c r="A3631" s="3"/>
      <c r="B3631" s="3"/>
      <c r="C3631" s="3"/>
      <c r="D3631" s="3"/>
      <c r="E3631" s="3"/>
      <c r="F3631" s="3"/>
      <c r="G3631" s="3"/>
      <c r="H3631" s="3"/>
      <c r="I3631" s="3"/>
      <c r="J3631" s="3"/>
      <c r="K3631" s="3"/>
      <c r="L3631" s="3"/>
      <c r="N3631" s="121"/>
    </row>
    <row r="3632" spans="1:14" x14ac:dyDescent="0.35">
      <c r="A3632" s="3"/>
      <c r="B3632" s="3"/>
      <c r="C3632" s="3"/>
      <c r="D3632" s="3"/>
      <c r="E3632" s="3"/>
      <c r="F3632" s="3"/>
      <c r="G3632" s="3"/>
      <c r="H3632" s="3"/>
      <c r="I3632" s="3"/>
      <c r="J3632" s="3"/>
      <c r="K3632" s="3"/>
      <c r="L3632" s="3"/>
      <c r="N3632" s="121"/>
    </row>
    <row r="3633" spans="1:14" x14ac:dyDescent="0.35">
      <c r="A3633" s="3"/>
      <c r="B3633" s="3"/>
      <c r="C3633" s="3"/>
      <c r="D3633" s="3"/>
      <c r="E3633" s="3"/>
      <c r="F3633" s="3"/>
      <c r="G3633" s="3"/>
      <c r="H3633" s="3"/>
      <c r="I3633" s="3"/>
      <c r="J3633" s="3"/>
      <c r="K3633" s="3"/>
      <c r="L3633" s="3"/>
      <c r="N3633" s="121"/>
    </row>
    <row r="3634" spans="1:14" x14ac:dyDescent="0.35">
      <c r="A3634" s="3"/>
      <c r="B3634" s="3"/>
      <c r="C3634" s="3"/>
      <c r="D3634" s="3"/>
      <c r="E3634" s="3"/>
      <c r="F3634" s="3"/>
      <c r="G3634" s="3"/>
      <c r="H3634" s="3"/>
      <c r="I3634" s="3"/>
      <c r="J3634" s="3"/>
      <c r="K3634" s="3"/>
      <c r="L3634" s="3"/>
      <c r="N3634" s="121"/>
    </row>
    <row r="3635" spans="1:14" x14ac:dyDescent="0.35">
      <c r="A3635" s="3"/>
      <c r="B3635" s="3"/>
      <c r="C3635" s="3"/>
      <c r="D3635" s="3"/>
      <c r="E3635" s="3"/>
      <c r="F3635" s="3"/>
      <c r="G3635" s="3"/>
      <c r="H3635" s="3"/>
      <c r="I3635" s="3"/>
      <c r="J3635" s="3"/>
      <c r="K3635" s="3"/>
      <c r="L3635" s="3"/>
      <c r="N3635" s="121"/>
    </row>
    <row r="3636" spans="1:14" x14ac:dyDescent="0.35">
      <c r="A3636" s="3"/>
      <c r="B3636" s="3"/>
      <c r="C3636" s="3"/>
      <c r="D3636" s="3"/>
      <c r="E3636" s="3"/>
      <c r="F3636" s="3"/>
      <c r="G3636" s="3"/>
      <c r="H3636" s="3"/>
      <c r="I3636" s="3"/>
      <c r="J3636" s="3"/>
      <c r="K3636" s="3"/>
      <c r="L3636" s="3"/>
      <c r="N3636" s="121"/>
    </row>
    <row r="3637" spans="1:14" x14ac:dyDescent="0.35">
      <c r="A3637" s="3"/>
      <c r="B3637" s="3"/>
      <c r="C3637" s="3"/>
      <c r="D3637" s="3"/>
      <c r="E3637" s="3"/>
      <c r="F3637" s="3"/>
      <c r="G3637" s="3"/>
      <c r="H3637" s="3"/>
      <c r="I3637" s="3"/>
      <c r="J3637" s="3"/>
      <c r="K3637" s="3"/>
      <c r="L3637" s="3"/>
      <c r="N3637" s="121"/>
    </row>
    <row r="3638" spans="1:14" x14ac:dyDescent="0.35">
      <c r="A3638" s="3"/>
      <c r="B3638" s="3"/>
      <c r="C3638" s="3"/>
      <c r="D3638" s="3"/>
      <c r="E3638" s="3"/>
      <c r="F3638" s="3"/>
      <c r="G3638" s="3"/>
      <c r="H3638" s="3"/>
      <c r="I3638" s="3"/>
      <c r="J3638" s="3"/>
      <c r="K3638" s="3"/>
      <c r="L3638" s="3"/>
      <c r="N3638" s="121"/>
    </row>
    <row r="3639" spans="1:14" x14ac:dyDescent="0.35">
      <c r="A3639" s="3"/>
      <c r="B3639" s="3"/>
      <c r="C3639" s="3"/>
      <c r="D3639" s="3"/>
      <c r="E3639" s="3"/>
      <c r="F3639" s="3"/>
      <c r="G3639" s="3"/>
      <c r="H3639" s="3"/>
      <c r="I3639" s="3"/>
      <c r="J3639" s="3"/>
      <c r="K3639" s="3"/>
      <c r="L3639" s="3"/>
      <c r="N3639" s="121"/>
    </row>
    <row r="3640" spans="1:14" x14ac:dyDescent="0.35">
      <c r="A3640" s="3"/>
      <c r="B3640" s="3"/>
      <c r="C3640" s="3"/>
      <c r="D3640" s="3"/>
      <c r="E3640" s="3"/>
      <c r="F3640" s="3"/>
      <c r="G3640" s="3"/>
      <c r="H3640" s="3"/>
      <c r="I3640" s="3"/>
      <c r="J3640" s="3"/>
      <c r="K3640" s="3"/>
      <c r="L3640" s="3"/>
      <c r="N3640" s="121"/>
    </row>
    <row r="3641" spans="1:14" x14ac:dyDescent="0.35">
      <c r="A3641" s="3"/>
      <c r="B3641" s="3"/>
      <c r="C3641" s="3"/>
      <c r="D3641" s="3"/>
      <c r="E3641" s="3"/>
      <c r="F3641" s="3"/>
      <c r="G3641" s="3"/>
      <c r="H3641" s="3"/>
      <c r="I3641" s="3"/>
      <c r="J3641" s="3"/>
      <c r="K3641" s="3"/>
      <c r="L3641" s="3"/>
      <c r="N3641" s="121"/>
    </row>
    <row r="3642" spans="1:14" x14ac:dyDescent="0.35">
      <c r="A3642" s="3"/>
      <c r="B3642" s="3"/>
      <c r="C3642" s="3"/>
      <c r="D3642" s="3"/>
      <c r="E3642" s="3"/>
      <c r="F3642" s="3"/>
      <c r="G3642" s="3"/>
      <c r="H3642" s="3"/>
      <c r="I3642" s="3"/>
      <c r="J3642" s="3"/>
      <c r="K3642" s="3"/>
      <c r="L3642" s="3"/>
      <c r="N3642" s="121"/>
    </row>
    <row r="3643" spans="1:14" x14ac:dyDescent="0.35">
      <c r="A3643" s="3"/>
      <c r="B3643" s="3"/>
      <c r="C3643" s="3"/>
      <c r="D3643" s="3"/>
      <c r="E3643" s="3"/>
      <c r="F3643" s="3"/>
      <c r="G3643" s="3"/>
      <c r="H3643" s="3"/>
      <c r="I3643" s="3"/>
      <c r="J3643" s="3"/>
      <c r="K3643" s="3"/>
      <c r="L3643" s="3"/>
      <c r="N3643" s="121"/>
    </row>
    <row r="3644" spans="1:14" x14ac:dyDescent="0.35">
      <c r="A3644" s="3"/>
      <c r="B3644" s="3"/>
      <c r="C3644" s="3"/>
      <c r="D3644" s="3"/>
      <c r="E3644" s="3"/>
      <c r="F3644" s="3"/>
      <c r="G3644" s="3"/>
      <c r="H3644" s="3"/>
      <c r="I3644" s="3"/>
      <c r="J3644" s="3"/>
      <c r="K3644" s="3"/>
      <c r="L3644" s="3"/>
      <c r="N3644" s="121"/>
    </row>
    <row r="3645" spans="1:14" x14ac:dyDescent="0.35">
      <c r="A3645" s="3"/>
      <c r="B3645" s="3"/>
      <c r="C3645" s="3"/>
      <c r="D3645" s="3"/>
      <c r="E3645" s="3"/>
      <c r="F3645" s="3"/>
      <c r="G3645" s="3"/>
      <c r="H3645" s="3"/>
      <c r="I3645" s="3"/>
      <c r="J3645" s="3"/>
      <c r="K3645" s="3"/>
      <c r="L3645" s="3"/>
      <c r="N3645" s="121"/>
    </row>
    <row r="3646" spans="1:14" x14ac:dyDescent="0.35">
      <c r="A3646" s="3"/>
      <c r="B3646" s="3"/>
      <c r="C3646" s="3"/>
      <c r="D3646" s="3"/>
      <c r="E3646" s="3"/>
      <c r="F3646" s="3"/>
      <c r="G3646" s="3"/>
      <c r="H3646" s="3"/>
      <c r="I3646" s="3"/>
      <c r="J3646" s="3"/>
      <c r="K3646" s="3"/>
      <c r="L3646" s="3"/>
      <c r="N3646" s="121"/>
    </row>
    <row r="3647" spans="1:14" x14ac:dyDescent="0.35">
      <c r="A3647" s="3"/>
      <c r="B3647" s="3"/>
      <c r="C3647" s="3"/>
      <c r="D3647" s="3"/>
      <c r="E3647" s="3"/>
      <c r="F3647" s="3"/>
      <c r="G3647" s="3"/>
      <c r="H3647" s="3"/>
      <c r="I3647" s="3"/>
      <c r="J3647" s="3"/>
      <c r="K3647" s="3"/>
      <c r="L3647" s="3"/>
      <c r="N3647" s="121"/>
    </row>
    <row r="3648" spans="1:14" x14ac:dyDescent="0.35">
      <c r="A3648" s="3"/>
      <c r="B3648" s="3"/>
      <c r="C3648" s="3"/>
      <c r="D3648" s="3"/>
      <c r="E3648" s="3"/>
      <c r="F3648" s="3"/>
      <c r="G3648" s="3"/>
      <c r="H3648" s="3"/>
      <c r="I3648" s="3"/>
      <c r="J3648" s="3"/>
      <c r="K3648" s="3"/>
      <c r="L3648" s="3"/>
      <c r="N3648" s="121"/>
    </row>
    <row r="3649" spans="1:14" x14ac:dyDescent="0.35">
      <c r="A3649" s="3"/>
      <c r="B3649" s="3"/>
      <c r="C3649" s="3"/>
      <c r="D3649" s="3"/>
      <c r="E3649" s="3"/>
      <c r="F3649" s="3"/>
      <c r="G3649" s="3"/>
      <c r="H3649" s="3"/>
      <c r="I3649" s="3"/>
      <c r="J3649" s="3"/>
      <c r="K3649" s="3"/>
      <c r="L3649" s="3"/>
      <c r="N3649" s="121"/>
    </row>
    <row r="3650" spans="1:14" x14ac:dyDescent="0.35">
      <c r="A3650" s="3"/>
      <c r="B3650" s="3"/>
      <c r="C3650" s="3"/>
      <c r="D3650" s="3"/>
      <c r="E3650" s="3"/>
      <c r="F3650" s="3"/>
      <c r="G3650" s="3"/>
      <c r="H3650" s="3"/>
      <c r="I3650" s="3"/>
      <c r="J3650" s="3"/>
      <c r="K3650" s="3"/>
      <c r="L3650" s="3"/>
      <c r="N3650" s="121"/>
    </row>
    <row r="3651" spans="1:14" x14ac:dyDescent="0.35">
      <c r="A3651" s="3"/>
      <c r="B3651" s="3"/>
      <c r="C3651" s="3"/>
      <c r="D3651" s="3"/>
      <c r="E3651" s="3"/>
      <c r="F3651" s="3"/>
      <c r="G3651" s="3"/>
      <c r="H3651" s="3"/>
      <c r="I3651" s="3"/>
      <c r="J3651" s="3"/>
      <c r="K3651" s="3"/>
      <c r="L3651" s="3"/>
      <c r="N3651" s="121"/>
    </row>
    <row r="3652" spans="1:14" x14ac:dyDescent="0.35">
      <c r="A3652" s="3"/>
      <c r="B3652" s="3"/>
      <c r="C3652" s="3"/>
      <c r="D3652" s="3"/>
      <c r="E3652" s="3"/>
      <c r="F3652" s="3"/>
      <c r="G3652" s="3"/>
      <c r="H3652" s="3"/>
      <c r="I3652" s="3"/>
      <c r="J3652" s="3"/>
      <c r="K3652" s="3"/>
      <c r="L3652" s="3"/>
      <c r="N3652" s="121"/>
    </row>
    <row r="3653" spans="1:14" x14ac:dyDescent="0.35">
      <c r="A3653" s="3"/>
      <c r="B3653" s="3"/>
      <c r="C3653" s="3"/>
      <c r="D3653" s="3"/>
      <c r="E3653" s="3"/>
      <c r="F3653" s="3"/>
      <c r="G3653" s="3"/>
      <c r="H3653" s="3"/>
      <c r="I3653" s="3"/>
      <c r="J3653" s="3"/>
      <c r="K3653" s="3"/>
      <c r="L3653" s="3"/>
      <c r="N3653" s="121"/>
    </row>
    <row r="3654" spans="1:14" x14ac:dyDescent="0.35">
      <c r="A3654" s="3"/>
      <c r="B3654" s="3"/>
      <c r="C3654" s="3"/>
      <c r="D3654" s="3"/>
      <c r="E3654" s="3"/>
      <c r="F3654" s="3"/>
      <c r="G3654" s="3"/>
      <c r="H3654" s="3"/>
      <c r="I3654" s="3"/>
      <c r="J3654" s="3"/>
      <c r="K3654" s="3"/>
      <c r="L3654" s="3"/>
      <c r="N3654" s="121"/>
    </row>
    <row r="3655" spans="1:14" x14ac:dyDescent="0.35">
      <c r="A3655" s="3"/>
      <c r="B3655" s="3"/>
      <c r="C3655" s="3"/>
      <c r="D3655" s="3"/>
      <c r="E3655" s="3"/>
      <c r="F3655" s="3"/>
      <c r="G3655" s="3"/>
      <c r="H3655" s="3"/>
      <c r="I3655" s="3"/>
      <c r="J3655" s="3"/>
      <c r="K3655" s="3"/>
      <c r="L3655" s="3"/>
      <c r="N3655" s="121"/>
    </row>
    <row r="3656" spans="1:14" x14ac:dyDescent="0.35">
      <c r="A3656" s="3"/>
      <c r="B3656" s="3"/>
      <c r="C3656" s="3"/>
      <c r="D3656" s="3"/>
      <c r="E3656" s="3"/>
      <c r="F3656" s="3"/>
      <c r="G3656" s="3"/>
      <c r="H3656" s="3"/>
      <c r="I3656" s="3"/>
      <c r="J3656" s="3"/>
      <c r="K3656" s="3"/>
      <c r="L3656" s="3"/>
      <c r="N3656" s="121"/>
    </row>
    <row r="3657" spans="1:14" x14ac:dyDescent="0.35">
      <c r="A3657" s="3"/>
      <c r="B3657" s="3"/>
      <c r="C3657" s="3"/>
      <c r="D3657" s="3"/>
      <c r="E3657" s="3"/>
      <c r="F3657" s="3"/>
      <c r="G3657" s="3"/>
      <c r="H3657" s="3"/>
      <c r="I3657" s="3"/>
      <c r="J3657" s="3"/>
      <c r="K3657" s="3"/>
      <c r="L3657" s="3"/>
      <c r="N3657" s="121"/>
    </row>
    <row r="3658" spans="1:14" x14ac:dyDescent="0.35">
      <c r="A3658" s="3"/>
      <c r="B3658" s="3"/>
      <c r="C3658" s="3"/>
      <c r="D3658" s="3"/>
      <c r="E3658" s="3"/>
      <c r="F3658" s="3"/>
      <c r="G3658" s="3"/>
      <c r="H3658" s="3"/>
      <c r="I3658" s="3"/>
      <c r="J3658" s="3"/>
      <c r="K3658" s="3"/>
      <c r="L3658" s="3"/>
      <c r="N3658" s="121"/>
    </row>
    <row r="3659" spans="1:14" x14ac:dyDescent="0.35">
      <c r="A3659" s="3"/>
      <c r="B3659" s="3"/>
      <c r="C3659" s="3"/>
      <c r="D3659" s="3"/>
      <c r="E3659" s="3"/>
      <c r="F3659" s="3"/>
      <c r="G3659" s="3"/>
      <c r="H3659" s="3"/>
      <c r="I3659" s="3"/>
      <c r="J3659" s="3"/>
      <c r="K3659" s="3"/>
      <c r="L3659" s="3"/>
      <c r="N3659" s="121"/>
    </row>
    <row r="3660" spans="1:14" x14ac:dyDescent="0.35">
      <c r="A3660" s="3"/>
      <c r="B3660" s="3"/>
      <c r="C3660" s="3"/>
      <c r="D3660" s="3"/>
      <c r="E3660" s="3"/>
      <c r="F3660" s="3"/>
      <c r="G3660" s="3"/>
      <c r="H3660" s="3"/>
      <c r="I3660" s="3"/>
      <c r="J3660" s="3"/>
      <c r="K3660" s="3"/>
      <c r="L3660" s="3"/>
      <c r="N3660" s="121"/>
    </row>
    <row r="3661" spans="1:14" x14ac:dyDescent="0.35">
      <c r="A3661" s="3"/>
      <c r="B3661" s="3"/>
      <c r="C3661" s="3"/>
      <c r="D3661" s="3"/>
      <c r="E3661" s="3"/>
      <c r="F3661" s="3"/>
      <c r="G3661" s="3"/>
      <c r="H3661" s="3"/>
      <c r="I3661" s="3"/>
      <c r="J3661" s="3"/>
      <c r="K3661" s="3"/>
      <c r="L3661" s="3"/>
      <c r="N3661" s="121"/>
    </row>
    <row r="3662" spans="1:14" x14ac:dyDescent="0.35">
      <c r="A3662" s="3"/>
      <c r="B3662" s="3"/>
      <c r="C3662" s="3"/>
      <c r="D3662" s="3"/>
      <c r="E3662" s="3"/>
      <c r="F3662" s="3"/>
      <c r="G3662" s="3"/>
      <c r="H3662" s="3"/>
      <c r="I3662" s="3"/>
      <c r="J3662" s="3"/>
      <c r="K3662" s="3"/>
      <c r="L3662" s="3"/>
      <c r="N3662" s="121"/>
    </row>
    <row r="3663" spans="1:14" x14ac:dyDescent="0.35">
      <c r="A3663" s="3"/>
      <c r="B3663" s="3"/>
      <c r="C3663" s="3"/>
      <c r="D3663" s="3"/>
      <c r="E3663" s="3"/>
      <c r="F3663" s="3"/>
      <c r="G3663" s="3"/>
      <c r="H3663" s="3"/>
      <c r="I3663" s="3"/>
      <c r="J3663" s="3"/>
      <c r="K3663" s="3"/>
      <c r="L3663" s="3"/>
      <c r="N3663" s="121"/>
    </row>
    <row r="3664" spans="1:14" x14ac:dyDescent="0.35">
      <c r="A3664" s="3"/>
      <c r="B3664" s="3"/>
      <c r="C3664" s="3"/>
      <c r="D3664" s="3"/>
      <c r="E3664" s="3"/>
      <c r="F3664" s="3"/>
      <c r="G3664" s="3"/>
      <c r="H3664" s="3"/>
      <c r="I3664" s="3"/>
      <c r="J3664" s="3"/>
      <c r="K3664" s="3"/>
      <c r="L3664" s="3"/>
      <c r="N3664" s="121"/>
    </row>
    <row r="3665" spans="1:14" x14ac:dyDescent="0.35">
      <c r="A3665" s="3"/>
      <c r="B3665" s="3"/>
      <c r="C3665" s="3"/>
      <c r="D3665" s="3"/>
      <c r="E3665" s="3"/>
      <c r="F3665" s="3"/>
      <c r="G3665" s="3"/>
      <c r="H3665" s="3"/>
      <c r="I3665" s="3"/>
      <c r="J3665" s="3"/>
      <c r="K3665" s="3"/>
      <c r="L3665" s="3"/>
      <c r="N3665" s="121"/>
    </row>
    <row r="3666" spans="1:14" x14ac:dyDescent="0.35">
      <c r="A3666" s="3"/>
      <c r="B3666" s="3"/>
      <c r="C3666" s="3"/>
      <c r="D3666" s="3"/>
      <c r="E3666" s="3"/>
      <c r="F3666" s="3"/>
      <c r="G3666" s="3"/>
      <c r="H3666" s="3"/>
      <c r="I3666" s="3"/>
      <c r="J3666" s="3"/>
      <c r="K3666" s="3"/>
      <c r="L3666" s="3"/>
      <c r="N3666" s="121"/>
    </row>
    <row r="3667" spans="1:14" x14ac:dyDescent="0.35">
      <c r="A3667" s="3"/>
      <c r="B3667" s="3"/>
      <c r="C3667" s="3"/>
      <c r="D3667" s="3"/>
      <c r="E3667" s="3"/>
      <c r="F3667" s="3"/>
      <c r="G3667" s="3"/>
      <c r="H3667" s="3"/>
      <c r="I3667" s="3"/>
      <c r="J3667" s="3"/>
      <c r="K3667" s="3"/>
      <c r="L3667" s="3"/>
      <c r="N3667" s="121"/>
    </row>
    <row r="3668" spans="1:14" x14ac:dyDescent="0.35">
      <c r="A3668" s="3"/>
      <c r="B3668" s="3"/>
      <c r="C3668" s="3"/>
      <c r="D3668" s="3"/>
      <c r="E3668" s="3"/>
      <c r="F3668" s="3"/>
      <c r="G3668" s="3"/>
      <c r="H3668" s="3"/>
      <c r="I3668" s="3"/>
      <c r="J3668" s="3"/>
      <c r="K3668" s="3"/>
      <c r="L3668" s="3"/>
      <c r="N3668" s="121"/>
    </row>
    <row r="3669" spans="1:14" x14ac:dyDescent="0.35">
      <c r="A3669" s="3"/>
      <c r="B3669" s="3"/>
      <c r="C3669" s="3"/>
      <c r="D3669" s="3"/>
      <c r="E3669" s="3"/>
      <c r="F3669" s="3"/>
      <c r="G3669" s="3"/>
      <c r="H3669" s="3"/>
      <c r="I3669" s="3"/>
      <c r="J3669" s="3"/>
      <c r="K3669" s="3"/>
      <c r="L3669" s="3"/>
      <c r="N3669" s="121"/>
    </row>
    <row r="3670" spans="1:14" x14ac:dyDescent="0.35">
      <c r="A3670" s="3"/>
      <c r="B3670" s="3"/>
      <c r="C3670" s="3"/>
      <c r="D3670" s="3"/>
      <c r="E3670" s="3"/>
      <c r="F3670" s="3"/>
      <c r="G3670" s="3"/>
      <c r="H3670" s="3"/>
      <c r="I3670" s="3"/>
      <c r="J3670" s="3"/>
      <c r="K3670" s="3"/>
      <c r="L3670" s="3"/>
      <c r="N3670" s="121"/>
    </row>
    <row r="3671" spans="1:14" x14ac:dyDescent="0.35">
      <c r="A3671" s="3"/>
      <c r="B3671" s="3"/>
      <c r="C3671" s="3"/>
      <c r="D3671" s="3"/>
      <c r="E3671" s="3"/>
      <c r="F3671" s="3"/>
      <c r="G3671" s="3"/>
      <c r="H3671" s="3"/>
      <c r="I3671" s="3"/>
      <c r="J3671" s="3"/>
      <c r="K3671" s="3"/>
      <c r="L3671" s="3"/>
      <c r="N3671" s="121"/>
    </row>
    <row r="3672" spans="1:14" x14ac:dyDescent="0.35">
      <c r="A3672" s="3"/>
      <c r="B3672" s="3"/>
      <c r="C3672" s="3"/>
      <c r="D3672" s="3"/>
      <c r="E3672" s="3"/>
      <c r="F3672" s="3"/>
      <c r="G3672" s="3"/>
      <c r="H3672" s="3"/>
      <c r="I3672" s="3"/>
      <c r="J3672" s="3"/>
      <c r="K3672" s="3"/>
      <c r="L3672" s="3"/>
      <c r="N3672" s="121"/>
    </row>
    <row r="3673" spans="1:14" x14ac:dyDescent="0.35">
      <c r="A3673" s="3"/>
      <c r="B3673" s="3"/>
      <c r="C3673" s="3"/>
      <c r="D3673" s="3"/>
      <c r="E3673" s="3"/>
      <c r="F3673" s="3"/>
      <c r="G3673" s="3"/>
      <c r="H3673" s="3"/>
      <c r="I3673" s="3"/>
      <c r="J3673" s="3"/>
      <c r="K3673" s="3"/>
      <c r="L3673" s="3"/>
      <c r="N3673" s="121"/>
    </row>
    <row r="3674" spans="1:14" x14ac:dyDescent="0.35">
      <c r="A3674" s="3"/>
      <c r="B3674" s="3"/>
      <c r="C3674" s="3"/>
      <c r="D3674" s="3"/>
      <c r="E3674" s="3"/>
      <c r="F3674" s="3"/>
      <c r="G3674" s="3"/>
      <c r="H3674" s="3"/>
      <c r="I3674" s="3"/>
      <c r="J3674" s="3"/>
      <c r="K3674" s="3"/>
      <c r="L3674" s="3"/>
      <c r="N3674" s="121"/>
    </row>
    <row r="3675" spans="1:14" x14ac:dyDescent="0.35">
      <c r="A3675" s="3"/>
      <c r="B3675" s="3"/>
      <c r="C3675" s="3"/>
      <c r="D3675" s="3"/>
      <c r="E3675" s="3"/>
      <c r="F3675" s="3"/>
      <c r="G3675" s="3"/>
      <c r="H3675" s="3"/>
      <c r="I3675" s="3"/>
      <c r="J3675" s="3"/>
      <c r="K3675" s="3"/>
      <c r="L3675" s="3"/>
      <c r="N3675" s="121"/>
    </row>
    <row r="3676" spans="1:14" x14ac:dyDescent="0.35">
      <c r="A3676" s="3"/>
      <c r="B3676" s="3"/>
      <c r="C3676" s="3"/>
      <c r="D3676" s="3"/>
      <c r="E3676" s="3"/>
      <c r="F3676" s="3"/>
      <c r="G3676" s="3"/>
      <c r="H3676" s="3"/>
      <c r="I3676" s="3"/>
      <c r="J3676" s="3"/>
      <c r="K3676" s="3"/>
      <c r="L3676" s="3"/>
      <c r="N3676" s="121"/>
    </row>
    <row r="3677" spans="1:14" x14ac:dyDescent="0.35">
      <c r="A3677" s="3"/>
      <c r="B3677" s="3"/>
      <c r="C3677" s="3"/>
      <c r="D3677" s="3"/>
      <c r="E3677" s="3"/>
      <c r="F3677" s="3"/>
      <c r="G3677" s="3"/>
      <c r="H3677" s="3"/>
      <c r="I3677" s="3"/>
      <c r="J3677" s="3"/>
      <c r="K3677" s="3"/>
      <c r="L3677" s="3"/>
      <c r="N3677" s="121"/>
    </row>
    <row r="3678" spans="1:14" x14ac:dyDescent="0.35">
      <c r="A3678" s="3"/>
      <c r="B3678" s="3"/>
      <c r="C3678" s="3"/>
      <c r="D3678" s="3"/>
      <c r="E3678" s="3"/>
      <c r="F3678" s="3"/>
      <c r="G3678" s="3"/>
      <c r="H3678" s="3"/>
      <c r="I3678" s="3"/>
      <c r="J3678" s="3"/>
      <c r="K3678" s="3"/>
      <c r="L3678" s="3"/>
      <c r="N3678" s="121"/>
    </row>
    <row r="3679" spans="1:14" x14ac:dyDescent="0.35">
      <c r="A3679" s="3"/>
      <c r="B3679" s="3"/>
      <c r="C3679" s="3"/>
      <c r="D3679" s="3"/>
      <c r="E3679" s="3"/>
      <c r="F3679" s="3"/>
      <c r="G3679" s="3"/>
      <c r="H3679" s="3"/>
      <c r="I3679" s="3"/>
      <c r="J3679" s="3"/>
      <c r="K3679" s="3"/>
      <c r="L3679" s="3"/>
      <c r="N3679" s="121"/>
    </row>
    <row r="3680" spans="1:14" x14ac:dyDescent="0.35">
      <c r="A3680" s="3"/>
      <c r="B3680" s="3"/>
      <c r="C3680" s="3"/>
      <c r="D3680" s="3"/>
      <c r="E3680" s="3"/>
      <c r="F3680" s="3"/>
      <c r="G3680" s="3"/>
      <c r="H3680" s="3"/>
      <c r="I3680" s="3"/>
      <c r="J3680" s="3"/>
      <c r="K3680" s="3"/>
      <c r="L3680" s="3"/>
      <c r="N3680" s="121"/>
    </row>
    <row r="3681" spans="1:14" x14ac:dyDescent="0.35">
      <c r="A3681" s="3"/>
      <c r="B3681" s="3"/>
      <c r="C3681" s="3"/>
      <c r="D3681" s="3"/>
      <c r="E3681" s="3"/>
      <c r="F3681" s="3"/>
      <c r="G3681" s="3"/>
      <c r="H3681" s="3"/>
      <c r="I3681" s="3"/>
      <c r="J3681" s="3"/>
      <c r="K3681" s="3"/>
      <c r="L3681" s="3"/>
      <c r="N3681" s="121"/>
    </row>
    <row r="3682" spans="1:14" x14ac:dyDescent="0.35">
      <c r="A3682" s="3"/>
      <c r="B3682" s="3"/>
      <c r="C3682" s="3"/>
      <c r="D3682" s="3"/>
      <c r="E3682" s="3"/>
      <c r="F3682" s="3"/>
      <c r="G3682" s="3"/>
      <c r="H3682" s="3"/>
      <c r="I3682" s="3"/>
      <c r="J3682" s="3"/>
      <c r="K3682" s="3"/>
      <c r="L3682" s="3"/>
      <c r="N3682" s="121"/>
    </row>
    <row r="3683" spans="1:14" x14ac:dyDescent="0.35">
      <c r="A3683" s="3"/>
      <c r="B3683" s="3"/>
      <c r="C3683" s="3"/>
      <c r="D3683" s="3"/>
      <c r="E3683" s="3"/>
      <c r="F3683" s="3"/>
      <c r="G3683" s="3"/>
      <c r="H3683" s="3"/>
      <c r="I3683" s="3"/>
      <c r="J3683" s="3"/>
      <c r="K3683" s="3"/>
      <c r="L3683" s="3"/>
      <c r="N3683" s="121"/>
    </row>
    <row r="3684" spans="1:14" x14ac:dyDescent="0.35">
      <c r="A3684" s="3"/>
      <c r="B3684" s="3"/>
      <c r="C3684" s="3"/>
      <c r="D3684" s="3"/>
      <c r="E3684" s="3"/>
      <c r="F3684" s="3"/>
      <c r="G3684" s="3"/>
      <c r="H3684" s="3"/>
      <c r="I3684" s="3"/>
      <c r="J3684" s="3"/>
      <c r="K3684" s="3"/>
      <c r="L3684" s="3"/>
      <c r="N3684" s="121"/>
    </row>
    <row r="3685" spans="1:14" x14ac:dyDescent="0.35">
      <c r="A3685" s="3"/>
      <c r="B3685" s="3"/>
      <c r="C3685" s="3"/>
      <c r="D3685" s="3"/>
      <c r="E3685" s="3"/>
      <c r="F3685" s="3"/>
      <c r="G3685" s="3"/>
      <c r="H3685" s="3"/>
      <c r="I3685" s="3"/>
      <c r="J3685" s="3"/>
      <c r="K3685" s="3"/>
      <c r="L3685" s="3"/>
      <c r="N3685" s="121"/>
    </row>
    <row r="3686" spans="1:14" x14ac:dyDescent="0.35">
      <c r="A3686" s="3"/>
      <c r="B3686" s="3"/>
      <c r="C3686" s="3"/>
      <c r="D3686" s="3"/>
      <c r="E3686" s="3"/>
      <c r="F3686" s="3"/>
      <c r="G3686" s="3"/>
      <c r="H3686" s="3"/>
      <c r="I3686" s="3"/>
      <c r="J3686" s="3"/>
      <c r="K3686" s="3"/>
      <c r="L3686" s="3"/>
      <c r="N3686" s="121"/>
    </row>
    <row r="3687" spans="1:14" x14ac:dyDescent="0.35">
      <c r="A3687" s="3"/>
      <c r="B3687" s="3"/>
      <c r="C3687" s="3"/>
      <c r="D3687" s="3"/>
      <c r="E3687" s="3"/>
      <c r="F3687" s="3"/>
      <c r="G3687" s="3"/>
      <c r="H3687" s="3"/>
      <c r="I3687" s="3"/>
      <c r="J3687" s="3"/>
      <c r="K3687" s="3"/>
      <c r="L3687" s="3"/>
      <c r="N3687" s="121"/>
    </row>
    <row r="3688" spans="1:14" x14ac:dyDescent="0.35">
      <c r="A3688" s="3"/>
      <c r="B3688" s="3"/>
      <c r="C3688" s="3"/>
      <c r="D3688" s="3"/>
      <c r="E3688" s="3"/>
      <c r="F3688" s="3"/>
      <c r="G3688" s="3"/>
      <c r="H3688" s="3"/>
      <c r="I3688" s="3"/>
      <c r="J3688" s="3"/>
      <c r="K3688" s="3"/>
      <c r="L3688" s="3"/>
      <c r="N3688" s="121"/>
    </row>
    <row r="3689" spans="1:14" x14ac:dyDescent="0.35">
      <c r="A3689" s="3"/>
      <c r="B3689" s="3"/>
      <c r="C3689" s="3"/>
      <c r="D3689" s="3"/>
      <c r="E3689" s="3"/>
      <c r="F3689" s="3"/>
      <c r="G3689" s="3"/>
      <c r="H3689" s="3"/>
      <c r="I3689" s="3"/>
      <c r="J3689" s="3"/>
      <c r="K3689" s="3"/>
      <c r="L3689" s="3"/>
      <c r="N3689" s="121"/>
    </row>
    <row r="3690" spans="1:14" x14ac:dyDescent="0.35">
      <c r="A3690" s="3"/>
      <c r="B3690" s="3"/>
      <c r="C3690" s="3"/>
      <c r="D3690" s="3"/>
      <c r="E3690" s="3"/>
      <c r="F3690" s="3"/>
      <c r="G3690" s="3"/>
      <c r="H3690" s="3"/>
      <c r="I3690" s="3"/>
      <c r="J3690" s="3"/>
      <c r="K3690" s="3"/>
      <c r="L3690" s="3"/>
      <c r="N3690" s="121"/>
    </row>
    <row r="3691" spans="1:14" x14ac:dyDescent="0.35">
      <c r="A3691" s="3"/>
      <c r="B3691" s="3"/>
      <c r="C3691" s="3"/>
      <c r="D3691" s="3"/>
      <c r="E3691" s="3"/>
      <c r="F3691" s="3"/>
      <c r="G3691" s="3"/>
      <c r="H3691" s="3"/>
      <c r="I3691" s="3"/>
      <c r="J3691" s="3"/>
      <c r="K3691" s="3"/>
      <c r="L3691" s="3"/>
      <c r="N3691" s="121"/>
    </row>
    <row r="3692" spans="1:14" x14ac:dyDescent="0.35">
      <c r="A3692" s="3"/>
      <c r="B3692" s="3"/>
      <c r="C3692" s="3"/>
      <c r="D3692" s="3"/>
      <c r="E3692" s="3"/>
      <c r="F3692" s="3"/>
      <c r="G3692" s="3"/>
      <c r="H3692" s="3"/>
      <c r="I3692" s="3"/>
      <c r="J3692" s="3"/>
      <c r="K3692" s="3"/>
      <c r="L3692" s="3"/>
      <c r="N3692" s="121"/>
    </row>
    <row r="3693" spans="1:14" x14ac:dyDescent="0.35">
      <c r="A3693" s="3"/>
      <c r="B3693" s="3"/>
      <c r="C3693" s="3"/>
      <c r="D3693" s="3"/>
      <c r="E3693" s="3"/>
      <c r="F3693" s="3"/>
      <c r="G3693" s="3"/>
      <c r="H3693" s="3"/>
      <c r="I3693" s="3"/>
      <c r="J3693" s="3"/>
      <c r="K3693" s="3"/>
      <c r="L3693" s="3"/>
      <c r="N3693" s="121"/>
    </row>
    <row r="3694" spans="1:14" x14ac:dyDescent="0.35">
      <c r="A3694" s="3"/>
      <c r="B3694" s="3"/>
      <c r="C3694" s="3"/>
      <c r="D3694" s="3"/>
      <c r="E3694" s="3"/>
      <c r="F3694" s="3"/>
      <c r="G3694" s="3"/>
      <c r="H3694" s="3"/>
      <c r="I3694" s="3"/>
      <c r="J3694" s="3"/>
      <c r="K3694" s="3"/>
      <c r="L3694" s="3"/>
      <c r="N3694" s="121"/>
    </row>
    <row r="3695" spans="1:14" x14ac:dyDescent="0.35">
      <c r="A3695" s="3"/>
      <c r="B3695" s="3"/>
      <c r="C3695" s="3"/>
      <c r="D3695" s="3"/>
      <c r="E3695" s="3"/>
      <c r="F3695" s="3"/>
      <c r="G3695" s="3"/>
      <c r="H3695" s="3"/>
      <c r="I3695" s="3"/>
      <c r="J3695" s="3"/>
      <c r="K3695" s="3"/>
      <c r="L3695" s="3"/>
      <c r="N3695" s="121"/>
    </row>
    <row r="3696" spans="1:14" x14ac:dyDescent="0.35">
      <c r="A3696" s="3"/>
      <c r="B3696" s="3"/>
      <c r="C3696" s="3"/>
      <c r="D3696" s="3"/>
      <c r="E3696" s="3"/>
      <c r="F3696" s="3"/>
      <c r="G3696" s="3"/>
      <c r="H3696" s="3"/>
      <c r="I3696" s="3"/>
      <c r="J3696" s="3"/>
      <c r="K3696" s="3"/>
      <c r="L3696" s="3"/>
      <c r="N3696" s="121"/>
    </row>
    <row r="3697" spans="1:14" x14ac:dyDescent="0.35">
      <c r="A3697" s="3"/>
      <c r="B3697" s="3"/>
      <c r="C3697" s="3"/>
      <c r="D3697" s="3"/>
      <c r="E3697" s="3"/>
      <c r="F3697" s="3"/>
      <c r="G3697" s="3"/>
      <c r="H3697" s="3"/>
      <c r="I3697" s="3"/>
      <c r="J3697" s="3"/>
      <c r="K3697" s="3"/>
      <c r="L3697" s="3"/>
      <c r="N3697" s="121"/>
    </row>
    <row r="3698" spans="1:14" x14ac:dyDescent="0.35">
      <c r="A3698" s="3"/>
      <c r="B3698" s="3"/>
      <c r="C3698" s="3"/>
      <c r="D3698" s="3"/>
      <c r="E3698" s="3"/>
      <c r="F3698" s="3"/>
      <c r="G3698" s="3"/>
      <c r="H3698" s="3"/>
      <c r="I3698" s="3"/>
      <c r="J3698" s="3"/>
      <c r="K3698" s="3"/>
      <c r="L3698" s="3"/>
      <c r="N3698" s="121"/>
    </row>
    <row r="3699" spans="1:14" x14ac:dyDescent="0.35">
      <c r="A3699" s="3"/>
      <c r="B3699" s="3"/>
      <c r="C3699" s="3"/>
      <c r="D3699" s="3"/>
      <c r="E3699" s="3"/>
      <c r="F3699" s="3"/>
      <c r="G3699" s="3"/>
      <c r="H3699" s="3"/>
      <c r="I3699" s="3"/>
      <c r="J3699" s="3"/>
      <c r="K3699" s="3"/>
      <c r="L3699" s="3"/>
      <c r="N3699" s="121"/>
    </row>
    <row r="3700" spans="1:14" x14ac:dyDescent="0.35">
      <c r="A3700" s="3"/>
      <c r="B3700" s="3"/>
      <c r="C3700" s="3"/>
      <c r="D3700" s="3"/>
      <c r="E3700" s="3"/>
      <c r="F3700" s="3"/>
      <c r="G3700" s="3"/>
      <c r="H3700" s="3"/>
      <c r="I3700" s="3"/>
      <c r="J3700" s="3"/>
      <c r="K3700" s="3"/>
      <c r="L3700" s="3"/>
      <c r="N3700" s="121"/>
    </row>
    <row r="3701" spans="1:14" x14ac:dyDescent="0.35">
      <c r="A3701" s="3"/>
      <c r="B3701" s="3"/>
      <c r="C3701" s="3"/>
      <c r="D3701" s="3"/>
      <c r="E3701" s="3"/>
      <c r="F3701" s="3"/>
      <c r="G3701" s="3"/>
      <c r="H3701" s="3"/>
      <c r="I3701" s="3"/>
      <c r="J3701" s="3"/>
      <c r="K3701" s="3"/>
      <c r="L3701" s="3"/>
      <c r="N3701" s="121"/>
    </row>
    <row r="3702" spans="1:14" x14ac:dyDescent="0.35">
      <c r="A3702" s="3"/>
      <c r="B3702" s="3"/>
      <c r="C3702" s="3"/>
      <c r="D3702" s="3"/>
      <c r="E3702" s="3"/>
      <c r="F3702" s="3"/>
      <c r="G3702" s="3"/>
      <c r="H3702" s="3"/>
      <c r="I3702" s="3"/>
      <c r="J3702" s="3"/>
      <c r="K3702" s="3"/>
      <c r="L3702" s="3"/>
      <c r="N3702" s="121"/>
    </row>
    <row r="3703" spans="1:14" x14ac:dyDescent="0.35">
      <c r="A3703" s="3"/>
      <c r="B3703" s="3"/>
      <c r="C3703" s="3"/>
      <c r="D3703" s="3"/>
      <c r="E3703" s="3"/>
      <c r="F3703" s="3"/>
      <c r="G3703" s="3"/>
      <c r="H3703" s="3"/>
      <c r="I3703" s="3"/>
      <c r="J3703" s="3"/>
      <c r="K3703" s="3"/>
      <c r="L3703" s="3"/>
      <c r="N3703" s="121"/>
    </row>
    <row r="3704" spans="1:14" x14ac:dyDescent="0.35">
      <c r="A3704" s="3"/>
      <c r="B3704" s="3"/>
      <c r="C3704" s="3"/>
      <c r="D3704" s="3"/>
      <c r="E3704" s="3"/>
      <c r="F3704" s="3"/>
      <c r="G3704" s="3"/>
      <c r="H3704" s="3"/>
      <c r="I3704" s="3"/>
      <c r="J3704" s="3"/>
      <c r="K3704" s="3"/>
      <c r="L3704" s="3"/>
      <c r="N3704" s="121"/>
    </row>
    <row r="3705" spans="1:14" x14ac:dyDescent="0.35">
      <c r="A3705" s="3"/>
      <c r="B3705" s="3"/>
      <c r="C3705" s="3"/>
      <c r="D3705" s="3"/>
      <c r="E3705" s="3"/>
      <c r="F3705" s="3"/>
      <c r="G3705" s="3"/>
      <c r="H3705" s="3"/>
      <c r="I3705" s="3"/>
      <c r="J3705" s="3"/>
      <c r="K3705" s="3"/>
      <c r="L3705" s="3"/>
      <c r="N3705" s="121"/>
    </row>
    <row r="3706" spans="1:14" x14ac:dyDescent="0.35">
      <c r="A3706" s="3"/>
      <c r="B3706" s="3"/>
      <c r="C3706" s="3"/>
      <c r="D3706" s="3"/>
      <c r="E3706" s="3"/>
      <c r="F3706" s="3"/>
      <c r="G3706" s="3"/>
      <c r="H3706" s="3"/>
      <c r="I3706" s="3"/>
      <c r="J3706" s="3"/>
      <c r="K3706" s="3"/>
      <c r="L3706" s="3"/>
      <c r="N3706" s="121"/>
    </row>
    <row r="3707" spans="1:14" x14ac:dyDescent="0.35">
      <c r="A3707" s="3"/>
      <c r="B3707" s="3"/>
      <c r="C3707" s="3"/>
      <c r="D3707" s="3"/>
      <c r="E3707" s="3"/>
      <c r="F3707" s="3"/>
      <c r="G3707" s="3"/>
      <c r="H3707" s="3"/>
      <c r="I3707" s="3"/>
      <c r="J3707" s="3"/>
      <c r="K3707" s="3"/>
      <c r="L3707" s="3"/>
      <c r="N3707" s="121"/>
    </row>
    <row r="3708" spans="1:14" x14ac:dyDescent="0.35">
      <c r="A3708" s="3"/>
      <c r="B3708" s="3"/>
      <c r="C3708" s="3"/>
      <c r="D3708" s="3"/>
      <c r="E3708" s="3"/>
      <c r="F3708" s="3"/>
      <c r="G3708" s="3"/>
      <c r="H3708" s="3"/>
      <c r="I3708" s="3"/>
      <c r="J3708" s="3"/>
      <c r="K3708" s="3"/>
      <c r="L3708" s="3"/>
      <c r="N3708" s="121"/>
    </row>
    <row r="3709" spans="1:14" x14ac:dyDescent="0.35">
      <c r="A3709" s="3"/>
      <c r="B3709" s="3"/>
      <c r="C3709" s="3"/>
      <c r="D3709" s="3"/>
      <c r="E3709" s="3"/>
      <c r="F3709" s="3"/>
      <c r="G3709" s="3"/>
      <c r="H3709" s="3"/>
      <c r="I3709" s="3"/>
      <c r="J3709" s="3"/>
      <c r="K3709" s="3"/>
      <c r="L3709" s="3"/>
      <c r="N3709" s="121"/>
    </row>
    <row r="3710" spans="1:14" x14ac:dyDescent="0.35">
      <c r="A3710" s="3"/>
      <c r="B3710" s="3"/>
      <c r="C3710" s="3"/>
      <c r="D3710" s="3"/>
      <c r="E3710" s="3"/>
      <c r="F3710" s="3"/>
      <c r="G3710" s="3"/>
      <c r="H3710" s="3"/>
      <c r="I3710" s="3"/>
      <c r="J3710" s="3"/>
      <c r="K3710" s="3"/>
      <c r="L3710" s="3"/>
      <c r="N3710" s="121"/>
    </row>
    <row r="3711" spans="1:14" x14ac:dyDescent="0.35">
      <c r="A3711" s="3"/>
      <c r="B3711" s="3"/>
      <c r="C3711" s="3"/>
      <c r="D3711" s="3"/>
      <c r="E3711" s="3"/>
      <c r="F3711" s="3"/>
      <c r="G3711" s="3"/>
      <c r="H3711" s="3"/>
      <c r="I3711" s="3"/>
      <c r="J3711" s="3"/>
      <c r="K3711" s="3"/>
      <c r="L3711" s="3"/>
      <c r="N3711" s="121"/>
    </row>
    <row r="3712" spans="1:14" x14ac:dyDescent="0.35">
      <c r="A3712" s="3"/>
      <c r="B3712" s="3"/>
      <c r="C3712" s="3"/>
      <c r="D3712" s="3"/>
      <c r="E3712" s="3"/>
      <c r="F3712" s="3"/>
      <c r="G3712" s="3"/>
      <c r="H3712" s="3"/>
      <c r="I3712" s="3"/>
      <c r="J3712" s="3"/>
      <c r="K3712" s="3"/>
      <c r="L3712" s="3"/>
      <c r="N3712" s="121"/>
    </row>
    <row r="3713" spans="1:14" x14ac:dyDescent="0.35">
      <c r="A3713" s="3"/>
      <c r="B3713" s="3"/>
      <c r="C3713" s="3"/>
      <c r="D3713" s="3"/>
      <c r="E3713" s="3"/>
      <c r="F3713" s="3"/>
      <c r="G3713" s="3"/>
      <c r="H3713" s="3"/>
      <c r="I3713" s="3"/>
      <c r="J3713" s="3"/>
      <c r="K3713" s="3"/>
      <c r="L3713" s="3"/>
      <c r="N3713" s="121"/>
    </row>
    <row r="3714" spans="1:14" x14ac:dyDescent="0.35">
      <c r="A3714" s="3"/>
      <c r="B3714" s="3"/>
      <c r="C3714" s="3"/>
      <c r="D3714" s="3"/>
      <c r="E3714" s="3"/>
      <c r="F3714" s="3"/>
      <c r="G3714" s="3"/>
      <c r="H3714" s="3"/>
      <c r="I3714" s="3"/>
      <c r="J3714" s="3"/>
      <c r="K3714" s="3"/>
      <c r="L3714" s="3"/>
      <c r="N3714" s="121"/>
    </row>
    <row r="3715" spans="1:14" x14ac:dyDescent="0.35">
      <c r="A3715" s="3"/>
      <c r="B3715" s="3"/>
      <c r="C3715" s="3"/>
      <c r="D3715" s="3"/>
      <c r="E3715" s="3"/>
      <c r="F3715" s="3"/>
      <c r="G3715" s="3"/>
      <c r="H3715" s="3"/>
      <c r="I3715" s="3"/>
      <c r="J3715" s="3"/>
      <c r="K3715" s="3"/>
      <c r="L3715" s="3"/>
      <c r="N3715" s="121"/>
    </row>
    <row r="3716" spans="1:14" x14ac:dyDescent="0.35">
      <c r="A3716" s="3"/>
      <c r="B3716" s="3"/>
      <c r="C3716" s="3"/>
      <c r="D3716" s="3"/>
      <c r="E3716" s="3"/>
      <c r="F3716" s="3"/>
      <c r="G3716" s="3"/>
      <c r="H3716" s="3"/>
      <c r="I3716" s="3"/>
      <c r="J3716" s="3"/>
      <c r="K3716" s="3"/>
      <c r="L3716" s="3"/>
      <c r="N3716" s="121"/>
    </row>
    <row r="3717" spans="1:14" x14ac:dyDescent="0.35">
      <c r="A3717" s="3"/>
      <c r="B3717" s="3"/>
      <c r="C3717" s="3"/>
      <c r="D3717" s="3"/>
      <c r="E3717" s="3"/>
      <c r="F3717" s="3"/>
      <c r="G3717" s="3"/>
      <c r="H3717" s="3"/>
      <c r="I3717" s="3"/>
      <c r="J3717" s="3"/>
      <c r="K3717" s="3"/>
      <c r="L3717" s="3"/>
      <c r="N3717" s="121"/>
    </row>
    <row r="3718" spans="1:14" x14ac:dyDescent="0.35">
      <c r="A3718" s="3"/>
      <c r="B3718" s="3"/>
      <c r="C3718" s="3"/>
      <c r="D3718" s="3"/>
      <c r="E3718" s="3"/>
      <c r="F3718" s="3"/>
      <c r="G3718" s="3"/>
      <c r="H3718" s="3"/>
      <c r="I3718" s="3"/>
      <c r="J3718" s="3"/>
      <c r="K3718" s="3"/>
      <c r="L3718" s="3"/>
      <c r="N3718" s="121"/>
    </row>
    <row r="3719" spans="1:14" x14ac:dyDescent="0.35">
      <c r="A3719" s="3"/>
      <c r="B3719" s="3"/>
      <c r="C3719" s="3"/>
      <c r="D3719" s="3"/>
      <c r="E3719" s="3"/>
      <c r="F3719" s="3"/>
      <c r="G3719" s="3"/>
      <c r="H3719" s="3"/>
      <c r="I3719" s="3"/>
      <c r="J3719" s="3"/>
      <c r="K3719" s="3"/>
      <c r="L3719" s="3"/>
      <c r="N3719" s="121"/>
    </row>
    <row r="3720" spans="1:14" x14ac:dyDescent="0.35">
      <c r="A3720" s="3"/>
      <c r="B3720" s="3"/>
      <c r="C3720" s="3"/>
      <c r="D3720" s="3"/>
      <c r="E3720" s="3"/>
      <c r="F3720" s="3"/>
      <c r="G3720" s="3"/>
      <c r="H3720" s="3"/>
      <c r="I3720" s="3"/>
      <c r="J3720" s="3"/>
      <c r="K3720" s="3"/>
      <c r="L3720" s="3"/>
      <c r="N3720" s="121"/>
    </row>
    <row r="3721" spans="1:14" x14ac:dyDescent="0.35">
      <c r="A3721" s="3"/>
      <c r="B3721" s="3"/>
      <c r="C3721" s="3"/>
      <c r="D3721" s="3"/>
      <c r="E3721" s="3"/>
      <c r="F3721" s="3"/>
      <c r="G3721" s="3"/>
      <c r="H3721" s="3"/>
      <c r="I3721" s="3"/>
      <c r="J3721" s="3"/>
      <c r="K3721" s="3"/>
      <c r="L3721" s="3"/>
      <c r="N3721" s="121"/>
    </row>
    <row r="3722" spans="1:14" x14ac:dyDescent="0.35">
      <c r="A3722" s="3"/>
      <c r="B3722" s="3"/>
      <c r="C3722" s="3"/>
      <c r="D3722" s="3"/>
      <c r="E3722" s="3"/>
      <c r="F3722" s="3"/>
      <c r="G3722" s="3"/>
      <c r="H3722" s="3"/>
      <c r="I3722" s="3"/>
      <c r="J3722" s="3"/>
      <c r="K3722" s="3"/>
      <c r="L3722" s="3"/>
      <c r="N3722" s="121"/>
    </row>
    <row r="3723" spans="1:14" x14ac:dyDescent="0.35">
      <c r="A3723" s="3"/>
      <c r="B3723" s="3"/>
      <c r="C3723" s="3"/>
      <c r="D3723" s="3"/>
      <c r="E3723" s="3"/>
      <c r="F3723" s="3"/>
      <c r="G3723" s="3"/>
      <c r="H3723" s="3"/>
      <c r="I3723" s="3"/>
      <c r="J3723" s="3"/>
      <c r="K3723" s="3"/>
      <c r="L3723" s="3"/>
      <c r="N3723" s="121"/>
    </row>
    <row r="3724" spans="1:14" x14ac:dyDescent="0.35">
      <c r="A3724" s="3"/>
      <c r="B3724" s="3"/>
      <c r="C3724" s="3"/>
      <c r="D3724" s="3"/>
      <c r="E3724" s="3"/>
      <c r="F3724" s="3"/>
      <c r="G3724" s="3"/>
      <c r="H3724" s="3"/>
      <c r="I3724" s="3"/>
      <c r="J3724" s="3"/>
      <c r="K3724" s="3"/>
      <c r="L3724" s="3"/>
      <c r="N3724" s="121"/>
    </row>
    <row r="3725" spans="1:14" x14ac:dyDescent="0.35">
      <c r="A3725" s="3"/>
      <c r="B3725" s="3"/>
      <c r="C3725" s="3"/>
      <c r="D3725" s="3"/>
      <c r="E3725" s="3"/>
      <c r="F3725" s="3"/>
      <c r="G3725" s="3"/>
      <c r="H3725" s="3"/>
      <c r="I3725" s="3"/>
      <c r="J3725" s="3"/>
      <c r="K3725" s="3"/>
      <c r="L3725" s="3"/>
      <c r="N3725" s="121"/>
    </row>
    <row r="3726" spans="1:14" x14ac:dyDescent="0.35">
      <c r="A3726" s="3"/>
      <c r="B3726" s="3"/>
      <c r="C3726" s="3"/>
      <c r="D3726" s="3"/>
      <c r="E3726" s="3"/>
      <c r="F3726" s="3"/>
      <c r="G3726" s="3"/>
      <c r="H3726" s="3"/>
      <c r="I3726" s="3"/>
      <c r="J3726" s="3"/>
      <c r="K3726" s="3"/>
      <c r="L3726" s="3"/>
      <c r="N3726" s="121"/>
    </row>
    <row r="3727" spans="1:14" x14ac:dyDescent="0.35">
      <c r="A3727" s="3"/>
      <c r="B3727" s="3"/>
      <c r="C3727" s="3"/>
      <c r="D3727" s="3"/>
      <c r="E3727" s="3"/>
      <c r="F3727" s="3"/>
      <c r="G3727" s="3"/>
      <c r="H3727" s="3"/>
      <c r="I3727" s="3"/>
      <c r="J3727" s="3"/>
      <c r="K3727" s="3"/>
      <c r="L3727" s="3"/>
      <c r="N3727" s="121"/>
    </row>
    <row r="3728" spans="1:14" x14ac:dyDescent="0.35">
      <c r="A3728" s="3"/>
      <c r="B3728" s="3"/>
      <c r="C3728" s="3"/>
      <c r="D3728" s="3"/>
      <c r="E3728" s="3"/>
      <c r="F3728" s="3"/>
      <c r="G3728" s="3"/>
      <c r="H3728" s="3"/>
      <c r="I3728" s="3"/>
      <c r="J3728" s="3"/>
      <c r="K3728" s="3"/>
      <c r="L3728" s="3"/>
      <c r="N3728" s="121"/>
    </row>
    <row r="3729" spans="1:14" x14ac:dyDescent="0.35">
      <c r="A3729" s="3"/>
      <c r="B3729" s="3"/>
      <c r="C3729" s="3"/>
      <c r="D3729" s="3"/>
      <c r="E3729" s="3"/>
      <c r="F3729" s="3"/>
      <c r="G3729" s="3"/>
      <c r="H3729" s="3"/>
      <c r="I3729" s="3"/>
      <c r="J3729" s="3"/>
      <c r="K3729" s="3"/>
      <c r="L3729" s="3"/>
      <c r="N3729" s="121"/>
    </row>
    <row r="3730" spans="1:14" x14ac:dyDescent="0.35">
      <c r="A3730" s="3"/>
      <c r="B3730" s="3"/>
      <c r="C3730" s="3"/>
      <c r="D3730" s="3"/>
      <c r="E3730" s="3"/>
      <c r="F3730" s="3"/>
      <c r="G3730" s="3"/>
      <c r="H3730" s="3"/>
      <c r="I3730" s="3"/>
      <c r="J3730" s="3"/>
      <c r="K3730" s="3"/>
      <c r="L3730" s="3"/>
      <c r="N3730" s="121"/>
    </row>
    <row r="3731" spans="1:14" x14ac:dyDescent="0.35">
      <c r="A3731" s="3"/>
      <c r="B3731" s="3"/>
      <c r="C3731" s="3"/>
      <c r="D3731" s="3"/>
      <c r="E3731" s="3"/>
      <c r="F3731" s="3"/>
      <c r="G3731" s="3"/>
      <c r="H3731" s="3"/>
      <c r="I3731" s="3"/>
      <c r="J3731" s="3"/>
      <c r="K3731" s="3"/>
      <c r="L3731" s="3"/>
      <c r="N3731" s="121"/>
    </row>
    <row r="3732" spans="1:14" x14ac:dyDescent="0.35">
      <c r="A3732" s="3"/>
      <c r="B3732" s="3"/>
      <c r="C3732" s="3"/>
      <c r="D3732" s="3"/>
      <c r="E3732" s="3"/>
      <c r="F3732" s="3"/>
      <c r="G3732" s="3"/>
      <c r="H3732" s="3"/>
      <c r="I3732" s="3"/>
      <c r="J3732" s="3"/>
      <c r="K3732" s="3"/>
      <c r="L3732" s="3"/>
      <c r="N3732" s="121"/>
    </row>
    <row r="3733" spans="1:14" x14ac:dyDescent="0.35">
      <c r="A3733" s="3"/>
      <c r="B3733" s="3"/>
      <c r="C3733" s="3"/>
      <c r="D3733" s="3"/>
      <c r="E3733" s="3"/>
      <c r="F3733" s="3"/>
      <c r="G3733" s="3"/>
      <c r="H3733" s="3"/>
      <c r="I3733" s="3"/>
      <c r="J3733" s="3"/>
      <c r="K3733" s="3"/>
      <c r="L3733" s="3"/>
      <c r="N3733" s="121"/>
    </row>
    <row r="3734" spans="1:14" x14ac:dyDescent="0.35">
      <c r="A3734" s="3"/>
      <c r="B3734" s="3"/>
      <c r="C3734" s="3"/>
      <c r="D3734" s="3"/>
      <c r="E3734" s="3"/>
      <c r="F3734" s="3"/>
      <c r="G3734" s="3"/>
      <c r="H3734" s="3"/>
      <c r="I3734" s="3"/>
      <c r="J3734" s="3"/>
      <c r="K3734" s="3"/>
      <c r="L3734" s="3"/>
      <c r="N3734" s="121"/>
    </row>
    <row r="3735" spans="1:14" x14ac:dyDescent="0.35">
      <c r="A3735" s="3"/>
      <c r="B3735" s="3"/>
      <c r="C3735" s="3"/>
      <c r="D3735" s="3"/>
      <c r="E3735" s="3"/>
      <c r="F3735" s="3"/>
      <c r="G3735" s="3"/>
      <c r="H3735" s="3"/>
      <c r="I3735" s="3"/>
      <c r="J3735" s="3"/>
      <c r="K3735" s="3"/>
      <c r="L3735" s="3"/>
      <c r="N3735" s="121"/>
    </row>
    <row r="3736" spans="1:14" x14ac:dyDescent="0.35">
      <c r="A3736" s="3"/>
      <c r="B3736" s="3"/>
      <c r="C3736" s="3"/>
      <c r="D3736" s="3"/>
      <c r="E3736" s="3"/>
      <c r="F3736" s="3"/>
      <c r="G3736" s="3"/>
      <c r="H3736" s="3"/>
      <c r="I3736" s="3"/>
      <c r="J3736" s="3"/>
      <c r="K3736" s="3"/>
      <c r="L3736" s="3"/>
      <c r="N3736" s="121"/>
    </row>
    <row r="3737" spans="1:14" x14ac:dyDescent="0.35">
      <c r="A3737" s="3"/>
      <c r="B3737" s="3"/>
      <c r="C3737" s="3"/>
      <c r="D3737" s="3"/>
      <c r="E3737" s="3"/>
      <c r="F3737" s="3"/>
      <c r="G3737" s="3"/>
      <c r="H3737" s="3"/>
      <c r="I3737" s="3"/>
      <c r="J3737" s="3"/>
      <c r="K3737" s="3"/>
      <c r="L3737" s="3"/>
      <c r="N3737" s="121"/>
    </row>
    <row r="3738" spans="1:14" x14ac:dyDescent="0.35">
      <c r="A3738" s="3"/>
      <c r="B3738" s="3"/>
      <c r="C3738" s="3"/>
      <c r="D3738" s="3"/>
      <c r="E3738" s="3"/>
      <c r="F3738" s="3"/>
      <c r="G3738" s="3"/>
      <c r="H3738" s="3"/>
      <c r="I3738" s="3"/>
      <c r="J3738" s="3"/>
      <c r="K3738" s="3"/>
      <c r="L3738" s="3"/>
      <c r="N3738" s="121"/>
    </row>
    <row r="3739" spans="1:14" x14ac:dyDescent="0.35">
      <c r="A3739" s="3"/>
      <c r="B3739" s="3"/>
      <c r="C3739" s="3"/>
      <c r="D3739" s="3"/>
      <c r="E3739" s="3"/>
      <c r="F3739" s="3"/>
      <c r="G3739" s="3"/>
      <c r="H3739" s="3"/>
      <c r="I3739" s="3"/>
      <c r="J3739" s="3"/>
      <c r="K3739" s="3"/>
      <c r="L3739" s="3"/>
      <c r="N3739" s="121"/>
    </row>
    <row r="3740" spans="1:14" x14ac:dyDescent="0.35">
      <c r="A3740" s="3"/>
      <c r="B3740" s="3"/>
      <c r="C3740" s="3"/>
      <c r="D3740" s="3"/>
      <c r="E3740" s="3"/>
      <c r="F3740" s="3"/>
      <c r="G3740" s="3"/>
      <c r="H3740" s="3"/>
      <c r="I3740" s="3"/>
      <c r="J3740" s="3"/>
      <c r="K3740" s="3"/>
      <c r="L3740" s="3"/>
      <c r="N3740" s="121"/>
    </row>
    <row r="3741" spans="1:14" x14ac:dyDescent="0.35">
      <c r="A3741" s="3"/>
      <c r="B3741" s="3"/>
      <c r="C3741" s="3"/>
      <c r="D3741" s="3"/>
      <c r="E3741" s="3"/>
      <c r="F3741" s="3"/>
      <c r="G3741" s="3"/>
      <c r="H3741" s="3"/>
      <c r="I3741" s="3"/>
      <c r="J3741" s="3"/>
      <c r="K3741" s="3"/>
      <c r="L3741" s="3"/>
      <c r="N3741" s="121"/>
    </row>
    <row r="3742" spans="1:14" x14ac:dyDescent="0.35">
      <c r="A3742" s="3"/>
      <c r="B3742" s="3"/>
      <c r="C3742" s="3"/>
      <c r="D3742" s="3"/>
      <c r="E3742" s="3"/>
      <c r="F3742" s="3"/>
      <c r="G3742" s="3"/>
      <c r="H3742" s="3"/>
      <c r="I3742" s="3"/>
      <c r="J3742" s="3"/>
      <c r="K3742" s="3"/>
      <c r="L3742" s="3"/>
      <c r="N3742" s="121"/>
    </row>
    <row r="3743" spans="1:14" x14ac:dyDescent="0.35">
      <c r="A3743" s="3"/>
      <c r="B3743" s="3"/>
      <c r="C3743" s="3"/>
      <c r="D3743" s="3"/>
      <c r="E3743" s="3"/>
      <c r="F3743" s="3"/>
      <c r="G3743" s="3"/>
      <c r="H3743" s="3"/>
      <c r="I3743" s="3"/>
      <c r="J3743" s="3"/>
      <c r="K3743" s="3"/>
      <c r="L3743" s="3"/>
      <c r="N3743" s="121"/>
    </row>
    <row r="3744" spans="1:14" x14ac:dyDescent="0.35">
      <c r="A3744" s="3"/>
      <c r="B3744" s="3"/>
      <c r="C3744" s="3"/>
      <c r="D3744" s="3"/>
      <c r="E3744" s="3"/>
      <c r="F3744" s="3"/>
      <c r="G3744" s="3"/>
      <c r="H3744" s="3"/>
      <c r="I3744" s="3"/>
      <c r="J3744" s="3"/>
      <c r="K3744" s="3"/>
      <c r="L3744" s="3"/>
      <c r="N3744" s="121"/>
    </row>
    <row r="3745" spans="1:14" x14ac:dyDescent="0.35">
      <c r="A3745" s="3"/>
      <c r="B3745" s="3"/>
      <c r="C3745" s="3"/>
      <c r="D3745" s="3"/>
      <c r="E3745" s="3"/>
      <c r="F3745" s="3"/>
      <c r="G3745" s="3"/>
      <c r="H3745" s="3"/>
      <c r="I3745" s="3"/>
      <c r="J3745" s="3"/>
      <c r="K3745" s="3"/>
      <c r="L3745" s="3"/>
      <c r="N3745" s="121"/>
    </row>
    <row r="3746" spans="1:14" x14ac:dyDescent="0.35">
      <c r="A3746" s="3"/>
      <c r="B3746" s="3"/>
      <c r="C3746" s="3"/>
      <c r="D3746" s="3"/>
      <c r="E3746" s="3"/>
      <c r="F3746" s="3"/>
      <c r="G3746" s="3"/>
      <c r="H3746" s="3"/>
      <c r="I3746" s="3"/>
      <c r="J3746" s="3"/>
      <c r="K3746" s="3"/>
      <c r="L3746" s="3"/>
      <c r="N3746" s="121"/>
    </row>
    <row r="3747" spans="1:14" x14ac:dyDescent="0.35">
      <c r="A3747" s="3"/>
      <c r="B3747" s="3"/>
      <c r="C3747" s="3"/>
      <c r="D3747" s="3"/>
      <c r="E3747" s="3"/>
      <c r="F3747" s="3"/>
      <c r="G3747" s="3"/>
      <c r="H3747" s="3"/>
      <c r="I3747" s="3"/>
      <c r="J3747" s="3"/>
      <c r="K3747" s="3"/>
      <c r="L3747" s="3"/>
      <c r="N3747" s="121"/>
    </row>
    <row r="3748" spans="1:14" x14ac:dyDescent="0.35">
      <c r="A3748" s="3"/>
      <c r="B3748" s="3"/>
      <c r="C3748" s="3"/>
      <c r="D3748" s="3"/>
      <c r="E3748" s="3"/>
      <c r="F3748" s="3"/>
      <c r="G3748" s="3"/>
      <c r="H3748" s="3"/>
      <c r="I3748" s="3"/>
      <c r="J3748" s="3"/>
      <c r="K3748" s="3"/>
      <c r="L3748" s="3"/>
      <c r="N3748" s="121"/>
    </row>
    <row r="3749" spans="1:14" x14ac:dyDescent="0.35">
      <c r="A3749" s="3"/>
      <c r="B3749" s="3"/>
      <c r="C3749" s="3"/>
      <c r="D3749" s="3"/>
      <c r="E3749" s="3"/>
      <c r="F3749" s="3"/>
      <c r="G3749" s="3"/>
      <c r="H3749" s="3"/>
      <c r="I3749" s="3"/>
      <c r="J3749" s="3"/>
      <c r="K3749" s="3"/>
      <c r="L3749" s="3"/>
      <c r="N3749" s="121"/>
    </row>
    <row r="3750" spans="1:14" x14ac:dyDescent="0.35">
      <c r="A3750" s="3"/>
      <c r="B3750" s="3"/>
      <c r="C3750" s="3"/>
      <c r="D3750" s="3"/>
      <c r="E3750" s="3"/>
      <c r="F3750" s="3"/>
      <c r="G3750" s="3"/>
      <c r="H3750" s="3"/>
      <c r="I3750" s="3"/>
      <c r="J3750" s="3"/>
      <c r="K3750" s="3"/>
      <c r="L3750" s="3"/>
      <c r="N3750" s="121"/>
    </row>
    <row r="3751" spans="1:14" x14ac:dyDescent="0.35">
      <c r="A3751" s="3"/>
      <c r="B3751" s="3"/>
      <c r="C3751" s="3"/>
      <c r="D3751" s="3"/>
      <c r="E3751" s="3"/>
      <c r="F3751" s="3"/>
      <c r="G3751" s="3"/>
      <c r="H3751" s="3"/>
      <c r="I3751" s="3"/>
      <c r="J3751" s="3"/>
      <c r="K3751" s="3"/>
      <c r="L3751" s="3"/>
      <c r="N3751" s="121"/>
    </row>
    <row r="3752" spans="1:14" x14ac:dyDescent="0.35">
      <c r="A3752" s="3"/>
      <c r="B3752" s="3"/>
      <c r="C3752" s="3"/>
      <c r="D3752" s="3"/>
      <c r="E3752" s="3"/>
      <c r="F3752" s="3"/>
      <c r="G3752" s="3"/>
      <c r="H3752" s="3"/>
      <c r="I3752" s="3"/>
      <c r="J3752" s="3"/>
      <c r="K3752" s="3"/>
      <c r="L3752" s="3"/>
      <c r="N3752" s="121"/>
    </row>
    <row r="3753" spans="1:14" x14ac:dyDescent="0.35">
      <c r="A3753" s="3"/>
      <c r="B3753" s="3"/>
      <c r="C3753" s="3"/>
      <c r="D3753" s="3"/>
      <c r="E3753" s="3"/>
      <c r="F3753" s="3"/>
      <c r="G3753" s="3"/>
      <c r="H3753" s="3"/>
      <c r="I3753" s="3"/>
      <c r="J3753" s="3"/>
      <c r="K3753" s="3"/>
      <c r="L3753" s="3"/>
      <c r="N3753" s="121"/>
    </row>
    <row r="3754" spans="1:14" x14ac:dyDescent="0.35">
      <c r="A3754" s="3"/>
      <c r="B3754" s="3"/>
      <c r="C3754" s="3"/>
      <c r="D3754" s="3"/>
      <c r="E3754" s="3"/>
      <c r="F3754" s="3"/>
      <c r="G3754" s="3"/>
      <c r="H3754" s="3"/>
      <c r="I3754" s="3"/>
      <c r="J3754" s="3"/>
      <c r="K3754" s="3"/>
      <c r="L3754" s="3"/>
      <c r="N3754" s="121"/>
    </row>
    <row r="3755" spans="1:14" x14ac:dyDescent="0.35">
      <c r="A3755" s="3"/>
      <c r="B3755" s="3"/>
      <c r="C3755" s="3"/>
      <c r="D3755" s="3"/>
      <c r="E3755" s="3"/>
      <c r="F3755" s="3"/>
      <c r="G3755" s="3"/>
      <c r="H3755" s="3"/>
      <c r="I3755" s="3"/>
      <c r="J3755" s="3"/>
      <c r="K3755" s="3"/>
      <c r="L3755" s="3"/>
      <c r="N3755" s="121"/>
    </row>
    <row r="3756" spans="1:14" x14ac:dyDescent="0.35">
      <c r="A3756" s="3"/>
      <c r="B3756" s="3"/>
      <c r="C3756" s="3"/>
      <c r="D3756" s="3"/>
      <c r="E3756" s="3"/>
      <c r="F3756" s="3"/>
      <c r="G3756" s="3"/>
      <c r="H3756" s="3"/>
      <c r="I3756" s="3"/>
      <c r="J3756" s="3"/>
      <c r="K3756" s="3"/>
      <c r="L3756" s="3"/>
      <c r="N3756" s="121"/>
    </row>
    <row r="3757" spans="1:14" x14ac:dyDescent="0.35">
      <c r="A3757" s="3"/>
      <c r="B3757" s="3"/>
      <c r="C3757" s="3"/>
      <c r="D3757" s="3"/>
      <c r="E3757" s="3"/>
      <c r="F3757" s="3"/>
      <c r="G3757" s="3"/>
      <c r="H3757" s="3"/>
      <c r="I3757" s="3"/>
      <c r="J3757" s="3"/>
      <c r="K3757" s="3"/>
      <c r="L3757" s="3"/>
      <c r="N3757" s="121"/>
    </row>
    <row r="3758" spans="1:14" x14ac:dyDescent="0.35">
      <c r="A3758" s="3"/>
      <c r="B3758" s="3"/>
      <c r="C3758" s="3"/>
      <c r="D3758" s="3"/>
      <c r="E3758" s="3"/>
      <c r="F3758" s="3"/>
      <c r="G3758" s="3"/>
      <c r="H3758" s="3"/>
      <c r="I3758" s="3"/>
      <c r="J3758" s="3"/>
      <c r="K3758" s="3"/>
      <c r="L3758" s="3"/>
      <c r="N3758" s="121"/>
    </row>
    <row r="3759" spans="1:14" x14ac:dyDescent="0.35">
      <c r="A3759" s="3"/>
      <c r="B3759" s="3"/>
      <c r="C3759" s="3"/>
      <c r="D3759" s="3"/>
      <c r="E3759" s="3"/>
      <c r="F3759" s="3"/>
      <c r="G3759" s="3"/>
      <c r="H3759" s="3"/>
      <c r="I3759" s="3"/>
      <c r="J3759" s="3"/>
      <c r="K3759" s="3"/>
      <c r="L3759" s="3"/>
      <c r="N3759" s="121"/>
    </row>
    <row r="3760" spans="1:14" x14ac:dyDescent="0.35">
      <c r="A3760" s="3"/>
      <c r="B3760" s="3"/>
      <c r="C3760" s="3"/>
      <c r="D3760" s="3"/>
      <c r="E3760" s="3"/>
      <c r="F3760" s="3"/>
      <c r="G3760" s="3"/>
      <c r="H3760" s="3"/>
      <c r="I3760" s="3"/>
      <c r="J3760" s="3"/>
      <c r="K3760" s="3"/>
      <c r="L3760" s="3"/>
      <c r="N3760" s="121"/>
    </row>
    <row r="3761" spans="1:14" x14ac:dyDescent="0.35">
      <c r="A3761" s="3"/>
      <c r="B3761" s="3"/>
      <c r="C3761" s="3"/>
      <c r="D3761" s="3"/>
      <c r="E3761" s="3"/>
      <c r="F3761" s="3"/>
      <c r="G3761" s="3"/>
      <c r="H3761" s="3"/>
      <c r="I3761" s="3"/>
      <c r="J3761" s="3"/>
      <c r="K3761" s="3"/>
      <c r="L3761" s="3"/>
      <c r="N3761" s="121"/>
    </row>
    <row r="3762" spans="1:14" x14ac:dyDescent="0.35">
      <c r="A3762" s="3"/>
      <c r="B3762" s="3"/>
      <c r="C3762" s="3"/>
      <c r="D3762" s="3"/>
      <c r="E3762" s="3"/>
      <c r="F3762" s="3"/>
      <c r="G3762" s="3"/>
      <c r="H3762" s="3"/>
      <c r="I3762" s="3"/>
      <c r="J3762" s="3"/>
      <c r="K3762" s="3"/>
      <c r="L3762" s="3"/>
      <c r="N3762" s="121"/>
    </row>
    <row r="3763" spans="1:14" x14ac:dyDescent="0.35">
      <c r="A3763" s="3"/>
      <c r="B3763" s="3"/>
      <c r="C3763" s="3"/>
      <c r="D3763" s="3"/>
      <c r="E3763" s="3"/>
      <c r="F3763" s="3"/>
      <c r="G3763" s="3"/>
      <c r="H3763" s="3"/>
      <c r="I3763" s="3"/>
      <c r="J3763" s="3"/>
      <c r="K3763" s="3"/>
      <c r="L3763" s="3"/>
      <c r="N3763" s="121"/>
    </row>
    <row r="3764" spans="1:14" x14ac:dyDescent="0.35">
      <c r="A3764" s="3"/>
      <c r="B3764" s="3"/>
      <c r="C3764" s="3"/>
      <c r="D3764" s="3"/>
      <c r="E3764" s="3"/>
      <c r="F3764" s="3"/>
      <c r="G3764" s="3"/>
      <c r="H3764" s="3"/>
      <c r="I3764" s="3"/>
      <c r="J3764" s="3"/>
      <c r="K3764" s="3"/>
      <c r="L3764" s="3"/>
      <c r="N3764" s="121"/>
    </row>
    <row r="3765" spans="1:14" x14ac:dyDescent="0.35">
      <c r="A3765" s="3"/>
      <c r="B3765" s="3"/>
      <c r="C3765" s="3"/>
      <c r="D3765" s="3"/>
      <c r="E3765" s="3"/>
      <c r="F3765" s="3"/>
      <c r="G3765" s="3"/>
      <c r="H3765" s="3"/>
      <c r="I3765" s="3"/>
      <c r="J3765" s="3"/>
      <c r="K3765" s="3"/>
      <c r="L3765" s="3"/>
      <c r="N3765" s="121"/>
    </row>
    <row r="3766" spans="1:14" x14ac:dyDescent="0.35">
      <c r="A3766" s="3"/>
      <c r="B3766" s="3"/>
      <c r="C3766" s="3"/>
      <c r="D3766" s="3"/>
      <c r="E3766" s="3"/>
      <c r="F3766" s="3"/>
      <c r="G3766" s="3"/>
      <c r="H3766" s="3"/>
      <c r="I3766" s="3"/>
      <c r="J3766" s="3"/>
      <c r="K3766" s="3"/>
      <c r="L3766" s="3"/>
      <c r="N3766" s="121"/>
    </row>
    <row r="3767" spans="1:14" x14ac:dyDescent="0.35">
      <c r="A3767" s="3"/>
      <c r="B3767" s="3"/>
      <c r="C3767" s="3"/>
      <c r="D3767" s="3"/>
      <c r="E3767" s="3"/>
      <c r="F3767" s="3"/>
      <c r="G3767" s="3"/>
      <c r="H3767" s="3"/>
      <c r="I3767" s="3"/>
      <c r="J3767" s="3"/>
      <c r="K3767" s="3"/>
      <c r="L3767" s="3"/>
      <c r="N3767" s="121"/>
    </row>
    <row r="3768" spans="1:14" x14ac:dyDescent="0.35">
      <c r="A3768" s="3"/>
      <c r="B3768" s="3"/>
      <c r="C3768" s="3"/>
      <c r="D3768" s="3"/>
      <c r="E3768" s="3"/>
      <c r="F3768" s="3"/>
      <c r="G3768" s="3"/>
      <c r="H3768" s="3"/>
      <c r="I3768" s="3"/>
      <c r="J3768" s="3"/>
      <c r="K3768" s="3"/>
      <c r="L3768" s="3"/>
      <c r="N3768" s="121"/>
    </row>
    <row r="3769" spans="1:14" x14ac:dyDescent="0.35">
      <c r="A3769" s="3"/>
      <c r="B3769" s="3"/>
      <c r="C3769" s="3"/>
      <c r="D3769" s="3"/>
      <c r="E3769" s="3"/>
      <c r="F3769" s="3"/>
      <c r="G3769" s="3"/>
      <c r="H3769" s="3"/>
      <c r="I3769" s="3"/>
      <c r="J3769" s="3"/>
      <c r="K3769" s="3"/>
      <c r="L3769" s="3"/>
      <c r="N3769" s="121"/>
    </row>
    <row r="3770" spans="1:14" x14ac:dyDescent="0.35">
      <c r="A3770" s="3"/>
      <c r="B3770" s="3"/>
      <c r="C3770" s="3"/>
      <c r="D3770" s="3"/>
      <c r="E3770" s="3"/>
      <c r="F3770" s="3"/>
      <c r="G3770" s="3"/>
      <c r="H3770" s="3"/>
      <c r="I3770" s="3"/>
      <c r="J3770" s="3"/>
      <c r="K3770" s="3"/>
      <c r="L3770" s="3"/>
      <c r="N3770" s="121"/>
    </row>
    <row r="3771" spans="1:14" x14ac:dyDescent="0.35">
      <c r="A3771" s="3"/>
      <c r="B3771" s="3"/>
      <c r="C3771" s="3"/>
      <c r="D3771" s="3"/>
      <c r="E3771" s="3"/>
      <c r="F3771" s="3"/>
      <c r="G3771" s="3"/>
      <c r="H3771" s="3"/>
      <c r="I3771" s="3"/>
      <c r="J3771" s="3"/>
      <c r="K3771" s="3"/>
      <c r="L3771" s="3"/>
      <c r="N3771" s="121"/>
    </row>
    <row r="3772" spans="1:14" x14ac:dyDescent="0.35">
      <c r="A3772" s="3"/>
      <c r="B3772" s="3"/>
      <c r="C3772" s="3"/>
      <c r="D3772" s="3"/>
      <c r="E3772" s="3"/>
      <c r="F3772" s="3"/>
      <c r="G3772" s="3"/>
      <c r="H3772" s="3"/>
      <c r="I3772" s="3"/>
      <c r="J3772" s="3"/>
      <c r="K3772" s="3"/>
      <c r="L3772" s="3"/>
      <c r="N3772" s="121"/>
    </row>
    <row r="3773" spans="1:14" x14ac:dyDescent="0.35">
      <c r="A3773" s="3"/>
      <c r="B3773" s="3"/>
      <c r="C3773" s="3"/>
      <c r="D3773" s="3"/>
      <c r="E3773" s="3"/>
      <c r="F3773" s="3"/>
      <c r="G3773" s="3"/>
      <c r="H3773" s="3"/>
      <c r="I3773" s="3"/>
      <c r="J3773" s="3"/>
      <c r="K3773" s="3"/>
      <c r="L3773" s="3"/>
      <c r="N3773" s="121"/>
    </row>
    <row r="3774" spans="1:14" x14ac:dyDescent="0.35">
      <c r="A3774" s="3"/>
      <c r="B3774" s="3"/>
      <c r="C3774" s="3"/>
      <c r="D3774" s="3"/>
      <c r="E3774" s="3"/>
      <c r="F3774" s="3"/>
      <c r="G3774" s="3"/>
      <c r="H3774" s="3"/>
      <c r="I3774" s="3"/>
      <c r="J3774" s="3"/>
      <c r="K3774" s="3"/>
      <c r="L3774" s="3"/>
      <c r="N3774" s="121"/>
    </row>
    <row r="3775" spans="1:14" x14ac:dyDescent="0.35">
      <c r="A3775" s="3"/>
      <c r="B3775" s="3"/>
      <c r="C3775" s="3"/>
      <c r="D3775" s="3"/>
      <c r="E3775" s="3"/>
      <c r="F3775" s="3"/>
      <c r="G3775" s="3"/>
      <c r="H3775" s="3"/>
      <c r="I3775" s="3"/>
      <c r="J3775" s="3"/>
      <c r="K3775" s="3"/>
      <c r="L3775" s="3"/>
      <c r="N3775" s="121"/>
    </row>
    <row r="3776" spans="1:14" x14ac:dyDescent="0.35">
      <c r="A3776" s="3"/>
      <c r="B3776" s="3"/>
      <c r="C3776" s="3"/>
      <c r="D3776" s="3"/>
      <c r="E3776" s="3"/>
      <c r="F3776" s="3"/>
      <c r="G3776" s="3"/>
      <c r="H3776" s="3"/>
      <c r="I3776" s="3"/>
      <c r="J3776" s="3"/>
      <c r="K3776" s="3"/>
      <c r="L3776" s="3"/>
      <c r="N3776" s="121"/>
    </row>
    <row r="3777" spans="1:14" x14ac:dyDescent="0.35">
      <c r="A3777" s="3"/>
      <c r="B3777" s="3"/>
      <c r="C3777" s="3"/>
      <c r="D3777" s="3"/>
      <c r="E3777" s="3"/>
      <c r="F3777" s="3"/>
      <c r="G3777" s="3"/>
      <c r="H3777" s="3"/>
      <c r="I3777" s="3"/>
      <c r="J3777" s="3"/>
      <c r="K3777" s="3"/>
      <c r="L3777" s="3"/>
      <c r="N3777" s="121"/>
    </row>
    <row r="3778" spans="1:14" x14ac:dyDescent="0.35">
      <c r="A3778" s="3"/>
      <c r="B3778" s="3"/>
      <c r="C3778" s="3"/>
      <c r="D3778" s="3"/>
      <c r="E3778" s="3"/>
      <c r="F3778" s="3"/>
      <c r="G3778" s="3"/>
      <c r="H3778" s="3"/>
      <c r="I3778" s="3"/>
      <c r="J3778" s="3"/>
      <c r="K3778" s="3"/>
      <c r="L3778" s="3"/>
      <c r="N3778" s="121"/>
    </row>
    <row r="3779" spans="1:14" x14ac:dyDescent="0.35">
      <c r="A3779" s="3"/>
      <c r="B3779" s="3"/>
      <c r="C3779" s="3"/>
      <c r="D3779" s="3"/>
      <c r="E3779" s="3"/>
      <c r="F3779" s="3"/>
      <c r="G3779" s="3"/>
      <c r="H3779" s="3"/>
      <c r="I3779" s="3"/>
      <c r="J3779" s="3"/>
      <c r="K3779" s="3"/>
      <c r="L3779" s="3"/>
      <c r="N3779" s="121"/>
    </row>
    <row r="3780" spans="1:14" x14ac:dyDescent="0.35">
      <c r="A3780" s="3"/>
      <c r="B3780" s="3"/>
      <c r="C3780" s="3"/>
      <c r="D3780" s="3"/>
      <c r="E3780" s="3"/>
      <c r="F3780" s="3"/>
      <c r="G3780" s="3"/>
      <c r="H3780" s="3"/>
      <c r="I3780" s="3"/>
      <c r="J3780" s="3"/>
      <c r="K3780" s="3"/>
      <c r="L3780" s="3"/>
      <c r="N3780" s="121"/>
    </row>
    <row r="3781" spans="1:14" x14ac:dyDescent="0.35">
      <c r="A3781" s="3"/>
      <c r="B3781" s="3"/>
      <c r="C3781" s="3"/>
      <c r="D3781" s="3"/>
      <c r="E3781" s="3"/>
      <c r="F3781" s="3"/>
      <c r="G3781" s="3"/>
      <c r="H3781" s="3"/>
      <c r="I3781" s="3"/>
      <c r="J3781" s="3"/>
      <c r="K3781" s="3"/>
      <c r="L3781" s="3"/>
      <c r="N3781" s="121"/>
    </row>
    <row r="3782" spans="1:14" x14ac:dyDescent="0.35">
      <c r="A3782" s="3"/>
      <c r="B3782" s="3"/>
      <c r="C3782" s="3"/>
      <c r="D3782" s="3"/>
      <c r="E3782" s="3"/>
      <c r="F3782" s="3"/>
      <c r="G3782" s="3"/>
      <c r="H3782" s="3"/>
      <c r="I3782" s="3"/>
      <c r="J3782" s="3"/>
      <c r="K3782" s="3"/>
      <c r="L3782" s="3"/>
      <c r="N3782" s="121"/>
    </row>
    <row r="3783" spans="1:14" x14ac:dyDescent="0.35">
      <c r="A3783" s="3"/>
      <c r="B3783" s="3"/>
      <c r="C3783" s="3"/>
      <c r="D3783" s="3"/>
      <c r="E3783" s="3"/>
      <c r="F3783" s="3"/>
      <c r="G3783" s="3"/>
      <c r="H3783" s="3"/>
      <c r="I3783" s="3"/>
      <c r="J3783" s="3"/>
      <c r="K3783" s="3"/>
      <c r="L3783" s="3"/>
      <c r="N3783" s="121"/>
    </row>
    <row r="3784" spans="1:14" x14ac:dyDescent="0.35">
      <c r="A3784" s="3"/>
      <c r="B3784" s="3"/>
      <c r="C3784" s="3"/>
      <c r="D3784" s="3"/>
      <c r="E3784" s="3"/>
      <c r="F3784" s="3"/>
      <c r="G3784" s="3"/>
      <c r="H3784" s="3"/>
      <c r="I3784" s="3"/>
      <c r="J3784" s="3"/>
      <c r="K3784" s="3"/>
      <c r="L3784" s="3"/>
      <c r="N3784" s="121"/>
    </row>
    <row r="3785" spans="1:14" x14ac:dyDescent="0.35">
      <c r="A3785" s="3"/>
      <c r="B3785" s="3"/>
      <c r="C3785" s="3"/>
      <c r="D3785" s="3"/>
      <c r="E3785" s="3"/>
      <c r="F3785" s="3"/>
      <c r="G3785" s="3"/>
      <c r="H3785" s="3"/>
      <c r="I3785" s="3"/>
      <c r="J3785" s="3"/>
      <c r="K3785" s="3"/>
      <c r="L3785" s="3"/>
      <c r="N3785" s="121"/>
    </row>
    <row r="3786" spans="1:14" x14ac:dyDescent="0.35">
      <c r="A3786" s="3"/>
      <c r="B3786" s="3"/>
      <c r="C3786" s="3"/>
      <c r="D3786" s="3"/>
      <c r="E3786" s="3"/>
      <c r="F3786" s="3"/>
      <c r="G3786" s="3"/>
      <c r="H3786" s="3"/>
      <c r="I3786" s="3"/>
      <c r="J3786" s="3"/>
      <c r="K3786" s="3"/>
      <c r="L3786" s="3"/>
      <c r="N3786" s="121"/>
    </row>
    <row r="3787" spans="1:14" x14ac:dyDescent="0.35">
      <c r="A3787" s="3"/>
      <c r="B3787" s="3"/>
      <c r="C3787" s="3"/>
      <c r="D3787" s="3"/>
      <c r="E3787" s="3"/>
      <c r="F3787" s="3"/>
      <c r="G3787" s="3"/>
      <c r="H3787" s="3"/>
      <c r="I3787" s="3"/>
      <c r="J3787" s="3"/>
      <c r="K3787" s="3"/>
      <c r="L3787" s="3"/>
      <c r="N3787" s="121"/>
    </row>
    <row r="3788" spans="1:14" x14ac:dyDescent="0.35">
      <c r="A3788" s="3"/>
      <c r="B3788" s="3"/>
      <c r="C3788" s="3"/>
      <c r="D3788" s="3"/>
      <c r="E3788" s="3"/>
      <c r="F3788" s="3"/>
      <c r="G3788" s="3"/>
      <c r="H3788" s="3"/>
      <c r="I3788" s="3"/>
      <c r="J3788" s="3"/>
      <c r="K3788" s="3"/>
      <c r="L3788" s="3"/>
      <c r="N3788" s="121"/>
    </row>
    <row r="3789" spans="1:14" x14ac:dyDescent="0.35">
      <c r="A3789" s="3"/>
      <c r="B3789" s="3"/>
      <c r="C3789" s="3"/>
      <c r="D3789" s="3"/>
      <c r="E3789" s="3"/>
      <c r="F3789" s="3"/>
      <c r="G3789" s="3"/>
      <c r="H3789" s="3"/>
      <c r="I3789" s="3"/>
      <c r="J3789" s="3"/>
      <c r="K3789" s="3"/>
      <c r="L3789" s="3"/>
      <c r="N3789" s="121"/>
    </row>
    <row r="3790" spans="1:14" x14ac:dyDescent="0.35">
      <c r="A3790" s="3"/>
      <c r="B3790" s="3"/>
      <c r="C3790" s="3"/>
      <c r="D3790" s="3"/>
      <c r="E3790" s="3"/>
      <c r="F3790" s="3"/>
      <c r="G3790" s="3"/>
      <c r="H3790" s="3"/>
      <c r="I3790" s="3"/>
      <c r="J3790" s="3"/>
      <c r="K3790" s="3"/>
      <c r="L3790" s="3"/>
      <c r="N3790" s="121"/>
    </row>
    <row r="3791" spans="1:14" x14ac:dyDescent="0.35">
      <c r="A3791" s="3"/>
      <c r="B3791" s="3"/>
      <c r="C3791" s="3"/>
      <c r="D3791" s="3"/>
      <c r="E3791" s="3"/>
      <c r="F3791" s="3"/>
      <c r="G3791" s="3"/>
      <c r="H3791" s="3"/>
      <c r="I3791" s="3"/>
      <c r="J3791" s="3"/>
      <c r="K3791" s="3"/>
      <c r="L3791" s="3"/>
      <c r="N3791" s="121"/>
    </row>
    <row r="3792" spans="1:14" x14ac:dyDescent="0.35">
      <c r="A3792" s="3"/>
      <c r="B3792" s="3"/>
      <c r="C3792" s="3"/>
      <c r="D3792" s="3"/>
      <c r="E3792" s="3"/>
      <c r="F3792" s="3"/>
      <c r="G3792" s="3"/>
      <c r="H3792" s="3"/>
      <c r="I3792" s="3"/>
      <c r="J3792" s="3"/>
      <c r="K3792" s="3"/>
      <c r="L3792" s="3"/>
      <c r="N3792" s="121"/>
    </row>
    <row r="3793" spans="1:14" x14ac:dyDescent="0.35">
      <c r="A3793" s="3"/>
      <c r="B3793" s="3"/>
      <c r="C3793" s="3"/>
      <c r="D3793" s="3"/>
      <c r="E3793" s="3"/>
      <c r="F3793" s="3"/>
      <c r="G3793" s="3"/>
      <c r="H3793" s="3"/>
      <c r="I3793" s="3"/>
      <c r="J3793" s="3"/>
      <c r="K3793" s="3"/>
      <c r="L3793" s="3"/>
      <c r="N3793" s="121"/>
    </row>
    <row r="3794" spans="1:14" x14ac:dyDescent="0.35">
      <c r="A3794" s="3"/>
      <c r="B3794" s="3"/>
      <c r="C3794" s="3"/>
      <c r="D3794" s="3"/>
      <c r="E3794" s="3"/>
      <c r="F3794" s="3"/>
      <c r="G3794" s="3"/>
      <c r="H3794" s="3"/>
      <c r="I3794" s="3"/>
      <c r="J3794" s="3"/>
      <c r="K3794" s="3"/>
      <c r="L3794" s="3"/>
      <c r="N3794" s="121"/>
    </row>
    <row r="3795" spans="1:14" x14ac:dyDescent="0.35">
      <c r="A3795" s="3"/>
      <c r="B3795" s="3"/>
      <c r="C3795" s="3"/>
      <c r="D3795" s="3"/>
      <c r="E3795" s="3"/>
      <c r="F3795" s="3"/>
      <c r="G3795" s="3"/>
      <c r="H3795" s="3"/>
      <c r="I3795" s="3"/>
      <c r="J3795" s="3"/>
      <c r="K3795" s="3"/>
      <c r="L3795" s="3"/>
      <c r="N3795" s="121"/>
    </row>
    <row r="3796" spans="1:14" x14ac:dyDescent="0.35">
      <c r="A3796" s="3"/>
      <c r="B3796" s="3"/>
      <c r="C3796" s="3"/>
      <c r="D3796" s="3"/>
      <c r="E3796" s="3"/>
      <c r="F3796" s="3"/>
      <c r="G3796" s="3"/>
      <c r="H3796" s="3"/>
      <c r="I3796" s="3"/>
      <c r="J3796" s="3"/>
      <c r="K3796" s="3"/>
      <c r="L3796" s="3"/>
      <c r="N3796" s="121"/>
    </row>
    <row r="3797" spans="1:14" x14ac:dyDescent="0.35">
      <c r="A3797" s="3"/>
      <c r="B3797" s="3"/>
      <c r="C3797" s="3"/>
      <c r="D3797" s="3"/>
      <c r="E3797" s="3"/>
      <c r="F3797" s="3"/>
      <c r="G3797" s="3"/>
      <c r="H3797" s="3"/>
      <c r="I3797" s="3"/>
      <c r="J3797" s="3"/>
      <c r="K3797" s="3"/>
      <c r="L3797" s="3"/>
      <c r="N3797" s="121"/>
    </row>
    <row r="3798" spans="1:14" x14ac:dyDescent="0.35">
      <c r="A3798" s="3"/>
      <c r="B3798" s="3"/>
      <c r="C3798" s="3"/>
      <c r="D3798" s="3"/>
      <c r="E3798" s="3"/>
      <c r="F3798" s="3"/>
      <c r="G3798" s="3"/>
      <c r="H3798" s="3"/>
      <c r="I3798" s="3"/>
      <c r="J3798" s="3"/>
      <c r="K3798" s="3"/>
      <c r="L3798" s="3"/>
      <c r="N3798" s="121"/>
    </row>
    <row r="3799" spans="1:14" x14ac:dyDescent="0.35">
      <c r="A3799" s="3"/>
      <c r="B3799" s="3"/>
      <c r="C3799" s="3"/>
      <c r="D3799" s="3"/>
      <c r="E3799" s="3"/>
      <c r="F3799" s="3"/>
      <c r="G3799" s="3"/>
      <c r="H3799" s="3"/>
      <c r="I3799" s="3"/>
      <c r="J3799" s="3"/>
      <c r="K3799" s="3"/>
      <c r="L3799" s="3"/>
      <c r="N3799" s="121"/>
    </row>
    <row r="3800" spans="1:14" x14ac:dyDescent="0.35">
      <c r="A3800" s="3"/>
      <c r="B3800" s="3"/>
      <c r="C3800" s="3"/>
      <c r="D3800" s="3"/>
      <c r="E3800" s="3"/>
      <c r="F3800" s="3"/>
      <c r="G3800" s="3"/>
      <c r="H3800" s="3"/>
      <c r="I3800" s="3"/>
      <c r="J3800" s="3"/>
      <c r="K3800" s="3"/>
      <c r="L3800" s="3"/>
      <c r="N3800" s="121"/>
    </row>
    <row r="3801" spans="1:14" x14ac:dyDescent="0.35">
      <c r="A3801" s="3"/>
      <c r="B3801" s="3"/>
      <c r="C3801" s="3"/>
      <c r="D3801" s="3"/>
      <c r="E3801" s="3"/>
      <c r="F3801" s="3"/>
      <c r="G3801" s="3"/>
      <c r="H3801" s="3"/>
      <c r="I3801" s="3"/>
      <c r="J3801" s="3"/>
      <c r="K3801" s="3"/>
      <c r="L3801" s="3"/>
      <c r="N3801" s="121"/>
    </row>
    <row r="3802" spans="1:14" x14ac:dyDescent="0.35">
      <c r="A3802" s="3"/>
      <c r="B3802" s="3"/>
      <c r="C3802" s="3"/>
      <c r="D3802" s="3"/>
      <c r="E3802" s="3"/>
      <c r="F3802" s="3"/>
      <c r="G3802" s="3"/>
      <c r="H3802" s="3"/>
      <c r="I3802" s="3"/>
      <c r="J3802" s="3"/>
      <c r="K3802" s="3"/>
      <c r="L3802" s="3"/>
      <c r="N3802" s="121"/>
    </row>
    <row r="3803" spans="1:14" x14ac:dyDescent="0.35">
      <c r="A3803" s="3"/>
      <c r="B3803" s="3"/>
      <c r="C3803" s="3"/>
      <c r="D3803" s="3"/>
      <c r="E3803" s="3"/>
      <c r="F3803" s="3"/>
      <c r="G3803" s="3"/>
      <c r="H3803" s="3"/>
      <c r="I3803" s="3"/>
      <c r="J3803" s="3"/>
      <c r="K3803" s="3"/>
      <c r="L3803" s="3"/>
      <c r="N3803" s="121"/>
    </row>
    <row r="3804" spans="1:14" x14ac:dyDescent="0.35">
      <c r="A3804" s="3"/>
      <c r="B3804" s="3"/>
      <c r="C3804" s="3"/>
      <c r="D3804" s="3"/>
      <c r="E3804" s="3"/>
      <c r="F3804" s="3"/>
      <c r="G3804" s="3"/>
      <c r="H3804" s="3"/>
      <c r="I3804" s="3"/>
      <c r="J3804" s="3"/>
      <c r="K3804" s="3"/>
      <c r="L3804" s="3"/>
      <c r="N3804" s="121"/>
    </row>
    <row r="3805" spans="1:14" x14ac:dyDescent="0.35">
      <c r="A3805" s="3"/>
      <c r="B3805" s="3"/>
      <c r="C3805" s="3"/>
      <c r="D3805" s="3"/>
      <c r="E3805" s="3"/>
      <c r="F3805" s="3"/>
      <c r="G3805" s="3"/>
      <c r="H3805" s="3"/>
      <c r="I3805" s="3"/>
      <c r="J3805" s="3"/>
      <c r="K3805" s="3"/>
      <c r="L3805" s="3"/>
      <c r="N3805" s="121"/>
    </row>
    <row r="3806" spans="1:14" x14ac:dyDescent="0.35">
      <c r="A3806" s="3"/>
      <c r="B3806" s="3"/>
      <c r="C3806" s="3"/>
      <c r="D3806" s="3"/>
      <c r="E3806" s="3"/>
      <c r="F3806" s="3"/>
      <c r="G3806" s="3"/>
      <c r="H3806" s="3"/>
      <c r="I3806" s="3"/>
      <c r="J3806" s="3"/>
      <c r="K3806" s="3"/>
      <c r="L3806" s="3"/>
      <c r="N3806" s="121"/>
    </row>
    <row r="3807" spans="1:14" x14ac:dyDescent="0.35">
      <c r="A3807" s="3"/>
      <c r="B3807" s="3"/>
      <c r="C3807" s="3"/>
      <c r="D3807" s="3"/>
      <c r="E3807" s="3"/>
      <c r="F3807" s="3"/>
      <c r="G3807" s="3"/>
      <c r="H3807" s="3"/>
      <c r="I3807" s="3"/>
      <c r="J3807" s="3"/>
      <c r="K3807" s="3"/>
      <c r="L3807" s="3"/>
      <c r="N3807" s="121"/>
    </row>
    <row r="3808" spans="1:14" x14ac:dyDescent="0.35">
      <c r="A3808" s="3"/>
      <c r="B3808" s="3"/>
      <c r="C3808" s="3"/>
      <c r="D3808" s="3"/>
      <c r="E3808" s="3"/>
      <c r="F3808" s="3"/>
      <c r="G3808" s="3"/>
      <c r="H3808" s="3"/>
      <c r="I3808" s="3"/>
      <c r="J3808" s="3"/>
      <c r="K3808" s="3"/>
      <c r="L3808" s="3"/>
      <c r="N3808" s="121"/>
    </row>
    <row r="3809" spans="1:14" x14ac:dyDescent="0.35">
      <c r="A3809" s="3"/>
      <c r="B3809" s="3"/>
      <c r="C3809" s="3"/>
      <c r="D3809" s="3"/>
      <c r="E3809" s="3"/>
      <c r="F3809" s="3"/>
      <c r="G3809" s="3"/>
      <c r="H3809" s="3"/>
      <c r="I3809" s="3"/>
      <c r="J3809" s="3"/>
      <c r="K3809" s="3"/>
      <c r="L3809" s="3"/>
      <c r="N3809" s="121"/>
    </row>
    <row r="3810" spans="1:14" x14ac:dyDescent="0.35">
      <c r="A3810" s="3"/>
      <c r="B3810" s="3"/>
      <c r="C3810" s="3"/>
      <c r="D3810" s="3"/>
      <c r="E3810" s="3"/>
      <c r="F3810" s="3"/>
      <c r="G3810" s="3"/>
      <c r="H3810" s="3"/>
      <c r="I3810" s="3"/>
      <c r="J3810" s="3"/>
      <c r="K3810" s="3"/>
      <c r="L3810" s="3"/>
      <c r="N3810" s="121"/>
    </row>
    <row r="3811" spans="1:14" x14ac:dyDescent="0.35">
      <c r="A3811" s="3"/>
      <c r="B3811" s="3"/>
      <c r="C3811" s="3"/>
      <c r="D3811" s="3"/>
      <c r="E3811" s="3"/>
      <c r="F3811" s="3"/>
      <c r="G3811" s="3"/>
      <c r="H3811" s="3"/>
      <c r="I3811" s="3"/>
      <c r="J3811" s="3"/>
      <c r="K3811" s="3"/>
      <c r="L3811" s="3"/>
      <c r="N3811" s="121"/>
    </row>
    <row r="3812" spans="1:14" x14ac:dyDescent="0.35">
      <c r="A3812" s="3"/>
      <c r="B3812" s="3"/>
      <c r="C3812" s="3"/>
      <c r="D3812" s="3"/>
      <c r="E3812" s="3"/>
      <c r="F3812" s="3"/>
      <c r="G3812" s="3"/>
      <c r="H3812" s="3"/>
      <c r="I3812" s="3"/>
      <c r="J3812" s="3"/>
      <c r="K3812" s="3"/>
      <c r="L3812" s="3"/>
      <c r="N3812" s="121"/>
    </row>
    <row r="3813" spans="1:14" x14ac:dyDescent="0.35">
      <c r="A3813" s="3"/>
      <c r="B3813" s="3"/>
      <c r="C3813" s="3"/>
      <c r="D3813" s="3"/>
      <c r="E3813" s="3"/>
      <c r="F3813" s="3"/>
      <c r="G3813" s="3"/>
      <c r="H3813" s="3"/>
      <c r="I3813" s="3"/>
      <c r="J3813" s="3"/>
      <c r="K3813" s="3"/>
      <c r="L3813" s="3"/>
      <c r="N3813" s="121"/>
    </row>
    <row r="3814" spans="1:14" x14ac:dyDescent="0.35">
      <c r="A3814" s="3"/>
      <c r="B3814" s="3"/>
      <c r="C3814" s="3"/>
      <c r="D3814" s="3"/>
      <c r="E3814" s="3"/>
      <c r="F3814" s="3"/>
      <c r="G3814" s="3"/>
      <c r="H3814" s="3"/>
      <c r="I3814" s="3"/>
      <c r="J3814" s="3"/>
      <c r="K3814" s="3"/>
      <c r="L3814" s="3"/>
      <c r="N3814" s="121"/>
    </row>
    <row r="3815" spans="1:14" x14ac:dyDescent="0.35">
      <c r="A3815" s="3"/>
      <c r="B3815" s="3"/>
      <c r="C3815" s="3"/>
      <c r="D3815" s="3"/>
      <c r="E3815" s="3"/>
      <c r="F3815" s="3"/>
      <c r="G3815" s="3"/>
      <c r="H3815" s="3"/>
      <c r="I3815" s="3"/>
      <c r="J3815" s="3"/>
      <c r="K3815" s="3"/>
      <c r="L3815" s="3"/>
      <c r="N3815" s="121"/>
    </row>
    <row r="3816" spans="1:14" x14ac:dyDescent="0.35">
      <c r="A3816" s="3"/>
      <c r="B3816" s="3"/>
      <c r="C3816" s="3"/>
      <c r="D3816" s="3"/>
      <c r="E3816" s="3"/>
      <c r="F3816" s="3"/>
      <c r="G3816" s="3"/>
      <c r="H3816" s="3"/>
      <c r="I3816" s="3"/>
      <c r="J3816" s="3"/>
      <c r="K3816" s="3"/>
      <c r="L3816" s="3"/>
      <c r="N3816" s="121"/>
    </row>
    <row r="3817" spans="1:14" x14ac:dyDescent="0.35">
      <c r="A3817" s="3"/>
      <c r="B3817" s="3"/>
      <c r="C3817" s="3"/>
      <c r="D3817" s="3"/>
      <c r="E3817" s="3"/>
      <c r="F3817" s="3"/>
      <c r="G3817" s="3"/>
      <c r="H3817" s="3"/>
      <c r="I3817" s="3"/>
      <c r="J3817" s="3"/>
      <c r="K3817" s="3"/>
      <c r="L3817" s="3"/>
      <c r="N3817" s="121"/>
    </row>
    <row r="3818" spans="1:14" x14ac:dyDescent="0.35">
      <c r="A3818" s="3"/>
      <c r="B3818" s="3"/>
      <c r="C3818" s="3"/>
      <c r="D3818" s="3"/>
      <c r="E3818" s="3"/>
      <c r="F3818" s="3"/>
      <c r="G3818" s="3"/>
      <c r="H3818" s="3"/>
      <c r="I3818" s="3"/>
      <c r="J3818" s="3"/>
      <c r="K3818" s="3"/>
      <c r="L3818" s="3"/>
      <c r="N3818" s="121"/>
    </row>
    <row r="3819" spans="1:14" x14ac:dyDescent="0.35">
      <c r="A3819" s="3"/>
      <c r="B3819" s="3"/>
      <c r="C3819" s="3"/>
      <c r="D3819" s="3"/>
      <c r="E3819" s="3"/>
      <c r="F3819" s="3"/>
      <c r="G3819" s="3"/>
      <c r="H3819" s="3"/>
      <c r="I3819" s="3"/>
      <c r="J3819" s="3"/>
      <c r="K3819" s="3"/>
      <c r="L3819" s="3"/>
      <c r="N3819" s="121"/>
    </row>
    <row r="3820" spans="1:14" x14ac:dyDescent="0.35">
      <c r="A3820" s="3"/>
      <c r="B3820" s="3"/>
      <c r="C3820" s="3"/>
      <c r="D3820" s="3"/>
      <c r="E3820" s="3"/>
      <c r="F3820" s="3"/>
      <c r="G3820" s="3"/>
      <c r="H3820" s="3"/>
      <c r="I3820" s="3"/>
      <c r="J3820" s="3"/>
      <c r="K3820" s="3"/>
      <c r="L3820" s="3"/>
      <c r="N3820" s="121"/>
    </row>
    <row r="3821" spans="1:14" x14ac:dyDescent="0.35">
      <c r="A3821" s="3"/>
      <c r="B3821" s="3"/>
      <c r="C3821" s="3"/>
      <c r="D3821" s="3"/>
      <c r="E3821" s="3"/>
      <c r="F3821" s="3"/>
      <c r="G3821" s="3"/>
      <c r="H3821" s="3"/>
      <c r="I3821" s="3"/>
      <c r="J3821" s="3"/>
      <c r="K3821" s="3"/>
      <c r="L3821" s="3"/>
      <c r="N3821" s="121"/>
    </row>
    <row r="3822" spans="1:14" x14ac:dyDescent="0.35">
      <c r="A3822" s="3"/>
      <c r="B3822" s="3"/>
      <c r="C3822" s="3"/>
      <c r="D3822" s="3"/>
      <c r="E3822" s="3"/>
      <c r="F3822" s="3"/>
      <c r="G3822" s="3"/>
      <c r="H3822" s="3"/>
      <c r="I3822" s="3"/>
      <c r="J3822" s="3"/>
      <c r="K3822" s="3"/>
      <c r="L3822" s="3"/>
      <c r="N3822" s="121"/>
    </row>
    <row r="3823" spans="1:14" x14ac:dyDescent="0.35">
      <c r="A3823" s="3"/>
      <c r="B3823" s="3"/>
      <c r="C3823" s="3"/>
      <c r="D3823" s="3"/>
      <c r="E3823" s="3"/>
      <c r="F3823" s="3"/>
      <c r="G3823" s="3"/>
      <c r="H3823" s="3"/>
      <c r="I3823" s="3"/>
      <c r="J3823" s="3"/>
      <c r="K3823" s="3"/>
      <c r="L3823" s="3"/>
      <c r="N3823" s="121"/>
    </row>
    <row r="3824" spans="1:14" x14ac:dyDescent="0.35">
      <c r="A3824" s="3"/>
      <c r="B3824" s="3"/>
      <c r="C3824" s="3"/>
      <c r="D3824" s="3"/>
      <c r="E3824" s="3"/>
      <c r="F3824" s="3"/>
      <c r="G3824" s="3"/>
      <c r="H3824" s="3"/>
      <c r="I3824" s="3"/>
      <c r="J3824" s="3"/>
      <c r="K3824" s="3"/>
      <c r="L3824" s="3"/>
      <c r="N3824" s="121"/>
    </row>
    <row r="3825" spans="1:14" x14ac:dyDescent="0.35">
      <c r="A3825" s="3"/>
      <c r="B3825" s="3"/>
      <c r="C3825" s="3"/>
      <c r="D3825" s="3"/>
      <c r="E3825" s="3"/>
      <c r="F3825" s="3"/>
      <c r="G3825" s="3"/>
      <c r="H3825" s="3"/>
      <c r="I3825" s="3"/>
      <c r="J3825" s="3"/>
      <c r="K3825" s="3"/>
      <c r="L3825" s="3"/>
      <c r="N3825" s="121"/>
    </row>
    <row r="3826" spans="1:14" x14ac:dyDescent="0.35">
      <c r="A3826" s="3"/>
      <c r="B3826" s="3"/>
      <c r="C3826" s="3"/>
      <c r="D3826" s="3"/>
      <c r="E3826" s="3"/>
      <c r="F3826" s="3"/>
      <c r="G3826" s="3"/>
      <c r="H3826" s="3"/>
      <c r="I3826" s="3"/>
      <c r="J3826" s="3"/>
      <c r="K3826" s="3"/>
      <c r="L3826" s="3"/>
      <c r="N3826" s="121"/>
    </row>
    <row r="3827" spans="1:14" x14ac:dyDescent="0.35">
      <c r="A3827" s="3"/>
      <c r="B3827" s="3"/>
      <c r="C3827" s="3"/>
      <c r="D3827" s="3"/>
      <c r="E3827" s="3"/>
      <c r="F3827" s="3"/>
      <c r="G3827" s="3"/>
      <c r="H3827" s="3"/>
      <c r="I3827" s="3"/>
      <c r="J3827" s="3"/>
      <c r="K3827" s="3"/>
      <c r="L3827" s="3"/>
      <c r="N3827" s="121"/>
    </row>
    <row r="3828" spans="1:14" x14ac:dyDescent="0.35">
      <c r="A3828" s="3"/>
      <c r="B3828" s="3"/>
      <c r="C3828" s="3"/>
      <c r="D3828" s="3"/>
      <c r="E3828" s="3"/>
      <c r="F3828" s="3"/>
      <c r="G3828" s="3"/>
      <c r="H3828" s="3"/>
      <c r="I3828" s="3"/>
      <c r="J3828" s="3"/>
      <c r="K3828" s="3"/>
      <c r="L3828" s="3"/>
      <c r="N3828" s="121"/>
    </row>
    <row r="3829" spans="1:14" x14ac:dyDescent="0.35">
      <c r="A3829" s="3"/>
      <c r="B3829" s="3"/>
      <c r="C3829" s="3"/>
      <c r="D3829" s="3"/>
      <c r="E3829" s="3"/>
      <c r="F3829" s="3"/>
      <c r="G3829" s="3"/>
      <c r="H3829" s="3"/>
      <c r="I3829" s="3"/>
      <c r="J3829" s="3"/>
      <c r="K3829" s="3"/>
      <c r="L3829" s="3"/>
      <c r="N3829" s="121"/>
    </row>
    <row r="3830" spans="1:14" x14ac:dyDescent="0.35">
      <c r="A3830" s="3"/>
      <c r="B3830" s="3"/>
      <c r="C3830" s="3"/>
      <c r="D3830" s="3"/>
      <c r="E3830" s="3"/>
      <c r="F3830" s="3"/>
      <c r="G3830" s="3"/>
      <c r="H3830" s="3"/>
      <c r="I3830" s="3"/>
      <c r="J3830" s="3"/>
      <c r="K3830" s="3"/>
      <c r="L3830" s="3"/>
      <c r="N3830" s="121"/>
    </row>
    <row r="3831" spans="1:14" x14ac:dyDescent="0.35">
      <c r="A3831" s="3"/>
      <c r="B3831" s="3"/>
      <c r="C3831" s="3"/>
      <c r="D3831" s="3"/>
      <c r="E3831" s="3"/>
      <c r="F3831" s="3"/>
      <c r="G3831" s="3"/>
      <c r="H3831" s="3"/>
      <c r="I3831" s="3"/>
      <c r="J3831" s="3"/>
      <c r="K3831" s="3"/>
      <c r="L3831" s="3"/>
      <c r="N3831" s="121"/>
    </row>
    <row r="3832" spans="1:14" x14ac:dyDescent="0.35">
      <c r="A3832" s="3"/>
      <c r="B3832" s="3"/>
      <c r="C3832" s="3"/>
      <c r="D3832" s="3"/>
      <c r="E3832" s="3"/>
      <c r="F3832" s="3"/>
      <c r="G3832" s="3"/>
      <c r="H3832" s="3"/>
      <c r="I3832" s="3"/>
      <c r="J3832" s="3"/>
      <c r="K3832" s="3"/>
      <c r="L3832" s="3"/>
      <c r="N3832" s="121"/>
    </row>
    <row r="3833" spans="1:14" x14ac:dyDescent="0.35">
      <c r="A3833" s="3"/>
      <c r="B3833" s="3"/>
      <c r="C3833" s="3"/>
      <c r="D3833" s="3"/>
      <c r="E3833" s="3"/>
      <c r="F3833" s="3"/>
      <c r="G3833" s="3"/>
      <c r="H3833" s="3"/>
      <c r="I3833" s="3"/>
      <c r="J3833" s="3"/>
      <c r="K3833" s="3"/>
      <c r="L3833" s="3"/>
      <c r="N3833" s="121"/>
    </row>
    <row r="3834" spans="1:14" x14ac:dyDescent="0.35">
      <c r="A3834" s="3"/>
      <c r="B3834" s="3"/>
      <c r="C3834" s="3"/>
      <c r="D3834" s="3"/>
      <c r="E3834" s="3"/>
      <c r="F3834" s="3"/>
      <c r="G3834" s="3"/>
      <c r="H3834" s="3"/>
      <c r="I3834" s="3"/>
      <c r="J3834" s="3"/>
      <c r="K3834" s="3"/>
      <c r="L3834" s="3"/>
      <c r="N3834" s="121"/>
    </row>
    <row r="3835" spans="1:14" x14ac:dyDescent="0.35">
      <c r="A3835" s="3"/>
      <c r="B3835" s="3"/>
      <c r="C3835" s="3"/>
      <c r="D3835" s="3"/>
      <c r="E3835" s="3"/>
      <c r="F3835" s="3"/>
      <c r="G3835" s="3"/>
      <c r="H3835" s="3"/>
      <c r="I3835" s="3"/>
      <c r="J3835" s="3"/>
      <c r="K3835" s="3"/>
      <c r="L3835" s="3"/>
      <c r="N3835" s="121"/>
    </row>
    <row r="3836" spans="1:14" x14ac:dyDescent="0.35">
      <c r="A3836" s="3"/>
      <c r="B3836" s="3"/>
      <c r="C3836" s="3"/>
      <c r="D3836" s="3"/>
      <c r="E3836" s="3"/>
      <c r="F3836" s="3"/>
      <c r="G3836" s="3"/>
      <c r="H3836" s="3"/>
      <c r="I3836" s="3"/>
      <c r="J3836" s="3"/>
      <c r="K3836" s="3"/>
      <c r="L3836" s="3"/>
      <c r="N3836" s="121"/>
    </row>
    <row r="3837" spans="1:14" x14ac:dyDescent="0.35">
      <c r="A3837" s="3"/>
      <c r="B3837" s="3"/>
      <c r="C3837" s="3"/>
      <c r="D3837" s="3"/>
      <c r="E3837" s="3"/>
      <c r="F3837" s="3"/>
      <c r="G3837" s="3"/>
      <c r="H3837" s="3"/>
      <c r="I3837" s="3"/>
      <c r="J3837" s="3"/>
      <c r="K3837" s="3"/>
      <c r="L3837" s="3"/>
      <c r="N3837" s="121"/>
    </row>
    <row r="3838" spans="1:14" x14ac:dyDescent="0.35">
      <c r="A3838" s="3"/>
      <c r="B3838" s="3"/>
      <c r="C3838" s="3"/>
      <c r="D3838" s="3"/>
      <c r="E3838" s="3"/>
      <c r="F3838" s="3"/>
      <c r="G3838" s="3"/>
      <c r="H3838" s="3"/>
      <c r="I3838" s="3"/>
      <c r="J3838" s="3"/>
      <c r="K3838" s="3"/>
      <c r="L3838" s="3"/>
      <c r="N3838" s="121"/>
    </row>
    <row r="3839" spans="1:14" x14ac:dyDescent="0.35">
      <c r="A3839" s="3"/>
      <c r="B3839" s="3"/>
      <c r="C3839" s="3"/>
      <c r="D3839" s="3"/>
      <c r="E3839" s="3"/>
      <c r="F3839" s="3"/>
      <c r="G3839" s="3"/>
      <c r="H3839" s="3"/>
      <c r="I3839" s="3"/>
      <c r="J3839" s="3"/>
      <c r="K3839" s="3"/>
      <c r="L3839" s="3"/>
      <c r="N3839" s="121"/>
    </row>
    <row r="3840" spans="1:14" x14ac:dyDescent="0.35">
      <c r="A3840" s="3"/>
      <c r="B3840" s="3"/>
      <c r="C3840" s="3"/>
      <c r="D3840" s="3"/>
      <c r="E3840" s="3"/>
      <c r="F3840" s="3"/>
      <c r="G3840" s="3"/>
      <c r="H3840" s="3"/>
      <c r="I3840" s="3"/>
      <c r="J3840" s="3"/>
      <c r="K3840" s="3"/>
      <c r="L3840" s="3"/>
      <c r="N3840" s="121"/>
    </row>
    <row r="3841" spans="1:14" x14ac:dyDescent="0.35">
      <c r="A3841" s="3"/>
      <c r="B3841" s="3"/>
      <c r="C3841" s="3"/>
      <c r="D3841" s="3"/>
      <c r="E3841" s="3"/>
      <c r="F3841" s="3"/>
      <c r="G3841" s="3"/>
      <c r="H3841" s="3"/>
      <c r="I3841" s="3"/>
      <c r="J3841" s="3"/>
      <c r="K3841" s="3"/>
      <c r="L3841" s="3"/>
      <c r="N3841" s="121"/>
    </row>
    <row r="3842" spans="1:14" x14ac:dyDescent="0.35">
      <c r="A3842" s="3"/>
      <c r="B3842" s="3"/>
      <c r="C3842" s="3"/>
      <c r="D3842" s="3"/>
      <c r="E3842" s="3"/>
      <c r="F3842" s="3"/>
      <c r="G3842" s="3"/>
      <c r="H3842" s="3"/>
      <c r="I3842" s="3"/>
      <c r="J3842" s="3"/>
      <c r="K3842" s="3"/>
      <c r="L3842" s="3"/>
      <c r="N3842" s="121"/>
    </row>
    <row r="3843" spans="1:14" x14ac:dyDescent="0.35">
      <c r="A3843" s="3"/>
      <c r="B3843" s="3"/>
      <c r="C3843" s="3"/>
      <c r="D3843" s="3"/>
      <c r="E3843" s="3"/>
      <c r="F3843" s="3"/>
      <c r="G3843" s="3"/>
      <c r="H3843" s="3"/>
      <c r="I3843" s="3"/>
      <c r="J3843" s="3"/>
      <c r="K3843" s="3"/>
      <c r="L3843" s="3"/>
      <c r="N3843" s="121"/>
    </row>
    <row r="3844" spans="1:14" x14ac:dyDescent="0.35">
      <c r="A3844" s="3"/>
      <c r="B3844" s="3"/>
      <c r="C3844" s="3"/>
      <c r="D3844" s="3"/>
      <c r="E3844" s="3"/>
      <c r="F3844" s="3"/>
      <c r="G3844" s="3"/>
      <c r="H3844" s="3"/>
      <c r="I3844" s="3"/>
      <c r="J3844" s="3"/>
      <c r="K3844" s="3"/>
      <c r="L3844" s="3"/>
      <c r="N3844" s="121"/>
    </row>
    <row r="3845" spans="1:14" x14ac:dyDescent="0.35">
      <c r="A3845" s="3"/>
      <c r="B3845" s="3"/>
      <c r="C3845" s="3"/>
      <c r="D3845" s="3"/>
      <c r="E3845" s="3"/>
      <c r="F3845" s="3"/>
      <c r="G3845" s="3"/>
      <c r="H3845" s="3"/>
      <c r="I3845" s="3"/>
      <c r="J3845" s="3"/>
      <c r="K3845" s="3"/>
      <c r="L3845" s="3"/>
      <c r="N3845" s="121"/>
    </row>
    <row r="3846" spans="1:14" x14ac:dyDescent="0.35">
      <c r="A3846" s="3"/>
      <c r="B3846" s="3"/>
      <c r="C3846" s="3"/>
      <c r="D3846" s="3"/>
      <c r="E3846" s="3"/>
      <c r="F3846" s="3"/>
      <c r="G3846" s="3"/>
      <c r="H3846" s="3"/>
      <c r="I3846" s="3"/>
      <c r="J3846" s="3"/>
      <c r="K3846" s="3"/>
      <c r="L3846" s="3"/>
      <c r="N3846" s="121"/>
    </row>
    <row r="3847" spans="1:14" x14ac:dyDescent="0.35">
      <c r="A3847" s="3"/>
      <c r="B3847" s="3"/>
      <c r="C3847" s="3"/>
      <c r="D3847" s="3"/>
      <c r="E3847" s="3"/>
      <c r="F3847" s="3"/>
      <c r="G3847" s="3"/>
      <c r="H3847" s="3"/>
      <c r="I3847" s="3"/>
      <c r="J3847" s="3"/>
      <c r="K3847" s="3"/>
      <c r="L3847" s="3"/>
      <c r="N3847" s="121"/>
    </row>
    <row r="3848" spans="1:14" x14ac:dyDescent="0.35">
      <c r="A3848" s="3"/>
      <c r="B3848" s="3"/>
      <c r="C3848" s="3"/>
      <c r="D3848" s="3"/>
      <c r="E3848" s="3"/>
      <c r="F3848" s="3"/>
      <c r="G3848" s="3"/>
      <c r="H3848" s="3"/>
      <c r="I3848" s="3"/>
      <c r="J3848" s="3"/>
      <c r="K3848" s="3"/>
      <c r="L3848" s="3"/>
      <c r="N3848" s="121"/>
    </row>
    <row r="3849" spans="1:14" x14ac:dyDescent="0.35">
      <c r="A3849" s="3"/>
      <c r="B3849" s="3"/>
      <c r="C3849" s="3"/>
      <c r="D3849" s="3"/>
      <c r="E3849" s="3"/>
      <c r="F3849" s="3"/>
      <c r="G3849" s="3"/>
      <c r="H3849" s="3"/>
      <c r="I3849" s="3"/>
      <c r="J3849" s="3"/>
      <c r="K3849" s="3"/>
      <c r="L3849" s="3"/>
      <c r="N3849" s="121"/>
    </row>
    <row r="3850" spans="1:14" x14ac:dyDescent="0.35">
      <c r="A3850" s="3"/>
      <c r="B3850" s="3"/>
      <c r="C3850" s="3"/>
      <c r="D3850" s="3"/>
      <c r="E3850" s="3"/>
      <c r="F3850" s="3"/>
      <c r="G3850" s="3"/>
      <c r="H3850" s="3"/>
      <c r="I3850" s="3"/>
      <c r="J3850" s="3"/>
      <c r="K3850" s="3"/>
      <c r="L3850" s="3"/>
      <c r="N3850" s="121"/>
    </row>
    <row r="3851" spans="1:14" x14ac:dyDescent="0.35">
      <c r="A3851" s="3"/>
      <c r="B3851" s="3"/>
      <c r="C3851" s="3"/>
      <c r="D3851" s="3"/>
      <c r="E3851" s="3"/>
      <c r="F3851" s="3"/>
      <c r="G3851" s="3"/>
      <c r="H3851" s="3"/>
      <c r="I3851" s="3"/>
      <c r="J3851" s="3"/>
      <c r="K3851" s="3"/>
      <c r="L3851" s="3"/>
      <c r="N3851" s="121"/>
    </row>
    <row r="3852" spans="1:14" x14ac:dyDescent="0.35">
      <c r="A3852" s="3"/>
      <c r="B3852" s="3"/>
      <c r="C3852" s="3"/>
      <c r="D3852" s="3"/>
      <c r="E3852" s="3"/>
      <c r="F3852" s="3"/>
      <c r="G3852" s="3"/>
      <c r="H3852" s="3"/>
      <c r="I3852" s="3"/>
      <c r="J3852" s="3"/>
      <c r="K3852" s="3"/>
      <c r="L3852" s="3"/>
      <c r="N3852" s="121"/>
    </row>
    <row r="3853" spans="1:14" x14ac:dyDescent="0.35">
      <c r="A3853" s="3"/>
      <c r="B3853" s="3"/>
      <c r="C3853" s="3"/>
      <c r="D3853" s="3"/>
      <c r="E3853" s="3"/>
      <c r="F3853" s="3"/>
      <c r="G3853" s="3"/>
      <c r="H3853" s="3"/>
      <c r="I3853" s="3"/>
      <c r="J3853" s="3"/>
      <c r="K3853" s="3"/>
      <c r="L3853" s="3"/>
      <c r="N3853" s="121"/>
    </row>
    <row r="3854" spans="1:14" x14ac:dyDescent="0.35">
      <c r="A3854" s="3"/>
      <c r="B3854" s="3"/>
      <c r="C3854" s="3"/>
      <c r="D3854" s="3"/>
      <c r="E3854" s="3"/>
      <c r="F3854" s="3"/>
      <c r="G3854" s="3"/>
      <c r="H3854" s="3"/>
      <c r="I3854" s="3"/>
      <c r="J3854" s="3"/>
      <c r="K3854" s="3"/>
      <c r="L3854" s="3"/>
      <c r="N3854" s="121"/>
    </row>
    <row r="3855" spans="1:14" x14ac:dyDescent="0.35">
      <c r="A3855" s="3"/>
      <c r="B3855" s="3"/>
      <c r="C3855" s="3"/>
      <c r="D3855" s="3"/>
      <c r="E3855" s="3"/>
      <c r="F3855" s="3"/>
      <c r="G3855" s="3"/>
      <c r="H3855" s="3"/>
      <c r="I3855" s="3"/>
      <c r="J3855" s="3"/>
      <c r="K3855" s="3"/>
      <c r="L3855" s="3"/>
      <c r="N3855" s="121"/>
    </row>
    <row r="3856" spans="1:14" x14ac:dyDescent="0.35">
      <c r="A3856" s="3"/>
      <c r="B3856" s="3"/>
      <c r="C3856" s="3"/>
      <c r="D3856" s="3"/>
      <c r="E3856" s="3"/>
      <c r="F3856" s="3"/>
      <c r="G3856" s="3"/>
      <c r="H3856" s="3"/>
      <c r="I3856" s="3"/>
      <c r="J3856" s="3"/>
      <c r="K3856" s="3"/>
      <c r="L3856" s="3"/>
      <c r="N3856" s="121"/>
    </row>
    <row r="3857" spans="1:14" x14ac:dyDescent="0.35">
      <c r="A3857" s="3"/>
      <c r="B3857" s="3"/>
      <c r="C3857" s="3"/>
      <c r="D3857" s="3"/>
      <c r="E3857" s="3"/>
      <c r="F3857" s="3"/>
      <c r="G3857" s="3"/>
      <c r="H3857" s="3"/>
      <c r="I3857" s="3"/>
      <c r="J3857" s="3"/>
      <c r="K3857" s="3"/>
      <c r="L3857" s="3"/>
      <c r="N3857" s="121"/>
    </row>
    <row r="3858" spans="1:14" x14ac:dyDescent="0.35">
      <c r="A3858" s="3"/>
      <c r="B3858" s="3"/>
      <c r="C3858" s="3"/>
      <c r="D3858" s="3"/>
      <c r="E3858" s="3"/>
      <c r="F3858" s="3"/>
      <c r="G3858" s="3"/>
      <c r="H3858" s="3"/>
      <c r="I3858" s="3"/>
      <c r="J3858" s="3"/>
      <c r="K3858" s="3"/>
      <c r="L3858" s="3"/>
      <c r="N3858" s="121"/>
    </row>
    <row r="3859" spans="1:14" x14ac:dyDescent="0.35">
      <c r="A3859" s="3"/>
      <c r="B3859" s="3"/>
      <c r="C3859" s="3"/>
      <c r="D3859" s="3"/>
      <c r="E3859" s="3"/>
      <c r="F3859" s="3"/>
      <c r="G3859" s="3"/>
      <c r="H3859" s="3"/>
      <c r="I3859" s="3"/>
      <c r="J3859" s="3"/>
      <c r="K3859" s="3"/>
      <c r="L3859" s="3"/>
      <c r="N3859" s="121"/>
    </row>
    <row r="3860" spans="1:14" x14ac:dyDescent="0.35">
      <c r="A3860" s="3"/>
      <c r="B3860" s="3"/>
      <c r="C3860" s="3"/>
      <c r="D3860" s="3"/>
      <c r="E3860" s="3"/>
      <c r="F3860" s="3"/>
      <c r="G3860" s="3"/>
      <c r="H3860" s="3"/>
      <c r="I3860" s="3"/>
      <c r="J3860" s="3"/>
      <c r="K3860" s="3"/>
      <c r="L3860" s="3"/>
      <c r="N3860" s="121"/>
    </row>
    <row r="3861" spans="1:14" x14ac:dyDescent="0.35">
      <c r="A3861" s="3"/>
      <c r="B3861" s="3"/>
      <c r="C3861" s="3"/>
      <c r="D3861" s="3"/>
      <c r="E3861" s="3"/>
      <c r="F3861" s="3"/>
      <c r="G3861" s="3"/>
      <c r="H3861" s="3"/>
      <c r="I3861" s="3"/>
      <c r="J3861" s="3"/>
      <c r="K3861" s="3"/>
      <c r="L3861" s="3"/>
      <c r="N3861" s="121"/>
    </row>
    <row r="3862" spans="1:14" x14ac:dyDescent="0.35">
      <c r="A3862" s="3"/>
      <c r="B3862" s="3"/>
      <c r="C3862" s="3"/>
      <c r="D3862" s="3"/>
      <c r="E3862" s="3"/>
      <c r="F3862" s="3"/>
      <c r="G3862" s="3"/>
      <c r="H3862" s="3"/>
      <c r="I3862" s="3"/>
      <c r="J3862" s="3"/>
      <c r="K3862" s="3"/>
      <c r="L3862" s="3"/>
      <c r="N3862" s="121"/>
    </row>
    <row r="3863" spans="1:14" x14ac:dyDescent="0.35">
      <c r="A3863" s="3"/>
      <c r="B3863" s="3"/>
      <c r="C3863" s="3"/>
      <c r="D3863" s="3"/>
      <c r="E3863" s="3"/>
      <c r="F3863" s="3"/>
      <c r="G3863" s="3"/>
      <c r="H3863" s="3"/>
      <c r="I3863" s="3"/>
      <c r="J3863" s="3"/>
      <c r="K3863" s="3"/>
      <c r="L3863" s="3"/>
      <c r="N3863" s="121"/>
    </row>
    <row r="3864" spans="1:14" x14ac:dyDescent="0.35">
      <c r="A3864" s="3"/>
      <c r="B3864" s="3"/>
      <c r="C3864" s="3"/>
      <c r="D3864" s="3"/>
      <c r="E3864" s="3"/>
      <c r="F3864" s="3"/>
      <c r="G3864" s="3"/>
      <c r="H3864" s="3"/>
      <c r="I3864" s="3"/>
      <c r="J3864" s="3"/>
      <c r="K3864" s="3"/>
      <c r="L3864" s="3"/>
      <c r="N3864" s="121"/>
    </row>
    <row r="3865" spans="1:14" x14ac:dyDescent="0.35">
      <c r="A3865" s="3"/>
      <c r="B3865" s="3"/>
      <c r="C3865" s="3"/>
      <c r="D3865" s="3"/>
      <c r="E3865" s="3"/>
      <c r="F3865" s="3"/>
      <c r="G3865" s="3"/>
      <c r="H3865" s="3"/>
      <c r="I3865" s="3"/>
      <c r="J3865" s="3"/>
      <c r="K3865" s="3"/>
      <c r="L3865" s="3"/>
      <c r="N3865" s="121"/>
    </row>
    <row r="3866" spans="1:14" x14ac:dyDescent="0.35">
      <c r="A3866" s="3"/>
      <c r="B3866" s="3"/>
      <c r="C3866" s="3"/>
      <c r="D3866" s="3"/>
      <c r="E3866" s="3"/>
      <c r="F3866" s="3"/>
      <c r="G3866" s="3"/>
      <c r="H3866" s="3"/>
      <c r="I3866" s="3"/>
      <c r="J3866" s="3"/>
      <c r="K3866" s="3"/>
      <c r="L3866" s="3"/>
      <c r="N3866" s="121"/>
    </row>
    <row r="3867" spans="1:14" x14ac:dyDescent="0.35">
      <c r="A3867" s="3"/>
      <c r="B3867" s="3"/>
      <c r="C3867" s="3"/>
      <c r="D3867" s="3"/>
      <c r="E3867" s="3"/>
      <c r="F3867" s="3"/>
      <c r="G3867" s="3"/>
      <c r="H3867" s="3"/>
      <c r="I3867" s="3"/>
      <c r="J3867" s="3"/>
      <c r="K3867" s="3"/>
      <c r="L3867" s="3"/>
      <c r="N3867" s="121"/>
    </row>
    <row r="3868" spans="1:14" x14ac:dyDescent="0.35">
      <c r="A3868" s="3"/>
      <c r="B3868" s="3"/>
      <c r="C3868" s="3"/>
      <c r="D3868" s="3"/>
      <c r="E3868" s="3"/>
      <c r="F3868" s="3"/>
      <c r="G3868" s="3"/>
      <c r="H3868" s="3"/>
      <c r="I3868" s="3"/>
      <c r="J3868" s="3"/>
      <c r="K3868" s="3"/>
      <c r="L3868" s="3"/>
      <c r="N3868" s="121"/>
    </row>
    <row r="3869" spans="1:14" x14ac:dyDescent="0.35">
      <c r="A3869" s="3"/>
      <c r="B3869" s="3"/>
      <c r="C3869" s="3"/>
      <c r="D3869" s="3"/>
      <c r="E3869" s="3"/>
      <c r="F3869" s="3"/>
      <c r="G3869" s="3"/>
      <c r="H3869" s="3"/>
      <c r="I3869" s="3"/>
      <c r="J3869" s="3"/>
      <c r="K3869" s="3"/>
      <c r="L3869" s="3"/>
      <c r="N3869" s="121"/>
    </row>
    <row r="3870" spans="1:14" x14ac:dyDescent="0.35">
      <c r="A3870" s="3"/>
      <c r="B3870" s="3"/>
      <c r="C3870" s="3"/>
      <c r="D3870" s="3"/>
      <c r="E3870" s="3"/>
      <c r="F3870" s="3"/>
      <c r="G3870" s="3"/>
      <c r="H3870" s="3"/>
      <c r="I3870" s="3"/>
      <c r="J3870" s="3"/>
      <c r="K3870" s="3"/>
      <c r="L3870" s="3"/>
      <c r="N3870" s="121"/>
    </row>
    <row r="3871" spans="1:14" x14ac:dyDescent="0.35">
      <c r="A3871" s="3"/>
      <c r="B3871" s="3"/>
      <c r="C3871" s="3"/>
      <c r="D3871" s="3"/>
      <c r="E3871" s="3"/>
      <c r="F3871" s="3"/>
      <c r="G3871" s="3"/>
      <c r="H3871" s="3"/>
      <c r="I3871" s="3"/>
      <c r="J3871" s="3"/>
      <c r="K3871" s="3"/>
      <c r="L3871" s="3"/>
      <c r="N3871" s="121"/>
    </row>
    <row r="3872" spans="1:14" x14ac:dyDescent="0.35">
      <c r="A3872" s="3"/>
      <c r="B3872" s="3"/>
      <c r="C3872" s="3"/>
      <c r="D3872" s="3"/>
      <c r="E3872" s="3"/>
      <c r="F3872" s="3"/>
      <c r="G3872" s="3"/>
      <c r="H3872" s="3"/>
      <c r="I3872" s="3"/>
      <c r="J3872" s="3"/>
      <c r="K3872" s="3"/>
      <c r="L3872" s="3"/>
      <c r="N3872" s="121"/>
    </row>
    <row r="3873" spans="1:14" x14ac:dyDescent="0.35">
      <c r="A3873" s="3"/>
      <c r="B3873" s="3"/>
      <c r="C3873" s="3"/>
      <c r="D3873" s="3"/>
      <c r="E3873" s="3"/>
      <c r="F3873" s="3"/>
      <c r="G3873" s="3"/>
      <c r="H3873" s="3"/>
      <c r="I3873" s="3"/>
      <c r="J3873" s="3"/>
      <c r="K3873" s="3"/>
      <c r="L3873" s="3"/>
      <c r="N3873" s="121"/>
    </row>
    <row r="3874" spans="1:14" x14ac:dyDescent="0.35">
      <c r="A3874" s="3"/>
      <c r="B3874" s="3"/>
      <c r="C3874" s="3"/>
      <c r="D3874" s="3"/>
      <c r="E3874" s="3"/>
      <c r="F3874" s="3"/>
      <c r="G3874" s="3"/>
      <c r="H3874" s="3"/>
      <c r="I3874" s="3"/>
      <c r="J3874" s="3"/>
      <c r="K3874" s="3"/>
      <c r="L3874" s="3"/>
      <c r="N3874" s="121"/>
    </row>
    <row r="3875" spans="1:14" x14ac:dyDescent="0.35">
      <c r="A3875" s="3"/>
      <c r="B3875" s="3"/>
      <c r="C3875" s="3"/>
      <c r="D3875" s="3"/>
      <c r="E3875" s="3"/>
      <c r="F3875" s="3"/>
      <c r="G3875" s="3"/>
      <c r="H3875" s="3"/>
      <c r="I3875" s="3"/>
      <c r="J3875" s="3"/>
      <c r="K3875" s="3"/>
      <c r="L3875" s="3"/>
      <c r="N3875" s="121"/>
    </row>
    <row r="3876" spans="1:14" x14ac:dyDescent="0.35">
      <c r="A3876" s="3"/>
      <c r="B3876" s="3"/>
      <c r="C3876" s="3"/>
      <c r="D3876" s="3"/>
      <c r="E3876" s="3"/>
      <c r="F3876" s="3"/>
      <c r="G3876" s="3"/>
      <c r="H3876" s="3"/>
      <c r="I3876" s="3"/>
      <c r="J3876" s="3"/>
      <c r="K3876" s="3"/>
      <c r="L3876" s="3"/>
      <c r="N3876" s="121"/>
    </row>
    <row r="3877" spans="1:14" x14ac:dyDescent="0.35">
      <c r="A3877" s="3"/>
      <c r="B3877" s="3"/>
      <c r="C3877" s="3"/>
      <c r="D3877" s="3"/>
      <c r="E3877" s="3"/>
      <c r="F3877" s="3"/>
      <c r="G3877" s="3"/>
      <c r="H3877" s="3"/>
      <c r="I3877" s="3"/>
      <c r="J3877" s="3"/>
      <c r="K3877" s="3"/>
      <c r="L3877" s="3"/>
      <c r="N3877" s="121"/>
    </row>
    <row r="3878" spans="1:14" x14ac:dyDescent="0.35">
      <c r="A3878" s="3"/>
      <c r="B3878" s="3"/>
      <c r="C3878" s="3"/>
      <c r="D3878" s="3"/>
      <c r="E3878" s="3"/>
      <c r="F3878" s="3"/>
      <c r="G3878" s="3"/>
      <c r="H3878" s="3"/>
      <c r="I3878" s="3"/>
      <c r="J3878" s="3"/>
      <c r="K3878" s="3"/>
      <c r="L3878" s="3"/>
      <c r="N3878" s="121"/>
    </row>
    <row r="3879" spans="1:14" x14ac:dyDescent="0.35">
      <c r="A3879" s="3"/>
      <c r="B3879" s="3"/>
      <c r="C3879" s="3"/>
      <c r="D3879" s="3"/>
      <c r="E3879" s="3"/>
      <c r="F3879" s="3"/>
      <c r="G3879" s="3"/>
      <c r="H3879" s="3"/>
      <c r="I3879" s="3"/>
      <c r="J3879" s="3"/>
      <c r="K3879" s="3"/>
      <c r="L3879" s="3"/>
      <c r="N3879" s="121"/>
    </row>
    <row r="3880" spans="1:14" x14ac:dyDescent="0.35">
      <c r="A3880" s="3"/>
      <c r="B3880" s="3"/>
      <c r="C3880" s="3"/>
      <c r="D3880" s="3"/>
      <c r="E3880" s="3"/>
      <c r="F3880" s="3"/>
      <c r="G3880" s="3"/>
      <c r="H3880" s="3"/>
      <c r="I3880" s="3"/>
      <c r="J3880" s="3"/>
      <c r="K3880" s="3"/>
      <c r="L3880" s="3"/>
      <c r="N3880" s="121"/>
    </row>
    <row r="3881" spans="1:14" x14ac:dyDescent="0.35">
      <c r="A3881" s="3"/>
      <c r="B3881" s="3"/>
      <c r="C3881" s="3"/>
      <c r="D3881" s="3"/>
      <c r="E3881" s="3"/>
      <c r="F3881" s="3"/>
      <c r="G3881" s="3"/>
      <c r="H3881" s="3"/>
      <c r="I3881" s="3"/>
      <c r="J3881" s="3"/>
      <c r="K3881" s="3"/>
      <c r="L3881" s="3"/>
      <c r="N3881" s="121"/>
    </row>
    <row r="3882" spans="1:14" x14ac:dyDescent="0.35">
      <c r="A3882" s="3"/>
      <c r="B3882" s="3"/>
      <c r="C3882" s="3"/>
      <c r="D3882" s="3"/>
      <c r="E3882" s="3"/>
      <c r="F3882" s="3"/>
      <c r="G3882" s="3"/>
      <c r="H3882" s="3"/>
      <c r="I3882" s="3"/>
      <c r="J3882" s="3"/>
      <c r="K3882" s="3"/>
      <c r="L3882" s="3"/>
      <c r="N3882" s="121"/>
    </row>
    <row r="3883" spans="1:14" x14ac:dyDescent="0.35">
      <c r="A3883" s="3"/>
      <c r="B3883" s="3"/>
      <c r="C3883" s="3"/>
      <c r="D3883" s="3"/>
      <c r="E3883" s="3"/>
      <c r="F3883" s="3"/>
      <c r="G3883" s="3"/>
      <c r="H3883" s="3"/>
      <c r="I3883" s="3"/>
      <c r="J3883" s="3"/>
      <c r="K3883" s="3"/>
      <c r="L3883" s="3"/>
      <c r="N3883" s="121"/>
    </row>
    <row r="3884" spans="1:14" x14ac:dyDescent="0.35">
      <c r="A3884" s="3"/>
      <c r="B3884" s="3"/>
      <c r="C3884" s="3"/>
      <c r="D3884" s="3"/>
      <c r="E3884" s="3"/>
      <c r="F3884" s="3"/>
      <c r="G3884" s="3"/>
      <c r="H3884" s="3"/>
      <c r="I3884" s="3"/>
      <c r="J3884" s="3"/>
      <c r="K3884" s="3"/>
      <c r="L3884" s="3"/>
      <c r="N3884" s="121"/>
    </row>
    <row r="3885" spans="1:14" x14ac:dyDescent="0.35">
      <c r="A3885" s="3"/>
      <c r="B3885" s="3"/>
      <c r="C3885" s="3"/>
      <c r="D3885" s="3"/>
      <c r="E3885" s="3"/>
      <c r="F3885" s="3"/>
      <c r="G3885" s="3"/>
      <c r="H3885" s="3"/>
      <c r="I3885" s="3"/>
      <c r="J3885" s="3"/>
      <c r="K3885" s="3"/>
      <c r="L3885" s="3"/>
      <c r="N3885" s="121"/>
    </row>
    <row r="3886" spans="1:14" x14ac:dyDescent="0.35">
      <c r="A3886" s="3"/>
      <c r="B3886" s="3"/>
      <c r="C3886" s="3"/>
      <c r="D3886" s="3"/>
      <c r="E3886" s="3"/>
      <c r="F3886" s="3"/>
      <c r="G3886" s="3"/>
      <c r="H3886" s="3"/>
      <c r="I3886" s="3"/>
      <c r="J3886" s="3"/>
      <c r="K3886" s="3"/>
      <c r="L3886" s="3"/>
      <c r="N3886" s="121"/>
    </row>
    <row r="3887" spans="1:14" x14ac:dyDescent="0.35">
      <c r="A3887" s="3"/>
      <c r="B3887" s="3"/>
      <c r="C3887" s="3"/>
      <c r="D3887" s="3"/>
      <c r="E3887" s="3"/>
      <c r="F3887" s="3"/>
      <c r="G3887" s="3"/>
      <c r="H3887" s="3"/>
      <c r="I3887" s="3"/>
      <c r="J3887" s="3"/>
      <c r="K3887" s="3"/>
      <c r="L3887" s="3"/>
      <c r="N3887" s="121"/>
    </row>
    <row r="3888" spans="1:14" x14ac:dyDescent="0.35">
      <c r="A3888" s="3"/>
      <c r="B3888" s="3"/>
      <c r="C3888" s="3"/>
      <c r="D3888" s="3"/>
      <c r="E3888" s="3"/>
      <c r="F3888" s="3"/>
      <c r="G3888" s="3"/>
      <c r="H3888" s="3"/>
      <c r="I3888" s="3"/>
      <c r="J3888" s="3"/>
      <c r="K3888" s="3"/>
      <c r="L3888" s="3"/>
      <c r="N3888" s="121"/>
    </row>
    <row r="3889" spans="1:14" x14ac:dyDescent="0.35">
      <c r="A3889" s="3"/>
      <c r="B3889" s="3"/>
      <c r="C3889" s="3"/>
      <c r="D3889" s="3"/>
      <c r="E3889" s="3"/>
      <c r="F3889" s="3"/>
      <c r="G3889" s="3"/>
      <c r="H3889" s="3"/>
      <c r="I3889" s="3"/>
      <c r="J3889" s="3"/>
      <c r="K3889" s="3"/>
      <c r="L3889" s="3"/>
      <c r="N3889" s="121"/>
    </row>
    <row r="3890" spans="1:14" x14ac:dyDescent="0.35">
      <c r="A3890" s="3"/>
      <c r="B3890" s="3"/>
      <c r="C3890" s="3"/>
      <c r="D3890" s="3"/>
      <c r="E3890" s="3"/>
      <c r="F3890" s="3"/>
      <c r="G3890" s="3"/>
      <c r="H3890" s="3"/>
      <c r="I3890" s="3"/>
      <c r="J3890" s="3"/>
      <c r="K3890" s="3"/>
      <c r="L3890" s="3"/>
      <c r="N3890" s="121"/>
    </row>
    <row r="3891" spans="1:14" x14ac:dyDescent="0.35">
      <c r="A3891" s="3"/>
      <c r="B3891" s="3"/>
      <c r="C3891" s="3"/>
      <c r="D3891" s="3"/>
      <c r="E3891" s="3"/>
      <c r="F3891" s="3"/>
      <c r="G3891" s="3"/>
      <c r="H3891" s="3"/>
      <c r="I3891" s="3"/>
      <c r="J3891" s="3"/>
      <c r="K3891" s="3"/>
      <c r="L3891" s="3"/>
      <c r="N3891" s="121"/>
    </row>
    <row r="3892" spans="1:14" x14ac:dyDescent="0.35">
      <c r="A3892" s="3"/>
      <c r="B3892" s="3"/>
      <c r="C3892" s="3"/>
      <c r="D3892" s="3"/>
      <c r="E3892" s="3"/>
      <c r="F3892" s="3"/>
      <c r="G3892" s="3"/>
      <c r="H3892" s="3"/>
      <c r="I3892" s="3"/>
      <c r="J3892" s="3"/>
      <c r="K3892" s="3"/>
      <c r="L3892" s="3"/>
      <c r="N3892" s="121"/>
    </row>
    <row r="3893" spans="1:14" x14ac:dyDescent="0.35">
      <c r="A3893" s="3"/>
      <c r="B3893" s="3"/>
      <c r="C3893" s="3"/>
      <c r="D3893" s="3"/>
      <c r="E3893" s="3"/>
      <c r="F3893" s="3"/>
      <c r="G3893" s="3"/>
      <c r="H3893" s="3"/>
      <c r="I3893" s="3"/>
      <c r="J3893" s="3"/>
      <c r="K3893" s="3"/>
      <c r="L3893" s="3"/>
      <c r="N3893" s="121"/>
    </row>
    <row r="3894" spans="1:14" x14ac:dyDescent="0.35">
      <c r="A3894" s="3"/>
      <c r="B3894" s="3"/>
      <c r="C3894" s="3"/>
      <c r="D3894" s="3"/>
      <c r="E3894" s="3"/>
      <c r="F3894" s="3"/>
      <c r="G3894" s="3"/>
      <c r="H3894" s="3"/>
      <c r="I3894" s="3"/>
      <c r="J3894" s="3"/>
      <c r="K3894" s="3"/>
      <c r="L3894" s="3"/>
      <c r="N3894" s="121"/>
    </row>
    <row r="3895" spans="1:14" x14ac:dyDescent="0.35">
      <c r="A3895" s="3"/>
      <c r="B3895" s="3"/>
      <c r="C3895" s="3"/>
      <c r="D3895" s="3"/>
      <c r="E3895" s="3"/>
      <c r="F3895" s="3"/>
      <c r="G3895" s="3"/>
      <c r="H3895" s="3"/>
      <c r="I3895" s="3"/>
      <c r="J3895" s="3"/>
      <c r="K3895" s="3"/>
      <c r="L3895" s="3"/>
      <c r="N3895" s="121"/>
    </row>
    <row r="3896" spans="1:14" x14ac:dyDescent="0.35">
      <c r="A3896" s="3"/>
      <c r="B3896" s="3"/>
      <c r="C3896" s="3"/>
      <c r="D3896" s="3"/>
      <c r="E3896" s="3"/>
      <c r="F3896" s="3"/>
      <c r="G3896" s="3"/>
      <c r="H3896" s="3"/>
      <c r="I3896" s="3"/>
      <c r="J3896" s="3"/>
      <c r="K3896" s="3"/>
      <c r="L3896" s="3"/>
      <c r="N3896" s="121"/>
    </row>
    <row r="3897" spans="1:14" x14ac:dyDescent="0.35">
      <c r="A3897" s="3"/>
      <c r="B3897" s="3"/>
      <c r="C3897" s="3"/>
      <c r="D3897" s="3"/>
      <c r="E3897" s="3"/>
      <c r="F3897" s="3"/>
      <c r="G3897" s="3"/>
      <c r="H3897" s="3"/>
      <c r="I3897" s="3"/>
      <c r="J3897" s="3"/>
      <c r="K3897" s="3"/>
      <c r="L3897" s="3"/>
      <c r="N3897" s="121"/>
    </row>
    <row r="3898" spans="1:14" x14ac:dyDescent="0.35">
      <c r="A3898" s="3"/>
      <c r="B3898" s="3"/>
      <c r="C3898" s="3"/>
      <c r="D3898" s="3"/>
      <c r="E3898" s="3"/>
      <c r="F3898" s="3"/>
      <c r="G3898" s="3"/>
      <c r="H3898" s="3"/>
      <c r="I3898" s="3"/>
      <c r="J3898" s="3"/>
      <c r="K3898" s="3"/>
      <c r="L3898" s="3"/>
      <c r="N3898" s="121"/>
    </row>
    <row r="3899" spans="1:14" x14ac:dyDescent="0.35">
      <c r="A3899" s="3"/>
      <c r="B3899" s="3"/>
      <c r="C3899" s="3"/>
      <c r="D3899" s="3"/>
      <c r="E3899" s="3"/>
      <c r="F3899" s="3"/>
      <c r="G3899" s="3"/>
      <c r="H3899" s="3"/>
      <c r="I3899" s="3"/>
      <c r="J3899" s="3"/>
      <c r="K3899" s="3"/>
      <c r="L3899" s="3"/>
      <c r="N3899" s="121"/>
    </row>
    <row r="3900" spans="1:14" x14ac:dyDescent="0.35">
      <c r="A3900" s="3"/>
      <c r="B3900" s="3"/>
      <c r="C3900" s="3"/>
      <c r="D3900" s="3"/>
      <c r="E3900" s="3"/>
      <c r="F3900" s="3"/>
      <c r="G3900" s="3"/>
      <c r="H3900" s="3"/>
      <c r="I3900" s="3"/>
      <c r="J3900" s="3"/>
      <c r="K3900" s="3"/>
      <c r="L3900" s="3"/>
      <c r="N3900" s="121"/>
    </row>
    <row r="3901" spans="1:14" x14ac:dyDescent="0.35">
      <c r="A3901" s="3"/>
      <c r="B3901" s="3"/>
      <c r="C3901" s="3"/>
      <c r="D3901" s="3"/>
      <c r="E3901" s="3"/>
      <c r="F3901" s="3"/>
      <c r="G3901" s="3"/>
      <c r="H3901" s="3"/>
      <c r="I3901" s="3"/>
      <c r="J3901" s="3"/>
      <c r="K3901" s="3"/>
      <c r="L3901" s="3"/>
      <c r="N3901" s="121"/>
    </row>
    <row r="3902" spans="1:14" x14ac:dyDescent="0.35">
      <c r="A3902" s="3"/>
      <c r="B3902" s="3"/>
      <c r="C3902" s="3"/>
      <c r="D3902" s="3"/>
      <c r="E3902" s="3"/>
      <c r="F3902" s="3"/>
      <c r="G3902" s="3"/>
      <c r="H3902" s="3"/>
      <c r="I3902" s="3"/>
      <c r="J3902" s="3"/>
      <c r="K3902" s="3"/>
      <c r="L3902" s="3"/>
      <c r="N3902" s="121"/>
    </row>
    <row r="3903" spans="1:14" x14ac:dyDescent="0.35">
      <c r="A3903" s="3"/>
      <c r="B3903" s="3"/>
      <c r="C3903" s="3"/>
      <c r="D3903" s="3"/>
      <c r="E3903" s="3"/>
      <c r="F3903" s="3"/>
      <c r="G3903" s="3"/>
      <c r="H3903" s="3"/>
      <c r="I3903" s="3"/>
      <c r="J3903" s="3"/>
      <c r="K3903" s="3"/>
      <c r="L3903" s="3"/>
      <c r="N3903" s="121"/>
    </row>
    <row r="3904" spans="1:14" x14ac:dyDescent="0.35">
      <c r="A3904" s="3"/>
      <c r="B3904" s="3"/>
      <c r="C3904" s="3"/>
      <c r="D3904" s="3"/>
      <c r="E3904" s="3"/>
      <c r="F3904" s="3"/>
      <c r="G3904" s="3"/>
      <c r="H3904" s="3"/>
      <c r="I3904" s="3"/>
      <c r="J3904" s="3"/>
      <c r="K3904" s="3"/>
      <c r="L3904" s="3"/>
      <c r="N3904" s="121"/>
    </row>
    <row r="3905" spans="1:14" x14ac:dyDescent="0.35">
      <c r="A3905" s="3"/>
      <c r="B3905" s="3"/>
      <c r="C3905" s="3"/>
      <c r="D3905" s="3"/>
      <c r="E3905" s="3"/>
      <c r="F3905" s="3"/>
      <c r="G3905" s="3"/>
      <c r="H3905" s="3"/>
      <c r="I3905" s="3"/>
      <c r="J3905" s="3"/>
      <c r="K3905" s="3"/>
      <c r="L3905" s="3"/>
      <c r="N3905" s="121"/>
    </row>
    <row r="3906" spans="1:14" x14ac:dyDescent="0.35">
      <c r="A3906" s="3"/>
      <c r="B3906" s="3"/>
      <c r="C3906" s="3"/>
      <c r="D3906" s="3"/>
      <c r="E3906" s="3"/>
      <c r="F3906" s="3"/>
      <c r="G3906" s="3"/>
      <c r="H3906" s="3"/>
      <c r="I3906" s="3"/>
      <c r="J3906" s="3"/>
      <c r="K3906" s="3"/>
      <c r="L3906" s="3"/>
      <c r="N3906" s="121"/>
    </row>
    <row r="3907" spans="1:14" x14ac:dyDescent="0.35">
      <c r="A3907" s="3"/>
      <c r="B3907" s="3"/>
      <c r="C3907" s="3"/>
      <c r="D3907" s="3"/>
      <c r="E3907" s="3"/>
      <c r="F3907" s="3"/>
      <c r="G3907" s="3"/>
      <c r="H3907" s="3"/>
      <c r="I3907" s="3"/>
      <c r="J3907" s="3"/>
      <c r="K3907" s="3"/>
      <c r="L3907" s="3"/>
      <c r="N3907" s="121"/>
    </row>
    <row r="3908" spans="1:14" x14ac:dyDescent="0.35">
      <c r="A3908" s="3"/>
      <c r="B3908" s="3"/>
      <c r="C3908" s="3"/>
      <c r="D3908" s="3"/>
      <c r="E3908" s="3"/>
      <c r="F3908" s="3"/>
      <c r="G3908" s="3"/>
      <c r="H3908" s="3"/>
      <c r="I3908" s="3"/>
      <c r="J3908" s="3"/>
      <c r="K3908" s="3"/>
      <c r="L3908" s="3"/>
      <c r="N3908" s="121"/>
    </row>
    <row r="3909" spans="1:14" x14ac:dyDescent="0.35">
      <c r="A3909" s="3"/>
      <c r="B3909" s="3"/>
      <c r="C3909" s="3"/>
      <c r="D3909" s="3"/>
      <c r="E3909" s="3"/>
      <c r="F3909" s="3"/>
      <c r="G3909" s="3"/>
      <c r="H3909" s="3"/>
      <c r="I3909" s="3"/>
      <c r="J3909" s="3"/>
      <c r="K3909" s="3"/>
      <c r="L3909" s="3"/>
      <c r="N3909" s="121"/>
    </row>
    <row r="3910" spans="1:14" x14ac:dyDescent="0.35">
      <c r="A3910" s="3"/>
      <c r="B3910" s="3"/>
      <c r="C3910" s="3"/>
      <c r="D3910" s="3"/>
      <c r="E3910" s="3"/>
      <c r="F3910" s="3"/>
      <c r="G3910" s="3"/>
      <c r="H3910" s="3"/>
      <c r="I3910" s="3"/>
      <c r="J3910" s="3"/>
      <c r="K3910" s="3"/>
      <c r="L3910" s="3"/>
      <c r="N3910" s="121"/>
    </row>
    <row r="3911" spans="1:14" x14ac:dyDescent="0.35">
      <c r="A3911" s="3"/>
      <c r="B3911" s="3"/>
      <c r="C3911" s="3"/>
      <c r="D3911" s="3"/>
      <c r="E3911" s="3"/>
      <c r="F3911" s="3"/>
      <c r="G3911" s="3"/>
      <c r="H3911" s="3"/>
      <c r="I3911" s="3"/>
      <c r="J3911" s="3"/>
      <c r="K3911" s="3"/>
      <c r="L3911" s="3"/>
      <c r="N3911" s="121"/>
    </row>
    <row r="3912" spans="1:14" x14ac:dyDescent="0.35">
      <c r="A3912" s="3"/>
      <c r="B3912" s="3"/>
      <c r="C3912" s="3"/>
      <c r="D3912" s="3"/>
      <c r="E3912" s="3"/>
      <c r="F3912" s="3"/>
      <c r="G3912" s="3"/>
      <c r="H3912" s="3"/>
      <c r="I3912" s="3"/>
      <c r="J3912" s="3"/>
      <c r="K3912" s="3"/>
      <c r="L3912" s="3"/>
      <c r="N3912" s="121"/>
    </row>
    <row r="3913" spans="1:14" x14ac:dyDescent="0.35">
      <c r="A3913" s="3"/>
      <c r="B3913" s="3"/>
      <c r="C3913" s="3"/>
      <c r="D3913" s="3"/>
      <c r="E3913" s="3"/>
      <c r="F3913" s="3"/>
      <c r="G3913" s="3"/>
      <c r="H3913" s="3"/>
      <c r="I3913" s="3"/>
      <c r="J3913" s="3"/>
      <c r="K3913" s="3"/>
      <c r="L3913" s="3"/>
      <c r="N3913" s="121"/>
    </row>
    <row r="3914" spans="1:14" x14ac:dyDescent="0.35">
      <c r="A3914" s="3"/>
      <c r="B3914" s="3"/>
      <c r="C3914" s="3"/>
      <c r="D3914" s="3"/>
      <c r="E3914" s="3"/>
      <c r="F3914" s="3"/>
      <c r="G3914" s="3"/>
      <c r="H3914" s="3"/>
      <c r="I3914" s="3"/>
      <c r="J3914" s="3"/>
      <c r="K3914" s="3"/>
      <c r="L3914" s="3"/>
      <c r="N3914" s="121"/>
    </row>
    <row r="3915" spans="1:14" x14ac:dyDescent="0.35">
      <c r="A3915" s="3"/>
      <c r="B3915" s="3"/>
      <c r="C3915" s="3"/>
      <c r="D3915" s="3"/>
      <c r="E3915" s="3"/>
      <c r="F3915" s="3"/>
      <c r="G3915" s="3"/>
      <c r="H3915" s="3"/>
      <c r="I3915" s="3"/>
      <c r="J3915" s="3"/>
      <c r="K3915" s="3"/>
      <c r="L3915" s="3"/>
      <c r="N3915" s="121"/>
    </row>
    <row r="3916" spans="1:14" x14ac:dyDescent="0.35">
      <c r="A3916" s="3"/>
      <c r="B3916" s="3"/>
      <c r="C3916" s="3"/>
      <c r="D3916" s="3"/>
      <c r="E3916" s="3"/>
      <c r="F3916" s="3"/>
      <c r="G3916" s="3"/>
      <c r="H3916" s="3"/>
      <c r="I3916" s="3"/>
      <c r="J3916" s="3"/>
      <c r="K3916" s="3"/>
      <c r="L3916" s="3"/>
      <c r="N3916" s="121"/>
    </row>
    <row r="3917" spans="1:14" x14ac:dyDescent="0.35">
      <c r="A3917" s="3"/>
      <c r="B3917" s="3"/>
      <c r="C3917" s="3"/>
      <c r="D3917" s="3"/>
      <c r="E3917" s="3"/>
      <c r="F3917" s="3"/>
      <c r="G3917" s="3"/>
      <c r="H3917" s="3"/>
      <c r="I3917" s="3"/>
      <c r="J3917" s="3"/>
      <c r="K3917" s="3"/>
      <c r="L3917" s="3"/>
      <c r="N3917" s="121"/>
    </row>
    <row r="3918" spans="1:14" x14ac:dyDescent="0.35">
      <c r="A3918" s="3"/>
      <c r="B3918" s="3"/>
      <c r="C3918" s="3"/>
      <c r="D3918" s="3"/>
      <c r="E3918" s="3"/>
      <c r="F3918" s="3"/>
      <c r="G3918" s="3"/>
      <c r="H3918" s="3"/>
      <c r="I3918" s="3"/>
      <c r="J3918" s="3"/>
      <c r="K3918" s="3"/>
      <c r="L3918" s="3"/>
      <c r="N3918" s="121"/>
    </row>
    <row r="3919" spans="1:14" x14ac:dyDescent="0.35">
      <c r="A3919" s="3"/>
      <c r="B3919" s="3"/>
      <c r="C3919" s="3"/>
      <c r="D3919" s="3"/>
      <c r="E3919" s="3"/>
      <c r="F3919" s="3"/>
      <c r="G3919" s="3"/>
      <c r="H3919" s="3"/>
      <c r="I3919" s="3"/>
      <c r="J3919" s="3"/>
      <c r="K3919" s="3"/>
      <c r="L3919" s="3"/>
      <c r="N3919" s="121"/>
    </row>
    <row r="3920" spans="1:14" x14ac:dyDescent="0.35">
      <c r="A3920" s="3"/>
      <c r="B3920" s="3"/>
      <c r="C3920" s="3"/>
      <c r="D3920" s="3"/>
      <c r="E3920" s="3"/>
      <c r="F3920" s="3"/>
      <c r="G3920" s="3"/>
      <c r="H3920" s="3"/>
      <c r="I3920" s="3"/>
      <c r="J3920" s="3"/>
      <c r="K3920" s="3"/>
      <c r="L3920" s="3"/>
      <c r="N3920" s="121"/>
    </row>
    <row r="3921" spans="1:14" x14ac:dyDescent="0.35">
      <c r="A3921" s="3"/>
      <c r="B3921" s="3"/>
      <c r="C3921" s="3"/>
      <c r="D3921" s="3"/>
      <c r="E3921" s="3"/>
      <c r="F3921" s="3"/>
      <c r="G3921" s="3"/>
      <c r="H3921" s="3"/>
      <c r="I3921" s="3"/>
      <c r="J3921" s="3"/>
      <c r="K3921" s="3"/>
      <c r="L3921" s="3"/>
      <c r="N3921" s="121"/>
    </row>
    <row r="3922" spans="1:14" x14ac:dyDescent="0.35">
      <c r="A3922" s="3"/>
      <c r="B3922" s="3"/>
      <c r="C3922" s="3"/>
      <c r="D3922" s="3"/>
      <c r="E3922" s="3"/>
      <c r="F3922" s="3"/>
      <c r="G3922" s="3"/>
      <c r="H3922" s="3"/>
      <c r="I3922" s="3"/>
      <c r="J3922" s="3"/>
      <c r="K3922" s="3"/>
      <c r="L3922" s="3"/>
      <c r="N3922" s="121"/>
    </row>
    <row r="3923" spans="1:14" x14ac:dyDescent="0.35">
      <c r="A3923" s="3"/>
      <c r="B3923" s="3"/>
      <c r="C3923" s="3"/>
      <c r="D3923" s="3"/>
      <c r="E3923" s="3"/>
      <c r="F3923" s="3"/>
      <c r="G3923" s="3"/>
      <c r="H3923" s="3"/>
      <c r="I3923" s="3"/>
      <c r="J3923" s="3"/>
      <c r="K3923" s="3"/>
      <c r="L3923" s="3"/>
      <c r="N3923" s="121"/>
    </row>
    <row r="3924" spans="1:14" x14ac:dyDescent="0.35">
      <c r="A3924" s="3"/>
      <c r="B3924" s="3"/>
      <c r="C3924" s="3"/>
      <c r="D3924" s="3"/>
      <c r="E3924" s="3"/>
      <c r="F3924" s="3"/>
      <c r="G3924" s="3"/>
      <c r="H3924" s="3"/>
      <c r="I3924" s="3"/>
      <c r="J3924" s="3"/>
      <c r="K3924" s="3"/>
      <c r="L3924" s="3"/>
      <c r="N3924" s="121"/>
    </row>
    <row r="3925" spans="1:14" x14ac:dyDescent="0.35">
      <c r="A3925" s="3"/>
      <c r="B3925" s="3"/>
      <c r="C3925" s="3"/>
      <c r="D3925" s="3"/>
      <c r="E3925" s="3"/>
      <c r="F3925" s="3"/>
      <c r="G3925" s="3"/>
      <c r="H3925" s="3"/>
      <c r="I3925" s="3"/>
      <c r="J3925" s="3"/>
      <c r="K3925" s="3"/>
      <c r="L3925" s="3"/>
      <c r="N3925" s="121"/>
    </row>
    <row r="3926" spans="1:14" x14ac:dyDescent="0.35">
      <c r="A3926" s="3"/>
      <c r="B3926" s="3"/>
      <c r="C3926" s="3"/>
      <c r="D3926" s="3"/>
      <c r="E3926" s="3"/>
      <c r="F3926" s="3"/>
      <c r="G3926" s="3"/>
      <c r="H3926" s="3"/>
      <c r="I3926" s="3"/>
      <c r="J3926" s="3"/>
      <c r="K3926" s="3"/>
      <c r="L3926" s="3"/>
      <c r="N3926" s="121"/>
    </row>
    <row r="3927" spans="1:14" x14ac:dyDescent="0.35">
      <c r="A3927" s="3"/>
      <c r="B3927" s="3"/>
      <c r="C3927" s="3"/>
      <c r="D3927" s="3"/>
      <c r="E3927" s="3"/>
      <c r="F3927" s="3"/>
      <c r="G3927" s="3"/>
      <c r="H3927" s="3"/>
      <c r="I3927" s="3"/>
      <c r="J3927" s="3"/>
      <c r="K3927" s="3"/>
      <c r="L3927" s="3"/>
      <c r="N3927" s="121"/>
    </row>
    <row r="3928" spans="1:14" x14ac:dyDescent="0.35">
      <c r="A3928" s="3"/>
      <c r="B3928" s="3"/>
      <c r="C3928" s="3"/>
      <c r="D3928" s="3"/>
      <c r="E3928" s="3"/>
      <c r="F3928" s="3"/>
      <c r="G3928" s="3"/>
      <c r="H3928" s="3"/>
      <c r="I3928" s="3"/>
      <c r="J3928" s="3"/>
      <c r="K3928" s="3"/>
      <c r="L3928" s="3"/>
      <c r="N3928" s="121"/>
    </row>
    <row r="3929" spans="1:14" x14ac:dyDescent="0.35">
      <c r="A3929" s="3"/>
      <c r="B3929" s="3"/>
      <c r="C3929" s="3"/>
      <c r="D3929" s="3"/>
      <c r="E3929" s="3"/>
      <c r="F3929" s="3"/>
      <c r="G3929" s="3"/>
      <c r="H3929" s="3"/>
      <c r="I3929" s="3"/>
      <c r="J3929" s="3"/>
      <c r="K3929" s="3"/>
      <c r="L3929" s="3"/>
      <c r="N3929" s="121"/>
    </row>
    <row r="3930" spans="1:14" x14ac:dyDescent="0.35">
      <c r="A3930" s="3"/>
      <c r="B3930" s="3"/>
      <c r="C3930" s="3"/>
      <c r="D3930" s="3"/>
      <c r="E3930" s="3"/>
      <c r="F3930" s="3"/>
      <c r="G3930" s="3"/>
      <c r="H3930" s="3"/>
      <c r="I3930" s="3"/>
      <c r="J3930" s="3"/>
      <c r="K3930" s="3"/>
      <c r="L3930" s="3"/>
      <c r="N3930" s="121"/>
    </row>
    <row r="3931" spans="1:14" x14ac:dyDescent="0.35">
      <c r="A3931" s="3"/>
      <c r="B3931" s="3"/>
      <c r="C3931" s="3"/>
      <c r="D3931" s="3"/>
      <c r="E3931" s="3"/>
      <c r="F3931" s="3"/>
      <c r="G3931" s="3"/>
      <c r="H3931" s="3"/>
      <c r="I3931" s="3"/>
      <c r="J3931" s="3"/>
      <c r="K3931" s="3"/>
      <c r="L3931" s="3"/>
      <c r="N3931" s="121"/>
    </row>
    <row r="3932" spans="1:14" x14ac:dyDescent="0.35">
      <c r="A3932" s="3"/>
      <c r="B3932" s="3"/>
      <c r="C3932" s="3"/>
      <c r="D3932" s="3"/>
      <c r="E3932" s="3"/>
      <c r="F3932" s="3"/>
      <c r="G3932" s="3"/>
      <c r="H3932" s="3"/>
      <c r="I3932" s="3"/>
      <c r="J3932" s="3"/>
      <c r="K3932" s="3"/>
      <c r="L3932" s="3"/>
      <c r="N3932" s="121"/>
    </row>
    <row r="3933" spans="1:14" x14ac:dyDescent="0.35">
      <c r="A3933" s="3"/>
      <c r="B3933" s="3"/>
      <c r="C3933" s="3"/>
      <c r="D3933" s="3"/>
      <c r="E3933" s="3"/>
      <c r="F3933" s="3"/>
      <c r="G3933" s="3"/>
      <c r="H3933" s="3"/>
      <c r="I3933" s="3"/>
      <c r="J3933" s="3"/>
      <c r="K3933" s="3"/>
      <c r="L3933" s="3"/>
      <c r="N3933" s="121"/>
    </row>
    <row r="3934" spans="1:14" x14ac:dyDescent="0.35">
      <c r="A3934" s="3"/>
      <c r="B3934" s="3"/>
      <c r="C3934" s="3"/>
      <c r="D3934" s="3"/>
      <c r="E3934" s="3"/>
      <c r="F3934" s="3"/>
      <c r="G3934" s="3"/>
      <c r="H3934" s="3"/>
      <c r="I3934" s="3"/>
      <c r="J3934" s="3"/>
      <c r="K3934" s="3"/>
      <c r="L3934" s="3"/>
      <c r="N3934" s="121"/>
    </row>
    <row r="3935" spans="1:14" x14ac:dyDescent="0.35">
      <c r="A3935" s="3"/>
      <c r="B3935" s="3"/>
      <c r="C3935" s="3"/>
      <c r="D3935" s="3"/>
      <c r="E3935" s="3"/>
      <c r="F3935" s="3"/>
      <c r="G3935" s="3"/>
      <c r="H3935" s="3"/>
      <c r="I3935" s="3"/>
      <c r="J3935" s="3"/>
      <c r="K3935" s="3"/>
      <c r="L3935" s="3"/>
      <c r="N3935" s="121"/>
    </row>
    <row r="3936" spans="1:14" x14ac:dyDescent="0.35">
      <c r="A3936" s="3"/>
      <c r="B3936" s="3"/>
      <c r="C3936" s="3"/>
      <c r="D3936" s="3"/>
      <c r="E3936" s="3"/>
      <c r="F3936" s="3"/>
      <c r="G3936" s="3"/>
      <c r="H3936" s="3"/>
      <c r="I3936" s="3"/>
      <c r="J3936" s="3"/>
      <c r="K3936" s="3"/>
      <c r="L3936" s="3"/>
      <c r="N3936" s="121"/>
    </row>
    <row r="3937" spans="1:14" x14ac:dyDescent="0.35">
      <c r="A3937" s="3"/>
      <c r="B3937" s="3"/>
      <c r="C3937" s="3"/>
      <c r="D3937" s="3"/>
      <c r="E3937" s="3"/>
      <c r="F3937" s="3"/>
      <c r="G3937" s="3"/>
      <c r="H3937" s="3"/>
      <c r="I3937" s="3"/>
      <c r="J3937" s="3"/>
      <c r="K3937" s="3"/>
      <c r="L3937" s="3"/>
      <c r="N3937" s="121"/>
    </row>
    <row r="3938" spans="1:14" x14ac:dyDescent="0.35">
      <c r="A3938" s="3"/>
      <c r="B3938" s="3"/>
      <c r="C3938" s="3"/>
      <c r="D3938" s="3"/>
      <c r="E3938" s="3"/>
      <c r="F3938" s="3"/>
      <c r="G3938" s="3"/>
      <c r="H3938" s="3"/>
      <c r="I3938" s="3"/>
      <c r="J3938" s="3"/>
      <c r="K3938" s="3"/>
      <c r="L3938" s="3"/>
      <c r="N3938" s="121"/>
    </row>
    <row r="3939" spans="1:14" x14ac:dyDescent="0.35">
      <c r="A3939" s="3"/>
      <c r="B3939" s="3"/>
      <c r="C3939" s="3"/>
      <c r="D3939" s="3"/>
      <c r="E3939" s="3"/>
      <c r="F3939" s="3"/>
      <c r="G3939" s="3"/>
      <c r="H3939" s="3"/>
      <c r="I3939" s="3"/>
      <c r="J3939" s="3"/>
      <c r="K3939" s="3"/>
      <c r="L3939" s="3"/>
      <c r="N3939" s="121"/>
    </row>
    <row r="3940" spans="1:14" x14ac:dyDescent="0.35">
      <c r="A3940" s="3"/>
      <c r="B3940" s="3"/>
      <c r="C3940" s="3"/>
      <c r="D3940" s="3"/>
      <c r="E3940" s="3"/>
      <c r="F3940" s="3"/>
      <c r="G3940" s="3"/>
      <c r="H3940" s="3"/>
      <c r="I3940" s="3"/>
      <c r="J3940" s="3"/>
      <c r="K3940" s="3"/>
      <c r="L3940" s="3"/>
      <c r="N3940" s="121"/>
    </row>
    <row r="3941" spans="1:14" x14ac:dyDescent="0.35">
      <c r="A3941" s="3"/>
      <c r="B3941" s="3"/>
      <c r="C3941" s="3"/>
      <c r="D3941" s="3"/>
      <c r="E3941" s="3"/>
      <c r="F3941" s="3"/>
      <c r="G3941" s="3"/>
      <c r="H3941" s="3"/>
      <c r="I3941" s="3"/>
      <c r="J3941" s="3"/>
      <c r="K3941" s="3"/>
      <c r="L3941" s="3"/>
      <c r="N3941" s="121"/>
    </row>
    <row r="3942" spans="1:14" x14ac:dyDescent="0.35">
      <c r="A3942" s="3"/>
      <c r="B3942" s="3"/>
      <c r="C3942" s="3"/>
      <c r="D3942" s="3"/>
      <c r="E3942" s="3"/>
      <c r="F3942" s="3"/>
      <c r="G3942" s="3"/>
      <c r="H3942" s="3"/>
      <c r="I3942" s="3"/>
      <c r="J3942" s="3"/>
      <c r="K3942" s="3"/>
      <c r="L3942" s="3"/>
      <c r="N3942" s="121"/>
    </row>
    <row r="3943" spans="1:14" x14ac:dyDescent="0.35">
      <c r="A3943" s="3"/>
      <c r="B3943" s="3"/>
      <c r="C3943" s="3"/>
      <c r="D3943" s="3"/>
      <c r="E3943" s="3"/>
      <c r="F3943" s="3"/>
      <c r="G3943" s="3"/>
      <c r="H3943" s="3"/>
      <c r="I3943" s="3"/>
      <c r="J3943" s="3"/>
      <c r="K3943" s="3"/>
      <c r="L3943" s="3"/>
      <c r="N3943" s="121"/>
    </row>
    <row r="3944" spans="1:14" x14ac:dyDescent="0.35">
      <c r="A3944" s="3"/>
      <c r="B3944" s="3"/>
      <c r="C3944" s="3"/>
      <c r="D3944" s="3"/>
      <c r="E3944" s="3"/>
      <c r="F3944" s="3"/>
      <c r="G3944" s="3"/>
      <c r="H3944" s="3"/>
      <c r="I3944" s="3"/>
      <c r="J3944" s="3"/>
      <c r="K3944" s="3"/>
      <c r="L3944" s="3"/>
      <c r="N3944" s="121"/>
    </row>
    <row r="3945" spans="1:14" x14ac:dyDescent="0.35">
      <c r="A3945" s="3"/>
      <c r="B3945" s="3"/>
      <c r="C3945" s="3"/>
      <c r="D3945" s="3"/>
      <c r="E3945" s="3"/>
      <c r="F3945" s="3"/>
      <c r="G3945" s="3"/>
      <c r="H3945" s="3"/>
      <c r="I3945" s="3"/>
      <c r="J3945" s="3"/>
      <c r="K3945" s="3"/>
      <c r="L3945" s="3"/>
      <c r="N3945" s="121"/>
    </row>
    <row r="3946" spans="1:14" x14ac:dyDescent="0.35">
      <c r="A3946" s="3"/>
      <c r="B3946" s="3"/>
      <c r="C3946" s="3"/>
      <c r="D3946" s="3"/>
      <c r="E3946" s="3"/>
      <c r="F3946" s="3"/>
      <c r="G3946" s="3"/>
      <c r="H3946" s="3"/>
      <c r="I3946" s="3"/>
      <c r="J3946" s="3"/>
      <c r="K3946" s="3"/>
      <c r="L3946" s="3"/>
      <c r="N3946" s="121"/>
    </row>
    <row r="3947" spans="1:14" x14ac:dyDescent="0.35">
      <c r="A3947" s="3"/>
      <c r="B3947" s="3"/>
      <c r="C3947" s="3"/>
      <c r="D3947" s="3"/>
      <c r="E3947" s="3"/>
      <c r="F3947" s="3"/>
      <c r="G3947" s="3"/>
      <c r="H3947" s="3"/>
      <c r="I3947" s="3"/>
      <c r="J3947" s="3"/>
      <c r="K3947" s="3"/>
      <c r="L3947" s="3"/>
      <c r="N3947" s="121"/>
    </row>
    <row r="3948" spans="1:14" x14ac:dyDescent="0.35">
      <c r="A3948" s="3"/>
      <c r="B3948" s="3"/>
      <c r="C3948" s="3"/>
      <c r="D3948" s="3"/>
      <c r="E3948" s="3"/>
      <c r="F3948" s="3"/>
      <c r="G3948" s="3"/>
      <c r="H3948" s="3"/>
      <c r="I3948" s="3"/>
      <c r="J3948" s="3"/>
      <c r="K3948" s="3"/>
      <c r="L3948" s="3"/>
      <c r="N3948" s="121"/>
    </row>
    <row r="3949" spans="1:14" x14ac:dyDescent="0.35">
      <c r="A3949" s="3"/>
      <c r="B3949" s="3"/>
      <c r="C3949" s="3"/>
      <c r="D3949" s="3"/>
      <c r="E3949" s="3"/>
      <c r="F3949" s="3"/>
      <c r="G3949" s="3"/>
      <c r="H3949" s="3"/>
      <c r="I3949" s="3"/>
      <c r="J3949" s="3"/>
      <c r="K3949" s="3"/>
      <c r="L3949" s="3"/>
      <c r="N3949" s="121"/>
    </row>
    <row r="3950" spans="1:14" x14ac:dyDescent="0.35">
      <c r="A3950" s="3"/>
      <c r="B3950" s="3"/>
      <c r="C3950" s="3"/>
      <c r="D3950" s="3"/>
      <c r="E3950" s="3"/>
      <c r="F3950" s="3"/>
      <c r="G3950" s="3"/>
      <c r="H3950" s="3"/>
      <c r="I3950" s="3"/>
      <c r="J3950" s="3"/>
      <c r="K3950" s="3"/>
      <c r="L3950" s="3"/>
      <c r="N3950" s="121"/>
    </row>
    <row r="3951" spans="1:14" x14ac:dyDescent="0.35">
      <c r="A3951" s="3"/>
      <c r="B3951" s="3"/>
      <c r="C3951" s="3"/>
      <c r="D3951" s="3"/>
      <c r="E3951" s="3"/>
      <c r="F3951" s="3"/>
      <c r="G3951" s="3"/>
      <c r="H3951" s="3"/>
      <c r="I3951" s="3"/>
      <c r="J3951" s="3"/>
      <c r="K3951" s="3"/>
      <c r="L3951" s="3"/>
      <c r="N3951" s="121"/>
    </row>
    <row r="3952" spans="1:14" x14ac:dyDescent="0.35">
      <c r="A3952" s="3"/>
      <c r="B3952" s="3"/>
      <c r="C3952" s="3"/>
      <c r="D3952" s="3"/>
      <c r="E3952" s="3"/>
      <c r="F3952" s="3"/>
      <c r="G3952" s="3"/>
      <c r="H3952" s="3"/>
      <c r="I3952" s="3"/>
      <c r="J3952" s="3"/>
      <c r="K3952" s="3"/>
      <c r="L3952" s="3"/>
      <c r="N3952" s="121"/>
    </row>
    <row r="3953" spans="1:14" x14ac:dyDescent="0.35">
      <c r="A3953" s="3"/>
      <c r="B3953" s="3"/>
      <c r="C3953" s="3"/>
      <c r="D3953" s="3"/>
      <c r="E3953" s="3"/>
      <c r="F3953" s="3"/>
      <c r="G3953" s="3"/>
      <c r="H3953" s="3"/>
      <c r="I3953" s="3"/>
      <c r="J3953" s="3"/>
      <c r="K3953" s="3"/>
      <c r="L3953" s="3"/>
      <c r="N3953" s="121"/>
    </row>
    <row r="3954" spans="1:14" x14ac:dyDescent="0.35">
      <c r="A3954" s="3"/>
      <c r="B3954" s="3"/>
      <c r="C3954" s="3"/>
      <c r="D3954" s="3"/>
      <c r="E3954" s="3"/>
      <c r="F3954" s="3"/>
      <c r="G3954" s="3"/>
      <c r="H3954" s="3"/>
      <c r="I3954" s="3"/>
      <c r="J3954" s="3"/>
      <c r="K3954" s="3"/>
      <c r="L3954" s="3"/>
      <c r="N3954" s="121"/>
    </row>
    <row r="3955" spans="1:14" x14ac:dyDescent="0.35">
      <c r="A3955" s="3"/>
      <c r="B3955" s="3"/>
      <c r="C3955" s="3"/>
      <c r="D3955" s="3"/>
      <c r="E3955" s="3"/>
      <c r="F3955" s="3"/>
      <c r="G3955" s="3"/>
      <c r="H3955" s="3"/>
      <c r="I3955" s="3"/>
      <c r="J3955" s="3"/>
      <c r="K3955" s="3"/>
      <c r="L3955" s="3"/>
      <c r="N3955" s="121"/>
    </row>
    <row r="3956" spans="1:14" x14ac:dyDescent="0.35">
      <c r="A3956" s="3"/>
      <c r="B3956" s="3"/>
      <c r="C3956" s="3"/>
      <c r="D3956" s="3"/>
      <c r="E3956" s="3"/>
      <c r="F3956" s="3"/>
      <c r="G3956" s="3"/>
      <c r="H3956" s="3"/>
      <c r="I3956" s="3"/>
      <c r="J3956" s="3"/>
      <c r="K3956" s="3"/>
      <c r="L3956" s="3"/>
      <c r="N3956" s="121"/>
    </row>
    <row r="3957" spans="1:14" x14ac:dyDescent="0.35">
      <c r="A3957" s="3"/>
      <c r="B3957" s="3"/>
      <c r="C3957" s="3"/>
      <c r="D3957" s="3"/>
      <c r="E3957" s="3"/>
      <c r="F3957" s="3"/>
      <c r="G3957" s="3"/>
      <c r="H3957" s="3"/>
      <c r="I3957" s="3"/>
      <c r="J3957" s="3"/>
      <c r="K3957" s="3"/>
      <c r="L3957" s="3"/>
      <c r="N3957" s="121"/>
    </row>
    <row r="3958" spans="1:14" x14ac:dyDescent="0.35">
      <c r="A3958" s="3"/>
      <c r="B3958" s="3"/>
      <c r="C3958" s="3"/>
      <c r="D3958" s="3"/>
      <c r="E3958" s="3"/>
      <c r="F3958" s="3"/>
      <c r="G3958" s="3"/>
      <c r="H3958" s="3"/>
      <c r="I3958" s="3"/>
      <c r="J3958" s="3"/>
      <c r="K3958" s="3"/>
      <c r="L3958" s="3"/>
      <c r="N3958" s="121"/>
    </row>
    <row r="3959" spans="1:14" x14ac:dyDescent="0.35">
      <c r="A3959" s="3"/>
      <c r="B3959" s="3"/>
      <c r="C3959" s="3"/>
      <c r="D3959" s="3"/>
      <c r="E3959" s="3"/>
      <c r="F3959" s="3"/>
      <c r="G3959" s="3"/>
      <c r="H3959" s="3"/>
      <c r="I3959" s="3"/>
      <c r="J3959" s="3"/>
      <c r="K3959" s="3"/>
      <c r="L3959" s="3"/>
      <c r="N3959" s="121"/>
    </row>
    <row r="3960" spans="1:14" x14ac:dyDescent="0.35">
      <c r="A3960" s="3"/>
      <c r="B3960" s="3"/>
      <c r="C3960" s="3"/>
      <c r="D3960" s="3"/>
      <c r="E3960" s="3"/>
      <c r="F3960" s="3"/>
      <c r="G3960" s="3"/>
      <c r="H3960" s="3"/>
      <c r="I3960" s="3"/>
      <c r="J3960" s="3"/>
      <c r="K3960" s="3"/>
      <c r="L3960" s="3"/>
      <c r="N3960" s="121"/>
    </row>
    <row r="3961" spans="1:14" x14ac:dyDescent="0.35">
      <c r="A3961" s="3"/>
      <c r="B3961" s="3"/>
      <c r="C3961" s="3"/>
      <c r="D3961" s="3"/>
      <c r="E3961" s="3"/>
      <c r="F3961" s="3"/>
      <c r="G3961" s="3"/>
      <c r="H3961" s="3"/>
      <c r="I3961" s="3"/>
      <c r="J3961" s="3"/>
      <c r="K3961" s="3"/>
      <c r="L3961" s="3"/>
      <c r="N3961" s="121"/>
    </row>
    <row r="3962" spans="1:14" x14ac:dyDescent="0.35">
      <c r="A3962" s="3"/>
      <c r="B3962" s="3"/>
      <c r="C3962" s="3"/>
      <c r="D3962" s="3"/>
      <c r="E3962" s="3"/>
      <c r="F3962" s="3"/>
      <c r="G3962" s="3"/>
      <c r="H3962" s="3"/>
      <c r="I3962" s="3"/>
      <c r="J3962" s="3"/>
      <c r="K3962" s="3"/>
      <c r="L3962" s="3"/>
      <c r="N3962" s="121"/>
    </row>
    <row r="3963" spans="1:14" x14ac:dyDescent="0.35">
      <c r="A3963" s="3"/>
      <c r="B3963" s="3"/>
      <c r="C3963" s="3"/>
      <c r="D3963" s="3"/>
      <c r="E3963" s="3"/>
      <c r="F3963" s="3"/>
      <c r="G3963" s="3"/>
      <c r="H3963" s="3"/>
      <c r="I3963" s="3"/>
      <c r="J3963" s="3"/>
      <c r="K3963" s="3"/>
      <c r="L3963" s="3"/>
      <c r="N3963" s="121"/>
    </row>
    <row r="3964" spans="1:14" x14ac:dyDescent="0.35">
      <c r="A3964" s="3"/>
      <c r="B3964" s="3"/>
      <c r="C3964" s="3"/>
      <c r="D3964" s="3"/>
      <c r="E3964" s="3"/>
      <c r="F3964" s="3"/>
      <c r="G3964" s="3"/>
      <c r="H3964" s="3"/>
      <c r="I3964" s="3"/>
      <c r="J3964" s="3"/>
      <c r="K3964" s="3"/>
      <c r="L3964" s="3"/>
      <c r="N3964" s="121"/>
    </row>
    <row r="3965" spans="1:14" x14ac:dyDescent="0.35">
      <c r="A3965" s="3"/>
      <c r="B3965" s="3"/>
      <c r="C3965" s="3"/>
      <c r="D3965" s="3"/>
      <c r="E3965" s="3"/>
      <c r="F3965" s="3"/>
      <c r="G3965" s="3"/>
      <c r="H3965" s="3"/>
      <c r="I3965" s="3"/>
      <c r="J3965" s="3"/>
      <c r="K3965" s="3"/>
      <c r="L3965" s="3"/>
      <c r="N3965" s="121"/>
    </row>
    <row r="3966" spans="1:14" x14ac:dyDescent="0.35">
      <c r="A3966" s="3"/>
      <c r="B3966" s="3"/>
      <c r="C3966" s="3"/>
      <c r="D3966" s="3"/>
      <c r="E3966" s="3"/>
      <c r="F3966" s="3"/>
      <c r="G3966" s="3"/>
      <c r="H3966" s="3"/>
      <c r="I3966" s="3"/>
      <c r="J3966" s="3"/>
      <c r="K3966" s="3"/>
      <c r="L3966" s="3"/>
      <c r="N3966" s="121"/>
    </row>
    <row r="3967" spans="1:14" x14ac:dyDescent="0.35">
      <c r="A3967" s="3"/>
      <c r="B3967" s="3"/>
      <c r="C3967" s="3"/>
      <c r="D3967" s="3"/>
      <c r="E3967" s="3"/>
      <c r="F3967" s="3"/>
      <c r="G3967" s="3"/>
      <c r="H3967" s="3"/>
      <c r="I3967" s="3"/>
      <c r="J3967" s="3"/>
      <c r="K3967" s="3"/>
      <c r="L3967" s="3"/>
      <c r="N3967" s="121"/>
    </row>
    <row r="3968" spans="1:14" x14ac:dyDescent="0.35">
      <c r="A3968" s="3"/>
      <c r="B3968" s="3"/>
      <c r="C3968" s="3"/>
      <c r="D3968" s="3"/>
      <c r="E3968" s="3"/>
      <c r="F3968" s="3"/>
      <c r="G3968" s="3"/>
      <c r="H3968" s="3"/>
      <c r="I3968" s="3"/>
      <c r="J3968" s="3"/>
      <c r="K3968" s="3"/>
      <c r="L3968" s="3"/>
      <c r="N3968" s="121"/>
    </row>
    <row r="3969" spans="1:14" x14ac:dyDescent="0.35">
      <c r="A3969" s="3"/>
      <c r="B3969" s="3"/>
      <c r="C3969" s="3"/>
      <c r="D3969" s="3"/>
      <c r="E3969" s="3"/>
      <c r="F3969" s="3"/>
      <c r="G3969" s="3"/>
      <c r="H3969" s="3"/>
      <c r="I3969" s="3"/>
      <c r="J3969" s="3"/>
      <c r="K3969" s="3"/>
      <c r="L3969" s="3"/>
      <c r="N3969" s="121"/>
    </row>
    <row r="3970" spans="1:14" x14ac:dyDescent="0.35">
      <c r="A3970" s="3"/>
      <c r="B3970" s="3"/>
      <c r="C3970" s="3"/>
      <c r="D3970" s="3"/>
      <c r="E3970" s="3"/>
      <c r="F3970" s="3"/>
      <c r="G3970" s="3"/>
      <c r="H3970" s="3"/>
      <c r="I3970" s="3"/>
      <c r="J3970" s="3"/>
      <c r="K3970" s="3"/>
      <c r="L3970" s="3"/>
      <c r="N3970" s="121"/>
    </row>
    <row r="3971" spans="1:14" x14ac:dyDescent="0.35">
      <c r="A3971" s="3"/>
      <c r="B3971" s="3"/>
      <c r="C3971" s="3"/>
      <c r="D3971" s="3"/>
      <c r="E3971" s="3"/>
      <c r="F3971" s="3"/>
      <c r="G3971" s="3"/>
      <c r="H3971" s="3"/>
      <c r="I3971" s="3"/>
      <c r="J3971" s="3"/>
      <c r="K3971" s="3"/>
      <c r="L3971" s="3"/>
      <c r="N3971" s="121"/>
    </row>
    <row r="3972" spans="1:14" x14ac:dyDescent="0.35">
      <c r="A3972" s="3"/>
      <c r="B3972" s="3"/>
      <c r="C3972" s="3"/>
      <c r="D3972" s="3"/>
      <c r="E3972" s="3"/>
      <c r="F3972" s="3"/>
      <c r="G3972" s="3"/>
      <c r="H3972" s="3"/>
      <c r="I3972" s="3"/>
      <c r="J3972" s="3"/>
      <c r="K3972" s="3"/>
      <c r="L3972" s="3"/>
      <c r="N3972" s="121"/>
    </row>
    <row r="3973" spans="1:14" x14ac:dyDescent="0.35">
      <c r="A3973" s="3"/>
      <c r="B3973" s="3"/>
      <c r="C3973" s="3"/>
      <c r="D3973" s="3"/>
      <c r="E3973" s="3"/>
      <c r="F3973" s="3"/>
      <c r="G3973" s="3"/>
      <c r="H3973" s="3"/>
      <c r="I3973" s="3"/>
      <c r="J3973" s="3"/>
      <c r="K3973" s="3"/>
      <c r="L3973" s="3"/>
      <c r="N3973" s="121"/>
    </row>
    <row r="3974" spans="1:14" x14ac:dyDescent="0.35">
      <c r="A3974" s="3"/>
      <c r="B3974" s="3"/>
      <c r="C3974" s="3"/>
      <c r="D3974" s="3"/>
      <c r="E3974" s="3"/>
      <c r="F3974" s="3"/>
      <c r="G3974" s="3"/>
      <c r="H3974" s="3"/>
      <c r="I3974" s="3"/>
      <c r="J3974" s="3"/>
      <c r="K3974" s="3"/>
      <c r="L3974" s="3"/>
      <c r="N3974" s="121"/>
    </row>
    <row r="3975" spans="1:14" x14ac:dyDescent="0.35">
      <c r="A3975" s="3"/>
      <c r="B3975" s="3"/>
      <c r="C3975" s="3"/>
      <c r="D3975" s="3"/>
      <c r="E3975" s="3"/>
      <c r="F3975" s="3"/>
      <c r="G3975" s="3"/>
      <c r="H3975" s="3"/>
      <c r="I3975" s="3"/>
      <c r="J3975" s="3"/>
      <c r="K3975" s="3"/>
      <c r="L3975" s="3"/>
      <c r="N3975" s="121"/>
    </row>
    <row r="3976" spans="1:14" x14ac:dyDescent="0.35">
      <c r="A3976" s="3"/>
      <c r="B3976" s="3"/>
      <c r="C3976" s="3"/>
      <c r="D3976" s="3"/>
      <c r="E3976" s="3"/>
      <c r="F3976" s="3"/>
      <c r="G3976" s="3"/>
      <c r="H3976" s="3"/>
      <c r="I3976" s="3"/>
      <c r="J3976" s="3"/>
      <c r="K3976" s="3"/>
      <c r="L3976" s="3"/>
      <c r="N3976" s="121"/>
    </row>
    <row r="3977" spans="1:14" x14ac:dyDescent="0.35">
      <c r="A3977" s="3"/>
      <c r="B3977" s="3"/>
      <c r="C3977" s="3"/>
      <c r="D3977" s="3"/>
      <c r="E3977" s="3"/>
      <c r="F3977" s="3"/>
      <c r="G3977" s="3"/>
      <c r="H3977" s="3"/>
      <c r="I3977" s="3"/>
      <c r="J3977" s="3"/>
      <c r="K3977" s="3"/>
      <c r="L3977" s="3"/>
      <c r="N3977" s="121"/>
    </row>
    <row r="3978" spans="1:14" x14ac:dyDescent="0.35">
      <c r="A3978" s="3"/>
      <c r="B3978" s="3"/>
      <c r="C3978" s="3"/>
      <c r="D3978" s="3"/>
      <c r="E3978" s="3"/>
      <c r="F3978" s="3"/>
      <c r="G3978" s="3"/>
      <c r="H3978" s="3"/>
      <c r="I3978" s="3"/>
      <c r="J3978" s="3"/>
      <c r="K3978" s="3"/>
      <c r="L3978" s="3"/>
      <c r="N3978" s="121"/>
    </row>
    <row r="3979" spans="1:14" x14ac:dyDescent="0.35">
      <c r="A3979" s="3"/>
      <c r="B3979" s="3"/>
      <c r="C3979" s="3"/>
      <c r="D3979" s="3"/>
      <c r="E3979" s="3"/>
      <c r="F3979" s="3"/>
      <c r="G3979" s="3"/>
      <c r="H3979" s="3"/>
      <c r="I3979" s="3"/>
      <c r="J3979" s="3"/>
      <c r="K3979" s="3"/>
      <c r="L3979" s="3"/>
      <c r="N3979" s="121"/>
    </row>
    <row r="3980" spans="1:14" x14ac:dyDescent="0.35">
      <c r="A3980" s="3"/>
      <c r="B3980" s="3"/>
      <c r="C3980" s="3"/>
      <c r="D3980" s="3"/>
      <c r="E3980" s="3"/>
      <c r="F3980" s="3"/>
      <c r="G3980" s="3"/>
      <c r="H3980" s="3"/>
      <c r="I3980" s="3"/>
      <c r="J3980" s="3"/>
      <c r="K3980" s="3"/>
      <c r="L3980" s="3"/>
      <c r="N3980" s="121"/>
    </row>
    <row r="3981" spans="1:14" x14ac:dyDescent="0.35">
      <c r="A3981" s="3"/>
      <c r="B3981" s="3"/>
      <c r="C3981" s="3"/>
      <c r="D3981" s="3"/>
      <c r="E3981" s="3"/>
      <c r="F3981" s="3"/>
      <c r="G3981" s="3"/>
      <c r="H3981" s="3"/>
      <c r="I3981" s="3"/>
      <c r="J3981" s="3"/>
      <c r="K3981" s="3"/>
      <c r="L3981" s="3"/>
      <c r="N3981" s="121"/>
    </row>
    <row r="3982" spans="1:14" x14ac:dyDescent="0.35">
      <c r="A3982" s="3"/>
      <c r="B3982" s="3"/>
      <c r="C3982" s="3"/>
      <c r="D3982" s="3"/>
      <c r="E3982" s="3"/>
      <c r="F3982" s="3"/>
      <c r="G3982" s="3"/>
      <c r="H3982" s="3"/>
      <c r="I3982" s="3"/>
      <c r="J3982" s="3"/>
      <c r="K3982" s="3"/>
      <c r="L3982" s="3"/>
      <c r="N3982" s="121"/>
    </row>
    <row r="3983" spans="1:14" x14ac:dyDescent="0.35">
      <c r="A3983" s="3"/>
      <c r="B3983" s="3"/>
      <c r="C3983" s="3"/>
      <c r="D3983" s="3"/>
      <c r="E3983" s="3"/>
      <c r="F3983" s="3"/>
      <c r="G3983" s="3"/>
      <c r="H3983" s="3"/>
      <c r="I3983" s="3"/>
      <c r="J3983" s="3"/>
      <c r="K3983" s="3"/>
      <c r="L3983" s="3"/>
      <c r="N3983" s="121"/>
    </row>
    <row r="3984" spans="1:14" x14ac:dyDescent="0.35">
      <c r="A3984" s="3"/>
      <c r="B3984" s="3"/>
      <c r="C3984" s="3"/>
      <c r="D3984" s="3"/>
      <c r="E3984" s="3"/>
      <c r="F3984" s="3"/>
      <c r="G3984" s="3"/>
      <c r="H3984" s="3"/>
      <c r="I3984" s="3"/>
      <c r="J3984" s="3"/>
      <c r="K3984" s="3"/>
      <c r="L3984" s="3"/>
      <c r="N3984" s="121"/>
    </row>
    <row r="3985" spans="1:14" x14ac:dyDescent="0.35">
      <c r="A3985" s="3"/>
      <c r="B3985" s="3"/>
      <c r="C3985" s="3"/>
      <c r="D3985" s="3"/>
      <c r="E3985" s="3"/>
      <c r="F3985" s="3"/>
      <c r="G3985" s="3"/>
      <c r="H3985" s="3"/>
      <c r="I3985" s="3"/>
      <c r="J3985" s="3"/>
      <c r="K3985" s="3"/>
      <c r="L3985" s="3"/>
      <c r="N3985" s="121"/>
    </row>
    <row r="3986" spans="1:14" x14ac:dyDescent="0.35">
      <c r="A3986" s="3"/>
      <c r="B3986" s="3"/>
      <c r="C3986" s="3"/>
      <c r="D3986" s="3"/>
      <c r="E3986" s="3"/>
      <c r="F3986" s="3"/>
      <c r="G3986" s="3"/>
      <c r="H3986" s="3"/>
      <c r="I3986" s="3"/>
      <c r="J3986" s="3"/>
      <c r="K3986" s="3"/>
      <c r="L3986" s="3"/>
      <c r="N3986" s="121"/>
    </row>
    <row r="3987" spans="1:14" x14ac:dyDescent="0.35">
      <c r="A3987" s="3"/>
      <c r="B3987" s="3"/>
      <c r="C3987" s="3"/>
      <c r="D3987" s="3"/>
      <c r="E3987" s="3"/>
      <c r="F3987" s="3"/>
      <c r="G3987" s="3"/>
      <c r="H3987" s="3"/>
      <c r="I3987" s="3"/>
      <c r="J3987" s="3"/>
      <c r="K3987" s="3"/>
      <c r="L3987" s="3"/>
      <c r="N3987" s="121"/>
    </row>
    <row r="3988" spans="1:14" x14ac:dyDescent="0.35">
      <c r="A3988" s="3"/>
      <c r="B3988" s="3"/>
      <c r="C3988" s="3"/>
      <c r="D3988" s="3"/>
      <c r="E3988" s="3"/>
      <c r="F3988" s="3"/>
      <c r="G3988" s="3"/>
      <c r="H3988" s="3"/>
      <c r="I3988" s="3"/>
      <c r="J3988" s="3"/>
      <c r="K3988" s="3"/>
      <c r="L3988" s="3"/>
      <c r="N3988" s="121"/>
    </row>
    <row r="3989" spans="1:14" x14ac:dyDescent="0.35">
      <c r="A3989" s="3"/>
      <c r="B3989" s="3"/>
      <c r="C3989" s="3"/>
      <c r="D3989" s="3"/>
      <c r="E3989" s="3"/>
      <c r="F3989" s="3"/>
      <c r="G3989" s="3"/>
      <c r="H3989" s="3"/>
      <c r="I3989" s="3"/>
      <c r="J3989" s="3"/>
      <c r="K3989" s="3"/>
      <c r="L3989" s="3"/>
      <c r="N3989" s="121"/>
    </row>
    <row r="3990" spans="1:14" x14ac:dyDescent="0.35">
      <c r="A3990" s="3"/>
      <c r="B3990" s="3"/>
      <c r="C3990" s="3"/>
      <c r="D3990" s="3"/>
      <c r="E3990" s="3"/>
      <c r="F3990" s="3"/>
      <c r="G3990" s="3"/>
      <c r="H3990" s="3"/>
      <c r="I3990" s="3"/>
      <c r="J3990" s="3"/>
      <c r="K3990" s="3"/>
      <c r="L3990" s="3"/>
      <c r="N3990" s="121"/>
    </row>
    <row r="3991" spans="1:14" x14ac:dyDescent="0.35">
      <c r="A3991" s="3"/>
      <c r="B3991" s="3"/>
      <c r="C3991" s="3"/>
      <c r="D3991" s="3"/>
      <c r="E3991" s="3"/>
      <c r="F3991" s="3"/>
      <c r="G3991" s="3"/>
      <c r="H3991" s="3"/>
      <c r="I3991" s="3"/>
      <c r="J3991" s="3"/>
      <c r="K3991" s="3"/>
      <c r="L3991" s="3"/>
      <c r="N3991" s="121"/>
    </row>
    <row r="3992" spans="1:14" x14ac:dyDescent="0.35">
      <c r="A3992" s="3"/>
      <c r="B3992" s="3"/>
      <c r="C3992" s="3"/>
      <c r="D3992" s="3"/>
      <c r="E3992" s="3"/>
      <c r="F3992" s="3"/>
      <c r="G3992" s="3"/>
      <c r="H3992" s="3"/>
      <c r="I3992" s="3"/>
      <c r="J3992" s="3"/>
      <c r="K3992" s="3"/>
      <c r="L3992" s="3"/>
      <c r="N3992" s="121"/>
    </row>
    <row r="3993" spans="1:14" x14ac:dyDescent="0.35">
      <c r="A3993" s="3"/>
      <c r="B3993" s="3"/>
      <c r="C3993" s="3"/>
      <c r="D3993" s="3"/>
      <c r="E3993" s="3"/>
      <c r="F3993" s="3"/>
      <c r="G3993" s="3"/>
      <c r="H3993" s="3"/>
      <c r="I3993" s="3"/>
      <c r="J3993" s="3"/>
      <c r="K3993" s="3"/>
      <c r="L3993" s="3"/>
      <c r="N3993" s="121"/>
    </row>
    <row r="3994" spans="1:14" x14ac:dyDescent="0.35">
      <c r="A3994" s="3"/>
      <c r="B3994" s="3"/>
      <c r="C3994" s="3"/>
      <c r="D3994" s="3"/>
      <c r="E3994" s="3"/>
      <c r="F3994" s="3"/>
      <c r="G3994" s="3"/>
      <c r="H3994" s="3"/>
      <c r="I3994" s="3"/>
      <c r="J3994" s="3"/>
      <c r="K3994" s="3"/>
      <c r="L3994" s="3"/>
      <c r="N3994" s="121"/>
    </row>
    <row r="3995" spans="1:14" x14ac:dyDescent="0.35">
      <c r="A3995" s="3"/>
      <c r="B3995" s="3"/>
      <c r="C3995" s="3"/>
      <c r="D3995" s="3"/>
      <c r="E3995" s="3"/>
      <c r="F3995" s="3"/>
      <c r="G3995" s="3"/>
      <c r="H3995" s="3"/>
      <c r="I3995" s="3"/>
      <c r="J3995" s="3"/>
      <c r="K3995" s="3"/>
      <c r="L3995" s="3"/>
      <c r="N3995" s="121"/>
    </row>
    <row r="3996" spans="1:14" x14ac:dyDescent="0.35">
      <c r="A3996" s="3"/>
      <c r="B3996" s="3"/>
      <c r="C3996" s="3"/>
      <c r="D3996" s="3"/>
      <c r="E3996" s="3"/>
      <c r="F3996" s="3"/>
      <c r="G3996" s="3"/>
      <c r="H3996" s="3"/>
      <c r="I3996" s="3"/>
      <c r="J3996" s="3"/>
      <c r="K3996" s="3"/>
      <c r="L3996" s="3"/>
      <c r="N3996" s="121"/>
    </row>
    <row r="3997" spans="1:14" x14ac:dyDescent="0.35">
      <c r="A3997" s="3"/>
      <c r="B3997" s="3"/>
      <c r="C3997" s="3"/>
      <c r="D3997" s="3"/>
      <c r="E3997" s="3"/>
      <c r="F3997" s="3"/>
      <c r="G3997" s="3"/>
      <c r="H3997" s="3"/>
      <c r="I3997" s="3"/>
      <c r="J3997" s="3"/>
      <c r="K3997" s="3"/>
      <c r="L3997" s="3"/>
      <c r="N3997" s="121"/>
    </row>
    <row r="3998" spans="1:14" x14ac:dyDescent="0.35">
      <c r="A3998" s="3"/>
      <c r="B3998" s="3"/>
      <c r="C3998" s="3"/>
      <c r="D3998" s="3"/>
      <c r="E3998" s="3"/>
      <c r="F3998" s="3"/>
      <c r="G3998" s="3"/>
      <c r="H3998" s="3"/>
      <c r="I3998" s="3"/>
      <c r="J3998" s="3"/>
      <c r="K3998" s="3"/>
      <c r="L3998" s="3"/>
      <c r="N3998" s="121"/>
    </row>
    <row r="3999" spans="1:14" x14ac:dyDescent="0.35">
      <c r="A3999" s="3"/>
      <c r="B3999" s="3"/>
      <c r="C3999" s="3"/>
      <c r="D3999" s="3"/>
      <c r="E3999" s="3"/>
      <c r="F3999" s="3"/>
      <c r="G3999" s="3"/>
      <c r="H3999" s="3"/>
      <c r="I3999" s="3"/>
      <c r="J3999" s="3"/>
      <c r="K3999" s="3"/>
      <c r="L3999" s="3"/>
      <c r="N3999" s="121"/>
    </row>
    <row r="4000" spans="1:14" x14ac:dyDescent="0.35">
      <c r="A4000" s="3"/>
      <c r="B4000" s="3"/>
      <c r="C4000" s="3"/>
      <c r="D4000" s="3"/>
      <c r="E4000" s="3"/>
      <c r="F4000" s="3"/>
      <c r="G4000" s="3"/>
      <c r="H4000" s="3"/>
      <c r="I4000" s="3"/>
      <c r="J4000" s="3"/>
      <c r="K4000" s="3"/>
      <c r="L4000" s="3"/>
      <c r="N4000" s="121"/>
    </row>
    <row r="4001" spans="1:14" x14ac:dyDescent="0.35">
      <c r="A4001" s="3"/>
      <c r="B4001" s="3"/>
      <c r="C4001" s="3"/>
      <c r="D4001" s="3"/>
      <c r="E4001" s="3"/>
      <c r="F4001" s="3"/>
      <c r="G4001" s="3"/>
      <c r="H4001" s="3"/>
      <c r="I4001" s="3"/>
      <c r="J4001" s="3"/>
      <c r="K4001" s="3"/>
      <c r="L4001" s="3"/>
      <c r="N4001" s="121"/>
    </row>
    <row r="4002" spans="1:14" x14ac:dyDescent="0.35">
      <c r="A4002" s="3"/>
      <c r="B4002" s="3"/>
      <c r="C4002" s="3"/>
      <c r="D4002" s="3"/>
      <c r="E4002" s="3"/>
      <c r="F4002" s="3"/>
      <c r="G4002" s="3"/>
      <c r="H4002" s="3"/>
      <c r="I4002" s="3"/>
      <c r="J4002" s="3"/>
      <c r="K4002" s="3"/>
      <c r="L4002" s="3"/>
      <c r="N4002" s="121"/>
    </row>
    <row r="4003" spans="1:14" x14ac:dyDescent="0.35">
      <c r="A4003" s="3"/>
      <c r="B4003" s="3"/>
      <c r="C4003" s="3"/>
      <c r="D4003" s="3"/>
      <c r="E4003" s="3"/>
      <c r="F4003" s="3"/>
      <c r="G4003" s="3"/>
      <c r="H4003" s="3"/>
      <c r="I4003" s="3"/>
      <c r="J4003" s="3"/>
      <c r="K4003" s="3"/>
      <c r="L4003" s="3"/>
      <c r="N4003" s="121"/>
    </row>
    <row r="4004" spans="1:14" x14ac:dyDescent="0.35">
      <c r="A4004" s="3"/>
      <c r="B4004" s="3"/>
      <c r="C4004" s="3"/>
      <c r="D4004" s="3"/>
      <c r="E4004" s="3"/>
      <c r="F4004" s="3"/>
      <c r="G4004" s="3"/>
      <c r="H4004" s="3"/>
      <c r="I4004" s="3"/>
      <c r="J4004" s="3"/>
      <c r="K4004" s="3"/>
      <c r="L4004" s="3"/>
      <c r="N4004" s="121"/>
    </row>
    <row r="4005" spans="1:14" x14ac:dyDescent="0.35">
      <c r="A4005" s="3"/>
      <c r="B4005" s="3"/>
      <c r="C4005" s="3"/>
      <c r="D4005" s="3"/>
      <c r="E4005" s="3"/>
      <c r="F4005" s="3"/>
      <c r="G4005" s="3"/>
      <c r="H4005" s="3"/>
      <c r="I4005" s="3"/>
      <c r="J4005" s="3"/>
      <c r="K4005" s="3"/>
      <c r="L4005" s="3"/>
      <c r="N4005" s="121"/>
    </row>
    <row r="4006" spans="1:14" x14ac:dyDescent="0.35">
      <c r="A4006" s="3"/>
      <c r="B4006" s="3"/>
      <c r="C4006" s="3"/>
      <c r="D4006" s="3"/>
      <c r="E4006" s="3"/>
      <c r="F4006" s="3"/>
      <c r="G4006" s="3"/>
      <c r="H4006" s="3"/>
      <c r="I4006" s="3"/>
      <c r="J4006" s="3"/>
      <c r="K4006" s="3"/>
      <c r="L4006" s="3"/>
      <c r="N4006" s="121"/>
    </row>
    <row r="4007" spans="1:14" x14ac:dyDescent="0.35">
      <c r="A4007" s="3"/>
      <c r="B4007" s="3"/>
      <c r="C4007" s="3"/>
      <c r="D4007" s="3"/>
      <c r="E4007" s="3"/>
      <c r="F4007" s="3"/>
      <c r="G4007" s="3"/>
      <c r="H4007" s="3"/>
      <c r="I4007" s="3"/>
      <c r="J4007" s="3"/>
      <c r="K4007" s="3"/>
      <c r="L4007" s="3"/>
      <c r="N4007" s="121"/>
    </row>
    <row r="4008" spans="1:14" x14ac:dyDescent="0.35">
      <c r="A4008" s="3"/>
      <c r="B4008" s="3"/>
      <c r="C4008" s="3"/>
      <c r="D4008" s="3"/>
      <c r="E4008" s="3"/>
      <c r="F4008" s="3"/>
      <c r="G4008" s="3"/>
      <c r="H4008" s="3"/>
      <c r="I4008" s="3"/>
      <c r="J4008" s="3"/>
      <c r="K4008" s="3"/>
      <c r="L4008" s="3"/>
      <c r="N4008" s="121"/>
    </row>
    <row r="4009" spans="1:14" x14ac:dyDescent="0.35">
      <c r="A4009" s="3"/>
      <c r="B4009" s="3"/>
      <c r="C4009" s="3"/>
      <c r="D4009" s="3"/>
      <c r="E4009" s="3"/>
      <c r="F4009" s="3"/>
      <c r="G4009" s="3"/>
      <c r="H4009" s="3"/>
      <c r="I4009" s="3"/>
      <c r="J4009" s="3"/>
      <c r="K4009" s="3"/>
      <c r="L4009" s="3"/>
      <c r="N4009" s="121"/>
    </row>
    <row r="4010" spans="1:14" x14ac:dyDescent="0.35">
      <c r="A4010" s="3"/>
      <c r="B4010" s="3"/>
      <c r="C4010" s="3"/>
      <c r="D4010" s="3"/>
      <c r="E4010" s="3"/>
      <c r="F4010" s="3"/>
      <c r="G4010" s="3"/>
      <c r="H4010" s="3"/>
      <c r="I4010" s="3"/>
      <c r="J4010" s="3"/>
      <c r="K4010" s="3"/>
      <c r="L4010" s="3"/>
      <c r="N4010" s="121"/>
    </row>
    <row r="4011" spans="1:14" x14ac:dyDescent="0.35">
      <c r="A4011" s="3"/>
      <c r="B4011" s="3"/>
      <c r="C4011" s="3"/>
      <c r="D4011" s="3"/>
      <c r="E4011" s="3"/>
      <c r="F4011" s="3"/>
      <c r="G4011" s="3"/>
      <c r="H4011" s="3"/>
      <c r="I4011" s="3"/>
      <c r="J4011" s="3"/>
      <c r="K4011" s="3"/>
      <c r="L4011" s="3"/>
      <c r="N4011" s="121"/>
    </row>
    <row r="4012" spans="1:14" x14ac:dyDescent="0.35">
      <c r="A4012" s="3"/>
      <c r="B4012" s="3"/>
      <c r="C4012" s="3"/>
      <c r="D4012" s="3"/>
      <c r="E4012" s="3"/>
      <c r="F4012" s="3"/>
      <c r="G4012" s="3"/>
      <c r="H4012" s="3"/>
      <c r="I4012" s="3"/>
      <c r="J4012" s="3"/>
      <c r="K4012" s="3"/>
      <c r="L4012" s="3"/>
      <c r="N4012" s="121"/>
    </row>
    <row r="4013" spans="1:14" x14ac:dyDescent="0.35">
      <c r="A4013" s="3"/>
      <c r="B4013" s="3"/>
      <c r="C4013" s="3"/>
      <c r="D4013" s="3"/>
      <c r="E4013" s="3"/>
      <c r="F4013" s="3"/>
      <c r="G4013" s="3"/>
      <c r="H4013" s="3"/>
      <c r="I4013" s="3"/>
      <c r="J4013" s="3"/>
      <c r="K4013" s="3"/>
      <c r="L4013" s="3"/>
      <c r="N4013" s="121"/>
    </row>
    <row r="4014" spans="1:14" x14ac:dyDescent="0.35">
      <c r="A4014" s="3"/>
      <c r="B4014" s="3"/>
      <c r="C4014" s="3"/>
      <c r="D4014" s="3"/>
      <c r="E4014" s="3"/>
      <c r="F4014" s="3"/>
      <c r="G4014" s="3"/>
      <c r="H4014" s="3"/>
      <c r="I4014" s="3"/>
      <c r="J4014" s="3"/>
      <c r="K4014" s="3"/>
      <c r="L4014" s="3"/>
      <c r="N4014" s="121"/>
    </row>
    <row r="4015" spans="1:14" x14ac:dyDescent="0.35">
      <c r="A4015" s="3"/>
      <c r="B4015" s="3"/>
      <c r="C4015" s="3"/>
      <c r="D4015" s="3"/>
      <c r="E4015" s="3"/>
      <c r="F4015" s="3"/>
      <c r="G4015" s="3"/>
      <c r="H4015" s="3"/>
      <c r="I4015" s="3"/>
      <c r="J4015" s="3"/>
      <c r="K4015" s="3"/>
      <c r="L4015" s="3"/>
      <c r="N4015" s="121"/>
    </row>
    <row r="4016" spans="1:14" x14ac:dyDescent="0.35">
      <c r="A4016" s="3"/>
      <c r="B4016" s="3"/>
      <c r="C4016" s="3"/>
      <c r="D4016" s="3"/>
      <c r="E4016" s="3"/>
      <c r="F4016" s="3"/>
      <c r="G4016" s="3"/>
      <c r="H4016" s="3"/>
      <c r="I4016" s="3"/>
      <c r="J4016" s="3"/>
      <c r="K4016" s="3"/>
      <c r="L4016" s="3"/>
      <c r="N4016" s="121"/>
    </row>
    <row r="4017" spans="1:14" x14ac:dyDescent="0.35">
      <c r="A4017" s="3"/>
      <c r="B4017" s="3"/>
      <c r="C4017" s="3"/>
      <c r="D4017" s="3"/>
      <c r="E4017" s="3"/>
      <c r="F4017" s="3"/>
      <c r="G4017" s="3"/>
      <c r="H4017" s="3"/>
      <c r="I4017" s="3"/>
      <c r="J4017" s="3"/>
      <c r="K4017" s="3"/>
      <c r="L4017" s="3"/>
      <c r="N4017" s="121"/>
    </row>
    <row r="4018" spans="1:14" x14ac:dyDescent="0.35">
      <c r="A4018" s="3"/>
      <c r="B4018" s="3"/>
      <c r="C4018" s="3"/>
      <c r="D4018" s="3"/>
      <c r="E4018" s="3"/>
      <c r="F4018" s="3"/>
      <c r="G4018" s="3"/>
      <c r="H4018" s="3"/>
      <c r="I4018" s="3"/>
      <c r="J4018" s="3"/>
      <c r="K4018" s="3"/>
      <c r="L4018" s="3"/>
      <c r="N4018" s="121"/>
    </row>
    <row r="4019" spans="1:14" x14ac:dyDescent="0.35">
      <c r="A4019" s="3"/>
      <c r="B4019" s="3"/>
      <c r="C4019" s="3"/>
      <c r="D4019" s="3"/>
      <c r="E4019" s="3"/>
      <c r="F4019" s="3"/>
      <c r="G4019" s="3"/>
      <c r="H4019" s="3"/>
      <c r="I4019" s="3"/>
      <c r="J4019" s="3"/>
      <c r="K4019" s="3"/>
      <c r="L4019" s="3"/>
      <c r="N4019" s="121"/>
    </row>
    <row r="4020" spans="1:14" x14ac:dyDescent="0.35">
      <c r="A4020" s="3"/>
      <c r="B4020" s="3"/>
      <c r="C4020" s="3"/>
      <c r="D4020" s="3"/>
      <c r="E4020" s="3"/>
      <c r="F4020" s="3"/>
      <c r="G4020" s="3"/>
      <c r="H4020" s="3"/>
      <c r="I4020" s="3"/>
      <c r="J4020" s="3"/>
      <c r="K4020" s="3"/>
      <c r="L4020" s="3"/>
      <c r="N4020" s="121"/>
    </row>
    <row r="4021" spans="1:14" x14ac:dyDescent="0.35">
      <c r="A4021" s="3"/>
      <c r="B4021" s="3"/>
      <c r="C4021" s="3"/>
      <c r="D4021" s="3"/>
      <c r="E4021" s="3"/>
      <c r="F4021" s="3"/>
      <c r="G4021" s="3"/>
      <c r="H4021" s="3"/>
      <c r="I4021" s="3"/>
      <c r="J4021" s="3"/>
      <c r="K4021" s="3"/>
      <c r="L4021" s="3"/>
      <c r="N4021" s="121"/>
    </row>
    <row r="4022" spans="1:14" x14ac:dyDescent="0.35">
      <c r="A4022" s="3"/>
      <c r="B4022" s="3"/>
      <c r="C4022" s="3"/>
      <c r="D4022" s="3"/>
      <c r="E4022" s="3"/>
      <c r="F4022" s="3"/>
      <c r="G4022" s="3"/>
      <c r="H4022" s="3"/>
      <c r="I4022" s="3"/>
      <c r="J4022" s="3"/>
      <c r="K4022" s="3"/>
      <c r="L4022" s="3"/>
      <c r="N4022" s="121"/>
    </row>
    <row r="4023" spans="1:14" x14ac:dyDescent="0.35">
      <c r="A4023" s="3"/>
      <c r="B4023" s="3"/>
      <c r="C4023" s="3"/>
      <c r="D4023" s="3"/>
      <c r="E4023" s="3"/>
      <c r="F4023" s="3"/>
      <c r="G4023" s="3"/>
      <c r="H4023" s="3"/>
      <c r="I4023" s="3"/>
      <c r="J4023" s="3"/>
      <c r="K4023" s="3"/>
      <c r="L4023" s="3"/>
      <c r="N4023" s="121"/>
    </row>
    <row r="4024" spans="1:14" x14ac:dyDescent="0.35">
      <c r="A4024" s="3"/>
      <c r="B4024" s="3"/>
      <c r="C4024" s="3"/>
      <c r="D4024" s="3"/>
      <c r="E4024" s="3"/>
      <c r="F4024" s="3"/>
      <c r="G4024" s="3"/>
      <c r="H4024" s="3"/>
      <c r="I4024" s="3"/>
      <c r="J4024" s="3"/>
      <c r="K4024" s="3"/>
      <c r="L4024" s="3"/>
      <c r="N4024" s="121"/>
    </row>
    <row r="4025" spans="1:14" x14ac:dyDescent="0.35">
      <c r="A4025" s="3"/>
      <c r="B4025" s="3"/>
      <c r="C4025" s="3"/>
      <c r="D4025" s="3"/>
      <c r="E4025" s="3"/>
      <c r="F4025" s="3"/>
      <c r="G4025" s="3"/>
      <c r="H4025" s="3"/>
      <c r="I4025" s="3"/>
      <c r="J4025" s="3"/>
      <c r="K4025" s="3"/>
      <c r="L4025" s="3"/>
      <c r="N4025" s="121"/>
    </row>
    <row r="4026" spans="1:14" x14ac:dyDescent="0.35">
      <c r="A4026" s="3"/>
      <c r="B4026" s="3"/>
      <c r="C4026" s="3"/>
      <c r="D4026" s="3"/>
      <c r="E4026" s="3"/>
      <c r="F4026" s="3"/>
      <c r="G4026" s="3"/>
      <c r="H4026" s="3"/>
      <c r="I4026" s="3"/>
      <c r="J4026" s="3"/>
      <c r="K4026" s="3"/>
      <c r="L4026" s="3"/>
      <c r="N4026" s="121"/>
    </row>
    <row r="4027" spans="1:14" x14ac:dyDescent="0.35">
      <c r="A4027" s="3"/>
      <c r="B4027" s="3"/>
      <c r="C4027" s="3"/>
      <c r="D4027" s="3"/>
      <c r="E4027" s="3"/>
      <c r="F4027" s="3"/>
      <c r="G4027" s="3"/>
      <c r="H4027" s="3"/>
      <c r="I4027" s="3"/>
      <c r="J4027" s="3"/>
      <c r="K4027" s="3"/>
      <c r="L4027" s="3"/>
      <c r="N4027" s="121"/>
    </row>
    <row r="4028" spans="1:14" x14ac:dyDescent="0.35">
      <c r="A4028" s="3"/>
      <c r="B4028" s="3"/>
      <c r="C4028" s="3"/>
      <c r="D4028" s="3"/>
      <c r="E4028" s="3"/>
      <c r="F4028" s="3"/>
      <c r="G4028" s="3"/>
      <c r="H4028" s="3"/>
      <c r="I4028" s="3"/>
      <c r="J4028" s="3"/>
      <c r="K4028" s="3"/>
      <c r="L4028" s="3"/>
      <c r="N4028" s="121"/>
    </row>
    <row r="4029" spans="1:14" x14ac:dyDescent="0.35">
      <c r="A4029" s="3"/>
      <c r="B4029" s="3"/>
      <c r="C4029" s="3"/>
      <c r="D4029" s="3"/>
      <c r="E4029" s="3"/>
      <c r="F4029" s="3"/>
      <c r="G4029" s="3"/>
      <c r="H4029" s="3"/>
      <c r="I4029" s="3"/>
      <c r="J4029" s="3"/>
      <c r="K4029" s="3"/>
      <c r="L4029" s="3"/>
      <c r="N4029" s="121"/>
    </row>
    <row r="4030" spans="1:14" x14ac:dyDescent="0.35">
      <c r="A4030" s="3"/>
      <c r="B4030" s="3"/>
      <c r="C4030" s="3"/>
      <c r="D4030" s="3"/>
      <c r="E4030" s="3"/>
      <c r="F4030" s="3"/>
      <c r="G4030" s="3"/>
      <c r="H4030" s="3"/>
      <c r="I4030" s="3"/>
      <c r="J4030" s="3"/>
      <c r="K4030" s="3"/>
      <c r="L4030" s="3"/>
      <c r="N4030" s="121"/>
    </row>
    <row r="4031" spans="1:14" x14ac:dyDescent="0.35">
      <c r="A4031" s="3"/>
      <c r="B4031" s="3"/>
      <c r="C4031" s="3"/>
      <c r="D4031" s="3"/>
      <c r="E4031" s="3"/>
      <c r="F4031" s="3"/>
      <c r="G4031" s="3"/>
      <c r="H4031" s="3"/>
      <c r="I4031" s="3"/>
      <c r="J4031" s="3"/>
      <c r="K4031" s="3"/>
      <c r="L4031" s="3"/>
      <c r="N4031" s="121"/>
    </row>
    <row r="4032" spans="1:14" x14ac:dyDescent="0.35">
      <c r="A4032" s="3"/>
      <c r="B4032" s="3"/>
      <c r="C4032" s="3"/>
      <c r="D4032" s="3"/>
      <c r="E4032" s="3"/>
      <c r="F4032" s="3"/>
      <c r="G4032" s="3"/>
      <c r="H4032" s="3"/>
      <c r="I4032" s="3"/>
      <c r="J4032" s="3"/>
      <c r="K4032" s="3"/>
      <c r="L4032" s="3"/>
      <c r="N4032" s="121"/>
    </row>
    <row r="4033" spans="1:14" x14ac:dyDescent="0.35">
      <c r="A4033" s="3"/>
      <c r="B4033" s="3"/>
      <c r="C4033" s="3"/>
      <c r="D4033" s="3"/>
      <c r="E4033" s="3"/>
      <c r="F4033" s="3"/>
      <c r="G4033" s="3"/>
      <c r="H4033" s="3"/>
      <c r="I4033" s="3"/>
      <c r="J4033" s="3"/>
      <c r="K4033" s="3"/>
      <c r="L4033" s="3"/>
      <c r="N4033" s="121"/>
    </row>
    <row r="4034" spans="1:14" x14ac:dyDescent="0.35">
      <c r="A4034" s="3"/>
      <c r="B4034" s="3"/>
      <c r="C4034" s="3"/>
      <c r="D4034" s="3"/>
      <c r="E4034" s="3"/>
      <c r="F4034" s="3"/>
      <c r="G4034" s="3"/>
      <c r="H4034" s="3"/>
      <c r="I4034" s="3"/>
      <c r="J4034" s="3"/>
      <c r="K4034" s="3"/>
      <c r="L4034" s="3"/>
      <c r="N4034" s="121"/>
    </row>
    <row r="4035" spans="1:14" x14ac:dyDescent="0.35">
      <c r="A4035" s="3"/>
      <c r="B4035" s="3"/>
      <c r="C4035" s="3"/>
      <c r="D4035" s="3"/>
      <c r="E4035" s="3"/>
      <c r="F4035" s="3"/>
      <c r="G4035" s="3"/>
      <c r="H4035" s="3"/>
      <c r="I4035" s="3"/>
      <c r="J4035" s="3"/>
      <c r="K4035" s="3"/>
      <c r="L4035" s="3"/>
      <c r="N4035" s="121"/>
    </row>
    <row r="4036" spans="1:14" x14ac:dyDescent="0.35">
      <c r="A4036" s="3"/>
      <c r="B4036" s="3"/>
      <c r="C4036" s="3"/>
      <c r="D4036" s="3"/>
      <c r="E4036" s="3"/>
      <c r="F4036" s="3"/>
      <c r="G4036" s="3"/>
      <c r="H4036" s="3"/>
      <c r="I4036" s="3"/>
      <c r="J4036" s="3"/>
      <c r="K4036" s="3"/>
      <c r="L4036" s="3"/>
      <c r="N4036" s="121"/>
    </row>
    <row r="4037" spans="1:14" x14ac:dyDescent="0.35">
      <c r="A4037" s="3"/>
      <c r="B4037" s="3"/>
      <c r="C4037" s="3"/>
      <c r="D4037" s="3"/>
      <c r="E4037" s="3"/>
      <c r="F4037" s="3"/>
      <c r="G4037" s="3"/>
      <c r="H4037" s="3"/>
      <c r="I4037" s="3"/>
      <c r="J4037" s="3"/>
      <c r="K4037" s="3"/>
      <c r="L4037" s="3"/>
      <c r="N4037" s="121"/>
    </row>
    <row r="4038" spans="1:14" x14ac:dyDescent="0.35">
      <c r="A4038" s="3"/>
      <c r="B4038" s="3"/>
      <c r="C4038" s="3"/>
      <c r="D4038" s="3"/>
      <c r="E4038" s="3"/>
      <c r="F4038" s="3"/>
      <c r="G4038" s="3"/>
      <c r="H4038" s="3"/>
      <c r="I4038" s="3"/>
      <c r="J4038" s="3"/>
      <c r="K4038" s="3"/>
      <c r="L4038" s="3"/>
      <c r="N4038" s="121"/>
    </row>
    <row r="4039" spans="1:14" x14ac:dyDescent="0.35">
      <c r="A4039" s="3"/>
      <c r="B4039" s="3"/>
      <c r="C4039" s="3"/>
      <c r="D4039" s="3"/>
      <c r="E4039" s="3"/>
      <c r="F4039" s="3"/>
      <c r="G4039" s="3"/>
      <c r="H4039" s="3"/>
      <c r="I4039" s="3"/>
      <c r="J4039" s="3"/>
      <c r="K4039" s="3"/>
      <c r="L4039" s="3"/>
      <c r="N4039" s="121"/>
    </row>
    <row r="4040" spans="1:14" x14ac:dyDescent="0.35">
      <c r="A4040" s="3"/>
      <c r="B4040" s="3"/>
      <c r="C4040" s="3"/>
      <c r="D4040" s="3"/>
      <c r="E4040" s="3"/>
      <c r="F4040" s="3"/>
      <c r="G4040" s="3"/>
      <c r="H4040" s="3"/>
      <c r="I4040" s="3"/>
      <c r="J4040" s="3"/>
      <c r="K4040" s="3"/>
      <c r="L4040" s="3"/>
      <c r="N4040" s="121"/>
    </row>
    <row r="4041" spans="1:14" x14ac:dyDescent="0.35">
      <c r="A4041" s="3"/>
      <c r="B4041" s="3"/>
      <c r="C4041" s="3"/>
      <c r="D4041" s="3"/>
      <c r="E4041" s="3"/>
      <c r="F4041" s="3"/>
      <c r="G4041" s="3"/>
      <c r="H4041" s="3"/>
      <c r="I4041" s="3"/>
      <c r="J4041" s="3"/>
      <c r="K4041" s="3"/>
      <c r="L4041" s="3"/>
      <c r="N4041" s="121"/>
    </row>
    <row r="4042" spans="1:14" x14ac:dyDescent="0.35">
      <c r="A4042" s="3"/>
      <c r="B4042" s="3"/>
      <c r="C4042" s="3"/>
      <c r="D4042" s="3"/>
      <c r="E4042" s="3"/>
      <c r="F4042" s="3"/>
      <c r="G4042" s="3"/>
      <c r="H4042" s="3"/>
      <c r="I4042" s="3"/>
      <c r="J4042" s="3"/>
      <c r="K4042" s="3"/>
      <c r="L4042" s="3"/>
      <c r="N4042" s="121"/>
    </row>
    <row r="4043" spans="1:14" x14ac:dyDescent="0.35">
      <c r="A4043" s="3"/>
      <c r="B4043" s="3"/>
      <c r="C4043" s="3"/>
      <c r="D4043" s="3"/>
      <c r="E4043" s="3"/>
      <c r="F4043" s="3"/>
      <c r="G4043" s="3"/>
      <c r="H4043" s="3"/>
      <c r="I4043" s="3"/>
      <c r="J4043" s="3"/>
      <c r="K4043" s="3"/>
      <c r="L4043" s="3"/>
      <c r="N4043" s="121"/>
    </row>
    <row r="4044" spans="1:14" x14ac:dyDescent="0.35">
      <c r="A4044" s="3"/>
      <c r="B4044" s="3"/>
      <c r="C4044" s="3"/>
      <c r="D4044" s="3"/>
      <c r="E4044" s="3"/>
      <c r="F4044" s="3"/>
      <c r="G4044" s="3"/>
      <c r="H4044" s="3"/>
      <c r="I4044" s="3"/>
      <c r="J4044" s="3"/>
      <c r="K4044" s="3"/>
      <c r="L4044" s="3"/>
      <c r="N4044" s="121"/>
    </row>
    <row r="4045" spans="1:14" x14ac:dyDescent="0.35">
      <c r="A4045" s="3"/>
      <c r="B4045" s="3"/>
      <c r="C4045" s="3"/>
      <c r="D4045" s="3"/>
      <c r="E4045" s="3"/>
      <c r="F4045" s="3"/>
      <c r="G4045" s="3"/>
      <c r="H4045" s="3"/>
      <c r="I4045" s="3"/>
      <c r="J4045" s="3"/>
      <c r="K4045" s="3"/>
      <c r="L4045" s="3"/>
      <c r="N4045" s="121"/>
    </row>
    <row r="4046" spans="1:14" x14ac:dyDescent="0.35">
      <c r="A4046" s="3"/>
      <c r="B4046" s="3"/>
      <c r="C4046" s="3"/>
      <c r="D4046" s="3"/>
      <c r="E4046" s="3"/>
      <c r="F4046" s="3"/>
      <c r="G4046" s="3"/>
      <c r="H4046" s="3"/>
      <c r="I4046" s="3"/>
      <c r="J4046" s="3"/>
      <c r="K4046" s="3"/>
      <c r="L4046" s="3"/>
      <c r="N4046" s="121"/>
    </row>
    <row r="4047" spans="1:14" x14ac:dyDescent="0.35">
      <c r="A4047" s="3"/>
      <c r="B4047" s="3"/>
      <c r="C4047" s="3"/>
      <c r="D4047" s="3"/>
      <c r="E4047" s="3"/>
      <c r="F4047" s="3"/>
      <c r="G4047" s="3"/>
      <c r="H4047" s="3"/>
      <c r="I4047" s="3"/>
      <c r="J4047" s="3"/>
      <c r="K4047" s="3"/>
      <c r="L4047" s="3"/>
      <c r="N4047" s="121"/>
    </row>
    <row r="4048" spans="1:14" x14ac:dyDescent="0.35">
      <c r="A4048" s="3"/>
      <c r="B4048" s="3"/>
      <c r="C4048" s="3"/>
      <c r="D4048" s="3"/>
      <c r="E4048" s="3"/>
      <c r="F4048" s="3"/>
      <c r="G4048" s="3"/>
      <c r="H4048" s="3"/>
      <c r="I4048" s="3"/>
      <c r="J4048" s="3"/>
      <c r="K4048" s="3"/>
      <c r="L4048" s="3"/>
      <c r="N4048" s="121"/>
    </row>
    <row r="4049" spans="1:14" x14ac:dyDescent="0.35">
      <c r="A4049" s="3"/>
      <c r="B4049" s="3"/>
      <c r="C4049" s="3"/>
      <c r="D4049" s="3"/>
      <c r="E4049" s="3"/>
      <c r="F4049" s="3"/>
      <c r="G4049" s="3"/>
      <c r="H4049" s="3"/>
      <c r="I4049" s="3"/>
      <c r="J4049" s="3"/>
      <c r="K4049" s="3"/>
      <c r="L4049" s="3"/>
      <c r="N4049" s="121"/>
    </row>
    <row r="4050" spans="1:14" x14ac:dyDescent="0.35">
      <c r="A4050" s="3"/>
      <c r="B4050" s="3"/>
      <c r="C4050" s="3"/>
      <c r="D4050" s="3"/>
      <c r="E4050" s="3"/>
      <c r="F4050" s="3"/>
      <c r="G4050" s="3"/>
      <c r="H4050" s="3"/>
      <c r="I4050" s="3"/>
      <c r="J4050" s="3"/>
      <c r="K4050" s="3"/>
      <c r="L4050" s="3"/>
      <c r="N4050" s="121"/>
    </row>
    <row r="4051" spans="1:14" x14ac:dyDescent="0.35">
      <c r="A4051" s="3"/>
      <c r="B4051" s="3"/>
      <c r="C4051" s="3"/>
      <c r="D4051" s="3"/>
      <c r="E4051" s="3"/>
      <c r="F4051" s="3"/>
      <c r="G4051" s="3"/>
      <c r="H4051" s="3"/>
      <c r="I4051" s="3"/>
      <c r="J4051" s="3"/>
      <c r="K4051" s="3"/>
      <c r="L4051" s="3"/>
      <c r="N4051" s="121"/>
    </row>
    <row r="4052" spans="1:14" x14ac:dyDescent="0.35">
      <c r="A4052" s="3"/>
      <c r="B4052" s="3"/>
      <c r="C4052" s="3"/>
      <c r="D4052" s="3"/>
      <c r="E4052" s="3"/>
      <c r="F4052" s="3"/>
      <c r="G4052" s="3"/>
      <c r="H4052" s="3"/>
      <c r="I4052" s="3"/>
      <c r="J4052" s="3"/>
      <c r="K4052" s="3"/>
      <c r="L4052" s="3"/>
      <c r="N4052" s="121"/>
    </row>
    <row r="4053" spans="1:14" x14ac:dyDescent="0.35">
      <c r="A4053" s="3"/>
      <c r="B4053" s="3"/>
      <c r="C4053" s="3"/>
      <c r="D4053" s="3"/>
      <c r="E4053" s="3"/>
      <c r="F4053" s="3"/>
      <c r="G4053" s="3"/>
      <c r="H4053" s="3"/>
      <c r="I4053" s="3"/>
      <c r="J4053" s="3"/>
      <c r="K4053" s="3"/>
      <c r="L4053" s="3"/>
      <c r="N4053" s="121"/>
    </row>
    <row r="4054" spans="1:14" x14ac:dyDescent="0.35">
      <c r="A4054" s="3"/>
      <c r="B4054" s="3"/>
      <c r="C4054" s="3"/>
      <c r="D4054" s="3"/>
      <c r="E4054" s="3"/>
      <c r="F4054" s="3"/>
      <c r="G4054" s="3"/>
      <c r="H4054" s="3"/>
      <c r="I4054" s="3"/>
      <c r="J4054" s="3"/>
      <c r="K4054" s="3"/>
      <c r="L4054" s="3"/>
      <c r="N4054" s="121"/>
    </row>
    <row r="4055" spans="1:14" x14ac:dyDescent="0.35">
      <c r="A4055" s="3"/>
      <c r="B4055" s="3"/>
      <c r="C4055" s="3"/>
      <c r="D4055" s="3"/>
      <c r="E4055" s="3"/>
      <c r="F4055" s="3"/>
      <c r="G4055" s="3"/>
      <c r="H4055" s="3"/>
      <c r="I4055" s="3"/>
      <c r="J4055" s="3"/>
      <c r="K4055" s="3"/>
      <c r="L4055" s="3"/>
      <c r="N4055" s="121"/>
    </row>
    <row r="4056" spans="1:14" x14ac:dyDescent="0.35">
      <c r="A4056" s="3"/>
      <c r="B4056" s="3"/>
      <c r="C4056" s="3"/>
      <c r="D4056" s="3"/>
      <c r="E4056" s="3"/>
      <c r="F4056" s="3"/>
      <c r="G4056" s="3"/>
      <c r="H4056" s="3"/>
      <c r="I4056" s="3"/>
      <c r="J4056" s="3"/>
      <c r="K4056" s="3"/>
      <c r="L4056" s="3"/>
      <c r="N4056" s="121"/>
    </row>
    <row r="4057" spans="1:14" x14ac:dyDescent="0.35">
      <c r="A4057" s="3"/>
      <c r="B4057" s="3"/>
      <c r="C4057" s="3"/>
      <c r="D4057" s="3"/>
      <c r="E4057" s="3"/>
      <c r="F4057" s="3"/>
      <c r="G4057" s="3"/>
      <c r="H4057" s="3"/>
      <c r="I4057" s="3"/>
      <c r="J4057" s="3"/>
      <c r="K4057" s="3"/>
      <c r="L4057" s="3"/>
      <c r="N4057" s="121"/>
    </row>
    <row r="4058" spans="1:14" x14ac:dyDescent="0.35">
      <c r="A4058" s="3"/>
      <c r="B4058" s="3"/>
      <c r="C4058" s="3"/>
      <c r="D4058" s="3"/>
      <c r="E4058" s="3"/>
      <c r="F4058" s="3"/>
      <c r="G4058" s="3"/>
      <c r="H4058" s="3"/>
      <c r="I4058" s="3"/>
      <c r="J4058" s="3"/>
      <c r="K4058" s="3"/>
      <c r="L4058" s="3"/>
      <c r="N4058" s="121"/>
    </row>
    <row r="4059" spans="1:14" x14ac:dyDescent="0.35">
      <c r="A4059" s="3"/>
      <c r="B4059" s="3"/>
      <c r="C4059" s="3"/>
      <c r="D4059" s="3"/>
      <c r="E4059" s="3"/>
      <c r="F4059" s="3"/>
      <c r="G4059" s="3"/>
      <c r="H4059" s="3"/>
      <c r="I4059" s="3"/>
      <c r="J4059" s="3"/>
      <c r="K4059" s="3"/>
      <c r="L4059" s="3"/>
      <c r="N4059" s="121"/>
    </row>
    <row r="4060" spans="1:14" x14ac:dyDescent="0.35">
      <c r="A4060" s="3"/>
      <c r="B4060" s="3"/>
      <c r="C4060" s="3"/>
      <c r="D4060" s="3"/>
      <c r="E4060" s="3"/>
      <c r="F4060" s="3"/>
      <c r="G4060" s="3"/>
      <c r="H4060" s="3"/>
      <c r="I4060" s="3"/>
      <c r="J4060" s="3"/>
      <c r="K4060" s="3"/>
      <c r="L4060" s="3"/>
      <c r="N4060" s="121"/>
    </row>
    <row r="4061" spans="1:14" x14ac:dyDescent="0.35">
      <c r="A4061" s="3"/>
      <c r="B4061" s="3"/>
      <c r="C4061" s="3"/>
      <c r="D4061" s="3"/>
      <c r="E4061" s="3"/>
      <c r="F4061" s="3"/>
      <c r="G4061" s="3"/>
      <c r="H4061" s="3"/>
      <c r="I4061" s="3"/>
      <c r="J4061" s="3"/>
      <c r="K4061" s="3"/>
      <c r="L4061" s="3"/>
      <c r="N4061" s="121"/>
    </row>
    <row r="4062" spans="1:14" x14ac:dyDescent="0.35">
      <c r="A4062" s="3"/>
      <c r="B4062" s="3"/>
      <c r="C4062" s="3"/>
      <c r="D4062" s="3"/>
      <c r="E4062" s="3"/>
      <c r="F4062" s="3"/>
      <c r="G4062" s="3"/>
      <c r="H4062" s="3"/>
      <c r="I4062" s="3"/>
      <c r="J4062" s="3"/>
      <c r="K4062" s="3"/>
      <c r="L4062" s="3"/>
      <c r="N4062" s="121"/>
    </row>
    <row r="4063" spans="1:14" x14ac:dyDescent="0.35">
      <c r="A4063" s="3"/>
      <c r="B4063" s="3"/>
      <c r="C4063" s="3"/>
      <c r="D4063" s="3"/>
      <c r="E4063" s="3"/>
      <c r="F4063" s="3"/>
      <c r="G4063" s="3"/>
      <c r="H4063" s="3"/>
      <c r="I4063" s="3"/>
      <c r="J4063" s="3"/>
      <c r="K4063" s="3"/>
      <c r="L4063" s="3"/>
      <c r="N4063" s="121"/>
    </row>
    <row r="4064" spans="1:14" x14ac:dyDescent="0.35">
      <c r="A4064" s="3"/>
      <c r="B4064" s="3"/>
      <c r="C4064" s="3"/>
      <c r="D4064" s="3"/>
      <c r="E4064" s="3"/>
      <c r="F4064" s="3"/>
      <c r="G4064" s="3"/>
      <c r="H4064" s="3"/>
      <c r="I4064" s="3"/>
      <c r="J4064" s="3"/>
      <c r="K4064" s="3"/>
      <c r="L4064" s="3"/>
      <c r="N4064" s="121"/>
    </row>
    <row r="4065" spans="1:14" x14ac:dyDescent="0.35">
      <c r="A4065" s="3"/>
      <c r="B4065" s="3"/>
      <c r="C4065" s="3"/>
      <c r="D4065" s="3"/>
      <c r="E4065" s="3"/>
      <c r="F4065" s="3"/>
      <c r="G4065" s="3"/>
      <c r="H4065" s="3"/>
      <c r="I4065" s="3"/>
      <c r="J4065" s="3"/>
      <c r="K4065" s="3"/>
      <c r="L4065" s="3"/>
      <c r="N4065" s="121"/>
    </row>
    <row r="4066" spans="1:14" x14ac:dyDescent="0.35">
      <c r="A4066" s="3"/>
      <c r="B4066" s="3"/>
      <c r="C4066" s="3"/>
      <c r="D4066" s="3"/>
      <c r="E4066" s="3"/>
      <c r="F4066" s="3"/>
      <c r="G4066" s="3"/>
      <c r="H4066" s="3"/>
      <c r="I4066" s="3"/>
      <c r="J4066" s="3"/>
      <c r="K4066" s="3"/>
      <c r="L4066" s="3"/>
      <c r="N4066" s="121"/>
    </row>
    <row r="4067" spans="1:14" x14ac:dyDescent="0.35">
      <c r="A4067" s="3"/>
      <c r="B4067" s="3"/>
      <c r="C4067" s="3"/>
      <c r="D4067" s="3"/>
      <c r="E4067" s="3"/>
      <c r="F4067" s="3"/>
      <c r="G4067" s="3"/>
      <c r="H4067" s="3"/>
      <c r="I4067" s="3"/>
      <c r="J4067" s="3"/>
      <c r="K4067" s="3"/>
      <c r="L4067" s="3"/>
      <c r="N4067" s="121"/>
    </row>
    <row r="4068" spans="1:14" x14ac:dyDescent="0.35">
      <c r="A4068" s="3"/>
      <c r="B4068" s="3"/>
      <c r="C4068" s="3"/>
      <c r="D4068" s="3"/>
      <c r="E4068" s="3"/>
      <c r="F4068" s="3"/>
      <c r="G4068" s="3"/>
      <c r="H4068" s="3"/>
      <c r="I4068" s="3"/>
      <c r="J4068" s="3"/>
      <c r="K4068" s="3"/>
      <c r="L4068" s="3"/>
      <c r="N4068" s="121"/>
    </row>
    <row r="4069" spans="1:14" x14ac:dyDescent="0.35">
      <c r="A4069" s="3"/>
      <c r="B4069" s="3"/>
      <c r="C4069" s="3"/>
      <c r="D4069" s="3"/>
      <c r="E4069" s="3"/>
      <c r="F4069" s="3"/>
      <c r="G4069" s="3"/>
      <c r="H4069" s="3"/>
      <c r="I4069" s="3"/>
      <c r="J4069" s="3"/>
      <c r="K4069" s="3"/>
      <c r="L4069" s="3"/>
      <c r="N4069" s="121"/>
    </row>
    <row r="4070" spans="1:14" x14ac:dyDescent="0.35">
      <c r="A4070" s="3"/>
      <c r="B4070" s="3"/>
      <c r="C4070" s="3"/>
      <c r="D4070" s="3"/>
      <c r="E4070" s="3"/>
      <c r="F4070" s="3"/>
      <c r="G4070" s="3"/>
      <c r="H4070" s="3"/>
      <c r="I4070" s="3"/>
      <c r="J4070" s="3"/>
      <c r="K4070" s="3"/>
      <c r="L4070" s="3"/>
      <c r="N4070" s="121"/>
    </row>
    <row r="4071" spans="1:14" x14ac:dyDescent="0.35">
      <c r="A4071" s="3"/>
      <c r="B4071" s="3"/>
      <c r="C4071" s="3"/>
      <c r="D4071" s="3"/>
      <c r="E4071" s="3"/>
      <c r="F4071" s="3"/>
      <c r="G4071" s="3"/>
      <c r="H4071" s="3"/>
      <c r="I4071" s="3"/>
      <c r="J4071" s="3"/>
      <c r="K4071" s="3"/>
      <c r="L4071" s="3"/>
      <c r="N4071" s="121"/>
    </row>
    <row r="4072" spans="1:14" x14ac:dyDescent="0.35">
      <c r="A4072" s="3"/>
      <c r="B4072" s="3"/>
      <c r="C4072" s="3"/>
      <c r="D4072" s="3"/>
      <c r="E4072" s="3"/>
      <c r="F4072" s="3"/>
      <c r="G4072" s="3"/>
      <c r="H4072" s="3"/>
      <c r="I4072" s="3"/>
      <c r="J4072" s="3"/>
      <c r="K4072" s="3"/>
      <c r="L4072" s="3"/>
      <c r="N4072" s="121"/>
    </row>
    <row r="4073" spans="1:14" x14ac:dyDescent="0.35">
      <c r="A4073" s="3"/>
      <c r="B4073" s="3"/>
      <c r="C4073" s="3"/>
      <c r="D4073" s="3"/>
      <c r="E4073" s="3"/>
      <c r="F4073" s="3"/>
      <c r="G4073" s="3"/>
      <c r="H4073" s="3"/>
      <c r="I4073" s="3"/>
      <c r="J4073" s="3"/>
      <c r="K4073" s="3"/>
      <c r="L4073" s="3"/>
      <c r="N4073" s="121"/>
    </row>
    <row r="4074" spans="1:14" x14ac:dyDescent="0.35">
      <c r="A4074" s="3"/>
      <c r="B4074" s="3"/>
      <c r="C4074" s="3"/>
      <c r="D4074" s="3"/>
      <c r="E4074" s="3"/>
      <c r="F4074" s="3"/>
      <c r="G4074" s="3"/>
      <c r="H4074" s="3"/>
      <c r="I4074" s="3"/>
      <c r="J4074" s="3"/>
      <c r="K4074" s="3"/>
      <c r="L4074" s="3"/>
      <c r="N4074" s="121"/>
    </row>
    <row r="4075" spans="1:14" x14ac:dyDescent="0.35">
      <c r="A4075" s="3"/>
      <c r="B4075" s="3"/>
      <c r="C4075" s="3"/>
      <c r="D4075" s="3"/>
      <c r="E4075" s="3"/>
      <c r="F4075" s="3"/>
      <c r="G4075" s="3"/>
      <c r="H4075" s="3"/>
      <c r="I4075" s="3"/>
      <c r="J4075" s="3"/>
      <c r="K4075" s="3"/>
      <c r="L4075" s="3"/>
      <c r="N4075" s="121"/>
    </row>
    <row r="4076" spans="1:14" x14ac:dyDescent="0.35">
      <c r="A4076" s="3"/>
      <c r="B4076" s="3"/>
      <c r="C4076" s="3"/>
      <c r="D4076" s="3"/>
      <c r="E4076" s="3"/>
      <c r="F4076" s="3"/>
      <c r="G4076" s="3"/>
      <c r="H4076" s="3"/>
      <c r="I4076" s="3"/>
      <c r="J4076" s="3"/>
      <c r="K4076" s="3"/>
      <c r="L4076" s="3"/>
      <c r="N4076" s="121"/>
    </row>
    <row r="4077" spans="1:14" x14ac:dyDescent="0.35">
      <c r="A4077" s="3"/>
      <c r="B4077" s="3"/>
      <c r="C4077" s="3"/>
      <c r="D4077" s="3"/>
      <c r="E4077" s="3"/>
      <c r="F4077" s="3"/>
      <c r="G4077" s="3"/>
      <c r="H4077" s="3"/>
      <c r="I4077" s="3"/>
      <c r="J4077" s="3"/>
      <c r="K4077" s="3"/>
      <c r="L4077" s="3"/>
      <c r="N4077" s="121"/>
    </row>
    <row r="4078" spans="1:14" x14ac:dyDescent="0.35">
      <c r="A4078" s="3"/>
      <c r="B4078" s="3"/>
      <c r="C4078" s="3"/>
      <c r="D4078" s="3"/>
      <c r="E4078" s="3"/>
      <c r="F4078" s="3"/>
      <c r="G4078" s="3"/>
      <c r="H4078" s="3"/>
      <c r="I4078" s="3"/>
      <c r="J4078" s="3"/>
      <c r="K4078" s="3"/>
      <c r="L4078" s="3"/>
      <c r="N4078" s="121"/>
    </row>
    <row r="4079" spans="1:14" x14ac:dyDescent="0.35">
      <c r="A4079" s="3"/>
      <c r="B4079" s="3"/>
      <c r="C4079" s="3"/>
      <c r="D4079" s="3"/>
      <c r="E4079" s="3"/>
      <c r="F4079" s="3"/>
      <c r="G4079" s="3"/>
      <c r="H4079" s="3"/>
      <c r="I4079" s="3"/>
      <c r="J4079" s="3"/>
      <c r="K4079" s="3"/>
      <c r="L4079" s="3"/>
      <c r="N4079" s="121"/>
    </row>
    <row r="4080" spans="1:14" x14ac:dyDescent="0.35">
      <c r="A4080" s="3"/>
      <c r="B4080" s="3"/>
      <c r="C4080" s="3"/>
      <c r="D4080" s="3"/>
      <c r="E4080" s="3"/>
      <c r="F4080" s="3"/>
      <c r="G4080" s="3"/>
      <c r="H4080" s="3"/>
      <c r="I4080" s="3"/>
      <c r="J4080" s="3"/>
      <c r="K4080" s="3"/>
      <c r="L4080" s="3"/>
      <c r="N4080" s="121"/>
    </row>
    <row r="4081" spans="1:14" x14ac:dyDescent="0.35">
      <c r="A4081" s="3"/>
      <c r="B4081" s="3"/>
      <c r="C4081" s="3"/>
      <c r="D4081" s="3"/>
      <c r="E4081" s="3"/>
      <c r="F4081" s="3"/>
      <c r="G4081" s="3"/>
      <c r="H4081" s="3"/>
      <c r="I4081" s="3"/>
      <c r="J4081" s="3"/>
      <c r="K4081" s="3"/>
      <c r="L4081" s="3"/>
      <c r="N4081" s="121"/>
    </row>
    <row r="4082" spans="1:14" x14ac:dyDescent="0.35">
      <c r="A4082" s="3"/>
      <c r="B4082" s="3"/>
      <c r="C4082" s="3"/>
      <c r="D4082" s="3"/>
      <c r="E4082" s="3"/>
      <c r="F4082" s="3"/>
      <c r="G4082" s="3"/>
      <c r="H4082" s="3"/>
      <c r="I4082" s="3"/>
      <c r="J4082" s="3"/>
      <c r="K4082" s="3"/>
      <c r="L4082" s="3"/>
      <c r="N4082" s="121"/>
    </row>
    <row r="4083" spans="1:14" x14ac:dyDescent="0.35">
      <c r="A4083" s="3"/>
      <c r="B4083" s="3"/>
      <c r="C4083" s="3"/>
      <c r="D4083" s="3"/>
      <c r="E4083" s="3"/>
      <c r="F4083" s="3"/>
      <c r="G4083" s="3"/>
      <c r="H4083" s="3"/>
      <c r="I4083" s="3"/>
      <c r="J4083" s="3"/>
      <c r="K4083" s="3"/>
      <c r="L4083" s="3"/>
      <c r="N4083" s="121"/>
    </row>
    <row r="4084" spans="1:14" x14ac:dyDescent="0.35">
      <c r="A4084" s="3"/>
      <c r="B4084" s="3"/>
      <c r="C4084" s="3"/>
      <c r="D4084" s="3"/>
      <c r="E4084" s="3"/>
      <c r="F4084" s="3"/>
      <c r="G4084" s="3"/>
      <c r="H4084" s="3"/>
      <c r="I4084" s="3"/>
      <c r="J4084" s="3"/>
      <c r="K4084" s="3"/>
      <c r="L4084" s="3"/>
      <c r="N4084" s="121"/>
    </row>
    <row r="4085" spans="1:14" x14ac:dyDescent="0.35">
      <c r="A4085" s="3"/>
      <c r="B4085" s="3"/>
      <c r="C4085" s="3"/>
      <c r="D4085" s="3"/>
      <c r="E4085" s="3"/>
      <c r="F4085" s="3"/>
      <c r="G4085" s="3"/>
      <c r="H4085" s="3"/>
      <c r="I4085" s="3"/>
      <c r="J4085" s="3"/>
      <c r="K4085" s="3"/>
      <c r="L4085" s="3"/>
      <c r="N4085" s="121"/>
    </row>
    <row r="4086" spans="1:14" x14ac:dyDescent="0.35">
      <c r="A4086" s="3"/>
      <c r="B4086" s="3"/>
      <c r="C4086" s="3"/>
      <c r="D4086" s="3"/>
      <c r="E4086" s="3"/>
      <c r="F4086" s="3"/>
      <c r="G4086" s="3"/>
      <c r="H4086" s="3"/>
      <c r="I4086" s="3"/>
      <c r="J4086" s="3"/>
      <c r="K4086" s="3"/>
      <c r="L4086" s="3"/>
      <c r="N4086" s="121"/>
    </row>
    <row r="4087" spans="1:14" x14ac:dyDescent="0.35">
      <c r="A4087" s="3"/>
      <c r="B4087" s="3"/>
      <c r="C4087" s="3"/>
      <c r="D4087" s="3"/>
      <c r="E4087" s="3"/>
      <c r="F4087" s="3"/>
      <c r="G4087" s="3"/>
      <c r="H4087" s="3"/>
      <c r="I4087" s="3"/>
      <c r="J4087" s="3"/>
      <c r="K4087" s="3"/>
      <c r="L4087" s="3"/>
      <c r="N4087" s="121"/>
    </row>
    <row r="4088" spans="1:14" x14ac:dyDescent="0.35">
      <c r="A4088" s="3"/>
      <c r="B4088" s="3"/>
      <c r="C4088" s="3"/>
      <c r="D4088" s="3"/>
      <c r="E4088" s="3"/>
      <c r="F4088" s="3"/>
      <c r="G4088" s="3"/>
      <c r="H4088" s="3"/>
      <c r="I4088" s="3"/>
      <c r="J4088" s="3"/>
      <c r="K4088" s="3"/>
      <c r="L4088" s="3"/>
      <c r="N4088" s="121"/>
    </row>
    <row r="4089" spans="1:14" x14ac:dyDescent="0.35">
      <c r="A4089" s="3"/>
      <c r="B4089" s="3"/>
      <c r="C4089" s="3"/>
      <c r="D4089" s="3"/>
      <c r="E4089" s="3"/>
      <c r="F4089" s="3"/>
      <c r="G4089" s="3"/>
      <c r="H4089" s="3"/>
      <c r="I4089" s="3"/>
      <c r="J4089" s="3"/>
      <c r="K4089" s="3"/>
      <c r="L4089" s="3"/>
      <c r="N4089" s="121"/>
    </row>
    <row r="4090" spans="1:14" x14ac:dyDescent="0.35">
      <c r="A4090" s="3"/>
      <c r="B4090" s="3"/>
      <c r="C4090" s="3"/>
      <c r="D4090" s="3"/>
      <c r="E4090" s="3"/>
      <c r="F4090" s="3"/>
      <c r="G4090" s="3"/>
      <c r="H4090" s="3"/>
      <c r="I4090" s="3"/>
      <c r="J4090" s="3"/>
      <c r="K4090" s="3"/>
      <c r="L4090" s="3"/>
      <c r="N4090" s="121"/>
    </row>
    <row r="4091" spans="1:14" x14ac:dyDescent="0.35">
      <c r="A4091" s="3"/>
      <c r="B4091" s="3"/>
      <c r="C4091" s="3"/>
      <c r="D4091" s="3"/>
      <c r="E4091" s="3"/>
      <c r="F4091" s="3"/>
      <c r="G4091" s="3"/>
      <c r="H4091" s="3"/>
      <c r="I4091" s="3"/>
      <c r="J4091" s="3"/>
      <c r="K4091" s="3"/>
      <c r="L4091" s="3"/>
      <c r="N4091" s="121"/>
    </row>
    <row r="4092" spans="1:14" x14ac:dyDescent="0.35">
      <c r="A4092" s="3"/>
      <c r="B4092" s="3"/>
      <c r="C4092" s="3"/>
      <c r="D4092" s="3"/>
      <c r="E4092" s="3"/>
      <c r="F4092" s="3"/>
      <c r="G4092" s="3"/>
      <c r="H4092" s="3"/>
      <c r="I4092" s="3"/>
      <c r="J4092" s="3"/>
      <c r="K4092" s="3"/>
      <c r="L4092" s="3"/>
      <c r="N4092" s="121"/>
    </row>
    <row r="4093" spans="1:14" x14ac:dyDescent="0.35">
      <c r="A4093" s="3"/>
      <c r="B4093" s="3"/>
      <c r="C4093" s="3"/>
      <c r="D4093" s="3"/>
      <c r="E4093" s="3"/>
      <c r="F4093" s="3"/>
      <c r="G4093" s="3"/>
      <c r="H4093" s="3"/>
      <c r="I4093" s="3"/>
      <c r="J4093" s="3"/>
      <c r="K4093" s="3"/>
      <c r="L4093" s="3"/>
      <c r="N4093" s="121"/>
    </row>
    <row r="4094" spans="1:14" x14ac:dyDescent="0.35">
      <c r="A4094" s="3"/>
      <c r="B4094" s="3"/>
      <c r="C4094" s="3"/>
      <c r="D4094" s="3"/>
      <c r="E4094" s="3"/>
      <c r="F4094" s="3"/>
      <c r="G4094" s="3"/>
      <c r="H4094" s="3"/>
      <c r="I4094" s="3"/>
      <c r="J4094" s="3"/>
      <c r="K4094" s="3"/>
      <c r="L4094" s="3"/>
      <c r="N4094" s="121"/>
    </row>
    <row r="4095" spans="1:14" x14ac:dyDescent="0.35">
      <c r="A4095" s="3"/>
      <c r="B4095" s="3"/>
      <c r="C4095" s="3"/>
      <c r="D4095" s="3"/>
      <c r="E4095" s="3"/>
      <c r="F4095" s="3"/>
      <c r="G4095" s="3"/>
      <c r="H4095" s="3"/>
      <c r="I4095" s="3"/>
      <c r="J4095" s="3"/>
      <c r="K4095" s="3"/>
      <c r="L4095" s="3"/>
      <c r="N4095" s="121"/>
    </row>
    <row r="4096" spans="1:14" x14ac:dyDescent="0.35">
      <c r="A4096" s="3"/>
      <c r="B4096" s="3"/>
      <c r="C4096" s="3"/>
      <c r="D4096" s="3"/>
      <c r="E4096" s="3"/>
      <c r="F4096" s="3"/>
      <c r="G4096" s="3"/>
      <c r="H4096" s="3"/>
      <c r="I4096" s="3"/>
      <c r="J4096" s="3"/>
      <c r="K4096" s="3"/>
      <c r="L4096" s="3"/>
      <c r="N4096" s="121"/>
    </row>
    <row r="4097" spans="1:14" x14ac:dyDescent="0.35">
      <c r="A4097" s="3"/>
      <c r="B4097" s="3"/>
      <c r="C4097" s="3"/>
      <c r="D4097" s="3"/>
      <c r="E4097" s="3"/>
      <c r="F4097" s="3"/>
      <c r="G4097" s="3"/>
      <c r="H4097" s="3"/>
      <c r="I4097" s="3"/>
      <c r="J4097" s="3"/>
      <c r="K4097" s="3"/>
      <c r="L4097" s="3"/>
      <c r="N4097" s="121"/>
    </row>
    <row r="4098" spans="1:14" x14ac:dyDescent="0.35">
      <c r="A4098" s="3"/>
      <c r="B4098" s="3"/>
      <c r="C4098" s="3"/>
      <c r="D4098" s="3"/>
      <c r="E4098" s="3"/>
      <c r="F4098" s="3"/>
      <c r="G4098" s="3"/>
      <c r="H4098" s="3"/>
      <c r="I4098" s="3"/>
      <c r="J4098" s="3"/>
      <c r="K4098" s="3"/>
      <c r="L4098" s="3"/>
      <c r="N4098" s="121"/>
    </row>
    <row r="4099" spans="1:14" x14ac:dyDescent="0.35">
      <c r="A4099" s="3"/>
      <c r="B4099" s="3"/>
      <c r="C4099" s="3"/>
      <c r="D4099" s="3"/>
      <c r="E4099" s="3"/>
      <c r="F4099" s="3"/>
      <c r="G4099" s="3"/>
      <c r="H4099" s="3"/>
      <c r="I4099" s="3"/>
      <c r="J4099" s="3"/>
      <c r="K4099" s="3"/>
      <c r="L4099" s="3"/>
      <c r="N4099" s="121"/>
    </row>
    <row r="4100" spans="1:14" x14ac:dyDescent="0.35">
      <c r="A4100" s="3"/>
      <c r="B4100" s="3"/>
      <c r="C4100" s="3"/>
      <c r="D4100" s="3"/>
      <c r="E4100" s="3"/>
      <c r="F4100" s="3"/>
      <c r="G4100" s="3"/>
      <c r="H4100" s="3"/>
      <c r="I4100" s="3"/>
      <c r="J4100" s="3"/>
      <c r="K4100" s="3"/>
      <c r="L4100" s="3"/>
      <c r="N4100" s="121"/>
    </row>
    <row r="4101" spans="1:14" x14ac:dyDescent="0.35">
      <c r="A4101" s="3"/>
      <c r="B4101" s="3"/>
      <c r="C4101" s="3"/>
      <c r="D4101" s="3"/>
      <c r="E4101" s="3"/>
      <c r="F4101" s="3"/>
      <c r="G4101" s="3"/>
      <c r="H4101" s="3"/>
      <c r="I4101" s="3"/>
      <c r="J4101" s="3"/>
      <c r="K4101" s="3"/>
      <c r="L4101" s="3"/>
      <c r="N4101" s="121"/>
    </row>
    <row r="4102" spans="1:14" x14ac:dyDescent="0.35">
      <c r="A4102" s="3"/>
      <c r="B4102" s="3"/>
      <c r="C4102" s="3"/>
      <c r="D4102" s="3"/>
      <c r="E4102" s="3"/>
      <c r="F4102" s="3"/>
      <c r="G4102" s="3"/>
      <c r="H4102" s="3"/>
      <c r="I4102" s="3"/>
      <c r="J4102" s="3"/>
      <c r="K4102" s="3"/>
      <c r="L4102" s="3"/>
      <c r="N4102" s="121"/>
    </row>
    <row r="4103" spans="1:14" x14ac:dyDescent="0.35">
      <c r="A4103" s="3"/>
      <c r="B4103" s="3"/>
      <c r="C4103" s="3"/>
      <c r="D4103" s="3"/>
      <c r="E4103" s="3"/>
      <c r="F4103" s="3"/>
      <c r="G4103" s="3"/>
      <c r="H4103" s="3"/>
      <c r="I4103" s="3"/>
      <c r="J4103" s="3"/>
      <c r="K4103" s="3"/>
      <c r="L4103" s="3"/>
      <c r="N4103" s="121"/>
    </row>
    <row r="4104" spans="1:14" x14ac:dyDescent="0.35">
      <c r="A4104" s="3"/>
      <c r="B4104" s="3"/>
      <c r="C4104" s="3"/>
      <c r="D4104" s="3"/>
      <c r="E4104" s="3"/>
      <c r="F4104" s="3"/>
      <c r="G4104" s="3"/>
      <c r="H4104" s="3"/>
      <c r="I4104" s="3"/>
      <c r="J4104" s="3"/>
      <c r="K4104" s="3"/>
      <c r="L4104" s="3"/>
      <c r="N4104" s="121"/>
    </row>
    <row r="4105" spans="1:14" x14ac:dyDescent="0.35">
      <c r="A4105" s="3"/>
      <c r="B4105" s="3"/>
      <c r="C4105" s="3"/>
      <c r="D4105" s="3"/>
      <c r="E4105" s="3"/>
      <c r="F4105" s="3"/>
      <c r="G4105" s="3"/>
      <c r="H4105" s="3"/>
      <c r="I4105" s="3"/>
      <c r="J4105" s="3"/>
      <c r="K4105" s="3"/>
      <c r="L4105" s="3"/>
      <c r="N4105" s="121"/>
    </row>
    <row r="4106" spans="1:14" x14ac:dyDescent="0.35">
      <c r="A4106" s="3"/>
      <c r="B4106" s="3"/>
      <c r="C4106" s="3"/>
      <c r="D4106" s="3"/>
      <c r="E4106" s="3"/>
      <c r="F4106" s="3"/>
      <c r="G4106" s="3"/>
      <c r="H4106" s="3"/>
      <c r="I4106" s="3"/>
      <c r="J4106" s="3"/>
      <c r="K4106" s="3"/>
      <c r="L4106" s="3"/>
      <c r="N4106" s="121"/>
    </row>
    <row r="4107" spans="1:14" x14ac:dyDescent="0.35">
      <c r="A4107" s="3"/>
      <c r="B4107" s="3"/>
      <c r="C4107" s="3"/>
      <c r="D4107" s="3"/>
      <c r="E4107" s="3"/>
      <c r="F4107" s="3"/>
      <c r="G4107" s="3"/>
      <c r="H4107" s="3"/>
      <c r="I4107" s="3"/>
      <c r="J4107" s="3"/>
      <c r="K4107" s="3"/>
      <c r="L4107" s="3"/>
      <c r="N4107" s="121"/>
    </row>
    <row r="4108" spans="1:14" x14ac:dyDescent="0.35">
      <c r="A4108" s="3"/>
      <c r="B4108" s="3"/>
      <c r="C4108" s="3"/>
      <c r="D4108" s="3"/>
      <c r="E4108" s="3"/>
      <c r="F4108" s="3"/>
      <c r="G4108" s="3"/>
      <c r="H4108" s="3"/>
      <c r="I4108" s="3"/>
      <c r="J4108" s="3"/>
      <c r="K4108" s="3"/>
      <c r="L4108" s="3"/>
      <c r="N4108" s="121"/>
    </row>
    <row r="4109" spans="1:14" x14ac:dyDescent="0.35">
      <c r="A4109" s="3"/>
      <c r="B4109" s="3"/>
      <c r="C4109" s="3"/>
      <c r="D4109" s="3"/>
      <c r="E4109" s="3"/>
      <c r="F4109" s="3"/>
      <c r="G4109" s="3"/>
      <c r="H4109" s="3"/>
      <c r="I4109" s="3"/>
      <c r="J4109" s="3"/>
      <c r="K4109" s="3"/>
      <c r="L4109" s="3"/>
      <c r="N4109" s="121"/>
    </row>
    <row r="4110" spans="1:14" x14ac:dyDescent="0.35">
      <c r="A4110" s="3"/>
      <c r="B4110" s="3"/>
      <c r="C4110" s="3"/>
      <c r="D4110" s="3"/>
      <c r="E4110" s="3"/>
      <c r="F4110" s="3"/>
      <c r="G4110" s="3"/>
      <c r="H4110" s="3"/>
      <c r="I4110" s="3"/>
      <c r="J4110" s="3"/>
      <c r="K4110" s="3"/>
      <c r="L4110" s="3"/>
      <c r="N4110" s="121"/>
    </row>
    <row r="4111" spans="1:14" x14ac:dyDescent="0.35">
      <c r="A4111" s="3"/>
      <c r="B4111" s="3"/>
      <c r="C4111" s="3"/>
      <c r="D4111" s="3"/>
      <c r="E4111" s="3"/>
      <c r="F4111" s="3"/>
      <c r="G4111" s="3"/>
      <c r="H4111" s="3"/>
      <c r="I4111" s="3"/>
      <c r="J4111" s="3"/>
      <c r="K4111" s="3"/>
      <c r="L4111" s="3"/>
      <c r="N4111" s="121"/>
    </row>
    <row r="4112" spans="1:14" x14ac:dyDescent="0.35">
      <c r="A4112" s="3"/>
      <c r="B4112" s="3"/>
      <c r="C4112" s="3"/>
      <c r="D4112" s="3"/>
      <c r="E4112" s="3"/>
      <c r="F4112" s="3"/>
      <c r="G4112" s="3"/>
      <c r="H4112" s="3"/>
      <c r="I4112" s="3"/>
      <c r="J4112" s="3"/>
      <c r="K4112" s="3"/>
      <c r="L4112" s="3"/>
      <c r="N4112" s="121"/>
    </row>
    <row r="4113" spans="1:14" x14ac:dyDescent="0.35">
      <c r="A4113" s="3"/>
      <c r="B4113" s="3"/>
      <c r="C4113" s="3"/>
      <c r="D4113" s="3"/>
      <c r="E4113" s="3"/>
      <c r="F4113" s="3"/>
      <c r="G4113" s="3"/>
      <c r="H4113" s="3"/>
      <c r="I4113" s="3"/>
      <c r="J4113" s="3"/>
      <c r="K4113" s="3"/>
      <c r="L4113" s="3"/>
      <c r="N4113" s="121"/>
    </row>
    <row r="4114" spans="1:14" x14ac:dyDescent="0.35">
      <c r="A4114" s="3"/>
      <c r="B4114" s="3"/>
      <c r="C4114" s="3"/>
      <c r="D4114" s="3"/>
      <c r="E4114" s="3"/>
      <c r="F4114" s="3"/>
      <c r="G4114" s="3"/>
      <c r="H4114" s="3"/>
      <c r="I4114" s="3"/>
      <c r="J4114" s="3"/>
      <c r="K4114" s="3"/>
      <c r="L4114" s="3"/>
      <c r="N4114" s="121"/>
    </row>
    <row r="4115" spans="1:14" x14ac:dyDescent="0.35">
      <c r="A4115" s="3"/>
      <c r="B4115" s="3"/>
      <c r="C4115" s="3"/>
      <c r="D4115" s="3"/>
      <c r="E4115" s="3"/>
      <c r="F4115" s="3"/>
      <c r="G4115" s="3"/>
      <c r="H4115" s="3"/>
      <c r="I4115" s="3"/>
      <c r="J4115" s="3"/>
      <c r="K4115" s="3"/>
      <c r="L4115" s="3"/>
      <c r="N4115" s="121"/>
    </row>
    <row r="4116" spans="1:14" x14ac:dyDescent="0.35">
      <c r="A4116" s="3"/>
      <c r="B4116" s="3"/>
      <c r="C4116" s="3"/>
      <c r="D4116" s="3"/>
      <c r="E4116" s="3"/>
      <c r="F4116" s="3"/>
      <c r="G4116" s="3"/>
      <c r="H4116" s="3"/>
      <c r="I4116" s="3"/>
      <c r="J4116" s="3"/>
      <c r="K4116" s="3"/>
      <c r="L4116" s="3"/>
      <c r="N4116" s="121"/>
    </row>
    <row r="4117" spans="1:14" x14ac:dyDescent="0.35">
      <c r="A4117" s="3"/>
      <c r="B4117" s="3"/>
      <c r="C4117" s="3"/>
      <c r="D4117" s="3"/>
      <c r="E4117" s="3"/>
      <c r="F4117" s="3"/>
      <c r="G4117" s="3"/>
      <c r="H4117" s="3"/>
      <c r="I4117" s="3"/>
      <c r="J4117" s="3"/>
      <c r="K4117" s="3"/>
      <c r="L4117" s="3"/>
      <c r="N4117" s="121"/>
    </row>
    <row r="4118" spans="1:14" x14ac:dyDescent="0.35">
      <c r="A4118" s="3"/>
      <c r="B4118" s="3"/>
      <c r="C4118" s="3"/>
      <c r="D4118" s="3"/>
      <c r="E4118" s="3"/>
      <c r="F4118" s="3"/>
      <c r="G4118" s="3"/>
      <c r="H4118" s="3"/>
      <c r="I4118" s="3"/>
      <c r="J4118" s="3"/>
      <c r="K4118" s="3"/>
      <c r="L4118" s="3"/>
      <c r="N4118" s="121"/>
    </row>
    <row r="4119" spans="1:14" x14ac:dyDescent="0.35">
      <c r="A4119" s="3"/>
      <c r="B4119" s="3"/>
      <c r="C4119" s="3"/>
      <c r="D4119" s="3"/>
      <c r="E4119" s="3"/>
      <c r="F4119" s="3"/>
      <c r="G4119" s="3"/>
      <c r="H4119" s="3"/>
      <c r="I4119" s="3"/>
      <c r="J4119" s="3"/>
      <c r="K4119" s="3"/>
      <c r="L4119" s="3"/>
      <c r="N4119" s="121"/>
    </row>
    <row r="4120" spans="1:14" x14ac:dyDescent="0.35">
      <c r="A4120" s="3"/>
      <c r="B4120" s="3"/>
      <c r="C4120" s="3"/>
      <c r="D4120" s="3"/>
      <c r="E4120" s="3"/>
      <c r="F4120" s="3"/>
      <c r="G4120" s="3"/>
      <c r="H4120" s="3"/>
      <c r="I4120" s="3"/>
      <c r="J4120" s="3"/>
      <c r="K4120" s="3"/>
      <c r="L4120" s="3"/>
      <c r="N4120" s="121"/>
    </row>
    <row r="4121" spans="1:14" x14ac:dyDescent="0.35">
      <c r="A4121" s="3"/>
      <c r="B4121" s="3"/>
      <c r="C4121" s="3"/>
      <c r="D4121" s="3"/>
      <c r="E4121" s="3"/>
      <c r="F4121" s="3"/>
      <c r="G4121" s="3"/>
      <c r="H4121" s="3"/>
      <c r="I4121" s="3"/>
      <c r="J4121" s="3"/>
      <c r="K4121" s="3"/>
      <c r="L4121" s="3"/>
      <c r="N4121" s="121"/>
    </row>
    <row r="4122" spans="1:14" x14ac:dyDescent="0.35">
      <c r="A4122" s="3"/>
      <c r="B4122" s="3"/>
      <c r="C4122" s="3"/>
      <c r="D4122" s="3"/>
      <c r="E4122" s="3"/>
      <c r="F4122" s="3"/>
      <c r="G4122" s="3"/>
      <c r="H4122" s="3"/>
      <c r="I4122" s="3"/>
      <c r="J4122" s="3"/>
      <c r="K4122" s="3"/>
      <c r="L4122" s="3"/>
      <c r="N4122" s="121"/>
    </row>
    <row r="4123" spans="1:14" x14ac:dyDescent="0.35">
      <c r="A4123" s="3"/>
      <c r="B4123" s="3"/>
      <c r="C4123" s="3"/>
      <c r="D4123" s="3"/>
      <c r="E4123" s="3"/>
      <c r="F4123" s="3"/>
      <c r="G4123" s="3"/>
      <c r="H4123" s="3"/>
      <c r="I4123" s="3"/>
      <c r="J4123" s="3"/>
      <c r="K4123" s="3"/>
      <c r="L4123" s="3"/>
      <c r="N4123" s="121"/>
    </row>
    <row r="4124" spans="1:14" x14ac:dyDescent="0.35">
      <c r="A4124" s="3"/>
      <c r="B4124" s="3"/>
      <c r="C4124" s="3"/>
      <c r="D4124" s="3"/>
      <c r="E4124" s="3"/>
      <c r="F4124" s="3"/>
      <c r="G4124" s="3"/>
      <c r="H4124" s="3"/>
      <c r="I4124" s="3"/>
      <c r="J4124" s="3"/>
      <c r="K4124" s="3"/>
      <c r="L4124" s="3"/>
      <c r="N4124" s="121"/>
    </row>
    <row r="4125" spans="1:14" x14ac:dyDescent="0.35">
      <c r="A4125" s="3"/>
      <c r="B4125" s="3"/>
      <c r="C4125" s="3"/>
      <c r="D4125" s="3"/>
      <c r="E4125" s="3"/>
      <c r="F4125" s="3"/>
      <c r="G4125" s="3"/>
      <c r="H4125" s="3"/>
      <c r="I4125" s="3"/>
      <c r="J4125" s="3"/>
      <c r="K4125" s="3"/>
      <c r="L4125" s="3"/>
      <c r="N4125" s="121"/>
    </row>
    <row r="4126" spans="1:14" x14ac:dyDescent="0.35">
      <c r="A4126" s="3"/>
      <c r="B4126" s="3"/>
      <c r="C4126" s="3"/>
      <c r="D4126" s="3"/>
      <c r="E4126" s="3"/>
      <c r="F4126" s="3"/>
      <c r="G4126" s="3"/>
      <c r="H4126" s="3"/>
      <c r="I4126" s="3"/>
      <c r="J4126" s="3"/>
      <c r="K4126" s="3"/>
      <c r="L4126" s="3"/>
      <c r="N4126" s="121"/>
    </row>
    <row r="4127" spans="1:14" x14ac:dyDescent="0.35">
      <c r="A4127" s="3"/>
      <c r="B4127" s="3"/>
      <c r="C4127" s="3"/>
      <c r="D4127" s="3"/>
      <c r="E4127" s="3"/>
      <c r="F4127" s="3"/>
      <c r="G4127" s="3"/>
      <c r="H4127" s="3"/>
      <c r="I4127" s="3"/>
      <c r="J4127" s="3"/>
      <c r="K4127" s="3"/>
      <c r="L4127" s="3"/>
      <c r="N4127" s="121"/>
    </row>
    <row r="4128" spans="1:14" x14ac:dyDescent="0.35">
      <c r="A4128" s="3"/>
      <c r="B4128" s="3"/>
      <c r="C4128" s="3"/>
      <c r="D4128" s="3"/>
      <c r="E4128" s="3"/>
      <c r="F4128" s="3"/>
      <c r="G4128" s="3"/>
      <c r="H4128" s="3"/>
      <c r="I4128" s="3"/>
      <c r="J4128" s="3"/>
      <c r="K4128" s="3"/>
      <c r="L4128" s="3"/>
      <c r="N4128" s="121"/>
    </row>
    <row r="4129" spans="1:14" x14ac:dyDescent="0.35">
      <c r="A4129" s="3"/>
      <c r="B4129" s="3"/>
      <c r="C4129" s="3"/>
      <c r="D4129" s="3"/>
      <c r="E4129" s="3"/>
      <c r="F4129" s="3"/>
      <c r="G4129" s="3"/>
      <c r="H4129" s="3"/>
      <c r="I4129" s="3"/>
      <c r="J4129" s="3"/>
      <c r="K4129" s="3"/>
      <c r="L4129" s="3"/>
      <c r="N4129" s="121"/>
    </row>
    <row r="4130" spans="1:14" x14ac:dyDescent="0.35">
      <c r="A4130" s="3"/>
      <c r="B4130" s="3"/>
      <c r="C4130" s="3"/>
      <c r="D4130" s="3"/>
      <c r="E4130" s="3"/>
      <c r="F4130" s="3"/>
      <c r="G4130" s="3"/>
      <c r="H4130" s="3"/>
      <c r="I4130" s="3"/>
      <c r="J4130" s="3"/>
      <c r="K4130" s="3"/>
      <c r="L4130" s="3"/>
      <c r="N4130" s="121"/>
    </row>
    <row r="4131" spans="1:14" x14ac:dyDescent="0.35">
      <c r="A4131" s="3"/>
      <c r="B4131" s="3"/>
      <c r="C4131" s="3"/>
      <c r="D4131" s="3"/>
      <c r="E4131" s="3"/>
      <c r="F4131" s="3"/>
      <c r="G4131" s="3"/>
      <c r="H4131" s="3"/>
      <c r="I4131" s="3"/>
      <c r="J4131" s="3"/>
      <c r="K4131" s="3"/>
      <c r="L4131" s="3"/>
      <c r="N4131" s="121"/>
    </row>
    <row r="4132" spans="1:14" x14ac:dyDescent="0.35">
      <c r="A4132" s="3"/>
      <c r="B4132" s="3"/>
      <c r="C4132" s="3"/>
      <c r="D4132" s="3"/>
      <c r="E4132" s="3"/>
      <c r="F4132" s="3"/>
      <c r="G4132" s="3"/>
      <c r="H4132" s="3"/>
      <c r="I4132" s="3"/>
      <c r="J4132" s="3"/>
      <c r="K4132" s="3"/>
      <c r="L4132" s="3"/>
      <c r="N4132" s="121"/>
    </row>
    <row r="4133" spans="1:14" x14ac:dyDescent="0.35">
      <c r="A4133" s="3"/>
      <c r="B4133" s="3"/>
      <c r="C4133" s="3"/>
      <c r="D4133" s="3"/>
      <c r="E4133" s="3"/>
      <c r="F4133" s="3"/>
      <c r="G4133" s="3"/>
      <c r="H4133" s="3"/>
      <c r="I4133" s="3"/>
      <c r="J4133" s="3"/>
      <c r="K4133" s="3"/>
      <c r="L4133" s="3"/>
      <c r="N4133" s="121"/>
    </row>
    <row r="4134" spans="1:14" x14ac:dyDescent="0.35">
      <c r="A4134" s="3"/>
      <c r="B4134" s="3"/>
      <c r="C4134" s="3"/>
      <c r="D4134" s="3"/>
      <c r="E4134" s="3"/>
      <c r="F4134" s="3"/>
      <c r="G4134" s="3"/>
      <c r="H4134" s="3"/>
      <c r="I4134" s="3"/>
      <c r="J4134" s="3"/>
      <c r="K4134" s="3"/>
      <c r="L4134" s="3"/>
      <c r="N4134" s="121"/>
    </row>
    <row r="4135" spans="1:14" x14ac:dyDescent="0.35">
      <c r="A4135" s="3"/>
      <c r="B4135" s="3"/>
      <c r="C4135" s="3"/>
      <c r="D4135" s="3"/>
      <c r="E4135" s="3"/>
      <c r="F4135" s="3"/>
      <c r="G4135" s="3"/>
      <c r="H4135" s="3"/>
      <c r="I4135" s="3"/>
      <c r="J4135" s="3"/>
      <c r="K4135" s="3"/>
      <c r="L4135" s="3"/>
      <c r="N4135" s="121"/>
    </row>
    <row r="4136" spans="1:14" x14ac:dyDescent="0.35">
      <c r="A4136" s="3"/>
      <c r="B4136" s="3"/>
      <c r="C4136" s="3"/>
      <c r="D4136" s="3"/>
      <c r="E4136" s="3"/>
      <c r="F4136" s="3"/>
      <c r="G4136" s="3"/>
      <c r="H4136" s="3"/>
      <c r="I4136" s="3"/>
      <c r="J4136" s="3"/>
      <c r="K4136" s="3"/>
      <c r="L4136" s="3"/>
      <c r="N4136" s="121"/>
    </row>
    <row r="4137" spans="1:14" x14ac:dyDescent="0.35">
      <c r="A4137" s="3"/>
      <c r="B4137" s="3"/>
      <c r="C4137" s="3"/>
      <c r="D4137" s="3"/>
      <c r="E4137" s="3"/>
      <c r="F4137" s="3"/>
      <c r="G4137" s="3"/>
      <c r="H4137" s="3"/>
      <c r="I4137" s="3"/>
      <c r="J4137" s="3"/>
      <c r="K4137" s="3"/>
      <c r="L4137" s="3"/>
      <c r="N4137" s="121"/>
    </row>
    <row r="4138" spans="1:14" x14ac:dyDescent="0.35">
      <c r="A4138" s="3"/>
      <c r="B4138" s="3"/>
      <c r="C4138" s="3"/>
      <c r="D4138" s="3"/>
      <c r="E4138" s="3"/>
      <c r="F4138" s="3"/>
      <c r="G4138" s="3"/>
      <c r="H4138" s="3"/>
      <c r="I4138" s="3"/>
      <c r="J4138" s="3"/>
      <c r="K4138" s="3"/>
      <c r="L4138" s="3"/>
      <c r="N4138" s="121"/>
    </row>
    <row r="4139" spans="1:14" x14ac:dyDescent="0.35">
      <c r="A4139" s="3"/>
      <c r="B4139" s="3"/>
      <c r="C4139" s="3"/>
      <c r="D4139" s="3"/>
      <c r="E4139" s="3"/>
      <c r="F4139" s="3"/>
      <c r="G4139" s="3"/>
      <c r="H4139" s="3"/>
      <c r="I4139" s="3"/>
      <c r="J4139" s="3"/>
      <c r="K4139" s="3"/>
      <c r="L4139" s="3"/>
      <c r="N4139" s="121"/>
    </row>
    <row r="4140" spans="1:14" x14ac:dyDescent="0.35">
      <c r="A4140" s="3"/>
      <c r="B4140" s="3"/>
      <c r="C4140" s="3"/>
      <c r="D4140" s="3"/>
      <c r="E4140" s="3"/>
      <c r="F4140" s="3"/>
      <c r="G4140" s="3"/>
      <c r="H4140" s="3"/>
      <c r="I4140" s="3"/>
      <c r="J4140" s="3"/>
      <c r="K4140" s="3"/>
      <c r="L4140" s="3"/>
      <c r="N4140" s="121"/>
    </row>
    <row r="4141" spans="1:14" x14ac:dyDescent="0.35">
      <c r="A4141" s="3"/>
      <c r="B4141" s="3"/>
      <c r="C4141" s="3"/>
      <c r="D4141" s="3"/>
      <c r="E4141" s="3"/>
      <c r="F4141" s="3"/>
      <c r="G4141" s="3"/>
      <c r="H4141" s="3"/>
      <c r="I4141" s="3"/>
      <c r="J4141" s="3"/>
      <c r="K4141" s="3"/>
      <c r="L4141" s="3"/>
      <c r="N4141" s="121"/>
    </row>
    <row r="4142" spans="1:14" x14ac:dyDescent="0.35">
      <c r="A4142" s="3"/>
      <c r="B4142" s="3"/>
      <c r="C4142" s="3"/>
      <c r="D4142" s="3"/>
      <c r="E4142" s="3"/>
      <c r="F4142" s="3"/>
      <c r="G4142" s="3"/>
      <c r="H4142" s="3"/>
      <c r="I4142" s="3"/>
      <c r="J4142" s="3"/>
      <c r="K4142" s="3"/>
      <c r="L4142" s="3"/>
      <c r="N4142" s="121"/>
    </row>
    <row r="4143" spans="1:14" x14ac:dyDescent="0.35">
      <c r="A4143" s="3"/>
      <c r="B4143" s="3"/>
      <c r="C4143" s="3"/>
      <c r="D4143" s="3"/>
      <c r="E4143" s="3"/>
      <c r="F4143" s="3"/>
      <c r="G4143" s="3"/>
      <c r="H4143" s="3"/>
      <c r="I4143" s="3"/>
      <c r="J4143" s="3"/>
      <c r="K4143" s="3"/>
      <c r="L4143" s="3"/>
      <c r="N4143" s="121"/>
    </row>
    <row r="4144" spans="1:14" x14ac:dyDescent="0.35">
      <c r="A4144" s="3"/>
      <c r="B4144" s="3"/>
      <c r="C4144" s="3"/>
      <c r="D4144" s="3"/>
      <c r="E4144" s="3"/>
      <c r="F4144" s="3"/>
      <c r="G4144" s="3"/>
      <c r="H4144" s="3"/>
      <c r="I4144" s="3"/>
      <c r="J4144" s="3"/>
      <c r="K4144" s="3"/>
      <c r="L4144" s="3"/>
      <c r="N4144" s="121"/>
    </row>
    <row r="4145" spans="1:14" x14ac:dyDescent="0.35">
      <c r="A4145" s="3"/>
      <c r="B4145" s="3"/>
      <c r="C4145" s="3"/>
      <c r="D4145" s="3"/>
      <c r="E4145" s="3"/>
      <c r="F4145" s="3"/>
      <c r="G4145" s="3"/>
      <c r="H4145" s="3"/>
      <c r="I4145" s="3"/>
      <c r="J4145" s="3"/>
      <c r="K4145" s="3"/>
      <c r="L4145" s="3"/>
      <c r="N4145" s="121"/>
    </row>
    <row r="4146" spans="1:14" x14ac:dyDescent="0.35">
      <c r="A4146" s="3"/>
      <c r="B4146" s="3"/>
      <c r="C4146" s="3"/>
      <c r="D4146" s="3"/>
      <c r="E4146" s="3"/>
      <c r="F4146" s="3"/>
      <c r="G4146" s="3"/>
      <c r="H4146" s="3"/>
      <c r="I4146" s="3"/>
      <c r="J4146" s="3"/>
      <c r="K4146" s="3"/>
      <c r="L4146" s="3"/>
      <c r="N4146" s="121"/>
    </row>
    <row r="4147" spans="1:14" x14ac:dyDescent="0.35">
      <c r="A4147" s="3"/>
      <c r="B4147" s="3"/>
      <c r="C4147" s="3"/>
      <c r="D4147" s="3"/>
      <c r="E4147" s="3"/>
      <c r="F4147" s="3"/>
      <c r="G4147" s="3"/>
      <c r="H4147" s="3"/>
      <c r="I4147" s="3"/>
      <c r="J4147" s="3"/>
      <c r="K4147" s="3"/>
      <c r="L4147" s="3"/>
      <c r="N4147" s="121"/>
    </row>
    <row r="4148" spans="1:14" x14ac:dyDescent="0.35">
      <c r="A4148" s="3"/>
      <c r="B4148" s="3"/>
      <c r="C4148" s="3"/>
      <c r="D4148" s="3"/>
      <c r="E4148" s="3"/>
      <c r="F4148" s="3"/>
      <c r="G4148" s="3"/>
      <c r="H4148" s="3"/>
      <c r="I4148" s="3"/>
      <c r="J4148" s="3"/>
      <c r="K4148" s="3"/>
      <c r="L4148" s="3"/>
      <c r="N4148" s="121"/>
    </row>
    <row r="4149" spans="1:14" x14ac:dyDescent="0.35">
      <c r="A4149" s="3"/>
      <c r="B4149" s="3"/>
      <c r="C4149" s="3"/>
      <c r="D4149" s="3"/>
      <c r="E4149" s="3"/>
      <c r="F4149" s="3"/>
      <c r="G4149" s="3"/>
      <c r="H4149" s="3"/>
      <c r="I4149" s="3"/>
      <c r="J4149" s="3"/>
      <c r="K4149" s="3"/>
      <c r="L4149" s="3"/>
      <c r="N4149" s="121"/>
    </row>
    <row r="4150" spans="1:14" x14ac:dyDescent="0.35">
      <c r="A4150" s="3"/>
      <c r="B4150" s="3"/>
      <c r="C4150" s="3"/>
      <c r="D4150" s="3"/>
      <c r="E4150" s="3"/>
      <c r="F4150" s="3"/>
      <c r="G4150" s="3"/>
      <c r="H4150" s="3"/>
      <c r="I4150" s="3"/>
      <c r="J4150" s="3"/>
      <c r="K4150" s="3"/>
      <c r="L4150" s="3"/>
      <c r="N4150" s="121"/>
    </row>
    <row r="4151" spans="1:14" x14ac:dyDescent="0.35">
      <c r="A4151" s="3"/>
      <c r="B4151" s="3"/>
      <c r="C4151" s="3"/>
      <c r="D4151" s="3"/>
      <c r="E4151" s="3"/>
      <c r="F4151" s="3"/>
      <c r="G4151" s="3"/>
      <c r="H4151" s="3"/>
      <c r="I4151" s="3"/>
      <c r="J4151" s="3"/>
      <c r="K4151" s="3"/>
      <c r="L4151" s="3"/>
      <c r="N4151" s="121"/>
    </row>
    <row r="4152" spans="1:14" x14ac:dyDescent="0.35">
      <c r="A4152" s="3"/>
      <c r="B4152" s="3"/>
      <c r="C4152" s="3"/>
      <c r="D4152" s="3"/>
      <c r="E4152" s="3"/>
      <c r="F4152" s="3"/>
      <c r="G4152" s="3"/>
      <c r="H4152" s="3"/>
      <c r="I4152" s="3"/>
      <c r="J4152" s="3"/>
      <c r="K4152" s="3"/>
      <c r="L4152" s="3"/>
      <c r="N4152" s="121"/>
    </row>
    <row r="4153" spans="1:14" x14ac:dyDescent="0.35">
      <c r="A4153" s="3"/>
      <c r="B4153" s="3"/>
      <c r="C4153" s="3"/>
      <c r="D4153" s="3"/>
      <c r="E4153" s="3"/>
      <c r="F4153" s="3"/>
      <c r="G4153" s="3"/>
      <c r="H4153" s="3"/>
      <c r="I4153" s="3"/>
      <c r="J4153" s="3"/>
      <c r="K4153" s="3"/>
      <c r="L4153" s="3"/>
      <c r="N4153" s="121"/>
    </row>
    <row r="4154" spans="1:14" x14ac:dyDescent="0.35">
      <c r="A4154" s="3"/>
      <c r="B4154" s="3"/>
      <c r="C4154" s="3"/>
      <c r="D4154" s="3"/>
      <c r="E4154" s="3"/>
      <c r="F4154" s="3"/>
      <c r="G4154" s="3"/>
      <c r="H4154" s="3"/>
      <c r="I4154" s="3"/>
      <c r="J4154" s="3"/>
      <c r="K4154" s="3"/>
      <c r="L4154" s="3"/>
      <c r="N4154" s="121"/>
    </row>
    <row r="4155" spans="1:14" x14ac:dyDescent="0.35">
      <c r="A4155" s="3"/>
      <c r="B4155" s="3"/>
      <c r="C4155" s="3"/>
      <c r="D4155" s="3"/>
      <c r="E4155" s="3"/>
      <c r="F4155" s="3"/>
      <c r="G4155" s="3"/>
      <c r="H4155" s="3"/>
      <c r="I4155" s="3"/>
      <c r="J4155" s="3"/>
      <c r="K4155" s="3"/>
      <c r="L4155" s="3"/>
      <c r="N4155" s="121"/>
    </row>
    <row r="4156" spans="1:14" x14ac:dyDescent="0.35">
      <c r="A4156" s="3"/>
      <c r="B4156" s="3"/>
      <c r="C4156" s="3"/>
      <c r="D4156" s="3"/>
      <c r="E4156" s="3"/>
      <c r="F4156" s="3"/>
      <c r="G4156" s="3"/>
      <c r="H4156" s="3"/>
      <c r="I4156" s="3"/>
      <c r="J4156" s="3"/>
      <c r="K4156" s="3"/>
      <c r="L4156" s="3"/>
      <c r="N4156" s="121"/>
    </row>
    <row r="4157" spans="1:14" x14ac:dyDescent="0.35">
      <c r="A4157" s="3"/>
      <c r="B4157" s="3"/>
      <c r="C4157" s="3"/>
      <c r="D4157" s="3"/>
      <c r="E4157" s="3"/>
      <c r="F4157" s="3"/>
      <c r="G4157" s="3"/>
      <c r="H4157" s="3"/>
      <c r="I4157" s="3"/>
      <c r="J4157" s="3"/>
      <c r="K4157" s="3"/>
      <c r="L4157" s="3"/>
      <c r="N4157" s="121"/>
    </row>
    <row r="4158" spans="1:14" x14ac:dyDescent="0.35">
      <c r="A4158" s="3"/>
      <c r="B4158" s="3"/>
      <c r="C4158" s="3"/>
      <c r="D4158" s="3"/>
      <c r="E4158" s="3"/>
      <c r="F4158" s="3"/>
      <c r="G4158" s="3"/>
      <c r="H4158" s="3"/>
      <c r="I4158" s="3"/>
      <c r="J4158" s="3"/>
      <c r="K4158" s="3"/>
      <c r="L4158" s="3"/>
      <c r="N4158" s="121"/>
    </row>
    <row r="4159" spans="1:14" x14ac:dyDescent="0.35">
      <c r="A4159" s="3"/>
      <c r="B4159" s="3"/>
      <c r="C4159" s="3"/>
      <c r="D4159" s="3"/>
      <c r="E4159" s="3"/>
      <c r="F4159" s="3"/>
      <c r="G4159" s="3"/>
      <c r="H4159" s="3"/>
      <c r="I4159" s="3"/>
      <c r="J4159" s="3"/>
      <c r="K4159" s="3"/>
      <c r="L4159" s="3"/>
      <c r="N4159" s="121"/>
    </row>
    <row r="4160" spans="1:14" x14ac:dyDescent="0.35">
      <c r="A4160" s="3"/>
      <c r="B4160" s="3"/>
      <c r="C4160" s="3"/>
      <c r="D4160" s="3"/>
      <c r="E4160" s="3"/>
      <c r="F4160" s="3"/>
      <c r="G4160" s="3"/>
      <c r="H4160" s="3"/>
      <c r="I4160" s="3"/>
      <c r="J4160" s="3"/>
      <c r="K4160" s="3"/>
      <c r="L4160" s="3"/>
      <c r="N4160" s="121"/>
    </row>
    <row r="4161" spans="1:14" x14ac:dyDescent="0.35">
      <c r="A4161" s="3"/>
      <c r="B4161" s="3"/>
      <c r="C4161" s="3"/>
      <c r="D4161" s="3"/>
      <c r="E4161" s="3"/>
      <c r="F4161" s="3"/>
      <c r="G4161" s="3"/>
      <c r="H4161" s="3"/>
      <c r="I4161" s="3"/>
      <c r="J4161" s="3"/>
      <c r="K4161" s="3"/>
      <c r="L4161" s="3"/>
      <c r="N4161" s="121"/>
    </row>
    <row r="4162" spans="1:14" x14ac:dyDescent="0.35">
      <c r="A4162" s="3"/>
      <c r="B4162" s="3"/>
      <c r="C4162" s="3"/>
      <c r="D4162" s="3"/>
      <c r="E4162" s="3"/>
      <c r="F4162" s="3"/>
      <c r="G4162" s="3"/>
      <c r="H4162" s="3"/>
      <c r="I4162" s="3"/>
      <c r="J4162" s="3"/>
      <c r="K4162" s="3"/>
      <c r="L4162" s="3"/>
      <c r="N4162" s="121"/>
    </row>
    <row r="4163" spans="1:14" x14ac:dyDescent="0.35">
      <c r="A4163" s="3"/>
      <c r="B4163" s="3"/>
      <c r="C4163" s="3"/>
      <c r="D4163" s="3"/>
      <c r="E4163" s="3"/>
      <c r="F4163" s="3"/>
      <c r="G4163" s="3"/>
      <c r="H4163" s="3"/>
      <c r="I4163" s="3"/>
      <c r="J4163" s="3"/>
      <c r="K4163" s="3"/>
      <c r="L4163" s="3"/>
      <c r="N4163" s="121"/>
    </row>
    <row r="4164" spans="1:14" x14ac:dyDescent="0.35">
      <c r="A4164" s="3"/>
      <c r="B4164" s="3"/>
      <c r="C4164" s="3"/>
      <c r="D4164" s="3"/>
      <c r="E4164" s="3"/>
      <c r="F4164" s="3"/>
      <c r="G4164" s="3"/>
      <c r="H4164" s="3"/>
      <c r="I4164" s="3"/>
      <c r="J4164" s="3"/>
      <c r="K4164" s="3"/>
      <c r="L4164" s="3"/>
      <c r="N4164" s="121"/>
    </row>
    <row r="4165" spans="1:14" x14ac:dyDescent="0.35">
      <c r="A4165" s="3"/>
      <c r="B4165" s="3"/>
      <c r="C4165" s="3"/>
      <c r="D4165" s="3"/>
      <c r="E4165" s="3"/>
      <c r="F4165" s="3"/>
      <c r="G4165" s="3"/>
      <c r="H4165" s="3"/>
      <c r="I4165" s="3"/>
      <c r="J4165" s="3"/>
      <c r="K4165" s="3"/>
      <c r="L4165" s="3"/>
      <c r="N4165" s="121"/>
    </row>
    <row r="4166" spans="1:14" x14ac:dyDescent="0.35">
      <c r="A4166" s="3"/>
      <c r="B4166" s="3"/>
      <c r="C4166" s="3"/>
      <c r="D4166" s="3"/>
      <c r="E4166" s="3"/>
      <c r="F4166" s="3"/>
      <c r="G4166" s="3"/>
      <c r="H4166" s="3"/>
      <c r="I4166" s="3"/>
      <c r="J4166" s="3"/>
      <c r="K4166" s="3"/>
      <c r="L4166" s="3"/>
      <c r="N4166" s="121"/>
    </row>
    <row r="4167" spans="1:14" x14ac:dyDescent="0.35">
      <c r="A4167" s="3"/>
      <c r="B4167" s="3"/>
      <c r="C4167" s="3"/>
      <c r="D4167" s="3"/>
      <c r="E4167" s="3"/>
      <c r="F4167" s="3"/>
      <c r="G4167" s="3"/>
      <c r="H4167" s="3"/>
      <c r="I4167" s="3"/>
      <c r="J4167" s="3"/>
      <c r="K4167" s="3"/>
      <c r="L4167" s="3"/>
      <c r="N4167" s="121"/>
    </row>
    <row r="4168" spans="1:14" x14ac:dyDescent="0.35">
      <c r="A4168" s="3"/>
      <c r="B4168" s="3"/>
      <c r="C4168" s="3"/>
      <c r="D4168" s="3"/>
      <c r="E4168" s="3"/>
      <c r="F4168" s="3"/>
      <c r="G4168" s="3"/>
      <c r="H4168" s="3"/>
      <c r="I4168" s="3"/>
      <c r="J4168" s="3"/>
      <c r="K4168" s="3"/>
      <c r="L4168" s="3"/>
      <c r="N4168" s="121"/>
    </row>
    <row r="4169" spans="1:14" x14ac:dyDescent="0.35">
      <c r="A4169" s="3"/>
      <c r="B4169" s="3"/>
      <c r="C4169" s="3"/>
      <c r="D4169" s="3"/>
      <c r="E4169" s="3"/>
      <c r="F4169" s="3"/>
      <c r="G4169" s="3"/>
      <c r="H4169" s="3"/>
      <c r="I4169" s="3"/>
      <c r="J4169" s="3"/>
      <c r="K4169" s="3"/>
      <c r="L4169" s="3"/>
      <c r="N4169" s="121"/>
    </row>
    <row r="4170" spans="1:14" x14ac:dyDescent="0.35">
      <c r="A4170" s="3"/>
      <c r="B4170" s="3"/>
      <c r="C4170" s="3"/>
      <c r="D4170" s="3"/>
      <c r="E4170" s="3"/>
      <c r="F4170" s="3"/>
      <c r="G4170" s="3"/>
      <c r="H4170" s="3"/>
      <c r="I4170" s="3"/>
      <c r="J4170" s="3"/>
      <c r="K4170" s="3"/>
      <c r="L4170" s="3"/>
      <c r="N4170" s="121"/>
    </row>
    <row r="4171" spans="1:14" x14ac:dyDescent="0.35">
      <c r="A4171" s="3"/>
      <c r="B4171" s="3"/>
      <c r="C4171" s="3"/>
      <c r="D4171" s="3"/>
      <c r="E4171" s="3"/>
      <c r="F4171" s="3"/>
      <c r="G4171" s="3"/>
      <c r="H4171" s="3"/>
      <c r="I4171" s="3"/>
      <c r="J4171" s="3"/>
      <c r="K4171" s="3"/>
      <c r="L4171" s="3"/>
      <c r="N4171" s="121"/>
    </row>
    <row r="4172" spans="1:14" x14ac:dyDescent="0.35">
      <c r="A4172" s="3"/>
      <c r="B4172" s="3"/>
      <c r="C4172" s="3"/>
      <c r="D4172" s="3"/>
      <c r="E4172" s="3"/>
      <c r="F4172" s="3"/>
      <c r="G4172" s="3"/>
      <c r="H4172" s="3"/>
      <c r="I4172" s="3"/>
      <c r="J4172" s="3"/>
      <c r="K4172" s="3"/>
      <c r="L4172" s="3"/>
      <c r="N4172" s="121"/>
    </row>
    <row r="4173" spans="1:14" x14ac:dyDescent="0.35">
      <c r="A4173" s="3"/>
      <c r="B4173" s="3"/>
      <c r="C4173" s="3"/>
      <c r="D4173" s="3"/>
      <c r="E4173" s="3"/>
      <c r="F4173" s="3"/>
      <c r="G4173" s="3"/>
      <c r="H4173" s="3"/>
      <c r="I4173" s="3"/>
      <c r="J4173" s="3"/>
      <c r="K4173" s="3"/>
      <c r="L4173" s="3"/>
      <c r="N4173" s="121"/>
    </row>
    <row r="4174" spans="1:14" x14ac:dyDescent="0.35">
      <c r="A4174" s="3"/>
      <c r="B4174" s="3"/>
      <c r="C4174" s="3"/>
      <c r="D4174" s="3"/>
      <c r="E4174" s="3"/>
      <c r="F4174" s="3"/>
      <c r="G4174" s="3"/>
      <c r="H4174" s="3"/>
      <c r="I4174" s="3"/>
      <c r="J4174" s="3"/>
      <c r="K4174" s="3"/>
      <c r="L4174" s="3"/>
      <c r="N4174" s="121"/>
    </row>
    <row r="4175" spans="1:14" x14ac:dyDescent="0.35">
      <c r="A4175" s="3"/>
      <c r="B4175" s="3"/>
      <c r="C4175" s="3"/>
      <c r="D4175" s="3"/>
      <c r="E4175" s="3"/>
      <c r="F4175" s="3"/>
      <c r="G4175" s="3"/>
      <c r="H4175" s="3"/>
      <c r="I4175" s="3"/>
      <c r="J4175" s="3"/>
      <c r="K4175" s="3"/>
      <c r="L4175" s="3"/>
      <c r="N4175" s="121"/>
    </row>
    <row r="4176" spans="1:14" x14ac:dyDescent="0.35">
      <c r="A4176" s="3"/>
      <c r="B4176" s="3"/>
      <c r="C4176" s="3"/>
      <c r="D4176" s="3"/>
      <c r="E4176" s="3"/>
      <c r="F4176" s="3"/>
      <c r="G4176" s="3"/>
      <c r="H4176" s="3"/>
      <c r="I4176" s="3"/>
      <c r="J4176" s="3"/>
      <c r="K4176" s="3"/>
      <c r="L4176" s="3"/>
      <c r="N4176" s="121"/>
    </row>
    <row r="4177" spans="1:14" x14ac:dyDescent="0.35">
      <c r="A4177" s="3"/>
      <c r="B4177" s="3"/>
      <c r="C4177" s="3"/>
      <c r="D4177" s="3"/>
      <c r="E4177" s="3"/>
      <c r="F4177" s="3"/>
      <c r="G4177" s="3"/>
      <c r="H4177" s="3"/>
      <c r="I4177" s="3"/>
      <c r="J4177" s="3"/>
      <c r="K4177" s="3"/>
      <c r="L4177" s="3"/>
      <c r="N4177" s="121"/>
    </row>
    <row r="4178" spans="1:14" x14ac:dyDescent="0.35">
      <c r="A4178" s="3"/>
      <c r="B4178" s="3"/>
      <c r="C4178" s="3"/>
      <c r="D4178" s="3"/>
      <c r="E4178" s="3"/>
      <c r="F4178" s="3"/>
      <c r="G4178" s="3"/>
      <c r="H4178" s="3"/>
      <c r="I4178" s="3"/>
      <c r="J4178" s="3"/>
      <c r="K4178" s="3"/>
      <c r="L4178" s="3"/>
      <c r="N4178" s="121"/>
    </row>
    <row r="4179" spans="1:14" x14ac:dyDescent="0.35">
      <c r="A4179" s="3"/>
      <c r="B4179" s="3"/>
      <c r="C4179" s="3"/>
      <c r="D4179" s="3"/>
      <c r="E4179" s="3"/>
      <c r="F4179" s="3"/>
      <c r="G4179" s="3"/>
      <c r="H4179" s="3"/>
      <c r="I4179" s="3"/>
      <c r="J4179" s="3"/>
      <c r="K4179" s="3"/>
      <c r="L4179" s="3"/>
      <c r="N4179" s="121"/>
    </row>
    <row r="4180" spans="1:14" x14ac:dyDescent="0.35">
      <c r="A4180" s="3"/>
      <c r="B4180" s="3"/>
      <c r="C4180" s="3"/>
      <c r="D4180" s="3"/>
      <c r="E4180" s="3"/>
      <c r="F4180" s="3"/>
      <c r="G4180" s="3"/>
      <c r="H4180" s="3"/>
      <c r="I4180" s="3"/>
      <c r="J4180" s="3"/>
      <c r="K4180" s="3"/>
      <c r="L4180" s="3"/>
      <c r="N4180" s="121"/>
    </row>
    <row r="4181" spans="1:14" x14ac:dyDescent="0.35">
      <c r="A4181" s="3"/>
      <c r="B4181" s="3"/>
      <c r="C4181" s="3"/>
      <c r="D4181" s="3"/>
      <c r="E4181" s="3"/>
      <c r="F4181" s="3"/>
      <c r="G4181" s="3"/>
      <c r="H4181" s="3"/>
      <c r="I4181" s="3"/>
      <c r="J4181" s="3"/>
      <c r="K4181" s="3"/>
      <c r="L4181" s="3"/>
      <c r="N4181" s="121"/>
    </row>
    <row r="4182" spans="1:14" x14ac:dyDescent="0.35">
      <c r="A4182" s="3"/>
      <c r="B4182" s="3"/>
      <c r="C4182" s="3"/>
      <c r="D4182" s="3"/>
      <c r="E4182" s="3"/>
      <c r="F4182" s="3"/>
      <c r="G4182" s="3"/>
      <c r="H4182" s="3"/>
      <c r="I4182" s="3"/>
      <c r="J4182" s="3"/>
      <c r="K4182" s="3"/>
      <c r="L4182" s="3"/>
      <c r="N4182" s="121"/>
    </row>
    <row r="4183" spans="1:14" x14ac:dyDescent="0.35">
      <c r="A4183" s="3"/>
      <c r="B4183" s="3"/>
      <c r="C4183" s="3"/>
      <c r="D4183" s="3"/>
      <c r="E4183" s="3"/>
      <c r="F4183" s="3"/>
      <c r="G4183" s="3"/>
      <c r="H4183" s="3"/>
      <c r="I4183" s="3"/>
      <c r="J4183" s="3"/>
      <c r="K4183" s="3"/>
      <c r="L4183" s="3"/>
      <c r="N4183" s="121"/>
    </row>
    <row r="4184" spans="1:14" x14ac:dyDescent="0.35">
      <c r="A4184" s="3"/>
      <c r="B4184" s="3"/>
      <c r="C4184" s="3"/>
      <c r="D4184" s="3"/>
      <c r="E4184" s="3"/>
      <c r="F4184" s="3"/>
      <c r="G4184" s="3"/>
      <c r="H4184" s="3"/>
      <c r="I4184" s="3"/>
      <c r="J4184" s="3"/>
      <c r="K4184" s="3"/>
      <c r="L4184" s="3"/>
      <c r="N4184" s="121"/>
    </row>
    <row r="4185" spans="1:14" x14ac:dyDescent="0.35">
      <c r="A4185" s="3"/>
      <c r="B4185" s="3"/>
      <c r="C4185" s="3"/>
      <c r="D4185" s="3"/>
      <c r="E4185" s="3"/>
      <c r="F4185" s="3"/>
      <c r="G4185" s="3"/>
      <c r="H4185" s="3"/>
      <c r="I4185" s="3"/>
      <c r="J4185" s="3"/>
      <c r="K4185" s="3"/>
      <c r="L4185" s="3"/>
      <c r="N4185" s="121"/>
    </row>
    <row r="4186" spans="1:14" x14ac:dyDescent="0.35">
      <c r="A4186" s="3"/>
      <c r="B4186" s="3"/>
      <c r="C4186" s="3"/>
      <c r="D4186" s="3"/>
      <c r="E4186" s="3"/>
      <c r="F4186" s="3"/>
      <c r="G4186" s="3"/>
      <c r="H4186" s="3"/>
      <c r="I4186" s="3"/>
      <c r="J4186" s="3"/>
      <c r="K4186" s="3"/>
      <c r="L4186" s="3"/>
      <c r="N4186" s="121"/>
    </row>
    <row r="4187" spans="1:14" x14ac:dyDescent="0.35">
      <c r="A4187" s="3"/>
      <c r="B4187" s="3"/>
      <c r="C4187" s="3"/>
      <c r="D4187" s="3"/>
      <c r="E4187" s="3"/>
      <c r="F4187" s="3"/>
      <c r="G4187" s="3"/>
      <c r="H4187" s="3"/>
      <c r="I4187" s="3"/>
      <c r="J4187" s="3"/>
      <c r="K4187" s="3"/>
      <c r="L4187" s="3"/>
      <c r="N4187" s="121"/>
    </row>
    <row r="4188" spans="1:14" x14ac:dyDescent="0.35">
      <c r="A4188" s="3"/>
      <c r="B4188" s="3"/>
      <c r="C4188" s="3"/>
      <c r="D4188" s="3"/>
      <c r="E4188" s="3"/>
      <c r="F4188" s="3"/>
      <c r="G4188" s="3"/>
      <c r="H4188" s="3"/>
      <c r="I4188" s="3"/>
      <c r="J4188" s="3"/>
      <c r="K4188" s="3"/>
      <c r="L4188" s="3"/>
      <c r="N4188" s="121"/>
    </row>
    <row r="4189" spans="1:14" x14ac:dyDescent="0.35">
      <c r="A4189" s="3"/>
      <c r="B4189" s="3"/>
      <c r="C4189" s="3"/>
      <c r="D4189" s="3"/>
      <c r="E4189" s="3"/>
      <c r="F4189" s="3"/>
      <c r="G4189" s="3"/>
      <c r="H4189" s="3"/>
      <c r="I4189" s="3"/>
      <c r="J4189" s="3"/>
      <c r="K4189" s="3"/>
      <c r="L4189" s="3"/>
      <c r="N4189" s="121"/>
    </row>
    <row r="4190" spans="1:14" x14ac:dyDescent="0.35">
      <c r="A4190" s="3"/>
      <c r="B4190" s="3"/>
      <c r="C4190" s="3"/>
      <c r="D4190" s="3"/>
      <c r="E4190" s="3"/>
      <c r="F4190" s="3"/>
      <c r="G4190" s="3"/>
      <c r="H4190" s="3"/>
      <c r="I4190" s="3"/>
      <c r="J4190" s="3"/>
      <c r="K4190" s="3"/>
      <c r="L4190" s="3"/>
      <c r="N4190" s="121"/>
    </row>
    <row r="4191" spans="1:14" x14ac:dyDescent="0.35">
      <c r="A4191" s="3"/>
      <c r="B4191" s="3"/>
      <c r="C4191" s="3"/>
      <c r="D4191" s="3"/>
      <c r="E4191" s="3"/>
      <c r="F4191" s="3"/>
      <c r="G4191" s="3"/>
      <c r="H4191" s="3"/>
      <c r="I4191" s="3"/>
      <c r="J4191" s="3"/>
      <c r="K4191" s="3"/>
      <c r="L4191" s="3"/>
      <c r="N4191" s="121"/>
    </row>
    <row r="4192" spans="1:14" x14ac:dyDescent="0.35">
      <c r="A4192" s="3"/>
      <c r="B4192" s="3"/>
      <c r="C4192" s="3"/>
      <c r="D4192" s="3"/>
      <c r="E4192" s="3"/>
      <c r="F4192" s="3"/>
      <c r="G4192" s="3"/>
      <c r="H4192" s="3"/>
      <c r="I4192" s="3"/>
      <c r="J4192" s="3"/>
      <c r="K4192" s="3"/>
      <c r="L4192" s="3"/>
      <c r="N4192" s="121"/>
    </row>
    <row r="4193" spans="1:14" x14ac:dyDescent="0.35">
      <c r="A4193" s="3"/>
      <c r="B4193" s="3"/>
      <c r="C4193" s="3"/>
      <c r="D4193" s="3"/>
      <c r="E4193" s="3"/>
      <c r="F4193" s="3"/>
      <c r="G4193" s="3"/>
      <c r="H4193" s="3"/>
      <c r="I4193" s="3"/>
      <c r="J4193" s="3"/>
      <c r="K4193" s="3"/>
      <c r="L4193" s="3"/>
      <c r="N4193" s="121"/>
    </row>
    <row r="4194" spans="1:14" x14ac:dyDescent="0.35">
      <c r="A4194" s="3"/>
      <c r="B4194" s="3"/>
      <c r="C4194" s="3"/>
      <c r="D4194" s="3"/>
      <c r="E4194" s="3"/>
      <c r="F4194" s="3"/>
      <c r="G4194" s="3"/>
      <c r="H4194" s="3"/>
      <c r="I4194" s="3"/>
      <c r="J4194" s="3"/>
      <c r="K4194" s="3"/>
      <c r="L4194" s="3"/>
      <c r="N4194" s="121"/>
    </row>
    <row r="4195" spans="1:14" x14ac:dyDescent="0.35">
      <c r="A4195" s="3"/>
      <c r="B4195" s="3"/>
      <c r="C4195" s="3"/>
      <c r="D4195" s="3"/>
      <c r="E4195" s="3"/>
      <c r="F4195" s="3"/>
      <c r="G4195" s="3"/>
      <c r="H4195" s="3"/>
      <c r="I4195" s="3"/>
      <c r="J4195" s="3"/>
      <c r="K4195" s="3"/>
      <c r="L4195" s="3"/>
      <c r="N4195" s="121"/>
    </row>
    <row r="4196" spans="1:14" x14ac:dyDescent="0.35">
      <c r="A4196" s="3"/>
      <c r="B4196" s="3"/>
      <c r="C4196" s="3"/>
      <c r="D4196" s="3"/>
      <c r="E4196" s="3"/>
      <c r="F4196" s="3"/>
      <c r="G4196" s="3"/>
      <c r="H4196" s="3"/>
      <c r="I4196" s="3"/>
      <c r="J4196" s="3"/>
      <c r="K4196" s="3"/>
      <c r="L4196" s="3"/>
      <c r="N4196" s="121"/>
    </row>
    <row r="4197" spans="1:14" x14ac:dyDescent="0.35">
      <c r="A4197" s="3"/>
      <c r="B4197" s="3"/>
      <c r="C4197" s="3"/>
      <c r="D4197" s="3"/>
      <c r="E4197" s="3"/>
      <c r="F4197" s="3"/>
      <c r="G4197" s="3"/>
      <c r="H4197" s="3"/>
      <c r="I4197" s="3"/>
      <c r="J4197" s="3"/>
      <c r="K4197" s="3"/>
      <c r="L4197" s="3"/>
      <c r="N4197" s="121"/>
    </row>
    <row r="4198" spans="1:14" x14ac:dyDescent="0.35">
      <c r="A4198" s="3"/>
      <c r="B4198" s="3"/>
      <c r="C4198" s="3"/>
      <c r="D4198" s="3"/>
      <c r="E4198" s="3"/>
      <c r="F4198" s="3"/>
      <c r="G4198" s="3"/>
      <c r="H4198" s="3"/>
      <c r="I4198" s="3"/>
      <c r="J4198" s="3"/>
      <c r="K4198" s="3"/>
      <c r="L4198" s="3"/>
      <c r="N4198" s="121"/>
    </row>
    <row r="4199" spans="1:14" x14ac:dyDescent="0.35">
      <c r="A4199" s="3"/>
      <c r="B4199" s="3"/>
      <c r="C4199" s="3"/>
      <c r="D4199" s="3"/>
      <c r="E4199" s="3"/>
      <c r="F4199" s="3"/>
      <c r="G4199" s="3"/>
      <c r="H4199" s="3"/>
      <c r="I4199" s="3"/>
      <c r="J4199" s="3"/>
      <c r="K4199" s="3"/>
      <c r="L4199" s="3"/>
      <c r="N4199" s="121"/>
    </row>
    <row r="4200" spans="1:14" x14ac:dyDescent="0.35">
      <c r="A4200" s="3"/>
      <c r="B4200" s="3"/>
      <c r="C4200" s="3"/>
      <c r="D4200" s="3"/>
      <c r="E4200" s="3"/>
      <c r="F4200" s="3"/>
      <c r="G4200" s="3"/>
      <c r="H4200" s="3"/>
      <c r="I4200" s="3"/>
      <c r="J4200" s="3"/>
      <c r="K4200" s="3"/>
      <c r="L4200" s="3"/>
      <c r="N4200" s="121"/>
    </row>
    <row r="4201" spans="1:14" x14ac:dyDescent="0.35">
      <c r="A4201" s="3"/>
      <c r="B4201" s="3"/>
      <c r="C4201" s="3"/>
      <c r="D4201" s="3"/>
      <c r="E4201" s="3"/>
      <c r="F4201" s="3"/>
      <c r="G4201" s="3"/>
      <c r="H4201" s="3"/>
      <c r="I4201" s="3"/>
      <c r="J4201" s="3"/>
      <c r="K4201" s="3"/>
      <c r="L4201" s="3"/>
      <c r="N4201" s="121"/>
    </row>
    <row r="4202" spans="1:14" x14ac:dyDescent="0.35">
      <c r="A4202" s="3"/>
      <c r="B4202" s="3"/>
      <c r="C4202" s="3"/>
      <c r="D4202" s="3"/>
      <c r="E4202" s="3"/>
      <c r="F4202" s="3"/>
      <c r="G4202" s="3"/>
      <c r="H4202" s="3"/>
      <c r="I4202" s="3"/>
      <c r="J4202" s="3"/>
      <c r="K4202" s="3"/>
      <c r="L4202" s="3"/>
      <c r="N4202" s="121"/>
    </row>
    <row r="4203" spans="1:14" x14ac:dyDescent="0.35">
      <c r="A4203" s="3"/>
      <c r="B4203" s="3"/>
      <c r="C4203" s="3"/>
      <c r="D4203" s="3"/>
      <c r="E4203" s="3"/>
      <c r="F4203" s="3"/>
      <c r="G4203" s="3"/>
      <c r="H4203" s="3"/>
      <c r="I4203" s="3"/>
      <c r="J4203" s="3"/>
      <c r="K4203" s="3"/>
      <c r="L4203" s="3"/>
      <c r="N4203" s="121"/>
    </row>
    <row r="4204" spans="1:14" x14ac:dyDescent="0.35">
      <c r="A4204" s="3"/>
      <c r="B4204" s="3"/>
      <c r="C4204" s="3"/>
      <c r="D4204" s="3"/>
      <c r="E4204" s="3"/>
      <c r="F4204" s="3"/>
      <c r="G4204" s="3"/>
      <c r="H4204" s="3"/>
      <c r="I4204" s="3"/>
      <c r="J4204" s="3"/>
      <c r="K4204" s="3"/>
      <c r="L4204" s="3"/>
      <c r="N4204" s="121"/>
    </row>
    <row r="4205" spans="1:14" x14ac:dyDescent="0.35">
      <c r="A4205" s="3"/>
      <c r="B4205" s="3"/>
      <c r="C4205" s="3"/>
      <c r="D4205" s="3"/>
      <c r="E4205" s="3"/>
      <c r="F4205" s="3"/>
      <c r="G4205" s="3"/>
      <c r="H4205" s="3"/>
      <c r="I4205" s="3"/>
      <c r="J4205" s="3"/>
      <c r="K4205" s="3"/>
      <c r="L4205" s="3"/>
      <c r="N4205" s="121"/>
    </row>
    <row r="4206" spans="1:14" x14ac:dyDescent="0.35">
      <c r="A4206" s="3"/>
      <c r="B4206" s="3"/>
      <c r="C4206" s="3"/>
      <c r="D4206" s="3"/>
      <c r="E4206" s="3"/>
      <c r="F4206" s="3"/>
      <c r="G4206" s="3"/>
      <c r="H4206" s="3"/>
      <c r="I4206" s="3"/>
      <c r="J4206" s="3"/>
      <c r="K4206" s="3"/>
      <c r="L4206" s="3"/>
      <c r="N4206" s="121"/>
    </row>
    <row r="4207" spans="1:14" x14ac:dyDescent="0.35">
      <c r="A4207" s="3"/>
      <c r="B4207" s="3"/>
      <c r="C4207" s="3"/>
      <c r="D4207" s="3"/>
      <c r="E4207" s="3"/>
      <c r="F4207" s="3"/>
      <c r="G4207" s="3"/>
      <c r="H4207" s="3"/>
      <c r="I4207" s="3"/>
      <c r="J4207" s="3"/>
      <c r="K4207" s="3"/>
      <c r="L4207" s="3"/>
      <c r="N4207" s="121"/>
    </row>
    <row r="4208" spans="1:14" x14ac:dyDescent="0.35">
      <c r="A4208" s="3"/>
      <c r="B4208" s="3"/>
      <c r="C4208" s="3"/>
      <c r="D4208" s="3"/>
      <c r="E4208" s="3"/>
      <c r="F4208" s="3"/>
      <c r="G4208" s="3"/>
      <c r="H4208" s="3"/>
      <c r="I4208" s="3"/>
      <c r="J4208" s="3"/>
      <c r="K4208" s="3"/>
      <c r="L4208" s="3"/>
      <c r="N4208" s="121"/>
    </row>
    <row r="4209" spans="1:14" x14ac:dyDescent="0.35">
      <c r="A4209" s="3"/>
      <c r="B4209" s="3"/>
      <c r="C4209" s="3"/>
      <c r="D4209" s="3"/>
      <c r="E4209" s="3"/>
      <c r="F4209" s="3"/>
      <c r="G4209" s="3"/>
      <c r="H4209" s="3"/>
      <c r="I4209" s="3"/>
      <c r="J4209" s="3"/>
      <c r="K4209" s="3"/>
      <c r="L4209" s="3"/>
      <c r="N4209" s="121"/>
    </row>
    <row r="4210" spans="1:14" x14ac:dyDescent="0.35">
      <c r="A4210" s="3"/>
      <c r="B4210" s="3"/>
      <c r="C4210" s="3"/>
      <c r="D4210" s="3"/>
      <c r="E4210" s="3"/>
      <c r="F4210" s="3"/>
      <c r="G4210" s="3"/>
      <c r="H4210" s="3"/>
      <c r="I4210" s="3"/>
      <c r="J4210" s="3"/>
      <c r="K4210" s="3"/>
      <c r="L4210" s="3"/>
      <c r="N4210" s="121"/>
    </row>
    <row r="4211" spans="1:14" x14ac:dyDescent="0.35">
      <c r="A4211" s="3"/>
      <c r="B4211" s="3"/>
      <c r="C4211" s="3"/>
      <c r="D4211" s="3"/>
      <c r="E4211" s="3"/>
      <c r="F4211" s="3"/>
      <c r="G4211" s="3"/>
      <c r="H4211" s="3"/>
      <c r="I4211" s="3"/>
      <c r="J4211" s="3"/>
      <c r="K4211" s="3"/>
      <c r="L4211" s="3"/>
      <c r="N4211" s="121"/>
    </row>
    <row r="4212" spans="1:14" x14ac:dyDescent="0.35">
      <c r="A4212" s="3"/>
      <c r="B4212" s="3"/>
      <c r="C4212" s="3"/>
      <c r="D4212" s="3"/>
      <c r="E4212" s="3"/>
      <c r="F4212" s="3"/>
      <c r="G4212" s="3"/>
      <c r="H4212" s="3"/>
      <c r="I4212" s="3"/>
      <c r="J4212" s="3"/>
      <c r="K4212" s="3"/>
      <c r="L4212" s="3"/>
      <c r="N4212" s="121"/>
    </row>
    <row r="4213" spans="1:14" x14ac:dyDescent="0.35">
      <c r="A4213" s="3"/>
      <c r="B4213" s="3"/>
      <c r="C4213" s="3"/>
      <c r="D4213" s="3"/>
      <c r="E4213" s="3"/>
      <c r="F4213" s="3"/>
      <c r="G4213" s="3"/>
      <c r="H4213" s="3"/>
      <c r="I4213" s="3"/>
      <c r="J4213" s="3"/>
      <c r="K4213" s="3"/>
      <c r="L4213" s="3"/>
      <c r="N4213" s="121"/>
    </row>
    <row r="4214" spans="1:14" x14ac:dyDescent="0.35">
      <c r="A4214" s="3"/>
      <c r="B4214" s="3"/>
      <c r="C4214" s="3"/>
      <c r="D4214" s="3"/>
      <c r="E4214" s="3"/>
      <c r="F4214" s="3"/>
      <c r="G4214" s="3"/>
      <c r="H4214" s="3"/>
      <c r="I4214" s="3"/>
      <c r="J4214" s="3"/>
      <c r="K4214" s="3"/>
      <c r="L4214" s="3"/>
      <c r="N4214" s="121"/>
    </row>
    <row r="4215" spans="1:14" x14ac:dyDescent="0.35">
      <c r="A4215" s="3"/>
      <c r="B4215" s="3"/>
      <c r="C4215" s="3"/>
      <c r="D4215" s="3"/>
      <c r="E4215" s="3"/>
      <c r="F4215" s="3"/>
      <c r="G4215" s="3"/>
      <c r="H4215" s="3"/>
      <c r="I4215" s="3"/>
      <c r="J4215" s="3"/>
      <c r="K4215" s="3"/>
      <c r="L4215" s="3"/>
      <c r="N4215" s="121"/>
    </row>
    <row r="4216" spans="1:14" x14ac:dyDescent="0.35">
      <c r="A4216" s="3"/>
      <c r="B4216" s="3"/>
      <c r="C4216" s="3"/>
      <c r="D4216" s="3"/>
      <c r="E4216" s="3"/>
      <c r="F4216" s="3"/>
      <c r="G4216" s="3"/>
      <c r="H4216" s="3"/>
      <c r="I4216" s="3"/>
      <c r="J4216" s="3"/>
      <c r="K4216" s="3"/>
      <c r="L4216" s="3"/>
      <c r="N4216" s="121"/>
    </row>
    <row r="4217" spans="1:14" x14ac:dyDescent="0.35">
      <c r="A4217" s="3"/>
      <c r="B4217" s="3"/>
      <c r="C4217" s="3"/>
      <c r="D4217" s="3"/>
      <c r="E4217" s="3"/>
      <c r="F4217" s="3"/>
      <c r="G4217" s="3"/>
      <c r="H4217" s="3"/>
      <c r="I4217" s="3"/>
      <c r="J4217" s="3"/>
      <c r="K4217" s="3"/>
      <c r="L4217" s="3"/>
      <c r="N4217" s="121"/>
    </row>
    <row r="4218" spans="1:14" x14ac:dyDescent="0.35">
      <c r="A4218" s="3"/>
      <c r="B4218" s="3"/>
      <c r="C4218" s="3"/>
      <c r="D4218" s="3"/>
      <c r="E4218" s="3"/>
      <c r="F4218" s="3"/>
      <c r="G4218" s="3"/>
      <c r="H4218" s="3"/>
      <c r="I4218" s="3"/>
      <c r="J4218" s="3"/>
      <c r="K4218" s="3"/>
      <c r="L4218" s="3"/>
      <c r="N4218" s="121"/>
    </row>
    <row r="4219" spans="1:14" x14ac:dyDescent="0.35">
      <c r="A4219" s="3"/>
      <c r="B4219" s="3"/>
      <c r="C4219" s="3"/>
      <c r="D4219" s="3"/>
      <c r="E4219" s="3"/>
      <c r="F4219" s="3"/>
      <c r="G4219" s="3"/>
      <c r="H4219" s="3"/>
      <c r="I4219" s="3"/>
      <c r="J4219" s="3"/>
      <c r="K4219" s="3"/>
      <c r="L4219" s="3"/>
      <c r="N4219" s="121"/>
    </row>
    <row r="4220" spans="1:14" x14ac:dyDescent="0.35">
      <c r="A4220" s="3"/>
      <c r="B4220" s="3"/>
      <c r="C4220" s="3"/>
      <c r="D4220" s="3"/>
      <c r="E4220" s="3"/>
      <c r="F4220" s="3"/>
      <c r="G4220" s="3"/>
      <c r="H4220" s="3"/>
      <c r="I4220" s="3"/>
      <c r="J4220" s="3"/>
      <c r="K4220" s="3"/>
      <c r="L4220" s="3"/>
      <c r="N4220" s="121"/>
    </row>
    <row r="4221" spans="1:14" x14ac:dyDescent="0.35">
      <c r="A4221" s="3"/>
      <c r="B4221" s="3"/>
      <c r="C4221" s="3"/>
      <c r="D4221" s="3"/>
      <c r="E4221" s="3"/>
      <c r="F4221" s="3"/>
      <c r="G4221" s="3"/>
      <c r="H4221" s="3"/>
      <c r="I4221" s="3"/>
      <c r="J4221" s="3"/>
      <c r="K4221" s="3"/>
      <c r="L4221" s="3"/>
      <c r="N4221" s="121"/>
    </row>
    <row r="4222" spans="1:14" x14ac:dyDescent="0.35">
      <c r="A4222" s="3"/>
      <c r="B4222" s="3"/>
      <c r="C4222" s="3"/>
      <c r="D4222" s="3"/>
      <c r="E4222" s="3"/>
      <c r="F4222" s="3"/>
      <c r="G4222" s="3"/>
      <c r="H4222" s="3"/>
      <c r="I4222" s="3"/>
      <c r="J4222" s="3"/>
      <c r="K4222" s="3"/>
      <c r="L4222" s="3"/>
      <c r="N4222" s="121"/>
    </row>
    <row r="4223" spans="1:14" x14ac:dyDescent="0.35">
      <c r="A4223" s="3"/>
      <c r="B4223" s="3"/>
      <c r="C4223" s="3"/>
      <c r="D4223" s="3"/>
      <c r="E4223" s="3"/>
      <c r="F4223" s="3"/>
      <c r="G4223" s="3"/>
      <c r="H4223" s="3"/>
      <c r="I4223" s="3"/>
      <c r="J4223" s="3"/>
      <c r="K4223" s="3"/>
      <c r="L4223" s="3"/>
      <c r="N4223" s="121"/>
    </row>
    <row r="4224" spans="1:14" x14ac:dyDescent="0.35">
      <c r="A4224" s="3"/>
      <c r="B4224" s="3"/>
      <c r="C4224" s="3"/>
      <c r="D4224" s="3"/>
      <c r="E4224" s="3"/>
      <c r="F4224" s="3"/>
      <c r="G4224" s="3"/>
      <c r="H4224" s="3"/>
      <c r="I4224" s="3"/>
      <c r="J4224" s="3"/>
      <c r="K4224" s="3"/>
      <c r="L4224" s="3"/>
      <c r="N4224" s="121"/>
    </row>
    <row r="4225" spans="1:14" x14ac:dyDescent="0.35">
      <c r="A4225" s="3"/>
      <c r="B4225" s="3"/>
      <c r="C4225" s="3"/>
      <c r="D4225" s="3"/>
      <c r="E4225" s="3"/>
      <c r="F4225" s="3"/>
      <c r="G4225" s="3"/>
      <c r="H4225" s="3"/>
      <c r="I4225" s="3"/>
      <c r="J4225" s="3"/>
      <c r="K4225" s="3"/>
      <c r="L4225" s="3"/>
      <c r="N4225" s="121"/>
    </row>
    <row r="4226" spans="1:14" x14ac:dyDescent="0.35">
      <c r="A4226" s="3"/>
      <c r="B4226" s="3"/>
      <c r="C4226" s="3"/>
      <c r="D4226" s="3"/>
      <c r="E4226" s="3"/>
      <c r="F4226" s="3"/>
      <c r="G4226" s="3"/>
      <c r="H4226" s="3"/>
      <c r="I4226" s="3"/>
      <c r="J4226" s="3"/>
      <c r="K4226" s="3"/>
      <c r="L4226" s="3"/>
      <c r="N4226" s="121"/>
    </row>
    <row r="4227" spans="1:14" x14ac:dyDescent="0.35">
      <c r="A4227" s="3"/>
      <c r="B4227" s="3"/>
      <c r="C4227" s="3"/>
      <c r="D4227" s="3"/>
      <c r="E4227" s="3"/>
      <c r="F4227" s="3"/>
      <c r="G4227" s="3"/>
      <c r="H4227" s="3"/>
      <c r="I4227" s="3"/>
      <c r="J4227" s="3"/>
      <c r="K4227" s="3"/>
      <c r="L4227" s="3"/>
      <c r="N4227" s="121"/>
    </row>
    <row r="4228" spans="1:14" x14ac:dyDescent="0.35">
      <c r="A4228" s="3"/>
      <c r="B4228" s="3"/>
      <c r="C4228" s="3"/>
      <c r="D4228" s="3"/>
      <c r="E4228" s="3"/>
      <c r="F4228" s="3"/>
      <c r="G4228" s="3"/>
      <c r="H4228" s="3"/>
      <c r="I4228" s="3"/>
      <c r="J4228" s="3"/>
      <c r="K4228" s="3"/>
      <c r="L4228" s="3"/>
      <c r="N4228" s="121"/>
    </row>
    <row r="4229" spans="1:14" x14ac:dyDescent="0.35">
      <c r="A4229" s="3"/>
      <c r="B4229" s="3"/>
      <c r="C4229" s="3"/>
      <c r="D4229" s="3"/>
      <c r="E4229" s="3"/>
      <c r="F4229" s="3"/>
      <c r="G4229" s="3"/>
      <c r="H4229" s="3"/>
      <c r="I4229" s="3"/>
      <c r="J4229" s="3"/>
      <c r="K4229" s="3"/>
      <c r="L4229" s="3"/>
      <c r="N4229" s="121"/>
    </row>
    <row r="4230" spans="1:14" x14ac:dyDescent="0.35">
      <c r="A4230" s="3"/>
      <c r="B4230" s="3"/>
      <c r="C4230" s="3"/>
      <c r="D4230" s="3"/>
      <c r="E4230" s="3"/>
      <c r="F4230" s="3"/>
      <c r="G4230" s="3"/>
      <c r="H4230" s="3"/>
      <c r="I4230" s="3"/>
      <c r="J4230" s="3"/>
      <c r="K4230" s="3"/>
      <c r="L4230" s="3"/>
      <c r="N4230" s="121"/>
    </row>
    <row r="4231" spans="1:14" x14ac:dyDescent="0.35">
      <c r="A4231" s="3"/>
      <c r="B4231" s="3"/>
      <c r="C4231" s="3"/>
      <c r="D4231" s="3"/>
      <c r="E4231" s="3"/>
      <c r="F4231" s="3"/>
      <c r="G4231" s="3"/>
      <c r="H4231" s="3"/>
      <c r="I4231" s="3"/>
      <c r="J4231" s="3"/>
      <c r="K4231" s="3"/>
      <c r="L4231" s="3"/>
      <c r="N4231" s="121"/>
    </row>
    <row r="4232" spans="1:14" x14ac:dyDescent="0.35">
      <c r="A4232" s="3"/>
      <c r="B4232" s="3"/>
      <c r="C4232" s="3"/>
      <c r="D4232" s="3"/>
      <c r="E4232" s="3"/>
      <c r="F4232" s="3"/>
      <c r="G4232" s="3"/>
      <c r="H4232" s="3"/>
      <c r="I4232" s="3"/>
      <c r="J4232" s="3"/>
      <c r="K4232" s="3"/>
      <c r="L4232" s="3"/>
      <c r="N4232" s="121"/>
    </row>
    <row r="4233" spans="1:14" x14ac:dyDescent="0.35">
      <c r="A4233" s="3"/>
      <c r="B4233" s="3"/>
      <c r="C4233" s="3"/>
      <c r="D4233" s="3"/>
      <c r="E4233" s="3"/>
      <c r="F4233" s="3"/>
      <c r="G4233" s="3"/>
      <c r="H4233" s="3"/>
      <c r="I4233" s="3"/>
      <c r="J4233" s="3"/>
      <c r="K4233" s="3"/>
      <c r="L4233" s="3"/>
      <c r="N4233" s="121"/>
    </row>
    <row r="4234" spans="1:14" x14ac:dyDescent="0.35">
      <c r="A4234" s="3"/>
      <c r="B4234" s="3"/>
      <c r="C4234" s="3"/>
      <c r="D4234" s="3"/>
      <c r="E4234" s="3"/>
      <c r="F4234" s="3"/>
      <c r="G4234" s="3"/>
      <c r="H4234" s="3"/>
      <c r="I4234" s="3"/>
      <c r="J4234" s="3"/>
      <c r="K4234" s="3"/>
      <c r="L4234" s="3"/>
      <c r="N4234" s="121"/>
    </row>
    <row r="4235" spans="1:14" x14ac:dyDescent="0.35">
      <c r="A4235" s="3"/>
      <c r="B4235" s="3"/>
      <c r="C4235" s="3"/>
      <c r="D4235" s="3"/>
      <c r="E4235" s="3"/>
      <c r="F4235" s="3"/>
      <c r="G4235" s="3"/>
      <c r="H4235" s="3"/>
      <c r="I4235" s="3"/>
      <c r="J4235" s="3"/>
      <c r="K4235" s="3"/>
      <c r="L4235" s="3"/>
      <c r="N4235" s="121"/>
    </row>
    <row r="4236" spans="1:14" x14ac:dyDescent="0.35">
      <c r="A4236" s="3"/>
      <c r="B4236" s="3"/>
      <c r="C4236" s="3"/>
      <c r="D4236" s="3"/>
      <c r="E4236" s="3"/>
      <c r="F4236" s="3"/>
      <c r="G4236" s="3"/>
      <c r="H4236" s="3"/>
      <c r="I4236" s="3"/>
      <c r="J4236" s="3"/>
      <c r="K4236" s="3"/>
      <c r="L4236" s="3"/>
      <c r="N4236" s="121"/>
    </row>
    <row r="4237" spans="1:14" x14ac:dyDescent="0.35">
      <c r="A4237" s="3"/>
      <c r="B4237" s="3"/>
      <c r="C4237" s="3"/>
      <c r="D4237" s="3"/>
      <c r="E4237" s="3"/>
      <c r="F4237" s="3"/>
      <c r="G4237" s="3"/>
      <c r="H4237" s="3"/>
      <c r="I4237" s="3"/>
      <c r="J4237" s="3"/>
      <c r="K4237" s="3"/>
      <c r="L4237" s="3"/>
      <c r="N4237" s="121"/>
    </row>
    <row r="4238" spans="1:14" x14ac:dyDescent="0.35">
      <c r="A4238" s="3"/>
      <c r="B4238" s="3"/>
      <c r="C4238" s="3"/>
      <c r="D4238" s="3"/>
      <c r="E4238" s="3"/>
      <c r="F4238" s="3"/>
      <c r="G4238" s="3"/>
      <c r="H4238" s="3"/>
      <c r="I4238" s="3"/>
      <c r="J4238" s="3"/>
      <c r="K4238" s="3"/>
      <c r="L4238" s="3"/>
      <c r="N4238" s="121"/>
    </row>
    <row r="4239" spans="1:14" x14ac:dyDescent="0.35">
      <c r="A4239" s="3"/>
      <c r="B4239" s="3"/>
      <c r="C4239" s="3"/>
      <c r="D4239" s="3"/>
      <c r="E4239" s="3"/>
      <c r="F4239" s="3"/>
      <c r="G4239" s="3"/>
      <c r="H4239" s="3"/>
      <c r="I4239" s="3"/>
      <c r="J4239" s="3"/>
      <c r="K4239" s="3"/>
      <c r="L4239" s="3"/>
      <c r="N4239" s="121"/>
    </row>
    <row r="4240" spans="1:14" x14ac:dyDescent="0.35">
      <c r="A4240" s="3"/>
      <c r="B4240" s="3"/>
      <c r="C4240" s="3"/>
      <c r="D4240" s="3"/>
      <c r="E4240" s="3"/>
      <c r="F4240" s="3"/>
      <c r="G4240" s="3"/>
      <c r="H4240" s="3"/>
      <c r="I4240" s="3"/>
      <c r="J4240" s="3"/>
      <c r="K4240" s="3"/>
      <c r="L4240" s="3"/>
      <c r="N4240" s="121"/>
    </row>
    <row r="4241" spans="1:14" x14ac:dyDescent="0.35">
      <c r="A4241" s="3"/>
      <c r="B4241" s="3"/>
      <c r="C4241" s="3"/>
      <c r="D4241" s="3"/>
      <c r="E4241" s="3"/>
      <c r="F4241" s="3"/>
      <c r="G4241" s="3"/>
      <c r="H4241" s="3"/>
      <c r="I4241" s="3"/>
      <c r="J4241" s="3"/>
      <c r="K4241" s="3"/>
      <c r="L4241" s="3"/>
      <c r="N4241" s="121"/>
    </row>
    <row r="4242" spans="1:14" x14ac:dyDescent="0.35">
      <c r="A4242" s="3"/>
      <c r="B4242" s="3"/>
      <c r="C4242" s="3"/>
      <c r="D4242" s="3"/>
      <c r="E4242" s="3"/>
      <c r="F4242" s="3"/>
      <c r="G4242" s="3"/>
      <c r="H4242" s="3"/>
      <c r="I4242" s="3"/>
      <c r="J4242" s="3"/>
      <c r="K4242" s="3"/>
      <c r="L4242" s="3"/>
      <c r="N4242" s="121"/>
    </row>
    <row r="4243" spans="1:14" x14ac:dyDescent="0.35">
      <c r="A4243" s="3"/>
      <c r="B4243" s="3"/>
      <c r="C4243" s="3"/>
      <c r="D4243" s="3"/>
      <c r="E4243" s="3"/>
      <c r="F4243" s="3"/>
      <c r="G4243" s="3"/>
      <c r="H4243" s="3"/>
      <c r="I4243" s="3"/>
      <c r="J4243" s="3"/>
      <c r="K4243" s="3"/>
      <c r="L4243" s="3"/>
      <c r="N4243" s="121"/>
    </row>
    <row r="4244" spans="1:14" x14ac:dyDescent="0.35">
      <c r="A4244" s="3"/>
      <c r="B4244" s="3"/>
      <c r="C4244" s="3"/>
      <c r="D4244" s="3"/>
      <c r="E4244" s="3"/>
      <c r="F4244" s="3"/>
      <c r="G4244" s="3"/>
      <c r="H4244" s="3"/>
      <c r="I4244" s="3"/>
      <c r="J4244" s="3"/>
      <c r="K4244" s="3"/>
      <c r="L4244" s="3"/>
      <c r="N4244" s="121"/>
    </row>
    <row r="4245" spans="1:14" x14ac:dyDescent="0.35">
      <c r="A4245" s="3"/>
      <c r="B4245" s="3"/>
      <c r="C4245" s="3"/>
      <c r="D4245" s="3"/>
      <c r="E4245" s="3"/>
      <c r="F4245" s="3"/>
      <c r="G4245" s="3"/>
      <c r="H4245" s="3"/>
      <c r="I4245" s="3"/>
      <c r="J4245" s="3"/>
      <c r="K4245" s="3"/>
      <c r="L4245" s="3"/>
      <c r="N4245" s="121"/>
    </row>
    <row r="4246" spans="1:14" x14ac:dyDescent="0.35">
      <c r="A4246" s="3"/>
      <c r="B4246" s="3"/>
      <c r="C4246" s="3"/>
      <c r="D4246" s="3"/>
      <c r="E4246" s="3"/>
      <c r="F4246" s="3"/>
      <c r="G4246" s="3"/>
      <c r="H4246" s="3"/>
      <c r="I4246" s="3"/>
      <c r="J4246" s="3"/>
      <c r="K4246" s="3"/>
      <c r="L4246" s="3"/>
      <c r="N4246" s="121"/>
    </row>
    <row r="4247" spans="1:14" x14ac:dyDescent="0.35">
      <c r="A4247" s="3"/>
      <c r="B4247" s="3"/>
      <c r="C4247" s="3"/>
      <c r="D4247" s="3"/>
      <c r="E4247" s="3"/>
      <c r="F4247" s="3"/>
      <c r="G4247" s="3"/>
      <c r="H4247" s="3"/>
      <c r="I4247" s="3"/>
      <c r="J4247" s="3"/>
      <c r="K4247" s="3"/>
      <c r="L4247" s="3"/>
      <c r="N4247" s="121"/>
    </row>
    <row r="4248" spans="1:14" x14ac:dyDescent="0.35">
      <c r="A4248" s="3"/>
      <c r="B4248" s="3"/>
      <c r="C4248" s="3"/>
      <c r="D4248" s="3"/>
      <c r="E4248" s="3"/>
      <c r="F4248" s="3"/>
      <c r="G4248" s="3"/>
      <c r="H4248" s="3"/>
      <c r="I4248" s="3"/>
      <c r="J4248" s="3"/>
      <c r="K4248" s="3"/>
      <c r="L4248" s="3"/>
      <c r="N4248" s="121"/>
    </row>
    <row r="4249" spans="1:14" x14ac:dyDescent="0.35">
      <c r="A4249" s="3"/>
      <c r="B4249" s="3"/>
      <c r="C4249" s="3"/>
      <c r="D4249" s="3"/>
      <c r="E4249" s="3"/>
      <c r="F4249" s="3"/>
      <c r="G4249" s="3"/>
      <c r="H4249" s="3"/>
      <c r="I4249" s="3"/>
      <c r="J4249" s="3"/>
      <c r="K4249" s="3"/>
      <c r="L4249" s="3"/>
      <c r="N4249" s="121"/>
    </row>
    <row r="4250" spans="1:14" x14ac:dyDescent="0.35">
      <c r="A4250" s="3"/>
      <c r="B4250" s="3"/>
      <c r="C4250" s="3"/>
      <c r="D4250" s="3"/>
      <c r="E4250" s="3"/>
      <c r="F4250" s="3"/>
      <c r="G4250" s="3"/>
      <c r="H4250" s="3"/>
      <c r="I4250" s="3"/>
      <c r="J4250" s="3"/>
      <c r="K4250" s="3"/>
      <c r="L4250" s="3"/>
      <c r="N4250" s="121"/>
    </row>
    <row r="4251" spans="1:14" x14ac:dyDescent="0.35">
      <c r="A4251" s="3"/>
      <c r="B4251" s="3"/>
      <c r="C4251" s="3"/>
      <c r="D4251" s="3"/>
      <c r="E4251" s="3"/>
      <c r="F4251" s="3"/>
      <c r="G4251" s="3"/>
      <c r="H4251" s="3"/>
      <c r="I4251" s="3"/>
      <c r="J4251" s="3"/>
      <c r="K4251" s="3"/>
      <c r="L4251" s="3"/>
      <c r="N4251" s="121"/>
    </row>
    <row r="4252" spans="1:14" x14ac:dyDescent="0.35">
      <c r="A4252" s="3"/>
      <c r="B4252" s="3"/>
      <c r="C4252" s="3"/>
      <c r="D4252" s="3"/>
      <c r="E4252" s="3"/>
      <c r="F4252" s="3"/>
      <c r="G4252" s="3"/>
      <c r="H4252" s="3"/>
      <c r="I4252" s="3"/>
      <c r="J4252" s="3"/>
      <c r="K4252" s="3"/>
      <c r="L4252" s="3"/>
      <c r="N4252" s="121"/>
    </row>
    <row r="4253" spans="1:14" x14ac:dyDescent="0.35">
      <c r="A4253" s="3"/>
      <c r="B4253" s="3"/>
      <c r="C4253" s="3"/>
      <c r="D4253" s="3"/>
      <c r="E4253" s="3"/>
      <c r="F4253" s="3"/>
      <c r="G4253" s="3"/>
      <c r="H4253" s="3"/>
      <c r="I4253" s="3"/>
      <c r="J4253" s="3"/>
      <c r="K4253" s="3"/>
      <c r="L4253" s="3"/>
      <c r="N4253" s="121"/>
    </row>
    <row r="4254" spans="1:14" x14ac:dyDescent="0.35">
      <c r="A4254" s="3"/>
      <c r="B4254" s="3"/>
      <c r="C4254" s="3"/>
      <c r="D4254" s="3"/>
      <c r="E4254" s="3"/>
      <c r="F4254" s="3"/>
      <c r="G4254" s="3"/>
      <c r="H4254" s="3"/>
      <c r="I4254" s="3"/>
      <c r="J4254" s="3"/>
      <c r="K4254" s="3"/>
      <c r="L4254" s="3"/>
      <c r="N4254" s="121"/>
    </row>
    <row r="4255" spans="1:14" x14ac:dyDescent="0.35">
      <c r="A4255" s="3"/>
      <c r="B4255" s="3"/>
      <c r="C4255" s="3"/>
      <c r="D4255" s="3"/>
      <c r="E4255" s="3"/>
      <c r="F4255" s="3"/>
      <c r="G4255" s="3"/>
      <c r="H4255" s="3"/>
      <c r="I4255" s="3"/>
      <c r="J4255" s="3"/>
      <c r="K4255" s="3"/>
      <c r="L4255" s="3"/>
      <c r="N4255" s="121"/>
    </row>
    <row r="4256" spans="1:14" x14ac:dyDescent="0.35">
      <c r="A4256" s="3"/>
      <c r="B4256" s="3"/>
      <c r="C4256" s="3"/>
      <c r="D4256" s="3"/>
      <c r="E4256" s="3"/>
      <c r="F4256" s="3"/>
      <c r="G4256" s="3"/>
      <c r="H4256" s="3"/>
      <c r="I4256" s="3"/>
      <c r="J4256" s="3"/>
      <c r="K4256" s="3"/>
      <c r="L4256" s="3"/>
      <c r="N4256" s="121"/>
    </row>
    <row r="4257" spans="1:14" x14ac:dyDescent="0.35">
      <c r="A4257" s="3"/>
      <c r="B4257" s="3"/>
      <c r="C4257" s="3"/>
      <c r="D4257" s="3"/>
      <c r="E4257" s="3"/>
      <c r="F4257" s="3"/>
      <c r="G4257" s="3"/>
      <c r="H4257" s="3"/>
      <c r="I4257" s="3"/>
      <c r="J4257" s="3"/>
      <c r="K4257" s="3"/>
      <c r="L4257" s="3"/>
      <c r="N4257" s="121"/>
    </row>
    <row r="4258" spans="1:14" x14ac:dyDescent="0.35">
      <c r="A4258" s="3"/>
      <c r="B4258" s="3"/>
      <c r="C4258" s="3"/>
      <c r="D4258" s="3"/>
      <c r="E4258" s="3"/>
      <c r="F4258" s="3"/>
      <c r="G4258" s="3"/>
      <c r="H4258" s="3"/>
      <c r="I4258" s="3"/>
      <c r="J4258" s="3"/>
      <c r="K4258" s="3"/>
      <c r="L4258" s="3"/>
      <c r="N4258" s="121"/>
    </row>
    <row r="4259" spans="1:14" x14ac:dyDescent="0.35">
      <c r="A4259" s="3"/>
      <c r="B4259" s="3"/>
      <c r="C4259" s="3"/>
      <c r="D4259" s="3"/>
      <c r="E4259" s="3"/>
      <c r="F4259" s="3"/>
      <c r="G4259" s="3"/>
      <c r="H4259" s="3"/>
      <c r="I4259" s="3"/>
      <c r="J4259" s="3"/>
      <c r="K4259" s="3"/>
      <c r="L4259" s="3"/>
      <c r="N4259" s="121"/>
    </row>
    <row r="4260" spans="1:14" x14ac:dyDescent="0.35">
      <c r="A4260" s="3"/>
      <c r="B4260" s="3"/>
      <c r="C4260" s="3"/>
      <c r="D4260" s="3"/>
      <c r="E4260" s="3"/>
      <c r="F4260" s="3"/>
      <c r="G4260" s="3"/>
      <c r="H4260" s="3"/>
      <c r="I4260" s="3"/>
      <c r="J4260" s="3"/>
      <c r="K4260" s="3"/>
      <c r="L4260" s="3"/>
      <c r="N4260" s="121"/>
    </row>
    <row r="4261" spans="1:14" x14ac:dyDescent="0.35">
      <c r="A4261" s="3"/>
      <c r="B4261" s="3"/>
      <c r="C4261" s="3"/>
      <c r="D4261" s="3"/>
      <c r="E4261" s="3"/>
      <c r="F4261" s="3"/>
      <c r="G4261" s="3"/>
      <c r="H4261" s="3"/>
      <c r="I4261" s="3"/>
      <c r="J4261" s="3"/>
      <c r="K4261" s="3"/>
      <c r="L4261" s="3"/>
      <c r="N4261" s="121"/>
    </row>
    <row r="4262" spans="1:14" x14ac:dyDescent="0.35">
      <c r="A4262" s="3"/>
      <c r="B4262" s="3"/>
      <c r="C4262" s="3"/>
      <c r="D4262" s="3"/>
      <c r="E4262" s="3"/>
      <c r="F4262" s="3"/>
      <c r="G4262" s="3"/>
      <c r="H4262" s="3"/>
      <c r="I4262" s="3"/>
      <c r="J4262" s="3"/>
      <c r="K4262" s="3"/>
      <c r="L4262" s="3"/>
      <c r="N4262" s="121"/>
    </row>
    <row r="4263" spans="1:14" x14ac:dyDescent="0.35">
      <c r="A4263" s="3"/>
      <c r="B4263" s="3"/>
      <c r="C4263" s="3"/>
      <c r="D4263" s="3"/>
      <c r="E4263" s="3"/>
      <c r="F4263" s="3"/>
      <c r="G4263" s="3"/>
      <c r="H4263" s="3"/>
      <c r="I4263" s="3"/>
      <c r="J4263" s="3"/>
      <c r="K4263" s="3"/>
      <c r="L4263" s="3"/>
      <c r="N4263" s="121"/>
    </row>
    <row r="4264" spans="1:14" x14ac:dyDescent="0.35">
      <c r="A4264" s="3"/>
      <c r="B4264" s="3"/>
      <c r="C4264" s="3"/>
      <c r="D4264" s="3"/>
      <c r="E4264" s="3"/>
      <c r="F4264" s="3"/>
      <c r="G4264" s="3"/>
      <c r="H4264" s="3"/>
      <c r="I4264" s="3"/>
      <c r="J4264" s="3"/>
      <c r="K4264" s="3"/>
      <c r="L4264" s="3"/>
      <c r="N4264" s="121"/>
    </row>
    <row r="4265" spans="1:14" x14ac:dyDescent="0.35">
      <c r="A4265" s="3"/>
      <c r="B4265" s="3"/>
      <c r="C4265" s="3"/>
      <c r="D4265" s="3"/>
      <c r="E4265" s="3"/>
      <c r="F4265" s="3"/>
      <c r="G4265" s="3"/>
      <c r="H4265" s="3"/>
      <c r="I4265" s="3"/>
      <c r="J4265" s="3"/>
      <c r="K4265" s="3"/>
      <c r="L4265" s="3"/>
      <c r="N4265" s="121"/>
    </row>
    <row r="4266" spans="1:14" x14ac:dyDescent="0.35">
      <c r="A4266" s="3"/>
      <c r="B4266" s="3"/>
      <c r="C4266" s="3"/>
      <c r="D4266" s="3"/>
      <c r="E4266" s="3"/>
      <c r="F4266" s="3"/>
      <c r="G4266" s="3"/>
      <c r="H4266" s="3"/>
      <c r="I4266" s="3"/>
      <c r="J4266" s="3"/>
      <c r="K4266" s="3"/>
      <c r="L4266" s="3"/>
      <c r="N4266" s="121"/>
    </row>
    <row r="4267" spans="1:14" x14ac:dyDescent="0.35">
      <c r="A4267" s="3"/>
      <c r="B4267" s="3"/>
      <c r="C4267" s="3"/>
      <c r="D4267" s="3"/>
      <c r="E4267" s="3"/>
      <c r="F4267" s="3"/>
      <c r="G4267" s="3"/>
      <c r="H4267" s="3"/>
      <c r="I4267" s="3"/>
      <c r="J4267" s="3"/>
      <c r="K4267" s="3"/>
      <c r="L4267" s="3"/>
      <c r="N4267" s="121"/>
    </row>
    <row r="4268" spans="1:14" x14ac:dyDescent="0.35">
      <c r="A4268" s="3"/>
      <c r="B4268" s="3"/>
      <c r="C4268" s="3"/>
      <c r="D4268" s="3"/>
      <c r="E4268" s="3"/>
      <c r="F4268" s="3"/>
      <c r="G4268" s="3"/>
      <c r="H4268" s="3"/>
      <c r="I4268" s="3"/>
      <c r="J4268" s="3"/>
      <c r="K4268" s="3"/>
      <c r="L4268" s="3"/>
      <c r="N4268" s="121"/>
    </row>
    <row r="4269" spans="1:14" x14ac:dyDescent="0.35">
      <c r="A4269" s="3"/>
      <c r="B4269" s="3"/>
      <c r="C4269" s="3"/>
      <c r="D4269" s="3"/>
      <c r="E4269" s="3"/>
      <c r="F4269" s="3"/>
      <c r="G4269" s="3"/>
      <c r="H4269" s="3"/>
      <c r="I4269" s="3"/>
      <c r="J4269" s="3"/>
      <c r="K4269" s="3"/>
      <c r="L4269" s="3"/>
      <c r="N4269" s="121"/>
    </row>
    <row r="4270" spans="1:14" x14ac:dyDescent="0.35">
      <c r="A4270" s="3"/>
      <c r="B4270" s="3"/>
      <c r="C4270" s="3"/>
      <c r="D4270" s="3"/>
      <c r="E4270" s="3"/>
      <c r="F4270" s="3"/>
      <c r="G4270" s="3"/>
      <c r="H4270" s="3"/>
      <c r="I4270" s="3"/>
      <c r="J4270" s="3"/>
      <c r="K4270" s="3"/>
      <c r="L4270" s="3"/>
      <c r="N4270" s="121"/>
    </row>
    <row r="4271" spans="1:14" x14ac:dyDescent="0.35">
      <c r="A4271" s="3"/>
      <c r="B4271" s="3"/>
      <c r="C4271" s="3"/>
      <c r="D4271" s="3"/>
      <c r="E4271" s="3"/>
      <c r="F4271" s="3"/>
      <c r="G4271" s="3"/>
      <c r="H4271" s="3"/>
      <c r="I4271" s="3"/>
      <c r="J4271" s="3"/>
      <c r="K4271" s="3"/>
      <c r="L4271" s="3"/>
      <c r="N4271" s="121"/>
    </row>
    <row r="4272" spans="1:14" x14ac:dyDescent="0.35">
      <c r="A4272" s="3"/>
      <c r="B4272" s="3"/>
      <c r="C4272" s="3"/>
      <c r="D4272" s="3"/>
      <c r="E4272" s="3"/>
      <c r="F4272" s="3"/>
      <c r="G4272" s="3"/>
      <c r="H4272" s="3"/>
      <c r="I4272" s="3"/>
      <c r="J4272" s="3"/>
      <c r="K4272" s="3"/>
      <c r="L4272" s="3"/>
      <c r="N4272" s="121"/>
    </row>
    <row r="4273" spans="1:14" x14ac:dyDescent="0.35">
      <c r="A4273" s="3"/>
      <c r="B4273" s="3"/>
      <c r="C4273" s="3"/>
      <c r="D4273" s="3"/>
      <c r="E4273" s="3"/>
      <c r="F4273" s="3"/>
      <c r="G4273" s="3"/>
      <c r="H4273" s="3"/>
      <c r="I4273" s="3"/>
      <c r="J4273" s="3"/>
      <c r="K4273" s="3"/>
      <c r="L4273" s="3"/>
      <c r="N4273" s="121"/>
    </row>
    <row r="4274" spans="1:14" x14ac:dyDescent="0.35">
      <c r="A4274" s="3"/>
      <c r="B4274" s="3"/>
      <c r="C4274" s="3"/>
      <c r="D4274" s="3"/>
      <c r="E4274" s="3"/>
      <c r="F4274" s="3"/>
      <c r="G4274" s="3"/>
      <c r="H4274" s="3"/>
      <c r="I4274" s="3"/>
      <c r="J4274" s="3"/>
      <c r="K4274" s="3"/>
      <c r="L4274" s="3"/>
      <c r="N4274" s="121"/>
    </row>
    <row r="4275" spans="1:14" x14ac:dyDescent="0.35">
      <c r="A4275" s="3"/>
      <c r="B4275" s="3"/>
      <c r="C4275" s="3"/>
      <c r="D4275" s="3"/>
      <c r="E4275" s="3"/>
      <c r="F4275" s="3"/>
      <c r="G4275" s="3"/>
      <c r="H4275" s="3"/>
      <c r="I4275" s="3"/>
      <c r="J4275" s="3"/>
      <c r="K4275" s="3"/>
      <c r="L4275" s="3"/>
      <c r="N4275" s="121"/>
    </row>
    <row r="4276" spans="1:14" x14ac:dyDescent="0.35">
      <c r="A4276" s="3"/>
      <c r="B4276" s="3"/>
      <c r="C4276" s="3"/>
      <c r="D4276" s="3"/>
      <c r="E4276" s="3"/>
      <c r="F4276" s="3"/>
      <c r="G4276" s="3"/>
      <c r="H4276" s="3"/>
      <c r="I4276" s="3"/>
      <c r="J4276" s="3"/>
      <c r="K4276" s="3"/>
      <c r="L4276" s="3"/>
      <c r="N4276" s="121"/>
    </row>
    <row r="4277" spans="1:14" x14ac:dyDescent="0.35">
      <c r="A4277" s="3"/>
      <c r="B4277" s="3"/>
      <c r="C4277" s="3"/>
      <c r="D4277" s="3"/>
      <c r="E4277" s="3"/>
      <c r="F4277" s="3"/>
      <c r="G4277" s="3"/>
      <c r="H4277" s="3"/>
      <c r="I4277" s="3"/>
      <c r="J4277" s="3"/>
      <c r="K4277" s="3"/>
      <c r="L4277" s="3"/>
      <c r="N4277" s="121"/>
    </row>
    <row r="4278" spans="1:14" x14ac:dyDescent="0.35">
      <c r="A4278" s="3"/>
      <c r="B4278" s="3"/>
      <c r="C4278" s="3"/>
      <c r="D4278" s="3"/>
      <c r="E4278" s="3"/>
      <c r="F4278" s="3"/>
      <c r="G4278" s="3"/>
      <c r="H4278" s="3"/>
      <c r="I4278" s="3"/>
      <c r="J4278" s="3"/>
      <c r="K4278" s="3"/>
      <c r="L4278" s="3"/>
      <c r="N4278" s="121"/>
    </row>
    <row r="4279" spans="1:14" x14ac:dyDescent="0.35">
      <c r="A4279" s="3"/>
      <c r="B4279" s="3"/>
      <c r="C4279" s="3"/>
      <c r="D4279" s="3"/>
      <c r="E4279" s="3"/>
      <c r="F4279" s="3"/>
      <c r="G4279" s="3"/>
      <c r="H4279" s="3"/>
      <c r="I4279" s="3"/>
      <c r="J4279" s="3"/>
      <c r="K4279" s="3"/>
      <c r="L4279" s="3"/>
      <c r="N4279" s="121"/>
    </row>
    <row r="4280" spans="1:14" x14ac:dyDescent="0.35">
      <c r="A4280" s="3"/>
      <c r="B4280" s="3"/>
      <c r="C4280" s="3"/>
      <c r="D4280" s="3"/>
      <c r="E4280" s="3"/>
      <c r="F4280" s="3"/>
      <c r="G4280" s="3"/>
      <c r="H4280" s="3"/>
      <c r="I4280" s="3"/>
      <c r="J4280" s="3"/>
      <c r="K4280" s="3"/>
      <c r="L4280" s="3"/>
      <c r="N4280" s="121"/>
    </row>
    <row r="4281" spans="1:14" x14ac:dyDescent="0.35">
      <c r="A4281" s="3"/>
      <c r="B4281" s="3"/>
      <c r="C4281" s="3"/>
      <c r="D4281" s="3"/>
      <c r="E4281" s="3"/>
      <c r="F4281" s="3"/>
      <c r="G4281" s="3"/>
      <c r="H4281" s="3"/>
      <c r="I4281" s="3"/>
      <c r="J4281" s="3"/>
      <c r="K4281" s="3"/>
      <c r="L4281" s="3"/>
      <c r="N4281" s="121"/>
    </row>
    <row r="4282" spans="1:14" x14ac:dyDescent="0.35">
      <c r="A4282" s="3"/>
      <c r="B4282" s="3"/>
      <c r="C4282" s="3"/>
      <c r="D4282" s="3"/>
      <c r="E4282" s="3"/>
      <c r="F4282" s="3"/>
      <c r="G4282" s="3"/>
      <c r="H4282" s="3"/>
      <c r="I4282" s="3"/>
      <c r="J4282" s="3"/>
      <c r="K4282" s="3"/>
      <c r="L4282" s="3"/>
      <c r="N4282" s="121"/>
    </row>
    <row r="4283" spans="1:14" x14ac:dyDescent="0.35">
      <c r="A4283" s="3"/>
      <c r="B4283" s="3"/>
      <c r="C4283" s="3"/>
      <c r="D4283" s="3"/>
      <c r="E4283" s="3"/>
      <c r="F4283" s="3"/>
      <c r="G4283" s="3"/>
      <c r="H4283" s="3"/>
      <c r="I4283" s="3"/>
      <c r="J4283" s="3"/>
      <c r="K4283" s="3"/>
      <c r="L4283" s="3"/>
      <c r="N4283" s="121"/>
    </row>
    <row r="4284" spans="1:14" x14ac:dyDescent="0.35">
      <c r="A4284" s="3"/>
      <c r="B4284" s="3"/>
      <c r="C4284" s="3"/>
      <c r="D4284" s="3"/>
      <c r="E4284" s="3"/>
      <c r="F4284" s="3"/>
      <c r="G4284" s="3"/>
      <c r="H4284" s="3"/>
      <c r="I4284" s="3"/>
      <c r="J4284" s="3"/>
      <c r="K4284" s="3"/>
      <c r="L4284" s="3"/>
      <c r="N4284" s="121"/>
    </row>
    <row r="4285" spans="1:14" x14ac:dyDescent="0.35">
      <c r="A4285" s="3"/>
      <c r="B4285" s="3"/>
      <c r="C4285" s="3"/>
      <c r="D4285" s="3"/>
      <c r="E4285" s="3"/>
      <c r="F4285" s="3"/>
      <c r="G4285" s="3"/>
      <c r="H4285" s="3"/>
      <c r="I4285" s="3"/>
      <c r="J4285" s="3"/>
      <c r="K4285" s="3"/>
      <c r="L4285" s="3"/>
      <c r="N4285" s="121"/>
    </row>
    <row r="4286" spans="1:14" x14ac:dyDescent="0.35">
      <c r="A4286" s="3"/>
      <c r="B4286" s="3"/>
      <c r="C4286" s="3"/>
      <c r="D4286" s="3"/>
      <c r="E4286" s="3"/>
      <c r="F4286" s="3"/>
      <c r="G4286" s="3"/>
      <c r="H4286" s="3"/>
      <c r="I4286" s="3"/>
      <c r="J4286" s="3"/>
      <c r="K4286" s="3"/>
      <c r="L4286" s="3"/>
      <c r="N4286" s="121"/>
    </row>
    <row r="4287" spans="1:14" x14ac:dyDescent="0.35">
      <c r="A4287" s="3"/>
      <c r="B4287" s="3"/>
      <c r="C4287" s="3"/>
      <c r="D4287" s="3"/>
      <c r="E4287" s="3"/>
      <c r="F4287" s="3"/>
      <c r="G4287" s="3"/>
      <c r="H4287" s="3"/>
      <c r="I4287" s="3"/>
      <c r="J4287" s="3"/>
      <c r="K4287" s="3"/>
      <c r="L4287" s="3"/>
      <c r="N4287" s="121"/>
    </row>
    <row r="4288" spans="1:14" x14ac:dyDescent="0.35">
      <c r="A4288" s="3"/>
      <c r="B4288" s="3"/>
      <c r="C4288" s="3"/>
      <c r="D4288" s="3"/>
      <c r="E4288" s="3"/>
      <c r="F4288" s="3"/>
      <c r="G4288" s="3"/>
      <c r="H4288" s="3"/>
      <c r="I4288" s="3"/>
      <c r="J4288" s="3"/>
      <c r="K4288" s="3"/>
      <c r="L4288" s="3"/>
      <c r="N4288" s="121"/>
    </row>
    <row r="4289" spans="1:14" x14ac:dyDescent="0.35">
      <c r="A4289" s="3"/>
      <c r="B4289" s="3"/>
      <c r="C4289" s="3"/>
      <c r="D4289" s="3"/>
      <c r="E4289" s="3"/>
      <c r="F4289" s="3"/>
      <c r="G4289" s="3"/>
      <c r="H4289" s="3"/>
      <c r="I4289" s="3"/>
      <c r="J4289" s="3"/>
      <c r="K4289" s="3"/>
      <c r="L4289" s="3"/>
      <c r="N4289" s="121"/>
    </row>
    <row r="4290" spans="1:14" x14ac:dyDescent="0.35">
      <c r="A4290" s="3"/>
      <c r="B4290" s="3"/>
      <c r="C4290" s="3"/>
      <c r="D4290" s="3"/>
      <c r="E4290" s="3"/>
      <c r="F4290" s="3"/>
      <c r="G4290" s="3"/>
      <c r="H4290" s="3"/>
      <c r="I4290" s="3"/>
      <c r="J4290" s="3"/>
      <c r="K4290" s="3"/>
      <c r="L4290" s="3"/>
      <c r="N4290" s="121"/>
    </row>
    <row r="4291" spans="1:14" x14ac:dyDescent="0.35">
      <c r="A4291" s="3"/>
      <c r="B4291" s="3"/>
      <c r="C4291" s="3"/>
      <c r="D4291" s="3"/>
      <c r="E4291" s="3"/>
      <c r="F4291" s="3"/>
      <c r="G4291" s="3"/>
      <c r="H4291" s="3"/>
      <c r="I4291" s="3"/>
      <c r="J4291" s="3"/>
      <c r="K4291" s="3"/>
      <c r="L4291" s="3"/>
      <c r="N4291" s="121"/>
    </row>
    <row r="4292" spans="1:14" x14ac:dyDescent="0.35">
      <c r="A4292" s="3"/>
      <c r="B4292" s="3"/>
      <c r="C4292" s="3"/>
      <c r="D4292" s="3"/>
      <c r="E4292" s="3"/>
      <c r="F4292" s="3"/>
      <c r="G4292" s="3"/>
      <c r="H4292" s="3"/>
      <c r="I4292" s="3"/>
      <c r="J4292" s="3"/>
      <c r="K4292" s="3"/>
      <c r="L4292" s="3"/>
      <c r="N4292" s="121"/>
    </row>
    <row r="4293" spans="1:14" x14ac:dyDescent="0.35">
      <c r="A4293" s="3"/>
      <c r="B4293" s="3"/>
      <c r="C4293" s="3"/>
      <c r="D4293" s="3"/>
      <c r="E4293" s="3"/>
      <c r="F4293" s="3"/>
      <c r="G4293" s="3"/>
      <c r="H4293" s="3"/>
      <c r="I4293" s="3"/>
      <c r="J4293" s="3"/>
      <c r="K4293" s="3"/>
      <c r="L4293" s="3"/>
      <c r="N4293" s="121"/>
    </row>
    <row r="4294" spans="1:14" x14ac:dyDescent="0.35">
      <c r="A4294" s="3"/>
      <c r="B4294" s="3"/>
      <c r="C4294" s="3"/>
      <c r="D4294" s="3"/>
      <c r="E4294" s="3"/>
      <c r="F4294" s="3"/>
      <c r="G4294" s="3"/>
      <c r="H4294" s="3"/>
      <c r="I4294" s="3"/>
      <c r="J4294" s="3"/>
      <c r="K4294" s="3"/>
      <c r="L4294" s="3"/>
      <c r="N4294" s="121"/>
    </row>
    <row r="4295" spans="1:14" x14ac:dyDescent="0.35">
      <c r="A4295" s="3"/>
      <c r="B4295" s="3"/>
      <c r="C4295" s="3"/>
      <c r="D4295" s="3"/>
      <c r="E4295" s="3"/>
      <c r="F4295" s="3"/>
      <c r="G4295" s="3"/>
      <c r="H4295" s="3"/>
      <c r="I4295" s="3"/>
      <c r="J4295" s="3"/>
      <c r="K4295" s="3"/>
      <c r="L4295" s="3"/>
      <c r="N4295" s="121"/>
    </row>
    <row r="4296" spans="1:14" x14ac:dyDescent="0.35">
      <c r="A4296" s="3"/>
      <c r="B4296" s="3"/>
      <c r="C4296" s="3"/>
      <c r="D4296" s="3"/>
      <c r="E4296" s="3"/>
      <c r="F4296" s="3"/>
      <c r="G4296" s="3"/>
      <c r="H4296" s="3"/>
      <c r="I4296" s="3"/>
      <c r="J4296" s="3"/>
      <c r="K4296" s="3"/>
      <c r="L4296" s="3"/>
      <c r="N4296" s="121"/>
    </row>
    <row r="4297" spans="1:14" x14ac:dyDescent="0.35">
      <c r="A4297" s="3"/>
      <c r="B4297" s="3"/>
      <c r="C4297" s="3"/>
      <c r="D4297" s="3"/>
      <c r="E4297" s="3"/>
      <c r="F4297" s="3"/>
      <c r="G4297" s="3"/>
      <c r="H4297" s="3"/>
      <c r="I4297" s="3"/>
      <c r="J4297" s="3"/>
      <c r="K4297" s="3"/>
      <c r="L4297" s="3"/>
      <c r="N4297" s="121"/>
    </row>
    <row r="4298" spans="1:14" x14ac:dyDescent="0.35">
      <c r="A4298" s="3"/>
      <c r="B4298" s="3"/>
      <c r="C4298" s="3"/>
      <c r="D4298" s="3"/>
      <c r="E4298" s="3"/>
      <c r="F4298" s="3"/>
      <c r="G4298" s="3"/>
      <c r="H4298" s="3"/>
      <c r="I4298" s="3"/>
      <c r="J4298" s="3"/>
      <c r="K4298" s="3"/>
      <c r="L4298" s="3"/>
      <c r="N4298" s="121"/>
    </row>
    <row r="4299" spans="1:14" x14ac:dyDescent="0.35">
      <c r="A4299" s="3"/>
      <c r="B4299" s="3"/>
      <c r="C4299" s="3"/>
      <c r="D4299" s="3"/>
      <c r="E4299" s="3"/>
      <c r="F4299" s="3"/>
      <c r="G4299" s="3"/>
      <c r="H4299" s="3"/>
      <c r="I4299" s="3"/>
      <c r="J4299" s="3"/>
      <c r="K4299" s="3"/>
      <c r="L4299" s="3"/>
      <c r="N4299" s="121"/>
    </row>
    <row r="4300" spans="1:14" x14ac:dyDescent="0.35">
      <c r="A4300" s="3"/>
      <c r="B4300" s="3"/>
      <c r="C4300" s="3"/>
      <c r="D4300" s="3"/>
      <c r="E4300" s="3"/>
      <c r="F4300" s="3"/>
      <c r="G4300" s="3"/>
      <c r="H4300" s="3"/>
      <c r="I4300" s="3"/>
      <c r="J4300" s="3"/>
      <c r="K4300" s="3"/>
      <c r="L4300" s="3"/>
      <c r="N4300" s="121"/>
    </row>
    <row r="4301" spans="1:14" x14ac:dyDescent="0.35">
      <c r="A4301" s="3"/>
      <c r="B4301" s="3"/>
      <c r="C4301" s="3"/>
      <c r="D4301" s="3"/>
      <c r="E4301" s="3"/>
      <c r="F4301" s="3"/>
      <c r="G4301" s="3"/>
      <c r="H4301" s="3"/>
      <c r="I4301" s="3"/>
      <c r="J4301" s="3"/>
      <c r="K4301" s="3"/>
      <c r="L4301" s="3"/>
      <c r="N4301" s="121"/>
    </row>
    <row r="4302" spans="1:14" x14ac:dyDescent="0.35">
      <c r="A4302" s="3"/>
      <c r="B4302" s="3"/>
      <c r="C4302" s="3"/>
      <c r="D4302" s="3"/>
      <c r="E4302" s="3"/>
      <c r="F4302" s="3"/>
      <c r="G4302" s="3"/>
      <c r="H4302" s="3"/>
      <c r="I4302" s="3"/>
      <c r="J4302" s="3"/>
      <c r="K4302" s="3"/>
      <c r="L4302" s="3"/>
      <c r="N4302" s="121"/>
    </row>
    <row r="4303" spans="1:14" x14ac:dyDescent="0.35">
      <c r="A4303" s="3"/>
      <c r="B4303" s="3"/>
      <c r="C4303" s="3"/>
      <c r="D4303" s="3"/>
      <c r="E4303" s="3"/>
      <c r="F4303" s="3"/>
      <c r="G4303" s="3"/>
      <c r="H4303" s="3"/>
      <c r="I4303" s="3"/>
      <c r="J4303" s="3"/>
      <c r="K4303" s="3"/>
      <c r="L4303" s="3"/>
      <c r="N4303" s="121"/>
    </row>
    <row r="4304" spans="1:14" x14ac:dyDescent="0.35">
      <c r="A4304" s="3"/>
      <c r="B4304" s="3"/>
      <c r="C4304" s="3"/>
      <c r="D4304" s="3"/>
      <c r="E4304" s="3"/>
      <c r="F4304" s="3"/>
      <c r="G4304" s="3"/>
      <c r="H4304" s="3"/>
      <c r="I4304" s="3"/>
      <c r="J4304" s="3"/>
      <c r="K4304" s="3"/>
      <c r="L4304" s="3"/>
      <c r="N4304" s="121"/>
    </row>
    <row r="4305" spans="1:14" x14ac:dyDescent="0.35">
      <c r="A4305" s="3"/>
      <c r="B4305" s="3"/>
      <c r="C4305" s="3"/>
      <c r="D4305" s="3"/>
      <c r="E4305" s="3"/>
      <c r="F4305" s="3"/>
      <c r="G4305" s="3"/>
      <c r="H4305" s="3"/>
      <c r="I4305" s="3"/>
      <c r="J4305" s="3"/>
      <c r="K4305" s="3"/>
      <c r="L4305" s="3"/>
      <c r="N4305" s="121"/>
    </row>
    <row r="4306" spans="1:14" x14ac:dyDescent="0.35">
      <c r="A4306" s="3"/>
      <c r="B4306" s="3"/>
      <c r="C4306" s="3"/>
      <c r="D4306" s="3"/>
      <c r="E4306" s="3"/>
      <c r="F4306" s="3"/>
      <c r="G4306" s="3"/>
      <c r="H4306" s="3"/>
      <c r="I4306" s="3"/>
      <c r="J4306" s="3"/>
      <c r="K4306" s="3"/>
      <c r="L4306" s="3"/>
      <c r="N4306" s="121"/>
    </row>
    <row r="4307" spans="1:14" x14ac:dyDescent="0.35">
      <c r="A4307" s="3"/>
      <c r="B4307" s="3"/>
      <c r="C4307" s="3"/>
      <c r="D4307" s="3"/>
      <c r="E4307" s="3"/>
      <c r="F4307" s="3"/>
      <c r="G4307" s="3"/>
      <c r="H4307" s="3"/>
      <c r="I4307" s="3"/>
      <c r="J4307" s="3"/>
      <c r="K4307" s="3"/>
      <c r="L4307" s="3"/>
      <c r="N4307" s="121"/>
    </row>
    <row r="4308" spans="1:14" x14ac:dyDescent="0.35">
      <c r="A4308" s="3"/>
      <c r="B4308" s="3"/>
      <c r="C4308" s="3"/>
      <c r="D4308" s="3"/>
      <c r="E4308" s="3"/>
      <c r="F4308" s="3"/>
      <c r="G4308" s="3"/>
      <c r="H4308" s="3"/>
      <c r="I4308" s="3"/>
      <c r="J4308" s="3"/>
      <c r="K4308" s="3"/>
      <c r="L4308" s="3"/>
      <c r="N4308" s="121"/>
    </row>
    <row r="4309" spans="1:14" x14ac:dyDescent="0.35">
      <c r="A4309" s="3"/>
      <c r="B4309" s="3"/>
      <c r="C4309" s="3"/>
      <c r="D4309" s="3"/>
      <c r="E4309" s="3"/>
      <c r="F4309" s="3"/>
      <c r="G4309" s="3"/>
      <c r="H4309" s="3"/>
      <c r="I4309" s="3"/>
      <c r="J4309" s="3"/>
      <c r="K4309" s="3"/>
      <c r="L4309" s="3"/>
      <c r="N4309" s="121"/>
    </row>
    <row r="4310" spans="1:14" x14ac:dyDescent="0.35">
      <c r="A4310" s="3"/>
      <c r="B4310" s="3"/>
      <c r="C4310" s="3"/>
      <c r="D4310" s="3"/>
      <c r="E4310" s="3"/>
      <c r="F4310" s="3"/>
      <c r="G4310" s="3"/>
      <c r="H4310" s="3"/>
      <c r="I4310" s="3"/>
      <c r="J4310" s="3"/>
      <c r="K4310" s="3"/>
      <c r="L4310" s="3"/>
      <c r="N4310" s="121"/>
    </row>
    <row r="4311" spans="1:14" x14ac:dyDescent="0.35">
      <c r="A4311" s="3"/>
      <c r="B4311" s="3"/>
      <c r="C4311" s="3"/>
      <c r="D4311" s="3"/>
      <c r="E4311" s="3"/>
      <c r="F4311" s="3"/>
      <c r="G4311" s="3"/>
      <c r="H4311" s="3"/>
      <c r="I4311" s="3"/>
      <c r="J4311" s="3"/>
      <c r="K4311" s="3"/>
      <c r="L4311" s="3"/>
      <c r="N4311" s="121"/>
    </row>
    <row r="4312" spans="1:14" x14ac:dyDescent="0.35">
      <c r="A4312" s="3"/>
      <c r="B4312" s="3"/>
      <c r="C4312" s="3"/>
      <c r="D4312" s="3"/>
      <c r="E4312" s="3"/>
      <c r="F4312" s="3"/>
      <c r="G4312" s="3"/>
      <c r="H4312" s="3"/>
      <c r="I4312" s="3"/>
      <c r="J4312" s="3"/>
      <c r="K4312" s="3"/>
      <c r="L4312" s="3"/>
      <c r="N4312" s="121"/>
    </row>
    <row r="4313" spans="1:14" x14ac:dyDescent="0.35">
      <c r="A4313" s="3"/>
      <c r="B4313" s="3"/>
      <c r="C4313" s="3"/>
      <c r="D4313" s="3"/>
      <c r="E4313" s="3"/>
      <c r="F4313" s="3"/>
      <c r="G4313" s="3"/>
      <c r="H4313" s="3"/>
      <c r="I4313" s="3"/>
      <c r="J4313" s="3"/>
      <c r="K4313" s="3"/>
      <c r="L4313" s="3"/>
      <c r="N4313" s="121"/>
    </row>
    <row r="4314" spans="1:14" x14ac:dyDescent="0.35">
      <c r="A4314" s="3"/>
      <c r="B4314" s="3"/>
      <c r="C4314" s="3"/>
      <c r="D4314" s="3"/>
      <c r="E4314" s="3"/>
      <c r="F4314" s="3"/>
      <c r="G4314" s="3"/>
      <c r="H4314" s="3"/>
      <c r="I4314" s="3"/>
      <c r="J4314" s="3"/>
      <c r="K4314" s="3"/>
      <c r="L4314" s="3"/>
      <c r="N4314" s="121"/>
    </row>
    <row r="4315" spans="1:14" x14ac:dyDescent="0.35">
      <c r="A4315" s="3"/>
      <c r="B4315" s="3"/>
      <c r="C4315" s="3"/>
      <c r="D4315" s="3"/>
      <c r="E4315" s="3"/>
      <c r="F4315" s="3"/>
      <c r="G4315" s="3"/>
      <c r="H4315" s="3"/>
      <c r="I4315" s="3"/>
      <c r="J4315" s="3"/>
      <c r="K4315" s="3"/>
      <c r="L4315" s="3"/>
      <c r="N4315" s="121"/>
    </row>
    <row r="4316" spans="1:14" x14ac:dyDescent="0.35">
      <c r="A4316" s="3"/>
      <c r="B4316" s="3"/>
      <c r="C4316" s="3"/>
      <c r="D4316" s="3"/>
      <c r="E4316" s="3"/>
      <c r="F4316" s="3"/>
      <c r="G4316" s="3"/>
      <c r="H4316" s="3"/>
      <c r="I4316" s="3"/>
      <c r="J4316" s="3"/>
      <c r="K4316" s="3"/>
      <c r="L4316" s="3"/>
      <c r="N4316" s="121"/>
    </row>
    <row r="4317" spans="1:14" x14ac:dyDescent="0.35">
      <c r="A4317" s="3"/>
      <c r="B4317" s="3"/>
      <c r="C4317" s="3"/>
      <c r="D4317" s="3"/>
      <c r="E4317" s="3"/>
      <c r="F4317" s="3"/>
      <c r="G4317" s="3"/>
      <c r="H4317" s="3"/>
      <c r="I4317" s="3"/>
      <c r="J4317" s="3"/>
      <c r="K4317" s="3"/>
      <c r="L4317" s="3"/>
      <c r="N4317" s="121"/>
    </row>
    <row r="4318" spans="1:14" x14ac:dyDescent="0.35">
      <c r="A4318" s="3"/>
      <c r="B4318" s="3"/>
      <c r="C4318" s="3"/>
      <c r="D4318" s="3"/>
      <c r="E4318" s="3"/>
      <c r="F4318" s="3"/>
      <c r="G4318" s="3"/>
      <c r="H4318" s="3"/>
      <c r="I4318" s="3"/>
      <c r="J4318" s="3"/>
      <c r="K4318" s="3"/>
      <c r="L4318" s="3"/>
      <c r="N4318" s="121"/>
    </row>
    <row r="4319" spans="1:14" x14ac:dyDescent="0.35">
      <c r="A4319" s="3"/>
      <c r="B4319" s="3"/>
      <c r="C4319" s="3"/>
      <c r="D4319" s="3"/>
      <c r="E4319" s="3"/>
      <c r="F4319" s="3"/>
      <c r="G4319" s="3"/>
      <c r="H4319" s="3"/>
      <c r="I4319" s="3"/>
      <c r="J4319" s="3"/>
      <c r="K4319" s="3"/>
      <c r="L4319" s="3"/>
      <c r="N4319" s="121"/>
    </row>
    <row r="4320" spans="1:14" x14ac:dyDescent="0.35">
      <c r="A4320" s="3"/>
      <c r="B4320" s="3"/>
      <c r="C4320" s="3"/>
      <c r="D4320" s="3"/>
      <c r="E4320" s="3"/>
      <c r="F4320" s="3"/>
      <c r="G4320" s="3"/>
      <c r="H4320" s="3"/>
      <c r="I4320" s="3"/>
      <c r="J4320" s="3"/>
      <c r="K4320" s="3"/>
      <c r="L4320" s="3"/>
      <c r="N4320" s="121"/>
    </row>
    <row r="4321" spans="1:14" x14ac:dyDescent="0.35">
      <c r="A4321" s="3"/>
      <c r="B4321" s="3"/>
      <c r="C4321" s="3"/>
      <c r="D4321" s="3"/>
      <c r="E4321" s="3"/>
      <c r="F4321" s="3"/>
      <c r="G4321" s="3"/>
      <c r="H4321" s="3"/>
      <c r="I4321" s="3"/>
      <c r="J4321" s="3"/>
      <c r="K4321" s="3"/>
      <c r="L4321" s="3"/>
      <c r="N4321" s="121"/>
    </row>
    <row r="4322" spans="1:14" x14ac:dyDescent="0.35">
      <c r="A4322" s="3"/>
      <c r="B4322" s="3"/>
      <c r="C4322" s="3"/>
      <c r="D4322" s="3"/>
      <c r="E4322" s="3"/>
      <c r="F4322" s="3"/>
      <c r="G4322" s="3"/>
      <c r="H4322" s="3"/>
      <c r="I4322" s="3"/>
      <c r="J4322" s="3"/>
      <c r="K4322" s="3"/>
      <c r="L4322" s="3"/>
      <c r="N4322" s="121"/>
    </row>
    <row r="4323" spans="1:14" x14ac:dyDescent="0.35">
      <c r="A4323" s="3"/>
      <c r="B4323" s="3"/>
      <c r="C4323" s="3"/>
      <c r="D4323" s="3"/>
      <c r="E4323" s="3"/>
      <c r="F4323" s="3"/>
      <c r="G4323" s="3"/>
      <c r="H4323" s="3"/>
      <c r="I4323" s="3"/>
      <c r="J4323" s="3"/>
      <c r="K4323" s="3"/>
      <c r="L4323" s="3"/>
      <c r="N4323" s="121"/>
    </row>
    <row r="4324" spans="1:14" x14ac:dyDescent="0.35">
      <c r="A4324" s="3"/>
      <c r="B4324" s="3"/>
      <c r="C4324" s="3"/>
      <c r="D4324" s="3"/>
      <c r="E4324" s="3"/>
      <c r="F4324" s="3"/>
      <c r="G4324" s="3"/>
      <c r="H4324" s="3"/>
      <c r="I4324" s="3"/>
      <c r="J4324" s="3"/>
      <c r="K4324" s="3"/>
      <c r="L4324" s="3"/>
      <c r="N4324" s="121"/>
    </row>
    <row r="4325" spans="1:14" x14ac:dyDescent="0.35">
      <c r="A4325" s="3"/>
      <c r="B4325" s="3"/>
      <c r="C4325" s="3"/>
      <c r="D4325" s="3"/>
      <c r="E4325" s="3"/>
      <c r="F4325" s="3"/>
      <c r="G4325" s="3"/>
      <c r="H4325" s="3"/>
      <c r="I4325" s="3"/>
      <c r="J4325" s="3"/>
      <c r="K4325" s="3"/>
      <c r="L4325" s="3"/>
      <c r="N4325" s="121"/>
    </row>
    <row r="4326" spans="1:14" x14ac:dyDescent="0.35">
      <c r="A4326" s="3"/>
      <c r="B4326" s="3"/>
      <c r="C4326" s="3"/>
      <c r="D4326" s="3"/>
      <c r="E4326" s="3"/>
      <c r="F4326" s="3"/>
      <c r="G4326" s="3"/>
      <c r="H4326" s="3"/>
      <c r="I4326" s="3"/>
      <c r="J4326" s="3"/>
      <c r="K4326" s="3"/>
      <c r="L4326" s="3"/>
      <c r="N4326" s="121"/>
    </row>
    <row r="4327" spans="1:14" x14ac:dyDescent="0.35">
      <c r="A4327" s="3"/>
      <c r="B4327" s="3"/>
      <c r="C4327" s="3"/>
      <c r="D4327" s="3"/>
      <c r="E4327" s="3"/>
      <c r="F4327" s="3"/>
      <c r="G4327" s="3"/>
      <c r="H4327" s="3"/>
      <c r="I4327" s="3"/>
      <c r="J4327" s="3"/>
      <c r="K4327" s="3"/>
      <c r="L4327" s="3"/>
      <c r="N4327" s="121"/>
    </row>
    <row r="4328" spans="1:14" x14ac:dyDescent="0.35">
      <c r="A4328" s="3"/>
      <c r="B4328" s="3"/>
      <c r="C4328" s="3"/>
      <c r="D4328" s="3"/>
      <c r="E4328" s="3"/>
      <c r="F4328" s="3"/>
      <c r="G4328" s="3"/>
      <c r="H4328" s="3"/>
      <c r="I4328" s="3"/>
      <c r="J4328" s="3"/>
      <c r="K4328" s="3"/>
      <c r="L4328" s="3"/>
      <c r="N4328" s="121"/>
    </row>
    <row r="4329" spans="1:14" x14ac:dyDescent="0.35">
      <c r="A4329" s="3"/>
      <c r="B4329" s="3"/>
      <c r="C4329" s="3"/>
      <c r="D4329" s="3"/>
      <c r="E4329" s="3"/>
      <c r="F4329" s="3"/>
      <c r="G4329" s="3"/>
      <c r="H4329" s="3"/>
      <c r="I4329" s="3"/>
      <c r="J4329" s="3"/>
      <c r="K4329" s="3"/>
      <c r="L4329" s="3"/>
      <c r="N4329" s="121"/>
    </row>
    <row r="4330" spans="1:14" x14ac:dyDescent="0.35">
      <c r="A4330" s="3"/>
      <c r="B4330" s="3"/>
      <c r="C4330" s="3"/>
      <c r="D4330" s="3"/>
      <c r="E4330" s="3"/>
      <c r="F4330" s="3"/>
      <c r="G4330" s="3"/>
      <c r="H4330" s="3"/>
      <c r="I4330" s="3"/>
      <c r="J4330" s="3"/>
      <c r="K4330" s="3"/>
      <c r="L4330" s="3"/>
      <c r="N4330" s="121"/>
    </row>
    <row r="4331" spans="1:14" x14ac:dyDescent="0.35">
      <c r="A4331" s="3"/>
      <c r="B4331" s="3"/>
      <c r="C4331" s="3"/>
      <c r="D4331" s="3"/>
      <c r="E4331" s="3"/>
      <c r="F4331" s="3"/>
      <c r="G4331" s="3"/>
      <c r="H4331" s="3"/>
      <c r="I4331" s="3"/>
      <c r="J4331" s="3"/>
      <c r="K4331" s="3"/>
      <c r="L4331" s="3"/>
      <c r="N4331" s="121"/>
    </row>
    <row r="4332" spans="1:14" x14ac:dyDescent="0.35">
      <c r="A4332" s="3"/>
      <c r="B4332" s="3"/>
      <c r="C4332" s="3"/>
      <c r="D4332" s="3"/>
      <c r="E4332" s="3"/>
      <c r="F4332" s="3"/>
      <c r="G4332" s="3"/>
      <c r="H4332" s="3"/>
      <c r="I4332" s="3"/>
      <c r="J4332" s="3"/>
      <c r="K4332" s="3"/>
      <c r="L4332" s="3"/>
      <c r="N4332" s="121"/>
    </row>
    <row r="4333" spans="1:14" x14ac:dyDescent="0.35">
      <c r="A4333" s="3"/>
      <c r="B4333" s="3"/>
      <c r="C4333" s="3"/>
      <c r="D4333" s="3"/>
      <c r="E4333" s="3"/>
      <c r="F4333" s="3"/>
      <c r="G4333" s="3"/>
      <c r="H4333" s="3"/>
      <c r="I4333" s="3"/>
      <c r="J4333" s="3"/>
      <c r="K4333" s="3"/>
      <c r="L4333" s="3"/>
      <c r="N4333" s="121"/>
    </row>
    <row r="4334" spans="1:14" x14ac:dyDescent="0.35">
      <c r="A4334" s="3"/>
      <c r="B4334" s="3"/>
      <c r="C4334" s="3"/>
      <c r="D4334" s="3"/>
      <c r="E4334" s="3"/>
      <c r="F4334" s="3"/>
      <c r="G4334" s="3"/>
      <c r="H4334" s="3"/>
      <c r="I4334" s="3"/>
      <c r="J4334" s="3"/>
      <c r="K4334" s="3"/>
      <c r="L4334" s="3"/>
      <c r="N4334" s="121"/>
    </row>
    <row r="4335" spans="1:14" x14ac:dyDescent="0.35">
      <c r="A4335" s="3"/>
      <c r="B4335" s="3"/>
      <c r="C4335" s="3"/>
      <c r="D4335" s="3"/>
      <c r="E4335" s="3"/>
      <c r="F4335" s="3"/>
      <c r="G4335" s="3"/>
      <c r="H4335" s="3"/>
      <c r="I4335" s="3"/>
      <c r="J4335" s="3"/>
      <c r="K4335" s="3"/>
      <c r="L4335" s="3"/>
      <c r="N4335" s="121"/>
    </row>
    <row r="4336" spans="1:14" x14ac:dyDescent="0.35">
      <c r="A4336" s="3"/>
      <c r="B4336" s="3"/>
      <c r="C4336" s="3"/>
      <c r="D4336" s="3"/>
      <c r="E4336" s="3"/>
      <c r="F4336" s="3"/>
      <c r="G4336" s="3"/>
      <c r="H4336" s="3"/>
      <c r="I4336" s="3"/>
      <c r="J4336" s="3"/>
      <c r="K4336" s="3"/>
      <c r="L4336" s="3"/>
      <c r="N4336" s="121"/>
    </row>
    <row r="4337" spans="1:14" x14ac:dyDescent="0.35">
      <c r="A4337" s="3"/>
      <c r="B4337" s="3"/>
      <c r="C4337" s="3"/>
      <c r="D4337" s="3"/>
      <c r="E4337" s="3"/>
      <c r="F4337" s="3"/>
      <c r="G4337" s="3"/>
      <c r="H4337" s="3"/>
      <c r="I4337" s="3"/>
      <c r="J4337" s="3"/>
      <c r="K4337" s="3"/>
      <c r="L4337" s="3"/>
      <c r="N4337" s="121"/>
    </row>
    <row r="4338" spans="1:14" x14ac:dyDescent="0.35">
      <c r="A4338" s="3"/>
      <c r="B4338" s="3"/>
      <c r="C4338" s="3"/>
      <c r="D4338" s="3"/>
      <c r="E4338" s="3"/>
      <c r="F4338" s="3"/>
      <c r="G4338" s="3"/>
      <c r="H4338" s="3"/>
      <c r="I4338" s="3"/>
      <c r="J4338" s="3"/>
      <c r="K4338" s="3"/>
      <c r="L4338" s="3"/>
      <c r="N4338" s="121"/>
    </row>
    <row r="4339" spans="1:14" x14ac:dyDescent="0.35">
      <c r="A4339" s="3"/>
      <c r="B4339" s="3"/>
      <c r="C4339" s="3"/>
      <c r="D4339" s="3"/>
      <c r="E4339" s="3"/>
      <c r="F4339" s="3"/>
      <c r="G4339" s="3"/>
      <c r="H4339" s="3"/>
      <c r="I4339" s="3"/>
      <c r="J4339" s="3"/>
      <c r="K4339" s="3"/>
      <c r="L4339" s="3"/>
      <c r="N4339" s="121"/>
    </row>
    <row r="4340" spans="1:14" x14ac:dyDescent="0.35">
      <c r="A4340" s="3"/>
      <c r="B4340" s="3"/>
      <c r="C4340" s="3"/>
      <c r="D4340" s="3"/>
      <c r="E4340" s="3"/>
      <c r="F4340" s="3"/>
      <c r="G4340" s="3"/>
      <c r="H4340" s="3"/>
      <c r="I4340" s="3"/>
      <c r="J4340" s="3"/>
      <c r="K4340" s="3"/>
      <c r="L4340" s="3"/>
      <c r="N4340" s="121"/>
    </row>
    <row r="4341" spans="1:14" x14ac:dyDescent="0.35">
      <c r="A4341" s="3"/>
      <c r="B4341" s="3"/>
      <c r="C4341" s="3"/>
      <c r="D4341" s="3"/>
      <c r="E4341" s="3"/>
      <c r="F4341" s="3"/>
      <c r="G4341" s="3"/>
      <c r="H4341" s="3"/>
      <c r="I4341" s="3"/>
      <c r="J4341" s="3"/>
      <c r="K4341" s="3"/>
      <c r="L4341" s="3"/>
      <c r="N4341" s="121"/>
    </row>
    <row r="4342" spans="1:14" x14ac:dyDescent="0.35">
      <c r="A4342" s="3"/>
      <c r="B4342" s="3"/>
      <c r="C4342" s="3"/>
      <c r="D4342" s="3"/>
      <c r="E4342" s="3"/>
      <c r="F4342" s="3"/>
      <c r="G4342" s="3"/>
      <c r="H4342" s="3"/>
      <c r="I4342" s="3"/>
      <c r="J4342" s="3"/>
      <c r="K4342" s="3"/>
      <c r="L4342" s="3"/>
      <c r="N4342" s="121"/>
    </row>
    <row r="4343" spans="1:14" x14ac:dyDescent="0.35">
      <c r="A4343" s="3"/>
      <c r="B4343" s="3"/>
      <c r="C4343" s="3"/>
      <c r="D4343" s="3"/>
      <c r="E4343" s="3"/>
      <c r="F4343" s="3"/>
      <c r="G4343" s="3"/>
      <c r="H4343" s="3"/>
      <c r="I4343" s="3"/>
      <c r="J4343" s="3"/>
      <c r="K4343" s="3"/>
      <c r="L4343" s="3"/>
      <c r="N4343" s="121"/>
    </row>
    <row r="4344" spans="1:14" x14ac:dyDescent="0.35">
      <c r="A4344" s="3"/>
      <c r="B4344" s="3"/>
      <c r="C4344" s="3"/>
      <c r="D4344" s="3"/>
      <c r="E4344" s="3"/>
      <c r="F4344" s="3"/>
      <c r="G4344" s="3"/>
      <c r="H4344" s="3"/>
      <c r="I4344" s="3"/>
      <c r="J4344" s="3"/>
      <c r="K4344" s="3"/>
      <c r="L4344" s="3"/>
      <c r="N4344" s="121"/>
    </row>
    <row r="4345" spans="1:14" x14ac:dyDescent="0.35">
      <c r="A4345" s="3"/>
      <c r="B4345" s="3"/>
      <c r="C4345" s="3"/>
      <c r="D4345" s="3"/>
      <c r="E4345" s="3"/>
      <c r="F4345" s="3"/>
      <c r="G4345" s="3"/>
      <c r="H4345" s="3"/>
      <c r="I4345" s="3"/>
      <c r="J4345" s="3"/>
      <c r="K4345" s="3"/>
      <c r="L4345" s="3"/>
      <c r="N4345" s="121"/>
    </row>
    <row r="4346" spans="1:14" x14ac:dyDescent="0.35">
      <c r="A4346" s="3"/>
      <c r="B4346" s="3"/>
      <c r="C4346" s="3"/>
      <c r="D4346" s="3"/>
      <c r="E4346" s="3"/>
      <c r="F4346" s="3"/>
      <c r="G4346" s="3"/>
      <c r="H4346" s="3"/>
      <c r="I4346" s="3"/>
      <c r="J4346" s="3"/>
      <c r="K4346" s="3"/>
      <c r="L4346" s="3"/>
      <c r="N4346" s="121"/>
    </row>
    <row r="4347" spans="1:14" x14ac:dyDescent="0.35">
      <c r="A4347" s="3"/>
      <c r="B4347" s="3"/>
      <c r="C4347" s="3"/>
      <c r="D4347" s="3"/>
      <c r="E4347" s="3"/>
      <c r="F4347" s="3"/>
      <c r="G4347" s="3"/>
      <c r="H4347" s="3"/>
      <c r="I4347" s="3"/>
      <c r="J4347" s="3"/>
      <c r="K4347" s="3"/>
      <c r="L4347" s="3"/>
      <c r="N4347" s="121"/>
    </row>
    <row r="4348" spans="1:14" x14ac:dyDescent="0.35">
      <c r="A4348" s="3"/>
      <c r="B4348" s="3"/>
      <c r="C4348" s="3"/>
      <c r="D4348" s="3"/>
      <c r="E4348" s="3"/>
      <c r="F4348" s="3"/>
      <c r="G4348" s="3"/>
      <c r="H4348" s="3"/>
      <c r="I4348" s="3"/>
      <c r="J4348" s="3"/>
      <c r="K4348" s="3"/>
      <c r="L4348" s="3"/>
      <c r="N4348" s="121"/>
    </row>
    <row r="4349" spans="1:14" x14ac:dyDescent="0.35">
      <c r="A4349" s="3"/>
      <c r="B4349" s="3"/>
      <c r="C4349" s="3"/>
      <c r="D4349" s="3"/>
      <c r="E4349" s="3"/>
      <c r="F4349" s="3"/>
      <c r="G4349" s="3"/>
      <c r="H4349" s="3"/>
      <c r="I4349" s="3"/>
      <c r="J4349" s="3"/>
      <c r="K4349" s="3"/>
      <c r="L4349" s="3"/>
      <c r="N4349" s="121"/>
    </row>
    <row r="4350" spans="1:14" x14ac:dyDescent="0.35">
      <c r="A4350" s="3"/>
      <c r="B4350" s="3"/>
      <c r="C4350" s="3"/>
      <c r="D4350" s="3"/>
      <c r="E4350" s="3"/>
      <c r="F4350" s="3"/>
      <c r="G4350" s="3"/>
      <c r="H4350" s="3"/>
      <c r="I4350" s="3"/>
      <c r="J4350" s="3"/>
      <c r="K4350" s="3"/>
      <c r="L4350" s="3"/>
      <c r="N4350" s="121"/>
    </row>
    <row r="4351" spans="1:14" x14ac:dyDescent="0.35">
      <c r="A4351" s="3"/>
      <c r="B4351" s="3"/>
      <c r="C4351" s="3"/>
      <c r="D4351" s="3"/>
      <c r="E4351" s="3"/>
      <c r="F4351" s="3"/>
      <c r="G4351" s="3"/>
      <c r="H4351" s="3"/>
      <c r="I4351" s="3"/>
      <c r="J4351" s="3"/>
      <c r="K4351" s="3"/>
      <c r="L4351" s="3"/>
      <c r="N4351" s="121"/>
    </row>
    <row r="4352" spans="1:14" x14ac:dyDescent="0.35">
      <c r="A4352" s="3"/>
      <c r="B4352" s="3"/>
      <c r="C4352" s="3"/>
      <c r="D4352" s="3"/>
      <c r="E4352" s="3"/>
      <c r="F4352" s="3"/>
      <c r="G4352" s="3"/>
      <c r="H4352" s="3"/>
      <c r="I4352" s="3"/>
      <c r="J4352" s="3"/>
      <c r="K4352" s="3"/>
      <c r="L4352" s="3"/>
      <c r="N4352" s="121"/>
    </row>
    <row r="4353" spans="1:14" x14ac:dyDescent="0.35">
      <c r="A4353" s="3"/>
      <c r="B4353" s="3"/>
      <c r="C4353" s="3"/>
      <c r="D4353" s="3"/>
      <c r="E4353" s="3"/>
      <c r="F4353" s="3"/>
      <c r="G4353" s="3"/>
      <c r="H4353" s="3"/>
      <c r="I4353" s="3"/>
      <c r="J4353" s="3"/>
      <c r="K4353" s="3"/>
      <c r="L4353" s="3"/>
      <c r="N4353" s="121"/>
    </row>
    <row r="4354" spans="1:14" x14ac:dyDescent="0.35">
      <c r="A4354" s="3"/>
      <c r="B4354" s="3"/>
      <c r="C4354" s="3"/>
      <c r="D4354" s="3"/>
      <c r="E4354" s="3"/>
      <c r="F4354" s="3"/>
      <c r="G4354" s="3"/>
      <c r="H4354" s="3"/>
      <c r="I4354" s="3"/>
      <c r="J4354" s="3"/>
      <c r="K4354" s="3"/>
      <c r="L4354" s="3"/>
      <c r="N4354" s="121"/>
    </row>
    <row r="4355" spans="1:14" x14ac:dyDescent="0.35">
      <c r="A4355" s="3"/>
      <c r="B4355" s="3"/>
      <c r="C4355" s="3"/>
      <c r="D4355" s="3"/>
      <c r="E4355" s="3"/>
      <c r="F4355" s="3"/>
      <c r="G4355" s="3"/>
      <c r="H4355" s="3"/>
      <c r="I4355" s="3"/>
      <c r="J4355" s="3"/>
      <c r="K4355" s="3"/>
      <c r="L4355" s="3"/>
      <c r="N4355" s="121"/>
    </row>
    <row r="4356" spans="1:14" x14ac:dyDescent="0.35">
      <c r="A4356" s="3"/>
      <c r="B4356" s="3"/>
      <c r="C4356" s="3"/>
      <c r="D4356" s="3"/>
      <c r="E4356" s="3"/>
      <c r="F4356" s="3"/>
      <c r="G4356" s="3"/>
      <c r="H4356" s="3"/>
      <c r="I4356" s="3"/>
      <c r="J4356" s="3"/>
      <c r="K4356" s="3"/>
      <c r="L4356" s="3"/>
      <c r="N4356" s="121"/>
    </row>
    <row r="4357" spans="1:14" x14ac:dyDescent="0.35">
      <c r="A4357" s="3"/>
      <c r="B4357" s="3"/>
      <c r="C4357" s="3"/>
      <c r="D4357" s="3"/>
      <c r="E4357" s="3"/>
      <c r="F4357" s="3"/>
      <c r="G4357" s="3"/>
      <c r="H4357" s="3"/>
      <c r="I4357" s="3"/>
      <c r="J4357" s="3"/>
      <c r="K4357" s="3"/>
      <c r="L4357" s="3"/>
      <c r="N4357" s="121"/>
    </row>
    <row r="4358" spans="1:14" x14ac:dyDescent="0.35">
      <c r="A4358" s="3"/>
      <c r="B4358" s="3"/>
      <c r="C4358" s="3"/>
      <c r="D4358" s="3"/>
      <c r="E4358" s="3"/>
      <c r="F4358" s="3"/>
      <c r="G4358" s="3"/>
      <c r="H4358" s="3"/>
      <c r="I4358" s="3"/>
      <c r="J4358" s="3"/>
      <c r="K4358" s="3"/>
      <c r="L4358" s="3"/>
      <c r="N4358" s="121"/>
    </row>
    <row r="4359" spans="1:14" x14ac:dyDescent="0.35">
      <c r="A4359" s="3"/>
      <c r="B4359" s="3"/>
      <c r="C4359" s="3"/>
      <c r="D4359" s="3"/>
      <c r="E4359" s="3"/>
      <c r="F4359" s="3"/>
      <c r="G4359" s="3"/>
      <c r="H4359" s="3"/>
      <c r="I4359" s="3"/>
      <c r="J4359" s="3"/>
      <c r="K4359" s="3"/>
      <c r="L4359" s="3"/>
      <c r="N4359" s="121"/>
    </row>
    <row r="4360" spans="1:14" x14ac:dyDescent="0.35">
      <c r="A4360" s="3"/>
      <c r="B4360" s="3"/>
      <c r="C4360" s="3"/>
      <c r="D4360" s="3"/>
      <c r="E4360" s="3"/>
      <c r="F4360" s="3"/>
      <c r="G4360" s="3"/>
      <c r="H4360" s="3"/>
      <c r="I4360" s="3"/>
      <c r="J4360" s="3"/>
      <c r="K4360" s="3"/>
      <c r="L4360" s="3"/>
      <c r="N4360" s="121"/>
    </row>
    <row r="4361" spans="1:14" x14ac:dyDescent="0.35">
      <c r="A4361" s="3"/>
      <c r="B4361" s="3"/>
      <c r="C4361" s="3"/>
      <c r="D4361" s="3"/>
      <c r="E4361" s="3"/>
      <c r="F4361" s="3"/>
      <c r="G4361" s="3"/>
      <c r="H4361" s="3"/>
      <c r="I4361" s="3"/>
      <c r="J4361" s="3"/>
      <c r="K4361" s="3"/>
      <c r="L4361" s="3"/>
      <c r="N4361" s="121"/>
    </row>
    <row r="4362" spans="1:14" x14ac:dyDescent="0.35">
      <c r="A4362" s="3"/>
      <c r="B4362" s="3"/>
      <c r="C4362" s="3"/>
      <c r="D4362" s="3"/>
      <c r="E4362" s="3"/>
      <c r="F4362" s="3"/>
      <c r="G4362" s="3"/>
      <c r="H4362" s="3"/>
      <c r="I4362" s="3"/>
      <c r="J4362" s="3"/>
      <c r="K4362" s="3"/>
      <c r="L4362" s="3"/>
      <c r="N4362" s="121"/>
    </row>
    <row r="4363" spans="1:14" x14ac:dyDescent="0.35">
      <c r="A4363" s="3"/>
      <c r="B4363" s="3"/>
      <c r="C4363" s="3"/>
      <c r="D4363" s="3"/>
      <c r="E4363" s="3"/>
      <c r="F4363" s="3"/>
      <c r="G4363" s="3"/>
      <c r="H4363" s="3"/>
      <c r="I4363" s="3"/>
      <c r="J4363" s="3"/>
      <c r="K4363" s="3"/>
      <c r="L4363" s="3"/>
      <c r="N4363" s="121"/>
    </row>
    <row r="4364" spans="1:14" x14ac:dyDescent="0.35">
      <c r="A4364" s="3"/>
      <c r="B4364" s="3"/>
      <c r="C4364" s="3"/>
      <c r="D4364" s="3"/>
      <c r="E4364" s="3"/>
      <c r="F4364" s="3"/>
      <c r="G4364" s="3"/>
      <c r="H4364" s="3"/>
      <c r="I4364" s="3"/>
      <c r="J4364" s="3"/>
      <c r="K4364" s="3"/>
      <c r="L4364" s="3"/>
      <c r="N4364" s="121"/>
    </row>
    <row r="4365" spans="1:14" x14ac:dyDescent="0.35">
      <c r="A4365" s="3"/>
      <c r="B4365" s="3"/>
      <c r="C4365" s="3"/>
      <c r="D4365" s="3"/>
      <c r="E4365" s="3"/>
      <c r="F4365" s="3"/>
      <c r="G4365" s="3"/>
      <c r="H4365" s="3"/>
      <c r="I4365" s="3"/>
      <c r="J4365" s="3"/>
      <c r="K4365" s="3"/>
      <c r="L4365" s="3"/>
      <c r="N4365" s="121"/>
    </row>
    <row r="4366" spans="1:14" x14ac:dyDescent="0.35">
      <c r="A4366" s="3"/>
      <c r="B4366" s="3"/>
      <c r="C4366" s="3"/>
      <c r="D4366" s="3"/>
      <c r="E4366" s="3"/>
      <c r="F4366" s="3"/>
      <c r="G4366" s="3"/>
      <c r="H4366" s="3"/>
      <c r="I4366" s="3"/>
      <c r="J4366" s="3"/>
      <c r="K4366" s="3"/>
      <c r="L4366" s="3"/>
      <c r="N4366" s="121"/>
    </row>
    <row r="4367" spans="1:14" x14ac:dyDescent="0.35">
      <c r="A4367" s="3"/>
      <c r="B4367" s="3"/>
      <c r="C4367" s="3"/>
      <c r="D4367" s="3"/>
      <c r="E4367" s="3"/>
      <c r="F4367" s="3"/>
      <c r="G4367" s="3"/>
      <c r="H4367" s="3"/>
      <c r="I4367" s="3"/>
      <c r="J4367" s="3"/>
      <c r="K4367" s="3"/>
      <c r="L4367" s="3"/>
      <c r="N4367" s="121"/>
    </row>
    <row r="4368" spans="1:14" x14ac:dyDescent="0.35">
      <c r="A4368" s="3"/>
      <c r="B4368" s="3"/>
      <c r="C4368" s="3"/>
      <c r="D4368" s="3"/>
      <c r="E4368" s="3"/>
      <c r="F4368" s="3"/>
      <c r="G4368" s="3"/>
      <c r="H4368" s="3"/>
      <c r="I4368" s="3"/>
      <c r="J4368" s="3"/>
      <c r="K4368" s="3"/>
      <c r="L4368" s="3"/>
      <c r="N4368" s="121"/>
    </row>
    <row r="4369" spans="1:14" x14ac:dyDescent="0.35">
      <c r="A4369" s="3"/>
      <c r="B4369" s="3"/>
      <c r="C4369" s="3"/>
      <c r="D4369" s="3"/>
      <c r="E4369" s="3"/>
      <c r="F4369" s="3"/>
      <c r="G4369" s="3"/>
      <c r="H4369" s="3"/>
      <c r="I4369" s="3"/>
      <c r="J4369" s="3"/>
      <c r="K4369" s="3"/>
      <c r="L4369" s="3"/>
      <c r="N4369" s="121"/>
    </row>
    <row r="4370" spans="1:14" x14ac:dyDescent="0.35">
      <c r="A4370" s="3"/>
      <c r="B4370" s="3"/>
      <c r="C4370" s="3"/>
      <c r="D4370" s="3"/>
      <c r="E4370" s="3"/>
      <c r="F4370" s="3"/>
      <c r="G4370" s="3"/>
      <c r="H4370" s="3"/>
      <c r="I4370" s="3"/>
      <c r="J4370" s="3"/>
      <c r="K4370" s="3"/>
      <c r="L4370" s="3"/>
      <c r="N4370" s="121"/>
    </row>
    <row r="4371" spans="1:14" x14ac:dyDescent="0.35">
      <c r="A4371" s="3"/>
      <c r="B4371" s="3"/>
      <c r="C4371" s="3"/>
      <c r="D4371" s="3"/>
      <c r="E4371" s="3"/>
      <c r="F4371" s="3"/>
      <c r="G4371" s="3"/>
      <c r="H4371" s="3"/>
      <c r="I4371" s="3"/>
      <c r="J4371" s="3"/>
      <c r="K4371" s="3"/>
      <c r="L4371" s="3"/>
      <c r="N4371" s="121"/>
    </row>
    <row r="4372" spans="1:14" x14ac:dyDescent="0.35">
      <c r="A4372" s="3"/>
      <c r="B4372" s="3"/>
      <c r="C4372" s="3"/>
      <c r="D4372" s="3"/>
      <c r="E4372" s="3"/>
      <c r="F4372" s="3"/>
      <c r="G4372" s="3"/>
      <c r="H4372" s="3"/>
      <c r="I4372" s="3"/>
      <c r="J4372" s="3"/>
      <c r="K4372" s="3"/>
      <c r="L4372" s="3"/>
      <c r="N4372" s="121"/>
    </row>
    <row r="4373" spans="1:14" x14ac:dyDescent="0.35">
      <c r="A4373" s="3"/>
      <c r="B4373" s="3"/>
      <c r="C4373" s="3"/>
      <c r="D4373" s="3"/>
      <c r="E4373" s="3"/>
      <c r="F4373" s="3"/>
      <c r="G4373" s="3"/>
      <c r="H4373" s="3"/>
      <c r="I4373" s="3"/>
      <c r="J4373" s="3"/>
      <c r="K4373" s="3"/>
      <c r="L4373" s="3"/>
      <c r="N4373" s="121"/>
    </row>
    <row r="4374" spans="1:14" x14ac:dyDescent="0.35">
      <c r="A4374" s="3"/>
      <c r="B4374" s="3"/>
      <c r="C4374" s="3"/>
      <c r="D4374" s="3"/>
      <c r="E4374" s="3"/>
      <c r="F4374" s="3"/>
      <c r="G4374" s="3"/>
      <c r="H4374" s="3"/>
      <c r="I4374" s="3"/>
      <c r="J4374" s="3"/>
      <c r="K4374" s="3"/>
      <c r="L4374" s="3"/>
      <c r="N4374" s="121"/>
    </row>
    <row r="4375" spans="1:14" x14ac:dyDescent="0.35">
      <c r="A4375" s="3"/>
      <c r="B4375" s="3"/>
      <c r="C4375" s="3"/>
      <c r="D4375" s="3"/>
      <c r="E4375" s="3"/>
      <c r="F4375" s="3"/>
      <c r="G4375" s="3"/>
      <c r="H4375" s="3"/>
      <c r="I4375" s="3"/>
      <c r="J4375" s="3"/>
      <c r="K4375" s="3"/>
      <c r="L4375" s="3"/>
      <c r="N4375" s="121"/>
    </row>
    <row r="4376" spans="1:14" x14ac:dyDescent="0.35">
      <c r="A4376" s="3"/>
      <c r="B4376" s="3"/>
      <c r="C4376" s="3"/>
      <c r="D4376" s="3"/>
      <c r="E4376" s="3"/>
      <c r="F4376" s="3"/>
      <c r="G4376" s="3"/>
      <c r="H4376" s="3"/>
      <c r="I4376" s="3"/>
      <c r="J4376" s="3"/>
      <c r="K4376" s="3"/>
      <c r="L4376" s="3"/>
      <c r="N4376" s="121"/>
    </row>
    <row r="4377" spans="1:14" x14ac:dyDescent="0.35">
      <c r="A4377" s="3"/>
      <c r="B4377" s="3"/>
      <c r="C4377" s="3"/>
      <c r="D4377" s="3"/>
      <c r="E4377" s="3"/>
      <c r="F4377" s="3"/>
      <c r="G4377" s="3"/>
      <c r="H4377" s="3"/>
      <c r="I4377" s="3"/>
      <c r="J4377" s="3"/>
      <c r="K4377" s="3"/>
      <c r="L4377" s="3"/>
      <c r="N4377" s="121"/>
    </row>
    <row r="4378" spans="1:14" x14ac:dyDescent="0.35">
      <c r="A4378" s="3"/>
      <c r="B4378" s="3"/>
      <c r="C4378" s="3"/>
      <c r="D4378" s="3"/>
      <c r="E4378" s="3"/>
      <c r="F4378" s="3"/>
      <c r="G4378" s="3"/>
      <c r="H4378" s="3"/>
      <c r="I4378" s="3"/>
      <c r="J4378" s="3"/>
      <c r="K4378" s="3"/>
      <c r="L4378" s="3"/>
      <c r="N4378" s="121"/>
    </row>
    <row r="4379" spans="1:14" x14ac:dyDescent="0.35">
      <c r="A4379" s="3"/>
      <c r="B4379" s="3"/>
      <c r="C4379" s="3"/>
      <c r="D4379" s="3"/>
      <c r="E4379" s="3"/>
      <c r="F4379" s="3"/>
      <c r="G4379" s="3"/>
      <c r="H4379" s="3"/>
      <c r="I4379" s="3"/>
      <c r="J4379" s="3"/>
      <c r="K4379" s="3"/>
      <c r="L4379" s="3"/>
      <c r="N4379" s="121"/>
    </row>
    <row r="4380" spans="1:14" x14ac:dyDescent="0.35">
      <c r="A4380" s="3"/>
      <c r="B4380" s="3"/>
      <c r="C4380" s="3"/>
      <c r="D4380" s="3"/>
      <c r="E4380" s="3"/>
      <c r="F4380" s="3"/>
      <c r="G4380" s="3"/>
      <c r="H4380" s="3"/>
      <c r="I4380" s="3"/>
      <c r="J4380" s="3"/>
      <c r="K4380" s="3"/>
      <c r="L4380" s="3"/>
      <c r="N4380" s="121"/>
    </row>
    <row r="4381" spans="1:14" x14ac:dyDescent="0.35">
      <c r="A4381" s="3"/>
      <c r="B4381" s="3"/>
      <c r="C4381" s="3"/>
      <c r="D4381" s="3"/>
      <c r="E4381" s="3"/>
      <c r="F4381" s="3"/>
      <c r="G4381" s="3"/>
      <c r="H4381" s="3"/>
      <c r="I4381" s="3"/>
      <c r="J4381" s="3"/>
      <c r="K4381" s="3"/>
      <c r="L4381" s="3"/>
      <c r="N4381" s="121"/>
    </row>
    <row r="4382" spans="1:14" x14ac:dyDescent="0.35">
      <c r="A4382" s="3"/>
      <c r="B4382" s="3"/>
      <c r="C4382" s="3"/>
      <c r="D4382" s="3"/>
      <c r="E4382" s="3"/>
      <c r="F4382" s="3"/>
      <c r="G4382" s="3"/>
      <c r="H4382" s="3"/>
      <c r="I4382" s="3"/>
      <c r="J4382" s="3"/>
      <c r="K4382" s="3"/>
      <c r="L4382" s="3"/>
      <c r="N4382" s="121"/>
    </row>
    <row r="4383" spans="1:14" x14ac:dyDescent="0.35">
      <c r="A4383" s="3"/>
      <c r="B4383" s="3"/>
      <c r="C4383" s="3"/>
      <c r="D4383" s="3"/>
      <c r="E4383" s="3"/>
      <c r="F4383" s="3"/>
      <c r="G4383" s="3"/>
      <c r="H4383" s="3"/>
      <c r="I4383" s="3"/>
      <c r="J4383" s="3"/>
      <c r="K4383" s="3"/>
      <c r="L4383" s="3"/>
      <c r="N4383" s="121"/>
    </row>
    <row r="4384" spans="1:14" x14ac:dyDescent="0.35">
      <c r="A4384" s="3"/>
      <c r="B4384" s="3"/>
      <c r="C4384" s="3"/>
      <c r="D4384" s="3"/>
      <c r="E4384" s="3"/>
      <c r="F4384" s="3"/>
      <c r="G4384" s="3"/>
      <c r="H4384" s="3"/>
      <c r="I4384" s="3"/>
      <c r="J4384" s="3"/>
      <c r="K4384" s="3"/>
      <c r="L4384" s="3"/>
      <c r="N4384" s="121"/>
    </row>
    <row r="4385" spans="1:14" x14ac:dyDescent="0.35">
      <c r="A4385" s="3"/>
      <c r="B4385" s="3"/>
      <c r="C4385" s="3"/>
      <c r="D4385" s="3"/>
      <c r="E4385" s="3"/>
      <c r="F4385" s="3"/>
      <c r="G4385" s="3"/>
      <c r="H4385" s="3"/>
      <c r="I4385" s="3"/>
      <c r="J4385" s="3"/>
      <c r="K4385" s="3"/>
      <c r="L4385" s="3"/>
      <c r="N4385" s="121"/>
    </row>
    <row r="4386" spans="1:14" x14ac:dyDescent="0.35">
      <c r="A4386" s="3"/>
      <c r="B4386" s="3"/>
      <c r="C4386" s="3"/>
      <c r="D4386" s="3"/>
      <c r="E4386" s="3"/>
      <c r="F4386" s="3"/>
      <c r="G4386" s="3"/>
      <c r="H4386" s="3"/>
      <c r="I4386" s="3"/>
      <c r="J4386" s="3"/>
      <c r="K4386" s="3"/>
      <c r="L4386" s="3"/>
      <c r="N4386" s="121"/>
    </row>
    <row r="4387" spans="1:14" x14ac:dyDescent="0.35">
      <c r="A4387" s="3"/>
      <c r="B4387" s="3"/>
      <c r="C4387" s="3"/>
      <c r="D4387" s="3"/>
      <c r="E4387" s="3"/>
      <c r="F4387" s="3"/>
      <c r="G4387" s="3"/>
      <c r="H4387" s="3"/>
      <c r="I4387" s="3"/>
      <c r="J4387" s="3"/>
      <c r="K4387" s="3"/>
      <c r="L4387" s="3"/>
      <c r="N4387" s="121"/>
    </row>
    <row r="4388" spans="1:14" x14ac:dyDescent="0.35">
      <c r="A4388" s="3"/>
      <c r="B4388" s="3"/>
      <c r="C4388" s="3"/>
      <c r="D4388" s="3"/>
      <c r="E4388" s="3"/>
      <c r="F4388" s="3"/>
      <c r="G4388" s="3"/>
      <c r="H4388" s="3"/>
      <c r="I4388" s="3"/>
      <c r="J4388" s="3"/>
      <c r="K4388" s="3"/>
      <c r="L4388" s="3"/>
      <c r="N4388" s="121"/>
    </row>
    <row r="4389" spans="1:14" x14ac:dyDescent="0.35">
      <c r="A4389" s="3"/>
      <c r="B4389" s="3"/>
      <c r="C4389" s="3"/>
      <c r="D4389" s="3"/>
      <c r="E4389" s="3"/>
      <c r="F4389" s="3"/>
      <c r="G4389" s="3"/>
      <c r="H4389" s="3"/>
      <c r="I4389" s="3"/>
      <c r="J4389" s="3"/>
      <c r="K4389" s="3"/>
      <c r="L4389" s="3"/>
      <c r="N4389" s="121"/>
    </row>
    <row r="4390" spans="1:14" x14ac:dyDescent="0.35">
      <c r="A4390" s="3"/>
      <c r="B4390" s="3"/>
      <c r="C4390" s="3"/>
      <c r="D4390" s="3"/>
      <c r="E4390" s="3"/>
      <c r="F4390" s="3"/>
      <c r="G4390" s="3"/>
      <c r="H4390" s="3"/>
      <c r="I4390" s="3"/>
      <c r="J4390" s="3"/>
      <c r="K4390" s="3"/>
      <c r="L4390" s="3"/>
      <c r="N4390" s="121"/>
    </row>
    <row r="4391" spans="1:14" x14ac:dyDescent="0.35">
      <c r="A4391" s="3"/>
      <c r="B4391" s="3"/>
      <c r="C4391" s="3"/>
      <c r="D4391" s="3"/>
      <c r="E4391" s="3"/>
      <c r="F4391" s="3"/>
      <c r="G4391" s="3"/>
      <c r="H4391" s="3"/>
      <c r="I4391" s="3"/>
      <c r="J4391" s="3"/>
      <c r="K4391" s="3"/>
      <c r="L4391" s="3"/>
      <c r="N4391" s="121"/>
    </row>
    <row r="4392" spans="1:14" x14ac:dyDescent="0.35">
      <c r="A4392" s="3"/>
      <c r="B4392" s="3"/>
      <c r="C4392" s="3"/>
      <c r="D4392" s="3"/>
      <c r="E4392" s="3"/>
      <c r="F4392" s="3"/>
      <c r="G4392" s="3"/>
      <c r="H4392" s="3"/>
      <c r="I4392" s="3"/>
      <c r="J4392" s="3"/>
      <c r="K4392" s="3"/>
      <c r="L4392" s="3"/>
      <c r="N4392" s="121"/>
    </row>
    <row r="4393" spans="1:14" x14ac:dyDescent="0.35">
      <c r="A4393" s="3"/>
      <c r="B4393" s="3"/>
      <c r="C4393" s="3"/>
      <c r="D4393" s="3"/>
      <c r="E4393" s="3"/>
      <c r="F4393" s="3"/>
      <c r="G4393" s="3"/>
      <c r="H4393" s="3"/>
      <c r="I4393" s="3"/>
      <c r="J4393" s="3"/>
      <c r="K4393" s="3"/>
      <c r="L4393" s="3"/>
      <c r="N4393" s="121"/>
    </row>
    <row r="4394" spans="1:14" x14ac:dyDescent="0.35">
      <c r="A4394" s="3"/>
      <c r="B4394" s="3"/>
      <c r="C4394" s="3"/>
      <c r="D4394" s="3"/>
      <c r="E4394" s="3"/>
      <c r="F4394" s="3"/>
      <c r="G4394" s="3"/>
      <c r="H4394" s="3"/>
      <c r="I4394" s="3"/>
      <c r="J4394" s="3"/>
      <c r="K4394" s="3"/>
      <c r="L4394" s="3"/>
      <c r="N4394" s="121"/>
    </row>
    <row r="4395" spans="1:14" x14ac:dyDescent="0.35">
      <c r="A4395" s="3"/>
      <c r="B4395" s="3"/>
      <c r="C4395" s="3"/>
      <c r="D4395" s="3"/>
      <c r="E4395" s="3"/>
      <c r="F4395" s="3"/>
      <c r="G4395" s="3"/>
      <c r="H4395" s="3"/>
      <c r="I4395" s="3"/>
      <c r="J4395" s="3"/>
      <c r="K4395" s="3"/>
      <c r="L4395" s="3"/>
      <c r="N4395" s="121"/>
    </row>
    <row r="4396" spans="1:14" x14ac:dyDescent="0.35">
      <c r="A4396" s="3"/>
      <c r="B4396" s="3"/>
      <c r="C4396" s="3"/>
      <c r="D4396" s="3"/>
      <c r="E4396" s="3"/>
      <c r="F4396" s="3"/>
      <c r="G4396" s="3"/>
      <c r="H4396" s="3"/>
      <c r="I4396" s="3"/>
      <c r="J4396" s="3"/>
      <c r="K4396" s="3"/>
      <c r="L4396" s="3"/>
      <c r="N4396" s="121"/>
    </row>
    <row r="4397" spans="1:14" x14ac:dyDescent="0.35">
      <c r="A4397" s="3"/>
      <c r="B4397" s="3"/>
      <c r="C4397" s="3"/>
      <c r="D4397" s="3"/>
      <c r="E4397" s="3"/>
      <c r="F4397" s="3"/>
      <c r="G4397" s="3"/>
      <c r="H4397" s="3"/>
      <c r="I4397" s="3"/>
      <c r="J4397" s="3"/>
      <c r="K4397" s="3"/>
      <c r="L4397" s="3"/>
      <c r="N4397" s="121"/>
    </row>
    <row r="4398" spans="1:14" x14ac:dyDescent="0.35">
      <c r="A4398" s="3"/>
      <c r="B4398" s="3"/>
      <c r="C4398" s="3"/>
      <c r="D4398" s="3"/>
      <c r="E4398" s="3"/>
      <c r="F4398" s="3"/>
      <c r="G4398" s="3"/>
      <c r="H4398" s="3"/>
      <c r="I4398" s="3"/>
      <c r="J4398" s="3"/>
      <c r="K4398" s="3"/>
      <c r="L4398" s="3"/>
      <c r="N4398" s="121"/>
    </row>
    <row r="4399" spans="1:14" x14ac:dyDescent="0.35">
      <c r="A4399" s="3"/>
      <c r="B4399" s="3"/>
      <c r="C4399" s="3"/>
      <c r="D4399" s="3"/>
      <c r="E4399" s="3"/>
      <c r="F4399" s="3"/>
      <c r="G4399" s="3"/>
      <c r="H4399" s="3"/>
      <c r="I4399" s="3"/>
      <c r="J4399" s="3"/>
      <c r="K4399" s="3"/>
      <c r="L4399" s="3"/>
      <c r="N4399" s="121"/>
    </row>
    <row r="4400" spans="1:14" x14ac:dyDescent="0.35">
      <c r="A4400" s="3"/>
      <c r="B4400" s="3"/>
      <c r="C4400" s="3"/>
      <c r="D4400" s="3"/>
      <c r="E4400" s="3"/>
      <c r="F4400" s="3"/>
      <c r="G4400" s="3"/>
      <c r="H4400" s="3"/>
      <c r="I4400" s="3"/>
      <c r="J4400" s="3"/>
      <c r="K4400" s="3"/>
      <c r="L4400" s="3"/>
      <c r="N4400" s="121"/>
    </row>
    <row r="4401" spans="1:14" x14ac:dyDescent="0.35">
      <c r="A4401" s="3"/>
      <c r="B4401" s="3"/>
      <c r="C4401" s="3"/>
      <c r="D4401" s="3"/>
      <c r="E4401" s="3"/>
      <c r="F4401" s="3"/>
      <c r="G4401" s="3"/>
      <c r="H4401" s="3"/>
      <c r="I4401" s="3"/>
      <c r="J4401" s="3"/>
      <c r="K4401" s="3"/>
      <c r="L4401" s="3"/>
      <c r="N4401" s="121"/>
    </row>
    <row r="4402" spans="1:14" x14ac:dyDescent="0.35">
      <c r="A4402" s="3"/>
      <c r="B4402" s="3"/>
      <c r="C4402" s="3"/>
      <c r="D4402" s="3"/>
      <c r="E4402" s="3"/>
      <c r="F4402" s="3"/>
      <c r="G4402" s="3"/>
      <c r="H4402" s="3"/>
      <c r="I4402" s="3"/>
      <c r="J4402" s="3"/>
      <c r="K4402" s="3"/>
      <c r="L4402" s="3"/>
      <c r="N4402" s="121"/>
    </row>
    <row r="4403" spans="1:14" x14ac:dyDescent="0.35">
      <c r="A4403" s="3"/>
      <c r="B4403" s="3"/>
      <c r="C4403" s="3"/>
      <c r="D4403" s="3"/>
      <c r="E4403" s="3"/>
      <c r="F4403" s="3"/>
      <c r="G4403" s="3"/>
      <c r="H4403" s="3"/>
      <c r="I4403" s="3"/>
      <c r="J4403" s="3"/>
      <c r="K4403" s="3"/>
      <c r="L4403" s="3"/>
      <c r="N4403" s="121"/>
    </row>
    <row r="4404" spans="1:14" x14ac:dyDescent="0.35">
      <c r="A4404" s="3"/>
      <c r="B4404" s="3"/>
      <c r="C4404" s="3"/>
      <c r="D4404" s="3"/>
      <c r="E4404" s="3"/>
      <c r="F4404" s="3"/>
      <c r="G4404" s="3"/>
      <c r="H4404" s="3"/>
      <c r="I4404" s="3"/>
      <c r="J4404" s="3"/>
      <c r="K4404" s="3"/>
      <c r="L4404" s="3"/>
      <c r="N4404" s="121"/>
    </row>
    <row r="4405" spans="1:14" x14ac:dyDescent="0.35">
      <c r="A4405" s="3"/>
      <c r="B4405" s="3"/>
      <c r="C4405" s="3"/>
      <c r="D4405" s="3"/>
      <c r="E4405" s="3"/>
      <c r="F4405" s="3"/>
      <c r="G4405" s="3"/>
      <c r="H4405" s="3"/>
      <c r="I4405" s="3"/>
      <c r="J4405" s="3"/>
      <c r="K4405" s="3"/>
      <c r="L4405" s="3"/>
      <c r="N4405" s="121"/>
    </row>
    <row r="4406" spans="1:14" x14ac:dyDescent="0.35">
      <c r="A4406" s="3"/>
      <c r="B4406" s="3"/>
      <c r="C4406" s="3"/>
      <c r="D4406" s="3"/>
      <c r="E4406" s="3"/>
      <c r="F4406" s="3"/>
      <c r="G4406" s="3"/>
      <c r="H4406" s="3"/>
      <c r="I4406" s="3"/>
      <c r="J4406" s="3"/>
      <c r="K4406" s="3"/>
      <c r="L4406" s="3"/>
      <c r="N4406" s="121"/>
    </row>
    <row r="4407" spans="1:14" x14ac:dyDescent="0.35">
      <c r="A4407" s="3"/>
      <c r="B4407" s="3"/>
      <c r="C4407" s="3"/>
      <c r="D4407" s="3"/>
      <c r="E4407" s="3"/>
      <c r="F4407" s="3"/>
      <c r="G4407" s="3"/>
      <c r="H4407" s="3"/>
      <c r="I4407" s="3"/>
      <c r="J4407" s="3"/>
      <c r="K4407" s="3"/>
      <c r="L4407" s="3"/>
      <c r="N4407" s="121"/>
    </row>
    <row r="4408" spans="1:14" x14ac:dyDescent="0.35">
      <c r="A4408" s="3"/>
      <c r="B4408" s="3"/>
      <c r="C4408" s="3"/>
      <c r="D4408" s="3"/>
      <c r="E4408" s="3"/>
      <c r="F4408" s="3"/>
      <c r="G4408" s="3"/>
      <c r="H4408" s="3"/>
      <c r="I4408" s="3"/>
      <c r="J4408" s="3"/>
      <c r="K4408" s="3"/>
      <c r="L4408" s="3"/>
      <c r="N4408" s="121"/>
    </row>
    <row r="4409" spans="1:14" x14ac:dyDescent="0.35">
      <c r="A4409" s="3"/>
      <c r="B4409" s="3"/>
      <c r="C4409" s="3"/>
      <c r="D4409" s="3"/>
      <c r="E4409" s="3"/>
      <c r="F4409" s="3"/>
      <c r="G4409" s="3"/>
      <c r="H4409" s="3"/>
      <c r="I4409" s="3"/>
      <c r="J4409" s="3"/>
      <c r="K4409" s="3"/>
      <c r="L4409" s="3"/>
      <c r="N4409" s="121"/>
    </row>
    <row r="4410" spans="1:14" x14ac:dyDescent="0.35">
      <c r="A4410" s="3"/>
      <c r="B4410" s="3"/>
      <c r="C4410" s="3"/>
      <c r="D4410" s="3"/>
      <c r="E4410" s="3"/>
      <c r="F4410" s="3"/>
      <c r="G4410" s="3"/>
      <c r="H4410" s="3"/>
      <c r="I4410" s="3"/>
      <c r="J4410" s="3"/>
      <c r="K4410" s="3"/>
      <c r="L4410" s="3"/>
      <c r="N4410" s="121"/>
    </row>
    <row r="4411" spans="1:14" x14ac:dyDescent="0.35">
      <c r="A4411" s="3"/>
      <c r="B4411" s="3"/>
      <c r="C4411" s="3"/>
      <c r="D4411" s="3"/>
      <c r="E4411" s="3"/>
      <c r="F4411" s="3"/>
      <c r="G4411" s="3"/>
      <c r="H4411" s="3"/>
      <c r="I4411" s="3"/>
      <c r="J4411" s="3"/>
      <c r="K4411" s="3"/>
      <c r="L4411" s="3"/>
      <c r="N4411" s="121"/>
    </row>
    <row r="4412" spans="1:14" x14ac:dyDescent="0.35">
      <c r="A4412" s="3"/>
      <c r="B4412" s="3"/>
      <c r="C4412" s="3"/>
      <c r="D4412" s="3"/>
      <c r="E4412" s="3"/>
      <c r="F4412" s="3"/>
      <c r="G4412" s="3"/>
      <c r="H4412" s="3"/>
      <c r="I4412" s="3"/>
      <c r="J4412" s="3"/>
      <c r="K4412" s="3"/>
      <c r="L4412" s="3"/>
      <c r="N4412" s="121"/>
    </row>
    <row r="4413" spans="1:14" x14ac:dyDescent="0.35">
      <c r="A4413" s="3"/>
      <c r="B4413" s="3"/>
      <c r="C4413" s="3"/>
      <c r="D4413" s="3"/>
      <c r="E4413" s="3"/>
      <c r="F4413" s="3"/>
      <c r="G4413" s="3"/>
      <c r="H4413" s="3"/>
      <c r="I4413" s="3"/>
      <c r="J4413" s="3"/>
      <c r="K4413" s="3"/>
      <c r="L4413" s="3"/>
      <c r="N4413" s="121"/>
    </row>
  </sheetData>
  <mergeCells count="60">
    <mergeCell ref="A380:A381"/>
    <mergeCell ref="B380:B381"/>
    <mergeCell ref="C380:C381"/>
    <mergeCell ref="D380:H380"/>
    <mergeCell ref="I380:M380"/>
    <mergeCell ref="A346:A347"/>
    <mergeCell ref="B346:B347"/>
    <mergeCell ref="C346:C347"/>
    <mergeCell ref="D346:H346"/>
    <mergeCell ref="I346:M346"/>
    <mergeCell ref="I278:M278"/>
    <mergeCell ref="A312:A313"/>
    <mergeCell ref="B312:B313"/>
    <mergeCell ref="C312:C313"/>
    <mergeCell ref="D312:H312"/>
    <mergeCell ref="I312:M312"/>
    <mergeCell ref="A278:A279"/>
    <mergeCell ref="B278:B279"/>
    <mergeCell ref="C278:C279"/>
    <mergeCell ref="D278:H278"/>
    <mergeCell ref="I6:M6"/>
    <mergeCell ref="A40:A41"/>
    <mergeCell ref="B40:B41"/>
    <mergeCell ref="C40:C41"/>
    <mergeCell ref="D40:H40"/>
    <mergeCell ref="I40:M40"/>
    <mergeCell ref="A6:A7"/>
    <mergeCell ref="B6:B7"/>
    <mergeCell ref="C6:C7"/>
    <mergeCell ref="D6:H6"/>
    <mergeCell ref="I74:M74"/>
    <mergeCell ref="D74:H74"/>
    <mergeCell ref="A108:A109"/>
    <mergeCell ref="B108:B109"/>
    <mergeCell ref="C108:C109"/>
    <mergeCell ref="D108:H108"/>
    <mergeCell ref="I108:M108"/>
    <mergeCell ref="A74:A75"/>
    <mergeCell ref="B74:B75"/>
    <mergeCell ref="C74:C75"/>
    <mergeCell ref="I176:M176"/>
    <mergeCell ref="D176:H176"/>
    <mergeCell ref="A142:A143"/>
    <mergeCell ref="B142:B143"/>
    <mergeCell ref="C142:C143"/>
    <mergeCell ref="I142:M142"/>
    <mergeCell ref="D142:H142"/>
    <mergeCell ref="A176:A177"/>
    <mergeCell ref="B176:B177"/>
    <mergeCell ref="C176:C177"/>
    <mergeCell ref="D210:H210"/>
    <mergeCell ref="I244:M244"/>
    <mergeCell ref="A244:A245"/>
    <mergeCell ref="B244:B245"/>
    <mergeCell ref="C244:C245"/>
    <mergeCell ref="I210:M210"/>
    <mergeCell ref="D244:H244"/>
    <mergeCell ref="A210:A211"/>
    <mergeCell ref="B210:B211"/>
    <mergeCell ref="C210:C211"/>
  </mergeCells>
  <pageMargins left="0.74803149606299213" right="0.74803149606299213" top="0.78740157480314965" bottom="0.78740157480314965" header="0.51181102362204722" footer="0.51181102362204722"/>
  <pageSetup paperSize="9" scale="85" fitToHeight="8" orientation="landscape" r:id="rId1"/>
  <headerFooter alignWithMargins="0"/>
  <rowBreaks count="8" manualBreakCount="8">
    <brk id="34" max="16383" man="1"/>
    <brk id="68" max="16383" man="1"/>
    <brk id="102" max="16383" man="1"/>
    <brk id="136" max="16383" man="1"/>
    <brk id="170" max="16383" man="1"/>
    <brk id="204" max="16383" man="1"/>
    <brk id="238" max="16383" man="1"/>
    <brk id="2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3"/>
  <sheetViews>
    <sheetView zoomScale="65" zoomScaleNormal="100" workbookViewId="0">
      <selection activeCell="B35" sqref="B35"/>
    </sheetView>
  </sheetViews>
  <sheetFormatPr defaultColWidth="9.1796875" defaultRowHeight="14.5" x14ac:dyDescent="0.35"/>
  <cols>
    <col min="1" max="1" width="30.26953125" style="4" bestFit="1" customWidth="1"/>
    <col min="2" max="2" width="10.26953125" style="4" customWidth="1"/>
    <col min="3" max="11" width="15.81640625" style="4" customWidth="1"/>
    <col min="12" max="16384" width="9.1796875" style="3"/>
  </cols>
  <sheetData>
    <row r="1" spans="1:13" x14ac:dyDescent="0.25">
      <c r="A1" s="311" t="s">
        <v>2528</v>
      </c>
      <c r="B1" s="311"/>
      <c r="C1" s="311"/>
      <c r="D1" s="311"/>
      <c r="E1" s="311"/>
      <c r="F1" s="37"/>
      <c r="G1" s="37"/>
      <c r="H1" s="37"/>
      <c r="I1" s="37"/>
      <c r="J1" s="37"/>
      <c r="K1" s="37"/>
    </row>
    <row r="2" spans="1:13" ht="15" thickBot="1" x14ac:dyDescent="0.3">
      <c r="A2" s="38"/>
      <c r="B2" s="37"/>
      <c r="C2" s="37"/>
      <c r="D2" s="37"/>
      <c r="E2" s="37"/>
      <c r="F2" s="37"/>
      <c r="G2" s="37"/>
      <c r="H2" s="37"/>
      <c r="I2" s="37"/>
      <c r="J2" s="37"/>
      <c r="K2" s="37"/>
    </row>
    <row r="3" spans="1:13" s="5" customFormat="1" ht="29" x14ac:dyDescent="0.35">
      <c r="A3" s="36" t="s">
        <v>2527</v>
      </c>
      <c r="B3" s="35" t="s">
        <v>2526</v>
      </c>
      <c r="C3" s="35" t="s">
        <v>2525</v>
      </c>
      <c r="D3" s="35" t="s">
        <v>2524</v>
      </c>
      <c r="E3" s="35" t="s">
        <v>2523</v>
      </c>
      <c r="F3" s="35" t="s">
        <v>759</v>
      </c>
      <c r="G3" s="35" t="s">
        <v>2522</v>
      </c>
      <c r="H3" s="35" t="s">
        <v>2521</v>
      </c>
      <c r="I3" s="35" t="s">
        <v>2520</v>
      </c>
      <c r="J3" s="35" t="s">
        <v>2519</v>
      </c>
      <c r="K3" s="34" t="s">
        <v>2518</v>
      </c>
    </row>
    <row r="4" spans="1:13" s="5" customFormat="1" ht="16.5" customHeight="1" x14ac:dyDescent="0.35">
      <c r="A4" s="33" t="s">
        <v>2517</v>
      </c>
      <c r="B4" s="32"/>
      <c r="C4" s="32"/>
      <c r="D4" s="32"/>
      <c r="E4" s="32"/>
      <c r="F4" s="32"/>
      <c r="G4" s="32"/>
      <c r="H4" s="32"/>
      <c r="I4" s="32"/>
      <c r="J4" s="31"/>
      <c r="K4" s="30"/>
    </row>
    <row r="5" spans="1:13" s="5" customFormat="1" ht="16.149999999999999" customHeight="1" x14ac:dyDescent="0.35">
      <c r="A5" s="259" t="s">
        <v>3619</v>
      </c>
      <c r="B5" s="19">
        <f ca="1">INDIRECT("'"&amp;$A5&amp;"'!AB224")</f>
        <v>31</v>
      </c>
      <c r="C5" s="20">
        <f ca="1">INDIRECT("'"&amp;$A5&amp;"'!AC224")</f>
        <v>158902</v>
      </c>
      <c r="D5" s="20">
        <f ca="1">INDIRECT("'"&amp;$A5&amp;"'!AD224")</f>
        <v>69492</v>
      </c>
      <c r="E5" s="21">
        <f ca="1">SUM(D5/C5*100)</f>
        <v>43.732615070924219</v>
      </c>
      <c r="F5" s="18">
        <f ca="1">INDIRECT("'"&amp;$A5&amp;"'!AF224")</f>
        <v>938</v>
      </c>
      <c r="G5" s="21">
        <f ca="1">SUM(F5/D5*100)</f>
        <v>1.3497956599320786</v>
      </c>
      <c r="H5" s="20">
        <f ca="1">INDIRECT("'"&amp;$A5&amp;"'!AH224")</f>
        <v>68554</v>
      </c>
      <c r="I5" s="19">
        <f ca="1">INDIRECT("'"&amp;$A5&amp;"'!AI224")</f>
        <v>76</v>
      </c>
      <c r="J5" s="19">
        <f ca="1">INDIRECT("'"&amp;$A5&amp;"'!AJ224")</f>
        <v>26</v>
      </c>
      <c r="K5" s="17">
        <f ca="1">SUM(J5/I5*100)</f>
        <v>34.210526315789473</v>
      </c>
    </row>
    <row r="6" spans="1:13" s="5" customFormat="1" ht="16.5" customHeight="1" x14ac:dyDescent="0.35">
      <c r="A6" s="259" t="s">
        <v>3620</v>
      </c>
      <c r="B6" s="19">
        <f ca="1">INDIRECT("'"&amp;$A6&amp;"'!AB511")</f>
        <v>63</v>
      </c>
      <c r="C6" s="20">
        <f ca="1">INDIRECT("'"&amp;$A6&amp;"'!AC511")</f>
        <v>368863</v>
      </c>
      <c r="D6" s="20">
        <f ca="1">INDIRECT("'"&amp;$A6&amp;"'!AD511")</f>
        <v>149595</v>
      </c>
      <c r="E6" s="21">
        <f ca="1">SUM(D6/C6*100)</f>
        <v>40.555707674665122</v>
      </c>
      <c r="F6" s="18">
        <f ca="1">INDIRECT("'"&amp;$A6&amp;"'!AF511")</f>
        <v>2743</v>
      </c>
      <c r="G6" s="21">
        <f ca="1">SUM(F6/D6*100)</f>
        <v>1.8336174337377584</v>
      </c>
      <c r="H6" s="20">
        <f ca="1">INDIRECT("'"&amp;$A6&amp;"'!AH511")</f>
        <v>146852</v>
      </c>
      <c r="I6" s="19">
        <f ca="1">INDIRECT("'"&amp;$A6&amp;"'!AI511")</f>
        <v>172</v>
      </c>
      <c r="J6" s="19">
        <f ca="1">INDIRECT("'"&amp;$A6&amp;"'!AJ511")</f>
        <v>65</v>
      </c>
      <c r="K6" s="17">
        <f ca="1">SUM(J6/I6*100)</f>
        <v>37.790697674418603</v>
      </c>
    </row>
    <row r="7" spans="1:13" s="5" customFormat="1" ht="16.5" customHeight="1" x14ac:dyDescent="0.35">
      <c r="A7" s="260" t="s">
        <v>3621</v>
      </c>
      <c r="B7" s="19">
        <f ca="1">INDIRECT("'"&amp;$A7&amp;"'!AB152")</f>
        <v>18</v>
      </c>
      <c r="C7" s="20">
        <f ca="1">INDIRECT("'"&amp;$A7&amp;"'!AC152")</f>
        <v>55086</v>
      </c>
      <c r="D7" s="20">
        <f ca="1">INDIRECT("'"&amp;$A7&amp;"'!AD152")</f>
        <v>24699</v>
      </c>
      <c r="E7" s="21">
        <f ca="1">SUM(D7/C7*100)</f>
        <v>44.837163707657119</v>
      </c>
      <c r="F7" s="18">
        <f ca="1">INDIRECT("'"&amp;$A7&amp;"'!AF152")</f>
        <v>345</v>
      </c>
      <c r="G7" s="21">
        <f ca="1">SUM(F7/D7*100)</f>
        <v>1.3968176849265153</v>
      </c>
      <c r="H7" s="20">
        <f ca="1">INDIRECT("'"&amp;$A7&amp;"'!AH152")</f>
        <v>24354</v>
      </c>
      <c r="I7" s="19">
        <f ca="1">INDIRECT("'"&amp;$A7&amp;"'!AI152")</f>
        <v>52</v>
      </c>
      <c r="J7" s="19">
        <f ca="1">INDIRECT("'"&amp;$A7&amp;"'!AJ152")</f>
        <v>17</v>
      </c>
      <c r="K7" s="17">
        <f ca="1">SUM(J7/I7*100)</f>
        <v>32.692307692307693</v>
      </c>
      <c r="L7" s="5" t="s">
        <v>2487</v>
      </c>
      <c r="M7" s="5" t="s">
        <v>2487</v>
      </c>
    </row>
    <row r="8" spans="1:13" s="27" customFormat="1" ht="16.5" customHeight="1" x14ac:dyDescent="0.35">
      <c r="A8" s="28" t="s">
        <v>2516</v>
      </c>
      <c r="B8" s="13">
        <f ca="1">SUM(B5:B7)</f>
        <v>112</v>
      </c>
      <c r="C8" s="14">
        <f ca="1">SUM(C5:C7)</f>
        <v>582851</v>
      </c>
      <c r="D8" s="14">
        <f ca="1">SUM(D5:D7)</f>
        <v>243786</v>
      </c>
      <c r="E8" s="15">
        <f ca="1">SUM(D8/C8*100)</f>
        <v>41.826470229955852</v>
      </c>
      <c r="F8" s="14">
        <f ca="1">SUM(F5:F7)</f>
        <v>4026</v>
      </c>
      <c r="G8" s="15">
        <f ca="1">SUM(F8/D8*100)</f>
        <v>1.6514484014668602</v>
      </c>
      <c r="H8" s="14">
        <f ca="1">SUM(H5:H7)</f>
        <v>239760</v>
      </c>
      <c r="I8" s="13">
        <f ca="1">SUM(I5:I7)</f>
        <v>300</v>
      </c>
      <c r="J8" s="13">
        <f ca="1">SUM(J5:J7)</f>
        <v>108</v>
      </c>
      <c r="K8" s="12">
        <f ca="1">SUM(J8/I8*100)</f>
        <v>36</v>
      </c>
    </row>
    <row r="9" spans="1:13" s="5" customFormat="1" ht="16.5" customHeight="1" x14ac:dyDescent="0.35">
      <c r="A9" s="26" t="s">
        <v>2515</v>
      </c>
      <c r="B9" s="19"/>
      <c r="C9" s="20"/>
      <c r="D9" s="20" t="s">
        <v>2487</v>
      </c>
      <c r="E9" s="21"/>
      <c r="F9" s="20"/>
      <c r="G9" s="21"/>
      <c r="H9" s="29"/>
      <c r="I9" s="19"/>
      <c r="J9" s="18"/>
      <c r="K9" s="17"/>
    </row>
    <row r="10" spans="1:13" s="5" customFormat="1" ht="16.5" customHeight="1" x14ac:dyDescent="0.35">
      <c r="A10" s="259" t="s">
        <v>3636</v>
      </c>
      <c r="B10" s="19">
        <f ca="1">INDIRECT("'"&amp;$A10&amp;"'!AB271")</f>
        <v>40</v>
      </c>
      <c r="C10" s="20">
        <f ca="1">INDIRECT("'"&amp;$A10&amp;"'!AC271")</f>
        <v>157672</v>
      </c>
      <c r="D10" s="20">
        <f ca="1">INDIRECT("'"&amp;$A10&amp;"'!AD271")</f>
        <v>81833</v>
      </c>
      <c r="E10" s="21">
        <f ca="1">SUM(D10/C10*100)</f>
        <v>51.900781368917762</v>
      </c>
      <c r="F10" s="18">
        <f ca="1">INDIRECT("'"&amp;$A10&amp;"'!AF271")</f>
        <v>1037</v>
      </c>
      <c r="G10" s="21">
        <f ca="1">SUM(F10/D10*100)</f>
        <v>1.267214937739054</v>
      </c>
      <c r="H10" s="20">
        <f ca="1">INDIRECT("'"&amp;$A10&amp;"'!AH271")</f>
        <v>80796</v>
      </c>
      <c r="I10" s="19">
        <f ca="1">INDIRECT("'"&amp;$A10&amp;"'!AI271")</f>
        <v>90</v>
      </c>
      <c r="J10" s="19">
        <f ca="1">INDIRECT("'"&amp;$A10&amp;"'!AJ271")</f>
        <v>28</v>
      </c>
      <c r="K10" s="17">
        <f ca="1">SUM(J10/I10*100)</f>
        <v>31.111111111111111</v>
      </c>
    </row>
    <row r="11" spans="1:13" s="5" customFormat="1" ht="16.5" customHeight="1" x14ac:dyDescent="0.35">
      <c r="A11" s="259" t="s">
        <v>3637</v>
      </c>
      <c r="B11" s="19">
        <f ca="1">INDIRECT("'"&amp;$A11&amp;"'!AB250")</f>
        <v>32</v>
      </c>
      <c r="C11" s="20">
        <f ca="1">INDIRECT("'"&amp;$A11&amp;"'!AC250")</f>
        <v>93811</v>
      </c>
      <c r="D11" s="20">
        <f ca="1">INDIRECT("'"&amp;$A11&amp;"'!AD250")</f>
        <v>46929</v>
      </c>
      <c r="E11" s="21">
        <f ca="1">SUM(D11/C11*100)</f>
        <v>50.02505036722772</v>
      </c>
      <c r="F11" s="18">
        <f ca="1">INDIRECT("'"&amp;$A11&amp;"'!AF250")</f>
        <v>522</v>
      </c>
      <c r="G11" s="21">
        <f ca="1">SUM(F11/D11*100)</f>
        <v>1.1123186089624753</v>
      </c>
      <c r="H11" s="20">
        <f ca="1">INDIRECT("'"&amp;$A11&amp;"'!AH250")</f>
        <v>46407</v>
      </c>
      <c r="I11" s="19">
        <f ca="1">INDIRECT("'"&amp;$A11&amp;"'!AI250")</f>
        <v>79</v>
      </c>
      <c r="J11" s="19">
        <f ca="1">INDIRECT("'"&amp;$A11&amp;"'!AJ250")</f>
        <v>23</v>
      </c>
      <c r="K11" s="17">
        <f ca="1">SUM(J11/I11*100)</f>
        <v>29.11392405063291</v>
      </c>
    </row>
    <row r="12" spans="1:13" s="27" customFormat="1" ht="16.5" customHeight="1" x14ac:dyDescent="0.35">
      <c r="A12" s="28" t="s">
        <v>2514</v>
      </c>
      <c r="B12" s="13">
        <f ca="1">B10+B11</f>
        <v>72</v>
      </c>
      <c r="C12" s="14">
        <f ca="1">C10+C11</f>
        <v>251483</v>
      </c>
      <c r="D12" s="14">
        <f ca="1">D10+D11</f>
        <v>128762</v>
      </c>
      <c r="E12" s="15">
        <f ca="1">SUM(D12/C12*100)</f>
        <v>51.201075221784379</v>
      </c>
      <c r="F12" s="14">
        <f ca="1">F10+F11</f>
        <v>1559</v>
      </c>
      <c r="G12" s="15">
        <f ca="1">SUM(F12/D12*100)</f>
        <v>1.2107609387862879</v>
      </c>
      <c r="H12" s="14">
        <f ca="1">H10+H11</f>
        <v>127203</v>
      </c>
      <c r="I12" s="14">
        <f ca="1">I10+I11</f>
        <v>169</v>
      </c>
      <c r="J12" s="14">
        <f ca="1">J10+J11</f>
        <v>51</v>
      </c>
      <c r="K12" s="12">
        <f ca="1">SUM(J12/I12*100)</f>
        <v>30.177514792899409</v>
      </c>
      <c r="M12" s="27" t="s">
        <v>2487</v>
      </c>
    </row>
    <row r="13" spans="1:13" ht="16.5" customHeight="1" x14ac:dyDescent="0.25">
      <c r="A13" s="26" t="s">
        <v>2513</v>
      </c>
      <c r="B13" s="19"/>
      <c r="C13" s="19"/>
      <c r="D13" s="20" t="s">
        <v>2487</v>
      </c>
      <c r="E13" s="19"/>
      <c r="F13" s="19"/>
      <c r="G13" s="19"/>
      <c r="H13" s="19"/>
      <c r="I13" s="19"/>
      <c r="J13" s="18"/>
      <c r="K13" s="25"/>
      <c r="M13" s="24" t="s">
        <v>2487</v>
      </c>
    </row>
    <row r="14" spans="1:13" ht="16.5" customHeight="1" x14ac:dyDescent="0.25">
      <c r="A14" s="23" t="s">
        <v>2512</v>
      </c>
      <c r="B14" s="19">
        <f ca="1">INDIRECT("'"&amp;$A14&amp;"'!AA127")</f>
        <v>18</v>
      </c>
      <c r="C14" s="20">
        <f ca="1">INDIRECT("'"&amp;$A14&amp;"'!AB127")</f>
        <v>48896</v>
      </c>
      <c r="D14" s="20">
        <f ca="1">INDIRECT("'"&amp;$A14&amp;"'!AC127")</f>
        <v>23204</v>
      </c>
      <c r="E14" s="21">
        <f t="shared" ref="E14:E39" ca="1" si="0">SUM(D14/C14*100)</f>
        <v>47.455824607329845</v>
      </c>
      <c r="F14" s="262">
        <f ca="1">INDIRECT("'"&amp;$A14&amp;"'!AE127")</f>
        <v>329</v>
      </c>
      <c r="G14" s="21">
        <f t="shared" ref="G14:G41" ca="1" si="1">SUM(F14/D14*100)</f>
        <v>1.4178589898293399</v>
      </c>
      <c r="H14" s="20">
        <f ca="1">INDIRECT("'"&amp;$A14&amp;"'!AG127")</f>
        <v>22875</v>
      </c>
      <c r="I14" s="19">
        <f ca="1">INDIRECT("'"&amp;$A14&amp;"'!AH127")</f>
        <v>41</v>
      </c>
      <c r="J14" s="19">
        <f ca="1">INDIRECT("'"&amp;$A14&amp;"'!AI127")</f>
        <v>12</v>
      </c>
      <c r="K14" s="17">
        <f ca="1">+SUM(J14/I14*100)</f>
        <v>29.268292682926827</v>
      </c>
      <c r="L14" s="24" t="s">
        <v>2487</v>
      </c>
      <c r="M14" s="24"/>
    </row>
    <row r="15" spans="1:13" ht="16.5" customHeight="1" x14ac:dyDescent="0.25">
      <c r="A15" s="23" t="s">
        <v>2511</v>
      </c>
      <c r="B15" s="19">
        <f ca="1">INDIRECT("'"&amp;$A15&amp;"'!AA127")</f>
        <v>18</v>
      </c>
      <c r="C15" s="20">
        <f ca="1">INDIRECT("'"&amp;$A15&amp;"'!AB127")</f>
        <v>61786</v>
      </c>
      <c r="D15" s="20">
        <f ca="1">INDIRECT("'"&amp;$A15&amp;"'!AC127")</f>
        <v>34287</v>
      </c>
      <c r="E15" s="21">
        <f t="shared" ca="1" si="0"/>
        <v>55.493153788884207</v>
      </c>
      <c r="F15" s="262">
        <f ca="1">INDIRECT("'"&amp;$A15&amp;"'!AE127")</f>
        <v>373</v>
      </c>
      <c r="G15" s="21">
        <f t="shared" ca="1" si="1"/>
        <v>1.0878758713214922</v>
      </c>
      <c r="H15" s="20">
        <f ca="1">INDIRECT("'"&amp;$A15&amp;"'!AG127")</f>
        <v>33914</v>
      </c>
      <c r="I15" s="19">
        <f ca="1">INDIRECT("'"&amp;$A15&amp;"'!AH127")</f>
        <v>36</v>
      </c>
      <c r="J15" s="19">
        <f ca="1">INDIRECT("'"&amp;$A15&amp;"'!AI127")</f>
        <v>10</v>
      </c>
      <c r="K15" s="17">
        <f t="shared" ref="K15:K39" ca="1" si="2">SUM(J15/I15*100)</f>
        <v>27.777777777777779</v>
      </c>
      <c r="L15" s="3" t="s">
        <v>2487</v>
      </c>
    </row>
    <row r="16" spans="1:13" ht="16.5" customHeight="1" x14ac:dyDescent="0.25">
      <c r="A16" s="22" t="s">
        <v>2510</v>
      </c>
      <c r="B16" s="19">
        <f ca="1">INDIRECT("'"&amp;$A16&amp;"'!AB191")</f>
        <v>28</v>
      </c>
      <c r="C16" s="20">
        <f ca="1">INDIRECT("'"&amp;$A16&amp;"'!AC191")</f>
        <v>98937</v>
      </c>
      <c r="D16" s="20">
        <f ca="1">INDIRECT("'"&amp;$A16&amp;"'!AD191")</f>
        <v>54370</v>
      </c>
      <c r="E16" s="21">
        <f t="shared" ca="1" si="0"/>
        <v>54.95416275003285</v>
      </c>
      <c r="F16" s="262">
        <f ca="1">INDIRECT("'"&amp;$A16&amp;"'!AF191")</f>
        <v>571</v>
      </c>
      <c r="G16" s="21">
        <f t="shared" ca="1" si="1"/>
        <v>1.0502115137024095</v>
      </c>
      <c r="H16" s="20">
        <f ca="1">INDIRECT("'"&amp;$A16&amp;"'!AH191")</f>
        <v>53799</v>
      </c>
      <c r="I16" s="19">
        <f ca="1">INDIRECT("'"&amp;$A16&amp;"'!AI191")</f>
        <v>59</v>
      </c>
      <c r="J16" s="19">
        <f ca="1">INDIRECT("'"&amp;$A16&amp;"'!AJ191")</f>
        <v>16</v>
      </c>
      <c r="K16" s="17">
        <f t="shared" ca="1" si="2"/>
        <v>27.118644067796609</v>
      </c>
      <c r="L16" s="3" t="s">
        <v>2487</v>
      </c>
    </row>
    <row r="17" spans="1:12" ht="16.5" customHeight="1" x14ac:dyDescent="0.25">
      <c r="A17" s="259" t="s">
        <v>3618</v>
      </c>
      <c r="B17" s="19">
        <f ca="1">INDIRECT("'"&amp;$A17&amp;"'!AB395")</f>
        <v>55</v>
      </c>
      <c r="C17" s="20">
        <f ca="1">INDIRECT("'"&amp;$A17&amp;"'!AC395")</f>
        <v>284357</v>
      </c>
      <c r="D17" s="20">
        <f ca="1">INDIRECT("'"&amp;$A17&amp;"'!AD395")</f>
        <v>146273</v>
      </c>
      <c r="E17" s="21">
        <f t="shared" ca="1" si="0"/>
        <v>51.43991531771681</v>
      </c>
      <c r="F17" s="262">
        <f ca="1">INDIRECT("'"&amp;$A17&amp;"'!AF395")</f>
        <v>1184</v>
      </c>
      <c r="G17" s="21">
        <f t="shared" ca="1" si="1"/>
        <v>0.8094453521839301</v>
      </c>
      <c r="H17" s="20">
        <f ca="1">INDIRECT("'"&amp;$A17&amp;"'!AH395")</f>
        <v>145089</v>
      </c>
      <c r="I17" s="18">
        <f ca="1">INDIRECT("'"&amp;$A17&amp;"'!AI395")</f>
        <v>122</v>
      </c>
      <c r="J17" s="19">
        <f ca="1">INDIRECT("'"&amp;$A17&amp;"'!AJ395")</f>
        <v>40</v>
      </c>
      <c r="K17" s="17">
        <f t="shared" ca="1" si="2"/>
        <v>32.786885245901637</v>
      </c>
    </row>
    <row r="18" spans="1:12" ht="16.5" customHeight="1" x14ac:dyDescent="0.25">
      <c r="A18" s="23" t="s">
        <v>2509</v>
      </c>
      <c r="B18" s="19">
        <f ca="1">INDIRECT("'"&amp;$A18&amp;"'!AB288")</f>
        <v>37</v>
      </c>
      <c r="C18" s="20">
        <f ca="1">INDIRECT("'"&amp;$A18&amp;"'!AC288")</f>
        <v>142419</v>
      </c>
      <c r="D18" s="20">
        <f ca="1">INDIRECT("'"&amp;$A18&amp;"'!AD288")</f>
        <v>77518</v>
      </c>
      <c r="E18" s="21">
        <f t="shared" ca="1" si="0"/>
        <v>54.429535385025872</v>
      </c>
      <c r="F18" s="262">
        <f ca="1">INDIRECT("'"&amp;$A18&amp;"'!AF288")</f>
        <v>803</v>
      </c>
      <c r="G18" s="21">
        <f t="shared" ca="1" si="1"/>
        <v>1.0358884388142109</v>
      </c>
      <c r="H18" s="20">
        <f ca="1">INDIRECT("'"&amp;$A18&amp;"'!AH288")</f>
        <v>76715</v>
      </c>
      <c r="I18" s="18">
        <f ca="1">INDIRECT("'"&amp;$A18&amp;"'!AI288")</f>
        <v>91</v>
      </c>
      <c r="J18" s="19">
        <f ca="1">INDIRECT("'"&amp;$A18&amp;"'!AJ288")</f>
        <v>19</v>
      </c>
      <c r="K18" s="17">
        <f t="shared" ca="1" si="2"/>
        <v>20.87912087912088</v>
      </c>
      <c r="L18" s="3" t="s">
        <v>2487</v>
      </c>
    </row>
    <row r="19" spans="1:12" ht="16.5" customHeight="1" x14ac:dyDescent="0.25">
      <c r="A19" s="22" t="s">
        <v>2508</v>
      </c>
      <c r="B19" s="19">
        <f ca="1">INDIRECT("'"&amp;$A19&amp;"'!AB250")</f>
        <v>40</v>
      </c>
      <c r="C19" s="20">
        <f ca="1">INDIRECT("'"&amp;$A19&amp;"'!AC250")</f>
        <v>176321</v>
      </c>
      <c r="D19" s="20">
        <f ca="1">INDIRECT("'"&amp;$A19&amp;"'!AD250")</f>
        <v>77892</v>
      </c>
      <c r="E19" s="21">
        <f t="shared" ca="1" si="0"/>
        <v>44.176246731813002</v>
      </c>
      <c r="F19" s="262">
        <f ca="1">INDIRECT("'"&amp;$A19&amp;"'!AF250")</f>
        <v>879</v>
      </c>
      <c r="G19" s="21">
        <f t="shared" ca="1" si="1"/>
        <v>1.1284855954398396</v>
      </c>
      <c r="H19" s="20">
        <f ca="1">INDIRECT("'"&amp;$A19&amp;"'!AH250")</f>
        <v>77013</v>
      </c>
      <c r="I19" s="19">
        <f ca="1">INDIRECT("'"&amp;$A19&amp;"'!AI250")</f>
        <v>80</v>
      </c>
      <c r="J19" s="19">
        <f ca="1">INDIRECT("'"&amp;$A19&amp;"'!AJ250")</f>
        <v>36</v>
      </c>
      <c r="K19" s="17">
        <f t="shared" ca="1" si="2"/>
        <v>45</v>
      </c>
    </row>
    <row r="20" spans="1:12" ht="16.5" customHeight="1" x14ac:dyDescent="0.25">
      <c r="A20" s="22" t="s">
        <v>2507</v>
      </c>
      <c r="B20" s="19">
        <f ca="1">INDIRECT("'"&amp;$A20&amp;"'!AB289")</f>
        <v>40</v>
      </c>
      <c r="C20" s="20">
        <f ca="1">INDIRECT("'"&amp;$A20&amp;"'!AC289")</f>
        <v>208818</v>
      </c>
      <c r="D20" s="20">
        <f ca="1">INDIRECT("'"&amp;$A20&amp;"'!AD289")</f>
        <v>87288</v>
      </c>
      <c r="E20" s="21">
        <f t="shared" ca="1" si="0"/>
        <v>41.800994167169499</v>
      </c>
      <c r="F20" s="262">
        <f ca="1">INDIRECT("'"&amp;$A20&amp;"'!AF289")</f>
        <v>1172</v>
      </c>
      <c r="G20" s="21">
        <f t="shared" ca="1" si="1"/>
        <v>1.3426816973696272</v>
      </c>
      <c r="H20" s="20">
        <f ca="1">INDIRECT("'"&amp;$A20&amp;"'!AH289")</f>
        <v>86116</v>
      </c>
      <c r="I20" s="19">
        <f ca="1">INDIRECT("'"&amp;$A20&amp;"'!AI289")</f>
        <v>91</v>
      </c>
      <c r="J20" s="19">
        <f ca="1">INDIRECT("'"&amp;$A20&amp;"'!AJ289")</f>
        <v>34</v>
      </c>
      <c r="K20" s="17">
        <f t="shared" ca="1" si="2"/>
        <v>37.362637362637365</v>
      </c>
    </row>
    <row r="21" spans="1:12" ht="16.5" customHeight="1" x14ac:dyDescent="0.25">
      <c r="A21" s="259" t="s">
        <v>3622</v>
      </c>
      <c r="B21" s="19">
        <f ca="1">INDIRECT("'"&amp;$A21&amp;"'!AB266")</f>
        <v>39</v>
      </c>
      <c r="C21" s="20">
        <f ca="1">INDIRECT("'"&amp;$A21&amp;"'!AC266")</f>
        <v>151453</v>
      </c>
      <c r="D21" s="20">
        <f ca="1">INDIRECT("'"&amp;$A21&amp;"'!AD266")</f>
        <v>80479</v>
      </c>
      <c r="E21" s="21">
        <f t="shared" ca="1" si="0"/>
        <v>53.137937181831987</v>
      </c>
      <c r="F21" s="262">
        <f ca="1">INDIRECT("'"&amp;$A21&amp;"'!AF266")</f>
        <v>856</v>
      </c>
      <c r="G21" s="21">
        <f t="shared" ca="1" si="1"/>
        <v>1.0636315063556954</v>
      </c>
      <c r="H21" s="20">
        <f ca="1">INDIRECT("'"&amp;$A21&amp;"'!AH266")</f>
        <v>79623</v>
      </c>
      <c r="I21" s="19">
        <f ca="1">INDIRECT("'"&amp;$A21&amp;"'!AI266")</f>
        <v>79</v>
      </c>
      <c r="J21" s="19">
        <f ca="1">INDIRECT("'"&amp;$A21&amp;"'!AJ266")</f>
        <v>17</v>
      </c>
      <c r="K21" s="17">
        <f t="shared" ca="1" si="2"/>
        <v>21.518987341772153</v>
      </c>
      <c r="L21" s="3" t="s">
        <v>2487</v>
      </c>
    </row>
    <row r="22" spans="1:12" ht="16.5" customHeight="1" x14ac:dyDescent="0.25">
      <c r="A22" s="23" t="s">
        <v>2506</v>
      </c>
      <c r="B22" s="19">
        <f ca="1">INDIRECT("'"&amp;$A22&amp;"'!AB245")</f>
        <v>33</v>
      </c>
      <c r="C22" s="20">
        <f ca="1">INDIRECT("'"&amp;$A22&amp;"'!AC245")</f>
        <v>127351</v>
      </c>
      <c r="D22" s="20">
        <f ca="1">INDIRECT("'"&amp;$A22&amp;"'!AD245")</f>
        <v>75624</v>
      </c>
      <c r="E22" s="21">
        <f t="shared" ca="1" si="0"/>
        <v>59.382337005598693</v>
      </c>
      <c r="F22" s="262">
        <f ca="1">INDIRECT("'"&amp;$A22&amp;"'!AF245")</f>
        <v>713</v>
      </c>
      <c r="G22" s="21">
        <f t="shared" ca="1" si="1"/>
        <v>0.94282238442822386</v>
      </c>
      <c r="H22" s="20">
        <f ca="1">INDIRECT("'"&amp;$A22&amp;"'!AH245")</f>
        <v>74911</v>
      </c>
      <c r="I22" s="19">
        <f ca="1">INDIRECT("'"&amp;$A22&amp;"'!AI245")</f>
        <v>77</v>
      </c>
      <c r="J22" s="19">
        <f ca="1">INDIRECT("'"&amp;$A22&amp;"'!AJ245")</f>
        <v>19</v>
      </c>
      <c r="K22" s="17">
        <f t="shared" ca="1" si="2"/>
        <v>24.675324675324674</v>
      </c>
    </row>
    <row r="23" spans="1:12" ht="16.5" customHeight="1" x14ac:dyDescent="0.25">
      <c r="A23" s="22" t="s">
        <v>2505</v>
      </c>
      <c r="B23" s="18">
        <f ca="1">INDIRECT("'"&amp;$A23&amp;"'!AB300")</f>
        <v>40</v>
      </c>
      <c r="C23" s="262">
        <f ca="1">INDIRECT("'"&amp;$A23&amp;"'!AC300")</f>
        <v>167767</v>
      </c>
      <c r="D23" s="262">
        <f ca="1">INDIRECT("'"&amp;$A23&amp;"'!AD300")</f>
        <v>76268</v>
      </c>
      <c r="E23" s="263">
        <f t="shared" ca="1" si="0"/>
        <v>45.460668665470564</v>
      </c>
      <c r="F23" s="262">
        <f ca="1">INDIRECT("'"&amp;$A23&amp;"'!AF300")</f>
        <v>935</v>
      </c>
      <c r="G23" s="21">
        <f t="shared" ca="1" si="1"/>
        <v>1.2259401059422037</v>
      </c>
      <c r="H23" s="262">
        <f ca="1">INDIRECT("'"&amp;$A23&amp;"'!AH300")</f>
        <v>75333</v>
      </c>
      <c r="I23" s="18">
        <f ca="1">INDIRECT("'"&amp;$A23&amp;"'!AI300")</f>
        <v>90</v>
      </c>
      <c r="J23" s="18">
        <f ca="1">INDIRECT("'"&amp;$A23&amp;"'!AJ300")</f>
        <v>35</v>
      </c>
      <c r="K23" s="17">
        <f t="shared" ca="1" si="2"/>
        <v>38.888888888888893</v>
      </c>
    </row>
    <row r="24" spans="1:12" ht="16.5" customHeight="1" x14ac:dyDescent="0.25">
      <c r="A24" s="22" t="s">
        <v>2504</v>
      </c>
      <c r="B24" s="19">
        <f ca="1">INDIRECT("'"&amp;$A24&amp;"'!AB161")</f>
        <v>24</v>
      </c>
      <c r="C24" s="20">
        <f ca="1">INDIRECT("'"&amp;$A24&amp;"'!AC161")</f>
        <v>78343</v>
      </c>
      <c r="D24" s="20">
        <f ca="1">INDIRECT("'"&amp;$A24&amp;"'!AD161")</f>
        <v>40249</v>
      </c>
      <c r="E24" s="21">
        <f t="shared" ca="1" si="0"/>
        <v>51.375362189346852</v>
      </c>
      <c r="F24" s="262">
        <f ca="1">INDIRECT("'"&amp;$A24&amp;"'!AF161")</f>
        <v>577</v>
      </c>
      <c r="G24" s="21">
        <f t="shared" ca="1" si="1"/>
        <v>1.4335759894655768</v>
      </c>
      <c r="H24" s="20">
        <f ca="1">INDIRECT("'"&amp;$A24&amp;"'!AH161")</f>
        <v>39672</v>
      </c>
      <c r="I24" s="19">
        <f ca="1">INDIRECT("'"&amp;$A24&amp;"'!AI161")</f>
        <v>50</v>
      </c>
      <c r="J24" s="19">
        <f ca="1">INDIRECT("'"&amp;$A24&amp;"'!AJ161")</f>
        <v>13</v>
      </c>
      <c r="K24" s="17">
        <f t="shared" ca="1" si="2"/>
        <v>26</v>
      </c>
    </row>
    <row r="25" spans="1:12" ht="16.5" customHeight="1" x14ac:dyDescent="0.25">
      <c r="A25" s="22" t="s">
        <v>2503</v>
      </c>
      <c r="B25" s="19">
        <f ca="1">INDIRECT("'"&amp;$A25&amp;"'!AB141")</f>
        <v>19</v>
      </c>
      <c r="C25" s="20">
        <f ca="1">INDIRECT("'"&amp;$A25&amp;"'!AC141")</f>
        <v>66279</v>
      </c>
      <c r="D25" s="20">
        <f ca="1">INDIRECT("'"&amp;$A25&amp;"'!AD141")</f>
        <v>35163</v>
      </c>
      <c r="E25" s="21">
        <f t="shared" ca="1" si="0"/>
        <v>53.053003213687589</v>
      </c>
      <c r="F25" s="262">
        <f ca="1">INDIRECT("'"&amp;$A25&amp;"'!AF141")</f>
        <v>413</v>
      </c>
      <c r="G25" s="21">
        <f t="shared" ca="1" si="1"/>
        <v>1.1745300457867645</v>
      </c>
      <c r="H25" s="20">
        <f ca="1">INDIRECT("'"&amp;$A25&amp;"'!AH141")</f>
        <v>34750</v>
      </c>
      <c r="I25" s="19">
        <f ca="1">INDIRECT("'"&amp;$A25&amp;"'!AI141")</f>
        <v>47</v>
      </c>
      <c r="J25" s="19">
        <f ca="1">INDIRECT("'"&amp;$A25&amp;"'!AJ141")</f>
        <v>14</v>
      </c>
      <c r="K25" s="17">
        <f t="shared" ca="1" si="2"/>
        <v>29.787234042553191</v>
      </c>
    </row>
    <row r="26" spans="1:12" ht="16.5" customHeight="1" x14ac:dyDescent="0.25">
      <c r="A26" s="22" t="s">
        <v>1335</v>
      </c>
      <c r="B26" s="19">
        <f ca="1">INDIRECT("'"&amp;$A26&amp;"'!AB116")</f>
        <v>18</v>
      </c>
      <c r="C26" s="20">
        <f ca="1">INDIRECT("'"&amp;$A26&amp;"'!AC116")</f>
        <v>29061</v>
      </c>
      <c r="D26" s="20">
        <f ca="1">INDIRECT("'"&amp;$A26&amp;"'!AD116")</f>
        <v>18893</v>
      </c>
      <c r="E26" s="21">
        <f t="shared" ca="1" si="0"/>
        <v>65.011527476686965</v>
      </c>
      <c r="F26" s="262">
        <f ca="1">INDIRECT("'"&amp;$A26&amp;"'!AF116")</f>
        <v>177</v>
      </c>
      <c r="G26" s="21">
        <f t="shared" ca="1" si="1"/>
        <v>0.93685491981157043</v>
      </c>
      <c r="H26" s="20">
        <f ca="1">INDIRECT("'"&amp;$A26&amp;"'!AH116")</f>
        <v>18716</v>
      </c>
      <c r="I26" s="19">
        <f ca="1">INDIRECT("'"&amp;$A26&amp;"'!AI116")</f>
        <v>35</v>
      </c>
      <c r="J26" s="19">
        <f ca="1">INDIRECT("'"&amp;$A26&amp;"'!AJ116")</f>
        <v>13</v>
      </c>
      <c r="K26" s="17">
        <f t="shared" ca="1" si="2"/>
        <v>37.142857142857146</v>
      </c>
    </row>
    <row r="27" spans="1:12" ht="16.5" customHeight="1" x14ac:dyDescent="0.25">
      <c r="A27" s="23" t="s">
        <v>2502</v>
      </c>
      <c r="B27" s="19">
        <f ca="1">INDIRECT("'"&amp;$A27&amp;"'!AB124")</f>
        <v>18</v>
      </c>
      <c r="C27" s="20">
        <f ca="1">INDIRECT("'"&amp;$A27&amp;"'!AC124")</f>
        <v>36865</v>
      </c>
      <c r="D27" s="20">
        <f ca="1">INDIRECT("'"&amp;$A27&amp;"'!AD124")</f>
        <v>21172</v>
      </c>
      <c r="E27" s="21">
        <f t="shared" ca="1" si="0"/>
        <v>57.431167774311675</v>
      </c>
      <c r="F27" s="262">
        <f ca="1">INDIRECT("'"&amp;$A27&amp;"'!AF124")</f>
        <v>223</v>
      </c>
      <c r="G27" s="21">
        <f t="shared" ca="1" si="1"/>
        <v>1.0532779142263367</v>
      </c>
      <c r="H27" s="20">
        <f ca="1">INDIRECT("'"&amp;$A27&amp;"'!AH124")</f>
        <v>20949</v>
      </c>
      <c r="I27" s="19">
        <f ca="1">INDIRECT("'"&amp;$A27&amp;"'!AI124")</f>
        <v>39</v>
      </c>
      <c r="J27" s="19">
        <f ca="1">INDIRECT("'"&amp;$A27&amp;"'!AJ124")</f>
        <v>10</v>
      </c>
      <c r="K27" s="17">
        <f t="shared" ca="1" si="2"/>
        <v>25.641025641025639</v>
      </c>
      <c r="L27" s="3" t="s">
        <v>2487</v>
      </c>
    </row>
    <row r="28" spans="1:12" ht="16.5" customHeight="1" x14ac:dyDescent="0.25">
      <c r="A28" s="22" t="s">
        <v>2501</v>
      </c>
      <c r="B28" s="19">
        <f ca="1">INDIRECT("'"&amp;$A28&amp;"'!AB231")</f>
        <v>29</v>
      </c>
      <c r="C28" s="20">
        <f ca="1">INDIRECT("'"&amp;$A28&amp;"'!AC231")</f>
        <v>99520</v>
      </c>
      <c r="D28" s="20">
        <f ca="1">INDIRECT("'"&amp;$A28&amp;"'!AD231")</f>
        <v>48539</v>
      </c>
      <c r="E28" s="21">
        <f t="shared" ca="1" si="0"/>
        <v>48.77311093247588</v>
      </c>
      <c r="F28" s="262">
        <f ca="1">INDIRECT("'"&amp;$A28&amp;"'!AF231")</f>
        <v>958</v>
      </c>
      <c r="G28" s="21">
        <f t="shared" ca="1" si="1"/>
        <v>1.9736706565854263</v>
      </c>
      <c r="H28" s="20">
        <f ca="1">INDIRECT("'"&amp;$A28&amp;"'!AH231")</f>
        <v>47581</v>
      </c>
      <c r="I28" s="18">
        <f ca="1">INDIRECT("'"&amp;$A28&amp;"'!AI231")</f>
        <v>77</v>
      </c>
      <c r="J28" s="19">
        <f ca="1">INDIRECT("'"&amp;$A28&amp;"'!AJ231")</f>
        <v>30</v>
      </c>
      <c r="K28" s="17">
        <f t="shared" ca="1" si="2"/>
        <v>38.961038961038966</v>
      </c>
    </row>
    <row r="29" spans="1:12" ht="16.5" customHeight="1" x14ac:dyDescent="0.25">
      <c r="A29" s="23" t="s">
        <v>2500</v>
      </c>
      <c r="B29" s="19">
        <f ca="1">INDIRECT("'"&amp;$A29&amp;"'!AB237")</f>
        <v>30</v>
      </c>
      <c r="C29" s="20">
        <f ca="1">INDIRECT("'"&amp;$A29&amp;"'!AC237")</f>
        <v>113428</v>
      </c>
      <c r="D29" s="20">
        <f ca="1">INDIRECT("'"&amp;$A29&amp;"'!AD237")</f>
        <v>67134</v>
      </c>
      <c r="E29" s="21">
        <f t="shared" ca="1" si="0"/>
        <v>59.186444264202841</v>
      </c>
      <c r="F29" s="262">
        <f ca="1">INDIRECT("'"&amp;$A29&amp;"'!AF237")</f>
        <v>632</v>
      </c>
      <c r="G29" s="21">
        <f t="shared" ca="1" si="1"/>
        <v>0.94140078052849518</v>
      </c>
      <c r="H29" s="20">
        <f ca="1">INDIRECT("'"&amp;$A29&amp;"'!AH237")</f>
        <v>66502</v>
      </c>
      <c r="I29" s="18">
        <f ca="1">INDIRECT("'"&amp;$A29&amp;"'!AI237")</f>
        <v>73</v>
      </c>
      <c r="J29" s="19">
        <f ca="1">INDIRECT("'"&amp;$A29&amp;"'!AJ237")</f>
        <v>14</v>
      </c>
      <c r="K29" s="17">
        <f t="shared" ca="1" si="2"/>
        <v>19.17808219178082</v>
      </c>
    </row>
    <row r="30" spans="1:12" ht="16.5" customHeight="1" x14ac:dyDescent="0.25">
      <c r="A30" s="23" t="s">
        <v>2499</v>
      </c>
      <c r="B30" s="19">
        <f ca="1">INDIRECT("'"&amp;$A30&amp;"'!AB275")</f>
        <v>40</v>
      </c>
      <c r="C30" s="20">
        <f ca="1">INDIRECT("'"&amp;$A30&amp;"'!AC275")</f>
        <v>160980</v>
      </c>
      <c r="D30" s="20">
        <f ca="1">INDIRECT("'"&amp;$A30&amp;"'!AD275")</f>
        <v>77191</v>
      </c>
      <c r="E30" s="21">
        <f t="shared" ca="1" si="0"/>
        <v>47.950677102745679</v>
      </c>
      <c r="F30" s="262">
        <f ca="1">INDIRECT("'"&amp;$A30&amp;"'!AF275")</f>
        <v>1021</v>
      </c>
      <c r="G30" s="21">
        <f t="shared" ca="1" si="1"/>
        <v>1.3226930600717701</v>
      </c>
      <c r="H30" s="20">
        <f ca="1">INDIRECT("'"&amp;$A30&amp;"'!AH275")</f>
        <v>76170</v>
      </c>
      <c r="I30" s="18">
        <f ca="1">INDIRECT("'"&amp;$A30&amp;"'!AI275")</f>
        <v>92</v>
      </c>
      <c r="J30" s="19">
        <f ca="1">INDIRECT("'"&amp;$A30&amp;"'!AJ275")</f>
        <v>33</v>
      </c>
      <c r="K30" s="17">
        <f t="shared" ca="1" si="2"/>
        <v>35.869565217391305</v>
      </c>
      <c r="L30" s="3" t="s">
        <v>2487</v>
      </c>
    </row>
    <row r="31" spans="1:12" ht="16.5" customHeight="1" x14ac:dyDescent="0.25">
      <c r="A31" s="23" t="s">
        <v>2498</v>
      </c>
      <c r="B31" s="19">
        <f ca="1">INDIRECT("'"&amp;$A31&amp;"'!AB117")</f>
        <v>18</v>
      </c>
      <c r="C31" s="20">
        <f ca="1">INDIRECT("'"&amp;$A31&amp;"'!AC117")</f>
        <v>52907</v>
      </c>
      <c r="D31" s="20">
        <f ca="1">INDIRECT("'"&amp;$A31&amp;"'!AD117")</f>
        <v>28605</v>
      </c>
      <c r="E31" s="21">
        <f t="shared" ca="1" si="0"/>
        <v>54.066569641068284</v>
      </c>
      <c r="F31" s="262">
        <f ca="1">INDIRECT("'"&amp;$A31&amp;"'!AF117")</f>
        <v>352</v>
      </c>
      <c r="G31" s="21">
        <f t="shared" ca="1" si="1"/>
        <v>1.2305540989337529</v>
      </c>
      <c r="H31" s="20">
        <f ca="1">INDIRECT("'"&amp;$A31&amp;"'!AH117")</f>
        <v>28253</v>
      </c>
      <c r="I31" s="18">
        <f ca="1">INDIRECT("'"&amp;$A31&amp;"'!AI117")</f>
        <v>36</v>
      </c>
      <c r="J31" s="19">
        <f ca="1">INDIRECT("'"&amp;$A31&amp;"'!AJ117")</f>
        <v>8</v>
      </c>
      <c r="K31" s="17">
        <f t="shared" ca="1" si="2"/>
        <v>22.222222222222221</v>
      </c>
      <c r="L31" s="3" t="s">
        <v>2487</v>
      </c>
    </row>
    <row r="32" spans="1:12" ht="16.5" customHeight="1" x14ac:dyDescent="0.25">
      <c r="A32" s="22" t="s">
        <v>2497</v>
      </c>
      <c r="B32" s="19">
        <f ca="1">INDIRECT("'"&amp;$A32&amp;"'!AB121")</f>
        <v>19</v>
      </c>
      <c r="C32" s="20">
        <f ca="1">INDIRECT("'"&amp;$A32&amp;"'!AC121")</f>
        <v>64600</v>
      </c>
      <c r="D32" s="20">
        <f ca="1">INDIRECT("'"&amp;$A32&amp;"'!AD121")</f>
        <v>32857</v>
      </c>
      <c r="E32" s="21">
        <f t="shared" ca="1" si="0"/>
        <v>50.862229102167177</v>
      </c>
      <c r="F32" s="262">
        <f ca="1">INDIRECT("'"&amp;$A32&amp;"'!AF121")</f>
        <v>454</v>
      </c>
      <c r="G32" s="21">
        <f t="shared" ca="1" si="1"/>
        <v>1.3817451380223393</v>
      </c>
      <c r="H32" s="20">
        <f ca="1">INDIRECT("'"&amp;$A32&amp;"'!AH121")</f>
        <v>32403</v>
      </c>
      <c r="I32" s="18">
        <f ca="1">INDIRECT("'"&amp;$A32&amp;"'!AI121")</f>
        <v>37</v>
      </c>
      <c r="J32" s="19">
        <f ca="1">INDIRECT("'"&amp;$A32&amp;"'!AJ121")</f>
        <v>9</v>
      </c>
      <c r="K32" s="17">
        <f t="shared" ca="1" si="2"/>
        <v>24.324324324324326</v>
      </c>
    </row>
    <row r="33" spans="1:12" ht="16.5" customHeight="1" x14ac:dyDescent="0.25">
      <c r="A33" s="22" t="s">
        <v>2496</v>
      </c>
      <c r="B33" s="19">
        <f ca="1">INDIRECT("'"&amp;$A33&amp;"'!AB121")</f>
        <v>18</v>
      </c>
      <c r="C33" s="20">
        <f ca="1">INDIRECT("'"&amp;$A33&amp;"'!AC121")</f>
        <v>52990</v>
      </c>
      <c r="D33" s="20">
        <f ca="1">INDIRECT("'"&amp;$A33&amp;"'!AD121")</f>
        <v>31963</v>
      </c>
      <c r="E33" s="21">
        <f t="shared" ca="1" si="0"/>
        <v>60.318928099641447</v>
      </c>
      <c r="F33" s="262">
        <f ca="1">INDIRECT("'"&amp;$A33&amp;"'!AF121")</f>
        <v>322</v>
      </c>
      <c r="G33" s="21">
        <f t="shared" ca="1" si="1"/>
        <v>1.0074148233895441</v>
      </c>
      <c r="H33" s="20">
        <f ca="1">INDIRECT("'"&amp;$A33&amp;"'!AH121")</f>
        <v>31641</v>
      </c>
      <c r="I33" s="18">
        <f ca="1">INDIRECT("'"&amp;$A33&amp;"'!AI121")</f>
        <v>37</v>
      </c>
      <c r="J33" s="19">
        <f ca="1">INDIRECT("'"&amp;$A33&amp;"'!AJ121")</f>
        <v>6</v>
      </c>
      <c r="K33" s="17">
        <f t="shared" ca="1" si="2"/>
        <v>16.216216216216218</v>
      </c>
    </row>
    <row r="34" spans="1:12" ht="16.5" customHeight="1" x14ac:dyDescent="0.25">
      <c r="A34" s="23" t="s">
        <v>2495</v>
      </c>
      <c r="B34" s="19">
        <f ca="1">INDIRECT("'"&amp;$A34&amp;"'!AB124")</f>
        <v>18</v>
      </c>
      <c r="C34" s="20">
        <f ca="1">INDIRECT("'"&amp;$A34&amp;"'!AC124")</f>
        <v>60643</v>
      </c>
      <c r="D34" s="20">
        <f ca="1">INDIRECT("'"&amp;$A34&amp;"'!AD124")</f>
        <v>34064</v>
      </c>
      <c r="E34" s="21">
        <f t="shared" ca="1" si="0"/>
        <v>56.171363553913892</v>
      </c>
      <c r="F34" s="262">
        <f ca="1">INDIRECT("'"&amp;$A34&amp;"'!AF124")</f>
        <v>281</v>
      </c>
      <c r="G34" s="21">
        <f ca="1">SUM(F34/D34*100)</f>
        <v>0.8249178017848755</v>
      </c>
      <c r="H34" s="20">
        <f ca="1">INDIRECT("'"&amp;$A34&amp;"'!AH124")</f>
        <v>33783</v>
      </c>
      <c r="I34" s="18">
        <f ca="1">INDIRECT("'"&amp;$A34&amp;"'!AI124")</f>
        <v>39</v>
      </c>
      <c r="J34" s="19">
        <f ca="1">INDIRECT("'"&amp;$A34&amp;"'!AJ124")</f>
        <v>8</v>
      </c>
      <c r="K34" s="17">
        <f t="shared" ca="1" si="2"/>
        <v>20.512820512820511</v>
      </c>
      <c r="L34" s="3" t="s">
        <v>2487</v>
      </c>
    </row>
    <row r="35" spans="1:12" ht="16.5" customHeight="1" x14ac:dyDescent="0.25">
      <c r="A35" s="22" t="s">
        <v>2494</v>
      </c>
      <c r="B35" s="19">
        <f ca="1">INDIRECT("'"&amp;$A35&amp;"'!AB328")</f>
        <v>40</v>
      </c>
      <c r="C35" s="20">
        <f ca="1">INDIRECT("'"&amp;$A35&amp;"'!AC328")</f>
        <v>207749</v>
      </c>
      <c r="D35" s="20">
        <f ca="1">INDIRECT("'"&amp;$A35&amp;"'!AD328")</f>
        <v>85821</v>
      </c>
      <c r="E35" s="21">
        <f t="shared" ca="1" si="0"/>
        <v>41.30994613692485</v>
      </c>
      <c r="F35" s="20">
        <f ca="1">INDIRECT("'"&amp;$A35&amp;"'!AF328")</f>
        <v>1350</v>
      </c>
      <c r="G35" s="21">
        <f t="shared" ca="1" si="1"/>
        <v>1.5730415632537493</v>
      </c>
      <c r="H35" s="20">
        <f ca="1">INDIRECT("'"&amp;$A35&amp;"'!AH328")</f>
        <v>84471</v>
      </c>
      <c r="I35" s="18">
        <f ca="1">INDIRECT("'"&amp;$A35&amp;"'!AI328")</f>
        <v>111</v>
      </c>
      <c r="J35" s="19">
        <f ca="1">INDIRECT("'"&amp;$A35&amp;"'!AJ328")</f>
        <v>43</v>
      </c>
      <c r="K35" s="17">
        <f t="shared" ca="1" si="2"/>
        <v>38.738738738738739</v>
      </c>
      <c r="L35" s="3" t="s">
        <v>2487</v>
      </c>
    </row>
    <row r="36" spans="1:12" ht="16.5" customHeight="1" x14ac:dyDescent="0.25">
      <c r="A36" s="22" t="s">
        <v>2493</v>
      </c>
      <c r="B36" s="19">
        <f ca="1">INDIRECT("'"&amp;$A36&amp;"'!AB262")</f>
        <v>40</v>
      </c>
      <c r="C36" s="20">
        <f ca="1">INDIRECT("'"&amp;$A36&amp;"'!AC262")</f>
        <v>137476</v>
      </c>
      <c r="D36" s="20">
        <f ca="1">INDIRECT("'"&amp;$A36&amp;"'!AD262")</f>
        <v>75279</v>
      </c>
      <c r="E36" s="21">
        <f t="shared" ca="1" si="0"/>
        <v>54.757921382641342</v>
      </c>
      <c r="F36" s="20">
        <f ca="1">INDIRECT("'"&amp;$A36&amp;"'!AF262")</f>
        <v>635</v>
      </c>
      <c r="G36" s="21">
        <f t="shared" ca="1" si="1"/>
        <v>0.84352873975477893</v>
      </c>
      <c r="H36" s="20">
        <f ca="1">INDIRECT("'"&amp;$A36&amp;"'!AH262")</f>
        <v>74644</v>
      </c>
      <c r="I36" s="18">
        <f ca="1">INDIRECT("'"&amp;$A36&amp;"'!AI262")</f>
        <v>70</v>
      </c>
      <c r="J36" s="19">
        <f ca="1">INDIRECT("'"&amp;$A36&amp;"'!AJ262")</f>
        <v>22</v>
      </c>
      <c r="K36" s="17">
        <f t="shared" ca="1" si="2"/>
        <v>31.428571428571427</v>
      </c>
    </row>
    <row r="37" spans="1:12" ht="16.5" customHeight="1" x14ac:dyDescent="0.25">
      <c r="A37" s="22" t="s">
        <v>2492</v>
      </c>
      <c r="B37" s="19">
        <f ca="1">INDIRECT("'"&amp;$A37&amp;"'!AB158")</f>
        <v>20</v>
      </c>
      <c r="C37" s="20">
        <f ca="1">INDIRECT("'"&amp;$A37&amp;"'!AC158")</f>
        <v>75524</v>
      </c>
      <c r="D37" s="20">
        <f ca="1">INDIRECT("'"&amp;$A37&amp;"'!AD158")</f>
        <v>38098</v>
      </c>
      <c r="E37" s="21">
        <f t="shared" ca="1" si="0"/>
        <v>50.444891690058789</v>
      </c>
      <c r="F37" s="20">
        <f ca="1">INDIRECT("'"&amp;$A37&amp;"'!AF158")</f>
        <v>398</v>
      </c>
      <c r="G37" s="21">
        <f t="shared" ca="1" si="1"/>
        <v>1.0446742611160691</v>
      </c>
      <c r="H37" s="20">
        <f ca="1">INDIRECT("'"&amp;$A37&amp;"'!AH158")</f>
        <v>37700</v>
      </c>
      <c r="I37" s="18">
        <f ca="1">INDIRECT("'"&amp;$A37&amp;"'!AI158")</f>
        <v>48</v>
      </c>
      <c r="J37" s="19">
        <f ca="1">INDIRECT("'"&amp;$A37&amp;"'!AJ158")</f>
        <v>16</v>
      </c>
      <c r="K37" s="17">
        <f t="shared" ca="1" si="2"/>
        <v>33.333333333333329</v>
      </c>
    </row>
    <row r="38" spans="1:12" ht="16.5" customHeight="1" x14ac:dyDescent="0.25">
      <c r="A38" s="22" t="s">
        <v>2491</v>
      </c>
      <c r="B38" s="19">
        <f ca="1">INDIRECT("'"&amp;$A38&amp;"'!AB234")</f>
        <v>34</v>
      </c>
      <c r="C38" s="20">
        <f ca="1">INDIRECT("'"&amp;$A38&amp;"'!AC234")</f>
        <v>124659</v>
      </c>
      <c r="D38" s="20">
        <f ca="1">INDIRECT("'"&amp;$A38&amp;"'!AD234")</f>
        <v>64840</v>
      </c>
      <c r="E38" s="21">
        <f t="shared" ca="1" si="0"/>
        <v>52.013893902566203</v>
      </c>
      <c r="F38" s="20">
        <f ca="1">INDIRECT("'"&amp;$A38&amp;"'!AF234")</f>
        <v>685</v>
      </c>
      <c r="G38" s="21">
        <f t="shared" ca="1" si="1"/>
        <v>1.0564466378778532</v>
      </c>
      <c r="H38" s="20">
        <f ca="1">INDIRECT("'"&amp;$A38&amp;"'!AH234")</f>
        <v>64155</v>
      </c>
      <c r="I38" s="19">
        <f ca="1">INDIRECT("'"&amp;$A38&amp;"'!AI234")</f>
        <v>72</v>
      </c>
      <c r="J38" s="19">
        <f ca="1">INDIRECT("'"&amp;$A38&amp;"'!AJ234")</f>
        <v>17</v>
      </c>
      <c r="K38" s="17">
        <f t="shared" ca="1" si="2"/>
        <v>23.611111111111111</v>
      </c>
    </row>
    <row r="39" spans="1:12" ht="16.5" customHeight="1" x14ac:dyDescent="0.25">
      <c r="A39" s="22" t="s">
        <v>2490</v>
      </c>
      <c r="B39" s="19">
        <f ca="1">INDIRECT("'"&amp;$A39&amp;"'!AB238")</f>
        <v>32</v>
      </c>
      <c r="C39" s="20">
        <f ca="1">INDIRECT("'"&amp;$A39&amp;"'!AC238")</f>
        <v>110067</v>
      </c>
      <c r="D39" s="20">
        <f ca="1">INDIRECT("'"&amp;$A39&amp;"'!AD238")</f>
        <v>59311</v>
      </c>
      <c r="E39" s="21">
        <f t="shared" ca="1" si="0"/>
        <v>53.886269272352294</v>
      </c>
      <c r="F39" s="20">
        <f ca="1">INDIRECT("'"&amp;$A39&amp;"'!AF238")</f>
        <v>600</v>
      </c>
      <c r="G39" s="21">
        <f t="shared" ca="1" si="1"/>
        <v>1.0116167321407497</v>
      </c>
      <c r="H39" s="20">
        <f ca="1">INDIRECT("'"&amp;$A39&amp;"'!AH238")</f>
        <v>58711</v>
      </c>
      <c r="I39" s="19">
        <f ca="1">INDIRECT("'"&amp;$A39&amp;"'!AI238")</f>
        <v>74</v>
      </c>
      <c r="J39" s="19">
        <f ca="1">INDIRECT("'"&amp;$A39&amp;"'!AJ238")</f>
        <v>25</v>
      </c>
      <c r="K39" s="17">
        <f t="shared" ca="1" si="2"/>
        <v>33.783783783783782</v>
      </c>
    </row>
    <row r="40" spans="1:12" s="11" customFormat="1" ht="16.5" customHeight="1" x14ac:dyDescent="0.3">
      <c r="A40" s="16" t="s">
        <v>2489</v>
      </c>
      <c r="B40" s="13">
        <f ca="1">SUM(B14:B39)</f>
        <v>765</v>
      </c>
      <c r="C40" s="14">
        <f ca="1">SUM(C14:C39)</f>
        <v>2939196</v>
      </c>
      <c r="D40" s="14">
        <f ca="1">SUM(D14:D39)</f>
        <v>1492382</v>
      </c>
      <c r="E40" s="15">
        <f ca="1">SUM(D40/C40*100)</f>
        <v>50.775177973840471</v>
      </c>
      <c r="F40" s="14">
        <f ca="1">SUM(F14:F39)</f>
        <v>16893</v>
      </c>
      <c r="G40" s="15">
        <f ca="1">SUM(F40/D40*100)</f>
        <v>1.1319487905911489</v>
      </c>
      <c r="H40" s="14">
        <f ca="1">SUM(H14:H39)</f>
        <v>1475489</v>
      </c>
      <c r="I40" s="14">
        <f ca="1">SUM(I14:I39)</f>
        <v>1703</v>
      </c>
      <c r="J40" s="13">
        <f ca="1">SUM(J14:J39)</f>
        <v>519</v>
      </c>
      <c r="K40" s="12">
        <f ca="1">SUM(J40/I40*100)</f>
        <v>30.475631238990019</v>
      </c>
    </row>
    <row r="41" spans="1:12" s="5" customFormat="1" ht="16.5" customHeight="1" thickBot="1" x14ac:dyDescent="0.4">
      <c r="A41" s="10" t="s">
        <v>2488</v>
      </c>
      <c r="B41" s="7">
        <f ca="1">B8+B12+B40</f>
        <v>949</v>
      </c>
      <c r="C41" s="8">
        <f ca="1">C8+C12+C40</f>
        <v>3773530</v>
      </c>
      <c r="D41" s="8">
        <f ca="1">D8+D12+D40</f>
        <v>1864930</v>
      </c>
      <c r="E41" s="9">
        <f ca="1">SUM(D41/C41*100)</f>
        <v>49.421364080847376</v>
      </c>
      <c r="F41" s="8">
        <f ca="1">F8+F12+F40</f>
        <v>22478</v>
      </c>
      <c r="G41" s="9">
        <f t="shared" ca="1" si="1"/>
        <v>1.2052999308285028</v>
      </c>
      <c r="H41" s="8">
        <f ca="1">H8+H12+H40</f>
        <v>1842452</v>
      </c>
      <c r="I41" s="8">
        <f ca="1">I8+I12+I40</f>
        <v>2172</v>
      </c>
      <c r="J41" s="7">
        <f ca="1">J8+J12+J40</f>
        <v>678</v>
      </c>
      <c r="K41" s="6">
        <f ca="1">SUM(J41/I41*100)</f>
        <v>31.215469613259668</v>
      </c>
    </row>
    <row r="42" spans="1:12" x14ac:dyDescent="0.35">
      <c r="H42" s="4" t="s">
        <v>2487</v>
      </c>
    </row>
    <row r="43" spans="1:12" x14ac:dyDescent="0.35">
      <c r="C43" s="4" t="s">
        <v>2487</v>
      </c>
    </row>
  </sheetData>
  <mergeCells count="1">
    <mergeCell ref="A1:E1"/>
  </mergeCells>
  <printOptions horizontalCentered="1"/>
  <pageMargins left="0.39370078740157483" right="0.19685039370078741" top="1.3779527559055118" bottom="0.19685039370078741" header="1.7716535433070868" footer="0.39370078740157483"/>
  <pageSetup paperSize="9" scale="71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X121"/>
  <sheetViews>
    <sheetView topLeftCell="A85" zoomScale="72" zoomScaleNormal="100" workbookViewId="0">
      <selection activeCell="H20" sqref="H20"/>
    </sheetView>
  </sheetViews>
  <sheetFormatPr defaultColWidth="9.1796875" defaultRowHeight="14.5" x14ac:dyDescent="0.35"/>
  <cols>
    <col min="1" max="1" width="20.7265625" style="4" customWidth="1"/>
    <col min="2" max="2" width="12.7265625" style="4" customWidth="1"/>
    <col min="3" max="3" width="15.7265625" style="4" customWidth="1"/>
    <col min="4" max="4" width="20.7265625" style="4" customWidth="1"/>
    <col min="5" max="9" width="15.7265625" style="4" customWidth="1"/>
    <col min="10" max="10" width="10.7265625" style="4" customWidth="1"/>
    <col min="11" max="11" width="12.1796875" style="4" customWidth="1"/>
    <col min="12" max="12" width="13" style="4" customWidth="1"/>
    <col min="13" max="14" width="9.1796875" style="4"/>
    <col min="15" max="15" width="4.81640625" style="3" customWidth="1"/>
    <col min="16" max="16" width="8.54296875" style="3" bestFit="1" customWidth="1"/>
    <col min="17" max="17" width="6.54296875" style="3" bestFit="1" customWidth="1"/>
    <col min="18" max="18" width="3.7265625" style="3" customWidth="1"/>
    <col min="19" max="16384" width="9.1796875" style="3"/>
  </cols>
  <sheetData>
    <row r="2" spans="1:24" x14ac:dyDescent="0.25">
      <c r="A2" s="319" t="s">
        <v>2546</v>
      </c>
      <c r="B2" s="320"/>
      <c r="C2" s="320"/>
      <c r="D2" s="320"/>
      <c r="E2" s="320"/>
      <c r="F2" s="320"/>
      <c r="G2" s="320"/>
      <c r="H2" s="320"/>
      <c r="I2" s="320"/>
      <c r="J2" s="83"/>
      <c r="K2" s="83"/>
      <c r="L2" s="83"/>
      <c r="M2" s="83"/>
      <c r="N2" s="83"/>
      <c r="O2" s="82"/>
      <c r="P2" s="82"/>
      <c r="Q2" s="82"/>
      <c r="R2" s="82"/>
      <c r="S2" s="82"/>
      <c r="T2" s="82"/>
    </row>
    <row r="3" spans="1:24" x14ac:dyDescent="0.25">
      <c r="A3" s="79"/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2"/>
      <c r="P3" s="82"/>
      <c r="Q3" s="82"/>
      <c r="R3" s="82"/>
      <c r="S3" s="82"/>
      <c r="T3" s="82"/>
    </row>
    <row r="4" spans="1:24" s="77" customFormat="1" ht="30" customHeight="1" x14ac:dyDescent="0.25">
      <c r="A4" s="317" t="s">
        <v>2545</v>
      </c>
      <c r="B4" s="318"/>
      <c r="C4" s="318"/>
      <c r="D4" s="318"/>
      <c r="E4" s="318"/>
      <c r="F4" s="318"/>
      <c r="G4" s="318"/>
      <c r="H4" s="318"/>
      <c r="I4" s="318"/>
      <c r="J4" s="80"/>
      <c r="K4" s="80"/>
      <c r="L4" s="80"/>
      <c r="M4" s="80"/>
      <c r="N4" s="79"/>
      <c r="O4" s="78"/>
      <c r="P4" s="78"/>
      <c r="Q4" s="78"/>
      <c r="R4" s="78"/>
      <c r="S4" s="78"/>
      <c r="T4" s="78"/>
    </row>
    <row r="5" spans="1:24" s="77" customFormat="1" ht="15" thickBot="1" x14ac:dyDescent="0.3">
      <c r="A5" s="40"/>
      <c r="B5" s="40"/>
      <c r="C5" s="40"/>
      <c r="D5" s="81"/>
      <c r="E5" s="40"/>
      <c r="F5" s="40"/>
      <c r="G5" s="40"/>
      <c r="H5" s="40"/>
      <c r="I5" s="40"/>
      <c r="J5" s="80"/>
      <c r="K5" s="80"/>
      <c r="L5" s="80"/>
      <c r="M5" s="80"/>
      <c r="N5" s="79"/>
      <c r="O5" s="78"/>
      <c r="P5" s="78"/>
      <c r="Q5" s="78"/>
      <c r="R5" s="78"/>
      <c r="S5" s="78"/>
      <c r="T5" s="78"/>
    </row>
    <row r="6" spans="1:24" s="5" customFormat="1" ht="65.150000000000006" customHeight="1" thickBot="1" x14ac:dyDescent="0.4">
      <c r="A6" s="76" t="s">
        <v>2517</v>
      </c>
      <c r="B6" s="74" t="s">
        <v>2544</v>
      </c>
      <c r="C6" s="75" t="s">
        <v>2543</v>
      </c>
      <c r="D6" s="75" t="s">
        <v>2542</v>
      </c>
      <c r="E6" s="74" t="s">
        <v>2541</v>
      </c>
      <c r="F6" s="75" t="s">
        <v>2540</v>
      </c>
      <c r="G6" s="74" t="s">
        <v>2539</v>
      </c>
      <c r="H6" s="74" t="s">
        <v>2538</v>
      </c>
      <c r="I6" s="73" t="s">
        <v>2537</v>
      </c>
    </row>
    <row r="7" spans="1:24" s="5" customFormat="1" x14ac:dyDescent="0.35">
      <c r="A7" s="72"/>
      <c r="B7" s="70"/>
      <c r="C7" s="71"/>
      <c r="D7" s="324" t="s">
        <v>2535</v>
      </c>
      <c r="E7" s="47"/>
      <c r="F7" s="49"/>
      <c r="G7" s="48"/>
      <c r="H7" s="47"/>
      <c r="I7" s="69"/>
      <c r="X7" t="s">
        <v>2573</v>
      </c>
    </row>
    <row r="8" spans="1:24" s="5" customFormat="1" ht="15" customHeight="1" x14ac:dyDescent="0.35">
      <c r="A8" s="259" t="s">
        <v>3619</v>
      </c>
      <c r="B8" s="19">
        <f t="shared" ref="B8" ca="1" si="0">INDIRECT("'"&amp;$A8&amp;"'!AB224")</f>
        <v>31</v>
      </c>
      <c r="C8" s="20">
        <f t="shared" ref="C8" ca="1" si="1">INDIRECT("'"&amp;$A8&amp;"'!AH224")</f>
        <v>68554</v>
      </c>
      <c r="D8" s="325"/>
      <c r="E8" s="19">
        <f ca="1">INDIRECT("'"&amp;$A8&amp;"'!AP8")</f>
        <v>12</v>
      </c>
      <c r="F8" s="19">
        <f ca="1">INDIRECT("'"&amp;$A8&amp;"'!AM8")</f>
        <v>16648</v>
      </c>
      <c r="G8" s="46">
        <f ca="1">SUM(F8/C8*100)</f>
        <v>24.284505645184819</v>
      </c>
      <c r="H8" s="19">
        <f ca="1">INDIRECT("'"&amp;$A8&amp;"'!AZ8")</f>
        <v>9</v>
      </c>
      <c r="I8" s="68">
        <f t="shared" ref="I8:I75" ca="1" si="2">SUM(H8/B8*100)</f>
        <v>29.032258064516132</v>
      </c>
      <c r="X8" t="s">
        <v>2575</v>
      </c>
    </row>
    <row r="9" spans="1:24" s="5" customFormat="1" ht="15" customHeight="1" x14ac:dyDescent="0.35">
      <c r="A9" s="259" t="s">
        <v>3620</v>
      </c>
      <c r="B9" s="19">
        <f t="shared" ref="B9" ca="1" si="3">INDIRECT("'"&amp;$A9&amp;"'!AB511")</f>
        <v>63</v>
      </c>
      <c r="C9" s="20">
        <f t="shared" ref="C9" ca="1" si="4">INDIRECT("'"&amp;$A9&amp;"'!AH511")</f>
        <v>146852</v>
      </c>
      <c r="D9" s="325"/>
      <c r="E9" s="19">
        <f t="shared" ref="E9:E10" ca="1" si="5">INDIRECT("'"&amp;$A9&amp;"'!AP8")</f>
        <v>19</v>
      </c>
      <c r="F9" s="19">
        <f t="shared" ref="F9:F10" ca="1" si="6">INDIRECT("'"&amp;$A9&amp;"'!AM8")</f>
        <v>21028</v>
      </c>
      <c r="G9" s="46">
        <f ca="1">SUM(F9/C9*100)</f>
        <v>14.319178492632037</v>
      </c>
      <c r="H9" s="19">
        <f t="shared" ref="H9:H10" ca="1" si="7">INDIRECT("'"&amp;$A9&amp;"'!AZ8")</f>
        <v>8</v>
      </c>
      <c r="I9" s="68">
        <f t="shared" ca="1" si="2"/>
        <v>12.698412698412698</v>
      </c>
      <c r="X9" t="s">
        <v>2594</v>
      </c>
    </row>
    <row r="10" spans="1:24" s="5" customFormat="1" ht="15" customHeight="1" x14ac:dyDescent="0.35">
      <c r="A10" s="260" t="s">
        <v>3621</v>
      </c>
      <c r="B10" s="19">
        <f t="shared" ref="B10" ca="1" si="8">INDIRECT("'"&amp;$A10&amp;"'!AB152")</f>
        <v>18</v>
      </c>
      <c r="C10" s="20">
        <f t="shared" ref="C10" ca="1" si="9">INDIRECT("'"&amp;$A10&amp;"'!AH152")</f>
        <v>24354</v>
      </c>
      <c r="D10" s="326"/>
      <c r="E10" s="19">
        <f t="shared" ca="1" si="5"/>
        <v>5</v>
      </c>
      <c r="F10" s="19">
        <f t="shared" ca="1" si="6"/>
        <v>4248</v>
      </c>
      <c r="G10" s="46">
        <f ca="1">SUM(F10/C10*100)</f>
        <v>17.442719881744274</v>
      </c>
      <c r="H10" s="19">
        <f t="shared" ca="1" si="7"/>
        <v>4</v>
      </c>
      <c r="I10" s="68">
        <f t="shared" ca="1" si="2"/>
        <v>22.222222222222221</v>
      </c>
      <c r="X10" t="s">
        <v>2576</v>
      </c>
    </row>
    <row r="11" spans="1:24" s="5" customFormat="1" ht="15" customHeight="1" x14ac:dyDescent="0.35">
      <c r="A11" s="57" t="s">
        <v>2529</v>
      </c>
      <c r="B11" s="53">
        <f t="shared" ref="B11:C11" ca="1" si="10">SUM(B8:B10)</f>
        <v>112</v>
      </c>
      <c r="C11" s="55">
        <f t="shared" ca="1" si="10"/>
        <v>239760</v>
      </c>
      <c r="D11" s="59"/>
      <c r="E11" s="53">
        <f ca="1">SUM(E8:E10)</f>
        <v>36</v>
      </c>
      <c r="F11" s="55">
        <f ca="1">SUM(F8:F10)</f>
        <v>41924</v>
      </c>
      <c r="G11" s="65">
        <f ca="1">SUM(F11/C16*100)</f>
        <v>17.485819152485817</v>
      </c>
      <c r="H11" s="53">
        <f ca="1">SUM(H8:H10)</f>
        <v>21</v>
      </c>
      <c r="I11" s="52">
        <f ca="1">SUM(H11/B11*100)</f>
        <v>18.75</v>
      </c>
      <c r="X11" t="s">
        <v>2590</v>
      </c>
    </row>
    <row r="12" spans="1:24" s="5" customFormat="1" x14ac:dyDescent="0.35">
      <c r="A12" s="72"/>
      <c r="B12" s="70"/>
      <c r="C12" s="71"/>
      <c r="D12" s="321" t="s">
        <v>2534</v>
      </c>
      <c r="E12" s="47"/>
      <c r="F12" s="67"/>
      <c r="G12" s="47"/>
      <c r="H12" s="47"/>
      <c r="I12" s="69"/>
      <c r="X12" t="s">
        <v>2582</v>
      </c>
    </row>
    <row r="13" spans="1:24" x14ac:dyDescent="0.35">
      <c r="A13" s="259" t="s">
        <v>3619</v>
      </c>
      <c r="B13" s="19">
        <f t="shared" ref="B13" ca="1" si="11">INDIRECT("'"&amp;$A13&amp;"'!AB224")</f>
        <v>31</v>
      </c>
      <c r="C13" s="20">
        <f t="shared" ref="C13" ca="1" si="12">INDIRECT("'"&amp;$A13&amp;"'!AH224")</f>
        <v>68554</v>
      </c>
      <c r="D13" s="322"/>
      <c r="E13" s="19">
        <f ca="1">INDIRECT("'"&amp;$A13&amp;"'!AP9")</f>
        <v>10</v>
      </c>
      <c r="F13" s="19">
        <f ca="1">INDIRECT("'"&amp;$A13&amp;"'!AM9")</f>
        <v>12780</v>
      </c>
      <c r="G13" s="46">
        <f ca="1">SUM(F13/C13*100)</f>
        <v>18.642238235551538</v>
      </c>
      <c r="H13" s="19">
        <f ca="1">INDIRECT("'"&amp;$A13&amp;"'!AZ9")</f>
        <v>5</v>
      </c>
      <c r="I13" s="68">
        <f t="shared" ca="1" si="2"/>
        <v>16.129032258064516</v>
      </c>
      <c r="O13" s="3" t="s">
        <v>2487</v>
      </c>
      <c r="P13" s="24" t="s">
        <v>2487</v>
      </c>
      <c r="Q13" s="3" t="s">
        <v>2487</v>
      </c>
      <c r="R13" s="66" t="s">
        <v>2487</v>
      </c>
      <c r="X13" t="s">
        <v>2598</v>
      </c>
    </row>
    <row r="14" spans="1:24" x14ac:dyDescent="0.35">
      <c r="A14" s="259" t="s">
        <v>3620</v>
      </c>
      <c r="B14" s="19">
        <f t="shared" ref="B14" ca="1" si="13">INDIRECT("'"&amp;$A14&amp;"'!AB511")</f>
        <v>63</v>
      </c>
      <c r="C14" s="20">
        <f t="shared" ref="C14" ca="1" si="14">INDIRECT("'"&amp;$A14&amp;"'!AH511")</f>
        <v>146852</v>
      </c>
      <c r="D14" s="322"/>
      <c r="E14" s="19">
        <f t="shared" ref="E14:E15" ca="1" si="15">INDIRECT("'"&amp;$A14&amp;"'!AP9")</f>
        <v>16</v>
      </c>
      <c r="F14" s="19">
        <f t="shared" ref="F14:F15" ca="1" si="16">INDIRECT("'"&amp;$A14&amp;"'!AM9")</f>
        <v>21656</v>
      </c>
      <c r="G14" s="46">
        <f ca="1">SUM(F14/C14*100)</f>
        <v>14.746819927546101</v>
      </c>
      <c r="H14" s="19">
        <f t="shared" ref="H14:H15" ca="1" si="17">INDIRECT("'"&amp;$A14&amp;"'!AZ9")</f>
        <v>11</v>
      </c>
      <c r="I14" s="68">
        <f t="shared" ca="1" si="2"/>
        <v>17.460317460317459</v>
      </c>
      <c r="O14" s="3" t="s">
        <v>2487</v>
      </c>
      <c r="P14" s="24" t="s">
        <v>2487</v>
      </c>
      <c r="Q14" s="3" t="s">
        <v>2487</v>
      </c>
      <c r="R14" s="3" t="s">
        <v>2487</v>
      </c>
      <c r="X14" t="s">
        <v>2584</v>
      </c>
    </row>
    <row r="15" spans="1:24" x14ac:dyDescent="0.35">
      <c r="A15" s="260" t="s">
        <v>3621</v>
      </c>
      <c r="B15" s="19">
        <f t="shared" ref="B15" ca="1" si="18">INDIRECT("'"&amp;$A15&amp;"'!AB152")</f>
        <v>18</v>
      </c>
      <c r="C15" s="20">
        <f t="shared" ref="C15" ca="1" si="19">INDIRECT("'"&amp;$A15&amp;"'!AH152")</f>
        <v>24354</v>
      </c>
      <c r="D15" s="323"/>
      <c r="E15" s="19">
        <f t="shared" ca="1" si="15"/>
        <v>6</v>
      </c>
      <c r="F15" s="19">
        <f t="shared" ca="1" si="16"/>
        <v>4507</v>
      </c>
      <c r="G15" s="46">
        <f ca="1">SUM(F15/C15*100)</f>
        <v>18.506200213517289</v>
      </c>
      <c r="H15" s="19">
        <f t="shared" ca="1" si="17"/>
        <v>4</v>
      </c>
      <c r="I15" s="68">
        <f t="shared" ca="1" si="2"/>
        <v>22.222222222222221</v>
      </c>
      <c r="O15" s="3" t="s">
        <v>2487</v>
      </c>
      <c r="P15" s="24" t="s">
        <v>2487</v>
      </c>
      <c r="Q15" s="3" t="s">
        <v>2487</v>
      </c>
      <c r="R15" s="3" t="s">
        <v>2487</v>
      </c>
      <c r="X15" t="s">
        <v>2577</v>
      </c>
    </row>
    <row r="16" spans="1:24" s="5" customFormat="1" x14ac:dyDescent="0.35">
      <c r="A16" s="57" t="s">
        <v>2529</v>
      </c>
      <c r="B16" s="53">
        <f ca="1">SUM(B13:B15)</f>
        <v>112</v>
      </c>
      <c r="C16" s="55">
        <f ca="1">SUM(C13:C15)</f>
        <v>239760</v>
      </c>
      <c r="D16" s="264"/>
      <c r="E16" s="53">
        <f ca="1">SUM(E13:E15)</f>
        <v>32</v>
      </c>
      <c r="F16" s="55">
        <f ca="1">SUM(F13:F15)</f>
        <v>38943</v>
      </c>
      <c r="G16" s="65">
        <f ca="1">SUM(F16/C16*100)</f>
        <v>16.242492492492492</v>
      </c>
      <c r="H16" s="53">
        <f ca="1">SUM(H13:H15)</f>
        <v>20</v>
      </c>
      <c r="I16" s="52">
        <f t="shared" ca="1" si="2"/>
        <v>17.857142857142858</v>
      </c>
      <c r="O16" s="3" t="s">
        <v>2487</v>
      </c>
      <c r="P16" s="3" t="s">
        <v>2487</v>
      </c>
      <c r="Q16" s="3" t="s">
        <v>2487</v>
      </c>
      <c r="R16" s="3" t="s">
        <v>2487</v>
      </c>
      <c r="X16" t="s">
        <v>2578</v>
      </c>
    </row>
    <row r="17" spans="1:24" s="5" customFormat="1" x14ac:dyDescent="0.35">
      <c r="A17" s="72"/>
      <c r="B17" s="70"/>
      <c r="C17" s="71"/>
      <c r="D17" s="329" t="s">
        <v>2536</v>
      </c>
      <c r="E17" s="70"/>
      <c r="F17" s="71"/>
      <c r="G17" s="70"/>
      <c r="H17" s="70"/>
      <c r="I17" s="69"/>
      <c r="X17" t="s">
        <v>2535</v>
      </c>
    </row>
    <row r="18" spans="1:24" s="5" customFormat="1" ht="15" customHeight="1" x14ac:dyDescent="0.35">
      <c r="A18" s="259" t="s">
        <v>3619</v>
      </c>
      <c r="B18" s="19">
        <f ca="1">INDIRECT("'"&amp;$A18&amp;"'!AB224")</f>
        <v>31</v>
      </c>
      <c r="C18" s="20">
        <f ca="1">INDIRECT("'"&amp;$A18&amp;"'!AH224")</f>
        <v>68554</v>
      </c>
      <c r="D18" s="330"/>
      <c r="E18" s="19">
        <f ca="1">INDIRECT("'"&amp;$A18&amp;"'!D264")</f>
        <v>12</v>
      </c>
      <c r="F18" s="20">
        <f ca="1">INDIRECT("'"&amp;$A18&amp;"'!A264")</f>
        <v>9680</v>
      </c>
      <c r="G18" s="46">
        <f ca="1">SUM(F18/C18*100)</f>
        <v>14.120255564956095</v>
      </c>
      <c r="H18" s="20">
        <f ca="1">INDIRECT("'"&amp;$A18&amp;"'!n264")</f>
        <v>4</v>
      </c>
      <c r="I18" s="68">
        <f t="shared" ca="1" si="2"/>
        <v>12.903225806451612</v>
      </c>
      <c r="X18" t="s">
        <v>2534</v>
      </c>
    </row>
    <row r="19" spans="1:24" s="5" customFormat="1" ht="15" customHeight="1" x14ac:dyDescent="0.35">
      <c r="A19" s="259" t="s">
        <v>3620</v>
      </c>
      <c r="B19" s="19">
        <f ca="1">INDIRECT("'"&amp;$A19&amp;"'!AB511")</f>
        <v>63</v>
      </c>
      <c r="C19" s="20">
        <f ca="1">INDIRECT("'"&amp;$A19&amp;"'!AH511")</f>
        <v>146852</v>
      </c>
      <c r="D19" s="330"/>
      <c r="E19" s="19">
        <f ca="1">INDIRECT("'"&amp;$A19&amp;"'!D544")</f>
        <v>30</v>
      </c>
      <c r="F19" s="20">
        <f ca="1">INDIRECT("'"&amp;$A19&amp;"'!A544")</f>
        <v>20612</v>
      </c>
      <c r="G19" s="46">
        <f ca="1">SUM(F19/C19*100)</f>
        <v>14.035900089886416</v>
      </c>
      <c r="H19" s="20">
        <f ca="1">INDIRECT("'"&amp;$A19&amp;"'!n544")</f>
        <v>9</v>
      </c>
      <c r="I19" s="68">
        <f t="shared" ca="1" si="2"/>
        <v>14.285714285714285</v>
      </c>
      <c r="X19" t="s">
        <v>2536</v>
      </c>
    </row>
    <row r="20" spans="1:24" s="5" customFormat="1" ht="15" customHeight="1" x14ac:dyDescent="0.35">
      <c r="A20" s="260" t="s">
        <v>3621</v>
      </c>
      <c r="B20" s="19">
        <f ca="1">INDIRECT("'"&amp;$A20&amp;"'!AB152")</f>
        <v>18</v>
      </c>
      <c r="C20" s="20">
        <f ca="1">INDIRECT("'"&amp;$A20&amp;"'!AH152")</f>
        <v>24354</v>
      </c>
      <c r="D20" s="331"/>
      <c r="E20" s="19">
        <f ca="1">INDIRECT("'"&amp;$A20&amp;"'!D156")</f>
        <v>3</v>
      </c>
      <c r="F20" s="20">
        <f ca="1">INDIRECT("'"&amp;$A20&amp;"'!A156")</f>
        <v>1469</v>
      </c>
      <c r="G20" s="46">
        <f ca="1">SUM(F20/C20*100)</f>
        <v>6.0318633489365201</v>
      </c>
      <c r="H20" s="20">
        <f ca="1">INDIRECT("'"&amp;$A20&amp;"'!n156")</f>
        <v>1</v>
      </c>
      <c r="I20" s="68">
        <f t="shared" ca="1" si="2"/>
        <v>5.5555555555555554</v>
      </c>
      <c r="X20" t="s">
        <v>2727</v>
      </c>
    </row>
    <row r="21" spans="1:24" s="5" customFormat="1" ht="15" customHeight="1" x14ac:dyDescent="0.35">
      <c r="A21" s="57" t="s">
        <v>2529</v>
      </c>
      <c r="B21" s="53">
        <f ca="1">SUM(B18:B20)</f>
        <v>112</v>
      </c>
      <c r="C21" s="55">
        <f ca="1">SUM(C18:C20)</f>
        <v>239760</v>
      </c>
      <c r="D21" s="59"/>
      <c r="E21" s="53">
        <f ca="1">SUM(E18:E20)</f>
        <v>45</v>
      </c>
      <c r="F21" s="55">
        <f ca="1">SUM(F18:F20)</f>
        <v>31761</v>
      </c>
      <c r="G21" s="54">
        <f ca="1">SUM(F21/C26*100)</f>
        <v>13.246996996996996</v>
      </c>
      <c r="H21" s="53">
        <f ca="1">SUM(H18:H20)</f>
        <v>14</v>
      </c>
      <c r="I21" s="52">
        <f t="shared" ca="1" si="2"/>
        <v>12.5</v>
      </c>
      <c r="X21" t="s">
        <v>2574</v>
      </c>
    </row>
    <row r="22" spans="1:24" s="60" customFormat="1" x14ac:dyDescent="0.35">
      <c r="A22" s="72"/>
      <c r="B22" s="70"/>
      <c r="C22" s="71"/>
      <c r="D22" s="327" t="s">
        <v>2533</v>
      </c>
      <c r="E22" s="51"/>
      <c r="F22" s="50"/>
      <c r="G22" s="58"/>
      <c r="H22" s="51"/>
      <c r="I22" s="69"/>
      <c r="J22" s="63"/>
      <c r="K22" s="64"/>
      <c r="L22" s="62"/>
      <c r="M22" s="63"/>
      <c r="N22" s="62"/>
      <c r="O22" s="61"/>
      <c r="P22" s="61"/>
      <c r="Q22" s="61"/>
      <c r="R22" s="61"/>
      <c r="X22" t="s">
        <v>2581</v>
      </c>
    </row>
    <row r="23" spans="1:24" s="60" customFormat="1" x14ac:dyDescent="0.35">
      <c r="A23" s="259" t="s">
        <v>3619</v>
      </c>
      <c r="B23" s="19">
        <f t="shared" ref="B23" ca="1" si="20">INDIRECT("'"&amp;$A23&amp;"'!AB224")</f>
        <v>31</v>
      </c>
      <c r="C23" s="20">
        <f t="shared" ref="C23" ca="1" si="21">INDIRECT("'"&amp;$A23&amp;"'!AH224")</f>
        <v>68554</v>
      </c>
      <c r="D23" s="328"/>
      <c r="E23" s="19">
        <f ca="1">INDIRECT("'"&amp;$A23&amp;"'!AP11")</f>
        <v>5</v>
      </c>
      <c r="F23" s="19">
        <f ca="1">INDIRECT("'"&amp;$A23&amp;"'!AM11")</f>
        <v>5125</v>
      </c>
      <c r="G23" s="46">
        <f ca="1">SUM(F23/C23*100)</f>
        <v>7.4758584473553702</v>
      </c>
      <c r="H23" s="19">
        <f ca="1">INDIRECT("'"&amp;$A23&amp;"'!AZ11")</f>
        <v>3</v>
      </c>
      <c r="I23" s="68">
        <f t="shared" ca="1" si="2"/>
        <v>9.67741935483871</v>
      </c>
      <c r="J23" s="63"/>
      <c r="K23" s="64"/>
      <c r="L23" s="62"/>
      <c r="M23" s="63"/>
      <c r="N23" s="62"/>
      <c r="O23" s="61"/>
      <c r="P23" s="61"/>
      <c r="Q23" s="61"/>
      <c r="R23" s="61"/>
      <c r="X23" t="s">
        <v>2579</v>
      </c>
    </row>
    <row r="24" spans="1:24" s="60" customFormat="1" x14ac:dyDescent="0.35">
      <c r="A24" s="259" t="s">
        <v>3620</v>
      </c>
      <c r="B24" s="19">
        <f t="shared" ref="B24" ca="1" si="22">INDIRECT("'"&amp;$A24&amp;"'!AB511")</f>
        <v>63</v>
      </c>
      <c r="C24" s="20">
        <f t="shared" ref="C24" ca="1" si="23">INDIRECT("'"&amp;$A24&amp;"'!AH511")</f>
        <v>146852</v>
      </c>
      <c r="D24" s="328"/>
      <c r="E24" s="19">
        <f t="shared" ref="E24:E25" ca="1" si="24">INDIRECT("'"&amp;$A24&amp;"'!AP11")</f>
        <v>13</v>
      </c>
      <c r="F24" s="19">
        <f t="shared" ref="F24:F25" ca="1" si="25">INDIRECT("'"&amp;$A24&amp;"'!AM11")</f>
        <v>11649</v>
      </c>
      <c r="G24" s="46">
        <f ca="1">SUM(F24/C24*100)</f>
        <v>7.932476234576308</v>
      </c>
      <c r="H24" s="19">
        <f t="shared" ref="H24:H25" ca="1" si="26">INDIRECT("'"&amp;$A24&amp;"'!AZ11")</f>
        <v>4</v>
      </c>
      <c r="I24" s="68">
        <f t="shared" ca="1" si="2"/>
        <v>6.3492063492063489</v>
      </c>
      <c r="J24" s="63"/>
      <c r="K24" s="64"/>
      <c r="L24" s="62"/>
      <c r="M24" s="63"/>
      <c r="N24" s="62"/>
      <c r="O24" s="61"/>
      <c r="P24" s="61"/>
      <c r="Q24" s="61"/>
      <c r="R24" s="61"/>
      <c r="X24" t="s">
        <v>2585</v>
      </c>
    </row>
    <row r="25" spans="1:24" s="60" customFormat="1" x14ac:dyDescent="0.35">
      <c r="A25" s="260" t="s">
        <v>3621</v>
      </c>
      <c r="B25" s="19">
        <f t="shared" ref="B25" ca="1" si="27">INDIRECT("'"&amp;$A25&amp;"'!AB152")</f>
        <v>18</v>
      </c>
      <c r="C25" s="20">
        <f t="shared" ref="C25" ca="1" si="28">INDIRECT("'"&amp;$A25&amp;"'!AH152")</f>
        <v>24354</v>
      </c>
      <c r="D25" s="328"/>
      <c r="E25" s="19">
        <f t="shared" ca="1" si="24"/>
        <v>3</v>
      </c>
      <c r="F25" s="19">
        <f t="shared" ca="1" si="25"/>
        <v>1901</v>
      </c>
      <c r="G25" s="46">
        <f ca="1">SUM(F25/C25*100)</f>
        <v>7.8056992691139024</v>
      </c>
      <c r="H25" s="19">
        <f t="shared" ca="1" si="26"/>
        <v>3</v>
      </c>
      <c r="I25" s="68">
        <f t="shared" ca="1" si="2"/>
        <v>16.666666666666664</v>
      </c>
      <c r="J25" s="63"/>
      <c r="K25" s="64"/>
      <c r="L25" s="62"/>
      <c r="M25" s="63"/>
      <c r="N25" s="62"/>
      <c r="O25" s="61"/>
      <c r="P25" s="61"/>
      <c r="Q25" s="61"/>
      <c r="R25" s="61"/>
      <c r="X25" t="s">
        <v>2591</v>
      </c>
    </row>
    <row r="26" spans="1:24" s="60" customFormat="1" x14ac:dyDescent="0.35">
      <c r="A26" s="57" t="s">
        <v>2529</v>
      </c>
      <c r="B26" s="53">
        <f t="shared" ref="B26:C26" ca="1" si="29">SUM(B23:B25)</f>
        <v>112</v>
      </c>
      <c r="C26" s="55">
        <f t="shared" ca="1" si="29"/>
        <v>239760</v>
      </c>
      <c r="D26" s="59"/>
      <c r="E26" s="53">
        <f ca="1">SUM(E23:E25)</f>
        <v>21</v>
      </c>
      <c r="F26" s="55">
        <f ca="1">SUM(F23:F25)</f>
        <v>18675</v>
      </c>
      <c r="G26" s="54">
        <f ca="1">SUM(F26/C26*100)</f>
        <v>7.7890390390390394</v>
      </c>
      <c r="H26" s="53">
        <f ca="1">SUM(H23:H25)</f>
        <v>10</v>
      </c>
      <c r="I26" s="52">
        <f t="shared" ca="1" si="2"/>
        <v>8.9285714285714288</v>
      </c>
      <c r="J26" s="63"/>
      <c r="K26" s="64"/>
      <c r="L26" s="62"/>
      <c r="M26" s="63"/>
      <c r="N26" s="62"/>
      <c r="O26" s="61"/>
      <c r="P26" s="61"/>
      <c r="Q26" s="61"/>
      <c r="R26" s="61"/>
      <c r="X26" t="s">
        <v>2586</v>
      </c>
    </row>
    <row r="27" spans="1:24" s="5" customFormat="1" x14ac:dyDescent="0.35">
      <c r="A27" s="72"/>
      <c r="B27" s="70"/>
      <c r="C27" s="71"/>
      <c r="D27" s="312" t="s">
        <v>2574</v>
      </c>
      <c r="E27" s="51"/>
      <c r="F27" s="50"/>
      <c r="G27" s="58"/>
      <c r="H27" s="51"/>
      <c r="I27" s="69"/>
      <c r="J27" s="40"/>
      <c r="K27" s="41"/>
      <c r="L27" s="39"/>
      <c r="M27" s="40"/>
      <c r="N27" s="39"/>
      <c r="O27" s="3"/>
      <c r="P27" s="3"/>
      <c r="Q27" s="3"/>
      <c r="R27" s="3"/>
      <c r="X27" t="s">
        <v>2587</v>
      </c>
    </row>
    <row r="28" spans="1:24" s="5" customFormat="1" ht="15" customHeight="1" x14ac:dyDescent="0.35">
      <c r="A28" s="259" t="s">
        <v>3619</v>
      </c>
      <c r="B28" s="19">
        <f t="shared" ref="B28" ca="1" si="30">INDIRECT("'"&amp;$A28&amp;"'!AB224")</f>
        <v>31</v>
      </c>
      <c r="C28" s="20">
        <f t="shared" ref="C28" ca="1" si="31">INDIRECT("'"&amp;$A28&amp;"'!AH224")</f>
        <v>68554</v>
      </c>
      <c r="D28" s="313"/>
      <c r="E28" s="19">
        <f ca="1">INDIRECT("'"&amp;$A28&amp;"'!AP12")</f>
        <v>5</v>
      </c>
      <c r="F28" s="19">
        <f ca="1">INDIRECT("'"&amp;$A28&amp;"'!AM12")</f>
        <v>3695</v>
      </c>
      <c r="G28" s="46">
        <f ca="1">SUM(F28/C28*100)</f>
        <v>5.3899116025323099</v>
      </c>
      <c r="H28" s="19">
        <f ca="1">INDIRECT("'"&amp;$A28&amp;"'!AZ12")</f>
        <v>1</v>
      </c>
      <c r="I28" s="68">
        <f t="shared" ca="1" si="2"/>
        <v>3.225806451612903</v>
      </c>
      <c r="J28" s="40"/>
      <c r="K28" s="41"/>
      <c r="L28" s="39"/>
      <c r="M28" s="40"/>
      <c r="N28" s="39"/>
      <c r="O28" s="3"/>
      <c r="P28" s="3"/>
      <c r="Q28" s="3"/>
      <c r="R28" s="3"/>
      <c r="X28" t="s">
        <v>2580</v>
      </c>
    </row>
    <row r="29" spans="1:24" s="5" customFormat="1" x14ac:dyDescent="0.35">
      <c r="A29" s="259" t="s">
        <v>3620</v>
      </c>
      <c r="B29" s="19">
        <f t="shared" ref="B29" ca="1" si="32">INDIRECT("'"&amp;$A29&amp;"'!AB511")</f>
        <v>63</v>
      </c>
      <c r="C29" s="20">
        <f t="shared" ref="C29" ca="1" si="33">INDIRECT("'"&amp;$A29&amp;"'!AH511")</f>
        <v>146852</v>
      </c>
      <c r="D29" s="313"/>
      <c r="E29" s="19">
        <f t="shared" ref="E29:E30" ca="1" si="34">INDIRECT("'"&amp;$A29&amp;"'!AP12")</f>
        <v>13</v>
      </c>
      <c r="F29" s="19">
        <f t="shared" ref="F29:F30" ca="1" si="35">INDIRECT("'"&amp;$A29&amp;"'!AM12")</f>
        <v>14057</v>
      </c>
      <c r="G29" s="46">
        <f ca="1">SUM(F29/C29*100)</f>
        <v>9.572222373546154</v>
      </c>
      <c r="H29" s="19">
        <f t="shared" ref="H29:H30" ca="1" si="36">INDIRECT("'"&amp;$A29&amp;"'!AZ12")</f>
        <v>10</v>
      </c>
      <c r="I29" s="68">
        <f t="shared" ca="1" si="2"/>
        <v>15.873015873015872</v>
      </c>
      <c r="J29" s="40"/>
      <c r="K29" s="41"/>
      <c r="L29" s="39"/>
      <c r="M29" s="40"/>
      <c r="N29" s="39"/>
      <c r="O29" s="3"/>
      <c r="P29" s="3"/>
      <c r="Q29" s="3"/>
      <c r="R29" s="3"/>
      <c r="X29" t="s">
        <v>2592</v>
      </c>
    </row>
    <row r="30" spans="1:24" s="5" customFormat="1" x14ac:dyDescent="0.35">
      <c r="A30" s="260" t="s">
        <v>3621</v>
      </c>
      <c r="B30" s="19">
        <f t="shared" ref="B30" ca="1" si="37">INDIRECT("'"&amp;$A30&amp;"'!AB152")</f>
        <v>18</v>
      </c>
      <c r="C30" s="20">
        <f t="shared" ref="C30" ca="1" si="38">INDIRECT("'"&amp;$A30&amp;"'!AH152")</f>
        <v>24354</v>
      </c>
      <c r="D30" s="313"/>
      <c r="E30" s="19">
        <f t="shared" ca="1" si="34"/>
        <v>3</v>
      </c>
      <c r="F30" s="19">
        <f t="shared" ca="1" si="35"/>
        <v>1762</v>
      </c>
      <c r="G30" s="46">
        <f ca="1">SUM(F30/C30*100)</f>
        <v>7.234951137390162</v>
      </c>
      <c r="H30" s="19">
        <f t="shared" ca="1" si="36"/>
        <v>2</v>
      </c>
      <c r="I30" s="68">
        <f t="shared" ca="1" si="2"/>
        <v>11.111111111111111</v>
      </c>
      <c r="J30" s="40"/>
      <c r="K30" s="41"/>
      <c r="L30" s="39"/>
      <c r="M30" s="40"/>
      <c r="N30" s="39"/>
      <c r="O30" s="3"/>
      <c r="P30" s="3"/>
      <c r="Q30" s="3"/>
      <c r="R30" s="3"/>
      <c r="X30" t="s">
        <v>2597</v>
      </c>
    </row>
    <row r="31" spans="1:24" s="5" customFormat="1" x14ac:dyDescent="0.35">
      <c r="A31" s="57" t="s">
        <v>2529</v>
      </c>
      <c r="B31" s="53">
        <f t="shared" ref="B31:C31" ca="1" si="39">SUM(B28:B30)</f>
        <v>112</v>
      </c>
      <c r="C31" s="55">
        <f t="shared" ca="1" si="39"/>
        <v>239760</v>
      </c>
      <c r="D31" s="59"/>
      <c r="E31" s="53">
        <f ca="1">SUM(E28:E30)</f>
        <v>21</v>
      </c>
      <c r="F31" s="55">
        <f ca="1">SUM(F28:F30)</f>
        <v>19514</v>
      </c>
      <c r="G31" s="54">
        <f ca="1">SUM(F31/C26*100)</f>
        <v>8.1389723056389727</v>
      </c>
      <c r="H31" s="53">
        <f ca="1">SUM(H28:H30)</f>
        <v>13</v>
      </c>
      <c r="I31" s="52">
        <f t="shared" ca="1" si="2"/>
        <v>11.607142857142858</v>
      </c>
      <c r="J31" s="40"/>
      <c r="K31" s="41"/>
      <c r="L31" s="39"/>
      <c r="M31" s="40"/>
      <c r="N31" s="39"/>
      <c r="O31" s="3"/>
      <c r="P31" s="3"/>
      <c r="Q31" s="3"/>
      <c r="R31" s="3"/>
      <c r="X31" t="s">
        <v>2588</v>
      </c>
    </row>
    <row r="32" spans="1:24" s="5" customFormat="1" ht="8.15" customHeight="1" x14ac:dyDescent="0.35">
      <c r="A32" s="72"/>
      <c r="B32" s="70"/>
      <c r="C32" s="71"/>
      <c r="D32" s="312" t="s">
        <v>2532</v>
      </c>
      <c r="E32" s="51"/>
      <c r="F32" s="50"/>
      <c r="G32" s="58"/>
      <c r="H32" s="51"/>
      <c r="I32" s="69"/>
      <c r="J32" s="40"/>
      <c r="K32" s="41"/>
      <c r="L32" s="39"/>
      <c r="M32" s="40"/>
      <c r="N32" s="39"/>
      <c r="O32" s="3"/>
      <c r="P32" s="3"/>
      <c r="Q32" s="3"/>
      <c r="R32" s="3"/>
      <c r="X32" t="s">
        <v>2589</v>
      </c>
    </row>
    <row r="33" spans="1:24" s="5" customFormat="1" ht="15" customHeight="1" x14ac:dyDescent="0.35">
      <c r="A33" s="259" t="s">
        <v>3619</v>
      </c>
      <c r="B33" s="19">
        <f t="shared" ref="B33" ca="1" si="40">INDIRECT("'"&amp;$A33&amp;"'!AB224")</f>
        <v>31</v>
      </c>
      <c r="C33" s="20">
        <f t="shared" ref="C33" ca="1" si="41">INDIRECT("'"&amp;$A33&amp;"'!AH224")</f>
        <v>68554</v>
      </c>
      <c r="D33" s="313"/>
      <c r="E33" s="19">
        <f ca="1">INDIRECT("'"&amp;$A33&amp;"'!AP13")</f>
        <v>5</v>
      </c>
      <c r="F33" s="19">
        <f ca="1">INDIRECT("'"&amp;$A33&amp;"'!AM13")</f>
        <v>4117</v>
      </c>
      <c r="G33" s="46">
        <f ca="1">SUM(F33/C33*100)</f>
        <v>6.0054847273682057</v>
      </c>
      <c r="H33" s="19">
        <f ca="1">INDIRECT("'"&amp;$A33&amp;"'!AZ13")</f>
        <v>3</v>
      </c>
      <c r="I33" s="68">
        <f t="shared" ca="1" si="2"/>
        <v>9.67741935483871</v>
      </c>
      <c r="J33" s="40"/>
      <c r="K33" s="41"/>
      <c r="L33" s="39"/>
      <c r="M33" s="40"/>
      <c r="N33" s="39"/>
      <c r="O33" s="3"/>
      <c r="P33" s="3"/>
      <c r="Q33" s="3"/>
      <c r="R33" s="3"/>
      <c r="X33" t="s">
        <v>2530</v>
      </c>
    </row>
    <row r="34" spans="1:24" s="5" customFormat="1" x14ac:dyDescent="0.35">
      <c r="A34" s="259" t="s">
        <v>3620</v>
      </c>
      <c r="B34" s="19">
        <f t="shared" ref="B34" ca="1" si="42">INDIRECT("'"&amp;$A34&amp;"'!AB511")</f>
        <v>63</v>
      </c>
      <c r="C34" s="20">
        <f t="shared" ref="C34" ca="1" si="43">INDIRECT("'"&amp;$A34&amp;"'!AH511")</f>
        <v>146852</v>
      </c>
      <c r="D34" s="313"/>
      <c r="E34" s="19">
        <f t="shared" ref="E34:E35" ca="1" si="44">INDIRECT("'"&amp;$A34&amp;"'!AP13")</f>
        <v>11</v>
      </c>
      <c r="F34" s="19">
        <f t="shared" ref="F34:F35" ca="1" si="45">INDIRECT("'"&amp;$A34&amp;"'!AM13")</f>
        <v>14354</v>
      </c>
      <c r="G34" s="46">
        <f ca="1">SUM(F34/C34*100)</f>
        <v>9.7744668101217549</v>
      </c>
      <c r="H34" s="19">
        <f t="shared" ref="H34:H35" ca="1" si="46">INDIRECT("'"&amp;$A34&amp;"'!AZ13")</f>
        <v>8</v>
      </c>
      <c r="I34" s="68">
        <f t="shared" ca="1" si="2"/>
        <v>12.698412698412698</v>
      </c>
      <c r="J34" s="40"/>
      <c r="K34" s="41"/>
      <c r="L34" s="39"/>
      <c r="M34" s="40"/>
      <c r="N34" s="39"/>
      <c r="O34" s="3"/>
      <c r="P34" s="3"/>
      <c r="Q34" s="3"/>
      <c r="R34" s="3"/>
    </row>
    <row r="35" spans="1:24" s="5" customFormat="1" x14ac:dyDescent="0.35">
      <c r="A35" s="260" t="s">
        <v>3621</v>
      </c>
      <c r="B35" s="19">
        <f t="shared" ref="B35" ca="1" si="47">INDIRECT("'"&amp;$A35&amp;"'!AB152")</f>
        <v>18</v>
      </c>
      <c r="C35" s="20">
        <f t="shared" ref="C35" ca="1" si="48">INDIRECT("'"&amp;$A35&amp;"'!AH152")</f>
        <v>24354</v>
      </c>
      <c r="D35" s="313"/>
      <c r="E35" s="19">
        <f t="shared" ca="1" si="44"/>
        <v>3</v>
      </c>
      <c r="F35" s="19">
        <f t="shared" ca="1" si="45"/>
        <v>1206</v>
      </c>
      <c r="G35" s="46">
        <f ca="1">SUM(F35/C35*100)</f>
        <v>4.951958610495196</v>
      </c>
      <c r="H35" s="19">
        <f t="shared" ca="1" si="46"/>
        <v>0</v>
      </c>
      <c r="I35" s="68">
        <f t="shared" ca="1" si="2"/>
        <v>0</v>
      </c>
      <c r="J35" s="40"/>
      <c r="K35" s="41"/>
      <c r="L35" s="39"/>
      <c r="M35" s="40"/>
      <c r="N35" s="39"/>
      <c r="O35" s="3"/>
      <c r="P35" s="3"/>
      <c r="Q35" s="3"/>
      <c r="R35" s="3"/>
    </row>
    <row r="36" spans="1:24" s="5" customFormat="1" x14ac:dyDescent="0.35">
      <c r="A36" s="57" t="s">
        <v>2529</v>
      </c>
      <c r="B36" s="53">
        <f t="shared" ref="B36:C36" ca="1" si="49">SUM(B33:B35)</f>
        <v>112</v>
      </c>
      <c r="C36" s="55">
        <f t="shared" ca="1" si="49"/>
        <v>239760</v>
      </c>
      <c r="D36" s="59"/>
      <c r="E36" s="53">
        <f ca="1">SUM(E33:E35)</f>
        <v>19</v>
      </c>
      <c r="F36" s="55">
        <f ca="1">SUM(F33:F35)</f>
        <v>19677</v>
      </c>
      <c r="G36" s="54">
        <f ca="1">SUM(F36/C31*100)</f>
        <v>8.2069569569569563</v>
      </c>
      <c r="H36" s="53">
        <f ca="1">SUM(H33:H35)</f>
        <v>11</v>
      </c>
      <c r="I36" s="52">
        <f t="shared" ca="1" si="2"/>
        <v>9.8214285714285712</v>
      </c>
      <c r="J36" s="40"/>
      <c r="K36" s="41"/>
      <c r="L36" s="39"/>
      <c r="M36" s="40"/>
      <c r="N36" s="39"/>
      <c r="O36" s="3"/>
      <c r="P36" s="3"/>
      <c r="Q36" s="3"/>
      <c r="R36" s="3"/>
    </row>
    <row r="37" spans="1:24" s="5" customFormat="1" ht="8.15" customHeight="1" x14ac:dyDescent="0.25">
      <c r="A37" s="72"/>
      <c r="B37" s="70"/>
      <c r="C37" s="71"/>
      <c r="D37" s="314" t="s">
        <v>2575</v>
      </c>
      <c r="E37" s="47"/>
      <c r="F37" s="49"/>
      <c r="G37" s="48"/>
      <c r="H37" s="47"/>
      <c r="I37" s="69"/>
      <c r="J37" s="40"/>
      <c r="K37" s="41"/>
      <c r="L37" s="39"/>
      <c r="M37" s="40"/>
      <c r="N37" s="39"/>
      <c r="O37" s="3"/>
      <c r="P37" s="3"/>
      <c r="Q37" s="3"/>
      <c r="R37" s="3"/>
    </row>
    <row r="38" spans="1:24" s="5" customFormat="1" ht="15" customHeight="1" x14ac:dyDescent="0.35">
      <c r="A38" s="259" t="s">
        <v>3619</v>
      </c>
      <c r="B38" s="19">
        <f t="shared" ref="B38" ca="1" si="50">INDIRECT("'"&amp;$A38&amp;"'!AB224")</f>
        <v>31</v>
      </c>
      <c r="C38" s="20">
        <f t="shared" ref="C38" ca="1" si="51">INDIRECT("'"&amp;$A38&amp;"'!AH224")</f>
        <v>68554</v>
      </c>
      <c r="D38" s="315"/>
      <c r="E38" s="19">
        <f ca="1">INDIRECT("'"&amp;$A38&amp;"'!AP14")</f>
        <v>2</v>
      </c>
      <c r="F38" s="19">
        <f ca="1">INDIRECT("'"&amp;$A38&amp;"'!AM14")</f>
        <v>3334</v>
      </c>
      <c r="G38" s="46">
        <f ca="1">SUM(F38/C38*100)</f>
        <v>4.8633194270210343</v>
      </c>
      <c r="H38" s="19">
        <f ca="1">INDIRECT("'"&amp;$A38&amp;"'!AZ14")</f>
        <v>1</v>
      </c>
      <c r="I38" s="68">
        <f t="shared" ca="1" si="2"/>
        <v>3.225806451612903</v>
      </c>
      <c r="J38" s="40"/>
      <c r="K38" s="41"/>
      <c r="L38" s="39"/>
      <c r="M38" s="40"/>
      <c r="N38" s="39"/>
      <c r="O38" s="3"/>
      <c r="P38" s="3"/>
      <c r="Q38" s="3"/>
      <c r="R38" s="3"/>
    </row>
    <row r="39" spans="1:24" s="5" customFormat="1" x14ac:dyDescent="0.35">
      <c r="A39" s="259" t="s">
        <v>3620</v>
      </c>
      <c r="B39" s="19">
        <f t="shared" ref="B39" ca="1" si="52">INDIRECT("'"&amp;$A39&amp;"'!AB511")</f>
        <v>63</v>
      </c>
      <c r="C39" s="20">
        <f t="shared" ref="C39" ca="1" si="53">INDIRECT("'"&amp;$A39&amp;"'!AH511")</f>
        <v>146852</v>
      </c>
      <c r="D39" s="315"/>
      <c r="E39" s="19">
        <f t="shared" ref="E39:E40" ca="1" si="54">INDIRECT("'"&amp;$A39&amp;"'!AP14")</f>
        <v>2</v>
      </c>
      <c r="F39" s="19">
        <f t="shared" ref="F39:F40" ca="1" si="55">INDIRECT("'"&amp;$A39&amp;"'!AM14")</f>
        <v>1672</v>
      </c>
      <c r="G39" s="46">
        <f ca="1">SUM(F39/C39*100)</f>
        <v>1.1385612725737477</v>
      </c>
      <c r="H39" s="19">
        <f t="shared" ref="H39:H40" ca="1" si="56">INDIRECT("'"&amp;$A39&amp;"'!AZ14")</f>
        <v>1</v>
      </c>
      <c r="I39" s="68">
        <f t="shared" ca="1" si="2"/>
        <v>1.5873015873015872</v>
      </c>
      <c r="J39" s="40"/>
      <c r="K39" s="41"/>
      <c r="L39" s="39"/>
      <c r="M39" s="40"/>
      <c r="N39" s="39"/>
      <c r="O39" s="3"/>
      <c r="P39" s="3"/>
      <c r="Q39" s="3"/>
      <c r="R39" s="3"/>
    </row>
    <row r="40" spans="1:24" s="5" customFormat="1" x14ac:dyDescent="0.35">
      <c r="A40" s="260" t="s">
        <v>3621</v>
      </c>
      <c r="B40" s="19">
        <f t="shared" ref="B40" ca="1" si="57">INDIRECT("'"&amp;$A40&amp;"'!AB152")</f>
        <v>18</v>
      </c>
      <c r="C40" s="20">
        <f t="shared" ref="C40" ca="1" si="58">INDIRECT("'"&amp;$A40&amp;"'!AH152")</f>
        <v>24354</v>
      </c>
      <c r="D40" s="316"/>
      <c r="E40" s="19">
        <f t="shared" ca="1" si="54"/>
        <v>2</v>
      </c>
      <c r="F40" s="19">
        <f t="shared" ca="1" si="55"/>
        <v>511</v>
      </c>
      <c r="G40" s="46">
        <f t="shared" ref="G40" ca="1" si="59">SUM(F40/C40*100)</f>
        <v>2.0982179518764887</v>
      </c>
      <c r="H40" s="19">
        <f t="shared" ca="1" si="56"/>
        <v>0</v>
      </c>
      <c r="I40" s="68">
        <f t="shared" ca="1" si="2"/>
        <v>0</v>
      </c>
      <c r="J40" s="40"/>
      <c r="K40" s="41"/>
      <c r="L40" s="39"/>
      <c r="M40" s="40"/>
      <c r="N40" s="39"/>
      <c r="O40" s="3"/>
      <c r="P40" s="3"/>
      <c r="Q40" s="3"/>
      <c r="R40" s="3"/>
    </row>
    <row r="41" spans="1:24" s="5" customFormat="1" x14ac:dyDescent="0.35">
      <c r="A41" s="57" t="s">
        <v>2529</v>
      </c>
      <c r="B41" s="53">
        <f t="shared" ref="B41:C41" ca="1" si="60">SUM(B38:B40)</f>
        <v>112</v>
      </c>
      <c r="C41" s="55">
        <f t="shared" ca="1" si="60"/>
        <v>239760</v>
      </c>
      <c r="D41" s="59"/>
      <c r="E41" s="53">
        <f ca="1">SUM(E38:E40)</f>
        <v>6</v>
      </c>
      <c r="F41" s="55">
        <f ca="1">SUM(F38:F40)</f>
        <v>5517</v>
      </c>
      <c r="G41" s="54">
        <f ca="1">SUM(F41/C36*100)</f>
        <v>2.3010510510510511</v>
      </c>
      <c r="H41" s="53">
        <f ca="1">SUM(H38:H40)</f>
        <v>2</v>
      </c>
      <c r="I41" s="52">
        <f t="shared" ca="1" si="2"/>
        <v>1.7857142857142856</v>
      </c>
      <c r="J41" s="40"/>
      <c r="K41" s="41"/>
      <c r="L41" s="39"/>
      <c r="M41" s="40"/>
      <c r="N41" s="39"/>
      <c r="O41" s="3"/>
      <c r="P41" s="3"/>
      <c r="Q41" s="3"/>
      <c r="R41" s="3"/>
    </row>
    <row r="42" spans="1:24" s="5" customFormat="1" ht="7.5" customHeight="1" x14ac:dyDescent="0.25">
      <c r="A42" s="72"/>
      <c r="B42" s="70"/>
      <c r="C42" s="71"/>
      <c r="D42" s="335" t="s">
        <v>2594</v>
      </c>
      <c r="E42" s="47"/>
      <c r="F42" s="49"/>
      <c r="G42" s="48"/>
      <c r="H42" s="47"/>
      <c r="I42" s="69"/>
      <c r="J42" s="40"/>
      <c r="K42" s="41"/>
      <c r="L42" s="39"/>
      <c r="M42" s="40"/>
      <c r="N42" s="39"/>
      <c r="O42" s="3"/>
      <c r="P42" s="3"/>
      <c r="Q42" s="3"/>
      <c r="R42" s="3"/>
    </row>
    <row r="43" spans="1:24" s="5" customFormat="1" x14ac:dyDescent="0.35">
      <c r="A43" s="259" t="s">
        <v>3619</v>
      </c>
      <c r="B43" s="19">
        <f t="shared" ref="B43" ca="1" si="61">INDIRECT("'"&amp;$A43&amp;"'!AB224")</f>
        <v>31</v>
      </c>
      <c r="C43" s="20">
        <f t="shared" ref="C43" ca="1" si="62">INDIRECT("'"&amp;$A43&amp;"'!AH224")</f>
        <v>68554</v>
      </c>
      <c r="D43" s="336"/>
      <c r="E43" s="19">
        <f ca="1">INDIRECT("'"&amp;$A43&amp;"'!AP15")</f>
        <v>3</v>
      </c>
      <c r="F43" s="19">
        <f ca="1">INDIRECT("'"&amp;$A43&amp;"'!AM15")</f>
        <v>1582</v>
      </c>
      <c r="G43" s="46">
        <f ca="1">SUM(F43/C43*100)</f>
        <v>2.3076698660909649</v>
      </c>
      <c r="H43" s="19">
        <f ca="1">INDIRECT("'"&amp;$A43&amp;"'!AZ15")</f>
        <v>1</v>
      </c>
      <c r="I43" s="68">
        <f t="shared" ca="1" si="2"/>
        <v>3.225806451612903</v>
      </c>
      <c r="J43" s="40"/>
      <c r="K43" s="41"/>
      <c r="L43" s="39"/>
      <c r="M43" s="40"/>
      <c r="N43" s="39"/>
      <c r="O43" s="3"/>
      <c r="P43" s="3"/>
      <c r="Q43" s="3"/>
      <c r="R43" s="3"/>
    </row>
    <row r="44" spans="1:24" s="5" customFormat="1" x14ac:dyDescent="0.35">
      <c r="A44" s="259" t="s">
        <v>3620</v>
      </c>
      <c r="B44" s="19">
        <f t="shared" ref="B44" ca="1" si="63">INDIRECT("'"&amp;$A44&amp;"'!AB511")</f>
        <v>63</v>
      </c>
      <c r="C44" s="20">
        <f t="shared" ref="C44" ca="1" si="64">INDIRECT("'"&amp;$A44&amp;"'!AH511")</f>
        <v>146852</v>
      </c>
      <c r="D44" s="336"/>
      <c r="E44" s="19">
        <f t="shared" ref="E44:E45" ca="1" si="65">INDIRECT("'"&amp;$A44&amp;"'!AP15")</f>
        <v>11</v>
      </c>
      <c r="F44" s="19">
        <f t="shared" ref="F44:F45" ca="1" si="66">INDIRECT("'"&amp;$A44&amp;"'!AM15")</f>
        <v>7960</v>
      </c>
      <c r="G44" s="46">
        <f t="shared" ref="G44:G45" ca="1" si="67">SUM(F44/C44*100)</f>
        <v>5.4204232833056416</v>
      </c>
      <c r="H44" s="19">
        <f t="shared" ref="H44:H45" ca="1" si="68">INDIRECT("'"&amp;$A44&amp;"'!AZ15")</f>
        <v>2</v>
      </c>
      <c r="I44" s="68">
        <f t="shared" ca="1" si="2"/>
        <v>3.1746031746031744</v>
      </c>
      <c r="J44" s="40"/>
      <c r="K44" s="41"/>
      <c r="L44" s="39"/>
      <c r="M44" s="40"/>
      <c r="N44" s="39"/>
      <c r="O44" s="3"/>
      <c r="P44" s="3"/>
      <c r="Q44" s="3"/>
      <c r="R44" s="3"/>
    </row>
    <row r="45" spans="1:24" s="5" customFormat="1" x14ac:dyDescent="0.35">
      <c r="A45" s="260" t="s">
        <v>3621</v>
      </c>
      <c r="B45" s="19">
        <f t="shared" ref="B45" ca="1" si="69">INDIRECT("'"&amp;$A45&amp;"'!AB152")</f>
        <v>18</v>
      </c>
      <c r="C45" s="20">
        <f t="shared" ref="C45" ca="1" si="70">INDIRECT("'"&amp;$A45&amp;"'!AH152")</f>
        <v>24354</v>
      </c>
      <c r="D45" s="337"/>
      <c r="E45" s="19">
        <f t="shared" ca="1" si="65"/>
        <v>4</v>
      </c>
      <c r="F45" s="19">
        <f t="shared" ca="1" si="66"/>
        <v>710</v>
      </c>
      <c r="G45" s="46">
        <f t="shared" ca="1" si="67"/>
        <v>2.9153321836248667</v>
      </c>
      <c r="H45" s="19">
        <f t="shared" ca="1" si="68"/>
        <v>0</v>
      </c>
      <c r="I45" s="68">
        <f t="shared" ca="1" si="2"/>
        <v>0</v>
      </c>
      <c r="J45" s="40"/>
      <c r="K45" s="41"/>
      <c r="L45" s="39"/>
      <c r="M45" s="40"/>
      <c r="N45" s="39"/>
      <c r="O45" s="3"/>
      <c r="P45" s="3"/>
      <c r="Q45" s="3"/>
      <c r="R45" s="3"/>
    </row>
    <row r="46" spans="1:24" s="5" customFormat="1" x14ac:dyDescent="0.35">
      <c r="A46" s="57" t="s">
        <v>2529</v>
      </c>
      <c r="B46" s="53">
        <f t="shared" ref="B46:C46" ca="1" si="71">SUM(B43:B45)</f>
        <v>112</v>
      </c>
      <c r="C46" s="55">
        <f t="shared" ca="1" si="71"/>
        <v>239760</v>
      </c>
      <c r="D46" s="59"/>
      <c r="E46" s="53">
        <f ca="1">SUM(E43:E45)</f>
        <v>18</v>
      </c>
      <c r="F46" s="55">
        <f ca="1">SUM(F43:F45)</f>
        <v>10252</v>
      </c>
      <c r="G46" s="54">
        <f ca="1">SUM(F46/C56*100)</f>
        <v>4.2759426092759432</v>
      </c>
      <c r="H46" s="53">
        <f ca="1">SUM(H43:H45)</f>
        <v>3</v>
      </c>
      <c r="I46" s="52">
        <f t="shared" ca="1" si="2"/>
        <v>2.6785714285714284</v>
      </c>
      <c r="J46" s="40"/>
      <c r="K46" s="41"/>
      <c r="L46" s="39"/>
      <c r="M46" s="40"/>
      <c r="N46" s="39"/>
      <c r="O46" s="3"/>
      <c r="P46" s="3"/>
      <c r="Q46" s="3"/>
      <c r="R46" s="3"/>
    </row>
    <row r="47" spans="1:24" s="5" customFormat="1" ht="8.15" customHeight="1" x14ac:dyDescent="0.25">
      <c r="A47" s="72"/>
      <c r="B47" s="70"/>
      <c r="C47" s="71"/>
      <c r="D47" s="335" t="s">
        <v>2576</v>
      </c>
      <c r="E47" s="47"/>
      <c r="F47" s="49"/>
      <c r="G47" s="48"/>
      <c r="H47" s="47"/>
      <c r="I47" s="69"/>
      <c r="J47" s="40"/>
      <c r="K47" s="41"/>
      <c r="L47" s="39"/>
      <c r="M47" s="40"/>
      <c r="N47" s="39"/>
      <c r="O47" s="3"/>
      <c r="P47" s="3"/>
      <c r="Q47" s="3"/>
      <c r="R47" s="3"/>
    </row>
    <row r="48" spans="1:24" s="5" customFormat="1" x14ac:dyDescent="0.35">
      <c r="A48" s="259" t="s">
        <v>3619</v>
      </c>
      <c r="B48" s="19">
        <f t="shared" ref="B48" ca="1" si="72">INDIRECT("'"&amp;$A48&amp;"'!AB224")</f>
        <v>31</v>
      </c>
      <c r="C48" s="20">
        <f t="shared" ref="C48" ca="1" si="73">INDIRECT("'"&amp;$A48&amp;"'!AH224")</f>
        <v>68554</v>
      </c>
      <c r="D48" s="336"/>
      <c r="E48" s="19">
        <f ca="1">INDIRECT("'"&amp;$A48&amp;"'!AP16")</f>
        <v>3</v>
      </c>
      <c r="F48" s="19">
        <f ca="1">INDIRECT("'"&amp;$A48&amp;"'!AM16")</f>
        <v>1815</v>
      </c>
      <c r="G48" s="46">
        <f ca="1">SUM(F48/C48*100)</f>
        <v>2.6475479184292676</v>
      </c>
      <c r="H48" s="19">
        <f ca="1">INDIRECT("'"&amp;$A48&amp;"'!AZ16")</f>
        <v>0</v>
      </c>
      <c r="I48" s="68">
        <f t="shared" ca="1" si="2"/>
        <v>0</v>
      </c>
      <c r="J48" s="40"/>
      <c r="K48" s="41"/>
      <c r="L48" s="39"/>
      <c r="M48" s="40"/>
      <c r="N48" s="39"/>
      <c r="O48" s="3"/>
      <c r="P48" s="3"/>
      <c r="Q48" s="3"/>
      <c r="R48" s="3"/>
    </row>
    <row r="49" spans="1:18" s="5" customFormat="1" x14ac:dyDescent="0.35">
      <c r="A49" s="259" t="s">
        <v>3620</v>
      </c>
      <c r="B49" s="19">
        <f t="shared" ref="B49" ca="1" si="74">INDIRECT("'"&amp;$A49&amp;"'!AB511")</f>
        <v>63</v>
      </c>
      <c r="C49" s="20">
        <f t="shared" ref="C49" ca="1" si="75">INDIRECT("'"&amp;$A49&amp;"'!AH511")</f>
        <v>146852</v>
      </c>
      <c r="D49" s="336"/>
      <c r="E49" s="19">
        <f t="shared" ref="E49:E50" ca="1" si="76">INDIRECT("'"&amp;$A49&amp;"'!AP16")</f>
        <v>6</v>
      </c>
      <c r="F49" s="19">
        <f t="shared" ref="F49:F50" ca="1" si="77">INDIRECT("'"&amp;$A49&amp;"'!AM16")</f>
        <v>3806</v>
      </c>
      <c r="G49" s="46">
        <f t="shared" ref="G49:G50" ca="1" si="78">SUM(F49/C49*100)</f>
        <v>2.5917250020428733</v>
      </c>
      <c r="H49" s="19">
        <f t="shared" ref="H49:H50" ca="1" si="79">INDIRECT("'"&amp;$A49&amp;"'!AZ16")</f>
        <v>0</v>
      </c>
      <c r="I49" s="68">
        <f t="shared" ca="1" si="2"/>
        <v>0</v>
      </c>
      <c r="J49" s="40"/>
      <c r="K49" s="41"/>
      <c r="L49" s="39"/>
      <c r="M49" s="40"/>
      <c r="N49" s="39"/>
      <c r="O49" s="3"/>
      <c r="P49" s="3"/>
      <c r="Q49" s="3"/>
      <c r="R49" s="3"/>
    </row>
    <row r="50" spans="1:18" s="5" customFormat="1" x14ac:dyDescent="0.35">
      <c r="A50" s="260" t="s">
        <v>3621</v>
      </c>
      <c r="B50" s="19">
        <f t="shared" ref="B50" ca="1" si="80">INDIRECT("'"&amp;$A50&amp;"'!AB152")</f>
        <v>18</v>
      </c>
      <c r="C50" s="20">
        <f t="shared" ref="C50" ca="1" si="81">INDIRECT("'"&amp;$A50&amp;"'!AH152")</f>
        <v>24354</v>
      </c>
      <c r="D50" s="337"/>
      <c r="E50" s="19">
        <f t="shared" ca="1" si="76"/>
        <v>2</v>
      </c>
      <c r="F50" s="19">
        <f t="shared" ca="1" si="77"/>
        <v>461</v>
      </c>
      <c r="G50" s="46">
        <f t="shared" ca="1" si="78"/>
        <v>1.8929128685226246</v>
      </c>
      <c r="H50" s="19">
        <f t="shared" ca="1" si="79"/>
        <v>0</v>
      </c>
      <c r="I50" s="68">
        <f t="shared" ca="1" si="2"/>
        <v>0</v>
      </c>
      <c r="J50" s="40"/>
      <c r="K50" s="41"/>
      <c r="L50" s="39"/>
      <c r="M50" s="40"/>
      <c r="N50" s="39"/>
      <c r="O50" s="3"/>
      <c r="P50" s="3"/>
      <c r="Q50" s="3"/>
      <c r="R50" s="3"/>
    </row>
    <row r="51" spans="1:18" s="5" customFormat="1" x14ac:dyDescent="0.35">
      <c r="A51" s="57" t="s">
        <v>2529</v>
      </c>
      <c r="B51" s="53">
        <f t="shared" ref="B51:C51" ca="1" si="82">SUM(B48:B50)</f>
        <v>112</v>
      </c>
      <c r="C51" s="55">
        <f t="shared" ca="1" si="82"/>
        <v>239760</v>
      </c>
      <c r="D51" s="59"/>
      <c r="E51" s="53">
        <f ca="1">SUM(E48:E50)</f>
        <v>11</v>
      </c>
      <c r="F51" s="55">
        <f ca="1">SUM(F48:F50)</f>
        <v>6082</v>
      </c>
      <c r="G51" s="54">
        <f ca="1">SUM(F51/C46*100)</f>
        <v>2.5367033700367032</v>
      </c>
      <c r="H51" s="53">
        <f ca="1">SUM(H48:H50)</f>
        <v>0</v>
      </c>
      <c r="I51" s="52">
        <f t="shared" ca="1" si="2"/>
        <v>0</v>
      </c>
      <c r="J51" s="40"/>
      <c r="K51" s="41"/>
      <c r="L51" s="39"/>
      <c r="M51" s="40"/>
      <c r="N51" s="39"/>
      <c r="O51" s="3"/>
      <c r="P51" s="3"/>
      <c r="Q51" s="3"/>
      <c r="R51" s="3"/>
    </row>
    <row r="52" spans="1:18" s="5" customFormat="1" ht="8.15" customHeight="1" x14ac:dyDescent="0.25">
      <c r="A52" s="72"/>
      <c r="B52" s="70"/>
      <c r="C52" s="71"/>
      <c r="D52" s="335" t="s">
        <v>2582</v>
      </c>
      <c r="E52" s="47"/>
      <c r="F52" s="49"/>
      <c r="G52" s="48"/>
      <c r="H52" s="47"/>
      <c r="I52" s="69"/>
      <c r="J52" s="40"/>
      <c r="K52" s="41"/>
      <c r="L52" s="39"/>
      <c r="M52" s="40"/>
      <c r="N52" s="39"/>
      <c r="O52" s="3"/>
      <c r="P52" s="3"/>
      <c r="Q52" s="3"/>
      <c r="R52" s="3"/>
    </row>
    <row r="53" spans="1:18" s="5" customFormat="1" x14ac:dyDescent="0.35">
      <c r="A53" s="259" t="s">
        <v>3619</v>
      </c>
      <c r="B53" s="19">
        <f t="shared" ref="B53" ca="1" si="83">INDIRECT("'"&amp;$A53&amp;"'!AB224")</f>
        <v>31</v>
      </c>
      <c r="C53" s="20">
        <f t="shared" ref="C53" ca="1" si="84">INDIRECT("'"&amp;$A53&amp;"'!AH224")</f>
        <v>68554</v>
      </c>
      <c r="D53" s="336"/>
      <c r="E53" s="19">
        <f ca="1">INDIRECT("'"&amp;$A53&amp;"'!AP18")</f>
        <v>0</v>
      </c>
      <c r="F53" s="19">
        <f ca="1">INDIRECT("'"&amp;$A53&amp;"'!AM18")</f>
        <v>0</v>
      </c>
      <c r="G53" s="46">
        <f ca="1">SUM(F53/C53*100)</f>
        <v>0</v>
      </c>
      <c r="H53" s="19">
        <f ca="1">INDIRECT("'"&amp;$A53&amp;"'!AZ18")</f>
        <v>0</v>
      </c>
      <c r="I53" s="68">
        <f t="shared" ca="1" si="2"/>
        <v>0</v>
      </c>
      <c r="J53" s="40"/>
      <c r="K53" s="41"/>
      <c r="L53" s="39"/>
      <c r="M53" s="40"/>
      <c r="N53" s="39"/>
      <c r="O53" s="3"/>
      <c r="P53" s="3"/>
      <c r="Q53" s="3"/>
      <c r="R53" s="3"/>
    </row>
    <row r="54" spans="1:18" s="5" customFormat="1" x14ac:dyDescent="0.35">
      <c r="A54" s="259" t="s">
        <v>3620</v>
      </c>
      <c r="B54" s="19">
        <f t="shared" ref="B54" ca="1" si="85">INDIRECT("'"&amp;$A54&amp;"'!AB511")</f>
        <v>63</v>
      </c>
      <c r="C54" s="20">
        <f t="shared" ref="C54" ca="1" si="86">INDIRECT("'"&amp;$A54&amp;"'!AH511")</f>
        <v>146852</v>
      </c>
      <c r="D54" s="336"/>
      <c r="E54" s="19">
        <f t="shared" ref="E54:E55" ca="1" si="87">INDIRECT("'"&amp;$A54&amp;"'!AP18")</f>
        <v>0</v>
      </c>
      <c r="F54" s="19">
        <f t="shared" ref="F54:F55" ca="1" si="88">INDIRECT("'"&amp;$A54&amp;"'!AM18")</f>
        <v>0</v>
      </c>
      <c r="G54" s="46">
        <f t="shared" ref="G54:G55" ca="1" si="89">SUM(F54/C54*100)</f>
        <v>0</v>
      </c>
      <c r="H54" s="19">
        <f t="shared" ref="H54:H55" ca="1" si="90">INDIRECT("'"&amp;$A54&amp;"'!AZ18")</f>
        <v>0</v>
      </c>
      <c r="I54" s="68">
        <f t="shared" ca="1" si="2"/>
        <v>0</v>
      </c>
      <c r="J54" s="40"/>
      <c r="K54" s="41"/>
      <c r="L54" s="39"/>
      <c r="M54" s="40"/>
      <c r="N54" s="39"/>
      <c r="O54" s="3"/>
      <c r="P54" s="3"/>
      <c r="Q54" s="3"/>
      <c r="R54" s="3"/>
    </row>
    <row r="55" spans="1:18" s="5" customFormat="1" x14ac:dyDescent="0.35">
      <c r="A55" s="260" t="s">
        <v>3621</v>
      </c>
      <c r="B55" s="19">
        <f t="shared" ref="B55" ca="1" si="91">INDIRECT("'"&amp;$A55&amp;"'!AB152")</f>
        <v>18</v>
      </c>
      <c r="C55" s="20">
        <f t="shared" ref="C55" ca="1" si="92">INDIRECT("'"&amp;$A55&amp;"'!AH152")</f>
        <v>24354</v>
      </c>
      <c r="D55" s="337"/>
      <c r="E55" s="19">
        <f t="shared" ca="1" si="87"/>
        <v>0</v>
      </c>
      <c r="F55" s="19">
        <f t="shared" ca="1" si="88"/>
        <v>0</v>
      </c>
      <c r="G55" s="46">
        <f t="shared" ca="1" si="89"/>
        <v>0</v>
      </c>
      <c r="H55" s="19">
        <f t="shared" ca="1" si="90"/>
        <v>0</v>
      </c>
      <c r="I55" s="68">
        <f t="shared" ca="1" si="2"/>
        <v>0</v>
      </c>
      <c r="J55" s="40"/>
      <c r="K55" s="41"/>
      <c r="L55" s="39"/>
      <c r="M55" s="40"/>
      <c r="N55" s="39"/>
      <c r="O55" s="3"/>
      <c r="P55" s="3"/>
      <c r="Q55" s="3"/>
      <c r="R55" s="3"/>
    </row>
    <row r="56" spans="1:18" s="5" customFormat="1" x14ac:dyDescent="0.35">
      <c r="A56" s="57" t="s">
        <v>2529</v>
      </c>
      <c r="B56" s="53">
        <f t="shared" ref="B56:C56" ca="1" si="93">SUM(B53:B55)</f>
        <v>112</v>
      </c>
      <c r="C56" s="55">
        <f t="shared" ca="1" si="93"/>
        <v>239760</v>
      </c>
      <c r="D56" s="59"/>
      <c r="E56" s="53">
        <f ca="1">SUM(E53:E55)</f>
        <v>0</v>
      </c>
      <c r="F56" s="55">
        <f ca="1">SUM(F53:F55)</f>
        <v>0</v>
      </c>
      <c r="G56" s="54">
        <f ca="1">SUM(F56/C41*100)</f>
        <v>0</v>
      </c>
      <c r="H56" s="53">
        <f ca="1">SUM(H53:H55)</f>
        <v>0</v>
      </c>
      <c r="I56" s="52">
        <f t="shared" ca="1" si="2"/>
        <v>0</v>
      </c>
      <c r="J56" s="40"/>
      <c r="K56" s="41"/>
      <c r="L56" s="39"/>
      <c r="M56" s="40"/>
      <c r="N56" s="39"/>
      <c r="O56" s="3"/>
      <c r="P56" s="3"/>
      <c r="Q56" s="3"/>
      <c r="R56" s="3"/>
    </row>
    <row r="57" spans="1:18" s="5" customFormat="1" ht="8.15" customHeight="1" x14ac:dyDescent="0.25">
      <c r="A57" s="72"/>
      <c r="B57" s="70"/>
      <c r="C57" s="71"/>
      <c r="D57" s="332" t="s">
        <v>2598</v>
      </c>
      <c r="E57" s="47"/>
      <c r="F57" s="49"/>
      <c r="G57" s="48"/>
      <c r="H57" s="47"/>
      <c r="I57" s="69"/>
      <c r="J57" s="40"/>
      <c r="K57" s="41"/>
      <c r="L57" s="39"/>
      <c r="M57" s="40"/>
      <c r="N57" s="39"/>
      <c r="O57" s="3"/>
      <c r="P57" s="3"/>
      <c r="Q57" s="3"/>
      <c r="R57" s="3"/>
    </row>
    <row r="58" spans="1:18" s="5" customFormat="1" ht="15" customHeight="1" x14ac:dyDescent="0.35">
      <c r="A58" s="259" t="s">
        <v>3619</v>
      </c>
      <c r="B58" s="19">
        <f t="shared" ref="B58" ca="1" si="94">INDIRECT("'"&amp;$A58&amp;"'!AB224")</f>
        <v>31</v>
      </c>
      <c r="C58" s="20">
        <f t="shared" ref="C58" ca="1" si="95">INDIRECT("'"&amp;$A58&amp;"'!AH224")</f>
        <v>68554</v>
      </c>
      <c r="D58" s="333"/>
      <c r="E58" s="19">
        <f ca="1">INDIRECT("'"&amp;$A58&amp;"'!AP19")</f>
        <v>0</v>
      </c>
      <c r="F58" s="19">
        <f ca="1">INDIRECT("'"&amp;$A58&amp;"'!AM19")</f>
        <v>0</v>
      </c>
      <c r="G58" s="46">
        <f ca="1">SUM(F58/C58*100)</f>
        <v>0</v>
      </c>
      <c r="H58" s="19">
        <f ca="1">INDIRECT("'"&amp;$A58&amp;"'!AZ19")</f>
        <v>0</v>
      </c>
      <c r="I58" s="68">
        <f t="shared" ca="1" si="2"/>
        <v>0</v>
      </c>
      <c r="J58" s="40"/>
      <c r="K58" s="41"/>
      <c r="L58" s="39"/>
      <c r="M58" s="40"/>
      <c r="N58" s="39"/>
      <c r="O58" s="3"/>
      <c r="P58" s="3"/>
      <c r="Q58" s="3"/>
      <c r="R58" s="3"/>
    </row>
    <row r="59" spans="1:18" s="5" customFormat="1" x14ac:dyDescent="0.35">
      <c r="A59" s="259" t="s">
        <v>3620</v>
      </c>
      <c r="B59" s="19">
        <f t="shared" ref="B59" ca="1" si="96">INDIRECT("'"&amp;$A59&amp;"'!AB511")</f>
        <v>63</v>
      </c>
      <c r="C59" s="20">
        <f t="shared" ref="C59" ca="1" si="97">INDIRECT("'"&amp;$A59&amp;"'!AH511")</f>
        <v>146852</v>
      </c>
      <c r="D59" s="333"/>
      <c r="E59" s="19">
        <f t="shared" ref="E59:E60" ca="1" si="98">INDIRECT("'"&amp;$A59&amp;"'!AP19")</f>
        <v>1</v>
      </c>
      <c r="F59" s="19">
        <f t="shared" ref="F59:F60" ca="1" si="99">INDIRECT("'"&amp;$A59&amp;"'!AM19")</f>
        <v>658</v>
      </c>
      <c r="G59" s="46">
        <f t="shared" ref="G59:G60" ca="1" si="100">SUM(F59/C59*100)</f>
        <v>0.4480701658812955</v>
      </c>
      <c r="H59" s="19">
        <f t="shared" ref="H59:H60" ca="1" si="101">INDIRECT("'"&amp;$A59&amp;"'!AZ19")</f>
        <v>0</v>
      </c>
      <c r="I59" s="68">
        <f t="shared" ca="1" si="2"/>
        <v>0</v>
      </c>
      <c r="J59" s="40"/>
      <c r="K59" s="41"/>
      <c r="L59" s="39"/>
      <c r="M59" s="40"/>
      <c r="N59" s="39"/>
      <c r="O59" s="3"/>
      <c r="P59" s="3"/>
      <c r="Q59" s="3"/>
      <c r="R59" s="3"/>
    </row>
    <row r="60" spans="1:18" s="5" customFormat="1" x14ac:dyDescent="0.35">
      <c r="A60" s="260" t="s">
        <v>3621</v>
      </c>
      <c r="B60" s="19">
        <f t="shared" ref="B60" ca="1" si="102">INDIRECT("'"&amp;$A60&amp;"'!AB152")</f>
        <v>18</v>
      </c>
      <c r="C60" s="20">
        <f t="shared" ref="C60" ca="1" si="103">INDIRECT("'"&amp;$A60&amp;"'!AH152")</f>
        <v>24354</v>
      </c>
      <c r="D60" s="334"/>
      <c r="E60" s="19">
        <f t="shared" ca="1" si="98"/>
        <v>3</v>
      </c>
      <c r="F60" s="19">
        <f t="shared" ca="1" si="99"/>
        <v>444</v>
      </c>
      <c r="G60" s="46">
        <f t="shared" ca="1" si="100"/>
        <v>1.8231091401823112</v>
      </c>
      <c r="H60" s="19">
        <f t="shared" ca="1" si="101"/>
        <v>0</v>
      </c>
      <c r="I60" s="68">
        <f t="shared" ca="1" si="2"/>
        <v>0</v>
      </c>
      <c r="J60" s="40"/>
      <c r="K60" s="41"/>
      <c r="L60" s="39"/>
      <c r="M60" s="40"/>
      <c r="N60" s="39"/>
      <c r="O60" s="3"/>
      <c r="P60" s="3"/>
      <c r="Q60" s="3"/>
      <c r="R60" s="3"/>
    </row>
    <row r="61" spans="1:18" s="5" customFormat="1" x14ac:dyDescent="0.35">
      <c r="A61" s="57" t="s">
        <v>2529</v>
      </c>
      <c r="B61" s="53">
        <f t="shared" ref="B61:C61" ca="1" si="104">SUM(B58:B60)</f>
        <v>112</v>
      </c>
      <c r="C61" s="55">
        <f t="shared" ca="1" si="104"/>
        <v>239760</v>
      </c>
      <c r="D61" s="56"/>
      <c r="E61" s="53">
        <f ca="1">SUM(E58:E60)</f>
        <v>4</v>
      </c>
      <c r="F61" s="55">
        <f ca="1">SUM(F58:F60)</f>
        <v>1102</v>
      </c>
      <c r="G61" s="54">
        <f ca="1">SUM(F61/C51*100)</f>
        <v>0.45962629295962631</v>
      </c>
      <c r="H61" s="53">
        <v>0</v>
      </c>
      <c r="I61" s="52">
        <f t="shared" ca="1" si="2"/>
        <v>0</v>
      </c>
      <c r="J61" s="40"/>
      <c r="K61" s="41"/>
      <c r="L61" s="39"/>
      <c r="M61" s="40"/>
      <c r="N61" s="39"/>
      <c r="O61" s="3"/>
      <c r="P61" s="3"/>
      <c r="Q61" s="3"/>
      <c r="R61" s="3"/>
    </row>
    <row r="62" spans="1:18" s="5" customFormat="1" x14ac:dyDescent="0.25">
      <c r="A62" s="72"/>
      <c r="B62" s="70"/>
      <c r="C62" s="71"/>
      <c r="D62" s="332" t="s">
        <v>3667</v>
      </c>
      <c r="E62" s="51"/>
      <c r="F62" s="50"/>
      <c r="G62" s="58"/>
      <c r="H62" s="51"/>
      <c r="I62" s="69"/>
      <c r="J62" s="40"/>
      <c r="K62" s="41"/>
      <c r="L62" s="39"/>
      <c r="M62" s="40"/>
      <c r="N62" s="39"/>
      <c r="O62" s="3"/>
      <c r="P62" s="3"/>
      <c r="Q62" s="3"/>
      <c r="R62" s="3"/>
    </row>
    <row r="63" spans="1:18" s="5" customFormat="1" ht="15" customHeight="1" x14ac:dyDescent="0.35">
      <c r="A63" s="259" t="s">
        <v>3619</v>
      </c>
      <c r="B63" s="19">
        <f t="shared" ref="B63" ca="1" si="105">INDIRECT("'"&amp;$A63&amp;"'!AB224")</f>
        <v>31</v>
      </c>
      <c r="C63" s="20">
        <f t="shared" ref="C63" ca="1" si="106">INDIRECT("'"&amp;$A63&amp;"'!AH224")</f>
        <v>68554</v>
      </c>
      <c r="D63" s="333"/>
      <c r="E63" s="19">
        <f ca="1">INDIRECT("'"&amp;$A63&amp;"'!AP20")</f>
        <v>0</v>
      </c>
      <c r="F63" s="19">
        <f ca="1">INDIRECT("'"&amp;$A63&amp;"'!AM20")</f>
        <v>0</v>
      </c>
      <c r="G63" s="46">
        <f ca="1">SUM(F63/C63*100)</f>
        <v>0</v>
      </c>
      <c r="H63" s="19">
        <f ca="1">INDIRECT("'"&amp;$A63&amp;"'!AZ20")</f>
        <v>0</v>
      </c>
      <c r="I63" s="68">
        <f t="shared" ca="1" si="2"/>
        <v>0</v>
      </c>
      <c r="J63" s="40"/>
      <c r="K63" s="41"/>
      <c r="L63" s="39"/>
      <c r="M63" s="40"/>
      <c r="N63" s="39"/>
      <c r="O63" s="3"/>
      <c r="P63" s="3"/>
      <c r="Q63" s="3"/>
      <c r="R63" s="3"/>
    </row>
    <row r="64" spans="1:18" s="5" customFormat="1" x14ac:dyDescent="0.35">
      <c r="A64" s="259" t="s">
        <v>3620</v>
      </c>
      <c r="B64" s="19">
        <f t="shared" ref="B64" ca="1" si="107">INDIRECT("'"&amp;$A64&amp;"'!AB511")</f>
        <v>63</v>
      </c>
      <c r="C64" s="20">
        <f t="shared" ref="C64" ca="1" si="108">INDIRECT("'"&amp;$A64&amp;"'!AH511")</f>
        <v>146852</v>
      </c>
      <c r="D64" s="333"/>
      <c r="E64" s="19">
        <f t="shared" ref="E64:E65" ca="1" si="109">INDIRECT("'"&amp;$A64&amp;"'!AP20")</f>
        <v>2</v>
      </c>
      <c r="F64" s="19">
        <f t="shared" ref="F64:F65" ca="1" si="110">INDIRECT("'"&amp;$A64&amp;"'!AM20")</f>
        <v>1233</v>
      </c>
      <c r="G64" s="46">
        <f t="shared" ref="G64:G65" ca="1" si="111">SUM(F64/C64*100)</f>
        <v>0.83962084275324822</v>
      </c>
      <c r="H64" s="19">
        <f t="shared" ref="H64:H65" ca="1" si="112">INDIRECT("'"&amp;$A64&amp;"'!AZ20")</f>
        <v>0</v>
      </c>
      <c r="I64" s="68">
        <f t="shared" ca="1" si="2"/>
        <v>0</v>
      </c>
      <c r="J64" s="40"/>
      <c r="K64" s="41"/>
      <c r="L64" s="39"/>
      <c r="M64" s="40"/>
      <c r="N64" s="39"/>
      <c r="O64" s="3"/>
      <c r="P64" s="3"/>
      <c r="Q64" s="3"/>
      <c r="R64" s="3"/>
    </row>
    <row r="65" spans="1:18" s="5" customFormat="1" x14ac:dyDescent="0.35">
      <c r="A65" s="260" t="s">
        <v>3621</v>
      </c>
      <c r="B65" s="19">
        <f t="shared" ref="B65" ca="1" si="113">INDIRECT("'"&amp;$A65&amp;"'!AB152")</f>
        <v>18</v>
      </c>
      <c r="C65" s="20">
        <f t="shared" ref="C65" ca="1" si="114">INDIRECT("'"&amp;$A65&amp;"'!AH152")</f>
        <v>24354</v>
      </c>
      <c r="D65" s="334"/>
      <c r="E65" s="19">
        <f t="shared" ca="1" si="109"/>
        <v>0</v>
      </c>
      <c r="F65" s="19">
        <f t="shared" ca="1" si="110"/>
        <v>0</v>
      </c>
      <c r="G65" s="46">
        <f t="shared" ca="1" si="111"/>
        <v>0</v>
      </c>
      <c r="H65" s="19">
        <f t="shared" ca="1" si="112"/>
        <v>0</v>
      </c>
      <c r="I65" s="68">
        <f t="shared" ca="1" si="2"/>
        <v>0</v>
      </c>
      <c r="J65" s="40"/>
      <c r="K65" s="41"/>
      <c r="L65" s="39"/>
      <c r="M65" s="40"/>
      <c r="N65" s="39"/>
      <c r="O65" s="3"/>
      <c r="P65" s="3"/>
      <c r="Q65" s="3"/>
      <c r="R65" s="3"/>
    </row>
    <row r="66" spans="1:18" s="5" customFormat="1" x14ac:dyDescent="0.35">
      <c r="A66" s="57" t="s">
        <v>2529</v>
      </c>
      <c r="B66" s="53">
        <f t="shared" ref="B66:C66" ca="1" si="115">SUM(B63:B65)</f>
        <v>112</v>
      </c>
      <c r="C66" s="55">
        <f t="shared" ca="1" si="115"/>
        <v>239760</v>
      </c>
      <c r="D66" s="56"/>
      <c r="E66" s="53">
        <f ca="1">SUM(E63:E65)</f>
        <v>2</v>
      </c>
      <c r="F66" s="55">
        <f ca="1">SUM(F63:F65)</f>
        <v>1233</v>
      </c>
      <c r="G66" s="54">
        <f ca="1">SUM(F66/C61*100)</f>
        <v>0.51426426426426419</v>
      </c>
      <c r="H66" s="53">
        <f ca="1">SUM(H63:H65)</f>
        <v>0</v>
      </c>
      <c r="I66" s="52">
        <f t="shared" ca="1" si="2"/>
        <v>0</v>
      </c>
      <c r="J66" s="40"/>
      <c r="K66" s="41"/>
      <c r="L66" s="39"/>
      <c r="M66" s="40"/>
      <c r="N66" s="39"/>
      <c r="O66" s="3"/>
      <c r="P66" s="3"/>
      <c r="Q66" s="3"/>
      <c r="R66" s="3"/>
    </row>
    <row r="67" spans="1:18" s="5" customFormat="1" x14ac:dyDescent="0.25">
      <c r="A67" s="72"/>
      <c r="B67" s="70"/>
      <c r="C67" s="71"/>
      <c r="D67" s="332" t="s">
        <v>2577</v>
      </c>
      <c r="E67" s="47"/>
      <c r="F67" s="49"/>
      <c r="G67" s="48"/>
      <c r="H67" s="47"/>
      <c r="I67" s="69"/>
      <c r="J67" s="40"/>
      <c r="K67" s="41"/>
      <c r="L67" s="39"/>
      <c r="M67" s="40"/>
      <c r="N67" s="39"/>
      <c r="O67" s="3"/>
      <c r="P67" s="3"/>
      <c r="Q67" s="3"/>
      <c r="R67" s="3"/>
    </row>
    <row r="68" spans="1:18" s="5" customFormat="1" x14ac:dyDescent="0.35">
      <c r="A68" s="259" t="s">
        <v>3619</v>
      </c>
      <c r="B68" s="19">
        <f t="shared" ref="B68" ca="1" si="116">INDIRECT("'"&amp;$A68&amp;"'!AB224")</f>
        <v>31</v>
      </c>
      <c r="C68" s="20">
        <f t="shared" ref="C68" ca="1" si="117">INDIRECT("'"&amp;$A68&amp;"'!AH224")</f>
        <v>68554</v>
      </c>
      <c r="D68" s="333"/>
      <c r="E68" s="19">
        <f ca="1">INDIRECT("'"&amp;$A68&amp;"'!AP21")</f>
        <v>0</v>
      </c>
      <c r="F68" s="19">
        <f ca="1">INDIRECT("'"&amp;$A68&amp;"'!AM21")</f>
        <v>0</v>
      </c>
      <c r="G68" s="46">
        <f ca="1">SUM(F68/C68*100)</f>
        <v>0</v>
      </c>
      <c r="H68" s="19">
        <f ca="1">INDIRECT("'"&amp;$A68&amp;"'!AZ21")</f>
        <v>0</v>
      </c>
      <c r="I68" s="68">
        <f t="shared" ca="1" si="2"/>
        <v>0</v>
      </c>
      <c r="J68" s="40"/>
      <c r="K68" s="41"/>
      <c r="L68" s="39"/>
      <c r="M68" s="40"/>
      <c r="N68" s="39"/>
      <c r="O68" s="3"/>
      <c r="P68" s="3"/>
      <c r="Q68" s="3"/>
      <c r="R68" s="3"/>
    </row>
    <row r="69" spans="1:18" s="5" customFormat="1" x14ac:dyDescent="0.35">
      <c r="A69" s="259" t="s">
        <v>3620</v>
      </c>
      <c r="B69" s="19">
        <f t="shared" ref="B69" ca="1" si="118">INDIRECT("'"&amp;$A69&amp;"'!AB511")</f>
        <v>63</v>
      </c>
      <c r="C69" s="20">
        <f t="shared" ref="C69" ca="1" si="119">INDIRECT("'"&amp;$A69&amp;"'!AH511")</f>
        <v>146852</v>
      </c>
      <c r="D69" s="333"/>
      <c r="E69" s="19">
        <f t="shared" ref="E69:E70" ca="1" si="120">INDIRECT("'"&amp;$A69&amp;"'!AP21")</f>
        <v>0</v>
      </c>
      <c r="F69" s="19">
        <f t="shared" ref="F69:F70" ca="1" si="121">INDIRECT("'"&amp;$A69&amp;"'!AM21")</f>
        <v>0</v>
      </c>
      <c r="G69" s="46">
        <f t="shared" ref="G69:G70" ca="1" si="122">SUM(F69/C69*100)</f>
        <v>0</v>
      </c>
      <c r="H69" s="19">
        <f t="shared" ref="H69:H70" ca="1" si="123">INDIRECT("'"&amp;$A69&amp;"'!AZ21")</f>
        <v>0</v>
      </c>
      <c r="I69" s="68">
        <f t="shared" ca="1" si="2"/>
        <v>0</v>
      </c>
      <c r="J69" s="40"/>
      <c r="K69" s="41"/>
      <c r="L69" s="39"/>
      <c r="M69" s="40"/>
      <c r="N69" s="39"/>
      <c r="O69" s="3"/>
      <c r="P69" s="3"/>
      <c r="Q69" s="3"/>
      <c r="R69" s="3"/>
    </row>
    <row r="70" spans="1:18" s="5" customFormat="1" x14ac:dyDescent="0.35">
      <c r="A70" s="260" t="s">
        <v>3621</v>
      </c>
      <c r="B70" s="19">
        <f t="shared" ref="B70" ca="1" si="124">INDIRECT("'"&amp;$A70&amp;"'!AB152")</f>
        <v>18</v>
      </c>
      <c r="C70" s="20">
        <f t="shared" ref="C70" ca="1" si="125">INDIRECT("'"&amp;$A70&amp;"'!AH152")</f>
        <v>24354</v>
      </c>
      <c r="D70" s="334"/>
      <c r="E70" s="19">
        <f t="shared" ca="1" si="120"/>
        <v>0</v>
      </c>
      <c r="F70" s="19">
        <f t="shared" ca="1" si="121"/>
        <v>0</v>
      </c>
      <c r="G70" s="46">
        <f t="shared" ca="1" si="122"/>
        <v>0</v>
      </c>
      <c r="H70" s="19">
        <f t="shared" ca="1" si="123"/>
        <v>0</v>
      </c>
      <c r="I70" s="68">
        <f t="shared" ca="1" si="2"/>
        <v>0</v>
      </c>
      <c r="J70" s="40"/>
      <c r="K70" s="41"/>
      <c r="L70" s="39"/>
      <c r="M70" s="40"/>
      <c r="N70" s="39"/>
      <c r="O70" s="3"/>
      <c r="P70" s="3"/>
      <c r="Q70" s="3"/>
      <c r="R70" s="3"/>
    </row>
    <row r="71" spans="1:18" s="5" customFormat="1" ht="15" thickBot="1" x14ac:dyDescent="0.4">
      <c r="A71" s="57" t="s">
        <v>2529</v>
      </c>
      <c r="B71" s="53">
        <f t="shared" ref="B71:C71" ca="1" si="126">SUM(B68:B70)</f>
        <v>112</v>
      </c>
      <c r="C71" s="55">
        <f t="shared" ca="1" si="126"/>
        <v>239760</v>
      </c>
      <c r="D71" s="45"/>
      <c r="E71" s="42">
        <f ca="1">SUM(E68:E70)</f>
        <v>0</v>
      </c>
      <c r="F71" s="44">
        <f ca="1">SUM(F68:F70)</f>
        <v>0</v>
      </c>
      <c r="G71" s="43">
        <f ca="1">SUM(F71/C66*100)</f>
        <v>0</v>
      </c>
      <c r="H71" s="42">
        <f ca="1">SUM(H68:H70)</f>
        <v>0</v>
      </c>
      <c r="I71" s="52">
        <f t="shared" ca="1" si="2"/>
        <v>0</v>
      </c>
      <c r="J71" s="40"/>
      <c r="K71" s="41"/>
      <c r="L71" s="39"/>
      <c r="M71" s="40"/>
      <c r="N71" s="39"/>
      <c r="O71" s="3"/>
      <c r="P71" s="3"/>
      <c r="Q71" s="3"/>
      <c r="R71" s="3"/>
    </row>
    <row r="72" spans="1:18" x14ac:dyDescent="0.35">
      <c r="A72" s="72"/>
      <c r="B72" s="70"/>
      <c r="C72" s="71"/>
      <c r="D72" s="332" t="s">
        <v>2578</v>
      </c>
      <c r="E72" s="47"/>
      <c r="F72" s="49"/>
      <c r="G72" s="48"/>
      <c r="H72" s="47"/>
      <c r="I72" s="69"/>
    </row>
    <row r="73" spans="1:18" x14ac:dyDescent="0.35">
      <c r="A73" s="259" t="s">
        <v>3619</v>
      </c>
      <c r="B73" s="19">
        <f t="shared" ref="B73" ca="1" si="127">INDIRECT("'"&amp;$A73&amp;"'!AB224")</f>
        <v>31</v>
      </c>
      <c r="C73" s="20">
        <f t="shared" ref="C73" ca="1" si="128">INDIRECT("'"&amp;$A73&amp;"'!AH224")</f>
        <v>68554</v>
      </c>
      <c r="D73" s="333"/>
      <c r="E73" s="19">
        <f ca="1">INDIRECT("'"&amp;$A73&amp;"'!AP22")</f>
        <v>0</v>
      </c>
      <c r="F73" s="19">
        <f ca="1">INDIRECT("'"&amp;$A73&amp;"'!AM22")</f>
        <v>0</v>
      </c>
      <c r="G73" s="46">
        <f ca="1">SUM(F73/C73*100)</f>
        <v>0</v>
      </c>
      <c r="H73" s="19">
        <f ca="1">INDIRECT("'"&amp;$A73&amp;"'!AZ22")</f>
        <v>0</v>
      </c>
      <c r="I73" s="68">
        <f t="shared" ca="1" si="2"/>
        <v>0</v>
      </c>
    </row>
    <row r="74" spans="1:18" x14ac:dyDescent="0.35">
      <c r="A74" s="259" t="s">
        <v>3620</v>
      </c>
      <c r="B74" s="19">
        <f t="shared" ref="B74" ca="1" si="129">INDIRECT("'"&amp;$A74&amp;"'!AB511")</f>
        <v>63</v>
      </c>
      <c r="C74" s="20">
        <f t="shared" ref="C74" ca="1" si="130">INDIRECT("'"&amp;$A74&amp;"'!AH511")</f>
        <v>146852</v>
      </c>
      <c r="D74" s="333"/>
      <c r="E74" s="19">
        <f t="shared" ref="E74:E75" ca="1" si="131">INDIRECT("'"&amp;$A74&amp;"'!AP22")</f>
        <v>2</v>
      </c>
      <c r="F74" s="19">
        <f t="shared" ref="F74:F75" ca="1" si="132">INDIRECT("'"&amp;$A74&amp;"'!AM22")</f>
        <v>2639</v>
      </c>
      <c r="G74" s="46">
        <f t="shared" ref="G74:G75" ca="1" si="133">SUM(F74/C74*100)</f>
        <v>1.7970473674175358</v>
      </c>
      <c r="H74" s="19">
        <f t="shared" ref="H74:H75" ca="1" si="134">INDIRECT("'"&amp;$A74&amp;"'!AZ22")</f>
        <v>1</v>
      </c>
      <c r="I74" s="68">
        <f t="shared" ca="1" si="2"/>
        <v>1.5873015873015872</v>
      </c>
    </row>
    <row r="75" spans="1:18" x14ac:dyDescent="0.35">
      <c r="A75" s="260" t="s">
        <v>3621</v>
      </c>
      <c r="B75" s="19">
        <f t="shared" ref="B75" ca="1" si="135">INDIRECT("'"&amp;$A75&amp;"'!AB152")</f>
        <v>18</v>
      </c>
      <c r="C75" s="20">
        <f t="shared" ref="C75" ca="1" si="136">INDIRECT("'"&amp;$A75&amp;"'!AH152")</f>
        <v>24354</v>
      </c>
      <c r="D75" s="334"/>
      <c r="E75" s="19">
        <f t="shared" ca="1" si="131"/>
        <v>0</v>
      </c>
      <c r="F75" s="19">
        <f t="shared" ca="1" si="132"/>
        <v>0</v>
      </c>
      <c r="G75" s="46">
        <f t="shared" ca="1" si="133"/>
        <v>0</v>
      </c>
      <c r="H75" s="19">
        <f t="shared" ca="1" si="134"/>
        <v>0</v>
      </c>
      <c r="I75" s="68">
        <f t="shared" ca="1" si="2"/>
        <v>0</v>
      </c>
    </row>
    <row r="76" spans="1:18" ht="15" thickBot="1" x14ac:dyDescent="0.4">
      <c r="A76" s="57" t="s">
        <v>2529</v>
      </c>
      <c r="B76" s="53">
        <f t="shared" ref="B76:C76" ca="1" si="137">SUM(B73:B75)</f>
        <v>112</v>
      </c>
      <c r="C76" s="55">
        <f t="shared" ca="1" si="137"/>
        <v>239760</v>
      </c>
      <c r="D76" s="45"/>
      <c r="E76" s="42">
        <f t="shared" ref="E76:F76" ca="1" si="138">SUM(E73:E75)</f>
        <v>2</v>
      </c>
      <c r="F76" s="44">
        <f t="shared" ca="1" si="138"/>
        <v>2639</v>
      </c>
      <c r="G76" s="43">
        <f t="shared" ref="G76" ca="1" si="139">SUM(F76/C71*100)</f>
        <v>1.100684017350684</v>
      </c>
      <c r="H76" s="42">
        <f t="shared" ref="H76" ca="1" si="140">SUM(H73:H75)</f>
        <v>1</v>
      </c>
      <c r="I76" s="52">
        <f t="shared" ref="I76" ca="1" si="141">SUM(H76/B76*100)</f>
        <v>0.89285714285714279</v>
      </c>
    </row>
    <row r="77" spans="1:18" x14ac:dyDescent="0.35">
      <c r="A77" s="72"/>
      <c r="B77" s="70"/>
      <c r="C77" s="71"/>
      <c r="D77" s="332" t="s">
        <v>2559</v>
      </c>
      <c r="E77" s="47"/>
      <c r="F77" s="49"/>
      <c r="G77" s="48"/>
      <c r="H77" s="47"/>
      <c r="I77" s="69"/>
    </row>
    <row r="78" spans="1:18" x14ac:dyDescent="0.35">
      <c r="A78" s="259" t="s">
        <v>3619</v>
      </c>
      <c r="B78" s="19">
        <f t="shared" ref="B78" ca="1" si="142">INDIRECT("'"&amp;$A78&amp;"'!AB224")</f>
        <v>31</v>
      </c>
      <c r="C78" s="20">
        <f t="shared" ref="C78" ca="1" si="143">INDIRECT("'"&amp;$A78&amp;"'!AH224")</f>
        <v>68554</v>
      </c>
      <c r="D78" s="333"/>
      <c r="E78" s="19">
        <f ca="1">INDIRECT("'"&amp;$A78&amp;"'!AP23")</f>
        <v>0</v>
      </c>
      <c r="F78" s="19">
        <f ca="1">INDIRECT("'"&amp;$A78&amp;"'!AM23")</f>
        <v>0</v>
      </c>
      <c r="G78" s="46">
        <f ca="1">SUM(F78/C78*100)</f>
        <v>0</v>
      </c>
      <c r="H78" s="19">
        <f ca="1">INDIRECT("'"&amp;$A78&amp;"'!AZ23")</f>
        <v>0</v>
      </c>
      <c r="I78" s="68">
        <f t="shared" ref="I78:I121" ca="1" si="144">SUM(H78/B78*100)</f>
        <v>0</v>
      </c>
    </row>
    <row r="79" spans="1:18" x14ac:dyDescent="0.35">
      <c r="A79" s="259" t="s">
        <v>3620</v>
      </c>
      <c r="B79" s="19">
        <f t="shared" ref="B79" ca="1" si="145">INDIRECT("'"&amp;$A79&amp;"'!AB511")</f>
        <v>63</v>
      </c>
      <c r="C79" s="20">
        <f t="shared" ref="C79" ca="1" si="146">INDIRECT("'"&amp;$A79&amp;"'!AH511")</f>
        <v>146852</v>
      </c>
      <c r="D79" s="333"/>
      <c r="E79" s="19">
        <f t="shared" ref="E79:E80" ca="1" si="147">INDIRECT("'"&amp;$A79&amp;"'!AP23")</f>
        <v>0</v>
      </c>
      <c r="F79" s="19">
        <f t="shared" ref="F79:F80" ca="1" si="148">INDIRECT("'"&amp;$A79&amp;"'!AM23")</f>
        <v>0</v>
      </c>
      <c r="G79" s="46">
        <f t="shared" ref="G79:G80" ca="1" si="149">SUM(F79/C79*100)</f>
        <v>0</v>
      </c>
      <c r="H79" s="19">
        <f t="shared" ref="H79:H80" ca="1" si="150">INDIRECT("'"&amp;$A79&amp;"'!AZ23")</f>
        <v>0</v>
      </c>
      <c r="I79" s="68">
        <f t="shared" ca="1" si="144"/>
        <v>0</v>
      </c>
    </row>
    <row r="80" spans="1:18" x14ac:dyDescent="0.35">
      <c r="A80" s="260" t="s">
        <v>3621</v>
      </c>
      <c r="B80" s="19">
        <f t="shared" ref="B80" ca="1" si="151">INDIRECT("'"&amp;$A80&amp;"'!AB152")</f>
        <v>18</v>
      </c>
      <c r="C80" s="20">
        <f t="shared" ref="C80" ca="1" si="152">INDIRECT("'"&amp;$A80&amp;"'!AH152")</f>
        <v>24354</v>
      </c>
      <c r="D80" s="334"/>
      <c r="E80" s="19">
        <f t="shared" ca="1" si="147"/>
        <v>0</v>
      </c>
      <c r="F80" s="19">
        <f t="shared" ca="1" si="148"/>
        <v>0</v>
      </c>
      <c r="G80" s="46">
        <f t="shared" ca="1" si="149"/>
        <v>0</v>
      </c>
      <c r="H80" s="19">
        <f t="shared" ca="1" si="150"/>
        <v>0</v>
      </c>
      <c r="I80" s="68">
        <f t="shared" ca="1" si="144"/>
        <v>0</v>
      </c>
    </row>
    <row r="81" spans="1:9" ht="15" thickBot="1" x14ac:dyDescent="0.4">
      <c r="A81" s="57" t="s">
        <v>2529</v>
      </c>
      <c r="B81" s="53">
        <f t="shared" ref="B81:C81" ca="1" si="153">SUM(B78:B80)</f>
        <v>112</v>
      </c>
      <c r="C81" s="55">
        <f t="shared" ca="1" si="153"/>
        <v>239760</v>
      </c>
      <c r="D81" s="45"/>
      <c r="E81" s="42">
        <f t="shared" ref="E81:F81" ca="1" si="154">SUM(E78:E80)</f>
        <v>0</v>
      </c>
      <c r="F81" s="44">
        <f t="shared" ca="1" si="154"/>
        <v>0</v>
      </c>
      <c r="G81" s="43">
        <f t="shared" ref="G81" ca="1" si="155">SUM(F81/C76*100)</f>
        <v>0</v>
      </c>
      <c r="H81" s="42">
        <f t="shared" ref="H81" ca="1" si="156">SUM(H78:H80)</f>
        <v>0</v>
      </c>
      <c r="I81" s="52">
        <f t="shared" ca="1" si="144"/>
        <v>0</v>
      </c>
    </row>
    <row r="82" spans="1:9" x14ac:dyDescent="0.35">
      <c r="A82" s="72"/>
      <c r="B82" s="70"/>
      <c r="C82" s="71"/>
      <c r="D82" s="332" t="s">
        <v>2585</v>
      </c>
      <c r="E82" s="47"/>
      <c r="F82" s="49"/>
      <c r="G82" s="48"/>
      <c r="H82" s="47"/>
      <c r="I82" s="69"/>
    </row>
    <row r="83" spans="1:9" x14ac:dyDescent="0.35">
      <c r="A83" s="259" t="s">
        <v>3619</v>
      </c>
      <c r="B83" s="19">
        <f t="shared" ref="B83" ca="1" si="157">INDIRECT("'"&amp;$A83&amp;"'!AB224")</f>
        <v>31</v>
      </c>
      <c r="C83" s="20">
        <f t="shared" ref="C83" ca="1" si="158">INDIRECT("'"&amp;$A83&amp;"'!AH224")</f>
        <v>68554</v>
      </c>
      <c r="D83" s="333"/>
      <c r="E83" s="19">
        <f ca="1">INDIRECT("'"&amp;$A83&amp;"'!AP25")</f>
        <v>0</v>
      </c>
      <c r="F83" s="19">
        <f ca="1">INDIRECT("'"&amp;$A83&amp;"'!AM25")</f>
        <v>0</v>
      </c>
      <c r="G83" s="46">
        <f ca="1">SUM(F83/C83*100)</f>
        <v>0</v>
      </c>
      <c r="H83" s="19">
        <f ca="1">INDIRECT("'"&amp;$A83&amp;"'!AZ25")</f>
        <v>0</v>
      </c>
      <c r="I83" s="68">
        <f t="shared" ca="1" si="144"/>
        <v>0</v>
      </c>
    </row>
    <row r="84" spans="1:9" x14ac:dyDescent="0.35">
      <c r="A84" s="259" t="s">
        <v>3620</v>
      </c>
      <c r="B84" s="19">
        <f t="shared" ref="B84" ca="1" si="159">INDIRECT("'"&amp;$A84&amp;"'!AB511")</f>
        <v>63</v>
      </c>
      <c r="C84" s="20">
        <f t="shared" ref="C84" ca="1" si="160">INDIRECT("'"&amp;$A84&amp;"'!AH511")</f>
        <v>146852</v>
      </c>
      <c r="D84" s="333"/>
      <c r="E84" s="19">
        <f t="shared" ref="E84:E85" ca="1" si="161">INDIRECT("'"&amp;$A84&amp;"'!AP25")</f>
        <v>0</v>
      </c>
      <c r="F84" s="19">
        <f t="shared" ref="F84:F85" ca="1" si="162">INDIRECT("'"&amp;$A84&amp;"'!AM25")</f>
        <v>0</v>
      </c>
      <c r="G84" s="46">
        <f t="shared" ref="G84:G85" ca="1" si="163">SUM(F84/C84*100)</f>
        <v>0</v>
      </c>
      <c r="H84" s="19">
        <f t="shared" ref="H84:H85" ca="1" si="164">INDIRECT("'"&amp;$A84&amp;"'!AZ25")</f>
        <v>0</v>
      </c>
      <c r="I84" s="68">
        <f t="shared" ca="1" si="144"/>
        <v>0</v>
      </c>
    </row>
    <row r="85" spans="1:9" x14ac:dyDescent="0.35">
      <c r="A85" s="260" t="s">
        <v>3621</v>
      </c>
      <c r="B85" s="19">
        <f t="shared" ref="B85" ca="1" si="165">INDIRECT("'"&amp;$A85&amp;"'!AB152")</f>
        <v>18</v>
      </c>
      <c r="C85" s="20">
        <f t="shared" ref="C85" ca="1" si="166">INDIRECT("'"&amp;$A85&amp;"'!AH152")</f>
        <v>24354</v>
      </c>
      <c r="D85" s="334"/>
      <c r="E85" s="19">
        <f t="shared" ca="1" si="161"/>
        <v>0</v>
      </c>
      <c r="F85" s="19">
        <f t="shared" ca="1" si="162"/>
        <v>0</v>
      </c>
      <c r="G85" s="46">
        <f t="shared" ca="1" si="163"/>
        <v>0</v>
      </c>
      <c r="H85" s="19">
        <f t="shared" ca="1" si="164"/>
        <v>0</v>
      </c>
      <c r="I85" s="68">
        <f t="shared" ca="1" si="144"/>
        <v>0</v>
      </c>
    </row>
    <row r="86" spans="1:9" ht="15" thickBot="1" x14ac:dyDescent="0.4">
      <c r="A86" s="57" t="s">
        <v>2529</v>
      </c>
      <c r="B86" s="53">
        <f t="shared" ref="B86:C86" ca="1" si="167">SUM(B83:B85)</f>
        <v>112</v>
      </c>
      <c r="C86" s="55">
        <f t="shared" ca="1" si="167"/>
        <v>239760</v>
      </c>
      <c r="D86" s="45"/>
      <c r="E86" s="42">
        <f t="shared" ref="E86:F86" ca="1" si="168">SUM(E83:E85)</f>
        <v>0</v>
      </c>
      <c r="F86" s="44">
        <f t="shared" ca="1" si="168"/>
        <v>0</v>
      </c>
      <c r="G86" s="43">
        <f t="shared" ref="G86" ca="1" si="169">SUM(F86/C81*100)</f>
        <v>0</v>
      </c>
      <c r="H86" s="42">
        <f t="shared" ref="H86" ca="1" si="170">SUM(H83:H85)</f>
        <v>0</v>
      </c>
      <c r="I86" s="52">
        <f t="shared" ca="1" si="144"/>
        <v>0</v>
      </c>
    </row>
    <row r="87" spans="1:9" x14ac:dyDescent="0.35">
      <c r="A87" s="72"/>
      <c r="B87" s="70"/>
      <c r="C87" s="71"/>
      <c r="D87" s="332" t="s">
        <v>2586</v>
      </c>
      <c r="E87" s="47"/>
      <c r="F87" s="49"/>
      <c r="G87" s="48"/>
      <c r="H87" s="47"/>
      <c r="I87" s="69"/>
    </row>
    <row r="88" spans="1:9" x14ac:dyDescent="0.35">
      <c r="A88" s="259" t="s">
        <v>3619</v>
      </c>
      <c r="B88" s="19">
        <f t="shared" ref="B88" ca="1" si="171">INDIRECT("'"&amp;$A88&amp;"'!AB224")</f>
        <v>31</v>
      </c>
      <c r="C88" s="20">
        <f t="shared" ref="C88" ca="1" si="172">INDIRECT("'"&amp;$A88&amp;"'!AH224")</f>
        <v>68554</v>
      </c>
      <c r="D88" s="333"/>
      <c r="E88" s="19">
        <f ca="1">INDIRECT("'"&amp;$A88&amp;"'!AP27")</f>
        <v>3</v>
      </c>
      <c r="F88" s="19">
        <f ca="1">INDIRECT("'"&amp;$A88&amp;"'!AM27")</f>
        <v>1419</v>
      </c>
      <c r="G88" s="46">
        <f ca="1">SUM(F88/C88*100)</f>
        <v>2.0699010998628817</v>
      </c>
      <c r="H88" s="19">
        <f ca="1">INDIRECT("'"&amp;$A88&amp;"'!AZ27")</f>
        <v>0</v>
      </c>
      <c r="I88" s="68">
        <f t="shared" ca="1" si="144"/>
        <v>0</v>
      </c>
    </row>
    <row r="89" spans="1:9" x14ac:dyDescent="0.35">
      <c r="A89" s="259" t="s">
        <v>3620</v>
      </c>
      <c r="B89" s="19">
        <f t="shared" ref="B89" ca="1" si="173">INDIRECT("'"&amp;$A89&amp;"'!AB511")</f>
        <v>63</v>
      </c>
      <c r="C89" s="20">
        <f t="shared" ref="C89" ca="1" si="174">INDIRECT("'"&amp;$A89&amp;"'!AH511")</f>
        <v>146852</v>
      </c>
      <c r="D89" s="333"/>
      <c r="E89" s="19">
        <f t="shared" ref="E89:E90" ca="1" si="175">INDIRECT("'"&amp;$A89&amp;"'!AP27")</f>
        <v>5</v>
      </c>
      <c r="F89" s="19">
        <f t="shared" ref="F89:F90" ca="1" si="176">INDIRECT("'"&amp;$A89&amp;"'!AM27")</f>
        <v>1554</v>
      </c>
      <c r="G89" s="46">
        <f t="shared" ref="G89:G90" ca="1" si="177">SUM(F89/C89*100)</f>
        <v>1.058208264102634</v>
      </c>
      <c r="H89" s="19">
        <f t="shared" ref="H89:H90" ca="1" si="178">INDIRECT("'"&amp;$A89&amp;"'!AZ27")</f>
        <v>0</v>
      </c>
      <c r="I89" s="68">
        <f t="shared" ca="1" si="144"/>
        <v>0</v>
      </c>
    </row>
    <row r="90" spans="1:9" x14ac:dyDescent="0.35">
      <c r="A90" s="260" t="s">
        <v>3621</v>
      </c>
      <c r="B90" s="19">
        <f t="shared" ref="B90" ca="1" si="179">INDIRECT("'"&amp;$A90&amp;"'!AB152")</f>
        <v>18</v>
      </c>
      <c r="C90" s="20">
        <f t="shared" ref="C90" ca="1" si="180">INDIRECT("'"&amp;$A90&amp;"'!AH152")</f>
        <v>24354</v>
      </c>
      <c r="D90" s="334"/>
      <c r="E90" s="19">
        <f t="shared" ca="1" si="175"/>
        <v>3</v>
      </c>
      <c r="F90" s="19">
        <f t="shared" ca="1" si="176"/>
        <v>435</v>
      </c>
      <c r="G90" s="46">
        <f t="shared" ca="1" si="177"/>
        <v>1.7861542251786156</v>
      </c>
      <c r="H90" s="19">
        <f t="shared" ca="1" si="178"/>
        <v>0</v>
      </c>
      <c r="I90" s="68">
        <f t="shared" ca="1" si="144"/>
        <v>0</v>
      </c>
    </row>
    <row r="91" spans="1:9" ht="15" thickBot="1" x14ac:dyDescent="0.4">
      <c r="A91" s="57" t="s">
        <v>2529</v>
      </c>
      <c r="B91" s="53">
        <f t="shared" ref="B91:C91" ca="1" si="181">SUM(B88:B90)</f>
        <v>112</v>
      </c>
      <c r="C91" s="55">
        <f t="shared" ca="1" si="181"/>
        <v>239760</v>
      </c>
      <c r="D91" s="45"/>
      <c r="E91" s="42">
        <f t="shared" ref="E91:F91" ca="1" si="182">SUM(E88:E90)</f>
        <v>11</v>
      </c>
      <c r="F91" s="44">
        <f t="shared" ca="1" si="182"/>
        <v>3408</v>
      </c>
      <c r="G91" s="43">
        <f t="shared" ref="G91" ca="1" si="183">SUM(F91/C86*100)</f>
        <v>1.4214214214214214</v>
      </c>
      <c r="H91" s="42">
        <f t="shared" ref="H91" ca="1" si="184">SUM(H88:H90)</f>
        <v>0</v>
      </c>
      <c r="I91" s="52">
        <f t="shared" ca="1" si="144"/>
        <v>0</v>
      </c>
    </row>
    <row r="92" spans="1:9" x14ac:dyDescent="0.35">
      <c r="A92" s="72"/>
      <c r="B92" s="70"/>
      <c r="C92" s="71"/>
      <c r="D92" s="332" t="s">
        <v>2587</v>
      </c>
      <c r="E92" s="47"/>
      <c r="F92" s="49"/>
      <c r="G92" s="48"/>
      <c r="H92" s="47"/>
      <c r="I92" s="69"/>
    </row>
    <row r="93" spans="1:9" x14ac:dyDescent="0.35">
      <c r="A93" s="259" t="s">
        <v>3619</v>
      </c>
      <c r="B93" s="19">
        <f t="shared" ref="B93" ca="1" si="185">INDIRECT("'"&amp;$A93&amp;"'!AB224")</f>
        <v>31</v>
      </c>
      <c r="C93" s="20">
        <f t="shared" ref="C93" ca="1" si="186">INDIRECT("'"&amp;$A93&amp;"'!AH224")</f>
        <v>68554</v>
      </c>
      <c r="D93" s="333"/>
      <c r="E93" s="19">
        <f ca="1">INDIRECT("'"&amp;$A93&amp;"'!AP28")</f>
        <v>1</v>
      </c>
      <c r="F93" s="19">
        <f ca="1">INDIRECT("'"&amp;$A93&amp;"'!AM28")</f>
        <v>330</v>
      </c>
      <c r="G93" s="46">
        <f ca="1">SUM(F93/C93*100)</f>
        <v>0.48137234880532137</v>
      </c>
      <c r="H93" s="19">
        <f ca="1">INDIRECT("'"&amp;$A93&amp;"'!AZ28")</f>
        <v>0</v>
      </c>
      <c r="I93" s="68">
        <f t="shared" ca="1" si="144"/>
        <v>0</v>
      </c>
    </row>
    <row r="94" spans="1:9" x14ac:dyDescent="0.35">
      <c r="A94" s="259" t="s">
        <v>3620</v>
      </c>
      <c r="B94" s="19">
        <f t="shared" ref="B94" ca="1" si="187">INDIRECT("'"&amp;$A94&amp;"'!AB511")</f>
        <v>63</v>
      </c>
      <c r="C94" s="20">
        <f t="shared" ref="C94" ca="1" si="188">INDIRECT("'"&amp;$A94&amp;"'!AH511")</f>
        <v>146852</v>
      </c>
      <c r="D94" s="333"/>
      <c r="E94" s="19">
        <f t="shared" ref="E94:E95" ca="1" si="189">INDIRECT("'"&amp;$A94&amp;"'!AP28")</f>
        <v>0</v>
      </c>
      <c r="F94" s="19">
        <f t="shared" ref="F94:F95" ca="1" si="190">INDIRECT("'"&amp;$A94&amp;"'!AM28")</f>
        <v>0</v>
      </c>
      <c r="G94" s="46">
        <f t="shared" ref="G94:G95" ca="1" si="191">SUM(F94/C94*100)</f>
        <v>0</v>
      </c>
      <c r="H94" s="19">
        <f t="shared" ref="H94:H95" ca="1" si="192">INDIRECT("'"&amp;$A94&amp;"'!AZ28")</f>
        <v>0</v>
      </c>
      <c r="I94" s="68">
        <f t="shared" ca="1" si="144"/>
        <v>0</v>
      </c>
    </row>
    <row r="95" spans="1:9" x14ac:dyDescent="0.35">
      <c r="A95" s="260" t="s">
        <v>3621</v>
      </c>
      <c r="B95" s="19">
        <f t="shared" ref="B95" ca="1" si="193">INDIRECT("'"&amp;$A95&amp;"'!AB152")</f>
        <v>18</v>
      </c>
      <c r="C95" s="20">
        <f t="shared" ref="C95" ca="1" si="194">INDIRECT("'"&amp;$A95&amp;"'!AH152")</f>
        <v>24354</v>
      </c>
      <c r="D95" s="334"/>
      <c r="E95" s="19">
        <f t="shared" ca="1" si="189"/>
        <v>0</v>
      </c>
      <c r="F95" s="19">
        <f t="shared" ca="1" si="190"/>
        <v>0</v>
      </c>
      <c r="G95" s="46">
        <f t="shared" ca="1" si="191"/>
        <v>0</v>
      </c>
      <c r="H95" s="19">
        <f t="shared" ca="1" si="192"/>
        <v>0</v>
      </c>
      <c r="I95" s="68">
        <f t="shared" ca="1" si="144"/>
        <v>0</v>
      </c>
    </row>
    <row r="96" spans="1:9" ht="15" thickBot="1" x14ac:dyDescent="0.4">
      <c r="A96" s="57" t="s">
        <v>2529</v>
      </c>
      <c r="B96" s="53">
        <f t="shared" ref="B96:C96" ca="1" si="195">SUM(B93:B95)</f>
        <v>112</v>
      </c>
      <c r="C96" s="55">
        <f t="shared" ca="1" si="195"/>
        <v>239760</v>
      </c>
      <c r="D96" s="45"/>
      <c r="E96" s="42">
        <f t="shared" ref="E96:F96" ca="1" si="196">SUM(E93:E95)</f>
        <v>1</v>
      </c>
      <c r="F96" s="44">
        <f t="shared" ca="1" si="196"/>
        <v>330</v>
      </c>
      <c r="G96" s="43">
        <f t="shared" ref="G96" ca="1" si="197">SUM(F96/C91*100)</f>
        <v>0.13763763763763764</v>
      </c>
      <c r="H96" s="42">
        <f t="shared" ref="H96" ca="1" si="198">SUM(H93:H95)</f>
        <v>0</v>
      </c>
      <c r="I96" s="52">
        <f t="shared" ca="1" si="144"/>
        <v>0</v>
      </c>
    </row>
    <row r="97" spans="1:9" x14ac:dyDescent="0.35">
      <c r="A97" s="72"/>
      <c r="B97" s="70"/>
      <c r="C97" s="71"/>
      <c r="D97" s="332" t="s">
        <v>2531</v>
      </c>
      <c r="E97" s="47"/>
      <c r="F97" s="49"/>
      <c r="G97" s="48"/>
      <c r="H97" s="47"/>
      <c r="I97" s="69"/>
    </row>
    <row r="98" spans="1:9" x14ac:dyDescent="0.35">
      <c r="A98" s="259" t="s">
        <v>3619</v>
      </c>
      <c r="B98" s="19">
        <f t="shared" ref="B98" ca="1" si="199">INDIRECT("'"&amp;$A98&amp;"'!AB224")</f>
        <v>31</v>
      </c>
      <c r="C98" s="20">
        <f t="shared" ref="C98" ca="1" si="200">INDIRECT("'"&amp;$A98&amp;"'!AH224")</f>
        <v>68554</v>
      </c>
      <c r="D98" s="333"/>
      <c r="E98" s="19">
        <f ca="1">INDIRECT("'"&amp;$A98&amp;"'!AP29")</f>
        <v>0</v>
      </c>
      <c r="F98" s="19">
        <f ca="1">INDIRECT("'"&amp;$A98&amp;"'!AM29")</f>
        <v>0</v>
      </c>
      <c r="G98" s="46">
        <f ca="1">SUM(F98/C98*100)</f>
        <v>0</v>
      </c>
      <c r="H98" s="19">
        <f ca="1">INDIRECT("'"&amp;$A98&amp;"'!AZ29")</f>
        <v>0</v>
      </c>
      <c r="I98" s="68">
        <f t="shared" ca="1" si="144"/>
        <v>0</v>
      </c>
    </row>
    <row r="99" spans="1:9" x14ac:dyDescent="0.35">
      <c r="A99" s="259" t="s">
        <v>3620</v>
      </c>
      <c r="B99" s="19">
        <f t="shared" ref="B99" ca="1" si="201">INDIRECT("'"&amp;$A99&amp;"'!AB511")</f>
        <v>63</v>
      </c>
      <c r="C99" s="20">
        <f t="shared" ref="C99" ca="1" si="202">INDIRECT("'"&amp;$A99&amp;"'!AH511")</f>
        <v>146852</v>
      </c>
      <c r="D99" s="333"/>
      <c r="E99" s="19">
        <f t="shared" ref="E99:E100" ca="1" si="203">INDIRECT("'"&amp;$A99&amp;"'!AP29")</f>
        <v>1</v>
      </c>
      <c r="F99" s="19">
        <f t="shared" ref="F99:F100" ca="1" si="204">INDIRECT("'"&amp;$A99&amp;"'!AM29")</f>
        <v>321</v>
      </c>
      <c r="G99" s="46">
        <f t="shared" ref="G99:G100" ca="1" si="205">SUM(F99/C99*100)</f>
        <v>0.21858742134938575</v>
      </c>
      <c r="H99" s="19">
        <f t="shared" ref="H99:H100" ca="1" si="206">INDIRECT("'"&amp;$A99&amp;"'!AZ29")</f>
        <v>0</v>
      </c>
      <c r="I99" s="68">
        <f t="shared" ca="1" si="144"/>
        <v>0</v>
      </c>
    </row>
    <row r="100" spans="1:9" x14ac:dyDescent="0.35">
      <c r="A100" s="260" t="s">
        <v>3621</v>
      </c>
      <c r="B100" s="19">
        <f t="shared" ref="B100" ca="1" si="207">INDIRECT("'"&amp;$A100&amp;"'!AB152")</f>
        <v>18</v>
      </c>
      <c r="C100" s="20">
        <f t="shared" ref="C100" ca="1" si="208">INDIRECT("'"&amp;$A100&amp;"'!AH152")</f>
        <v>24354</v>
      </c>
      <c r="D100" s="334"/>
      <c r="E100" s="19">
        <f t="shared" ca="1" si="203"/>
        <v>0</v>
      </c>
      <c r="F100" s="19">
        <f t="shared" ca="1" si="204"/>
        <v>0</v>
      </c>
      <c r="G100" s="46">
        <f t="shared" ca="1" si="205"/>
        <v>0</v>
      </c>
      <c r="H100" s="19">
        <f t="shared" ca="1" si="206"/>
        <v>0</v>
      </c>
      <c r="I100" s="68">
        <f t="shared" ca="1" si="144"/>
        <v>0</v>
      </c>
    </row>
    <row r="101" spans="1:9" ht="15" thickBot="1" x14ac:dyDescent="0.4">
      <c r="A101" s="57" t="s">
        <v>2529</v>
      </c>
      <c r="B101" s="53">
        <f t="shared" ref="B101:C101" ca="1" si="209">SUM(B98:B100)</f>
        <v>112</v>
      </c>
      <c r="C101" s="55">
        <f t="shared" ca="1" si="209"/>
        <v>239760</v>
      </c>
      <c r="D101" s="45"/>
      <c r="E101" s="42">
        <f t="shared" ref="E101:F101" ca="1" si="210">SUM(E98:E100)</f>
        <v>1</v>
      </c>
      <c r="F101" s="44">
        <f t="shared" ca="1" si="210"/>
        <v>321</v>
      </c>
      <c r="G101" s="43">
        <f t="shared" ref="G101" ca="1" si="211">SUM(F101/C96*100)</f>
        <v>0.13388388388388389</v>
      </c>
      <c r="H101" s="42">
        <f t="shared" ref="H101" ca="1" si="212">SUM(H98:H100)</f>
        <v>0</v>
      </c>
      <c r="I101" s="52">
        <f t="shared" ca="1" si="144"/>
        <v>0</v>
      </c>
    </row>
    <row r="102" spans="1:9" x14ac:dyDescent="0.35">
      <c r="A102" s="72"/>
      <c r="B102" s="70"/>
      <c r="C102" s="71"/>
      <c r="D102" s="332" t="s">
        <v>2597</v>
      </c>
      <c r="E102" s="47"/>
      <c r="F102" s="49"/>
      <c r="G102" s="48"/>
      <c r="H102" s="47"/>
      <c r="I102" s="69"/>
    </row>
    <row r="103" spans="1:9" x14ac:dyDescent="0.35">
      <c r="A103" s="259" t="s">
        <v>3619</v>
      </c>
      <c r="B103" s="19">
        <f t="shared" ref="B103" ca="1" si="213">INDIRECT("'"&amp;$A103&amp;"'!AB224")</f>
        <v>31</v>
      </c>
      <c r="C103" s="20">
        <f t="shared" ref="C103" ca="1" si="214">INDIRECT("'"&amp;$A103&amp;"'!AH224")</f>
        <v>68554</v>
      </c>
      <c r="D103" s="333"/>
      <c r="E103" s="19">
        <f ca="1">INDIRECT("'"&amp;$A103&amp;"'!AP31")</f>
        <v>0</v>
      </c>
      <c r="F103" s="19">
        <f ca="1">INDIRECT("'"&amp;$A103&amp;"'!AM31")</f>
        <v>0</v>
      </c>
      <c r="G103" s="46">
        <f ca="1">SUM(F103/C103*100)</f>
        <v>0</v>
      </c>
      <c r="H103" s="19">
        <f ca="1">INDIRECT("'"&amp;$A103&amp;"'!AZ31")</f>
        <v>0</v>
      </c>
      <c r="I103" s="68">
        <f t="shared" ca="1" si="144"/>
        <v>0</v>
      </c>
    </row>
    <row r="104" spans="1:9" x14ac:dyDescent="0.35">
      <c r="A104" s="259" t="s">
        <v>3620</v>
      </c>
      <c r="B104" s="19">
        <f t="shared" ref="B104" ca="1" si="215">INDIRECT("'"&amp;$A104&amp;"'!AB511")</f>
        <v>63</v>
      </c>
      <c r="C104" s="20">
        <f t="shared" ref="C104" ca="1" si="216">INDIRECT("'"&amp;$A104&amp;"'!AH511")</f>
        <v>146852</v>
      </c>
      <c r="D104" s="333"/>
      <c r="E104" s="19">
        <f t="shared" ref="E104:E105" ca="1" si="217">INDIRECT("'"&amp;$A104&amp;"'!AP31")</f>
        <v>0</v>
      </c>
      <c r="F104" s="19">
        <f t="shared" ref="F104:F105" ca="1" si="218">INDIRECT("'"&amp;$A104&amp;"'!AM31")</f>
        <v>0</v>
      </c>
      <c r="G104" s="46">
        <f t="shared" ref="G104:G105" ca="1" si="219">SUM(F104/C104*100)</f>
        <v>0</v>
      </c>
      <c r="H104" s="19">
        <f t="shared" ref="H104:H105" ca="1" si="220">INDIRECT("'"&amp;$A104&amp;"'!AZ31")</f>
        <v>0</v>
      </c>
      <c r="I104" s="68">
        <f t="shared" ca="1" si="144"/>
        <v>0</v>
      </c>
    </row>
    <row r="105" spans="1:9" x14ac:dyDescent="0.35">
      <c r="A105" s="260" t="s">
        <v>3621</v>
      </c>
      <c r="B105" s="19">
        <f t="shared" ref="B105" ca="1" si="221">INDIRECT("'"&amp;$A105&amp;"'!AB152")</f>
        <v>18</v>
      </c>
      <c r="C105" s="20">
        <f t="shared" ref="C105" ca="1" si="222">INDIRECT("'"&amp;$A105&amp;"'!AH152")</f>
        <v>24354</v>
      </c>
      <c r="D105" s="334"/>
      <c r="E105" s="19">
        <f t="shared" ca="1" si="217"/>
        <v>0</v>
      </c>
      <c r="F105" s="19">
        <f t="shared" ca="1" si="218"/>
        <v>0</v>
      </c>
      <c r="G105" s="46">
        <f t="shared" ca="1" si="219"/>
        <v>0</v>
      </c>
      <c r="H105" s="19">
        <f t="shared" ca="1" si="220"/>
        <v>0</v>
      </c>
      <c r="I105" s="68">
        <f t="shared" ca="1" si="144"/>
        <v>0</v>
      </c>
    </row>
    <row r="106" spans="1:9" ht="15" thickBot="1" x14ac:dyDescent="0.4">
      <c r="A106" s="57" t="s">
        <v>2529</v>
      </c>
      <c r="B106" s="53">
        <f t="shared" ref="B106:C106" ca="1" si="223">SUM(B103:B105)</f>
        <v>112</v>
      </c>
      <c r="C106" s="55">
        <f t="shared" ca="1" si="223"/>
        <v>239760</v>
      </c>
      <c r="D106" s="45"/>
      <c r="E106" s="42">
        <f t="shared" ref="E106:F106" ca="1" si="224">SUM(E103:E105)</f>
        <v>0</v>
      </c>
      <c r="F106" s="44">
        <f t="shared" ca="1" si="224"/>
        <v>0</v>
      </c>
      <c r="G106" s="43">
        <f t="shared" ref="G106" ca="1" si="225">SUM(F106/C101*100)</f>
        <v>0</v>
      </c>
      <c r="H106" s="42">
        <f t="shared" ref="H106" ca="1" si="226">SUM(H103:H105)</f>
        <v>0</v>
      </c>
      <c r="I106" s="52">
        <f t="shared" ca="1" si="144"/>
        <v>0</v>
      </c>
    </row>
    <row r="107" spans="1:9" x14ac:dyDescent="0.35">
      <c r="A107" s="72"/>
      <c r="B107" s="70"/>
      <c r="C107" s="71"/>
      <c r="D107" s="332" t="s">
        <v>2588</v>
      </c>
      <c r="E107" s="47"/>
      <c r="F107" s="49"/>
      <c r="G107" s="48"/>
      <c r="H107" s="47"/>
      <c r="I107" s="69"/>
    </row>
    <row r="108" spans="1:9" x14ac:dyDescent="0.35">
      <c r="A108" s="259" t="s">
        <v>3619</v>
      </c>
      <c r="B108" s="19">
        <f t="shared" ref="B108" ca="1" si="227">INDIRECT("'"&amp;$A108&amp;"'!AB224")</f>
        <v>31</v>
      </c>
      <c r="C108" s="20">
        <f t="shared" ref="C108" ca="1" si="228">INDIRECT("'"&amp;$A108&amp;"'!AH224")</f>
        <v>68554</v>
      </c>
      <c r="D108" s="333"/>
      <c r="E108" s="19">
        <f ca="1">INDIRECT("'"&amp;$A108&amp;"'!AP32")</f>
        <v>0</v>
      </c>
      <c r="F108" s="19">
        <f ca="1">INDIRECT("'"&amp;$A108&amp;"'!AM32")</f>
        <v>0</v>
      </c>
      <c r="G108" s="46">
        <f ca="1">SUM(F108/C108*100)</f>
        <v>0</v>
      </c>
      <c r="H108" s="19">
        <f ca="1">INDIRECT("'"&amp;$A108&amp;"'!AZ32")</f>
        <v>0</v>
      </c>
      <c r="I108" s="68">
        <f t="shared" ca="1" si="144"/>
        <v>0</v>
      </c>
    </row>
    <row r="109" spans="1:9" x14ac:dyDescent="0.35">
      <c r="A109" s="259" t="s">
        <v>3620</v>
      </c>
      <c r="B109" s="19">
        <f t="shared" ref="B109" ca="1" si="229">INDIRECT("'"&amp;$A109&amp;"'!AB511")</f>
        <v>63</v>
      </c>
      <c r="C109" s="20">
        <f t="shared" ref="C109" ca="1" si="230">INDIRECT("'"&amp;$A109&amp;"'!AH511")</f>
        <v>146852</v>
      </c>
      <c r="D109" s="333"/>
      <c r="E109" s="19">
        <f t="shared" ref="E109:E110" ca="1" si="231">INDIRECT("'"&amp;$A109&amp;"'!AP32")</f>
        <v>0</v>
      </c>
      <c r="F109" s="19">
        <f t="shared" ref="F109:F110" ca="1" si="232">INDIRECT("'"&amp;$A109&amp;"'!AM32")</f>
        <v>0</v>
      </c>
      <c r="G109" s="46">
        <f t="shared" ref="G109:G110" ca="1" si="233">SUM(F109/C109*100)</f>
        <v>0</v>
      </c>
      <c r="H109" s="19">
        <f t="shared" ref="H109:H110" ca="1" si="234">INDIRECT("'"&amp;$A109&amp;"'!AZ32")</f>
        <v>0</v>
      </c>
      <c r="I109" s="68">
        <f t="shared" ca="1" si="144"/>
        <v>0</v>
      </c>
    </row>
    <row r="110" spans="1:9" x14ac:dyDescent="0.35">
      <c r="A110" s="260" t="s">
        <v>3621</v>
      </c>
      <c r="B110" s="19">
        <f t="shared" ref="B110" ca="1" si="235">INDIRECT("'"&amp;$A110&amp;"'!AB152")</f>
        <v>18</v>
      </c>
      <c r="C110" s="20">
        <f t="shared" ref="C110" ca="1" si="236">INDIRECT("'"&amp;$A110&amp;"'!AH152")</f>
        <v>24354</v>
      </c>
      <c r="D110" s="334"/>
      <c r="E110" s="19">
        <f t="shared" ca="1" si="231"/>
        <v>0</v>
      </c>
      <c r="F110" s="19">
        <f t="shared" ca="1" si="232"/>
        <v>0</v>
      </c>
      <c r="G110" s="46">
        <f t="shared" ca="1" si="233"/>
        <v>0</v>
      </c>
      <c r="H110" s="19">
        <f t="shared" ca="1" si="234"/>
        <v>0</v>
      </c>
      <c r="I110" s="68">
        <f t="shared" ca="1" si="144"/>
        <v>0</v>
      </c>
    </row>
    <row r="111" spans="1:9" ht="15" thickBot="1" x14ac:dyDescent="0.4">
      <c r="A111" s="57" t="s">
        <v>2529</v>
      </c>
      <c r="B111" s="53">
        <f t="shared" ref="B111:C111" ca="1" si="237">SUM(B108:B110)</f>
        <v>112</v>
      </c>
      <c r="C111" s="55">
        <f t="shared" ca="1" si="237"/>
        <v>239760</v>
      </c>
      <c r="D111" s="45"/>
      <c r="E111" s="42">
        <f t="shared" ref="E111:F111" ca="1" si="238">SUM(E108:E110)</f>
        <v>0</v>
      </c>
      <c r="F111" s="44">
        <f t="shared" ca="1" si="238"/>
        <v>0</v>
      </c>
      <c r="G111" s="43">
        <f t="shared" ref="G111" ca="1" si="239">SUM(F111/C106*100)</f>
        <v>0</v>
      </c>
      <c r="H111" s="42">
        <f t="shared" ref="H111" ca="1" si="240">SUM(H108:H110)</f>
        <v>0</v>
      </c>
      <c r="I111" s="52">
        <f t="shared" ca="1" si="144"/>
        <v>0</v>
      </c>
    </row>
    <row r="112" spans="1:9" x14ac:dyDescent="0.35">
      <c r="A112" s="72"/>
      <c r="B112" s="70"/>
      <c r="C112" s="71"/>
      <c r="D112" s="332" t="s">
        <v>2589</v>
      </c>
      <c r="E112" s="47"/>
      <c r="F112" s="49"/>
      <c r="G112" s="48"/>
      <c r="H112" s="47"/>
      <c r="I112" s="69"/>
    </row>
    <row r="113" spans="1:9" x14ac:dyDescent="0.35">
      <c r="A113" s="259" t="s">
        <v>3619</v>
      </c>
      <c r="B113" s="19">
        <f t="shared" ref="B113:B118" ca="1" si="241">INDIRECT("'"&amp;$A113&amp;"'!AB224")</f>
        <v>31</v>
      </c>
      <c r="C113" s="20">
        <f t="shared" ref="C113:C118" ca="1" si="242">INDIRECT("'"&amp;$A113&amp;"'!AH224")</f>
        <v>68554</v>
      </c>
      <c r="D113" s="333"/>
      <c r="E113" s="19">
        <f ca="1">INDIRECT("'"&amp;$A113&amp;"'!AP33")</f>
        <v>0</v>
      </c>
      <c r="F113" s="19">
        <f ca="1">INDIRECT("'"&amp;$A113&amp;"'!AM33")</f>
        <v>0</v>
      </c>
      <c r="G113" s="46">
        <f ca="1">SUM(F113/C113*100)</f>
        <v>0</v>
      </c>
      <c r="H113" s="19">
        <f ca="1">INDIRECT("'"&amp;$A113&amp;"'!AZ33")</f>
        <v>0</v>
      </c>
      <c r="I113" s="68">
        <f t="shared" ca="1" si="144"/>
        <v>0</v>
      </c>
    </row>
    <row r="114" spans="1:9" x14ac:dyDescent="0.35">
      <c r="A114" s="259" t="s">
        <v>3620</v>
      </c>
      <c r="B114" s="19">
        <f t="shared" ref="B114:B119" ca="1" si="243">INDIRECT("'"&amp;$A114&amp;"'!AB511")</f>
        <v>63</v>
      </c>
      <c r="C114" s="20">
        <f t="shared" ref="C114:C119" ca="1" si="244">INDIRECT("'"&amp;$A114&amp;"'!AH511")</f>
        <v>146852</v>
      </c>
      <c r="D114" s="333"/>
      <c r="E114" s="19">
        <f t="shared" ref="E114:E115" ca="1" si="245">INDIRECT("'"&amp;$A114&amp;"'!AP33")</f>
        <v>0</v>
      </c>
      <c r="F114" s="19">
        <f t="shared" ref="F114:F115" ca="1" si="246">INDIRECT("'"&amp;$A114&amp;"'!AM33")</f>
        <v>0</v>
      </c>
      <c r="G114" s="46">
        <f t="shared" ref="G114:G115" ca="1" si="247">SUM(F114/C114*100)</f>
        <v>0</v>
      </c>
      <c r="H114" s="19">
        <f t="shared" ref="H114:H115" ca="1" si="248">INDIRECT("'"&amp;$A114&amp;"'!AZ33")</f>
        <v>0</v>
      </c>
      <c r="I114" s="68">
        <f t="shared" ca="1" si="144"/>
        <v>0</v>
      </c>
    </row>
    <row r="115" spans="1:9" x14ac:dyDescent="0.35">
      <c r="A115" s="260" t="s">
        <v>3621</v>
      </c>
      <c r="B115" s="19">
        <f t="shared" ref="B115:B120" ca="1" si="249">INDIRECT("'"&amp;$A115&amp;"'!AB152")</f>
        <v>18</v>
      </c>
      <c r="C115" s="20">
        <f t="shared" ref="C115:C120" ca="1" si="250">INDIRECT("'"&amp;$A115&amp;"'!AH152")</f>
        <v>24354</v>
      </c>
      <c r="D115" s="334"/>
      <c r="E115" s="19">
        <f t="shared" ca="1" si="245"/>
        <v>0</v>
      </c>
      <c r="F115" s="19">
        <f t="shared" ca="1" si="246"/>
        <v>0</v>
      </c>
      <c r="G115" s="46">
        <f t="shared" ca="1" si="247"/>
        <v>0</v>
      </c>
      <c r="H115" s="19">
        <f t="shared" ca="1" si="248"/>
        <v>0</v>
      </c>
      <c r="I115" s="68">
        <f t="shared" ca="1" si="144"/>
        <v>0</v>
      </c>
    </row>
    <row r="116" spans="1:9" ht="15" thickBot="1" x14ac:dyDescent="0.4">
      <c r="A116" s="57" t="s">
        <v>2529</v>
      </c>
      <c r="B116" s="53">
        <f t="shared" ref="B116:C116" ca="1" si="251">SUM(B113:B115)</f>
        <v>112</v>
      </c>
      <c r="C116" s="55">
        <f t="shared" ca="1" si="251"/>
        <v>239760</v>
      </c>
      <c r="D116" s="45"/>
      <c r="E116" s="42">
        <f t="shared" ref="E116:F116" ca="1" si="252">SUM(E113:E115)</f>
        <v>0</v>
      </c>
      <c r="F116" s="44">
        <f t="shared" ca="1" si="252"/>
        <v>0</v>
      </c>
      <c r="G116" s="43">
        <f t="shared" ref="G116" ca="1" si="253">SUM(F116/C111*100)</f>
        <v>0</v>
      </c>
      <c r="H116" s="42">
        <f t="shared" ref="H116:H121" ca="1" si="254">SUM(H113:H115)</f>
        <v>0</v>
      </c>
      <c r="I116" s="52">
        <f t="shared" ca="1" si="144"/>
        <v>0</v>
      </c>
    </row>
    <row r="117" spans="1:9" x14ac:dyDescent="0.35">
      <c r="A117" s="72"/>
      <c r="B117" s="70"/>
      <c r="C117" s="71"/>
      <c r="D117" s="332" t="s">
        <v>2530</v>
      </c>
      <c r="E117" s="47"/>
      <c r="F117" s="49"/>
      <c r="G117" s="48"/>
      <c r="H117" s="47"/>
      <c r="I117" s="69"/>
    </row>
    <row r="118" spans="1:9" x14ac:dyDescent="0.35">
      <c r="A118" s="259" t="s">
        <v>3619</v>
      </c>
      <c r="B118" s="19">
        <f t="shared" ca="1" si="241"/>
        <v>31</v>
      </c>
      <c r="C118" s="20">
        <f t="shared" ca="1" si="242"/>
        <v>68554</v>
      </c>
      <c r="D118" s="333"/>
      <c r="E118" s="19">
        <f ca="1">INDIRECT("'"&amp;$A118&amp;"'!AP34")</f>
        <v>15</v>
      </c>
      <c r="F118" s="19">
        <f ca="1">INDIRECT("'"&amp;$A118&amp;"'!AM34")</f>
        <v>8029</v>
      </c>
      <c r="G118" s="46">
        <f ca="1">SUM(F118/C118*100)</f>
        <v>11.711935116842197</v>
      </c>
      <c r="H118" s="19">
        <f ca="1">INDIRECT("'"&amp;$A118&amp;"'!AZ34")</f>
        <v>4</v>
      </c>
      <c r="I118" s="68">
        <f t="shared" ca="1" si="144"/>
        <v>12.903225806451612</v>
      </c>
    </row>
    <row r="119" spans="1:9" x14ac:dyDescent="0.35">
      <c r="A119" s="259" t="s">
        <v>3620</v>
      </c>
      <c r="B119" s="19">
        <f t="shared" ca="1" si="243"/>
        <v>63</v>
      </c>
      <c r="C119" s="20">
        <f t="shared" ca="1" si="244"/>
        <v>146852</v>
      </c>
      <c r="D119" s="333"/>
      <c r="E119" s="19">
        <f t="shared" ref="E119:E120" ca="1" si="255">INDIRECT("'"&amp;$A119&amp;"'!AP34")</f>
        <v>40</v>
      </c>
      <c r="F119" s="19">
        <f t="shared" ref="F119:F120" ca="1" si="256">INDIRECT("'"&amp;$A119&amp;"'!AM34")</f>
        <v>23653</v>
      </c>
      <c r="G119" s="46">
        <f t="shared" ref="G119:G120" ca="1" si="257">SUM(F119/C119*100)</f>
        <v>16.106692452264866</v>
      </c>
      <c r="H119" s="19">
        <f t="shared" ref="H119:H120" ca="1" si="258">INDIRECT("'"&amp;$A119&amp;"'!AZ34")</f>
        <v>9</v>
      </c>
      <c r="I119" s="68">
        <f t="shared" ca="1" si="144"/>
        <v>14.285714285714285</v>
      </c>
    </row>
    <row r="120" spans="1:9" x14ac:dyDescent="0.35">
      <c r="A120" s="260" t="s">
        <v>3621</v>
      </c>
      <c r="B120" s="19">
        <f t="shared" ca="1" si="249"/>
        <v>18</v>
      </c>
      <c r="C120" s="20">
        <f t="shared" ca="1" si="250"/>
        <v>24354</v>
      </c>
      <c r="D120" s="334"/>
      <c r="E120" s="19">
        <f t="shared" ca="1" si="255"/>
        <v>15</v>
      </c>
      <c r="F120" s="19">
        <f t="shared" ca="1" si="256"/>
        <v>6700</v>
      </c>
      <c r="G120" s="46">
        <f t="shared" ca="1" si="257"/>
        <v>27.510881169417758</v>
      </c>
      <c r="H120" s="19">
        <f t="shared" ca="1" si="258"/>
        <v>4</v>
      </c>
      <c r="I120" s="68">
        <f t="shared" ca="1" si="144"/>
        <v>22.222222222222221</v>
      </c>
    </row>
    <row r="121" spans="1:9" ht="15" thickBot="1" x14ac:dyDescent="0.4">
      <c r="A121" s="57" t="s">
        <v>2529</v>
      </c>
      <c r="B121" s="53">
        <f t="shared" ref="B121:C121" ca="1" si="259">SUM(B118:B120)</f>
        <v>112</v>
      </c>
      <c r="C121" s="55">
        <f t="shared" ca="1" si="259"/>
        <v>239760</v>
      </c>
      <c r="D121" s="45"/>
      <c r="E121" s="42">
        <f t="shared" ref="E121:F121" ca="1" si="260">SUM(E118:E120)</f>
        <v>70</v>
      </c>
      <c r="F121" s="44">
        <f t="shared" ca="1" si="260"/>
        <v>38382</v>
      </c>
      <c r="G121" s="43">
        <f t="shared" ref="G121" ca="1" si="261">SUM(F121/C116*100)</f>
        <v>16.008508508508509</v>
      </c>
      <c r="H121" s="42">
        <f t="shared" ca="1" si="254"/>
        <v>17</v>
      </c>
      <c r="I121" s="52">
        <f t="shared" ca="1" si="144"/>
        <v>15.178571428571427</v>
      </c>
    </row>
  </sheetData>
  <mergeCells count="25">
    <mergeCell ref="D112:D115"/>
    <mergeCell ref="D117:D120"/>
    <mergeCell ref="D67:D70"/>
    <mergeCell ref="D42:D45"/>
    <mergeCell ref="D52:D55"/>
    <mergeCell ref="D47:D50"/>
    <mergeCell ref="D57:D60"/>
    <mergeCell ref="D62:D65"/>
    <mergeCell ref="D97:D100"/>
    <mergeCell ref="D102:D105"/>
    <mergeCell ref="D107:D110"/>
    <mergeCell ref="D72:D75"/>
    <mergeCell ref="D77:D80"/>
    <mergeCell ref="D82:D85"/>
    <mergeCell ref="D87:D90"/>
    <mergeCell ref="D92:D95"/>
    <mergeCell ref="D32:D35"/>
    <mergeCell ref="D37:D40"/>
    <mergeCell ref="A4:I4"/>
    <mergeCell ref="A2:I2"/>
    <mergeCell ref="D12:D15"/>
    <mergeCell ref="D7:D10"/>
    <mergeCell ref="D22:D25"/>
    <mergeCell ref="D27:D30"/>
    <mergeCell ref="D17:D20"/>
  </mergeCells>
  <printOptions horizontalCentered="1"/>
  <pageMargins left="0.39370078740157483" right="0.39370078740157483" top="0.39370078740157483" bottom="0.39370078740157483" header="0.31496062992125984" footer="0.51181102362204722"/>
  <pageSetup paperSize="8" fitToHeight="4" orientation="landscape" r:id="rId1"/>
  <headerFooter alignWithMargins="0"/>
  <rowBreaks count="2" manualBreakCount="2">
    <brk id="26" max="16383" man="1"/>
    <brk id="5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T102"/>
  <sheetViews>
    <sheetView zoomScaleNormal="100" workbookViewId="0">
      <selection activeCell="B1" sqref="B1"/>
    </sheetView>
  </sheetViews>
  <sheetFormatPr defaultColWidth="9.1796875" defaultRowHeight="14.5" x14ac:dyDescent="0.35"/>
  <cols>
    <col min="1" max="1" width="32.453125" style="4" customWidth="1"/>
    <col min="2" max="2" width="12.7265625" style="4" customWidth="1"/>
    <col min="3" max="3" width="15.7265625" style="4" customWidth="1"/>
    <col min="4" max="4" width="20.7265625" style="4" customWidth="1"/>
    <col min="5" max="9" width="15.7265625" style="4" customWidth="1"/>
    <col min="10" max="10" width="15.7265625" style="85" customWidth="1"/>
    <col min="11" max="14" width="15.7265625" style="84" customWidth="1"/>
    <col min="15" max="15" width="4.81640625" style="3" customWidth="1"/>
    <col min="16" max="16" width="8.54296875" style="3" bestFit="1" customWidth="1"/>
    <col min="17" max="17" width="6.54296875" style="3" bestFit="1" customWidth="1"/>
    <col min="18" max="18" width="3.7265625" style="3" customWidth="1"/>
    <col min="19" max="16384" width="9.1796875" style="3"/>
  </cols>
  <sheetData>
    <row r="2" spans="1:20" x14ac:dyDescent="0.25">
      <c r="A2" s="319" t="s">
        <v>2551</v>
      </c>
      <c r="B2" s="319"/>
      <c r="C2" s="319"/>
      <c r="D2" s="319"/>
      <c r="E2" s="319"/>
      <c r="F2" s="319"/>
      <c r="G2" s="319"/>
      <c r="H2" s="319"/>
      <c r="I2" s="319"/>
      <c r="J2" s="117"/>
      <c r="K2" s="116"/>
      <c r="L2" s="116"/>
      <c r="M2" s="116"/>
      <c r="N2" s="116"/>
      <c r="O2" s="82"/>
      <c r="P2" s="82"/>
      <c r="Q2" s="82"/>
      <c r="R2" s="82"/>
      <c r="S2" s="82"/>
      <c r="T2" s="82"/>
    </row>
    <row r="3" spans="1:20" x14ac:dyDescent="0.25">
      <c r="A3" s="261"/>
      <c r="B3" s="266"/>
      <c r="C3" s="266"/>
      <c r="D3" s="266"/>
      <c r="E3" s="266"/>
      <c r="F3" s="266"/>
      <c r="G3" s="266"/>
      <c r="H3" s="266"/>
      <c r="I3" s="266"/>
      <c r="J3" s="117"/>
      <c r="K3" s="116"/>
      <c r="L3" s="116"/>
      <c r="M3" s="116"/>
      <c r="N3" s="116"/>
      <c r="O3" s="82"/>
      <c r="P3" s="82"/>
      <c r="Q3" s="82"/>
      <c r="R3" s="82"/>
      <c r="S3" s="82"/>
      <c r="T3" s="82"/>
    </row>
    <row r="4" spans="1:20" s="77" customFormat="1" ht="30" customHeight="1" x14ac:dyDescent="0.25">
      <c r="A4" s="40" t="s">
        <v>2550</v>
      </c>
      <c r="B4" s="40"/>
      <c r="C4" s="40"/>
      <c r="D4" s="40"/>
      <c r="E4" s="40"/>
      <c r="F4" s="40"/>
      <c r="G4" s="40"/>
      <c r="H4" s="40"/>
      <c r="I4" s="40"/>
      <c r="J4" s="115"/>
      <c r="K4" s="114"/>
      <c r="L4" s="114"/>
      <c r="M4" s="114"/>
      <c r="N4" s="113"/>
      <c r="O4" s="78"/>
      <c r="P4" s="78"/>
      <c r="Q4" s="78"/>
      <c r="R4" s="78"/>
      <c r="S4" s="78"/>
      <c r="T4" s="78"/>
    </row>
    <row r="5" spans="1:20" s="77" customFormat="1" x14ac:dyDescent="0.25">
      <c r="A5" s="40"/>
      <c r="B5" s="40"/>
      <c r="C5" s="40"/>
      <c r="D5" s="81"/>
      <c r="E5" s="40"/>
      <c r="F5" s="40"/>
      <c r="G5" s="40"/>
      <c r="H5" s="40"/>
      <c r="I5" s="40"/>
      <c r="J5" s="115"/>
      <c r="K5" s="114"/>
      <c r="L5" s="114"/>
      <c r="M5" s="114"/>
      <c r="N5" s="113"/>
      <c r="O5" s="78"/>
      <c r="P5" s="78"/>
      <c r="Q5" s="78"/>
      <c r="R5" s="78"/>
      <c r="S5" s="78"/>
      <c r="T5" s="78"/>
    </row>
    <row r="6" spans="1:20" s="5" customFormat="1" ht="43.5" x14ac:dyDescent="0.35">
      <c r="A6" s="111" t="s">
        <v>2515</v>
      </c>
      <c r="B6" s="111" t="s">
        <v>2544</v>
      </c>
      <c r="C6" s="112" t="s">
        <v>2549</v>
      </c>
      <c r="D6" s="112" t="s">
        <v>2548</v>
      </c>
      <c r="E6" s="111" t="s">
        <v>2541</v>
      </c>
      <c r="F6" s="112" t="s">
        <v>2540</v>
      </c>
      <c r="G6" s="111" t="s">
        <v>2539</v>
      </c>
      <c r="H6" s="111" t="s">
        <v>2538</v>
      </c>
      <c r="I6" s="111" t="s">
        <v>2537</v>
      </c>
      <c r="J6" s="109"/>
      <c r="K6" s="105"/>
      <c r="L6" s="105"/>
      <c r="M6" s="105"/>
      <c r="N6" s="105"/>
    </row>
    <row r="7" spans="1:20" s="5" customFormat="1" ht="8.15" customHeight="1" x14ac:dyDescent="0.35">
      <c r="A7" s="87"/>
      <c r="B7" s="87"/>
      <c r="C7" s="110"/>
      <c r="D7" s="341" t="s">
        <v>2534</v>
      </c>
      <c r="E7" s="87"/>
      <c r="F7" s="110"/>
      <c r="G7" s="87"/>
      <c r="H7" s="87"/>
      <c r="I7" s="87"/>
      <c r="J7" s="109"/>
      <c r="K7" s="105"/>
      <c r="L7" s="105"/>
      <c r="M7" s="105"/>
      <c r="N7" s="105"/>
    </row>
    <row r="8" spans="1:20" x14ac:dyDescent="0.35">
      <c r="A8" s="96" t="s">
        <v>3636</v>
      </c>
      <c r="B8" s="19">
        <f ca="1">INDIRECT("'"&amp;$A8&amp;"'!AW39")</f>
        <v>40</v>
      </c>
      <c r="C8" s="19">
        <f ca="1">INDIRECT("'"&amp;$A8&amp;"'!AM35")</f>
        <v>80796</v>
      </c>
      <c r="D8" s="342"/>
      <c r="E8" s="19">
        <f ca="1">INDIRECT("'"&amp;$A8&amp;"'!AP8")</f>
        <v>17</v>
      </c>
      <c r="F8" s="19">
        <f ca="1">INDIRECT("'"&amp;$A8&amp;"'!AM8")</f>
        <v>18859</v>
      </c>
      <c r="G8" s="95">
        <f ca="1">SUM(F8/C8*100)</f>
        <v>23.341502054557157</v>
      </c>
      <c r="H8" s="19">
        <f ca="1">INDIRECT("'"&amp;$A8&amp;"'!AZ8")</f>
        <v>10</v>
      </c>
      <c r="I8" s="108">
        <f ca="1">SUM(H8/B8*100)</f>
        <v>25</v>
      </c>
      <c r="O8" s="3" t="s">
        <v>2487</v>
      </c>
      <c r="P8" s="24" t="s">
        <v>2487</v>
      </c>
      <c r="Q8" s="3" t="s">
        <v>2487</v>
      </c>
      <c r="R8" s="3" t="s">
        <v>2487</v>
      </c>
    </row>
    <row r="9" spans="1:20" x14ac:dyDescent="0.35">
      <c r="A9" s="96" t="s">
        <v>3637</v>
      </c>
      <c r="B9" s="19">
        <f ca="1">INDIRECT("'"&amp;$A9&amp;"'!AW39")</f>
        <v>32</v>
      </c>
      <c r="C9" s="19">
        <f ca="1">INDIRECT("'"&amp;$A9&amp;"'!AM35")</f>
        <v>46407</v>
      </c>
      <c r="D9" s="343"/>
      <c r="E9" s="19">
        <f ca="1">INDIRECT("'"&amp;$A9&amp;"'!AP8")</f>
        <v>9</v>
      </c>
      <c r="F9" s="19">
        <f ca="1">INDIRECT("'"&amp;$A9&amp;"'!AM8")</f>
        <v>6985</v>
      </c>
      <c r="G9" s="95">
        <f ca="1">SUM(F9/C9*100)</f>
        <v>15.051608593531149</v>
      </c>
      <c r="H9" s="19">
        <f ca="1">INDIRECT("'"&amp;$A9&amp;"'!AZ8")</f>
        <v>5</v>
      </c>
      <c r="I9" s="108">
        <f ca="1">SUM(H9/B9*100)</f>
        <v>15.625</v>
      </c>
      <c r="O9" s="3" t="s">
        <v>2487</v>
      </c>
      <c r="P9" s="24" t="s">
        <v>2487</v>
      </c>
      <c r="Q9" s="3" t="s">
        <v>2487</v>
      </c>
      <c r="R9" s="3" t="s">
        <v>2487</v>
      </c>
    </row>
    <row r="10" spans="1:20" s="5" customFormat="1" x14ac:dyDescent="0.25">
      <c r="A10" s="94" t="s">
        <v>2529</v>
      </c>
      <c r="B10" s="91">
        <f ca="1">SUM(B8:B9)</f>
        <v>72</v>
      </c>
      <c r="C10" s="92">
        <f ca="1">SUM(C8:C9)</f>
        <v>127203</v>
      </c>
      <c r="D10" s="93"/>
      <c r="E10" s="91">
        <f ca="1">SUM(E8:E9)</f>
        <v>26</v>
      </c>
      <c r="F10" s="92">
        <f ca="1">SUM(F8:F9)</f>
        <v>25844</v>
      </c>
      <c r="G10" s="104">
        <f ca="1">SUM(F10/C10*100)</f>
        <v>20.317130885277862</v>
      </c>
      <c r="H10" s="91">
        <f ca="1">SUM(H8:H9)</f>
        <v>15</v>
      </c>
      <c r="I10" s="104">
        <f ca="1">SUM(H10/B10*100)</f>
        <v>20.833333333333336</v>
      </c>
      <c r="J10" s="107"/>
      <c r="K10" s="106"/>
      <c r="L10" s="105"/>
      <c r="M10" s="105"/>
      <c r="N10" s="105"/>
      <c r="O10" s="3" t="s">
        <v>2487</v>
      </c>
      <c r="P10" s="3" t="s">
        <v>2487</v>
      </c>
      <c r="Q10" s="3" t="s">
        <v>2487</v>
      </c>
      <c r="R10" s="3" t="s">
        <v>2487</v>
      </c>
    </row>
    <row r="11" spans="1:20" s="60" customFormat="1" ht="8.15" customHeight="1" x14ac:dyDescent="0.25">
      <c r="A11" s="100"/>
      <c r="B11" s="98"/>
      <c r="C11" s="99"/>
      <c r="D11" s="338" t="s">
        <v>2535</v>
      </c>
      <c r="E11" s="87"/>
      <c r="F11" s="110"/>
      <c r="G11" s="97"/>
      <c r="H11" s="98"/>
      <c r="I11" s="97"/>
      <c r="J11" s="89"/>
      <c r="K11" s="88"/>
      <c r="L11" s="86"/>
      <c r="M11" s="87"/>
      <c r="N11" s="86"/>
      <c r="O11" s="61"/>
      <c r="P11" s="61"/>
      <c r="Q11" s="61"/>
      <c r="R11" s="61"/>
    </row>
    <row r="12" spans="1:20" s="60" customFormat="1" x14ac:dyDescent="0.35">
      <c r="A12" s="96" t="s">
        <v>3636</v>
      </c>
      <c r="B12" s="19">
        <f ca="1">INDIRECT("'"&amp;$A12&amp;"'!AW39")</f>
        <v>40</v>
      </c>
      <c r="C12" s="19">
        <f ca="1">INDIRECT("'"&amp;$A12&amp;"'!AM35")</f>
        <v>80796</v>
      </c>
      <c r="D12" s="339"/>
      <c r="E12" s="19">
        <f ca="1">INDIRECT("'"&amp;$A12&amp;"'!AP9")</f>
        <v>18</v>
      </c>
      <c r="F12" s="19">
        <f ca="1">INDIRECT("'"&amp;$A12&amp;"'!AM9")</f>
        <v>24121</v>
      </c>
      <c r="G12" s="95">
        <f ca="1">SUM(F12/C8*100)</f>
        <v>29.854200703005102</v>
      </c>
      <c r="H12" s="19">
        <f ca="1">INDIRECT("'"&amp;$A12&amp;"'!AZ9")</f>
        <v>13</v>
      </c>
      <c r="I12" s="95">
        <f ca="1">SUM(H12/B8*100)</f>
        <v>32.5</v>
      </c>
      <c r="J12" s="89"/>
      <c r="K12" s="88"/>
      <c r="L12" s="86"/>
      <c r="M12" s="87"/>
      <c r="N12" s="86"/>
      <c r="O12" s="61"/>
      <c r="P12" s="61"/>
      <c r="Q12" s="61"/>
      <c r="R12" s="61"/>
    </row>
    <row r="13" spans="1:20" s="60" customFormat="1" x14ac:dyDescent="0.35">
      <c r="A13" s="96" t="s">
        <v>3637</v>
      </c>
      <c r="B13" s="19">
        <f ca="1">INDIRECT("'"&amp;$A13&amp;"'!AW39")</f>
        <v>32</v>
      </c>
      <c r="C13" s="19">
        <f ca="1">INDIRECT("'"&amp;$A13&amp;"'!AM35")</f>
        <v>46407</v>
      </c>
      <c r="D13" s="340"/>
      <c r="E13" s="19">
        <f ca="1">INDIRECT("'"&amp;$A13&amp;"'!AP9")</f>
        <v>11</v>
      </c>
      <c r="F13" s="19">
        <f ca="1">INDIRECT("'"&amp;$A13&amp;"'!AM9")</f>
        <v>11081</v>
      </c>
      <c r="G13" s="95">
        <f ca="1">SUM(F13/C9*100)</f>
        <v>23.877863253388497</v>
      </c>
      <c r="H13" s="19">
        <f ca="1">INDIRECT("'"&amp;$A13&amp;"'!AZ9")</f>
        <v>8</v>
      </c>
      <c r="I13" s="95">
        <f ca="1">SUM(H13/B9*100)</f>
        <v>25</v>
      </c>
      <c r="J13" s="89"/>
      <c r="K13" s="88"/>
      <c r="L13" s="86"/>
      <c r="M13" s="87"/>
      <c r="N13" s="86"/>
      <c r="O13" s="61"/>
      <c r="P13" s="61"/>
      <c r="Q13" s="61"/>
      <c r="R13" s="61"/>
    </row>
    <row r="14" spans="1:20" s="60" customFormat="1" x14ac:dyDescent="0.25">
      <c r="A14" s="94" t="s">
        <v>2529</v>
      </c>
      <c r="B14" s="91">
        <f ca="1">SUM(B12:B13)</f>
        <v>72</v>
      </c>
      <c r="C14" s="92">
        <f ca="1">SUM(C12:C13)</f>
        <v>127203</v>
      </c>
      <c r="D14" s="93"/>
      <c r="E14" s="91">
        <f t="shared" ref="E14:F14" ca="1" si="0">SUM(E12:E13)</f>
        <v>29</v>
      </c>
      <c r="F14" s="92">
        <f t="shared" ca="1" si="0"/>
        <v>35202</v>
      </c>
      <c r="G14" s="104">
        <f ca="1">SUM(F14/C10*100)</f>
        <v>27.673875616141132</v>
      </c>
      <c r="H14" s="91">
        <f ca="1">SUM(H12:H13)</f>
        <v>21</v>
      </c>
      <c r="I14" s="104">
        <f ca="1">SUM(H14/B10*100)</f>
        <v>29.166666666666668</v>
      </c>
      <c r="J14" s="89"/>
      <c r="K14" s="88"/>
      <c r="L14" s="86"/>
      <c r="M14" s="87"/>
      <c r="N14" s="86"/>
      <c r="O14" s="61"/>
      <c r="P14" s="61"/>
      <c r="Q14" s="61"/>
      <c r="R14" s="61"/>
    </row>
    <row r="15" spans="1:20" s="60" customFormat="1" ht="8.15" customHeight="1" x14ac:dyDescent="0.25">
      <c r="A15" s="100"/>
      <c r="B15" s="98"/>
      <c r="C15" s="99"/>
      <c r="D15" s="338" t="s">
        <v>2536</v>
      </c>
      <c r="E15" s="87"/>
      <c r="F15" s="110"/>
      <c r="G15" s="97"/>
      <c r="H15" s="98"/>
      <c r="I15" s="97"/>
      <c r="J15" s="89"/>
      <c r="K15" s="88"/>
      <c r="L15" s="86"/>
      <c r="M15" s="87"/>
      <c r="N15" s="86"/>
      <c r="O15" s="61"/>
      <c r="P15" s="61"/>
      <c r="Q15" s="61"/>
      <c r="R15" s="61"/>
    </row>
    <row r="16" spans="1:20" s="60" customFormat="1" x14ac:dyDescent="0.35">
      <c r="A16" s="96" t="s">
        <v>3636</v>
      </c>
      <c r="B16" s="19">
        <f ca="1">INDIRECT("'"&amp;$A16&amp;"'!AW39")</f>
        <v>40</v>
      </c>
      <c r="C16" s="19">
        <f ca="1">INDIRECT("'"&amp;$A16&amp;"'!AM35")</f>
        <v>80796</v>
      </c>
      <c r="D16" s="339"/>
      <c r="E16" s="19">
        <f ca="1">INDIRECT("'"&amp;$A16&amp;"'!AP10")</f>
        <v>11</v>
      </c>
      <c r="F16" s="19">
        <f ca="1">INDIRECT("'"&amp;$A16&amp;"'!AM10")</f>
        <v>6579</v>
      </c>
      <c r="G16" s="95">
        <f ca="1">SUM(F16/C16*100)</f>
        <v>8.1427298381107978</v>
      </c>
      <c r="H16" s="19">
        <f ca="1">INDIRECT("'"&amp;$A16&amp;"'!AZ10")</f>
        <v>3</v>
      </c>
      <c r="I16" s="95">
        <f ca="1">SUM(H16/B12*100)</f>
        <v>7.5</v>
      </c>
      <c r="J16" s="89"/>
      <c r="K16" s="88"/>
      <c r="L16" s="86"/>
      <c r="M16" s="87"/>
      <c r="N16" s="86"/>
      <c r="O16" s="61"/>
      <c r="P16" s="61"/>
      <c r="Q16" s="61"/>
      <c r="R16" s="61"/>
    </row>
    <row r="17" spans="1:18" s="60" customFormat="1" x14ac:dyDescent="0.35">
      <c r="A17" s="96" t="s">
        <v>3637</v>
      </c>
      <c r="B17" s="19">
        <f ca="1">INDIRECT("'"&amp;$A17&amp;"'!AW39")</f>
        <v>32</v>
      </c>
      <c r="C17" s="19">
        <f ca="1">INDIRECT("'"&amp;$A17&amp;"'!AM35")</f>
        <v>46407</v>
      </c>
      <c r="D17" s="340"/>
      <c r="E17" s="19">
        <f ca="1">INDIRECT("'"&amp;$A17&amp;"'!AP10")</f>
        <v>18</v>
      </c>
      <c r="F17" s="19">
        <f ca="1">INDIRECT("'"&amp;$A17&amp;"'!AM10")</f>
        <v>9837</v>
      </c>
      <c r="G17" s="95">
        <f ca="1">SUM(F17/C17*100)</f>
        <v>21.197233176029478</v>
      </c>
      <c r="H17" s="19">
        <f ca="1">INDIRECT("'"&amp;$A17&amp;"'!AZ10")</f>
        <v>7</v>
      </c>
      <c r="I17" s="95">
        <f ca="1">SUM(H17/B13*100)</f>
        <v>21.875</v>
      </c>
      <c r="J17" s="89"/>
      <c r="K17" s="88"/>
      <c r="L17" s="86"/>
      <c r="M17" s="87"/>
      <c r="N17" s="86"/>
      <c r="O17" s="61"/>
      <c r="P17" s="61"/>
      <c r="Q17" s="61"/>
      <c r="R17" s="61"/>
    </row>
    <row r="18" spans="1:18" s="60" customFormat="1" x14ac:dyDescent="0.35">
      <c r="A18" s="94" t="s">
        <v>2529</v>
      </c>
      <c r="B18" s="91">
        <f ca="1">SUM(B16:B17)</f>
        <v>72</v>
      </c>
      <c r="C18" s="92">
        <f ca="1">SUM(C16:C17)</f>
        <v>127203</v>
      </c>
      <c r="D18" s="93"/>
      <c r="E18" s="91">
        <f t="shared" ref="E18:F18" ca="1" si="1">SUM(E16:E17)</f>
        <v>29</v>
      </c>
      <c r="F18" s="92">
        <f t="shared" ca="1" si="1"/>
        <v>16416</v>
      </c>
      <c r="G18" s="90">
        <f ca="1">SUM(F18/C18*100)</f>
        <v>12.905356005754582</v>
      </c>
      <c r="H18" s="91">
        <f ca="1">SUM(H16:H17)</f>
        <v>10</v>
      </c>
      <c r="I18" s="90">
        <f ca="1">SUM(H18/B14*100)</f>
        <v>13.888888888888889</v>
      </c>
      <c r="J18" s="89"/>
      <c r="K18" s="88"/>
      <c r="L18" s="86"/>
      <c r="M18" s="87"/>
      <c r="N18" s="86"/>
      <c r="O18" s="61"/>
      <c r="P18" s="61"/>
      <c r="Q18" s="61"/>
      <c r="R18" s="61"/>
    </row>
    <row r="19" spans="1:18" s="60" customFormat="1" ht="8.15" customHeight="1" x14ac:dyDescent="0.25">
      <c r="A19" s="100"/>
      <c r="B19" s="98"/>
      <c r="C19" s="99"/>
      <c r="D19" s="338" t="s">
        <v>2533</v>
      </c>
      <c r="E19" s="87"/>
      <c r="F19" s="110"/>
      <c r="G19" s="97"/>
      <c r="H19" s="98"/>
      <c r="I19" s="97"/>
      <c r="J19" s="89"/>
      <c r="K19" s="88"/>
      <c r="L19" s="86"/>
      <c r="M19" s="87"/>
      <c r="N19" s="86"/>
      <c r="O19" s="61"/>
      <c r="P19" s="61"/>
      <c r="Q19" s="61"/>
      <c r="R19" s="61"/>
    </row>
    <row r="20" spans="1:18" s="60" customFormat="1" ht="15" customHeight="1" x14ac:dyDescent="0.35">
      <c r="A20" s="96" t="s">
        <v>3636</v>
      </c>
      <c r="B20" s="19">
        <f ca="1">INDIRECT("'"&amp;$A20&amp;"'!AW39")</f>
        <v>40</v>
      </c>
      <c r="C20" s="19">
        <f ca="1">INDIRECT("'"&amp;$A20&amp;"'!AM35")</f>
        <v>80796</v>
      </c>
      <c r="D20" s="339"/>
      <c r="E20" s="19">
        <f ca="1">INDIRECT("'"&amp;$A20&amp;"'!AP11")</f>
        <v>3</v>
      </c>
      <c r="F20" s="19">
        <f ca="1">INDIRECT("'"&amp;$A20&amp;"'!AM11")</f>
        <v>4319</v>
      </c>
      <c r="G20" s="95">
        <f ca="1">SUM(F20/C20*100)</f>
        <v>5.3455616614683894</v>
      </c>
      <c r="H20" s="19">
        <f ca="1">INDIRECT("'"&amp;$A20&amp;"'!AZ11")</f>
        <v>3</v>
      </c>
      <c r="I20" s="95">
        <f ca="1">SUM(H20/B16*100)</f>
        <v>7.5</v>
      </c>
      <c r="J20" s="89"/>
      <c r="K20" s="88"/>
      <c r="L20" s="86"/>
      <c r="M20" s="87"/>
      <c r="N20" s="86"/>
      <c r="O20" s="61"/>
      <c r="P20" s="61"/>
      <c r="Q20" s="61"/>
      <c r="R20" s="61"/>
    </row>
    <row r="21" spans="1:18" s="60" customFormat="1" x14ac:dyDescent="0.35">
      <c r="A21" s="96" t="s">
        <v>3637</v>
      </c>
      <c r="B21" s="19">
        <f ca="1">INDIRECT("'"&amp;$A21&amp;"'!AW39")</f>
        <v>32</v>
      </c>
      <c r="C21" s="19">
        <f ca="1">INDIRECT("'"&amp;$A21&amp;"'!AM35")</f>
        <v>46407</v>
      </c>
      <c r="D21" s="340"/>
      <c r="E21" s="19">
        <f ca="1">INDIRECT("'"&amp;$A21&amp;"'!AP11")</f>
        <v>4</v>
      </c>
      <c r="F21" s="19">
        <f ca="1">INDIRECT("'"&amp;$A21&amp;"'!AM11")</f>
        <v>2573</v>
      </c>
      <c r="G21" s="95">
        <f ca="1">SUM(F21/C21*100)</f>
        <v>5.5444221776887108</v>
      </c>
      <c r="H21" s="19">
        <f ca="1">INDIRECT("'"&amp;$A21&amp;"'!AZ11")</f>
        <v>3</v>
      </c>
      <c r="I21" s="95">
        <f ca="1">SUM(H21/B17*100)</f>
        <v>9.375</v>
      </c>
      <c r="J21" s="89"/>
      <c r="K21" s="88"/>
      <c r="L21" s="86"/>
      <c r="M21" s="87"/>
      <c r="N21" s="86"/>
      <c r="O21" s="61"/>
      <c r="P21" s="61"/>
      <c r="Q21" s="61"/>
      <c r="R21" s="61"/>
    </row>
    <row r="22" spans="1:18" s="60" customFormat="1" x14ac:dyDescent="0.35">
      <c r="A22" s="94" t="s">
        <v>2529</v>
      </c>
      <c r="B22" s="91">
        <f ca="1">SUM(B20:B21)</f>
        <v>72</v>
      </c>
      <c r="C22" s="92">
        <f ca="1">SUM(C20:C21)</f>
        <v>127203</v>
      </c>
      <c r="D22" s="93"/>
      <c r="E22" s="91">
        <f t="shared" ref="E22:F22" ca="1" si="2">SUM(E20:E21)</f>
        <v>7</v>
      </c>
      <c r="F22" s="92">
        <f t="shared" ca="1" si="2"/>
        <v>6892</v>
      </c>
      <c r="G22" s="90">
        <f ca="1">SUM(F22/C22*100)</f>
        <v>5.4181112080689919</v>
      </c>
      <c r="H22" s="91">
        <f ca="1">SUM(H20:H21)</f>
        <v>6</v>
      </c>
      <c r="I22" s="90">
        <f ca="1">SUM(H22/B18*100)</f>
        <v>8.3333333333333321</v>
      </c>
      <c r="J22" s="89"/>
      <c r="K22" s="88"/>
      <c r="L22" s="86"/>
      <c r="M22" s="87"/>
      <c r="N22" s="86"/>
      <c r="O22" s="61"/>
      <c r="P22" s="61"/>
      <c r="Q22" s="61"/>
      <c r="R22" s="61"/>
    </row>
    <row r="23" spans="1:18" s="60" customFormat="1" ht="8.15" customHeight="1" x14ac:dyDescent="0.25">
      <c r="A23" s="100"/>
      <c r="B23" s="98"/>
      <c r="C23" s="99"/>
      <c r="D23" s="338" t="s">
        <v>2574</v>
      </c>
      <c r="E23" s="87"/>
      <c r="F23" s="110"/>
      <c r="G23" s="97"/>
      <c r="H23" s="98"/>
      <c r="I23" s="97"/>
      <c r="J23" s="89"/>
      <c r="K23" s="88"/>
      <c r="L23" s="86"/>
      <c r="M23" s="87"/>
      <c r="N23" s="86"/>
      <c r="O23" s="61"/>
      <c r="P23" s="61"/>
      <c r="Q23" s="61"/>
      <c r="R23" s="61"/>
    </row>
    <row r="24" spans="1:18" s="60" customFormat="1" ht="15" customHeight="1" x14ac:dyDescent="0.35">
      <c r="A24" s="96" t="s">
        <v>3636</v>
      </c>
      <c r="B24" s="19">
        <f ca="1">INDIRECT("'"&amp;$A24&amp;"'!AW39")</f>
        <v>40</v>
      </c>
      <c r="C24" s="19">
        <f ca="1">INDIRECT("'"&amp;$A24&amp;"'!AM35")</f>
        <v>80796</v>
      </c>
      <c r="D24" s="339"/>
      <c r="E24" s="19">
        <f ca="1">INDIRECT("'"&amp;$A24&amp;"'!AP12")</f>
        <v>3</v>
      </c>
      <c r="F24" s="19">
        <f ca="1">INDIRECT("'"&amp;$A24&amp;"'!AM12")</f>
        <v>1794</v>
      </c>
      <c r="G24" s="95">
        <f ca="1">SUM(F24/C24*100)</f>
        <v>2.2204069508391506</v>
      </c>
      <c r="H24" s="19">
        <f ca="1">INDIRECT("'"&amp;$A24&amp;"'!AZ12")</f>
        <v>2</v>
      </c>
      <c r="I24" s="95">
        <f ca="1">SUM(H24/B20*100)</f>
        <v>5</v>
      </c>
      <c r="J24" s="89"/>
      <c r="K24" s="88"/>
      <c r="L24" s="86"/>
      <c r="M24" s="87"/>
      <c r="N24" s="86"/>
      <c r="O24" s="61"/>
      <c r="P24" s="61"/>
      <c r="Q24" s="61"/>
      <c r="R24" s="61"/>
    </row>
    <row r="25" spans="1:18" s="60" customFormat="1" x14ac:dyDescent="0.35">
      <c r="A25" s="96" t="s">
        <v>3637</v>
      </c>
      <c r="B25" s="19">
        <f ca="1">INDIRECT("'"&amp;$A25&amp;"'!AW39")</f>
        <v>32</v>
      </c>
      <c r="C25" s="19">
        <f ca="1">INDIRECT("'"&amp;$A25&amp;"'!AM35")</f>
        <v>46407</v>
      </c>
      <c r="D25" s="340"/>
      <c r="E25" s="19">
        <f ca="1">INDIRECT("'"&amp;$A25&amp;"'!AP12")</f>
        <v>2</v>
      </c>
      <c r="F25" s="19">
        <f ca="1">INDIRECT("'"&amp;$A25&amp;"'!AM12")</f>
        <v>783</v>
      </c>
      <c r="G25" s="95">
        <f ca="1">SUM(F25/C25*100)</f>
        <v>1.687245458659254</v>
      </c>
      <c r="H25" s="19">
        <f ca="1">INDIRECT("'"&amp;$A25&amp;"'!AZ12")</f>
        <v>1</v>
      </c>
      <c r="I25" s="95">
        <f ca="1">SUM(H25/B21*100)</f>
        <v>3.125</v>
      </c>
      <c r="J25" s="89"/>
      <c r="K25" s="88"/>
      <c r="L25" s="86"/>
      <c r="M25" s="87"/>
      <c r="N25" s="86"/>
      <c r="O25" s="61"/>
      <c r="P25" s="61"/>
      <c r="Q25" s="61"/>
      <c r="R25" s="61"/>
    </row>
    <row r="26" spans="1:18" s="60" customFormat="1" x14ac:dyDescent="0.35">
      <c r="A26" s="94" t="s">
        <v>2529</v>
      </c>
      <c r="B26" s="91">
        <f ca="1">SUM(B24:B25)</f>
        <v>72</v>
      </c>
      <c r="C26" s="92">
        <f ca="1">SUM(C24:C25)</f>
        <v>127203</v>
      </c>
      <c r="D26" s="93"/>
      <c r="E26" s="91">
        <f t="shared" ref="E26:F26" ca="1" si="3">SUM(E24:E25)</f>
        <v>5</v>
      </c>
      <c r="F26" s="92">
        <f t="shared" ca="1" si="3"/>
        <v>2577</v>
      </c>
      <c r="G26" s="90">
        <f ca="1">SUM(F26/C26*100)</f>
        <v>2.0258956156694414</v>
      </c>
      <c r="H26" s="91">
        <f ca="1">SUM(H24:H25)</f>
        <v>3</v>
      </c>
      <c r="I26" s="90">
        <f ca="1">SUM(H26/B22*100)</f>
        <v>4.1666666666666661</v>
      </c>
      <c r="J26" s="89"/>
      <c r="K26" s="88"/>
      <c r="L26" s="86"/>
      <c r="M26" s="87"/>
      <c r="N26" s="86"/>
      <c r="O26" s="61"/>
      <c r="P26" s="61"/>
      <c r="Q26" s="61"/>
      <c r="R26" s="61"/>
    </row>
    <row r="27" spans="1:18" s="60" customFormat="1" ht="8.15" customHeight="1" x14ac:dyDescent="0.25">
      <c r="A27" s="100"/>
      <c r="B27" s="98"/>
      <c r="C27" s="99"/>
      <c r="D27" s="338" t="s">
        <v>2547</v>
      </c>
      <c r="E27" s="87"/>
      <c r="F27" s="110"/>
      <c r="G27" s="97"/>
      <c r="H27" s="98"/>
      <c r="I27" s="97"/>
      <c r="J27" s="89"/>
      <c r="K27" s="88"/>
      <c r="L27" s="86"/>
      <c r="M27" s="87"/>
      <c r="N27" s="86"/>
      <c r="O27" s="61"/>
      <c r="P27" s="61"/>
      <c r="Q27" s="61"/>
      <c r="R27" s="61"/>
    </row>
    <row r="28" spans="1:18" s="60" customFormat="1" ht="15" customHeight="1" x14ac:dyDescent="0.35">
      <c r="A28" s="96" t="s">
        <v>3636</v>
      </c>
      <c r="B28" s="19">
        <f ca="1">INDIRECT("'"&amp;$A28&amp;"'!AW39")</f>
        <v>40</v>
      </c>
      <c r="C28" s="19">
        <f ca="1">INDIRECT("'"&amp;$A28&amp;"'!AM35")</f>
        <v>80796</v>
      </c>
      <c r="D28" s="339"/>
      <c r="E28" s="19">
        <f ca="1">INDIRECT("'"&amp;$A28&amp;"'!AP13")</f>
        <v>4</v>
      </c>
      <c r="F28" s="19">
        <f ca="1">INDIRECT("'"&amp;$A28&amp;"'!AM13")</f>
        <v>2120</v>
      </c>
      <c r="G28" s="95">
        <f ca="1">SUM(F28/C28*100)</f>
        <v>2.6238922718946482</v>
      </c>
      <c r="H28" s="19">
        <f ca="1">INDIRECT("'"&amp;$A28&amp;"'!AZ13")</f>
        <v>1</v>
      </c>
      <c r="I28" s="95">
        <f ca="1">SUM(H28/B24*100)</f>
        <v>2.5</v>
      </c>
      <c r="J28" s="89"/>
      <c r="K28" s="88"/>
      <c r="L28" s="86"/>
      <c r="M28" s="87"/>
      <c r="N28" s="86"/>
      <c r="O28" s="61"/>
      <c r="P28" s="61"/>
      <c r="Q28" s="61"/>
      <c r="R28" s="61"/>
    </row>
    <row r="29" spans="1:18" s="60" customFormat="1" x14ac:dyDescent="0.35">
      <c r="A29" s="96" t="s">
        <v>3637</v>
      </c>
      <c r="B29" s="19">
        <f ca="1">INDIRECT("'"&amp;$A29&amp;"'!AW39")</f>
        <v>32</v>
      </c>
      <c r="C29" s="19">
        <f ca="1">INDIRECT("'"&amp;$A29&amp;"'!AM35")</f>
        <v>46407</v>
      </c>
      <c r="D29" s="340"/>
      <c r="E29" s="19">
        <f ca="1">INDIRECT("'"&amp;$A29&amp;"'!AP13")</f>
        <v>5</v>
      </c>
      <c r="F29" s="19">
        <f ca="1">INDIRECT("'"&amp;$A29&amp;"'!AM13")</f>
        <v>1655</v>
      </c>
      <c r="G29" s="95">
        <f ca="1">SUM(F29/C29*100)</f>
        <v>3.5662723296054475</v>
      </c>
      <c r="H29" s="19">
        <f ca="1">INDIRECT("'"&amp;$A29&amp;"'!AZ13")</f>
        <v>0</v>
      </c>
      <c r="I29" s="95">
        <f ca="1">SUM(H29/B25*100)</f>
        <v>0</v>
      </c>
      <c r="J29" s="89"/>
      <c r="K29" s="88"/>
      <c r="L29" s="86"/>
      <c r="M29" s="87"/>
      <c r="N29" s="86"/>
      <c r="O29" s="61"/>
      <c r="P29" s="61"/>
      <c r="Q29" s="61"/>
      <c r="R29" s="61"/>
    </row>
    <row r="30" spans="1:18" s="60" customFormat="1" x14ac:dyDescent="0.35">
      <c r="A30" s="94" t="s">
        <v>2529</v>
      </c>
      <c r="B30" s="91">
        <f ca="1">SUM(B28:B29)</f>
        <v>72</v>
      </c>
      <c r="C30" s="92">
        <f ca="1">SUM(C28:C29)</f>
        <v>127203</v>
      </c>
      <c r="D30" s="93"/>
      <c r="E30" s="91">
        <f t="shared" ref="E30:F30" ca="1" si="4">SUM(E28:E29)</f>
        <v>9</v>
      </c>
      <c r="F30" s="92">
        <f t="shared" ca="1" si="4"/>
        <v>3775</v>
      </c>
      <c r="G30" s="90">
        <f ca="1">SUM(F30/C30*100)</f>
        <v>2.9676973027365707</v>
      </c>
      <c r="H30" s="91">
        <f ca="1">SUM(H28:H29)</f>
        <v>1</v>
      </c>
      <c r="I30" s="90">
        <f ca="1">SUM(H30/B26*100)</f>
        <v>1.3888888888888888</v>
      </c>
      <c r="J30" s="89"/>
      <c r="K30" s="88"/>
      <c r="L30" s="86"/>
      <c r="M30" s="87"/>
      <c r="N30" s="86"/>
      <c r="O30" s="61"/>
      <c r="P30" s="61"/>
      <c r="Q30" s="61"/>
      <c r="R30" s="61"/>
    </row>
    <row r="31" spans="1:18" s="60" customFormat="1" ht="8.15" customHeight="1" x14ac:dyDescent="0.25">
      <c r="A31" s="100"/>
      <c r="B31" s="98"/>
      <c r="C31" s="99"/>
      <c r="D31" s="338" t="s">
        <v>2575</v>
      </c>
      <c r="E31" s="87"/>
      <c r="F31" s="110"/>
      <c r="G31" s="97"/>
      <c r="H31" s="98"/>
      <c r="I31" s="97"/>
      <c r="J31" s="89"/>
      <c r="K31" s="88"/>
      <c r="L31" s="86"/>
      <c r="M31" s="87"/>
      <c r="N31" s="86"/>
      <c r="O31" s="61"/>
      <c r="P31" s="61"/>
      <c r="Q31" s="61"/>
      <c r="R31" s="61"/>
    </row>
    <row r="32" spans="1:18" s="60" customFormat="1" ht="15" customHeight="1" x14ac:dyDescent="0.35">
      <c r="A32" s="96" t="s">
        <v>3636</v>
      </c>
      <c r="B32" s="19">
        <f ca="1">INDIRECT("'"&amp;$A32&amp;"'!AW39")</f>
        <v>40</v>
      </c>
      <c r="C32" s="19">
        <f ca="1">INDIRECT("'"&amp;$A32&amp;"'!AM35")</f>
        <v>80796</v>
      </c>
      <c r="D32" s="339"/>
      <c r="E32" s="19">
        <f ca="1">INDIRECT("'"&amp;$A32&amp;"'!AP14")</f>
        <v>7</v>
      </c>
      <c r="F32" s="19">
        <f ca="1">INDIRECT("'"&amp;$A32&amp;"'!AM14")</f>
        <v>5198</v>
      </c>
      <c r="G32" s="95">
        <f ca="1">SUM(F32/C32*100)</f>
        <v>6.4334868062775383</v>
      </c>
      <c r="H32" s="19">
        <f ca="1">INDIRECT("'"&amp;$A32&amp;"'!AZ14")</f>
        <v>2</v>
      </c>
      <c r="I32" s="95">
        <f ca="1">SUM(H32/B28*100)</f>
        <v>5</v>
      </c>
      <c r="J32" s="89"/>
      <c r="K32" s="88"/>
      <c r="L32" s="86"/>
      <c r="M32" s="87"/>
      <c r="N32" s="86"/>
      <c r="O32" s="61"/>
      <c r="P32" s="61"/>
      <c r="Q32" s="61"/>
      <c r="R32" s="61"/>
    </row>
    <row r="33" spans="1:18" s="60" customFormat="1" x14ac:dyDescent="0.35">
      <c r="A33" s="96" t="s">
        <v>3637</v>
      </c>
      <c r="B33" s="19">
        <f ca="1">INDIRECT("'"&amp;$A33&amp;"'!AW39")</f>
        <v>32</v>
      </c>
      <c r="C33" s="19">
        <f ca="1">INDIRECT("'"&amp;$A33&amp;"'!AM35")</f>
        <v>46407</v>
      </c>
      <c r="D33" s="340"/>
      <c r="E33" s="19">
        <f ca="1">INDIRECT("'"&amp;$A33&amp;"'!AP14")</f>
        <v>1</v>
      </c>
      <c r="F33" s="19">
        <f ca="1">INDIRECT("'"&amp;$A33&amp;"'!AM14")</f>
        <v>151</v>
      </c>
      <c r="G33" s="95">
        <f ca="1">SUM(F33/C33*100)</f>
        <v>0.32538194668907705</v>
      </c>
      <c r="H33" s="19">
        <f ca="1">INDIRECT("'"&amp;$A33&amp;"'!AZ14")</f>
        <v>0</v>
      </c>
      <c r="I33" s="95">
        <f ca="1">SUM(H33/B29*100)</f>
        <v>0</v>
      </c>
      <c r="J33" s="89"/>
      <c r="K33" s="88"/>
      <c r="L33" s="86"/>
      <c r="M33" s="87"/>
      <c r="N33" s="86"/>
      <c r="O33" s="61"/>
      <c r="P33" s="61"/>
      <c r="Q33" s="61"/>
      <c r="R33" s="61"/>
    </row>
    <row r="34" spans="1:18" s="60" customFormat="1" x14ac:dyDescent="0.35">
      <c r="A34" s="94" t="s">
        <v>2529</v>
      </c>
      <c r="B34" s="91">
        <f ca="1">SUM(B32:B33)</f>
        <v>72</v>
      </c>
      <c r="C34" s="92">
        <f ca="1">SUM(C32:C33)</f>
        <v>127203</v>
      </c>
      <c r="D34" s="93"/>
      <c r="E34" s="91">
        <f t="shared" ref="E34:F34" ca="1" si="5">SUM(E32:E33)</f>
        <v>8</v>
      </c>
      <c r="F34" s="92">
        <f t="shared" ca="1" si="5"/>
        <v>5349</v>
      </c>
      <c r="G34" s="90">
        <f ca="1">SUM(F34/C34*100)</f>
        <v>4.2050895026060706</v>
      </c>
      <c r="H34" s="91">
        <v>0</v>
      </c>
      <c r="I34" s="90">
        <f ca="1">SUM(H34/B30*100)</f>
        <v>0</v>
      </c>
      <c r="J34" s="89"/>
      <c r="K34" s="88"/>
      <c r="L34" s="86"/>
      <c r="M34" s="87"/>
      <c r="N34" s="86"/>
      <c r="O34" s="61"/>
      <c r="P34" s="61"/>
      <c r="Q34" s="61"/>
      <c r="R34" s="61"/>
    </row>
    <row r="35" spans="1:18" s="60" customFormat="1" ht="8.15" customHeight="1" x14ac:dyDescent="0.25">
      <c r="A35" s="100"/>
      <c r="B35" s="98"/>
      <c r="C35" s="99"/>
      <c r="D35" s="338" t="s">
        <v>2594</v>
      </c>
      <c r="E35" s="87"/>
      <c r="F35" s="110"/>
      <c r="G35" s="97"/>
      <c r="H35" s="98"/>
      <c r="I35" s="97"/>
      <c r="J35" s="89"/>
      <c r="K35" s="88"/>
      <c r="L35" s="86"/>
      <c r="M35" s="87"/>
      <c r="N35" s="86"/>
      <c r="O35" s="61"/>
      <c r="P35" s="61"/>
      <c r="Q35" s="61"/>
      <c r="R35" s="61"/>
    </row>
    <row r="36" spans="1:18" s="60" customFormat="1" ht="15" customHeight="1" x14ac:dyDescent="0.35">
      <c r="A36" s="96" t="s">
        <v>3636</v>
      </c>
      <c r="B36" s="19">
        <f ca="1">INDIRECT("'"&amp;$A36&amp;"'!AW39")</f>
        <v>40</v>
      </c>
      <c r="C36" s="19">
        <f ca="1">INDIRECT("'"&amp;$A36&amp;"'!AM35")</f>
        <v>80796</v>
      </c>
      <c r="D36" s="339"/>
      <c r="E36" s="19">
        <f ca="1">INDIRECT("'"&amp;$A36&amp;"'!AP15")</f>
        <v>1</v>
      </c>
      <c r="F36" s="19">
        <f ca="1">INDIRECT("'"&amp;$A36&amp;"'!AM15")</f>
        <v>392</v>
      </c>
      <c r="G36" s="95">
        <f ca="1">SUM(F36/C36*100)</f>
        <v>0.48517253329372745</v>
      </c>
      <c r="H36" s="19">
        <f ca="1">INDIRECT("'"&amp;$A36&amp;"'!AZ15")</f>
        <v>0</v>
      </c>
      <c r="I36" s="95">
        <f ca="1">SUM(H36/B32*100)</f>
        <v>0</v>
      </c>
      <c r="J36" s="89"/>
      <c r="K36" s="88"/>
      <c r="L36" s="86"/>
      <c r="M36" s="87"/>
      <c r="N36" s="86"/>
      <c r="O36" s="61"/>
      <c r="P36" s="61"/>
      <c r="Q36" s="61"/>
      <c r="R36" s="61"/>
    </row>
    <row r="37" spans="1:18" s="60" customFormat="1" x14ac:dyDescent="0.35">
      <c r="A37" s="96" t="s">
        <v>3637</v>
      </c>
      <c r="B37" s="19">
        <f ca="1">INDIRECT("'"&amp;$A37&amp;"'!AW39")</f>
        <v>32</v>
      </c>
      <c r="C37" s="19">
        <f ca="1">INDIRECT("'"&amp;$A37&amp;"'!AM35")</f>
        <v>46407</v>
      </c>
      <c r="D37" s="340"/>
      <c r="E37" s="19">
        <f ca="1">INDIRECT("'"&amp;$A37&amp;"'!AP15")</f>
        <v>1</v>
      </c>
      <c r="F37" s="19">
        <f ca="1">INDIRECT("'"&amp;$A37&amp;"'!AM15")</f>
        <v>133</v>
      </c>
      <c r="G37" s="95">
        <f ca="1">SUM(F37/C37*100)</f>
        <v>0.28659469476587585</v>
      </c>
      <c r="H37" s="19">
        <f ca="1">INDIRECT("'"&amp;$A37&amp;"'!AZ15")</f>
        <v>0</v>
      </c>
      <c r="I37" s="95">
        <f ca="1">SUM(H37/B33*100)</f>
        <v>0</v>
      </c>
      <c r="J37" s="89"/>
      <c r="K37" s="88"/>
      <c r="L37" s="86"/>
      <c r="M37" s="87"/>
      <c r="N37" s="86"/>
      <c r="O37" s="61"/>
      <c r="P37" s="61"/>
      <c r="Q37" s="61"/>
      <c r="R37" s="61"/>
    </row>
    <row r="38" spans="1:18" s="60" customFormat="1" x14ac:dyDescent="0.35">
      <c r="A38" s="94" t="s">
        <v>2529</v>
      </c>
      <c r="B38" s="91">
        <f ca="1">SUM(B36:B37)</f>
        <v>72</v>
      </c>
      <c r="C38" s="92">
        <f ca="1">SUM(C36:C37)</f>
        <v>127203</v>
      </c>
      <c r="D38" s="93"/>
      <c r="E38" s="91">
        <f t="shared" ref="E38:F38" ca="1" si="6">SUM(E36:E37)</f>
        <v>2</v>
      </c>
      <c r="F38" s="92">
        <f t="shared" ca="1" si="6"/>
        <v>525</v>
      </c>
      <c r="G38" s="90">
        <f ca="1">SUM(F38/C38*100)</f>
        <v>0.41272611495011913</v>
      </c>
      <c r="H38" s="91">
        <f ca="1">SUM(H36:H37)</f>
        <v>0</v>
      </c>
      <c r="I38" s="90">
        <f ca="1">SUM(H38/B34*100)</f>
        <v>0</v>
      </c>
      <c r="J38" s="89"/>
      <c r="K38" s="88"/>
      <c r="L38" s="86"/>
      <c r="M38" s="87"/>
      <c r="N38" s="86"/>
      <c r="O38" s="61"/>
      <c r="P38" s="61"/>
      <c r="Q38" s="61"/>
      <c r="R38" s="61"/>
    </row>
    <row r="39" spans="1:18" s="60" customFormat="1" ht="8.15" customHeight="1" x14ac:dyDescent="0.25">
      <c r="A39" s="100"/>
      <c r="B39" s="98"/>
      <c r="C39" s="99"/>
      <c r="D39" s="338" t="s">
        <v>2576</v>
      </c>
      <c r="E39" s="87"/>
      <c r="F39" s="110"/>
      <c r="G39" s="97"/>
      <c r="H39" s="98"/>
      <c r="I39" s="97"/>
      <c r="J39" s="89"/>
      <c r="K39" s="88"/>
      <c r="L39" s="86"/>
      <c r="M39" s="87"/>
      <c r="N39" s="86"/>
      <c r="O39" s="61"/>
      <c r="P39" s="61"/>
      <c r="Q39" s="61"/>
      <c r="R39" s="61"/>
    </row>
    <row r="40" spans="1:18" s="60" customFormat="1" ht="15" customHeight="1" x14ac:dyDescent="0.35">
      <c r="A40" s="96" t="s">
        <v>3636</v>
      </c>
      <c r="B40" s="19">
        <f ca="1">INDIRECT("'"&amp;$A40&amp;"'!AW39")</f>
        <v>40</v>
      </c>
      <c r="C40" s="19">
        <f ca="1">INDIRECT("'"&amp;$A40&amp;"'!AM35")</f>
        <v>80796</v>
      </c>
      <c r="D40" s="339"/>
      <c r="E40" s="19">
        <f ca="1">INDIRECT("'"&amp;$A40&amp;"'!AP16")</f>
        <v>3</v>
      </c>
      <c r="F40" s="19">
        <f ca="1">INDIRECT("'"&amp;$A40&amp;"'!AM16")</f>
        <v>2258</v>
      </c>
      <c r="G40" s="95">
        <f ca="1">SUM(F40/C40*100)</f>
        <v>2.7946928065745826</v>
      </c>
      <c r="H40" s="19">
        <f ca="1">INDIRECT("'"&amp;$A40&amp;"'!AZ16")</f>
        <v>1</v>
      </c>
      <c r="I40" s="95">
        <f ca="1">SUM(H40/B36*100)</f>
        <v>2.5</v>
      </c>
      <c r="J40" s="89"/>
      <c r="K40" s="88"/>
      <c r="L40" s="86"/>
      <c r="M40" s="87"/>
      <c r="N40" s="86"/>
      <c r="O40" s="61"/>
      <c r="P40" s="61"/>
      <c r="Q40" s="61"/>
      <c r="R40" s="61"/>
    </row>
    <row r="41" spans="1:18" s="60" customFormat="1" x14ac:dyDescent="0.35">
      <c r="A41" s="96" t="s">
        <v>3637</v>
      </c>
      <c r="B41" s="19">
        <f ca="1">INDIRECT("'"&amp;$A41&amp;"'!AW39")</f>
        <v>32</v>
      </c>
      <c r="C41" s="19">
        <f ca="1">INDIRECT("'"&amp;$A41&amp;"'!AM35")</f>
        <v>46407</v>
      </c>
      <c r="D41" s="340"/>
      <c r="E41" s="19">
        <f ca="1">INDIRECT("'"&amp;$A41&amp;"'!AP16")</f>
        <v>1</v>
      </c>
      <c r="F41" s="19">
        <f ca="1">INDIRECT("'"&amp;$A41&amp;"'!AM16")</f>
        <v>275</v>
      </c>
      <c r="G41" s="95">
        <f ca="1">SUM(F41/C41*100)</f>
        <v>0.59258301549335224</v>
      </c>
      <c r="H41" s="19">
        <f ca="1">INDIRECT("'"&amp;$A41&amp;"'!AZ16")</f>
        <v>0</v>
      </c>
      <c r="I41" s="95">
        <f ca="1">SUM(H41/B37*100)</f>
        <v>0</v>
      </c>
      <c r="J41" s="89"/>
      <c r="K41" s="88"/>
      <c r="L41" s="86"/>
      <c r="M41" s="87"/>
      <c r="N41" s="86"/>
      <c r="O41" s="61"/>
      <c r="P41" s="61"/>
      <c r="Q41" s="61"/>
      <c r="R41" s="61"/>
    </row>
    <row r="42" spans="1:18" s="60" customFormat="1" x14ac:dyDescent="0.35">
      <c r="A42" s="94" t="s">
        <v>2529</v>
      </c>
      <c r="B42" s="91">
        <f ca="1">SUM(B40:B41)</f>
        <v>72</v>
      </c>
      <c r="C42" s="92">
        <f ca="1">SUM(C40:C41)</f>
        <v>127203</v>
      </c>
      <c r="D42" s="93"/>
      <c r="E42" s="91">
        <f t="shared" ref="E42:F42" ca="1" si="7">SUM(E40:E41)</f>
        <v>4</v>
      </c>
      <c r="F42" s="92">
        <f t="shared" ca="1" si="7"/>
        <v>2533</v>
      </c>
      <c r="G42" s="90">
        <f ca="1">SUM(F42/C42*100)</f>
        <v>1.9913052365117176</v>
      </c>
      <c r="H42" s="91">
        <f ca="1">SUM(H40:H41)</f>
        <v>1</v>
      </c>
      <c r="I42" s="90">
        <f ca="1">SUM(H42/B38*100)</f>
        <v>1.3888888888888888</v>
      </c>
      <c r="J42" s="89"/>
      <c r="K42" s="88"/>
      <c r="L42" s="86"/>
      <c r="M42" s="87"/>
      <c r="N42" s="86"/>
      <c r="O42" s="61"/>
      <c r="P42" s="61"/>
      <c r="Q42" s="61"/>
      <c r="R42" s="61"/>
    </row>
    <row r="43" spans="1:18" s="60" customFormat="1" ht="8.15" customHeight="1" x14ac:dyDescent="0.25">
      <c r="A43" s="100"/>
      <c r="B43" s="98"/>
      <c r="C43" s="99"/>
      <c r="D43" s="338" t="s">
        <v>2582</v>
      </c>
      <c r="E43" s="87"/>
      <c r="F43" s="110"/>
      <c r="G43" s="97"/>
      <c r="H43" s="98"/>
      <c r="I43" s="97"/>
      <c r="J43" s="89"/>
      <c r="K43" s="88"/>
      <c r="L43" s="86"/>
      <c r="M43" s="87"/>
      <c r="N43" s="86"/>
      <c r="O43" s="61"/>
      <c r="P43" s="61"/>
      <c r="Q43" s="61"/>
      <c r="R43" s="61"/>
    </row>
    <row r="44" spans="1:18" s="60" customFormat="1" x14ac:dyDescent="0.35">
      <c r="A44" s="96" t="s">
        <v>3636</v>
      </c>
      <c r="B44" s="19">
        <f ca="1">INDIRECT("'"&amp;$A44&amp;"'!AW39")</f>
        <v>40</v>
      </c>
      <c r="C44" s="19">
        <f ca="1">INDIRECT("'"&amp;$A44&amp;"'!AM35")</f>
        <v>80796</v>
      </c>
      <c r="D44" s="339"/>
      <c r="E44" s="19">
        <f ca="1">INDIRECT("'"&amp;$A44&amp;"'!AP18")</f>
        <v>0</v>
      </c>
      <c r="F44" s="19">
        <f ca="1">INDIRECT("'"&amp;$A44&amp;"'!AM18")</f>
        <v>0</v>
      </c>
      <c r="G44" s="95">
        <f ca="1">SUM(F44/C44*100)</f>
        <v>0</v>
      </c>
      <c r="H44" s="19">
        <f ca="1">INDIRECT("'"&amp;$A44&amp;"'!AZ18")</f>
        <v>0</v>
      </c>
      <c r="I44" s="95">
        <f ca="1">SUM(H44/B40*100)</f>
        <v>0</v>
      </c>
      <c r="J44" s="89"/>
      <c r="K44" s="88"/>
      <c r="L44" s="86"/>
      <c r="M44" s="87"/>
      <c r="N44" s="86"/>
      <c r="O44" s="61"/>
      <c r="P44" s="61"/>
      <c r="Q44" s="61"/>
      <c r="R44" s="61"/>
    </row>
    <row r="45" spans="1:18" s="60" customFormat="1" x14ac:dyDescent="0.35">
      <c r="A45" s="96" t="s">
        <v>3637</v>
      </c>
      <c r="B45" s="19">
        <f ca="1">INDIRECT("'"&amp;$A45&amp;"'!AW39")</f>
        <v>32</v>
      </c>
      <c r="C45" s="19">
        <f ca="1">INDIRECT("'"&amp;$A45&amp;"'!AM35")</f>
        <v>46407</v>
      </c>
      <c r="D45" s="340"/>
      <c r="E45" s="19">
        <f ca="1">INDIRECT("'"&amp;$A45&amp;"'!AP18")</f>
        <v>0</v>
      </c>
      <c r="F45" s="19">
        <f ca="1">INDIRECT("'"&amp;$A45&amp;"'!AM18")</f>
        <v>0</v>
      </c>
      <c r="G45" s="95">
        <f ca="1">SUM(F45/C45*100)</f>
        <v>0</v>
      </c>
      <c r="H45" s="19">
        <f ca="1">INDIRECT("'"&amp;$A45&amp;"'!AZ18")</f>
        <v>0</v>
      </c>
      <c r="I45" s="95">
        <f ca="1">SUM(H45/B41*100)</f>
        <v>0</v>
      </c>
      <c r="J45" s="89"/>
      <c r="K45" s="88"/>
      <c r="L45" s="86"/>
      <c r="M45" s="87"/>
      <c r="N45" s="86"/>
      <c r="O45" s="61"/>
      <c r="P45" s="61"/>
      <c r="Q45" s="61"/>
      <c r="R45" s="61"/>
    </row>
    <row r="46" spans="1:18" s="60" customFormat="1" x14ac:dyDescent="0.35">
      <c r="A46" s="94" t="s">
        <v>2529</v>
      </c>
      <c r="B46" s="91">
        <f ca="1">SUM(B44:B45)</f>
        <v>72</v>
      </c>
      <c r="C46" s="92">
        <f ca="1">SUM(C44:C45)</f>
        <v>127203</v>
      </c>
      <c r="D46" s="93"/>
      <c r="E46" s="91">
        <f t="shared" ref="E46:F46" ca="1" si="8">SUM(E44:E45)</f>
        <v>0</v>
      </c>
      <c r="F46" s="92">
        <f t="shared" ca="1" si="8"/>
        <v>0</v>
      </c>
      <c r="G46" s="90">
        <f ca="1">SUM(F46/C46*100)</f>
        <v>0</v>
      </c>
      <c r="H46" s="91">
        <f ca="1">SUM(H44:H45)</f>
        <v>0</v>
      </c>
      <c r="I46" s="90">
        <f ca="1">SUM(H46/B42*100)</f>
        <v>0</v>
      </c>
      <c r="J46" s="89"/>
      <c r="K46" s="88"/>
      <c r="L46" s="86"/>
      <c r="M46" s="87"/>
      <c r="N46" s="86"/>
      <c r="O46" s="61"/>
      <c r="P46" s="61"/>
      <c r="Q46" s="61"/>
      <c r="R46" s="61"/>
    </row>
    <row r="47" spans="1:18" s="60" customFormat="1" ht="8.15" customHeight="1" x14ac:dyDescent="0.25">
      <c r="A47" s="100"/>
      <c r="B47" s="98"/>
      <c r="C47" s="99"/>
      <c r="D47" s="338" t="s">
        <v>2598</v>
      </c>
      <c r="E47" s="87"/>
      <c r="F47" s="110"/>
      <c r="G47" s="97"/>
      <c r="H47" s="98"/>
      <c r="I47" s="97"/>
      <c r="J47" s="89"/>
      <c r="K47" s="88"/>
      <c r="L47" s="86"/>
      <c r="M47" s="87"/>
      <c r="N47" s="86"/>
      <c r="O47" s="61"/>
      <c r="P47" s="61"/>
      <c r="Q47" s="61"/>
      <c r="R47" s="61"/>
    </row>
    <row r="48" spans="1:18" s="60" customFormat="1" x14ac:dyDescent="0.35">
      <c r="A48" s="96" t="s">
        <v>3636</v>
      </c>
      <c r="B48" s="19">
        <f ca="1">INDIRECT("'"&amp;$A48&amp;"'!AW39")</f>
        <v>40</v>
      </c>
      <c r="C48" s="19">
        <f ca="1">INDIRECT("'"&amp;$A48&amp;"'!AM35")</f>
        <v>80796</v>
      </c>
      <c r="D48" s="339"/>
      <c r="E48" s="19">
        <f ca="1">INDIRECT("'"&amp;$A48&amp;"'!AP19")</f>
        <v>0</v>
      </c>
      <c r="F48" s="19">
        <f ca="1">INDIRECT("'"&amp;$A48&amp;"'!AM19")</f>
        <v>0</v>
      </c>
      <c r="G48" s="95">
        <f ca="1">SUM(F48/C48*100)</f>
        <v>0</v>
      </c>
      <c r="H48" s="19">
        <f ca="1">INDIRECT("'"&amp;$A48&amp;"'!AZ19")</f>
        <v>0</v>
      </c>
      <c r="I48" s="95">
        <f ca="1">SUM(H48/B44*100)</f>
        <v>0</v>
      </c>
      <c r="J48" s="89"/>
      <c r="K48" s="88"/>
      <c r="L48" s="86"/>
      <c r="M48" s="87"/>
      <c r="N48" s="86"/>
      <c r="O48" s="61"/>
      <c r="P48" s="61"/>
      <c r="Q48" s="61"/>
      <c r="R48" s="61"/>
    </row>
    <row r="49" spans="1:18" s="60" customFormat="1" x14ac:dyDescent="0.35">
      <c r="A49" s="96" t="s">
        <v>3637</v>
      </c>
      <c r="B49" s="19">
        <f ca="1">INDIRECT("'"&amp;$A49&amp;"'!AW39")</f>
        <v>32</v>
      </c>
      <c r="C49" s="19">
        <f ca="1">INDIRECT("'"&amp;$A49&amp;"'!AM35")</f>
        <v>46407</v>
      </c>
      <c r="D49" s="340"/>
      <c r="E49" s="19">
        <f ca="1">INDIRECT("'"&amp;$A49&amp;"'!AP19")</f>
        <v>0</v>
      </c>
      <c r="F49" s="19">
        <f ca="1">INDIRECT("'"&amp;$A49&amp;"'!AM19")</f>
        <v>0</v>
      </c>
      <c r="G49" s="95">
        <f ca="1">SUM(F49/C49*100)</f>
        <v>0</v>
      </c>
      <c r="H49" s="19">
        <f ca="1">INDIRECT("'"&amp;$A49&amp;"'!AZ19")</f>
        <v>0</v>
      </c>
      <c r="I49" s="95">
        <f ca="1">SUM(H49/B45*100)</f>
        <v>0</v>
      </c>
      <c r="J49" s="89"/>
      <c r="K49" s="88"/>
      <c r="L49" s="86"/>
      <c r="M49" s="87"/>
      <c r="N49" s="86"/>
      <c r="O49" s="61"/>
      <c r="P49" s="61"/>
      <c r="Q49" s="61"/>
      <c r="R49" s="61"/>
    </row>
    <row r="50" spans="1:18" s="60" customFormat="1" x14ac:dyDescent="0.35">
      <c r="A50" s="94" t="s">
        <v>2529</v>
      </c>
      <c r="B50" s="91">
        <f ca="1">SUM(B48:B49)</f>
        <v>72</v>
      </c>
      <c r="C50" s="92">
        <f ca="1">SUM(C48:C49)</f>
        <v>127203</v>
      </c>
      <c r="D50" s="93"/>
      <c r="E50" s="91">
        <f t="shared" ref="E50:F50" ca="1" si="9">SUM(E48:E49)</f>
        <v>0</v>
      </c>
      <c r="F50" s="92">
        <f t="shared" ca="1" si="9"/>
        <v>0</v>
      </c>
      <c r="G50" s="90">
        <f ca="1">SUM(F50/C50*100)</f>
        <v>0</v>
      </c>
      <c r="H50" s="91">
        <f ca="1">SUM(H48:H49)</f>
        <v>0</v>
      </c>
      <c r="I50" s="90">
        <f ca="1">SUM(H50/B46*100)</f>
        <v>0</v>
      </c>
      <c r="J50" s="89"/>
      <c r="K50" s="88"/>
      <c r="L50" s="86"/>
      <c r="M50" s="87"/>
      <c r="N50" s="86"/>
      <c r="O50" s="61"/>
      <c r="P50" s="61"/>
      <c r="Q50" s="61"/>
      <c r="R50" s="61"/>
    </row>
    <row r="51" spans="1:18" s="60" customFormat="1" ht="8.15" customHeight="1" x14ac:dyDescent="0.25">
      <c r="A51" s="103"/>
      <c r="B51" s="102"/>
      <c r="C51" s="101"/>
      <c r="D51" s="338" t="s">
        <v>2584</v>
      </c>
      <c r="E51" s="87"/>
      <c r="F51" s="110"/>
      <c r="G51" s="97"/>
      <c r="H51" s="98"/>
      <c r="I51" s="97"/>
      <c r="J51" s="89"/>
      <c r="K51" s="88"/>
      <c r="L51" s="86"/>
      <c r="M51" s="87"/>
      <c r="N51" s="86"/>
      <c r="O51" s="61"/>
      <c r="P51" s="61"/>
      <c r="Q51" s="61"/>
      <c r="R51" s="61"/>
    </row>
    <row r="52" spans="1:18" s="60" customFormat="1" ht="15" customHeight="1" x14ac:dyDescent="0.35">
      <c r="A52" s="96" t="s">
        <v>3636</v>
      </c>
      <c r="B52" s="19">
        <f ca="1">INDIRECT("'"&amp;$A52&amp;"'!AW39")</f>
        <v>40</v>
      </c>
      <c r="C52" s="19">
        <f ca="1">INDIRECT("'"&amp;$A52&amp;"'!AM35")</f>
        <v>80796</v>
      </c>
      <c r="D52" s="339"/>
      <c r="E52" s="19">
        <f ca="1">INDIRECT("'"&amp;$A52&amp;"'!AP20")</f>
        <v>0</v>
      </c>
      <c r="F52" s="19">
        <f ca="1">INDIRECT("'"&amp;$A52&amp;"'!AM20")</f>
        <v>0</v>
      </c>
      <c r="G52" s="95">
        <f ca="1">SUM(F52/C52*100)</f>
        <v>0</v>
      </c>
      <c r="H52" s="19">
        <f ca="1">INDIRECT("'"&amp;$A52&amp;"'!AZ20")</f>
        <v>0</v>
      </c>
      <c r="I52" s="95">
        <f ca="1">SUM(H52/B48*100)</f>
        <v>0</v>
      </c>
      <c r="J52" s="89"/>
      <c r="K52" s="88"/>
      <c r="L52" s="86"/>
      <c r="M52" s="87"/>
      <c r="N52" s="86"/>
      <c r="O52" s="61"/>
      <c r="P52" s="61"/>
      <c r="Q52" s="61"/>
      <c r="R52" s="61"/>
    </row>
    <row r="53" spans="1:18" s="60" customFormat="1" x14ac:dyDescent="0.35">
      <c r="A53" s="96" t="s">
        <v>3637</v>
      </c>
      <c r="B53" s="19">
        <f ca="1">INDIRECT("'"&amp;$A53&amp;"'!AW39")</f>
        <v>32</v>
      </c>
      <c r="C53" s="19">
        <f ca="1">INDIRECT("'"&amp;$A53&amp;"'!AM35")</f>
        <v>46407</v>
      </c>
      <c r="D53" s="340"/>
      <c r="E53" s="19">
        <f ca="1">INDIRECT("'"&amp;$A53&amp;"'!AP20")</f>
        <v>0</v>
      </c>
      <c r="F53" s="19">
        <f ca="1">INDIRECT("'"&amp;$A53&amp;"'!AM20")</f>
        <v>0</v>
      </c>
      <c r="G53" s="95">
        <f ca="1">SUM(F53/C53*100)</f>
        <v>0</v>
      </c>
      <c r="H53" s="19">
        <f ca="1">INDIRECT("'"&amp;$A53&amp;"'!AZ20")</f>
        <v>0</v>
      </c>
      <c r="I53" s="95">
        <f ca="1">SUM(H53/B49*100)</f>
        <v>0</v>
      </c>
      <c r="J53" s="89"/>
      <c r="K53" s="88"/>
      <c r="L53" s="86"/>
      <c r="M53" s="87"/>
      <c r="N53" s="86"/>
      <c r="O53" s="61"/>
      <c r="P53" s="61"/>
      <c r="Q53" s="61"/>
      <c r="R53" s="61"/>
    </row>
    <row r="54" spans="1:18" s="60" customFormat="1" x14ac:dyDescent="0.35">
      <c r="A54" s="94" t="s">
        <v>2529</v>
      </c>
      <c r="B54" s="91">
        <f ca="1">SUM(B52:B53)</f>
        <v>72</v>
      </c>
      <c r="C54" s="92">
        <f ca="1">SUM(C52:C53)</f>
        <v>127203</v>
      </c>
      <c r="D54" s="93"/>
      <c r="E54" s="91">
        <f t="shared" ref="E54:F54" ca="1" si="10">SUM(E52:E53)</f>
        <v>0</v>
      </c>
      <c r="F54" s="92">
        <f t="shared" ca="1" si="10"/>
        <v>0</v>
      </c>
      <c r="G54" s="90">
        <f ca="1">SUM(F54/C54*100)</f>
        <v>0</v>
      </c>
      <c r="H54" s="91">
        <f ca="1">SUM(H52:H53)</f>
        <v>0</v>
      </c>
      <c r="I54" s="90">
        <f ca="1">SUM(H54/B50*100)</f>
        <v>0</v>
      </c>
      <c r="J54" s="89"/>
      <c r="K54" s="88"/>
      <c r="L54" s="86"/>
      <c r="M54" s="87"/>
      <c r="N54" s="86"/>
      <c r="O54" s="61"/>
      <c r="P54" s="61"/>
      <c r="Q54" s="61"/>
      <c r="R54" s="61"/>
    </row>
    <row r="55" spans="1:18" s="60" customFormat="1" ht="8.15" customHeight="1" x14ac:dyDescent="0.25">
      <c r="A55" s="100"/>
      <c r="B55" s="98"/>
      <c r="C55" s="99"/>
      <c r="D55" s="338" t="s">
        <v>2577</v>
      </c>
      <c r="E55" s="87"/>
      <c r="F55" s="110"/>
      <c r="G55" s="97"/>
      <c r="H55" s="98"/>
      <c r="I55" s="97"/>
      <c r="J55" s="89"/>
      <c r="K55" s="88"/>
      <c r="L55" s="86"/>
      <c r="M55" s="87"/>
      <c r="N55" s="86"/>
      <c r="O55" s="61"/>
      <c r="P55" s="61"/>
      <c r="Q55" s="61"/>
      <c r="R55" s="61"/>
    </row>
    <row r="56" spans="1:18" s="60" customFormat="1" x14ac:dyDescent="0.35">
      <c r="A56" s="96" t="s">
        <v>3636</v>
      </c>
      <c r="B56" s="19">
        <f ca="1">INDIRECT("'"&amp;$A56&amp;"'!AW39")</f>
        <v>40</v>
      </c>
      <c r="C56" s="19">
        <f ca="1">INDIRECT("'"&amp;$A56&amp;"'!AM35")</f>
        <v>80796</v>
      </c>
      <c r="D56" s="339"/>
      <c r="E56" s="19">
        <f ca="1">INDIRECT("'"&amp;$A56&amp;"'!AP21")</f>
        <v>0</v>
      </c>
      <c r="F56" s="19">
        <f ca="1">INDIRECT("'"&amp;$A56&amp;"'!AM21")</f>
        <v>0</v>
      </c>
      <c r="G56" s="95">
        <f ca="1">SUM(F56/C56*100)</f>
        <v>0</v>
      </c>
      <c r="H56" s="19">
        <f ca="1">INDIRECT("'"&amp;$A56&amp;"'!AZ21")</f>
        <v>0</v>
      </c>
      <c r="I56" s="95">
        <f ca="1">SUM(H56/B52*100)</f>
        <v>0</v>
      </c>
      <c r="J56" s="89"/>
      <c r="K56" s="88"/>
      <c r="L56" s="86"/>
      <c r="M56" s="87"/>
      <c r="N56" s="86"/>
      <c r="O56" s="61"/>
      <c r="P56" s="61"/>
      <c r="Q56" s="61"/>
      <c r="R56" s="61"/>
    </row>
    <row r="57" spans="1:18" s="60" customFormat="1" x14ac:dyDescent="0.35">
      <c r="A57" s="96" t="s">
        <v>3637</v>
      </c>
      <c r="B57" s="19">
        <f ca="1">INDIRECT("'"&amp;$A57&amp;"'!AW39")</f>
        <v>32</v>
      </c>
      <c r="C57" s="19">
        <f ca="1">INDIRECT("'"&amp;$A57&amp;"'!AM35")</f>
        <v>46407</v>
      </c>
      <c r="D57" s="340"/>
      <c r="E57" s="19">
        <f ca="1">INDIRECT("'"&amp;$A57&amp;"'!AP21")</f>
        <v>0</v>
      </c>
      <c r="F57" s="19">
        <f ca="1">INDIRECT("'"&amp;$A57&amp;"'!AM21")</f>
        <v>0</v>
      </c>
      <c r="G57" s="95">
        <f ca="1">SUM(F57/C57*100)</f>
        <v>0</v>
      </c>
      <c r="H57" s="19">
        <f ca="1">INDIRECT("'"&amp;$A57&amp;"'!AZ21")</f>
        <v>0</v>
      </c>
      <c r="I57" s="95">
        <f ca="1">SUM(H57/B53*100)</f>
        <v>0</v>
      </c>
      <c r="J57" s="89"/>
      <c r="K57" s="88"/>
      <c r="L57" s="86"/>
      <c r="M57" s="87"/>
      <c r="N57" s="86"/>
      <c r="O57" s="61"/>
      <c r="P57" s="61"/>
      <c r="Q57" s="61"/>
      <c r="R57" s="61"/>
    </row>
    <row r="58" spans="1:18" s="60" customFormat="1" x14ac:dyDescent="0.35">
      <c r="A58" s="94" t="s">
        <v>2529</v>
      </c>
      <c r="B58" s="91">
        <f ca="1">SUM(B56:B57)</f>
        <v>72</v>
      </c>
      <c r="C58" s="92">
        <f ca="1">SUM(C56:C57)</f>
        <v>127203</v>
      </c>
      <c r="D58" s="93"/>
      <c r="E58" s="91">
        <f t="shared" ref="E58:F58" ca="1" si="11">SUM(E56:E57)</f>
        <v>0</v>
      </c>
      <c r="F58" s="92">
        <f t="shared" ca="1" si="11"/>
        <v>0</v>
      </c>
      <c r="G58" s="90">
        <f ca="1">SUM(F58/C58*100)</f>
        <v>0</v>
      </c>
      <c r="H58" s="91">
        <f ca="1">SUM(H56:H57)</f>
        <v>0</v>
      </c>
      <c r="I58" s="90">
        <f ca="1">SUM(H58/B54*100)</f>
        <v>0</v>
      </c>
      <c r="J58" s="89"/>
      <c r="K58" s="88"/>
      <c r="L58" s="86"/>
      <c r="M58" s="87"/>
      <c r="N58" s="86"/>
      <c r="O58" s="61"/>
      <c r="P58" s="61"/>
      <c r="Q58" s="61"/>
      <c r="R58" s="61"/>
    </row>
    <row r="59" spans="1:18" x14ac:dyDescent="0.35">
      <c r="A59" s="100"/>
      <c r="B59" s="98"/>
      <c r="C59" s="99"/>
      <c r="D59" s="338" t="s">
        <v>2578</v>
      </c>
      <c r="E59" s="87"/>
      <c r="F59" s="110"/>
      <c r="G59" s="97"/>
      <c r="H59" s="98"/>
      <c r="I59" s="97"/>
    </row>
    <row r="60" spans="1:18" x14ac:dyDescent="0.35">
      <c r="A60" s="96" t="s">
        <v>3636</v>
      </c>
      <c r="B60" s="19">
        <f ca="1">INDIRECT("'"&amp;$A60&amp;"'!AW39")</f>
        <v>40</v>
      </c>
      <c r="C60" s="19">
        <f ca="1">INDIRECT("'"&amp;$A60&amp;"'!AM35")</f>
        <v>80796</v>
      </c>
      <c r="D60" s="339"/>
      <c r="E60" s="19">
        <f ca="1">INDIRECT("'"&amp;$A60&amp;"'!AP22")</f>
        <v>0</v>
      </c>
      <c r="F60" s="19">
        <f ca="1">INDIRECT("'"&amp;$A60&amp;"'!AM22")</f>
        <v>0</v>
      </c>
      <c r="G60" s="95">
        <f ca="1">SUM(F60/C60*100)</f>
        <v>0</v>
      </c>
      <c r="H60" s="19">
        <f ca="1">INDIRECT("'"&amp;$A60&amp;"'!AZ22")</f>
        <v>0</v>
      </c>
      <c r="I60" s="95">
        <f ca="1">SUM(H60/B56*100)</f>
        <v>0</v>
      </c>
    </row>
    <row r="61" spans="1:18" x14ac:dyDescent="0.35">
      <c r="A61" s="96" t="s">
        <v>3637</v>
      </c>
      <c r="B61" s="19">
        <f ca="1">INDIRECT("'"&amp;$A61&amp;"'!AW39")</f>
        <v>32</v>
      </c>
      <c r="C61" s="19">
        <f ca="1">INDIRECT("'"&amp;$A61&amp;"'!AM35")</f>
        <v>46407</v>
      </c>
      <c r="D61" s="340"/>
      <c r="E61" s="19">
        <f ca="1">INDIRECT("'"&amp;$A61&amp;"'!AP22")</f>
        <v>0</v>
      </c>
      <c r="F61" s="19">
        <f ca="1">INDIRECT("'"&amp;$A61&amp;"'!AM22")</f>
        <v>0</v>
      </c>
      <c r="G61" s="95">
        <f ca="1">SUM(F61/C61*100)</f>
        <v>0</v>
      </c>
      <c r="H61" s="19">
        <f ca="1">INDIRECT("'"&amp;$A61&amp;"'!AZ22")</f>
        <v>0</v>
      </c>
      <c r="I61" s="95">
        <f ca="1">SUM(H61/B57*100)</f>
        <v>0</v>
      </c>
    </row>
    <row r="62" spans="1:18" x14ac:dyDescent="0.35">
      <c r="A62" s="94" t="s">
        <v>2529</v>
      </c>
      <c r="B62" s="91">
        <f ca="1">SUM(B60:B61)</f>
        <v>72</v>
      </c>
      <c r="C62" s="92">
        <f ca="1">SUM(C60:C61)</f>
        <v>127203</v>
      </c>
      <c r="D62" s="93"/>
      <c r="E62" s="91">
        <f t="shared" ref="E62" ca="1" si="12">SUM(E60:E61)</f>
        <v>0</v>
      </c>
      <c r="F62" s="92">
        <f t="shared" ref="F62" ca="1" si="13">SUM(F60:F61)</f>
        <v>0</v>
      </c>
      <c r="G62" s="90">
        <f ca="1">SUM(F62/C62*100)</f>
        <v>0</v>
      </c>
      <c r="H62" s="91">
        <f ca="1">SUM(H60:H61)</f>
        <v>0</v>
      </c>
      <c r="I62" s="90">
        <f ca="1">SUM(H62/B58*100)</f>
        <v>0</v>
      </c>
    </row>
    <row r="63" spans="1:18" x14ac:dyDescent="0.35">
      <c r="A63" s="100"/>
      <c r="B63" s="98"/>
      <c r="C63" s="99"/>
      <c r="D63" s="338" t="s">
        <v>2581</v>
      </c>
      <c r="E63" s="87"/>
      <c r="F63" s="110"/>
      <c r="G63" s="97"/>
      <c r="H63" s="98"/>
      <c r="I63" s="97"/>
    </row>
    <row r="64" spans="1:18" x14ac:dyDescent="0.35">
      <c r="A64" s="96" t="s">
        <v>3636</v>
      </c>
      <c r="B64" s="19">
        <f ca="1">INDIRECT("'"&amp;$A64&amp;"'!AW39")</f>
        <v>40</v>
      </c>
      <c r="C64" s="19">
        <f ca="1">INDIRECT("'"&amp;$A64&amp;"'!AM35")</f>
        <v>80796</v>
      </c>
      <c r="D64" s="339"/>
      <c r="E64" s="19">
        <f ca="1">INDIRECT("'"&amp;$A64&amp;"'!AP23")</f>
        <v>0</v>
      </c>
      <c r="F64" s="19">
        <f ca="1">INDIRECT("'"&amp;$A64&amp;"'!AM23")</f>
        <v>0</v>
      </c>
      <c r="G64" s="95">
        <f ca="1">SUM(F64/C64*100)</f>
        <v>0</v>
      </c>
      <c r="H64" s="19">
        <f ca="1">INDIRECT("'"&amp;$A64&amp;"'!AZ23")</f>
        <v>0</v>
      </c>
      <c r="I64" s="95">
        <f ca="1">SUM(H64/B60*100)</f>
        <v>0</v>
      </c>
    </row>
    <row r="65" spans="1:9" x14ac:dyDescent="0.35">
      <c r="A65" s="96" t="s">
        <v>3637</v>
      </c>
      <c r="B65" s="19">
        <f ca="1">INDIRECT("'"&amp;$A65&amp;"'!AW39")</f>
        <v>32</v>
      </c>
      <c r="C65" s="19">
        <f ca="1">INDIRECT("'"&amp;$A65&amp;"'!AM35")</f>
        <v>46407</v>
      </c>
      <c r="D65" s="340"/>
      <c r="E65" s="19">
        <f ca="1">INDIRECT("'"&amp;$A65&amp;"'!AP23")</f>
        <v>0</v>
      </c>
      <c r="F65" s="19">
        <f ca="1">INDIRECT("'"&amp;$A65&amp;"'!AM23")</f>
        <v>0</v>
      </c>
      <c r="G65" s="95">
        <f ca="1">SUM(F65/C65*100)</f>
        <v>0</v>
      </c>
      <c r="H65" s="19">
        <f ca="1">INDIRECT("'"&amp;$A65&amp;"'!AZ23")</f>
        <v>0</v>
      </c>
      <c r="I65" s="95">
        <f ca="1">SUM(H65/B61*100)</f>
        <v>0</v>
      </c>
    </row>
    <row r="66" spans="1:9" x14ac:dyDescent="0.35">
      <c r="A66" s="94" t="s">
        <v>2529</v>
      </c>
      <c r="B66" s="91">
        <f ca="1">SUM(B64:B65)</f>
        <v>72</v>
      </c>
      <c r="C66" s="92">
        <f ca="1">SUM(C64:C65)</f>
        <v>127203</v>
      </c>
      <c r="D66" s="93"/>
      <c r="E66" s="91">
        <f t="shared" ref="E66" ca="1" si="14">SUM(E64:E65)</f>
        <v>0</v>
      </c>
      <c r="F66" s="92">
        <f t="shared" ref="F66" ca="1" si="15">SUM(F64:F65)</f>
        <v>0</v>
      </c>
      <c r="G66" s="90">
        <f ca="1">SUM(F66/C66*100)</f>
        <v>0</v>
      </c>
      <c r="H66" s="91">
        <f ca="1">SUM(H64:H65)</f>
        <v>0</v>
      </c>
      <c r="I66" s="90">
        <f ca="1">SUM(H66/B62*100)</f>
        <v>0</v>
      </c>
    </row>
    <row r="67" spans="1:9" x14ac:dyDescent="0.35">
      <c r="A67" s="100"/>
      <c r="B67" s="98"/>
      <c r="C67" s="99"/>
      <c r="D67" s="338" t="s">
        <v>2579</v>
      </c>
      <c r="E67" s="87"/>
      <c r="F67" s="110"/>
      <c r="G67" s="97"/>
      <c r="H67" s="98"/>
      <c r="I67" s="97"/>
    </row>
    <row r="68" spans="1:9" x14ac:dyDescent="0.35">
      <c r="A68" s="96" t="s">
        <v>3636</v>
      </c>
      <c r="B68" s="19">
        <f ca="1">INDIRECT("'"&amp;$A68&amp;"'!AW39")</f>
        <v>40</v>
      </c>
      <c r="C68" s="19">
        <f ca="1">INDIRECT("'"&amp;$A68&amp;"'!AM35")</f>
        <v>80796</v>
      </c>
      <c r="D68" s="339"/>
      <c r="E68" s="19">
        <f ca="1">INDIRECT("'"&amp;$A68&amp;"'!AP24")</f>
        <v>0</v>
      </c>
      <c r="F68" s="19">
        <f ca="1">INDIRECT("'"&amp;$A68&amp;"'!AM24")</f>
        <v>0</v>
      </c>
      <c r="G68" s="95">
        <f ca="1">SUM(F68/C68*100)</f>
        <v>0</v>
      </c>
      <c r="H68" s="19">
        <f ca="1">INDIRECT("'"&amp;$A68&amp;"'!AZ24")</f>
        <v>0</v>
      </c>
      <c r="I68" s="95">
        <f ca="1">SUM(H68/B64*100)</f>
        <v>0</v>
      </c>
    </row>
    <row r="69" spans="1:9" x14ac:dyDescent="0.35">
      <c r="A69" s="96" t="s">
        <v>3637</v>
      </c>
      <c r="B69" s="19">
        <f ca="1">INDIRECT("'"&amp;$A69&amp;"'!AW39")</f>
        <v>32</v>
      </c>
      <c r="C69" s="19">
        <f ca="1">INDIRECT("'"&amp;$A69&amp;"'!AM35")</f>
        <v>46407</v>
      </c>
      <c r="D69" s="340"/>
      <c r="E69" s="19">
        <f ca="1">INDIRECT("'"&amp;$A69&amp;"'!AP24")</f>
        <v>0</v>
      </c>
      <c r="F69" s="19">
        <f ca="1">INDIRECT("'"&amp;$A69&amp;"'!AM24")</f>
        <v>0</v>
      </c>
      <c r="G69" s="95">
        <f ca="1">SUM(F69/C69*100)</f>
        <v>0</v>
      </c>
      <c r="H69" s="19">
        <f ca="1">INDIRECT("'"&amp;$A69&amp;"'!AZ24")</f>
        <v>0</v>
      </c>
      <c r="I69" s="95">
        <f ca="1">SUM(H69/B65*100)</f>
        <v>0</v>
      </c>
    </row>
    <row r="70" spans="1:9" x14ac:dyDescent="0.35">
      <c r="A70" s="94" t="s">
        <v>2529</v>
      </c>
      <c r="B70" s="91">
        <f ca="1">SUM(B68:B69)</f>
        <v>72</v>
      </c>
      <c r="C70" s="92">
        <f ca="1">SUM(C68:C69)</f>
        <v>127203</v>
      </c>
      <c r="D70" s="93"/>
      <c r="E70" s="91">
        <f t="shared" ref="E70" ca="1" si="16">SUM(E68:E69)</f>
        <v>0</v>
      </c>
      <c r="F70" s="92">
        <f t="shared" ref="F70" ca="1" si="17">SUM(F68:F69)</f>
        <v>0</v>
      </c>
      <c r="G70" s="90">
        <f ca="1">SUM(F70/C70*100)</f>
        <v>0</v>
      </c>
      <c r="H70" s="91">
        <f ca="1">SUM(H68:H69)</f>
        <v>0</v>
      </c>
      <c r="I70" s="90">
        <f ca="1">SUM(H70/B66*100)</f>
        <v>0</v>
      </c>
    </row>
    <row r="71" spans="1:9" x14ac:dyDescent="0.35">
      <c r="A71" s="100"/>
      <c r="B71" s="98"/>
      <c r="C71" s="99"/>
      <c r="D71" s="338" t="s">
        <v>2585</v>
      </c>
      <c r="E71" s="87"/>
      <c r="F71" s="110"/>
      <c r="G71" s="97"/>
      <c r="H71" s="98"/>
      <c r="I71" s="97"/>
    </row>
    <row r="72" spans="1:9" x14ac:dyDescent="0.35">
      <c r="A72" s="96" t="s">
        <v>3636</v>
      </c>
      <c r="B72" s="19">
        <f ca="1">INDIRECT("'"&amp;$A72&amp;"'!AW39")</f>
        <v>40</v>
      </c>
      <c r="C72" s="19">
        <f ca="1">INDIRECT("'"&amp;$A72&amp;"'!AM35")</f>
        <v>80796</v>
      </c>
      <c r="D72" s="339"/>
      <c r="E72" s="19">
        <f ca="1">INDIRECT("'"&amp;$A72&amp;"'!AP25")</f>
        <v>0</v>
      </c>
      <c r="F72" s="19">
        <f ca="1">INDIRECT("'"&amp;$A72&amp;"'!AM25")</f>
        <v>0</v>
      </c>
      <c r="G72" s="95">
        <f ca="1">SUM(F72/C72*100)</f>
        <v>0</v>
      </c>
      <c r="H72" s="19">
        <f ca="1">INDIRECT("'"&amp;$A72&amp;"'!AZ25")</f>
        <v>0</v>
      </c>
      <c r="I72" s="95">
        <f ca="1">SUM(H72/B68*100)</f>
        <v>0</v>
      </c>
    </row>
    <row r="73" spans="1:9" x14ac:dyDescent="0.35">
      <c r="A73" s="96" t="s">
        <v>3637</v>
      </c>
      <c r="B73" s="19">
        <f ca="1">INDIRECT("'"&amp;$A73&amp;"'!AW39")</f>
        <v>32</v>
      </c>
      <c r="C73" s="19">
        <f ca="1">INDIRECT("'"&amp;$A73&amp;"'!AM35")</f>
        <v>46407</v>
      </c>
      <c r="D73" s="340"/>
      <c r="E73" s="19">
        <f ca="1">INDIRECT("'"&amp;$A73&amp;"'!AP25")</f>
        <v>0</v>
      </c>
      <c r="F73" s="19">
        <f ca="1">INDIRECT("'"&amp;$A73&amp;"'!AM25")</f>
        <v>0</v>
      </c>
      <c r="G73" s="95">
        <f ca="1">SUM(F73/C73*100)</f>
        <v>0</v>
      </c>
      <c r="H73" s="19">
        <f ca="1">INDIRECT("'"&amp;$A73&amp;"'!AZ25")</f>
        <v>0</v>
      </c>
      <c r="I73" s="95">
        <f ca="1">SUM(H73/B69*100)</f>
        <v>0</v>
      </c>
    </row>
    <row r="74" spans="1:9" x14ac:dyDescent="0.35">
      <c r="A74" s="94" t="s">
        <v>2529</v>
      </c>
      <c r="B74" s="91">
        <f ca="1">SUM(B72:B73)</f>
        <v>72</v>
      </c>
      <c r="C74" s="92">
        <f ca="1">SUM(C72:C73)</f>
        <v>127203</v>
      </c>
      <c r="D74" s="93"/>
      <c r="E74" s="91">
        <f t="shared" ref="E74" ca="1" si="18">SUM(E72:E73)</f>
        <v>0</v>
      </c>
      <c r="F74" s="92">
        <f t="shared" ref="F74" ca="1" si="19">SUM(F72:F73)</f>
        <v>0</v>
      </c>
      <c r="G74" s="90">
        <f ca="1">SUM(F74/C74*100)</f>
        <v>0</v>
      </c>
      <c r="H74" s="91">
        <f ca="1">SUM(H72:H73)</f>
        <v>0</v>
      </c>
      <c r="I74" s="90">
        <f ca="1">SUM(H74/B70*100)</f>
        <v>0</v>
      </c>
    </row>
    <row r="75" spans="1:9" x14ac:dyDescent="0.35">
      <c r="A75" s="100"/>
      <c r="B75" s="98"/>
      <c r="C75" s="99"/>
      <c r="D75" s="338" t="s">
        <v>2586</v>
      </c>
      <c r="E75" s="87"/>
      <c r="F75" s="110"/>
      <c r="G75" s="97"/>
      <c r="H75" s="98"/>
      <c r="I75" s="97"/>
    </row>
    <row r="76" spans="1:9" x14ac:dyDescent="0.35">
      <c r="A76" s="96" t="s">
        <v>3636</v>
      </c>
      <c r="B76" s="19">
        <f ca="1">INDIRECT("'"&amp;$A76&amp;"'!AW39")</f>
        <v>40</v>
      </c>
      <c r="C76" s="19">
        <f ca="1">INDIRECT("'"&amp;$A76&amp;"'!AM35")</f>
        <v>80796</v>
      </c>
      <c r="D76" s="339"/>
      <c r="E76" s="19">
        <f ca="1">INDIRECT("'"&amp;$A76&amp;"'!AP27")</f>
        <v>0</v>
      </c>
      <c r="F76" s="19">
        <f ca="1">INDIRECT("'"&amp;$A76&amp;"'!AM27")</f>
        <v>0</v>
      </c>
      <c r="G76" s="95">
        <f ca="1">SUM(F76/C76*100)</f>
        <v>0</v>
      </c>
      <c r="H76" s="19">
        <f ca="1">INDIRECT("'"&amp;$A76&amp;"'!AZ27")</f>
        <v>0</v>
      </c>
      <c r="I76" s="95">
        <f ca="1">SUM(H76/B72*100)</f>
        <v>0</v>
      </c>
    </row>
    <row r="77" spans="1:9" x14ac:dyDescent="0.35">
      <c r="A77" s="96" t="s">
        <v>3637</v>
      </c>
      <c r="B77" s="19">
        <f ca="1">INDIRECT("'"&amp;$A77&amp;"'!AW39")</f>
        <v>32</v>
      </c>
      <c r="C77" s="19">
        <f ca="1">INDIRECT("'"&amp;$A77&amp;"'!AM35")</f>
        <v>46407</v>
      </c>
      <c r="D77" s="340"/>
      <c r="E77" s="19">
        <f ca="1">INDIRECT("'"&amp;$A77&amp;"'!AP27")</f>
        <v>3</v>
      </c>
      <c r="F77" s="19">
        <f ca="1">INDIRECT("'"&amp;$A77&amp;"'!AM27")</f>
        <v>385</v>
      </c>
      <c r="G77" s="95">
        <f ca="1">SUM(F77/C77*100)</f>
        <v>0.82961622169069327</v>
      </c>
      <c r="H77" s="19">
        <f ca="1">INDIRECT("'"&amp;$A77&amp;"'!AZ27")</f>
        <v>0</v>
      </c>
      <c r="I77" s="95">
        <f ca="1">SUM(H77/B73*100)</f>
        <v>0</v>
      </c>
    </row>
    <row r="78" spans="1:9" x14ac:dyDescent="0.35">
      <c r="A78" s="94" t="s">
        <v>2529</v>
      </c>
      <c r="B78" s="91">
        <f ca="1">SUM(B76:B77)</f>
        <v>72</v>
      </c>
      <c r="C78" s="92">
        <f ca="1">SUM(C76:C77)</f>
        <v>127203</v>
      </c>
      <c r="D78" s="93"/>
      <c r="E78" s="91">
        <f t="shared" ref="E78" ca="1" si="20">SUM(E76:E77)</f>
        <v>3</v>
      </c>
      <c r="F78" s="92">
        <f t="shared" ref="F78" ca="1" si="21">SUM(F76:F77)</f>
        <v>385</v>
      </c>
      <c r="G78" s="90">
        <f ca="1">SUM(F78/C78*100)</f>
        <v>0.30266581763008732</v>
      </c>
      <c r="H78" s="91">
        <f ca="1">SUM(H76:H77)</f>
        <v>0</v>
      </c>
      <c r="I78" s="90">
        <f ca="1">SUM(H78/B74*100)</f>
        <v>0</v>
      </c>
    </row>
    <row r="79" spans="1:9" x14ac:dyDescent="0.35">
      <c r="A79" s="100"/>
      <c r="B79" s="98"/>
      <c r="C79" s="99"/>
      <c r="D79" s="338" t="s">
        <v>2587</v>
      </c>
      <c r="E79" s="87"/>
      <c r="F79" s="110"/>
      <c r="G79" s="97"/>
      <c r="H79" s="98"/>
      <c r="I79" s="97"/>
    </row>
    <row r="80" spans="1:9" x14ac:dyDescent="0.35">
      <c r="A80" s="96" t="s">
        <v>3636</v>
      </c>
      <c r="B80" s="19">
        <f ca="1">INDIRECT("'"&amp;$A80&amp;"'!AW39")</f>
        <v>40</v>
      </c>
      <c r="C80" s="19">
        <f ca="1">INDIRECT("'"&amp;$A80&amp;"'!AM35")</f>
        <v>80796</v>
      </c>
      <c r="D80" s="339"/>
      <c r="E80" s="19">
        <f ca="1">INDIRECT("'"&amp;$A80&amp;"'!AP28")</f>
        <v>0</v>
      </c>
      <c r="F80" s="19">
        <f ca="1">INDIRECT("'"&amp;$A80&amp;"'!AM28")</f>
        <v>0</v>
      </c>
      <c r="G80" s="95">
        <f ca="1">SUM(F80/C80*100)</f>
        <v>0</v>
      </c>
      <c r="H80" s="19">
        <f ca="1">INDIRECT("'"&amp;$A80&amp;"'!AZ28")</f>
        <v>0</v>
      </c>
      <c r="I80" s="95">
        <f ca="1">SUM(H80/B76*100)</f>
        <v>0</v>
      </c>
    </row>
    <row r="81" spans="1:9" x14ac:dyDescent="0.35">
      <c r="A81" s="96" t="s">
        <v>3637</v>
      </c>
      <c r="B81" s="19">
        <f ca="1">INDIRECT("'"&amp;$A81&amp;"'!AW39")</f>
        <v>32</v>
      </c>
      <c r="C81" s="19">
        <f ca="1">INDIRECT("'"&amp;$A81&amp;"'!AM35")</f>
        <v>46407</v>
      </c>
      <c r="D81" s="340"/>
      <c r="E81" s="19">
        <f ca="1">INDIRECT("'"&amp;$A81&amp;"'!AP28")</f>
        <v>0</v>
      </c>
      <c r="F81" s="19">
        <f ca="1">INDIRECT("'"&amp;$A81&amp;"'!AM28")</f>
        <v>0</v>
      </c>
      <c r="G81" s="95">
        <f ca="1">SUM(F81/C81*100)</f>
        <v>0</v>
      </c>
      <c r="H81" s="19">
        <f ca="1">INDIRECT("'"&amp;$A81&amp;"'!AZ28")</f>
        <v>0</v>
      </c>
      <c r="I81" s="95">
        <f ca="1">SUM(H81/B77*100)</f>
        <v>0</v>
      </c>
    </row>
    <row r="82" spans="1:9" x14ac:dyDescent="0.35">
      <c r="A82" s="94" t="s">
        <v>2529</v>
      </c>
      <c r="B82" s="91">
        <f ca="1">SUM(B80:B81)</f>
        <v>72</v>
      </c>
      <c r="C82" s="92">
        <f ca="1">SUM(C80:C81)</f>
        <v>127203</v>
      </c>
      <c r="D82" s="93"/>
      <c r="E82" s="91">
        <f t="shared" ref="E82" ca="1" si="22">SUM(E80:E81)</f>
        <v>0</v>
      </c>
      <c r="F82" s="92">
        <f t="shared" ref="F82" ca="1" si="23">SUM(F80:F81)</f>
        <v>0</v>
      </c>
      <c r="G82" s="90">
        <f ca="1">SUM(F82/C82*100)</f>
        <v>0</v>
      </c>
      <c r="H82" s="91">
        <f ca="1">SUM(H80:H81)</f>
        <v>0</v>
      </c>
      <c r="I82" s="90">
        <f ca="1">SUM(H82/B78*100)</f>
        <v>0</v>
      </c>
    </row>
    <row r="83" spans="1:9" x14ac:dyDescent="0.35">
      <c r="A83" s="100"/>
      <c r="B83" s="98"/>
      <c r="C83" s="99"/>
      <c r="D83" s="338" t="s">
        <v>2580</v>
      </c>
      <c r="E83" s="87"/>
      <c r="F83" s="110"/>
      <c r="G83" s="97"/>
      <c r="H83" s="98"/>
      <c r="I83" s="97"/>
    </row>
    <row r="84" spans="1:9" x14ac:dyDescent="0.35">
      <c r="A84" s="96" t="s">
        <v>3636</v>
      </c>
      <c r="B84" s="19">
        <f ca="1">INDIRECT("'"&amp;$A84&amp;"'!AW39")</f>
        <v>40</v>
      </c>
      <c r="C84" s="19">
        <f ca="1">INDIRECT("'"&amp;$A84&amp;"'!AM35")</f>
        <v>80796</v>
      </c>
      <c r="D84" s="339"/>
      <c r="E84" s="19">
        <f ca="1">INDIRECT("'"&amp;$A84&amp;"'!AP29")</f>
        <v>0</v>
      </c>
      <c r="F84" s="19">
        <f ca="1">INDIRECT("'"&amp;$A84&amp;"'!AM29")</f>
        <v>0</v>
      </c>
      <c r="G84" s="95">
        <f ca="1">SUM(F84/C84*100)</f>
        <v>0</v>
      </c>
      <c r="H84" s="19">
        <f ca="1">INDIRECT("'"&amp;$A84&amp;"'!AZ29")</f>
        <v>0</v>
      </c>
      <c r="I84" s="95">
        <f ca="1">SUM(H84/B80*100)</f>
        <v>0</v>
      </c>
    </row>
    <row r="85" spans="1:9" x14ac:dyDescent="0.35">
      <c r="A85" s="96" t="s">
        <v>3637</v>
      </c>
      <c r="B85" s="19">
        <f ca="1">INDIRECT("'"&amp;$A85&amp;"'!AW39")</f>
        <v>32</v>
      </c>
      <c r="C85" s="19">
        <f ca="1">INDIRECT("'"&amp;$A85&amp;"'!AM35")</f>
        <v>46407</v>
      </c>
      <c r="D85" s="340"/>
      <c r="E85" s="19">
        <f ca="1">INDIRECT("'"&amp;$A85&amp;"'!AP29")</f>
        <v>0</v>
      </c>
      <c r="F85" s="19">
        <f ca="1">INDIRECT("'"&amp;$A85&amp;"'!AM29")</f>
        <v>0</v>
      </c>
      <c r="G85" s="95">
        <f ca="1">SUM(F85/C85*100)</f>
        <v>0</v>
      </c>
      <c r="H85" s="19">
        <f ca="1">INDIRECT("'"&amp;$A85&amp;"'!AZ29")</f>
        <v>0</v>
      </c>
      <c r="I85" s="95">
        <f ca="1">SUM(H85/B81*100)</f>
        <v>0</v>
      </c>
    </row>
    <row r="86" spans="1:9" x14ac:dyDescent="0.35">
      <c r="A86" s="94" t="s">
        <v>2529</v>
      </c>
      <c r="B86" s="91">
        <f ca="1">SUM(B84:B85)</f>
        <v>72</v>
      </c>
      <c r="C86" s="92">
        <f ca="1">SUM(C84:C85)</f>
        <v>127203</v>
      </c>
      <c r="D86" s="93"/>
      <c r="E86" s="91">
        <f t="shared" ref="E86" ca="1" si="24">SUM(E84:E85)</f>
        <v>0</v>
      </c>
      <c r="F86" s="92">
        <f t="shared" ref="F86" ca="1" si="25">SUM(F84:F85)</f>
        <v>0</v>
      </c>
      <c r="G86" s="90">
        <f ca="1">SUM(F86/C86*100)</f>
        <v>0</v>
      </c>
      <c r="H86" s="91">
        <f ca="1">SUM(H84:H85)</f>
        <v>0</v>
      </c>
      <c r="I86" s="90">
        <f ca="1">SUM(H86/B82*100)</f>
        <v>0</v>
      </c>
    </row>
    <row r="87" spans="1:9" x14ac:dyDescent="0.35">
      <c r="A87" s="100"/>
      <c r="B87" s="98"/>
      <c r="C87" s="99"/>
      <c r="D87" s="338" t="s">
        <v>2597</v>
      </c>
      <c r="E87" s="87"/>
      <c r="F87" s="110"/>
      <c r="G87" s="97"/>
      <c r="H87" s="98"/>
      <c r="I87" s="97"/>
    </row>
    <row r="88" spans="1:9" x14ac:dyDescent="0.35">
      <c r="A88" s="96" t="s">
        <v>3636</v>
      </c>
      <c r="B88" s="19">
        <f ca="1">INDIRECT("'"&amp;$A88&amp;"'!AW39")</f>
        <v>40</v>
      </c>
      <c r="C88" s="19">
        <f ca="1">INDIRECT("'"&amp;$A88&amp;"'!AM35")</f>
        <v>80796</v>
      </c>
      <c r="D88" s="339"/>
      <c r="E88" s="19">
        <f ca="1">INDIRECT("'"&amp;$A88&amp;"'!AP31")</f>
        <v>0</v>
      </c>
      <c r="F88" s="19">
        <f ca="1">INDIRECT("'"&amp;$A88&amp;"'!AM31")</f>
        <v>0</v>
      </c>
      <c r="G88" s="95">
        <f ca="1">SUM(F88/C88*100)</f>
        <v>0</v>
      </c>
      <c r="H88" s="19">
        <f ca="1">INDIRECT("'"&amp;$A88&amp;"'!AZ31")</f>
        <v>0</v>
      </c>
      <c r="I88" s="95">
        <f ca="1">SUM(H88/B84*100)</f>
        <v>0</v>
      </c>
    </row>
    <row r="89" spans="1:9" x14ac:dyDescent="0.35">
      <c r="A89" s="96" t="s">
        <v>3637</v>
      </c>
      <c r="B89" s="19">
        <f ca="1">INDIRECT("'"&amp;$A89&amp;"'!AW39")</f>
        <v>32</v>
      </c>
      <c r="C89" s="19">
        <f ca="1">INDIRECT("'"&amp;$A89&amp;"'!AM35")</f>
        <v>46407</v>
      </c>
      <c r="D89" s="340"/>
      <c r="E89" s="19">
        <f ca="1">INDIRECT("'"&amp;$A89&amp;"'!AP31")</f>
        <v>0</v>
      </c>
      <c r="F89" s="19">
        <f ca="1">INDIRECT("'"&amp;$A89&amp;"'!AM31")</f>
        <v>0</v>
      </c>
      <c r="G89" s="95">
        <f ca="1">SUM(F89/C89*100)</f>
        <v>0</v>
      </c>
      <c r="H89" s="19">
        <f ca="1">INDIRECT("'"&amp;$A89&amp;"'!AZ31")</f>
        <v>0</v>
      </c>
      <c r="I89" s="95">
        <f ca="1">SUM(H89/B85*100)</f>
        <v>0</v>
      </c>
    </row>
    <row r="90" spans="1:9" x14ac:dyDescent="0.35">
      <c r="A90" s="94" t="s">
        <v>2529</v>
      </c>
      <c r="B90" s="91">
        <f ca="1">SUM(B88:B89)</f>
        <v>72</v>
      </c>
      <c r="C90" s="92">
        <f ca="1">SUM(C88:C89)</f>
        <v>127203</v>
      </c>
      <c r="D90" s="93"/>
      <c r="E90" s="91">
        <f t="shared" ref="E90" ca="1" si="26">SUM(E88:E89)</f>
        <v>0</v>
      </c>
      <c r="F90" s="92">
        <f t="shared" ref="F90" ca="1" si="27">SUM(F88:F89)</f>
        <v>0</v>
      </c>
      <c r="G90" s="90">
        <f ca="1">SUM(F90/C90*100)</f>
        <v>0</v>
      </c>
      <c r="H90" s="91">
        <f ca="1">SUM(H88:H89)</f>
        <v>0</v>
      </c>
      <c r="I90" s="90">
        <f ca="1">SUM(H90/B86*100)</f>
        <v>0</v>
      </c>
    </row>
    <row r="91" spans="1:9" x14ac:dyDescent="0.35">
      <c r="A91" s="100"/>
      <c r="B91" s="98"/>
      <c r="C91" s="99"/>
      <c r="D91" s="338" t="s">
        <v>2588</v>
      </c>
      <c r="E91" s="87"/>
      <c r="F91" s="110"/>
      <c r="G91" s="97"/>
      <c r="H91" s="98"/>
      <c r="I91" s="97"/>
    </row>
    <row r="92" spans="1:9" x14ac:dyDescent="0.35">
      <c r="A92" s="96" t="s">
        <v>3636</v>
      </c>
      <c r="B92" s="19">
        <f ca="1">INDIRECT("'"&amp;$A92&amp;"'!AW39")</f>
        <v>40</v>
      </c>
      <c r="C92" s="19">
        <f ca="1">INDIRECT("'"&amp;$A92&amp;"'!AM35")</f>
        <v>80796</v>
      </c>
      <c r="D92" s="339"/>
      <c r="E92" s="19">
        <f ca="1">INDIRECT("'"&amp;$A92&amp;"'!AP32")</f>
        <v>1</v>
      </c>
      <c r="F92" s="19">
        <f ca="1">INDIRECT("'"&amp;$A92&amp;"'!AM32")</f>
        <v>112</v>
      </c>
      <c r="G92" s="95">
        <f ca="1">SUM(F92/C92*100)</f>
        <v>0.13862072379820783</v>
      </c>
      <c r="H92" s="19">
        <f ca="1">INDIRECT("'"&amp;$A92&amp;"'!AZ32")</f>
        <v>0</v>
      </c>
      <c r="I92" s="95">
        <f ca="1">SUM(H92/B88*100)</f>
        <v>0</v>
      </c>
    </row>
    <row r="93" spans="1:9" x14ac:dyDescent="0.35">
      <c r="A93" s="96" t="s">
        <v>3637</v>
      </c>
      <c r="B93" s="19">
        <f ca="1">INDIRECT("'"&amp;$A93&amp;"'!AW39")</f>
        <v>32</v>
      </c>
      <c r="C93" s="19">
        <f ca="1">INDIRECT("'"&amp;$A93&amp;"'!AM35")</f>
        <v>46407</v>
      </c>
      <c r="D93" s="340"/>
      <c r="E93" s="19">
        <f ca="1">INDIRECT("'"&amp;$A93&amp;"'!AP32")</f>
        <v>1</v>
      </c>
      <c r="F93" s="19">
        <f ca="1">INDIRECT("'"&amp;$A93&amp;"'!AM32")</f>
        <v>81</v>
      </c>
      <c r="G93" s="95">
        <f ca="1">SUM(F93/C93*100)</f>
        <v>0.17454263365440559</v>
      </c>
      <c r="H93" s="19">
        <f ca="1">INDIRECT("'"&amp;$A93&amp;"'!AZ32")</f>
        <v>0</v>
      </c>
      <c r="I93" s="95">
        <f ca="1">SUM(H93/B89*100)</f>
        <v>0</v>
      </c>
    </row>
    <row r="94" spans="1:9" x14ac:dyDescent="0.35">
      <c r="A94" s="94" t="s">
        <v>2529</v>
      </c>
      <c r="B94" s="91">
        <f ca="1">SUM(B92:B93)</f>
        <v>72</v>
      </c>
      <c r="C94" s="92">
        <f ca="1">SUM(C92:C93)</f>
        <v>127203</v>
      </c>
      <c r="D94" s="93"/>
      <c r="E94" s="91">
        <f t="shared" ref="E94" ca="1" si="28">SUM(E92:E93)</f>
        <v>2</v>
      </c>
      <c r="F94" s="92">
        <f t="shared" ref="F94" ca="1" si="29">SUM(F92:F93)</f>
        <v>193</v>
      </c>
      <c r="G94" s="90">
        <f ca="1">SUM(F94/C94*100)</f>
        <v>0.15172598130547235</v>
      </c>
      <c r="H94" s="91">
        <f ca="1">SUM(H92:H93)</f>
        <v>0</v>
      </c>
      <c r="I94" s="90">
        <f ca="1">SUM(H94/B90*100)</f>
        <v>0</v>
      </c>
    </row>
    <row r="95" spans="1:9" x14ac:dyDescent="0.35">
      <c r="A95" s="100"/>
      <c r="B95" s="98"/>
      <c r="C95" s="99"/>
      <c r="D95" s="338" t="s">
        <v>2589</v>
      </c>
      <c r="E95" s="87"/>
      <c r="F95" s="110"/>
      <c r="G95" s="97"/>
      <c r="H95" s="98"/>
      <c r="I95" s="97"/>
    </row>
    <row r="96" spans="1:9" x14ac:dyDescent="0.35">
      <c r="A96" s="96" t="s">
        <v>3636</v>
      </c>
      <c r="B96" s="19">
        <f ca="1">INDIRECT("'"&amp;$A96&amp;"'!AW39")</f>
        <v>40</v>
      </c>
      <c r="C96" s="19">
        <f ca="1">INDIRECT("'"&amp;$A96&amp;"'!AM35")</f>
        <v>80796</v>
      </c>
      <c r="D96" s="339"/>
      <c r="E96" s="19">
        <f ca="1">INDIRECT("'"&amp;$A96&amp;"'!AP33")</f>
        <v>0</v>
      </c>
      <c r="F96" s="19">
        <f ca="1">INDIRECT("'"&amp;$A96&amp;"'!AM33")</f>
        <v>0</v>
      </c>
      <c r="G96" s="95">
        <f ca="1">SUM(F96/C96*100)</f>
        <v>0</v>
      </c>
      <c r="H96" s="19">
        <f ca="1">INDIRECT("'"&amp;$A96&amp;"'!AZ33")</f>
        <v>0</v>
      </c>
      <c r="I96" s="95">
        <f ca="1">SUM(H96/B92*100)</f>
        <v>0</v>
      </c>
    </row>
    <row r="97" spans="1:9" x14ac:dyDescent="0.35">
      <c r="A97" s="96" t="s">
        <v>3637</v>
      </c>
      <c r="B97" s="19">
        <f ca="1">INDIRECT("'"&amp;$A97&amp;"'!AW39")</f>
        <v>32</v>
      </c>
      <c r="C97" s="19">
        <f ca="1">INDIRECT("'"&amp;$A97&amp;"'!AM35")</f>
        <v>46407</v>
      </c>
      <c r="D97" s="340"/>
      <c r="E97" s="19">
        <f ca="1">INDIRECT("'"&amp;$A97&amp;"'!AP33")</f>
        <v>0</v>
      </c>
      <c r="F97" s="19">
        <f ca="1">INDIRECT("'"&amp;$A97&amp;"'!AM33")</f>
        <v>0</v>
      </c>
      <c r="G97" s="95">
        <f ca="1">SUM(F97/C97*100)</f>
        <v>0</v>
      </c>
      <c r="H97" s="19">
        <f ca="1">INDIRECT("'"&amp;$A97&amp;"'!AZ33")</f>
        <v>0</v>
      </c>
      <c r="I97" s="95">
        <f ca="1">SUM(H97/B93*100)</f>
        <v>0</v>
      </c>
    </row>
    <row r="98" spans="1:9" x14ac:dyDescent="0.35">
      <c r="A98" s="94" t="s">
        <v>2529</v>
      </c>
      <c r="B98" s="91">
        <f ca="1">SUM(B96:B97)</f>
        <v>72</v>
      </c>
      <c r="C98" s="92">
        <f ca="1">SUM(C96:C97)</f>
        <v>127203</v>
      </c>
      <c r="D98" s="93"/>
      <c r="E98" s="91">
        <f t="shared" ref="E98" ca="1" si="30">SUM(E96:E97)</f>
        <v>0</v>
      </c>
      <c r="F98" s="92">
        <f t="shared" ref="F98" ca="1" si="31">SUM(F96:F97)</f>
        <v>0</v>
      </c>
      <c r="G98" s="90">
        <f ca="1">SUM(F98/C98*100)</f>
        <v>0</v>
      </c>
      <c r="H98" s="91">
        <f ca="1">SUM(H96:H97)</f>
        <v>0</v>
      </c>
      <c r="I98" s="90">
        <f ca="1">SUM(H98/B94*100)</f>
        <v>0</v>
      </c>
    </row>
    <row r="99" spans="1:9" x14ac:dyDescent="0.35">
      <c r="A99" s="100"/>
      <c r="B99" s="98"/>
      <c r="C99" s="99"/>
      <c r="D99" s="338" t="s">
        <v>2530</v>
      </c>
      <c r="E99" s="87"/>
      <c r="F99" s="110"/>
      <c r="G99" s="97"/>
      <c r="H99" s="98"/>
      <c r="I99" s="97"/>
    </row>
    <row r="100" spans="1:9" x14ac:dyDescent="0.35">
      <c r="A100" s="96" t="s">
        <v>3636</v>
      </c>
      <c r="B100" s="19">
        <f ca="1">INDIRECT("'"&amp;$A100&amp;"'!AW39")</f>
        <v>40</v>
      </c>
      <c r="C100" s="19">
        <f ca="1">INDIRECT("'"&amp;$A100&amp;"'!AM35")</f>
        <v>80796</v>
      </c>
      <c r="D100" s="339"/>
      <c r="E100" s="19">
        <f ca="1">INDIRECT("'"&amp;$A100&amp;"'!AP34")</f>
        <v>22</v>
      </c>
      <c r="F100" s="19">
        <f ca="1">INDIRECT("'"&amp;$A100&amp;"'!AM34")</f>
        <v>15044</v>
      </c>
      <c r="G100" s="95">
        <f ca="1">SUM(F100/C100*100)</f>
        <v>18.619733650180702</v>
      </c>
      <c r="H100" s="19">
        <f ca="1">INDIRECT("'"&amp;$A100&amp;"'!AZ34")</f>
        <v>5</v>
      </c>
      <c r="I100" s="95">
        <f ca="1">SUM(H100/B96*100)</f>
        <v>12.5</v>
      </c>
    </row>
    <row r="101" spans="1:9" x14ac:dyDescent="0.35">
      <c r="A101" s="96" t="s">
        <v>3637</v>
      </c>
      <c r="B101" s="19">
        <f ca="1">INDIRECT("'"&amp;$A101&amp;"'!AW39")</f>
        <v>32</v>
      </c>
      <c r="C101" s="19">
        <f ca="1">INDIRECT("'"&amp;$A101&amp;"'!AM35")</f>
        <v>46407</v>
      </c>
      <c r="D101" s="340"/>
      <c r="E101" s="19">
        <f ca="1">INDIRECT("'"&amp;$A101&amp;"'!AP34")</f>
        <v>23</v>
      </c>
      <c r="F101" s="19">
        <f ca="1">INDIRECT("'"&amp;$A101&amp;"'!AM34")</f>
        <v>12468</v>
      </c>
      <c r="G101" s="95">
        <f ca="1">SUM(F101/C101*100)</f>
        <v>26.866636498804059</v>
      </c>
      <c r="H101" s="19">
        <f ca="1">INDIRECT("'"&amp;$A101&amp;"'!AZ34")</f>
        <v>8</v>
      </c>
      <c r="I101" s="95">
        <f ca="1">SUM(H101/B97*100)</f>
        <v>25</v>
      </c>
    </row>
    <row r="102" spans="1:9" x14ac:dyDescent="0.35">
      <c r="A102" s="94" t="s">
        <v>2529</v>
      </c>
      <c r="B102" s="91">
        <f ca="1">SUM(B100:B101)</f>
        <v>72</v>
      </c>
      <c r="C102" s="92">
        <f ca="1">SUM(C100:C101)</f>
        <v>127203</v>
      </c>
      <c r="D102" s="93"/>
      <c r="E102" s="91">
        <f t="shared" ref="E102" ca="1" si="32">SUM(E100:E101)</f>
        <v>45</v>
      </c>
      <c r="F102" s="92">
        <f t="shared" ref="F102" ca="1" si="33">SUM(F100:F101)</f>
        <v>27512</v>
      </c>
      <c r="G102" s="90">
        <f ca="1">SUM(F102/C102*100)</f>
        <v>21.628420713347957</v>
      </c>
      <c r="H102" s="91">
        <f ca="1">SUM(H100:H101)</f>
        <v>13</v>
      </c>
      <c r="I102" s="90">
        <f ca="1">SUM(H102/B98*100)</f>
        <v>18.055555555555554</v>
      </c>
    </row>
  </sheetData>
  <mergeCells count="25">
    <mergeCell ref="D99:D101"/>
    <mergeCell ref="D79:D81"/>
    <mergeCell ref="D83:D85"/>
    <mergeCell ref="D87:D89"/>
    <mergeCell ref="D91:D93"/>
    <mergeCell ref="D95:D97"/>
    <mergeCell ref="D59:D61"/>
    <mergeCell ref="D63:D65"/>
    <mergeCell ref="D67:D69"/>
    <mergeCell ref="D71:D73"/>
    <mergeCell ref="D75:D77"/>
    <mergeCell ref="D55:D57"/>
    <mergeCell ref="D23:D25"/>
    <mergeCell ref="D27:D29"/>
    <mergeCell ref="D31:D33"/>
    <mergeCell ref="A2:I2"/>
    <mergeCell ref="D7:D9"/>
    <mergeCell ref="D11:D13"/>
    <mergeCell ref="D15:D17"/>
    <mergeCell ref="D19:D21"/>
    <mergeCell ref="D35:D37"/>
    <mergeCell ref="D39:D41"/>
    <mergeCell ref="D43:D45"/>
    <mergeCell ref="D47:D49"/>
    <mergeCell ref="D51:D53"/>
  </mergeCells>
  <printOptions horizontalCentered="1"/>
  <pageMargins left="0.39370078740157483" right="0.39370078740157483" top="0.39370078740157483" bottom="0.39370078740157483" header="0.31496062992125984" footer="0.51181102362204722"/>
  <pageSetup paperSize="9" scale="90" fitToHeight="4" orientation="landscape" r:id="rId1"/>
  <headerFooter alignWithMargins="0"/>
  <rowBreaks count="1" manualBreakCount="1">
    <brk id="38" max="16383" man="1"/>
  </row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41"/>
  <sheetViews>
    <sheetView topLeftCell="A13" zoomScale="85" workbookViewId="0">
      <selection activeCell="C40" sqref="C40"/>
    </sheetView>
  </sheetViews>
  <sheetFormatPr defaultColWidth="9.1796875" defaultRowHeight="14.5" x14ac:dyDescent="0.35"/>
  <cols>
    <col min="1" max="1" width="27" style="4" bestFit="1" customWidth="1"/>
    <col min="2" max="4" width="10.54296875" style="4" bestFit="1" customWidth="1"/>
    <col min="5" max="5" width="12.453125" style="4" bestFit="1" customWidth="1"/>
    <col min="6" max="6" width="10.54296875" style="4" bestFit="1" customWidth="1"/>
    <col min="7" max="7" width="12.453125" style="4" bestFit="1" customWidth="1"/>
    <col min="8" max="16384" width="9.1796875" style="3"/>
  </cols>
  <sheetData>
    <row r="1" spans="1:7" x14ac:dyDescent="0.35">
      <c r="A1" s="226" t="s">
        <v>2566</v>
      </c>
      <c r="B1" s="225"/>
      <c r="C1" s="225"/>
      <c r="D1" s="225"/>
      <c r="E1" s="225"/>
      <c r="F1" s="225"/>
      <c r="G1" s="225"/>
    </row>
    <row r="2" spans="1:7" x14ac:dyDescent="0.35">
      <c r="A2" s="226"/>
      <c r="B2" s="225"/>
      <c r="C2" s="225"/>
      <c r="D2" s="225"/>
      <c r="E2" s="225"/>
      <c r="F2" s="225"/>
      <c r="G2" s="225"/>
    </row>
    <row r="3" spans="1:7" s="5" customFormat="1" ht="50.25" customHeight="1" x14ac:dyDescent="0.35">
      <c r="A3" s="111" t="s">
        <v>2527</v>
      </c>
      <c r="B3" s="111" t="s">
        <v>2544</v>
      </c>
      <c r="C3" s="111" t="s">
        <v>2565</v>
      </c>
      <c r="D3" s="111" t="s">
        <v>2564</v>
      </c>
      <c r="E3" s="111" t="s">
        <v>2563</v>
      </c>
      <c r="F3" s="111" t="s">
        <v>2562</v>
      </c>
      <c r="G3" s="111" t="s">
        <v>2561</v>
      </c>
    </row>
    <row r="4" spans="1:7" ht="16.5" customHeight="1" x14ac:dyDescent="0.35">
      <c r="A4" s="224" t="s">
        <v>2517</v>
      </c>
      <c r="B4" s="84"/>
      <c r="C4" s="84"/>
      <c r="D4" s="223"/>
      <c r="E4" s="84"/>
      <c r="F4" s="223"/>
      <c r="G4" s="84"/>
    </row>
    <row r="5" spans="1:7" ht="16.5" customHeight="1" x14ac:dyDescent="0.35">
      <c r="A5" s="214" t="s">
        <v>3619</v>
      </c>
      <c r="B5" s="19">
        <f ca="1">INDIRECT("'"&amp;$A5&amp;"'!AW39")</f>
        <v>31</v>
      </c>
      <c r="C5" s="19">
        <f ca="1">INDIRECT("'"&amp;$A5&amp;"'!AP35")</f>
        <v>76</v>
      </c>
      <c r="D5" s="19">
        <f ca="1">INDIRECT("'"&amp;$A5&amp;"'!AQ35")</f>
        <v>26</v>
      </c>
      <c r="E5" s="131">
        <f ca="1">SUM(D5/C5*100)</f>
        <v>34.210526315789473</v>
      </c>
      <c r="F5" s="19">
        <f ca="1">INDIRECT("'"&amp;$A5&amp;"'!AS35")</f>
        <v>5</v>
      </c>
      <c r="G5" s="131">
        <f ca="1">SUM(F5/B5*100)</f>
        <v>16.129032258064516</v>
      </c>
    </row>
    <row r="6" spans="1:7" ht="16.5" customHeight="1" x14ac:dyDescent="0.35">
      <c r="A6" s="214" t="s">
        <v>3620</v>
      </c>
      <c r="B6" s="19">
        <f t="shared" ref="B6:B7" ca="1" si="0">INDIRECT("'"&amp;$A6&amp;"'!AW39")</f>
        <v>63</v>
      </c>
      <c r="C6" s="19">
        <f t="shared" ref="C6:C7" ca="1" si="1">INDIRECT("'"&amp;$A6&amp;"'!AP35")</f>
        <v>172</v>
      </c>
      <c r="D6" s="19">
        <f t="shared" ref="D6:D7" ca="1" si="2">INDIRECT("'"&amp;$A6&amp;"'!AQ35")</f>
        <v>65</v>
      </c>
      <c r="E6" s="131">
        <f ca="1">SUM(D6/C6*100)</f>
        <v>37.790697674418603</v>
      </c>
      <c r="F6" s="19">
        <f ca="1">INDIRECT("'"&amp;$A6&amp;"'!AS35")</f>
        <v>25</v>
      </c>
      <c r="G6" s="131">
        <f ca="1">SUM(F6/B6*100)</f>
        <v>39.682539682539684</v>
      </c>
    </row>
    <row r="7" spans="1:7" ht="16.5" customHeight="1" x14ac:dyDescent="0.35">
      <c r="A7" s="96" t="s">
        <v>3621</v>
      </c>
      <c r="B7" s="19">
        <f t="shared" ca="1" si="0"/>
        <v>18</v>
      </c>
      <c r="C7" s="19">
        <f t="shared" ca="1" si="1"/>
        <v>52</v>
      </c>
      <c r="D7" s="19">
        <f t="shared" ca="1" si="2"/>
        <v>17</v>
      </c>
      <c r="E7" s="131">
        <f ca="1">SUM(D7/C7*100)</f>
        <v>32.692307692307693</v>
      </c>
      <c r="F7" s="19">
        <f t="shared" ref="F7" ca="1" si="3">INDIRECT("'"&amp;$A7&amp;"'!AS35")</f>
        <v>6</v>
      </c>
      <c r="G7" s="131">
        <f ca="1">SUM(F7/B7*100)</f>
        <v>33.333333333333329</v>
      </c>
    </row>
    <row r="8" spans="1:7" s="175" customFormat="1" ht="16.5" customHeight="1" x14ac:dyDescent="0.35">
      <c r="A8" s="94" t="s">
        <v>2516</v>
      </c>
      <c r="B8" s="211">
        <f ca="1">SUM(B4:B7)</f>
        <v>112</v>
      </c>
      <c r="C8" s="211">
        <f ca="1">SUM(C4:C7)</f>
        <v>300</v>
      </c>
      <c r="D8" s="211">
        <f ca="1">SUM(D4:D7)</f>
        <v>108</v>
      </c>
      <c r="E8" s="125">
        <f ca="1">SUM(D8/C8*100)</f>
        <v>36</v>
      </c>
      <c r="F8" s="211">
        <f ca="1">SUM(F4:F7)</f>
        <v>36</v>
      </c>
      <c r="G8" s="125">
        <f ca="1">SUM(F8/B8*100)</f>
        <v>32.142857142857146</v>
      </c>
    </row>
    <row r="9" spans="1:7" s="175" customFormat="1" ht="16.5" customHeight="1" x14ac:dyDescent="0.35">
      <c r="A9" s="222" t="s">
        <v>2515</v>
      </c>
      <c r="B9" s="221"/>
      <c r="C9" s="221"/>
      <c r="D9" s="220"/>
      <c r="E9" s="218"/>
      <c r="F9" s="219"/>
      <c r="G9" s="218"/>
    </row>
    <row r="10" spans="1:7" ht="16.5" customHeight="1" x14ac:dyDescent="0.35">
      <c r="A10" s="214" t="s">
        <v>3636</v>
      </c>
      <c r="B10" s="19">
        <f t="shared" ref="B10:B11" ca="1" si="4">INDIRECT("'"&amp;$A10&amp;"'!AW39")</f>
        <v>40</v>
      </c>
      <c r="C10" s="19">
        <f ca="1">INDIRECT("'"&amp;$A10&amp;"'!AP35")</f>
        <v>90</v>
      </c>
      <c r="D10" s="19">
        <f ca="1">INDIRECT("'"&amp;$A10&amp;"'!AQ35")</f>
        <v>27</v>
      </c>
      <c r="E10" s="131">
        <f ca="1">SUM(D10/C10*100)</f>
        <v>30</v>
      </c>
      <c r="F10" s="19">
        <f ca="1">INDIRECT("'"&amp;$A10&amp;"'!AS35")</f>
        <v>12</v>
      </c>
      <c r="G10" s="131">
        <f ca="1">SUM(F10/B10*100)</f>
        <v>30</v>
      </c>
    </row>
    <row r="11" spans="1:7" ht="16.5" customHeight="1" x14ac:dyDescent="0.35">
      <c r="A11" s="214" t="s">
        <v>3637</v>
      </c>
      <c r="B11" s="19">
        <f t="shared" ca="1" si="4"/>
        <v>32</v>
      </c>
      <c r="C11" s="19">
        <f ca="1">INDIRECT("'"&amp;$A11&amp;"'!AP35")</f>
        <v>79</v>
      </c>
      <c r="D11" s="19">
        <f ca="1">INDIRECT("'"&amp;$A11&amp;"'!AQ35")</f>
        <v>23</v>
      </c>
      <c r="E11" s="131">
        <f ca="1">SUM(D11/C11*100)</f>
        <v>29.11392405063291</v>
      </c>
      <c r="F11" s="19">
        <f ca="1">INDIRECT("'"&amp;$A11&amp;"'!AS35")</f>
        <v>5</v>
      </c>
      <c r="G11" s="131">
        <f ca="1">SUM(F11/B11*100)</f>
        <v>15.625</v>
      </c>
    </row>
    <row r="12" spans="1:7" ht="16.5" customHeight="1" x14ac:dyDescent="0.35">
      <c r="A12" s="94" t="s">
        <v>2514</v>
      </c>
      <c r="B12" s="211">
        <f ca="1">B11+B10</f>
        <v>72</v>
      </c>
      <c r="C12" s="211">
        <f ca="1">C11+C10</f>
        <v>169</v>
      </c>
      <c r="D12" s="211">
        <f ca="1">D11+D10</f>
        <v>50</v>
      </c>
      <c r="E12" s="125">
        <f ca="1">SUM(D12/C12*100)</f>
        <v>29.585798816568047</v>
      </c>
      <c r="F12" s="211">
        <f ca="1">F11+F10</f>
        <v>17</v>
      </c>
      <c r="G12" s="125">
        <f ca="1">SUM(F12/B12*100)</f>
        <v>23.611111111111111</v>
      </c>
    </row>
    <row r="13" spans="1:7" ht="16.5" customHeight="1" x14ac:dyDescent="0.35">
      <c r="A13" s="217" t="s">
        <v>2513</v>
      </c>
      <c r="B13" s="215"/>
      <c r="C13" s="215"/>
      <c r="D13" s="216"/>
      <c r="E13" s="216"/>
      <c r="F13" s="216"/>
      <c r="G13" s="215"/>
    </row>
    <row r="14" spans="1:7" ht="16.5" customHeight="1" x14ac:dyDescent="0.35">
      <c r="A14" s="96" t="s">
        <v>2512</v>
      </c>
      <c r="B14" s="19">
        <f ca="1">INDIRECT("'"&amp;$A14&amp;"'!AW39")</f>
        <v>18</v>
      </c>
      <c r="C14" s="19">
        <f ca="1">INDIRECT("'"&amp;$A14&amp;"'!AP35")</f>
        <v>41</v>
      </c>
      <c r="D14" s="19">
        <f ca="1">INDIRECT("'"&amp;$A14&amp;"'!AQ35")</f>
        <v>12</v>
      </c>
      <c r="E14" s="213">
        <f t="shared" ref="E14:E41" ca="1" si="5">SUM(D14/C14*100)</f>
        <v>29.268292682926827</v>
      </c>
      <c r="F14" s="19">
        <f ca="1">INDIRECT("'"&amp;$A14&amp;"'!AS35")</f>
        <v>2</v>
      </c>
      <c r="G14" s="131">
        <f t="shared" ref="G14:G41" ca="1" si="6">SUM(F14/B14*100)</f>
        <v>11.111111111111111</v>
      </c>
    </row>
    <row r="15" spans="1:7" ht="16.5" customHeight="1" x14ac:dyDescent="0.35">
      <c r="A15" s="96" t="s">
        <v>2511</v>
      </c>
      <c r="B15" s="19">
        <f t="shared" ref="B15:B39" ca="1" si="7">INDIRECT("'"&amp;$A15&amp;"'!AW39")</f>
        <v>18</v>
      </c>
      <c r="C15" s="19">
        <f t="shared" ref="C15:C39" ca="1" si="8">INDIRECT("'"&amp;$A15&amp;"'!AP35")</f>
        <v>36</v>
      </c>
      <c r="D15" s="19">
        <f t="shared" ref="D15:D39" ca="1" si="9">INDIRECT("'"&amp;$A15&amp;"'!AQ35")</f>
        <v>10</v>
      </c>
      <c r="E15" s="213">
        <f t="shared" ca="1" si="5"/>
        <v>27.777777777777779</v>
      </c>
      <c r="F15" s="19">
        <f t="shared" ref="F15:F39" ca="1" si="10">INDIRECT("'"&amp;$A15&amp;"'!AS35")</f>
        <v>5</v>
      </c>
      <c r="G15" s="131">
        <f t="shared" ca="1" si="6"/>
        <v>27.777777777777779</v>
      </c>
    </row>
    <row r="16" spans="1:7" ht="16.5" customHeight="1" x14ac:dyDescent="0.35">
      <c r="A16" s="96" t="s">
        <v>2510</v>
      </c>
      <c r="B16" s="19">
        <f t="shared" ca="1" si="7"/>
        <v>28</v>
      </c>
      <c r="C16" s="19">
        <f t="shared" ca="1" si="8"/>
        <v>59</v>
      </c>
      <c r="D16" s="19">
        <f t="shared" ca="1" si="9"/>
        <v>16</v>
      </c>
      <c r="E16" s="213">
        <f t="shared" ca="1" si="5"/>
        <v>27.118644067796609</v>
      </c>
      <c r="F16" s="19">
        <f t="shared" ca="1" si="10"/>
        <v>6</v>
      </c>
      <c r="G16" s="131">
        <f t="shared" ca="1" si="6"/>
        <v>21.428571428571427</v>
      </c>
    </row>
    <row r="17" spans="1:8" ht="16.5" customHeight="1" x14ac:dyDescent="0.35">
      <c r="A17" s="96" t="s">
        <v>3618</v>
      </c>
      <c r="B17" s="19">
        <f t="shared" ca="1" si="7"/>
        <v>55</v>
      </c>
      <c r="C17" s="19">
        <f t="shared" ca="1" si="8"/>
        <v>122</v>
      </c>
      <c r="D17" s="19">
        <f t="shared" ca="1" si="9"/>
        <v>40</v>
      </c>
      <c r="E17" s="213">
        <f t="shared" ca="1" si="5"/>
        <v>32.786885245901637</v>
      </c>
      <c r="F17" s="19">
        <f t="shared" ca="1" si="10"/>
        <v>16</v>
      </c>
      <c r="G17" s="131">
        <f t="shared" ca="1" si="6"/>
        <v>29.09090909090909</v>
      </c>
    </row>
    <row r="18" spans="1:8" ht="16.5" customHeight="1" x14ac:dyDescent="0.35">
      <c r="A18" s="96" t="s">
        <v>2509</v>
      </c>
      <c r="B18" s="19">
        <f t="shared" ca="1" si="7"/>
        <v>37</v>
      </c>
      <c r="C18" s="19">
        <f t="shared" ca="1" si="8"/>
        <v>91</v>
      </c>
      <c r="D18" s="19">
        <f t="shared" ca="1" si="9"/>
        <v>19</v>
      </c>
      <c r="E18" s="213">
        <f t="shared" ca="1" si="5"/>
        <v>20.87912087912088</v>
      </c>
      <c r="F18" s="19">
        <f t="shared" ca="1" si="10"/>
        <v>3</v>
      </c>
      <c r="G18" s="131">
        <f t="shared" ca="1" si="6"/>
        <v>8.1081081081081088</v>
      </c>
    </row>
    <row r="19" spans="1:8" ht="16.5" customHeight="1" x14ac:dyDescent="0.35">
      <c r="A19" s="96" t="s">
        <v>2508</v>
      </c>
      <c r="B19" s="19">
        <f t="shared" ca="1" si="7"/>
        <v>40</v>
      </c>
      <c r="C19" s="19">
        <f t="shared" ca="1" si="8"/>
        <v>80</v>
      </c>
      <c r="D19" s="19">
        <f t="shared" ca="1" si="9"/>
        <v>36</v>
      </c>
      <c r="E19" s="213">
        <f t="shared" ca="1" si="5"/>
        <v>45</v>
      </c>
      <c r="F19" s="19">
        <f t="shared" ca="1" si="10"/>
        <v>13</v>
      </c>
      <c r="G19" s="131">
        <f t="shared" ca="1" si="6"/>
        <v>32.5</v>
      </c>
    </row>
    <row r="20" spans="1:8" ht="16.5" customHeight="1" x14ac:dyDescent="0.35">
      <c r="A20" s="96" t="s">
        <v>2507</v>
      </c>
      <c r="B20" s="19">
        <f t="shared" ca="1" si="7"/>
        <v>40</v>
      </c>
      <c r="C20" s="19">
        <f t="shared" ca="1" si="8"/>
        <v>91</v>
      </c>
      <c r="D20" s="19">
        <f t="shared" ca="1" si="9"/>
        <v>34</v>
      </c>
      <c r="E20" s="213">
        <f t="shared" ca="1" si="5"/>
        <v>37.362637362637365</v>
      </c>
      <c r="F20" s="19">
        <f t="shared" ca="1" si="10"/>
        <v>13</v>
      </c>
      <c r="G20" s="131">
        <f t="shared" ca="1" si="6"/>
        <v>32.5</v>
      </c>
    </row>
    <row r="21" spans="1:8" ht="16.5" customHeight="1" x14ac:dyDescent="0.35">
      <c r="A21" s="96" t="s">
        <v>3622</v>
      </c>
      <c r="B21" s="19">
        <f t="shared" ca="1" si="7"/>
        <v>39</v>
      </c>
      <c r="C21" s="19">
        <f t="shared" ca="1" si="8"/>
        <v>79</v>
      </c>
      <c r="D21" s="19">
        <f t="shared" ca="1" si="9"/>
        <v>17</v>
      </c>
      <c r="E21" s="213">
        <f t="shared" ca="1" si="5"/>
        <v>21.518987341772153</v>
      </c>
      <c r="F21" s="19">
        <f t="shared" ca="1" si="10"/>
        <v>6</v>
      </c>
      <c r="G21" s="131">
        <f t="shared" ca="1" si="6"/>
        <v>15.384615384615385</v>
      </c>
    </row>
    <row r="22" spans="1:8" ht="16.5" customHeight="1" x14ac:dyDescent="0.35">
      <c r="A22" s="96" t="s">
        <v>2506</v>
      </c>
      <c r="B22" s="19">
        <f t="shared" ca="1" si="7"/>
        <v>33</v>
      </c>
      <c r="C22" s="19">
        <f t="shared" ca="1" si="8"/>
        <v>77</v>
      </c>
      <c r="D22" s="19">
        <f t="shared" ca="1" si="9"/>
        <v>19</v>
      </c>
      <c r="E22" s="213">
        <f t="shared" ca="1" si="5"/>
        <v>24.675324675324674</v>
      </c>
      <c r="F22" s="19">
        <f t="shared" ca="1" si="10"/>
        <v>6</v>
      </c>
      <c r="G22" s="131">
        <f t="shared" ca="1" si="6"/>
        <v>18.181818181818183</v>
      </c>
    </row>
    <row r="23" spans="1:8" ht="16.5" customHeight="1" x14ac:dyDescent="0.35">
      <c r="A23" s="96" t="s">
        <v>2505</v>
      </c>
      <c r="B23" s="19">
        <f t="shared" ca="1" si="7"/>
        <v>40</v>
      </c>
      <c r="C23" s="19">
        <f t="shared" ca="1" si="8"/>
        <v>90</v>
      </c>
      <c r="D23" s="19">
        <f t="shared" ca="1" si="9"/>
        <v>35</v>
      </c>
      <c r="E23" s="213">
        <f t="shared" ca="1" si="5"/>
        <v>38.888888888888893</v>
      </c>
      <c r="F23" s="19">
        <f t="shared" ca="1" si="10"/>
        <v>13</v>
      </c>
      <c r="G23" s="131">
        <f t="shared" ca="1" si="6"/>
        <v>32.5</v>
      </c>
    </row>
    <row r="24" spans="1:8" ht="16.5" customHeight="1" x14ac:dyDescent="0.35">
      <c r="A24" s="96" t="s">
        <v>2504</v>
      </c>
      <c r="B24" s="19">
        <f t="shared" ca="1" si="7"/>
        <v>24</v>
      </c>
      <c r="C24" s="19">
        <f t="shared" ca="1" si="8"/>
        <v>50</v>
      </c>
      <c r="D24" s="19">
        <f t="shared" ca="1" si="9"/>
        <v>13</v>
      </c>
      <c r="E24" s="213">
        <f t="shared" ca="1" si="5"/>
        <v>26</v>
      </c>
      <c r="F24" s="19">
        <f t="shared" ca="1" si="10"/>
        <v>6</v>
      </c>
      <c r="G24" s="131">
        <f t="shared" ca="1" si="6"/>
        <v>25</v>
      </c>
    </row>
    <row r="25" spans="1:8" ht="16.5" customHeight="1" x14ac:dyDescent="0.35">
      <c r="A25" s="96" t="s">
        <v>2503</v>
      </c>
      <c r="B25" s="19">
        <f t="shared" ca="1" si="7"/>
        <v>19</v>
      </c>
      <c r="C25" s="19">
        <f t="shared" ca="1" si="8"/>
        <v>47</v>
      </c>
      <c r="D25" s="19">
        <f t="shared" ca="1" si="9"/>
        <v>14</v>
      </c>
      <c r="E25" s="213">
        <f t="shared" ca="1" si="5"/>
        <v>29.787234042553191</v>
      </c>
      <c r="F25" s="19">
        <f t="shared" ca="1" si="10"/>
        <v>5</v>
      </c>
      <c r="G25" s="131">
        <f t="shared" ca="1" si="6"/>
        <v>26.315789473684209</v>
      </c>
    </row>
    <row r="26" spans="1:8" ht="16.5" customHeight="1" x14ac:dyDescent="0.35">
      <c r="A26" s="96" t="s">
        <v>1335</v>
      </c>
      <c r="B26" s="19">
        <f t="shared" ca="1" si="7"/>
        <v>18</v>
      </c>
      <c r="C26" s="19">
        <f t="shared" ca="1" si="8"/>
        <v>35</v>
      </c>
      <c r="D26" s="19">
        <f t="shared" ca="1" si="9"/>
        <v>13</v>
      </c>
      <c r="E26" s="213">
        <f t="shared" ca="1" si="5"/>
        <v>37.142857142857146</v>
      </c>
      <c r="F26" s="19">
        <f t="shared" ca="1" si="10"/>
        <v>4</v>
      </c>
      <c r="G26" s="131">
        <f t="shared" ca="1" si="6"/>
        <v>22.222222222222221</v>
      </c>
    </row>
    <row r="27" spans="1:8" ht="16.5" customHeight="1" x14ac:dyDescent="0.35">
      <c r="A27" s="96" t="s">
        <v>2502</v>
      </c>
      <c r="B27" s="19">
        <f t="shared" ca="1" si="7"/>
        <v>18</v>
      </c>
      <c r="C27" s="19">
        <f t="shared" ca="1" si="8"/>
        <v>39</v>
      </c>
      <c r="D27" s="19">
        <f t="shared" ca="1" si="9"/>
        <v>10</v>
      </c>
      <c r="E27" s="213">
        <f t="shared" ca="1" si="5"/>
        <v>25.641025641025639</v>
      </c>
      <c r="F27" s="19">
        <f t="shared" ca="1" si="10"/>
        <v>2</v>
      </c>
      <c r="G27" s="131">
        <f t="shared" ca="1" si="6"/>
        <v>11.111111111111111</v>
      </c>
    </row>
    <row r="28" spans="1:8" ht="16.5" customHeight="1" x14ac:dyDescent="0.35">
      <c r="A28" s="96" t="s">
        <v>2501</v>
      </c>
      <c r="B28" s="19">
        <f t="shared" ca="1" si="7"/>
        <v>29</v>
      </c>
      <c r="C28" s="19">
        <f t="shared" ca="1" si="8"/>
        <v>77</v>
      </c>
      <c r="D28" s="19">
        <f t="shared" ca="1" si="9"/>
        <v>30</v>
      </c>
      <c r="E28" s="213">
        <f t="shared" ca="1" si="5"/>
        <v>38.961038961038966</v>
      </c>
      <c r="F28" s="19">
        <f t="shared" ca="1" si="10"/>
        <v>13</v>
      </c>
      <c r="G28" s="131">
        <f t="shared" ca="1" si="6"/>
        <v>44.827586206896555</v>
      </c>
    </row>
    <row r="29" spans="1:8" ht="16.5" customHeight="1" x14ac:dyDescent="0.35">
      <c r="A29" s="96" t="s">
        <v>2500</v>
      </c>
      <c r="B29" s="19">
        <f t="shared" ca="1" si="7"/>
        <v>30</v>
      </c>
      <c r="C29" s="19">
        <f t="shared" ca="1" si="8"/>
        <v>73</v>
      </c>
      <c r="D29" s="19">
        <f t="shared" ca="1" si="9"/>
        <v>14</v>
      </c>
      <c r="E29" s="213">
        <f t="shared" ca="1" si="5"/>
        <v>19.17808219178082</v>
      </c>
      <c r="F29" s="19">
        <f t="shared" ca="1" si="10"/>
        <v>3</v>
      </c>
      <c r="G29" s="131">
        <f t="shared" ca="1" si="6"/>
        <v>10</v>
      </c>
    </row>
    <row r="30" spans="1:8" ht="16.5" customHeight="1" x14ac:dyDescent="0.35">
      <c r="A30" s="96" t="s">
        <v>2499</v>
      </c>
      <c r="B30" s="19">
        <f t="shared" ca="1" si="7"/>
        <v>40</v>
      </c>
      <c r="C30" s="19">
        <f t="shared" ca="1" si="8"/>
        <v>92</v>
      </c>
      <c r="D30" s="19">
        <f t="shared" ca="1" si="9"/>
        <v>33</v>
      </c>
      <c r="E30" s="213">
        <f t="shared" ca="1" si="5"/>
        <v>35.869565217391305</v>
      </c>
      <c r="F30" s="19">
        <f t="shared" ca="1" si="10"/>
        <v>15</v>
      </c>
      <c r="G30" s="131">
        <f t="shared" ca="1" si="6"/>
        <v>37.5</v>
      </c>
    </row>
    <row r="31" spans="1:8" ht="16.5" customHeight="1" x14ac:dyDescent="0.35">
      <c r="A31" s="96" t="s">
        <v>2498</v>
      </c>
      <c r="B31" s="19">
        <f t="shared" ca="1" si="7"/>
        <v>18</v>
      </c>
      <c r="C31" s="19">
        <f t="shared" ca="1" si="8"/>
        <v>36</v>
      </c>
      <c r="D31" s="19">
        <f t="shared" ca="1" si="9"/>
        <v>8</v>
      </c>
      <c r="E31" s="213">
        <f t="shared" ca="1" si="5"/>
        <v>22.222222222222221</v>
      </c>
      <c r="F31" s="19">
        <f t="shared" ca="1" si="10"/>
        <v>3</v>
      </c>
      <c r="G31" s="131">
        <f t="shared" ca="1" si="6"/>
        <v>16.666666666666664</v>
      </c>
      <c r="H31" s="3" t="s">
        <v>2487</v>
      </c>
    </row>
    <row r="32" spans="1:8" ht="16.5" customHeight="1" x14ac:dyDescent="0.35">
      <c r="A32" s="96" t="s">
        <v>2497</v>
      </c>
      <c r="B32" s="19">
        <f t="shared" ca="1" si="7"/>
        <v>19</v>
      </c>
      <c r="C32" s="19">
        <f t="shared" ca="1" si="8"/>
        <v>37</v>
      </c>
      <c r="D32" s="19">
        <f t="shared" ca="1" si="9"/>
        <v>9</v>
      </c>
      <c r="E32" s="213">
        <f t="shared" ca="1" si="5"/>
        <v>24.324324324324326</v>
      </c>
      <c r="F32" s="19">
        <f t="shared" ca="1" si="10"/>
        <v>4</v>
      </c>
      <c r="G32" s="131">
        <f t="shared" ca="1" si="6"/>
        <v>21.052631578947366</v>
      </c>
    </row>
    <row r="33" spans="1:7" ht="16.5" customHeight="1" x14ac:dyDescent="0.35">
      <c r="A33" s="96" t="s">
        <v>2496</v>
      </c>
      <c r="B33" s="19">
        <f t="shared" ca="1" si="7"/>
        <v>18</v>
      </c>
      <c r="C33" s="19">
        <f t="shared" ca="1" si="8"/>
        <v>37</v>
      </c>
      <c r="D33" s="19">
        <f t="shared" ca="1" si="9"/>
        <v>6</v>
      </c>
      <c r="E33" s="213">
        <f t="shared" ca="1" si="5"/>
        <v>16.216216216216218</v>
      </c>
      <c r="F33" s="19">
        <f t="shared" ca="1" si="10"/>
        <v>3</v>
      </c>
      <c r="G33" s="131">
        <f t="shared" ca="1" si="6"/>
        <v>16.666666666666664</v>
      </c>
    </row>
    <row r="34" spans="1:7" ht="16.5" customHeight="1" x14ac:dyDescent="0.35">
      <c r="A34" s="96" t="s">
        <v>2495</v>
      </c>
      <c r="B34" s="19">
        <f t="shared" ca="1" si="7"/>
        <v>18</v>
      </c>
      <c r="C34" s="19">
        <f t="shared" ca="1" si="8"/>
        <v>39</v>
      </c>
      <c r="D34" s="19">
        <f t="shared" ca="1" si="9"/>
        <v>8</v>
      </c>
      <c r="E34" s="213">
        <f t="shared" ca="1" si="5"/>
        <v>20.512820512820511</v>
      </c>
      <c r="F34" s="19">
        <f t="shared" ca="1" si="10"/>
        <v>3</v>
      </c>
      <c r="G34" s="131">
        <f t="shared" ca="1" si="6"/>
        <v>16.666666666666664</v>
      </c>
    </row>
    <row r="35" spans="1:7" ht="16.5" customHeight="1" x14ac:dyDescent="0.35">
      <c r="A35" s="214" t="s">
        <v>2494</v>
      </c>
      <c r="B35" s="19">
        <f t="shared" ca="1" si="7"/>
        <v>40</v>
      </c>
      <c r="C35" s="19">
        <f ca="1">INDIRECT("'"&amp;$A35&amp;"'!AP35")</f>
        <v>111</v>
      </c>
      <c r="D35" s="19">
        <f t="shared" ca="1" si="9"/>
        <v>43</v>
      </c>
      <c r="E35" s="213">
        <f t="shared" ca="1" si="5"/>
        <v>38.738738738738739</v>
      </c>
      <c r="F35" s="19">
        <f ca="1">INDIRECT("'"&amp;$A35&amp;"'!AS35")</f>
        <v>19</v>
      </c>
      <c r="G35" s="131">
        <f t="shared" ca="1" si="6"/>
        <v>47.5</v>
      </c>
    </row>
    <row r="36" spans="1:7" ht="16.5" customHeight="1" x14ac:dyDescent="0.35">
      <c r="A36" s="214" t="s">
        <v>2493</v>
      </c>
      <c r="B36" s="19">
        <f t="shared" ca="1" si="7"/>
        <v>40</v>
      </c>
      <c r="C36" s="19">
        <f t="shared" ca="1" si="8"/>
        <v>70</v>
      </c>
      <c r="D36" s="19">
        <f t="shared" ca="1" si="9"/>
        <v>22</v>
      </c>
      <c r="E36" s="213">
        <f t="shared" ca="1" si="5"/>
        <v>31.428571428571427</v>
      </c>
      <c r="F36" s="19">
        <f t="shared" ca="1" si="10"/>
        <v>12</v>
      </c>
      <c r="G36" s="131">
        <f t="shared" ca="1" si="6"/>
        <v>30</v>
      </c>
    </row>
    <row r="37" spans="1:7" ht="16.5" customHeight="1" x14ac:dyDescent="0.35">
      <c r="A37" s="214" t="s">
        <v>2492</v>
      </c>
      <c r="B37" s="19">
        <f t="shared" ca="1" si="7"/>
        <v>20</v>
      </c>
      <c r="C37" s="19">
        <f t="shared" ca="1" si="8"/>
        <v>48</v>
      </c>
      <c r="D37" s="19">
        <f t="shared" ca="1" si="9"/>
        <v>16</v>
      </c>
      <c r="E37" s="213">
        <f t="shared" ca="1" si="5"/>
        <v>33.333333333333329</v>
      </c>
      <c r="F37" s="19">
        <f t="shared" ca="1" si="10"/>
        <v>3</v>
      </c>
      <c r="G37" s="131">
        <f t="shared" ca="1" si="6"/>
        <v>15</v>
      </c>
    </row>
    <row r="38" spans="1:7" ht="16.5" customHeight="1" x14ac:dyDescent="0.35">
      <c r="A38" s="214" t="s">
        <v>2491</v>
      </c>
      <c r="B38" s="19">
        <f t="shared" ca="1" si="7"/>
        <v>34</v>
      </c>
      <c r="C38" s="19">
        <f t="shared" ca="1" si="8"/>
        <v>72</v>
      </c>
      <c r="D38" s="19">
        <f t="shared" ca="1" si="9"/>
        <v>17</v>
      </c>
      <c r="E38" s="213">
        <f t="shared" ca="1" si="5"/>
        <v>23.611111111111111</v>
      </c>
      <c r="F38" s="19">
        <f t="shared" ca="1" si="10"/>
        <v>6</v>
      </c>
      <c r="G38" s="131">
        <f t="shared" ca="1" si="6"/>
        <v>17.647058823529413</v>
      </c>
    </row>
    <row r="39" spans="1:7" ht="16.5" customHeight="1" x14ac:dyDescent="0.35">
      <c r="A39" s="214" t="s">
        <v>2490</v>
      </c>
      <c r="B39" s="19">
        <f t="shared" ca="1" si="7"/>
        <v>32</v>
      </c>
      <c r="C39" s="19">
        <f t="shared" ca="1" si="8"/>
        <v>74</v>
      </c>
      <c r="D39" s="19">
        <f t="shared" ca="1" si="9"/>
        <v>25</v>
      </c>
      <c r="E39" s="213">
        <f t="shared" ca="1" si="5"/>
        <v>33.783783783783782</v>
      </c>
      <c r="F39" s="19">
        <f t="shared" ca="1" si="10"/>
        <v>10</v>
      </c>
      <c r="G39" s="131">
        <f t="shared" ca="1" si="6"/>
        <v>31.25</v>
      </c>
    </row>
    <row r="40" spans="1:7" ht="16.5" customHeight="1" x14ac:dyDescent="0.35">
      <c r="A40" s="94" t="s">
        <v>2489</v>
      </c>
      <c r="B40" s="211">
        <f ca="1">SUM(B14:B39)</f>
        <v>765</v>
      </c>
      <c r="C40" s="212">
        <f ca="1">SUM(C14:C39)</f>
        <v>1703</v>
      </c>
      <c r="D40" s="211">
        <f ca="1">SUM(D14:D39)</f>
        <v>519</v>
      </c>
      <c r="E40" s="210">
        <f t="shared" ca="1" si="5"/>
        <v>30.475631238990019</v>
      </c>
      <c r="F40" s="209">
        <f ca="1">SUM(F14:F39)</f>
        <v>194</v>
      </c>
      <c r="G40" s="125">
        <f t="shared" ca="1" si="6"/>
        <v>25.359477124183005</v>
      </c>
    </row>
    <row r="41" spans="1:7" s="5" customFormat="1" ht="16.5" customHeight="1" x14ac:dyDescent="0.35">
      <c r="A41" s="208" t="s">
        <v>2488</v>
      </c>
      <c r="B41" s="206">
        <f ca="1">B8+B12+B40</f>
        <v>949</v>
      </c>
      <c r="C41" s="207">
        <f ca="1">C8+C12+C40</f>
        <v>2172</v>
      </c>
      <c r="D41" s="206">
        <f ca="1">D8+D12+D40</f>
        <v>677</v>
      </c>
      <c r="E41" s="205">
        <f t="shared" ca="1" si="5"/>
        <v>31.169429097605892</v>
      </c>
      <c r="F41" s="206">
        <f ca="1">F8+F12+F40</f>
        <v>247</v>
      </c>
      <c r="G41" s="205">
        <f t="shared" ca="1" si="6"/>
        <v>26.027397260273972</v>
      </c>
    </row>
  </sheetData>
  <printOptions horizontalCentered="1"/>
  <pageMargins left="0.59055118110236227" right="0.19685039370078741" top="0.59055118110236227" bottom="0.19685039370078741" header="0.78740157480314965" footer="0.39370078740157483"/>
  <pageSetup paperSize="9" scale="9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V65"/>
  <sheetViews>
    <sheetView topLeftCell="A16" workbookViewId="0">
      <selection activeCell="A5" sqref="A5:E43"/>
    </sheetView>
  </sheetViews>
  <sheetFormatPr defaultColWidth="8.81640625" defaultRowHeight="14.5" x14ac:dyDescent="0.35"/>
  <cols>
    <col min="1" max="1" width="28.7265625" customWidth="1"/>
    <col min="2" max="2" width="13" style="228" customWidth="1"/>
    <col min="3" max="3" width="20.7265625" customWidth="1"/>
    <col min="4" max="4" width="12.1796875" customWidth="1"/>
    <col min="5" max="5" width="17.26953125" style="227" customWidth="1"/>
    <col min="6" max="21" width="9.1796875" customWidth="1"/>
  </cols>
  <sheetData>
    <row r="2" spans="1:22" x14ac:dyDescent="0.35">
      <c r="A2" s="236" t="s">
        <v>2572</v>
      </c>
      <c r="B2" s="236"/>
      <c r="C2" s="236"/>
      <c r="D2" s="236"/>
      <c r="E2" s="237"/>
    </row>
    <row r="3" spans="1:22" x14ac:dyDescent="0.35">
      <c r="A3" s="236" t="s">
        <v>2571</v>
      </c>
      <c r="B3" s="236"/>
      <c r="C3" s="235"/>
      <c r="D3" s="235"/>
      <c r="E3" s="234"/>
    </row>
    <row r="4" spans="1:22" x14ac:dyDescent="0.35">
      <c r="C4" s="233"/>
      <c r="D4" s="233"/>
      <c r="E4" s="232"/>
    </row>
    <row r="5" spans="1:22" ht="43.5" x14ac:dyDescent="0.35">
      <c r="A5" s="268" t="s">
        <v>2527</v>
      </c>
      <c r="B5" s="269" t="s">
        <v>760</v>
      </c>
      <c r="C5" s="270" t="s">
        <v>2570</v>
      </c>
      <c r="D5" s="270" t="s">
        <v>2569</v>
      </c>
      <c r="E5" s="271" t="s">
        <v>2568</v>
      </c>
    </row>
    <row r="6" spans="1:22" s="229" customFormat="1" x14ac:dyDescent="0.35">
      <c r="A6" s="272" t="s">
        <v>2517</v>
      </c>
      <c r="B6" s="273"/>
      <c r="C6" s="274"/>
      <c r="D6" s="274"/>
      <c r="E6" s="275"/>
      <c r="F6" s="230"/>
      <c r="G6" s="230"/>
      <c r="H6" s="230"/>
      <c r="I6" s="230"/>
      <c r="J6" s="230"/>
      <c r="K6" s="230"/>
      <c r="L6" s="230"/>
      <c r="M6" s="230"/>
      <c r="N6" s="230"/>
      <c r="O6" s="230"/>
      <c r="P6" s="230"/>
      <c r="Q6" s="230"/>
      <c r="R6" s="230"/>
      <c r="S6" s="230"/>
      <c r="T6" s="230"/>
      <c r="U6" s="230"/>
      <c r="V6" s="231"/>
    </row>
    <row r="7" spans="1:22" s="229" customFormat="1" x14ac:dyDescent="0.35">
      <c r="A7" s="276" t="s">
        <v>3619</v>
      </c>
      <c r="B7" s="19">
        <f ca="1">INDIRECT("'"&amp;$A7&amp;"'!AW39")</f>
        <v>31</v>
      </c>
      <c r="C7" s="19">
        <f ca="1">INDIRECT("'"&amp;$A7&amp;"'!BB8")</f>
        <v>24</v>
      </c>
      <c r="D7" s="19">
        <f ca="1">INDIRECT("'"&amp;$A7&amp;"'!BC8")</f>
        <v>20</v>
      </c>
      <c r="E7" s="277">
        <f ca="1">D7/C7*100</f>
        <v>83.333333333333343</v>
      </c>
      <c r="F7" s="230"/>
      <c r="G7" s="230"/>
      <c r="H7" s="230"/>
      <c r="I7" s="230"/>
      <c r="J7" s="230"/>
      <c r="K7" s="230"/>
      <c r="L7" s="230"/>
      <c r="M7" s="230"/>
      <c r="N7" s="230"/>
      <c r="O7" s="230"/>
      <c r="P7" s="230"/>
      <c r="Q7" s="230"/>
      <c r="R7" s="230"/>
      <c r="S7" s="230"/>
      <c r="T7" s="230"/>
      <c r="U7" s="230"/>
      <c r="V7" s="231"/>
    </row>
    <row r="8" spans="1:22" s="229" customFormat="1" x14ac:dyDescent="0.35">
      <c r="A8" s="276" t="s">
        <v>3620</v>
      </c>
      <c r="B8" s="19">
        <f t="shared" ref="B8:B9" ca="1" si="0">INDIRECT("'"&amp;$A8&amp;"'!AW39")</f>
        <v>63</v>
      </c>
      <c r="C8" s="19">
        <f t="shared" ref="C8:C9" ca="1" si="1">INDIRECT("'"&amp;$A8&amp;"'!BB8")</f>
        <v>49</v>
      </c>
      <c r="D8" s="19">
        <f t="shared" ref="D8:D9" ca="1" si="2">INDIRECT("'"&amp;$A8&amp;"'!BC8")</f>
        <v>37</v>
      </c>
      <c r="E8" s="277">
        <f ca="1">D8/C8*100</f>
        <v>75.510204081632651</v>
      </c>
      <c r="F8" s="230" t="s">
        <v>2487</v>
      </c>
      <c r="G8" s="230"/>
      <c r="H8" s="230"/>
      <c r="I8" s="230"/>
      <c r="J8" s="230"/>
      <c r="K8" s="230"/>
      <c r="L8" s="230"/>
      <c r="M8" s="230"/>
      <c r="N8" s="230"/>
      <c r="O8" s="230"/>
      <c r="P8" s="230"/>
      <c r="Q8" s="230"/>
      <c r="R8" s="230"/>
      <c r="S8" s="230"/>
      <c r="T8" s="230"/>
      <c r="U8" s="230"/>
      <c r="V8" s="231"/>
    </row>
    <row r="9" spans="1:22" s="229" customFormat="1" x14ac:dyDescent="0.35">
      <c r="A9" s="276" t="s">
        <v>3621</v>
      </c>
      <c r="B9" s="19">
        <f t="shared" ca="1" si="0"/>
        <v>18</v>
      </c>
      <c r="C9" s="19">
        <f t="shared" ca="1" si="1"/>
        <v>16</v>
      </c>
      <c r="D9" s="19">
        <f t="shared" ca="1" si="2"/>
        <v>12</v>
      </c>
      <c r="E9" s="277">
        <f ca="1">D9/C9*100</f>
        <v>75</v>
      </c>
      <c r="F9" s="230"/>
      <c r="G9" s="230"/>
      <c r="H9" s="230"/>
      <c r="I9" s="230"/>
      <c r="J9" s="230"/>
      <c r="K9" s="230"/>
      <c r="L9" s="230"/>
      <c r="M9" s="230"/>
      <c r="N9" s="230"/>
      <c r="O9" s="230"/>
      <c r="P9" s="230"/>
      <c r="Q9" s="230"/>
      <c r="R9" s="230"/>
      <c r="S9" s="230"/>
      <c r="T9" s="230"/>
      <c r="U9" s="230"/>
      <c r="V9" s="231"/>
    </row>
    <row r="10" spans="1:22" s="230" customFormat="1" x14ac:dyDescent="0.35">
      <c r="A10" s="278" t="s">
        <v>2516</v>
      </c>
      <c r="B10" s="279">
        <f ca="1">SUM(B7:B9)</f>
        <v>112</v>
      </c>
      <c r="C10" s="280">
        <f ca="1">SUM(C7:C9)</f>
        <v>89</v>
      </c>
      <c r="D10" s="280">
        <f ca="1">SUM(D7:D9)</f>
        <v>69</v>
      </c>
      <c r="E10" s="281">
        <f ca="1">D10/C10*100</f>
        <v>77.528089887640448</v>
      </c>
    </row>
    <row r="11" spans="1:22" ht="15" customHeight="1" x14ac:dyDescent="0.35">
      <c r="A11" s="272" t="s">
        <v>2515</v>
      </c>
      <c r="B11" s="282"/>
      <c r="C11" s="283"/>
      <c r="D11" s="283"/>
      <c r="E11" s="277" t="s">
        <v>2487</v>
      </c>
    </row>
    <row r="12" spans="1:22" ht="15" customHeight="1" x14ac:dyDescent="0.35">
      <c r="A12" s="276" t="s">
        <v>3636</v>
      </c>
      <c r="B12" s="19">
        <f t="shared" ref="B12:B13" ca="1" si="3">INDIRECT("'"&amp;$A12&amp;"'!AW39")</f>
        <v>40</v>
      </c>
      <c r="C12" s="19">
        <f ca="1">INDIRECT("'"&amp;$A12&amp;"'!BB8")</f>
        <v>34</v>
      </c>
      <c r="D12" s="19">
        <f t="shared" ref="D12:D13" ca="1" si="4">INDIRECT("'"&amp;$A12&amp;"'!BC8")</f>
        <v>29</v>
      </c>
      <c r="E12" s="277">
        <f ca="1">D12/C12*100</f>
        <v>85.294117647058826</v>
      </c>
    </row>
    <row r="13" spans="1:22" ht="15" customHeight="1" x14ac:dyDescent="0.35">
      <c r="A13" s="276" t="s">
        <v>3637</v>
      </c>
      <c r="B13" s="19">
        <f t="shared" ca="1" si="3"/>
        <v>32</v>
      </c>
      <c r="C13" s="19">
        <f ca="1">INDIRECT("'"&amp;$A13&amp;"'!BB8")</f>
        <v>27</v>
      </c>
      <c r="D13" s="19">
        <f t="shared" ca="1" si="4"/>
        <v>24</v>
      </c>
      <c r="E13" s="277">
        <f ca="1">D13/C13*100</f>
        <v>88.888888888888886</v>
      </c>
    </row>
    <row r="14" spans="1:22" ht="15" customHeight="1" x14ac:dyDescent="0.35">
      <c r="A14" s="278" t="s">
        <v>2514</v>
      </c>
      <c r="B14" s="279">
        <f ca="1">SUM(B12:B13)</f>
        <v>72</v>
      </c>
      <c r="C14" s="284">
        <f ca="1">SUM(C12:C13)</f>
        <v>61</v>
      </c>
      <c r="D14" s="284">
        <f ca="1">SUM(D12:D13)</f>
        <v>53</v>
      </c>
      <c r="E14" s="281">
        <f ca="1">D14/C14*100</f>
        <v>86.885245901639337</v>
      </c>
    </row>
    <row r="15" spans="1:22" ht="15" customHeight="1" x14ac:dyDescent="0.35">
      <c r="A15" s="272" t="s">
        <v>2513</v>
      </c>
      <c r="B15" s="282"/>
      <c r="C15" s="283"/>
      <c r="D15" s="283"/>
      <c r="E15" s="277" t="s">
        <v>2487</v>
      </c>
    </row>
    <row r="16" spans="1:22" ht="15" customHeight="1" x14ac:dyDescent="0.35">
      <c r="A16" s="285" t="s">
        <v>2512</v>
      </c>
      <c r="B16" s="19">
        <f ca="1">INDIRECT("'"&amp;$A16&amp;"'!AW39")</f>
        <v>18</v>
      </c>
      <c r="C16" s="19">
        <f ca="1">INDIRECT("'"&amp;$A16&amp;"'!BB8")</f>
        <v>17</v>
      </c>
      <c r="D16" s="19">
        <f ca="1">INDIRECT("'"&amp;$A16&amp;"'!BC8")</f>
        <v>14</v>
      </c>
      <c r="E16" s="277">
        <f t="shared" ref="E16:E43" ca="1" si="5">D16/C16*100</f>
        <v>82.35294117647058</v>
      </c>
      <c r="F16" t="s">
        <v>2487</v>
      </c>
    </row>
    <row r="17" spans="1:6" ht="15" customHeight="1" x14ac:dyDescent="0.35">
      <c r="A17" s="285" t="s">
        <v>2511</v>
      </c>
      <c r="B17" s="19">
        <f t="shared" ref="B17:B41" ca="1" si="6">INDIRECT("'"&amp;$A17&amp;"'!AW39")</f>
        <v>18</v>
      </c>
      <c r="C17" s="19">
        <f t="shared" ref="C17:C41" ca="1" si="7">INDIRECT("'"&amp;$A17&amp;"'!BB8")</f>
        <v>16</v>
      </c>
      <c r="D17" s="19">
        <f t="shared" ref="D17:D41" ca="1" si="8">INDIRECT("'"&amp;$A17&amp;"'!BC8")</f>
        <v>13</v>
      </c>
      <c r="E17" s="277">
        <f t="shared" ca="1" si="5"/>
        <v>81.25</v>
      </c>
    </row>
    <row r="18" spans="1:6" ht="15" customHeight="1" x14ac:dyDescent="0.35">
      <c r="A18" s="285" t="s">
        <v>2510</v>
      </c>
      <c r="B18" s="19">
        <f t="shared" ca="1" si="6"/>
        <v>28</v>
      </c>
      <c r="C18" s="19">
        <f t="shared" ca="1" si="7"/>
        <v>23</v>
      </c>
      <c r="D18" s="19">
        <f t="shared" ca="1" si="8"/>
        <v>20</v>
      </c>
      <c r="E18" s="277">
        <f t="shared" ca="1" si="5"/>
        <v>86.956521739130437</v>
      </c>
    </row>
    <row r="19" spans="1:6" ht="15" customHeight="1" x14ac:dyDescent="0.35">
      <c r="A19" s="285" t="s">
        <v>3618</v>
      </c>
      <c r="B19" s="19">
        <f t="shared" ca="1" si="6"/>
        <v>55</v>
      </c>
      <c r="C19" s="19">
        <f t="shared" ca="1" si="7"/>
        <v>44</v>
      </c>
      <c r="D19" s="19">
        <f t="shared" ca="1" si="8"/>
        <v>38</v>
      </c>
      <c r="E19" s="277">
        <f t="shared" ca="1" si="5"/>
        <v>86.36363636363636</v>
      </c>
      <c r="F19" t="s">
        <v>2487</v>
      </c>
    </row>
    <row r="20" spans="1:6" ht="15" customHeight="1" x14ac:dyDescent="0.35">
      <c r="A20" s="285" t="s">
        <v>2509</v>
      </c>
      <c r="B20" s="19">
        <f t="shared" ca="1" si="6"/>
        <v>37</v>
      </c>
      <c r="C20" s="19">
        <f t="shared" ca="1" si="7"/>
        <v>32</v>
      </c>
      <c r="D20" s="19">
        <f t="shared" ca="1" si="8"/>
        <v>27</v>
      </c>
      <c r="E20" s="277">
        <f t="shared" ca="1" si="5"/>
        <v>84.375</v>
      </c>
      <c r="F20" t="s">
        <v>2487</v>
      </c>
    </row>
    <row r="21" spans="1:6" ht="15" customHeight="1" x14ac:dyDescent="0.35">
      <c r="A21" s="285" t="s">
        <v>2508</v>
      </c>
      <c r="B21" s="19">
        <f t="shared" ca="1" si="6"/>
        <v>40</v>
      </c>
      <c r="C21" s="19">
        <f t="shared" ca="1" si="7"/>
        <v>31</v>
      </c>
      <c r="D21" s="19">
        <f t="shared" ca="1" si="8"/>
        <v>30</v>
      </c>
      <c r="E21" s="277">
        <f t="shared" ca="1" si="5"/>
        <v>96.774193548387103</v>
      </c>
    </row>
    <row r="22" spans="1:6" ht="15" customHeight="1" x14ac:dyDescent="0.35">
      <c r="A22" s="285" t="s">
        <v>2507</v>
      </c>
      <c r="B22" s="19">
        <f t="shared" ca="1" si="6"/>
        <v>40</v>
      </c>
      <c r="C22" s="19">
        <f t="shared" ca="1" si="7"/>
        <v>39</v>
      </c>
      <c r="D22" s="19">
        <f t="shared" ca="1" si="8"/>
        <v>28</v>
      </c>
      <c r="E22" s="277">
        <f t="shared" ca="1" si="5"/>
        <v>71.794871794871796</v>
      </c>
    </row>
    <row r="23" spans="1:6" ht="15" customHeight="1" x14ac:dyDescent="0.35">
      <c r="A23" s="285" t="s">
        <v>3622</v>
      </c>
      <c r="B23" s="19">
        <f t="shared" ca="1" si="6"/>
        <v>39</v>
      </c>
      <c r="C23" s="19">
        <f t="shared" ca="1" si="7"/>
        <v>31</v>
      </c>
      <c r="D23" s="19">
        <f t="shared" ca="1" si="8"/>
        <v>27</v>
      </c>
      <c r="E23" s="277">
        <f t="shared" ca="1" si="5"/>
        <v>87.096774193548384</v>
      </c>
    </row>
    <row r="24" spans="1:6" ht="15" customHeight="1" x14ac:dyDescent="0.35">
      <c r="A24" s="276" t="s">
        <v>2506</v>
      </c>
      <c r="B24" s="19">
        <f t="shared" ca="1" si="6"/>
        <v>33</v>
      </c>
      <c r="C24" s="19">
        <f t="shared" ca="1" si="7"/>
        <v>27</v>
      </c>
      <c r="D24" s="19">
        <f t="shared" ca="1" si="8"/>
        <v>26</v>
      </c>
      <c r="E24" s="277">
        <f t="shared" ca="1" si="5"/>
        <v>96.296296296296291</v>
      </c>
    </row>
    <row r="25" spans="1:6" ht="15" customHeight="1" x14ac:dyDescent="0.35">
      <c r="A25" s="285" t="s">
        <v>2505</v>
      </c>
      <c r="B25" s="19">
        <f t="shared" ca="1" si="6"/>
        <v>40</v>
      </c>
      <c r="C25" s="19">
        <f t="shared" ca="1" si="7"/>
        <v>34</v>
      </c>
      <c r="D25" s="19">
        <f t="shared" ca="1" si="8"/>
        <v>31</v>
      </c>
      <c r="E25" s="277">
        <f t="shared" ca="1" si="5"/>
        <v>91.17647058823529</v>
      </c>
    </row>
    <row r="26" spans="1:6" ht="15" customHeight="1" x14ac:dyDescent="0.35">
      <c r="A26" s="285" t="s">
        <v>2504</v>
      </c>
      <c r="B26" s="19">
        <f t="shared" ca="1" si="6"/>
        <v>24</v>
      </c>
      <c r="C26" s="19">
        <f t="shared" ca="1" si="7"/>
        <v>21</v>
      </c>
      <c r="D26" s="19">
        <f t="shared" ca="1" si="8"/>
        <v>19</v>
      </c>
      <c r="E26" s="277">
        <f t="shared" ca="1" si="5"/>
        <v>90.476190476190482</v>
      </c>
    </row>
    <row r="27" spans="1:6" ht="15" customHeight="1" x14ac:dyDescent="0.35">
      <c r="A27" s="285" t="s">
        <v>2503</v>
      </c>
      <c r="B27" s="19">
        <f t="shared" ca="1" si="6"/>
        <v>19</v>
      </c>
      <c r="C27" s="19">
        <f t="shared" ca="1" si="7"/>
        <v>19</v>
      </c>
      <c r="D27" s="19">
        <f t="shared" ca="1" si="8"/>
        <v>17</v>
      </c>
      <c r="E27" s="277">
        <f t="shared" ca="1" si="5"/>
        <v>89.473684210526315</v>
      </c>
    </row>
    <row r="28" spans="1:6" ht="15" customHeight="1" x14ac:dyDescent="0.35">
      <c r="A28" s="285" t="s">
        <v>1335</v>
      </c>
      <c r="B28" s="19">
        <f t="shared" ca="1" si="6"/>
        <v>18</v>
      </c>
      <c r="C28" s="19">
        <f t="shared" ca="1" si="7"/>
        <v>12</v>
      </c>
      <c r="D28" s="19">
        <f t="shared" ca="1" si="8"/>
        <v>12</v>
      </c>
      <c r="E28" s="277">
        <f t="shared" ca="1" si="5"/>
        <v>100</v>
      </c>
    </row>
    <row r="29" spans="1:6" ht="15" customHeight="1" x14ac:dyDescent="0.35">
      <c r="A29" s="285" t="s">
        <v>2502</v>
      </c>
      <c r="B29" s="19">
        <f t="shared" ca="1" si="6"/>
        <v>18</v>
      </c>
      <c r="C29" s="19">
        <f t="shared" ca="1" si="7"/>
        <v>15</v>
      </c>
      <c r="D29" s="19">
        <f t="shared" ca="1" si="8"/>
        <v>11</v>
      </c>
      <c r="E29" s="277">
        <f t="shared" ca="1" si="5"/>
        <v>73.333333333333329</v>
      </c>
    </row>
    <row r="30" spans="1:6" ht="15" customHeight="1" x14ac:dyDescent="0.35">
      <c r="A30" s="285" t="s">
        <v>2501</v>
      </c>
      <c r="B30" s="19">
        <f t="shared" ca="1" si="6"/>
        <v>29</v>
      </c>
      <c r="C30" s="19">
        <f t="shared" ca="1" si="7"/>
        <v>24</v>
      </c>
      <c r="D30" s="19">
        <f t="shared" ca="1" si="8"/>
        <v>21</v>
      </c>
      <c r="E30" s="277">
        <f t="shared" ca="1" si="5"/>
        <v>87.5</v>
      </c>
      <c r="F30" t="s">
        <v>2487</v>
      </c>
    </row>
    <row r="31" spans="1:6" ht="15" customHeight="1" x14ac:dyDescent="0.35">
      <c r="A31" s="285" t="s">
        <v>2500</v>
      </c>
      <c r="B31" s="19">
        <f t="shared" ca="1" si="6"/>
        <v>30</v>
      </c>
      <c r="C31" s="19">
        <f t="shared" ca="1" si="7"/>
        <v>28</v>
      </c>
      <c r="D31" s="19">
        <f t="shared" ca="1" si="8"/>
        <v>25</v>
      </c>
      <c r="E31" s="277">
        <f t="shared" ca="1" si="5"/>
        <v>89.285714285714292</v>
      </c>
    </row>
    <row r="32" spans="1:6" ht="15" customHeight="1" x14ac:dyDescent="0.35">
      <c r="A32" s="285" t="s">
        <v>2499</v>
      </c>
      <c r="B32" s="19">
        <f t="shared" ca="1" si="6"/>
        <v>40</v>
      </c>
      <c r="C32" s="19">
        <f t="shared" ca="1" si="7"/>
        <v>39</v>
      </c>
      <c r="D32" s="19">
        <f t="shared" ca="1" si="8"/>
        <v>33</v>
      </c>
      <c r="E32" s="277">
        <f t="shared" ca="1" si="5"/>
        <v>84.615384615384613</v>
      </c>
    </row>
    <row r="33" spans="1:6" ht="15" customHeight="1" x14ac:dyDescent="0.35">
      <c r="A33" s="285" t="s">
        <v>2498</v>
      </c>
      <c r="B33" s="19">
        <f t="shared" ca="1" si="6"/>
        <v>18</v>
      </c>
      <c r="C33" s="19">
        <f t="shared" ca="1" si="7"/>
        <v>15</v>
      </c>
      <c r="D33" s="19">
        <f t="shared" ca="1" si="8"/>
        <v>14</v>
      </c>
      <c r="E33" s="277">
        <f t="shared" ca="1" si="5"/>
        <v>93.333333333333329</v>
      </c>
    </row>
    <row r="34" spans="1:6" ht="15" customHeight="1" x14ac:dyDescent="0.35">
      <c r="A34" s="285" t="s">
        <v>2497</v>
      </c>
      <c r="B34" s="19">
        <f t="shared" ca="1" si="6"/>
        <v>19</v>
      </c>
      <c r="C34" s="19">
        <f t="shared" ca="1" si="7"/>
        <v>15</v>
      </c>
      <c r="D34" s="19">
        <f t="shared" ca="1" si="8"/>
        <v>11</v>
      </c>
      <c r="E34" s="277">
        <f t="shared" ca="1" si="5"/>
        <v>73.333333333333329</v>
      </c>
    </row>
    <row r="35" spans="1:6" ht="15" customHeight="1" x14ac:dyDescent="0.35">
      <c r="A35" s="285" t="s">
        <v>2496</v>
      </c>
      <c r="B35" s="19">
        <f t="shared" ca="1" si="6"/>
        <v>18</v>
      </c>
      <c r="C35" s="19">
        <f t="shared" ca="1" si="7"/>
        <v>12</v>
      </c>
      <c r="D35" s="19">
        <f t="shared" ca="1" si="8"/>
        <v>12</v>
      </c>
      <c r="E35" s="277">
        <f t="shared" ca="1" si="5"/>
        <v>100</v>
      </c>
    </row>
    <row r="36" spans="1:6" ht="15" customHeight="1" x14ac:dyDescent="0.35">
      <c r="A36" s="285" t="s">
        <v>2495</v>
      </c>
      <c r="B36" s="19">
        <f t="shared" ca="1" si="6"/>
        <v>18</v>
      </c>
      <c r="C36" s="19">
        <f t="shared" ca="1" si="7"/>
        <v>14</v>
      </c>
      <c r="D36" s="19">
        <f t="shared" ca="1" si="8"/>
        <v>12</v>
      </c>
      <c r="E36" s="277">
        <f t="shared" ca="1" si="5"/>
        <v>85.714285714285708</v>
      </c>
    </row>
    <row r="37" spans="1:6" ht="15" customHeight="1" x14ac:dyDescent="0.35">
      <c r="A37" s="285" t="s">
        <v>2494</v>
      </c>
      <c r="B37" s="19">
        <f t="shared" ca="1" si="6"/>
        <v>40</v>
      </c>
      <c r="C37" s="19">
        <f t="shared" ca="1" si="7"/>
        <v>38</v>
      </c>
      <c r="D37" s="19">
        <f t="shared" ca="1" si="8"/>
        <v>28</v>
      </c>
      <c r="E37" s="277">
        <f t="shared" ca="1" si="5"/>
        <v>73.68421052631578</v>
      </c>
    </row>
    <row r="38" spans="1:6" ht="15" customHeight="1" x14ac:dyDescent="0.35">
      <c r="A38" s="285" t="s">
        <v>2493</v>
      </c>
      <c r="B38" s="19">
        <f t="shared" ca="1" si="6"/>
        <v>40</v>
      </c>
      <c r="C38" s="19">
        <f t="shared" ca="1" si="7"/>
        <v>34</v>
      </c>
      <c r="D38" s="19">
        <f t="shared" ca="1" si="8"/>
        <v>32</v>
      </c>
      <c r="E38" s="277">
        <f t="shared" ca="1" si="5"/>
        <v>94.117647058823522</v>
      </c>
      <c r="F38" t="s">
        <v>2487</v>
      </c>
    </row>
    <row r="39" spans="1:6" ht="15" customHeight="1" x14ac:dyDescent="0.35">
      <c r="A39" s="285" t="s">
        <v>2492</v>
      </c>
      <c r="B39" s="19">
        <f t="shared" ca="1" si="6"/>
        <v>20</v>
      </c>
      <c r="C39" s="19">
        <f t="shared" ca="1" si="7"/>
        <v>17</v>
      </c>
      <c r="D39" s="19">
        <f t="shared" ca="1" si="8"/>
        <v>15</v>
      </c>
      <c r="E39" s="277">
        <f t="shared" ca="1" si="5"/>
        <v>88.235294117647058</v>
      </c>
    </row>
    <row r="40" spans="1:6" ht="15" customHeight="1" x14ac:dyDescent="0.35">
      <c r="A40" s="285" t="s">
        <v>2491</v>
      </c>
      <c r="B40" s="19">
        <f t="shared" ca="1" si="6"/>
        <v>34</v>
      </c>
      <c r="C40" s="19">
        <f t="shared" ca="1" si="7"/>
        <v>29</v>
      </c>
      <c r="D40" s="19">
        <f t="shared" ca="1" si="8"/>
        <v>24</v>
      </c>
      <c r="E40" s="277">
        <f t="shared" ca="1" si="5"/>
        <v>82.758620689655174</v>
      </c>
    </row>
    <row r="41" spans="1:6" ht="15" customHeight="1" x14ac:dyDescent="0.35">
      <c r="A41" s="285" t="s">
        <v>2490</v>
      </c>
      <c r="B41" s="19">
        <f t="shared" ca="1" si="6"/>
        <v>32</v>
      </c>
      <c r="C41" s="19">
        <f t="shared" ca="1" si="7"/>
        <v>25</v>
      </c>
      <c r="D41" s="19">
        <f t="shared" ca="1" si="8"/>
        <v>20</v>
      </c>
      <c r="E41" s="277">
        <f t="shared" ca="1" si="5"/>
        <v>80</v>
      </c>
    </row>
    <row r="42" spans="1:6" x14ac:dyDescent="0.35">
      <c r="A42" s="278" t="s">
        <v>2489</v>
      </c>
      <c r="B42" s="279">
        <f ca="1">SUM(B16:B41)</f>
        <v>765</v>
      </c>
      <c r="C42" s="279">
        <f ca="1">SUM(C16:C41)</f>
        <v>651</v>
      </c>
      <c r="D42" s="279">
        <f ca="1">SUM(D16:D41)</f>
        <v>560</v>
      </c>
      <c r="E42" s="281">
        <f t="shared" ca="1" si="5"/>
        <v>86.021505376344081</v>
      </c>
    </row>
    <row r="43" spans="1:6" x14ac:dyDescent="0.35">
      <c r="A43" s="286" t="s">
        <v>2488</v>
      </c>
      <c r="B43" s="287">
        <f ca="1">B42+B10+B14</f>
        <v>949</v>
      </c>
      <c r="C43" s="287">
        <f ca="1">C42+C14+C10</f>
        <v>801</v>
      </c>
      <c r="D43" s="287">
        <f ca="1">D42+D14+D10</f>
        <v>682</v>
      </c>
      <c r="E43" s="288">
        <f t="shared" ca="1" si="5"/>
        <v>85.14357053682896</v>
      </c>
    </row>
    <row r="50" spans="5:5" x14ac:dyDescent="0.35">
      <c r="E50" s="227" t="s">
        <v>2487</v>
      </c>
    </row>
    <row r="65" spans="5:5" x14ac:dyDescent="0.35">
      <c r="E65" s="227" t="s">
        <v>2567</v>
      </c>
    </row>
  </sheetData>
  <printOptions horizontalCentered="1"/>
  <pageMargins left="0.31496062992125984" right="0.31496062992125984" top="0.35433070866141736" bottom="0.15748031496062992" header="0.31496062992125984" footer="0.31496062992125984"/>
  <pageSetup paperSize="9" scale="9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D255"/>
  <sheetViews>
    <sheetView zoomScale="68" zoomScaleNormal="40" workbookViewId="0">
      <selection activeCell="C18" sqref="C18:C19"/>
    </sheetView>
  </sheetViews>
  <sheetFormatPr defaultRowHeight="14.5" x14ac:dyDescent="0.35"/>
  <cols>
    <col min="1" max="1" width="54.453125" bestFit="1" customWidth="1"/>
    <col min="3" max="3" width="28.1796875" bestFit="1" customWidth="1"/>
    <col min="20" max="20" width="8.81640625"/>
    <col min="21" max="26" width="11.26953125" customWidth="1"/>
    <col min="27" max="27" width="11" bestFit="1" customWidth="1"/>
    <col min="28" max="28" width="9.453125" bestFit="1" customWidth="1"/>
    <col min="31" max="31" width="18.1796875" bestFit="1" customWidth="1"/>
    <col min="33" max="33" width="13.26953125" bestFit="1" customWidth="1"/>
    <col min="34" max="34" width="20.54296875" bestFit="1" customWidth="1"/>
    <col min="35" max="35" width="23.26953125" bestFit="1" customWidth="1"/>
    <col min="36" max="36" width="24.1796875" bestFit="1" customWidth="1"/>
  </cols>
  <sheetData>
    <row r="1" spans="1:56" x14ac:dyDescent="0.35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  <c r="M1" t="s">
        <v>0</v>
      </c>
      <c r="N1" t="s">
        <v>0</v>
      </c>
      <c r="O1" t="s">
        <v>0</v>
      </c>
      <c r="P1" t="s">
        <v>0</v>
      </c>
    </row>
    <row r="2" spans="1:56" x14ac:dyDescent="0.35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</row>
    <row r="3" spans="1:56" x14ac:dyDescent="0.35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</row>
    <row r="4" spans="1:56" x14ac:dyDescent="0.35">
      <c r="A4" t="s">
        <v>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</row>
    <row r="5" spans="1:56" x14ac:dyDescent="0.35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AM5" s="2"/>
      <c r="AN5" s="2"/>
      <c r="AO5" s="2"/>
      <c r="AP5" s="2"/>
      <c r="AQ5" s="2"/>
      <c r="AR5" s="2"/>
      <c r="AS5" s="2"/>
      <c r="AT5" s="240" t="s">
        <v>2648</v>
      </c>
      <c r="AU5" s="2"/>
      <c r="AV5" s="2"/>
      <c r="AW5" s="2"/>
      <c r="AX5" s="240" t="s">
        <v>2649</v>
      </c>
    </row>
    <row r="6" spans="1:56" x14ac:dyDescent="0.3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AP6" s="241" t="s">
        <v>2529</v>
      </c>
      <c r="AQ6" s="241" t="s">
        <v>2650</v>
      </c>
      <c r="AR6" s="241" t="s">
        <v>2651</v>
      </c>
      <c r="AS6" s="241" t="s">
        <v>2650</v>
      </c>
      <c r="AT6" s="241" t="s">
        <v>2652</v>
      </c>
      <c r="AU6" s="241" t="s">
        <v>2653</v>
      </c>
      <c r="AV6" s="241" t="s">
        <v>2649</v>
      </c>
      <c r="AW6" s="241" t="s">
        <v>2654</v>
      </c>
      <c r="AX6" s="241" t="s">
        <v>2652</v>
      </c>
    </row>
    <row r="7" spans="1:56" x14ac:dyDescent="0.35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Y7" s="241" t="s">
        <v>2682</v>
      </c>
      <c r="Z7" s="241" t="s">
        <v>2683</v>
      </c>
      <c r="AP7" s="241" t="s">
        <v>2655</v>
      </c>
      <c r="AQ7" s="241" t="s">
        <v>2655</v>
      </c>
      <c r="AR7" s="241" t="s">
        <v>2652</v>
      </c>
      <c r="AS7" s="241" t="s">
        <v>2656</v>
      </c>
      <c r="AT7" s="241" t="s">
        <v>2656</v>
      </c>
      <c r="AU7" s="241" t="s">
        <v>2655</v>
      </c>
      <c r="AV7" s="241" t="s">
        <v>2652</v>
      </c>
      <c r="AW7" s="241" t="s">
        <v>2656</v>
      </c>
      <c r="AX7" s="241" t="s">
        <v>2656</v>
      </c>
      <c r="AZ7" s="241" t="s">
        <v>3666</v>
      </c>
      <c r="BB7" s="241" t="s">
        <v>3692</v>
      </c>
      <c r="BC7" s="241" t="s">
        <v>3693</v>
      </c>
      <c r="BD7" s="241"/>
    </row>
    <row r="8" spans="1:56" x14ac:dyDescent="0.35">
      <c r="A8" s="291" t="s">
        <v>1</v>
      </c>
      <c r="B8" s="291" t="s">
        <v>2</v>
      </c>
      <c r="C8" s="291" t="s">
        <v>3</v>
      </c>
      <c r="D8" t="s">
        <v>4</v>
      </c>
      <c r="E8" t="s">
        <v>5</v>
      </c>
      <c r="F8" t="s">
        <v>6</v>
      </c>
      <c r="G8" t="s">
        <v>7</v>
      </c>
      <c r="H8" t="s">
        <v>8</v>
      </c>
      <c r="I8" t="s">
        <v>9</v>
      </c>
      <c r="J8" t="s">
        <v>10</v>
      </c>
      <c r="K8" t="s">
        <v>11</v>
      </c>
      <c r="L8" t="s">
        <v>12</v>
      </c>
      <c r="M8" t="s">
        <v>13</v>
      </c>
      <c r="N8" t="s">
        <v>14</v>
      </c>
      <c r="O8" t="s">
        <v>15</v>
      </c>
      <c r="P8" t="s">
        <v>16</v>
      </c>
      <c r="Y8" s="241" t="s">
        <v>2684</v>
      </c>
      <c r="Z8" s="241" t="s">
        <v>2685</v>
      </c>
      <c r="AM8" s="238">
        <f>SUMIFS($C$10:$C$284, $X$10:$X$284, AN8)</f>
        <v>6891</v>
      </c>
      <c r="AN8" t="s">
        <v>2657</v>
      </c>
      <c r="AO8" t="s">
        <v>2535</v>
      </c>
      <c r="AP8" s="242">
        <f>AQ8+AU8</f>
        <v>7</v>
      </c>
      <c r="AQ8" s="238">
        <f>COUNTIFS($X$10:$X$283, AN8,$B$10:$B$283,"F")</f>
        <v>1</v>
      </c>
      <c r="AR8" s="243">
        <f t="shared" ref="AR8:AR34" si="0">IFERROR(AQ8/AP8,0)</f>
        <v>0.14285714285714285</v>
      </c>
      <c r="AS8">
        <f>COUNTIFS($X$10:$X$283, AN8,$B$10:$B$283,"F",$Z$10:$Z$283,"Elected")</f>
        <v>1</v>
      </c>
      <c r="AT8" s="244">
        <f>IFERROR(AS8/AP8,0)</f>
        <v>0.14285714285714285</v>
      </c>
      <c r="AU8" s="245">
        <f>COUNTIFS($X$10:$X$283, AN8,$B$10:$B$283,"M")</f>
        <v>6</v>
      </c>
      <c r="AV8" s="243">
        <f>IFERROR(AU8/AP8,0)</f>
        <v>0.8571428571428571</v>
      </c>
      <c r="AW8">
        <f>COUNTIFS($X$10:$X$283, AN8,$B$10:$B$283,"M",$Z$10:$Z$283,"Elected")</f>
        <v>4</v>
      </c>
      <c r="AX8" s="243">
        <f>IFERROR(AW8/AP8,0)</f>
        <v>0.5714285714285714</v>
      </c>
      <c r="AZ8">
        <f>AW8+AS8</f>
        <v>5</v>
      </c>
      <c r="BB8" s="238">
        <f>AB130</f>
        <v>17</v>
      </c>
      <c r="BC8" s="238">
        <f>AC130</f>
        <v>14</v>
      </c>
    </row>
    <row r="9" spans="1:56" ht="15.5" x14ac:dyDescent="0.35">
      <c r="A9" s="291" t="s">
        <v>0</v>
      </c>
      <c r="B9" s="291" t="s">
        <v>0</v>
      </c>
      <c r="C9" s="291" t="s">
        <v>17</v>
      </c>
      <c r="D9" t="s">
        <v>18</v>
      </c>
      <c r="E9" t="s">
        <v>19</v>
      </c>
      <c r="F9" t="s">
        <v>20</v>
      </c>
      <c r="G9" t="s">
        <v>21</v>
      </c>
      <c r="H9" t="s">
        <v>22</v>
      </c>
      <c r="I9" t="s">
        <v>23</v>
      </c>
      <c r="J9" t="s">
        <v>24</v>
      </c>
      <c r="K9" t="s">
        <v>25</v>
      </c>
      <c r="L9" t="s">
        <v>26</v>
      </c>
      <c r="M9" t="s">
        <v>27</v>
      </c>
      <c r="N9" t="s">
        <v>28</v>
      </c>
      <c r="O9" t="s">
        <v>29</v>
      </c>
      <c r="P9" t="s">
        <v>30</v>
      </c>
      <c r="U9" s="257"/>
      <c r="V9" s="257"/>
      <c r="W9" s="257"/>
      <c r="X9" s="257" t="s">
        <v>2681</v>
      </c>
      <c r="Y9" s="241" t="s">
        <v>2686</v>
      </c>
      <c r="Z9" s="241" t="s">
        <v>2687</v>
      </c>
      <c r="AA9" t="s">
        <v>2526</v>
      </c>
      <c r="AB9" t="s">
        <v>2525</v>
      </c>
      <c r="AC9" t="s">
        <v>2524</v>
      </c>
      <c r="AD9" t="s">
        <v>2523</v>
      </c>
      <c r="AE9" t="s">
        <v>759</v>
      </c>
      <c r="AF9" t="s">
        <v>2522</v>
      </c>
      <c r="AG9" t="s">
        <v>2521</v>
      </c>
      <c r="AH9" t="s">
        <v>2520</v>
      </c>
      <c r="AI9" t="s">
        <v>2519</v>
      </c>
      <c r="AJ9" t="s">
        <v>2518</v>
      </c>
      <c r="AM9" s="238">
        <f t="shared" ref="AM9:AM10" si="1">SUMIFS($C$10:$C$284, $X$10:$X$284, AN9)</f>
        <v>6340</v>
      </c>
      <c r="AN9" t="s">
        <v>2658</v>
      </c>
      <c r="AO9" t="s">
        <v>2534</v>
      </c>
      <c r="AP9" s="242">
        <f>AQ9+AU9</f>
        <v>8</v>
      </c>
      <c r="AQ9" s="238">
        <f>COUNTIFS($X$10:$X$283, AN9,$B$10:$B$283,"F")</f>
        <v>1</v>
      </c>
      <c r="AR9" s="243">
        <f t="shared" si="0"/>
        <v>0.125</v>
      </c>
      <c r="AS9">
        <f t="shared" ref="AS9:AS34" si="2">COUNTIFS($X$10:$X$283, AN9,$B$10:$B$283,"F",$Z$10:$Z$283,"Elected")</f>
        <v>0</v>
      </c>
      <c r="AT9" s="244">
        <f t="shared" ref="AT9:AT34" si="3">IFERROR(AS9/AP9,0)</f>
        <v>0</v>
      </c>
      <c r="AU9" s="245">
        <f t="shared" ref="AU9:AU34" si="4">COUNTIFS($X$10:$X$283, AN9,$B$10:$B$283,"M")</f>
        <v>7</v>
      </c>
      <c r="AV9" s="243">
        <f t="shared" ref="AV9:AV34" si="5">IFERROR(AU9/AP9,0)</f>
        <v>0.875</v>
      </c>
      <c r="AW9">
        <f t="shared" ref="AW9:AW34" si="6">COUNTIFS($X$10:$X$283, AN9,$B$10:$B$283,"M",$Z$10:$Z$283,"Elected")</f>
        <v>6</v>
      </c>
      <c r="AX9" s="243">
        <f t="shared" ref="AX9:AX34" si="7">IFERROR(AW9/AP9,0)</f>
        <v>0.75</v>
      </c>
      <c r="AZ9">
        <f t="shared" ref="AZ9:AZ35" si="8">AW9+AS9</f>
        <v>6</v>
      </c>
    </row>
    <row r="10" spans="1:56" x14ac:dyDescent="0.35">
      <c r="A10" s="291" t="s">
        <v>2732</v>
      </c>
      <c r="B10" s="291" t="s">
        <v>31</v>
      </c>
      <c r="C10" s="293">
        <v>240</v>
      </c>
      <c r="D10" s="1">
        <v>21</v>
      </c>
      <c r="E10" s="1">
        <v>9</v>
      </c>
      <c r="F10" s="1">
        <v>3</v>
      </c>
      <c r="G10" s="1">
        <v>3</v>
      </c>
      <c r="H10" s="1">
        <v>1</v>
      </c>
      <c r="I10" s="1">
        <v>0</v>
      </c>
      <c r="J10" s="1">
        <v>5</v>
      </c>
      <c r="K10" s="1">
        <v>1</v>
      </c>
      <c r="L10" s="1">
        <v>-283</v>
      </c>
      <c r="M10" s="1">
        <v>0</v>
      </c>
      <c r="N10" s="1">
        <v>0</v>
      </c>
      <c r="O10" s="1">
        <v>0</v>
      </c>
      <c r="P10" s="1">
        <v>0</v>
      </c>
      <c r="X10" t="str">
        <f>LEFT(MID(A10,FIND("(",A10)+1,LEN(A10)),FIND(")",MID(A10,FIND("(",A10)+1,LEN(A10)))-1)</f>
        <v>GRN</v>
      </c>
      <c r="Z10" t="str">
        <f>Y11</f>
        <v>Excluded</v>
      </c>
      <c r="AA10">
        <v>7</v>
      </c>
      <c r="AB10" s="238">
        <v>18629</v>
      </c>
      <c r="AC10" s="238">
        <f>AG10+AE10</f>
        <v>8105</v>
      </c>
      <c r="AD10" s="227">
        <f>SUM(AC10/AB10*100)</f>
        <v>43.507434644908479</v>
      </c>
      <c r="AE10">
        <v>120</v>
      </c>
      <c r="AF10" s="227">
        <f>SUM(AE10/AB10*100)</f>
        <v>0.64415695957915076</v>
      </c>
      <c r="AG10" s="238">
        <v>7985</v>
      </c>
      <c r="AH10">
        <v>18</v>
      </c>
      <c r="AI10">
        <v>7</v>
      </c>
      <c r="AJ10" s="227">
        <f>SUM(AI10/AH10*100)</f>
        <v>38.888888888888893</v>
      </c>
      <c r="AM10" s="238">
        <f t="shared" si="1"/>
        <v>2732</v>
      </c>
      <c r="AN10" t="s">
        <v>2659</v>
      </c>
      <c r="AO10" t="s">
        <v>2536</v>
      </c>
      <c r="AP10" s="242">
        <f t="shared" ref="AP10:AP27" si="9">AQ10+AU10</f>
        <v>8</v>
      </c>
      <c r="AQ10" s="238">
        <f t="shared" ref="AQ10:AQ34" si="10">COUNTIFS($X$10:$X$283, AN10,$B$10:$B$283,"F")</f>
        <v>3</v>
      </c>
      <c r="AR10" s="243">
        <f t="shared" si="0"/>
        <v>0.375</v>
      </c>
      <c r="AS10">
        <f t="shared" si="2"/>
        <v>0</v>
      </c>
      <c r="AT10" s="244">
        <f t="shared" si="3"/>
        <v>0</v>
      </c>
      <c r="AU10" s="245">
        <f t="shared" si="4"/>
        <v>5</v>
      </c>
      <c r="AV10" s="243">
        <f t="shared" si="5"/>
        <v>0.625</v>
      </c>
      <c r="AW10">
        <f t="shared" si="6"/>
        <v>2</v>
      </c>
      <c r="AX10" s="243">
        <f t="shared" si="7"/>
        <v>0.25</v>
      </c>
      <c r="AZ10">
        <f t="shared" si="8"/>
        <v>2</v>
      </c>
    </row>
    <row r="11" spans="1:56" x14ac:dyDescent="0.35">
      <c r="A11" s="291" t="s">
        <v>0</v>
      </c>
      <c r="B11" s="291" t="s">
        <v>0</v>
      </c>
      <c r="C11" s="293">
        <v>240</v>
      </c>
      <c r="D11" s="2">
        <v>261</v>
      </c>
      <c r="E11" s="2">
        <v>270</v>
      </c>
      <c r="F11" s="2">
        <v>273</v>
      </c>
      <c r="G11" s="2">
        <v>276</v>
      </c>
      <c r="H11" s="2">
        <v>277</v>
      </c>
      <c r="I11" s="2">
        <v>277</v>
      </c>
      <c r="J11" s="2">
        <v>282</v>
      </c>
      <c r="K11" s="2">
        <v>283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Y11" t="str">
        <f>IF(EXACT(A10,UPPER(A10)),"Elected","Excluded")</f>
        <v>Excluded</v>
      </c>
      <c r="AM11" s="238">
        <f>SUMIFS($C$10:$C$284, $X$10:$X$284, AN11)</f>
        <v>1090</v>
      </c>
      <c r="AN11" t="s">
        <v>2661</v>
      </c>
      <c r="AO11" t="s">
        <v>2727</v>
      </c>
      <c r="AP11" s="242">
        <f t="shared" si="9"/>
        <v>1</v>
      </c>
      <c r="AQ11" s="238">
        <f t="shared" si="10"/>
        <v>0</v>
      </c>
      <c r="AR11" s="243">
        <f t="shared" si="0"/>
        <v>0</v>
      </c>
      <c r="AS11">
        <f t="shared" si="2"/>
        <v>0</v>
      </c>
      <c r="AT11" s="244">
        <f t="shared" si="3"/>
        <v>0</v>
      </c>
      <c r="AU11" s="245">
        <f t="shared" si="4"/>
        <v>1</v>
      </c>
      <c r="AV11" s="243">
        <f t="shared" si="5"/>
        <v>1</v>
      </c>
      <c r="AW11">
        <f t="shared" si="6"/>
        <v>1</v>
      </c>
      <c r="AX11" s="243">
        <f t="shared" si="7"/>
        <v>1</v>
      </c>
      <c r="AZ11">
        <f t="shared" si="8"/>
        <v>1</v>
      </c>
    </row>
    <row r="12" spans="1:56" x14ac:dyDescent="0.35">
      <c r="A12" s="291" t="s">
        <v>32</v>
      </c>
      <c r="B12" s="291" t="s">
        <v>33</v>
      </c>
      <c r="C12" s="293">
        <v>893</v>
      </c>
      <c r="D12" s="1">
        <v>154</v>
      </c>
      <c r="E12" s="1">
        <v>0</v>
      </c>
      <c r="F12" s="1">
        <v>-48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X12" t="str">
        <f t="shared" ref="X12" si="11">LEFT(MID(A12,FIND("(",A12)+1,LEN(A12)),FIND(")",MID(A12,FIND("(",A12)+1,LEN(A12)))-1)</f>
        <v>FG</v>
      </c>
      <c r="Z12" t="str">
        <f>Y13</f>
        <v>Elected</v>
      </c>
      <c r="AB12" t="s">
        <v>3692</v>
      </c>
      <c r="AC12" t="s">
        <v>3693</v>
      </c>
      <c r="AM12" s="238">
        <f t="shared" ref="AM12:AM33" si="12">SUMIFS($C$10:$C$284, $X$10:$X$284, AN12)</f>
        <v>0</v>
      </c>
      <c r="AN12" t="s">
        <v>2663</v>
      </c>
      <c r="AO12" t="s">
        <v>2574</v>
      </c>
      <c r="AP12" s="242">
        <f t="shared" si="9"/>
        <v>0</v>
      </c>
      <c r="AQ12" s="238">
        <f t="shared" si="10"/>
        <v>0</v>
      </c>
      <c r="AR12" s="243">
        <f t="shared" si="0"/>
        <v>0</v>
      </c>
      <c r="AS12">
        <f t="shared" si="2"/>
        <v>0</v>
      </c>
      <c r="AT12" s="244">
        <f t="shared" si="3"/>
        <v>0</v>
      </c>
      <c r="AU12" s="245">
        <f t="shared" si="4"/>
        <v>0</v>
      </c>
      <c r="AV12" s="243">
        <f t="shared" si="5"/>
        <v>0</v>
      </c>
      <c r="AW12">
        <f t="shared" si="6"/>
        <v>0</v>
      </c>
      <c r="AX12" s="243">
        <f t="shared" si="7"/>
        <v>0</v>
      </c>
      <c r="AZ12">
        <f t="shared" si="8"/>
        <v>0</v>
      </c>
    </row>
    <row r="13" spans="1:56" x14ac:dyDescent="0.35">
      <c r="A13" s="291" t="s">
        <v>0</v>
      </c>
      <c r="B13" s="291" t="s">
        <v>0</v>
      </c>
      <c r="C13" s="293">
        <v>893</v>
      </c>
      <c r="D13" s="2">
        <v>1047</v>
      </c>
      <c r="E13" s="2">
        <v>1047</v>
      </c>
      <c r="F13" s="2">
        <v>999</v>
      </c>
      <c r="G13" s="2">
        <v>999</v>
      </c>
      <c r="H13" s="2">
        <v>999</v>
      </c>
      <c r="I13" s="2">
        <v>999</v>
      </c>
      <c r="J13" s="2">
        <v>999</v>
      </c>
      <c r="K13" s="2">
        <v>999</v>
      </c>
      <c r="L13" s="2">
        <v>999</v>
      </c>
      <c r="M13" s="2">
        <v>999</v>
      </c>
      <c r="N13" s="2">
        <v>999</v>
      </c>
      <c r="O13" s="2">
        <v>999</v>
      </c>
      <c r="P13" s="2">
        <v>999</v>
      </c>
      <c r="Y13" t="str">
        <f t="shared" ref="Y13" si="13">IF(EXACT(A12,UPPER(A12)),"Elected","Excluded")</f>
        <v>Elected</v>
      </c>
      <c r="AB13">
        <v>7</v>
      </c>
      <c r="AC13">
        <v>6</v>
      </c>
      <c r="AM13" s="238">
        <f t="shared" si="12"/>
        <v>535</v>
      </c>
      <c r="AN13" t="s">
        <v>2689</v>
      </c>
      <c r="AO13" t="s">
        <v>2573</v>
      </c>
      <c r="AP13" s="242">
        <f t="shared" si="9"/>
        <v>2</v>
      </c>
      <c r="AQ13" s="238">
        <f t="shared" si="10"/>
        <v>1</v>
      </c>
      <c r="AR13" s="243">
        <f t="shared" si="0"/>
        <v>0.5</v>
      </c>
      <c r="AS13">
        <f t="shared" si="2"/>
        <v>0</v>
      </c>
      <c r="AT13" s="244">
        <f t="shared" si="3"/>
        <v>0</v>
      </c>
      <c r="AU13" s="245">
        <f t="shared" si="4"/>
        <v>1</v>
      </c>
      <c r="AV13" s="243">
        <f t="shared" si="5"/>
        <v>0.5</v>
      </c>
      <c r="AW13">
        <f t="shared" si="6"/>
        <v>0</v>
      </c>
      <c r="AX13" s="243">
        <f t="shared" si="7"/>
        <v>0</v>
      </c>
      <c r="AZ13">
        <f t="shared" si="8"/>
        <v>0</v>
      </c>
    </row>
    <row r="14" spans="1:56" x14ac:dyDescent="0.35">
      <c r="A14" s="291" t="s">
        <v>34</v>
      </c>
      <c r="B14" s="291" t="s">
        <v>33</v>
      </c>
      <c r="C14" s="293">
        <v>348</v>
      </c>
      <c r="D14" s="1">
        <v>16</v>
      </c>
      <c r="E14" s="1">
        <v>4</v>
      </c>
      <c r="F14" s="1">
        <v>1</v>
      </c>
      <c r="G14" s="1">
        <v>3</v>
      </c>
      <c r="H14" s="1">
        <v>2</v>
      </c>
      <c r="I14" s="1">
        <v>0</v>
      </c>
      <c r="J14" s="1">
        <v>64</v>
      </c>
      <c r="K14" s="1">
        <v>5</v>
      </c>
      <c r="L14" s="1">
        <v>15</v>
      </c>
      <c r="M14" s="1">
        <v>160</v>
      </c>
      <c r="N14" s="1">
        <v>25</v>
      </c>
      <c r="O14" s="1">
        <v>14</v>
      </c>
      <c r="P14" s="1">
        <v>27</v>
      </c>
      <c r="X14" t="str">
        <f t="shared" ref="X14" si="14">LEFT(MID(A14,FIND("(",A14)+1,LEN(A14)),FIND(")",MID(A14,FIND("(",A14)+1,LEN(A14)))-1)</f>
        <v>SF</v>
      </c>
      <c r="Z14" t="str">
        <f t="shared" ref="Z14" si="15">Y15</f>
        <v>Excluded</v>
      </c>
      <c r="AM14" s="238">
        <f t="shared" si="12"/>
        <v>590</v>
      </c>
      <c r="AN14" t="s">
        <v>2662</v>
      </c>
      <c r="AO14" t="s">
        <v>2575</v>
      </c>
      <c r="AP14" s="242">
        <f t="shared" si="9"/>
        <v>1</v>
      </c>
      <c r="AQ14" s="238">
        <f t="shared" si="10"/>
        <v>0</v>
      </c>
      <c r="AR14" s="243">
        <f t="shared" si="0"/>
        <v>0</v>
      </c>
      <c r="AS14">
        <f t="shared" si="2"/>
        <v>0</v>
      </c>
      <c r="AT14" s="244">
        <f t="shared" si="3"/>
        <v>0</v>
      </c>
      <c r="AU14" s="245">
        <f t="shared" si="4"/>
        <v>1</v>
      </c>
      <c r="AV14" s="243">
        <f t="shared" si="5"/>
        <v>1</v>
      </c>
      <c r="AW14">
        <f t="shared" si="6"/>
        <v>1</v>
      </c>
      <c r="AX14" s="243">
        <f t="shared" si="7"/>
        <v>1</v>
      </c>
      <c r="AZ14">
        <f t="shared" si="8"/>
        <v>1</v>
      </c>
    </row>
    <row r="15" spans="1:56" x14ac:dyDescent="0.35">
      <c r="A15" s="291" t="s">
        <v>0</v>
      </c>
      <c r="B15" s="291" t="s">
        <v>0</v>
      </c>
      <c r="C15" s="293">
        <v>348</v>
      </c>
      <c r="D15" s="2">
        <v>364</v>
      </c>
      <c r="E15" s="2">
        <v>368</v>
      </c>
      <c r="F15" s="2">
        <v>369</v>
      </c>
      <c r="G15" s="2">
        <v>372</v>
      </c>
      <c r="H15" s="2">
        <v>374</v>
      </c>
      <c r="I15" s="2">
        <v>374</v>
      </c>
      <c r="J15" s="2">
        <v>438</v>
      </c>
      <c r="K15" s="2">
        <v>443</v>
      </c>
      <c r="L15" s="2">
        <v>458</v>
      </c>
      <c r="M15" s="2">
        <v>618</v>
      </c>
      <c r="N15" s="2">
        <v>643</v>
      </c>
      <c r="O15" s="2">
        <v>657</v>
      </c>
      <c r="P15" s="2">
        <v>684</v>
      </c>
      <c r="Y15" t="str">
        <f t="shared" ref="Y15" si="16">IF(EXACT(A14,UPPER(A14)),"Elected","Excluded")</f>
        <v>Excluded</v>
      </c>
      <c r="AM15" s="238">
        <f t="shared" si="12"/>
        <v>596</v>
      </c>
      <c r="AN15" t="s">
        <v>2660</v>
      </c>
      <c r="AO15" t="s">
        <v>2594</v>
      </c>
      <c r="AP15" s="242">
        <f t="shared" si="9"/>
        <v>2</v>
      </c>
      <c r="AQ15" s="238">
        <f t="shared" si="10"/>
        <v>1</v>
      </c>
      <c r="AR15" s="243">
        <f t="shared" si="0"/>
        <v>0.5</v>
      </c>
      <c r="AS15">
        <f t="shared" si="2"/>
        <v>1</v>
      </c>
      <c r="AT15" s="244">
        <f t="shared" si="3"/>
        <v>0.5</v>
      </c>
      <c r="AU15" s="245">
        <f t="shared" si="4"/>
        <v>1</v>
      </c>
      <c r="AV15" s="243">
        <f t="shared" si="5"/>
        <v>0.5</v>
      </c>
      <c r="AW15">
        <f t="shared" si="6"/>
        <v>0</v>
      </c>
      <c r="AX15" s="243">
        <f t="shared" si="7"/>
        <v>0</v>
      </c>
      <c r="AZ15">
        <f t="shared" si="8"/>
        <v>1</v>
      </c>
    </row>
    <row r="16" spans="1:56" x14ac:dyDescent="0.35">
      <c r="A16" s="291" t="s">
        <v>2742</v>
      </c>
      <c r="B16" s="291" t="s">
        <v>33</v>
      </c>
      <c r="C16" s="293">
        <v>590</v>
      </c>
      <c r="D16" s="1">
        <v>47</v>
      </c>
      <c r="E16" s="1">
        <v>12</v>
      </c>
      <c r="F16" s="1">
        <v>6</v>
      </c>
      <c r="G16" s="1">
        <v>1</v>
      </c>
      <c r="H16" s="1">
        <v>12</v>
      </c>
      <c r="I16" s="1">
        <v>22</v>
      </c>
      <c r="J16" s="1">
        <v>8</v>
      </c>
      <c r="K16" s="1">
        <v>36</v>
      </c>
      <c r="L16" s="1">
        <v>18</v>
      </c>
      <c r="M16" s="1">
        <v>21</v>
      </c>
      <c r="N16" s="1">
        <v>40</v>
      </c>
      <c r="O16" s="1">
        <v>155</v>
      </c>
      <c r="P16" s="1">
        <v>90</v>
      </c>
      <c r="X16" t="str">
        <f t="shared" ref="X16" si="17">LEFT(MID(A16,FIND("(",A16)+1,LEN(A16)),FIND(")",MID(A16,FIND("(",A16)+1,LEN(A16)))-1)</f>
        <v>INDI</v>
      </c>
      <c r="Z16" t="str">
        <f t="shared" ref="Z16" si="18">Y17</f>
        <v>Elected</v>
      </c>
      <c r="AM16" s="238">
        <f t="shared" si="12"/>
        <v>0</v>
      </c>
      <c r="AN16" t="s">
        <v>2688</v>
      </c>
      <c r="AO16" t="s">
        <v>2576</v>
      </c>
      <c r="AP16" s="242">
        <f t="shared" si="9"/>
        <v>0</v>
      </c>
      <c r="AQ16" s="238">
        <f t="shared" si="10"/>
        <v>0</v>
      </c>
      <c r="AR16" s="243">
        <f t="shared" si="0"/>
        <v>0</v>
      </c>
      <c r="AS16">
        <f t="shared" si="2"/>
        <v>0</v>
      </c>
      <c r="AT16" s="244">
        <f t="shared" si="3"/>
        <v>0</v>
      </c>
      <c r="AU16" s="245">
        <f t="shared" si="4"/>
        <v>0</v>
      </c>
      <c r="AV16" s="243">
        <f t="shared" si="5"/>
        <v>0</v>
      </c>
      <c r="AW16">
        <f t="shared" si="6"/>
        <v>0</v>
      </c>
      <c r="AX16" s="243">
        <f t="shared" si="7"/>
        <v>0</v>
      </c>
      <c r="AZ16">
        <f t="shared" si="8"/>
        <v>0</v>
      </c>
    </row>
    <row r="17" spans="1:52" x14ac:dyDescent="0.35">
      <c r="A17" s="291" t="s">
        <v>0</v>
      </c>
      <c r="B17" s="291" t="s">
        <v>0</v>
      </c>
      <c r="C17" s="293">
        <v>590</v>
      </c>
      <c r="D17" s="2">
        <v>637</v>
      </c>
      <c r="E17" s="2">
        <v>649</v>
      </c>
      <c r="F17" s="2">
        <v>655</v>
      </c>
      <c r="G17" s="2">
        <v>656</v>
      </c>
      <c r="H17" s="2">
        <v>668</v>
      </c>
      <c r="I17" s="2">
        <v>690</v>
      </c>
      <c r="J17" s="2">
        <v>698</v>
      </c>
      <c r="K17" s="2">
        <v>734</v>
      </c>
      <c r="L17" s="2">
        <v>752</v>
      </c>
      <c r="M17" s="2">
        <v>773</v>
      </c>
      <c r="N17" s="2">
        <v>813</v>
      </c>
      <c r="O17" s="2">
        <v>968</v>
      </c>
      <c r="P17" s="2">
        <v>1058</v>
      </c>
      <c r="Y17" t="str">
        <f t="shared" ref="Y17" si="19">IF(EXACT(A16,UPPER(A16)),"Elected","Excluded")</f>
        <v>Elected</v>
      </c>
      <c r="AM17" s="238">
        <f t="shared" si="12"/>
        <v>0</v>
      </c>
      <c r="AO17" t="s">
        <v>2590</v>
      </c>
      <c r="AP17" s="242">
        <f t="shared" si="9"/>
        <v>0</v>
      </c>
      <c r="AQ17" s="238">
        <f t="shared" si="10"/>
        <v>0</v>
      </c>
      <c r="AR17" s="243">
        <f t="shared" si="0"/>
        <v>0</v>
      </c>
      <c r="AS17">
        <f t="shared" si="2"/>
        <v>0</v>
      </c>
      <c r="AT17" s="244">
        <f t="shared" si="3"/>
        <v>0</v>
      </c>
      <c r="AU17" s="245">
        <f t="shared" si="4"/>
        <v>0</v>
      </c>
      <c r="AV17" s="243">
        <f t="shared" si="5"/>
        <v>0</v>
      </c>
      <c r="AW17">
        <f t="shared" si="6"/>
        <v>0</v>
      </c>
      <c r="AX17" s="243">
        <f t="shared" si="7"/>
        <v>0</v>
      </c>
      <c r="AZ17">
        <f t="shared" si="8"/>
        <v>0</v>
      </c>
    </row>
    <row r="18" spans="1:52" x14ac:dyDescent="0.35">
      <c r="A18" s="291" t="s">
        <v>35</v>
      </c>
      <c r="B18" s="291" t="s">
        <v>31</v>
      </c>
      <c r="C18" s="293">
        <v>238</v>
      </c>
      <c r="D18" s="1">
        <v>12</v>
      </c>
      <c r="E18" s="1">
        <v>3</v>
      </c>
      <c r="F18" s="1">
        <v>1</v>
      </c>
      <c r="G18" s="1">
        <v>2</v>
      </c>
      <c r="H18" s="1">
        <v>2</v>
      </c>
      <c r="I18" s="1">
        <v>5</v>
      </c>
      <c r="J18" s="1">
        <v>51</v>
      </c>
      <c r="K18" s="1">
        <v>1</v>
      </c>
      <c r="L18" s="1">
        <v>14</v>
      </c>
      <c r="M18" s="1">
        <v>-329</v>
      </c>
      <c r="N18" s="1">
        <v>0</v>
      </c>
      <c r="O18" s="1">
        <v>0</v>
      </c>
      <c r="P18" s="1">
        <v>0</v>
      </c>
      <c r="X18" t="str">
        <f t="shared" ref="X18" si="20">LEFT(MID(A18,FIND("(",A18)+1,LEN(A18)),FIND(")",MID(A18,FIND("(",A18)+1,LEN(A18)))-1)</f>
        <v>SF</v>
      </c>
      <c r="Z18" t="str">
        <f>Y19</f>
        <v>Excluded</v>
      </c>
      <c r="AM18" s="238">
        <f t="shared" si="12"/>
        <v>0</v>
      </c>
      <c r="AN18" t="s">
        <v>2671</v>
      </c>
      <c r="AO18" t="s">
        <v>2582</v>
      </c>
      <c r="AP18" s="242">
        <f t="shared" si="9"/>
        <v>0</v>
      </c>
      <c r="AQ18" s="238">
        <f t="shared" si="10"/>
        <v>0</v>
      </c>
      <c r="AR18" s="243">
        <f t="shared" si="0"/>
        <v>0</v>
      </c>
      <c r="AS18">
        <f t="shared" si="2"/>
        <v>0</v>
      </c>
      <c r="AT18" s="244">
        <f t="shared" si="3"/>
        <v>0</v>
      </c>
      <c r="AU18" s="245">
        <f t="shared" si="4"/>
        <v>0</v>
      </c>
      <c r="AV18" s="243">
        <f t="shared" si="5"/>
        <v>0</v>
      </c>
      <c r="AW18">
        <f t="shared" si="6"/>
        <v>0</v>
      </c>
      <c r="AX18" s="243">
        <f t="shared" si="7"/>
        <v>0</v>
      </c>
      <c r="AZ18">
        <f t="shared" si="8"/>
        <v>0</v>
      </c>
    </row>
    <row r="19" spans="1:52" x14ac:dyDescent="0.35">
      <c r="A19" s="291" t="s">
        <v>0</v>
      </c>
      <c r="B19" s="291" t="s">
        <v>0</v>
      </c>
      <c r="C19" s="293">
        <v>238</v>
      </c>
      <c r="D19" s="2">
        <v>250</v>
      </c>
      <c r="E19" s="2">
        <v>253</v>
      </c>
      <c r="F19" s="2">
        <v>254</v>
      </c>
      <c r="G19" s="2">
        <v>256</v>
      </c>
      <c r="H19" s="2">
        <v>258</v>
      </c>
      <c r="I19" s="2">
        <v>263</v>
      </c>
      <c r="J19" s="2">
        <v>314</v>
      </c>
      <c r="K19" s="2">
        <v>315</v>
      </c>
      <c r="L19" s="2">
        <v>329</v>
      </c>
      <c r="M19" s="2">
        <v>0</v>
      </c>
      <c r="N19" s="2">
        <v>0</v>
      </c>
      <c r="O19" s="2">
        <v>0</v>
      </c>
      <c r="P19" s="2">
        <v>0</v>
      </c>
      <c r="Y19" t="str">
        <f t="shared" ref="Y19" si="21">IF(EXACT(A18,UPPER(A18)),"Elected","Excluded")</f>
        <v>Excluded</v>
      </c>
      <c r="AM19" s="238">
        <f t="shared" si="12"/>
        <v>132</v>
      </c>
      <c r="AN19" t="s">
        <v>2665</v>
      </c>
      <c r="AO19" t="s">
        <v>2598</v>
      </c>
      <c r="AP19" s="242">
        <f t="shared" si="9"/>
        <v>1</v>
      </c>
      <c r="AQ19" s="238">
        <f t="shared" si="10"/>
        <v>1</v>
      </c>
      <c r="AR19" s="243">
        <f t="shared" si="0"/>
        <v>1</v>
      </c>
      <c r="AS19">
        <f t="shared" si="2"/>
        <v>0</v>
      </c>
      <c r="AT19" s="244">
        <f t="shared" si="3"/>
        <v>0</v>
      </c>
      <c r="AU19" s="245">
        <f t="shared" si="4"/>
        <v>0</v>
      </c>
      <c r="AV19" s="243">
        <f t="shared" si="5"/>
        <v>0</v>
      </c>
      <c r="AW19">
        <f t="shared" si="6"/>
        <v>0</v>
      </c>
      <c r="AX19" s="243">
        <f t="shared" si="7"/>
        <v>0</v>
      </c>
      <c r="AZ19">
        <f t="shared" si="8"/>
        <v>0</v>
      </c>
    </row>
    <row r="20" spans="1:52" x14ac:dyDescent="0.35">
      <c r="A20" s="291" t="s">
        <v>36</v>
      </c>
      <c r="B20" s="291" t="s">
        <v>31</v>
      </c>
      <c r="C20" s="293">
        <v>1149</v>
      </c>
      <c r="D20" s="1">
        <v>0</v>
      </c>
      <c r="E20" s="1">
        <v>-150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X20" t="str">
        <f t="shared" ref="X20" si="22">LEFT(MID(A20,FIND("(",A20)+1,LEN(A20)),FIND(")",MID(A20,FIND("(",A20)+1,LEN(A20)))-1)</f>
        <v>FF</v>
      </c>
      <c r="Z20" t="str">
        <f t="shared" ref="Z20" si="23">Y21</f>
        <v>Elected</v>
      </c>
      <c r="AM20" s="238">
        <f t="shared" si="12"/>
        <v>303</v>
      </c>
      <c r="AN20" t="s">
        <v>2666</v>
      </c>
      <c r="AO20" t="s">
        <v>2584</v>
      </c>
      <c r="AP20" s="242">
        <f t="shared" si="9"/>
        <v>2</v>
      </c>
      <c r="AQ20" s="238">
        <f t="shared" si="10"/>
        <v>0</v>
      </c>
      <c r="AR20" s="243">
        <f t="shared" si="0"/>
        <v>0</v>
      </c>
      <c r="AS20">
        <f t="shared" si="2"/>
        <v>0</v>
      </c>
      <c r="AT20" s="244">
        <f t="shared" si="3"/>
        <v>0</v>
      </c>
      <c r="AU20" s="245">
        <f t="shared" si="4"/>
        <v>2</v>
      </c>
      <c r="AV20" s="243">
        <f t="shared" si="5"/>
        <v>1</v>
      </c>
      <c r="AW20">
        <f t="shared" si="6"/>
        <v>0</v>
      </c>
      <c r="AX20" s="243">
        <f t="shared" si="7"/>
        <v>0</v>
      </c>
      <c r="AZ20">
        <f t="shared" si="8"/>
        <v>0</v>
      </c>
    </row>
    <row r="21" spans="1:52" x14ac:dyDescent="0.35">
      <c r="A21" s="291" t="s">
        <v>0</v>
      </c>
      <c r="B21" s="291" t="s">
        <v>0</v>
      </c>
      <c r="C21" s="293">
        <v>1149</v>
      </c>
      <c r="D21" s="2">
        <v>1149</v>
      </c>
      <c r="E21" s="2">
        <v>999</v>
      </c>
      <c r="F21" s="2">
        <v>999</v>
      </c>
      <c r="G21" s="2">
        <v>999</v>
      </c>
      <c r="H21" s="2">
        <v>999</v>
      </c>
      <c r="I21" s="2">
        <v>999</v>
      </c>
      <c r="J21" s="2">
        <v>999</v>
      </c>
      <c r="K21" s="2">
        <v>999</v>
      </c>
      <c r="L21" s="2">
        <v>999</v>
      </c>
      <c r="M21" s="2">
        <v>999</v>
      </c>
      <c r="N21" s="2">
        <v>999</v>
      </c>
      <c r="O21" s="2">
        <v>999</v>
      </c>
      <c r="P21" s="2">
        <v>999</v>
      </c>
      <c r="Y21" t="str">
        <f t="shared" ref="Y21" si="24">IF(EXACT(A20,UPPER(A20)),"Elected","Excluded")</f>
        <v>Elected</v>
      </c>
      <c r="AM21" s="238">
        <f t="shared" si="12"/>
        <v>0</v>
      </c>
      <c r="AN21" t="s">
        <v>2667</v>
      </c>
      <c r="AO21" t="s">
        <v>2577</v>
      </c>
      <c r="AP21" s="242">
        <f t="shared" si="9"/>
        <v>0</v>
      </c>
      <c r="AQ21" s="238">
        <f t="shared" si="10"/>
        <v>0</v>
      </c>
      <c r="AR21" s="243">
        <f t="shared" si="0"/>
        <v>0</v>
      </c>
      <c r="AS21">
        <f t="shared" si="2"/>
        <v>0</v>
      </c>
      <c r="AT21" s="244">
        <f t="shared" si="3"/>
        <v>0</v>
      </c>
      <c r="AU21" s="245">
        <f t="shared" si="4"/>
        <v>0</v>
      </c>
      <c r="AV21" s="243">
        <f t="shared" si="5"/>
        <v>0</v>
      </c>
      <c r="AW21">
        <f t="shared" si="6"/>
        <v>0</v>
      </c>
      <c r="AX21" s="243">
        <f t="shared" si="7"/>
        <v>0</v>
      </c>
      <c r="AZ21">
        <f t="shared" si="8"/>
        <v>0</v>
      </c>
    </row>
    <row r="22" spans="1:52" x14ac:dyDescent="0.35">
      <c r="A22" s="291" t="s">
        <v>37</v>
      </c>
      <c r="B22" s="291" t="s">
        <v>31</v>
      </c>
      <c r="C22" s="293">
        <v>132</v>
      </c>
      <c r="D22" s="1">
        <v>5</v>
      </c>
      <c r="E22" s="1">
        <v>2</v>
      </c>
      <c r="F22" s="1">
        <v>1</v>
      </c>
      <c r="G22" s="1">
        <v>0</v>
      </c>
      <c r="H22" s="1">
        <v>-140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X22" t="str">
        <f t="shared" ref="X22" si="25">LEFT(MID(A22,FIND("(",A22)+1,LEN(A22)),FIND(")",MID(A22,FIND("(",A22)+1,LEN(A22)))-1)</f>
        <v>IFP</v>
      </c>
      <c r="Z22" t="str">
        <f t="shared" ref="Z22" si="26">Y23</f>
        <v>Excluded</v>
      </c>
      <c r="AM22" s="238">
        <f t="shared" si="12"/>
        <v>0</v>
      </c>
      <c r="AN22" t="s">
        <v>2670</v>
      </c>
      <c r="AO22" t="s">
        <v>2578</v>
      </c>
      <c r="AP22" s="242">
        <f t="shared" si="9"/>
        <v>0</v>
      </c>
      <c r="AQ22" s="238">
        <f t="shared" si="10"/>
        <v>0</v>
      </c>
      <c r="AR22" s="243">
        <f t="shared" si="0"/>
        <v>0</v>
      </c>
      <c r="AS22">
        <f t="shared" si="2"/>
        <v>0</v>
      </c>
      <c r="AT22" s="244">
        <f t="shared" si="3"/>
        <v>0</v>
      </c>
      <c r="AU22" s="245">
        <f t="shared" si="4"/>
        <v>0</v>
      </c>
      <c r="AV22" s="243">
        <f t="shared" si="5"/>
        <v>0</v>
      </c>
      <c r="AW22">
        <f t="shared" si="6"/>
        <v>0</v>
      </c>
      <c r="AX22" s="243">
        <f t="shared" si="7"/>
        <v>0</v>
      </c>
      <c r="AZ22">
        <f t="shared" si="8"/>
        <v>0</v>
      </c>
    </row>
    <row r="23" spans="1:52" x14ac:dyDescent="0.35">
      <c r="A23" s="291" t="s">
        <v>0</v>
      </c>
      <c r="B23" s="291" t="s">
        <v>0</v>
      </c>
      <c r="C23" s="293">
        <v>132</v>
      </c>
      <c r="D23" s="2">
        <v>137</v>
      </c>
      <c r="E23" s="2">
        <v>139</v>
      </c>
      <c r="F23" s="2">
        <v>140</v>
      </c>
      <c r="G23" s="2">
        <v>140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Y23" t="str">
        <f t="shared" ref="Y23" si="27">IF(EXACT(A22,UPPER(A22)),"Elected","Excluded")</f>
        <v>Excluded</v>
      </c>
      <c r="AM23" s="238">
        <f t="shared" si="12"/>
        <v>0</v>
      </c>
      <c r="AO23" t="s">
        <v>2581</v>
      </c>
      <c r="AP23" s="242">
        <f t="shared" si="9"/>
        <v>0</v>
      </c>
      <c r="AQ23" s="238">
        <f t="shared" si="10"/>
        <v>0</v>
      </c>
      <c r="AR23" s="243">
        <f t="shared" si="0"/>
        <v>0</v>
      </c>
      <c r="AS23">
        <f t="shared" si="2"/>
        <v>0</v>
      </c>
      <c r="AT23" s="244">
        <f t="shared" si="3"/>
        <v>0</v>
      </c>
      <c r="AU23" s="245">
        <f t="shared" si="4"/>
        <v>0</v>
      </c>
      <c r="AV23" s="243">
        <f t="shared" si="5"/>
        <v>0</v>
      </c>
      <c r="AW23">
        <f t="shared" si="6"/>
        <v>0</v>
      </c>
      <c r="AX23" s="243">
        <f t="shared" si="7"/>
        <v>0</v>
      </c>
      <c r="AZ23">
        <f t="shared" si="8"/>
        <v>0</v>
      </c>
    </row>
    <row r="24" spans="1:52" x14ac:dyDescent="0.35">
      <c r="A24" s="291" t="s">
        <v>38</v>
      </c>
      <c r="B24" s="291" t="s">
        <v>33</v>
      </c>
      <c r="C24" s="293">
        <v>425</v>
      </c>
      <c r="D24" s="1">
        <v>97</v>
      </c>
      <c r="E24" s="1">
        <v>26</v>
      </c>
      <c r="F24" s="1">
        <v>12</v>
      </c>
      <c r="G24" s="1">
        <v>3</v>
      </c>
      <c r="H24" s="1">
        <v>4</v>
      </c>
      <c r="I24" s="1">
        <v>2</v>
      </c>
      <c r="J24" s="1">
        <v>8</v>
      </c>
      <c r="K24" s="1">
        <v>5</v>
      </c>
      <c r="L24" s="1">
        <v>54</v>
      </c>
      <c r="M24" s="1">
        <v>13</v>
      </c>
      <c r="N24" s="1">
        <v>38</v>
      </c>
      <c r="O24" s="1">
        <v>17</v>
      </c>
      <c r="P24" s="1">
        <v>202</v>
      </c>
      <c r="X24" t="str">
        <f t="shared" ref="X24" si="28">LEFT(MID(A24,FIND("(",A24)+1,LEN(A24)),FIND(")",MID(A24,FIND("(",A24)+1,LEN(A24)))-1)</f>
        <v>FG</v>
      </c>
      <c r="Z24" t="str">
        <f t="shared" ref="Z24" si="29">Y25</f>
        <v>Elected</v>
      </c>
      <c r="AM24" s="238">
        <f t="shared" si="12"/>
        <v>0</v>
      </c>
      <c r="AO24" t="s">
        <v>2579</v>
      </c>
      <c r="AP24" s="242">
        <f t="shared" si="9"/>
        <v>0</v>
      </c>
      <c r="AQ24" s="238">
        <f t="shared" si="10"/>
        <v>0</v>
      </c>
      <c r="AR24" s="243">
        <f t="shared" si="0"/>
        <v>0</v>
      </c>
      <c r="AS24">
        <f t="shared" si="2"/>
        <v>0</v>
      </c>
      <c r="AT24" s="244">
        <f t="shared" si="3"/>
        <v>0</v>
      </c>
      <c r="AU24" s="245">
        <f t="shared" si="4"/>
        <v>0</v>
      </c>
      <c r="AV24" s="243">
        <f t="shared" si="5"/>
        <v>0</v>
      </c>
      <c r="AW24">
        <f t="shared" si="6"/>
        <v>0</v>
      </c>
      <c r="AX24" s="243">
        <f t="shared" si="7"/>
        <v>0</v>
      </c>
      <c r="AZ24">
        <f t="shared" si="8"/>
        <v>0</v>
      </c>
    </row>
    <row r="25" spans="1:52" x14ac:dyDescent="0.35">
      <c r="A25" s="291" t="s">
        <v>0</v>
      </c>
      <c r="B25" s="291" t="s">
        <v>0</v>
      </c>
      <c r="C25" s="293">
        <v>425</v>
      </c>
      <c r="D25" s="2">
        <v>522</v>
      </c>
      <c r="E25" s="2">
        <v>548</v>
      </c>
      <c r="F25" s="2">
        <v>560</v>
      </c>
      <c r="G25" s="2">
        <v>563</v>
      </c>
      <c r="H25" s="2">
        <v>567</v>
      </c>
      <c r="I25" s="2">
        <v>569</v>
      </c>
      <c r="J25" s="2">
        <v>577</v>
      </c>
      <c r="K25" s="2">
        <v>582</v>
      </c>
      <c r="L25" s="2">
        <v>636</v>
      </c>
      <c r="M25" s="2">
        <v>649</v>
      </c>
      <c r="N25" s="2">
        <v>687</v>
      </c>
      <c r="O25" s="2">
        <v>704</v>
      </c>
      <c r="P25" s="2">
        <v>906</v>
      </c>
      <c r="Y25" t="str">
        <f t="shared" ref="Y25" si="30">IF(EXACT(A24,UPPER(A24)),"Elected","Excluded")</f>
        <v>Elected</v>
      </c>
      <c r="AM25" s="238">
        <f t="shared" si="12"/>
        <v>0</v>
      </c>
      <c r="AN25" t="s">
        <v>2690</v>
      </c>
      <c r="AO25" t="s">
        <v>2585</v>
      </c>
      <c r="AP25" s="242">
        <f t="shared" si="9"/>
        <v>0</v>
      </c>
      <c r="AQ25" s="238">
        <f t="shared" si="10"/>
        <v>0</v>
      </c>
      <c r="AR25" s="243">
        <f t="shared" si="0"/>
        <v>0</v>
      </c>
      <c r="AS25">
        <f t="shared" si="2"/>
        <v>0</v>
      </c>
      <c r="AT25" s="244">
        <f t="shared" si="3"/>
        <v>0</v>
      </c>
      <c r="AU25" s="245">
        <f t="shared" si="4"/>
        <v>0</v>
      </c>
      <c r="AV25" s="243">
        <f t="shared" si="5"/>
        <v>0</v>
      </c>
      <c r="AW25">
        <f t="shared" si="6"/>
        <v>0</v>
      </c>
      <c r="AX25" s="243">
        <f t="shared" si="7"/>
        <v>0</v>
      </c>
      <c r="AZ25">
        <f t="shared" si="8"/>
        <v>0</v>
      </c>
    </row>
    <row r="26" spans="1:52" x14ac:dyDescent="0.35">
      <c r="A26" s="291" t="s">
        <v>39</v>
      </c>
      <c r="B26" s="291" t="s">
        <v>33</v>
      </c>
      <c r="C26" s="293">
        <v>156</v>
      </c>
      <c r="D26" s="1">
        <v>21</v>
      </c>
      <c r="E26" s="1">
        <v>3</v>
      </c>
      <c r="F26" s="1">
        <v>1</v>
      </c>
      <c r="G26" s="1">
        <v>0</v>
      </c>
      <c r="H26" s="1">
        <v>4</v>
      </c>
      <c r="I26" s="1">
        <v>3</v>
      </c>
      <c r="J26" s="1">
        <v>-188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X26" t="str">
        <f t="shared" ref="X26" si="31">LEFT(MID(A26,FIND("(",A26)+1,LEN(A26)),FIND(")",MID(A26,FIND("(",A26)+1,LEN(A26)))-1)</f>
        <v>SF</v>
      </c>
      <c r="Z26" t="str">
        <f t="shared" ref="Z26" si="32">Y27</f>
        <v>Excluded</v>
      </c>
      <c r="AM26" s="238">
        <f t="shared" si="12"/>
        <v>0</v>
      </c>
      <c r="AO26" t="s">
        <v>2591</v>
      </c>
      <c r="AP26" s="242">
        <f t="shared" si="9"/>
        <v>0</v>
      </c>
      <c r="AQ26" s="238">
        <f t="shared" si="10"/>
        <v>0</v>
      </c>
      <c r="AR26" s="243">
        <f t="shared" si="0"/>
        <v>0</v>
      </c>
      <c r="AS26">
        <f t="shared" si="2"/>
        <v>0</v>
      </c>
      <c r="AT26" s="244">
        <f t="shared" si="3"/>
        <v>0</v>
      </c>
      <c r="AU26" s="245">
        <f t="shared" si="4"/>
        <v>0</v>
      </c>
      <c r="AV26" s="243">
        <f t="shared" si="5"/>
        <v>0</v>
      </c>
      <c r="AW26">
        <f t="shared" si="6"/>
        <v>0</v>
      </c>
      <c r="AX26" s="243">
        <f t="shared" si="7"/>
        <v>0</v>
      </c>
      <c r="AZ26">
        <f t="shared" si="8"/>
        <v>0</v>
      </c>
    </row>
    <row r="27" spans="1:52" x14ac:dyDescent="0.35">
      <c r="A27" s="291" t="s">
        <v>0</v>
      </c>
      <c r="B27" s="291" t="s">
        <v>0</v>
      </c>
      <c r="C27" s="293">
        <v>156</v>
      </c>
      <c r="D27" s="2">
        <v>177</v>
      </c>
      <c r="E27" s="2">
        <v>180</v>
      </c>
      <c r="F27" s="2">
        <v>181</v>
      </c>
      <c r="G27" s="2">
        <v>181</v>
      </c>
      <c r="H27" s="2">
        <v>185</v>
      </c>
      <c r="I27" s="2">
        <v>188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Y27" t="str">
        <f t="shared" ref="Y27" si="33">IF(EXACT(A26,UPPER(A26)),"Elected","Excluded")</f>
        <v>Excluded</v>
      </c>
      <c r="AM27" s="238">
        <f t="shared" si="12"/>
        <v>171</v>
      </c>
      <c r="AN27" t="s">
        <v>2664</v>
      </c>
      <c r="AO27" t="s">
        <v>2586</v>
      </c>
      <c r="AP27" s="242">
        <f t="shared" si="9"/>
        <v>1</v>
      </c>
      <c r="AQ27" s="238">
        <f t="shared" si="10"/>
        <v>0</v>
      </c>
      <c r="AR27" s="243">
        <f t="shared" si="0"/>
        <v>0</v>
      </c>
      <c r="AS27">
        <f t="shared" si="2"/>
        <v>0</v>
      </c>
      <c r="AT27" s="244">
        <f t="shared" si="3"/>
        <v>0</v>
      </c>
      <c r="AU27" s="245">
        <f t="shared" si="4"/>
        <v>1</v>
      </c>
      <c r="AV27" s="243">
        <f t="shared" si="5"/>
        <v>1</v>
      </c>
      <c r="AW27">
        <f t="shared" si="6"/>
        <v>0</v>
      </c>
      <c r="AX27" s="243">
        <f t="shared" si="7"/>
        <v>0</v>
      </c>
      <c r="AZ27">
        <f t="shared" si="8"/>
        <v>0</v>
      </c>
    </row>
    <row r="28" spans="1:52" x14ac:dyDescent="0.35">
      <c r="A28" s="291" t="s">
        <v>40</v>
      </c>
      <c r="B28" s="291" t="s">
        <v>33</v>
      </c>
      <c r="C28" s="293">
        <v>562</v>
      </c>
      <c r="D28" s="1">
        <v>134</v>
      </c>
      <c r="E28" s="1">
        <v>37</v>
      </c>
      <c r="F28" s="1">
        <v>10</v>
      </c>
      <c r="G28" s="1">
        <v>1</v>
      </c>
      <c r="H28" s="1">
        <v>5</v>
      </c>
      <c r="I28" s="1">
        <v>7</v>
      </c>
      <c r="J28" s="1">
        <v>6</v>
      </c>
      <c r="K28" s="1">
        <v>7</v>
      </c>
      <c r="L28" s="1">
        <v>14</v>
      </c>
      <c r="M28" s="1">
        <v>8</v>
      </c>
      <c r="N28" s="1">
        <v>22</v>
      </c>
      <c r="O28" s="1">
        <v>15</v>
      </c>
      <c r="P28" s="1">
        <v>103</v>
      </c>
      <c r="X28" t="str">
        <f t="shared" ref="X28" si="34">LEFT(MID(A28,FIND("(",A28)+1,LEN(A28)),FIND(")",MID(A28,FIND("(",A28)+1,LEN(A28)))-1)</f>
        <v>FF</v>
      </c>
      <c r="Z28" t="str">
        <f t="shared" ref="Z28" si="35">Y29</f>
        <v>Elected</v>
      </c>
      <c r="AM28" s="238">
        <f t="shared" si="12"/>
        <v>141</v>
      </c>
      <c r="AN28" t="s">
        <v>2669</v>
      </c>
      <c r="AO28" t="s">
        <v>2587</v>
      </c>
      <c r="AP28" s="242">
        <f>AQ28+AU28</f>
        <v>1</v>
      </c>
      <c r="AQ28" s="238">
        <f t="shared" si="10"/>
        <v>1</v>
      </c>
      <c r="AR28" s="243">
        <f t="shared" si="0"/>
        <v>1</v>
      </c>
      <c r="AS28">
        <f t="shared" si="2"/>
        <v>0</v>
      </c>
      <c r="AT28" s="244">
        <f t="shared" si="3"/>
        <v>0</v>
      </c>
      <c r="AU28" s="245">
        <f t="shared" si="4"/>
        <v>0</v>
      </c>
      <c r="AV28" s="243">
        <f t="shared" si="5"/>
        <v>0</v>
      </c>
      <c r="AW28">
        <f t="shared" si="6"/>
        <v>0</v>
      </c>
      <c r="AX28" s="243">
        <f t="shared" si="7"/>
        <v>0</v>
      </c>
      <c r="AZ28">
        <f t="shared" si="8"/>
        <v>0</v>
      </c>
    </row>
    <row r="29" spans="1:52" x14ac:dyDescent="0.35">
      <c r="A29" s="291" t="s">
        <v>0</v>
      </c>
      <c r="B29" s="291" t="s">
        <v>0</v>
      </c>
      <c r="C29" s="293">
        <v>562</v>
      </c>
      <c r="D29" s="2">
        <v>696</v>
      </c>
      <c r="E29" s="2">
        <v>733</v>
      </c>
      <c r="F29" s="2">
        <v>743</v>
      </c>
      <c r="G29" s="2">
        <v>744</v>
      </c>
      <c r="H29" s="2">
        <v>749</v>
      </c>
      <c r="I29" s="2">
        <v>756</v>
      </c>
      <c r="J29" s="2">
        <v>762</v>
      </c>
      <c r="K29" s="2">
        <v>769</v>
      </c>
      <c r="L29" s="2">
        <v>783</v>
      </c>
      <c r="M29" s="2">
        <v>791</v>
      </c>
      <c r="N29" s="2">
        <v>813</v>
      </c>
      <c r="O29" s="2">
        <v>828</v>
      </c>
      <c r="P29" s="2">
        <v>931</v>
      </c>
      <c r="Y29" t="str">
        <f t="shared" ref="Y29" si="36">IF(EXACT(A28,UPPER(A28)),"Elected","Excluded")</f>
        <v>Elected</v>
      </c>
      <c r="AM29" s="238">
        <f t="shared" si="12"/>
        <v>0</v>
      </c>
      <c r="AN29" t="s">
        <v>2691</v>
      </c>
      <c r="AO29" t="s">
        <v>2580</v>
      </c>
      <c r="AP29" s="242">
        <f t="shared" ref="AP29:AP34" si="37">AQ29+AU29</f>
        <v>0</v>
      </c>
      <c r="AQ29" s="238">
        <f t="shared" si="10"/>
        <v>0</v>
      </c>
      <c r="AR29" s="243">
        <f t="shared" si="0"/>
        <v>0</v>
      </c>
      <c r="AS29">
        <f t="shared" si="2"/>
        <v>0</v>
      </c>
      <c r="AT29" s="244">
        <f t="shared" si="3"/>
        <v>0</v>
      </c>
      <c r="AU29" s="245">
        <f t="shared" si="4"/>
        <v>0</v>
      </c>
      <c r="AV29" s="243">
        <f t="shared" si="5"/>
        <v>0</v>
      </c>
      <c r="AW29">
        <f t="shared" si="6"/>
        <v>0</v>
      </c>
      <c r="AX29" s="243">
        <f t="shared" si="7"/>
        <v>0</v>
      </c>
      <c r="AZ29">
        <f t="shared" si="8"/>
        <v>0</v>
      </c>
    </row>
    <row r="30" spans="1:52" x14ac:dyDescent="0.35">
      <c r="A30" s="291" t="s">
        <v>41</v>
      </c>
      <c r="B30" s="291" t="s">
        <v>33</v>
      </c>
      <c r="C30" s="293">
        <v>157</v>
      </c>
      <c r="D30" s="1">
        <v>3</v>
      </c>
      <c r="E30" s="1">
        <v>0</v>
      </c>
      <c r="F30" s="1">
        <v>0</v>
      </c>
      <c r="G30" s="1">
        <v>0</v>
      </c>
      <c r="H30" s="1">
        <v>37</v>
      </c>
      <c r="I30" s="1">
        <v>27</v>
      </c>
      <c r="J30" s="1">
        <v>0</v>
      </c>
      <c r="K30" s="1">
        <v>-224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X30" t="str">
        <f t="shared" ref="X30" si="38">LEFT(MID(A30,FIND("(",A30)+1,LEN(A30)),FIND(")",MID(A30,FIND("(",A30)+1,LEN(A30)))-1)</f>
        <v>TNP</v>
      </c>
      <c r="Z30" t="str">
        <f t="shared" ref="Z30" si="39">Y31</f>
        <v>Excluded</v>
      </c>
      <c r="AM30" s="238">
        <f t="shared" si="12"/>
        <v>0</v>
      </c>
      <c r="AO30" t="s">
        <v>2592</v>
      </c>
      <c r="AP30" s="242">
        <f t="shared" si="37"/>
        <v>0</v>
      </c>
      <c r="AQ30" s="238">
        <f t="shared" si="10"/>
        <v>0</v>
      </c>
      <c r="AR30" s="243">
        <f t="shared" si="0"/>
        <v>0</v>
      </c>
      <c r="AS30">
        <f t="shared" si="2"/>
        <v>0</v>
      </c>
      <c r="AT30" s="244">
        <f t="shared" si="3"/>
        <v>0</v>
      </c>
      <c r="AU30" s="245">
        <f t="shared" si="4"/>
        <v>0</v>
      </c>
      <c r="AV30" s="243">
        <f t="shared" si="5"/>
        <v>0</v>
      </c>
      <c r="AW30">
        <f t="shared" si="6"/>
        <v>0</v>
      </c>
      <c r="AX30" s="243">
        <f t="shared" si="7"/>
        <v>0</v>
      </c>
      <c r="AZ30">
        <f t="shared" si="8"/>
        <v>0</v>
      </c>
    </row>
    <row r="31" spans="1:52" x14ac:dyDescent="0.35">
      <c r="A31" s="291" t="s">
        <v>0</v>
      </c>
      <c r="B31" s="291" t="s">
        <v>0</v>
      </c>
      <c r="C31" s="293">
        <v>157</v>
      </c>
      <c r="D31" s="2">
        <v>160</v>
      </c>
      <c r="E31" s="2">
        <v>160</v>
      </c>
      <c r="F31" s="2">
        <v>160</v>
      </c>
      <c r="G31" s="2">
        <v>160</v>
      </c>
      <c r="H31" s="2">
        <v>197</v>
      </c>
      <c r="I31" s="2">
        <v>224</v>
      </c>
      <c r="J31" s="2">
        <v>224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Y31" t="str">
        <f t="shared" ref="Y31" si="40">IF(EXACT(A30,UPPER(A30)),"Elected","Excluded")</f>
        <v>Excluded</v>
      </c>
      <c r="AM31" s="238">
        <f t="shared" si="12"/>
        <v>0</v>
      </c>
      <c r="AO31" t="s">
        <v>2597</v>
      </c>
      <c r="AP31" s="242">
        <f t="shared" si="37"/>
        <v>0</v>
      </c>
      <c r="AQ31" s="238">
        <f t="shared" si="10"/>
        <v>0</v>
      </c>
      <c r="AR31" s="243">
        <f t="shared" si="0"/>
        <v>0</v>
      </c>
      <c r="AS31">
        <f t="shared" si="2"/>
        <v>0</v>
      </c>
      <c r="AT31" s="244">
        <f t="shared" si="3"/>
        <v>0</v>
      </c>
      <c r="AU31" s="245">
        <f t="shared" si="4"/>
        <v>0</v>
      </c>
      <c r="AV31" s="243">
        <f t="shared" si="5"/>
        <v>0</v>
      </c>
      <c r="AW31">
        <f t="shared" si="6"/>
        <v>0</v>
      </c>
      <c r="AX31" s="243">
        <f t="shared" si="7"/>
        <v>0</v>
      </c>
      <c r="AZ31">
        <f t="shared" si="8"/>
        <v>0</v>
      </c>
    </row>
    <row r="32" spans="1:52" x14ac:dyDescent="0.35">
      <c r="A32" s="291" t="s">
        <v>42</v>
      </c>
      <c r="B32" s="291" t="s">
        <v>33</v>
      </c>
      <c r="C32" s="293">
        <v>398</v>
      </c>
      <c r="D32" s="1">
        <v>94</v>
      </c>
      <c r="E32" s="1">
        <v>29</v>
      </c>
      <c r="F32" s="1">
        <v>7</v>
      </c>
      <c r="G32" s="1">
        <v>0</v>
      </c>
      <c r="H32" s="1">
        <v>2</v>
      </c>
      <c r="I32" s="1">
        <v>3</v>
      </c>
      <c r="J32" s="1">
        <v>6</v>
      </c>
      <c r="K32" s="1">
        <v>8</v>
      </c>
      <c r="L32" s="1">
        <v>35</v>
      </c>
      <c r="M32" s="1">
        <v>9</v>
      </c>
      <c r="N32" s="1">
        <v>27</v>
      </c>
      <c r="O32" s="1">
        <v>7</v>
      </c>
      <c r="P32" s="1">
        <v>-625</v>
      </c>
      <c r="X32" t="str">
        <f t="shared" ref="X32" si="41">LEFT(MID(A32,FIND("(",A32)+1,LEN(A32)),FIND(")",MID(A32,FIND("(",A32)+1,LEN(A32)))-1)</f>
        <v>FG</v>
      </c>
      <c r="Z32" t="str">
        <f t="shared" ref="Z32" si="42">Y33</f>
        <v>Excluded</v>
      </c>
      <c r="AM32" s="238">
        <f t="shared" si="12"/>
        <v>0</v>
      </c>
      <c r="AN32" t="s">
        <v>2668</v>
      </c>
      <c r="AO32" t="s">
        <v>2588</v>
      </c>
      <c r="AP32" s="242">
        <f t="shared" si="37"/>
        <v>0</v>
      </c>
      <c r="AQ32" s="238">
        <f t="shared" si="10"/>
        <v>0</v>
      </c>
      <c r="AR32" s="243">
        <f t="shared" si="0"/>
        <v>0</v>
      </c>
      <c r="AS32">
        <f t="shared" si="2"/>
        <v>0</v>
      </c>
      <c r="AT32" s="244">
        <f t="shared" si="3"/>
        <v>0</v>
      </c>
      <c r="AU32" s="245">
        <f t="shared" si="4"/>
        <v>0</v>
      </c>
      <c r="AV32" s="243">
        <f t="shared" si="5"/>
        <v>0</v>
      </c>
      <c r="AW32">
        <f t="shared" si="6"/>
        <v>0</v>
      </c>
      <c r="AX32" s="243">
        <f t="shared" si="7"/>
        <v>0</v>
      </c>
      <c r="AZ32">
        <f t="shared" si="8"/>
        <v>0</v>
      </c>
    </row>
    <row r="33" spans="1:52" x14ac:dyDescent="0.35">
      <c r="A33" s="291" t="s">
        <v>0</v>
      </c>
      <c r="B33" s="291" t="s">
        <v>0</v>
      </c>
      <c r="C33" s="293">
        <v>398</v>
      </c>
      <c r="D33" s="2">
        <v>492</v>
      </c>
      <c r="E33" s="2">
        <v>521</v>
      </c>
      <c r="F33" s="2">
        <v>528</v>
      </c>
      <c r="G33" s="2">
        <v>528</v>
      </c>
      <c r="H33" s="2">
        <v>530</v>
      </c>
      <c r="I33" s="2">
        <v>533</v>
      </c>
      <c r="J33" s="2">
        <v>539</v>
      </c>
      <c r="K33" s="2">
        <v>547</v>
      </c>
      <c r="L33" s="2">
        <v>582</v>
      </c>
      <c r="M33" s="2">
        <v>591</v>
      </c>
      <c r="N33" s="2">
        <v>618</v>
      </c>
      <c r="O33" s="2">
        <v>625</v>
      </c>
      <c r="P33" s="2">
        <v>0</v>
      </c>
      <c r="Y33" t="str">
        <f t="shared" ref="Y33" si="43">IF(EXACT(A32,UPPER(A32)),"Elected","Excluded")</f>
        <v>Excluded</v>
      </c>
      <c r="AM33" s="238">
        <f t="shared" si="12"/>
        <v>0</v>
      </c>
      <c r="AN33" t="s">
        <v>2692</v>
      </c>
      <c r="AO33" t="s">
        <v>2589</v>
      </c>
      <c r="AP33" s="242">
        <f t="shared" si="37"/>
        <v>0</v>
      </c>
      <c r="AQ33" s="238">
        <f t="shared" si="10"/>
        <v>0</v>
      </c>
      <c r="AR33" s="243">
        <f t="shared" si="0"/>
        <v>0</v>
      </c>
      <c r="AS33">
        <f t="shared" si="2"/>
        <v>0</v>
      </c>
      <c r="AT33" s="244">
        <f t="shared" si="3"/>
        <v>0</v>
      </c>
      <c r="AU33" s="245">
        <f t="shared" si="4"/>
        <v>0</v>
      </c>
      <c r="AV33" s="243">
        <f t="shared" si="5"/>
        <v>0</v>
      </c>
      <c r="AW33">
        <f t="shared" si="6"/>
        <v>0</v>
      </c>
      <c r="AX33" s="243">
        <f t="shared" si="7"/>
        <v>0</v>
      </c>
      <c r="AZ33">
        <f t="shared" si="8"/>
        <v>0</v>
      </c>
    </row>
    <row r="34" spans="1:52" x14ac:dyDescent="0.35">
      <c r="A34" s="291" t="s">
        <v>2734</v>
      </c>
      <c r="B34" s="291" t="s">
        <v>31</v>
      </c>
      <c r="C34" s="293">
        <v>176</v>
      </c>
      <c r="D34" s="1">
        <v>26</v>
      </c>
      <c r="E34" s="1">
        <v>9</v>
      </c>
      <c r="F34" s="1">
        <v>3</v>
      </c>
      <c r="G34" s="1">
        <v>55</v>
      </c>
      <c r="H34" s="1">
        <v>3</v>
      </c>
      <c r="I34" s="1">
        <v>7</v>
      </c>
      <c r="J34" s="1">
        <v>9</v>
      </c>
      <c r="K34" s="1">
        <v>7</v>
      </c>
      <c r="L34" s="1">
        <v>40</v>
      </c>
      <c r="M34" s="1">
        <v>20</v>
      </c>
      <c r="N34" s="1">
        <v>-355</v>
      </c>
      <c r="O34" s="1">
        <v>0</v>
      </c>
      <c r="P34" s="1">
        <v>0</v>
      </c>
      <c r="X34" t="str">
        <f t="shared" ref="X34" si="44">LEFT(MID(A34,FIND("(",A34)+1,LEN(A34)),FIND(")",MID(A34,FIND("(",A34)+1,LEN(A34)))-1)</f>
        <v>NON-P</v>
      </c>
      <c r="Z34" t="str">
        <f t="shared" ref="Z34" si="45">Y35</f>
        <v>Excluded</v>
      </c>
      <c r="AM34" s="238">
        <f>SUMIFS($C$10:$C$284, $X$10:$X$284, AN34)</f>
        <v>3354</v>
      </c>
      <c r="AN34" t="s">
        <v>2672</v>
      </c>
      <c r="AO34" t="s">
        <v>2530</v>
      </c>
      <c r="AP34" s="242">
        <f t="shared" si="37"/>
        <v>7</v>
      </c>
      <c r="AQ34" s="238">
        <f t="shared" si="10"/>
        <v>3</v>
      </c>
      <c r="AR34" s="243">
        <f t="shared" si="0"/>
        <v>0.42857142857142855</v>
      </c>
      <c r="AS34">
        <f t="shared" si="2"/>
        <v>0</v>
      </c>
      <c r="AT34" s="244">
        <f t="shared" si="3"/>
        <v>0</v>
      </c>
      <c r="AU34" s="245">
        <f t="shared" si="4"/>
        <v>4</v>
      </c>
      <c r="AV34" s="243">
        <f t="shared" si="5"/>
        <v>0.5714285714285714</v>
      </c>
      <c r="AW34">
        <f t="shared" si="6"/>
        <v>2</v>
      </c>
      <c r="AX34" s="243">
        <f t="shared" si="7"/>
        <v>0.2857142857142857</v>
      </c>
      <c r="AZ34">
        <f t="shared" si="8"/>
        <v>2</v>
      </c>
    </row>
    <row r="35" spans="1:52" x14ac:dyDescent="0.35">
      <c r="A35" s="291" t="s">
        <v>0</v>
      </c>
      <c r="B35" s="291" t="s">
        <v>0</v>
      </c>
      <c r="C35" s="293">
        <v>176</v>
      </c>
      <c r="D35" s="2">
        <v>202</v>
      </c>
      <c r="E35" s="2">
        <v>211</v>
      </c>
      <c r="F35" s="2">
        <v>214</v>
      </c>
      <c r="G35" s="2">
        <v>269</v>
      </c>
      <c r="H35" s="2">
        <v>272</v>
      </c>
      <c r="I35" s="2">
        <v>279</v>
      </c>
      <c r="J35" s="2">
        <v>288</v>
      </c>
      <c r="K35" s="2">
        <v>295</v>
      </c>
      <c r="L35" s="2">
        <v>335</v>
      </c>
      <c r="M35" s="2">
        <v>355</v>
      </c>
      <c r="N35" s="2">
        <v>0</v>
      </c>
      <c r="O35" s="2">
        <v>0</v>
      </c>
      <c r="P35" s="2">
        <v>0</v>
      </c>
      <c r="Y35" t="str">
        <f t="shared" ref="Y35" si="46">IF(EXACT(A34,UPPER(A34)),"Elected","Excluded")</f>
        <v>Excluded</v>
      </c>
      <c r="AM35" s="238">
        <f>SUM(AM8:AM34)</f>
        <v>22875</v>
      </c>
      <c r="AN35" s="238"/>
      <c r="AP35" s="242">
        <f>SUM(AP8:AP34)</f>
        <v>41</v>
      </c>
      <c r="AQ35" s="238">
        <f>SUM(AQ8:AQ34)</f>
        <v>12</v>
      </c>
      <c r="AS35">
        <f>SUM(AS8:AS34)</f>
        <v>2</v>
      </c>
      <c r="AU35" s="245">
        <f>SUM(AU8:AU34)</f>
        <v>29</v>
      </c>
      <c r="AW35">
        <f>SUM(AW8:AW34)</f>
        <v>16</v>
      </c>
      <c r="AZ35">
        <f t="shared" si="8"/>
        <v>18</v>
      </c>
    </row>
    <row r="36" spans="1:52" ht="15" thickBot="1" x14ac:dyDescent="0.4">
      <c r="A36" s="291" t="s">
        <v>43</v>
      </c>
      <c r="B36" s="291" t="s">
        <v>33</v>
      </c>
      <c r="C36" s="293">
        <v>1678</v>
      </c>
      <c r="D36" s="1">
        <v>-679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X36" t="str">
        <f t="shared" ref="X36" si="47">LEFT(MID(A36,FIND("(",A36)+1,LEN(A36)),FIND(")",MID(A36,FIND("(",A36)+1,LEN(A36)))-1)</f>
        <v>FF</v>
      </c>
      <c r="Z36" t="str">
        <f t="shared" ref="Z36" si="48">Y37</f>
        <v>Elected</v>
      </c>
    </row>
    <row r="37" spans="1:52" x14ac:dyDescent="0.35">
      <c r="A37" s="291" t="s">
        <v>0</v>
      </c>
      <c r="B37" s="291" t="s">
        <v>0</v>
      </c>
      <c r="C37" s="293">
        <v>1678</v>
      </c>
      <c r="D37" s="2">
        <v>999</v>
      </c>
      <c r="E37" s="2">
        <v>999</v>
      </c>
      <c r="F37" s="2">
        <v>999</v>
      </c>
      <c r="G37" s="2">
        <v>999</v>
      </c>
      <c r="H37" s="2">
        <v>999</v>
      </c>
      <c r="I37" s="2">
        <v>999</v>
      </c>
      <c r="J37" s="2">
        <v>999</v>
      </c>
      <c r="K37" s="2">
        <v>999</v>
      </c>
      <c r="L37" s="2">
        <v>999</v>
      </c>
      <c r="M37" s="2">
        <v>999</v>
      </c>
      <c r="N37" s="2">
        <v>999</v>
      </c>
      <c r="O37" s="2">
        <v>999</v>
      </c>
      <c r="P37" s="2">
        <v>999</v>
      </c>
      <c r="Y37" t="str">
        <f t="shared" ref="Y37" si="49">IF(EXACT(A36,UPPER(A36)),"Elected","Excluded")</f>
        <v>Elected</v>
      </c>
      <c r="AO37" s="246" t="s">
        <v>2673</v>
      </c>
      <c r="AP37" s="247"/>
      <c r="AQ37" s="248">
        <f>AQ35+AU35</f>
        <v>41</v>
      </c>
      <c r="AR37" s="247" t="s">
        <v>2674</v>
      </c>
      <c r="AS37" s="249"/>
      <c r="AT37" s="249"/>
      <c r="AU37" s="246" t="s">
        <v>2675</v>
      </c>
      <c r="AV37" s="247" t="s">
        <v>2676</v>
      </c>
      <c r="AW37" s="250">
        <f>AW35</f>
        <v>16</v>
      </c>
    </row>
    <row r="38" spans="1:52" ht="15" thickBot="1" x14ac:dyDescent="0.4">
      <c r="A38" s="291" t="s">
        <v>44</v>
      </c>
      <c r="B38" s="291" t="s">
        <v>31</v>
      </c>
      <c r="C38" s="293">
        <v>141</v>
      </c>
      <c r="D38" s="1">
        <v>6</v>
      </c>
      <c r="E38" s="1">
        <v>1</v>
      </c>
      <c r="F38" s="1">
        <v>0</v>
      </c>
      <c r="G38" s="1">
        <v>2</v>
      </c>
      <c r="H38" s="1">
        <v>31</v>
      </c>
      <c r="I38" s="1">
        <v>-181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X38" t="str">
        <f t="shared" ref="X38" si="50">LEFT(MID(A38,FIND("(",A38)+1,LEN(A38)),FIND(")",MID(A38,FIND("(",A38)+1,LEN(A38)))-1)</f>
        <v>IF</v>
      </c>
      <c r="Z38" t="str">
        <f t="shared" ref="Z38" si="51">Y39</f>
        <v>Excluded</v>
      </c>
      <c r="AO38" s="251" t="s">
        <v>2677</v>
      </c>
      <c r="AP38" s="252" t="e">
        <f>LEFT(MID(#REF!,FIND("(",#REF!)+1,LEN(#REF!)),FIND(")",MID(#REF!,FIND("(",#REF!)+1,LEN(#REF!)))-1)</f>
        <v>#REF!</v>
      </c>
      <c r="AQ38" s="252">
        <f>BV8</f>
        <v>0</v>
      </c>
      <c r="AR38" s="252" t="s">
        <v>2678</v>
      </c>
      <c r="AS38" s="253"/>
      <c r="AT38" s="253"/>
      <c r="AU38" s="254"/>
      <c r="AV38" s="241" t="s">
        <v>2679</v>
      </c>
      <c r="AW38" s="255">
        <f>AS35</f>
        <v>2</v>
      </c>
    </row>
    <row r="39" spans="1:52" ht="15" thickBot="1" x14ac:dyDescent="0.4">
      <c r="A39" s="291" t="s">
        <v>0</v>
      </c>
      <c r="B39" s="291" t="s">
        <v>0</v>
      </c>
      <c r="C39" s="293">
        <v>141</v>
      </c>
      <c r="D39" s="2">
        <v>147</v>
      </c>
      <c r="E39" s="2">
        <v>148</v>
      </c>
      <c r="F39" s="2">
        <v>148</v>
      </c>
      <c r="G39" s="2">
        <v>150</v>
      </c>
      <c r="H39" s="2">
        <v>181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Y39" t="str">
        <f t="shared" ref="Y39" si="52">IF(EXACT(A38,UPPER(A38)),"Elected","Excluded")</f>
        <v>Excluded</v>
      </c>
      <c r="AU39" s="251"/>
      <c r="AV39" s="252" t="s">
        <v>2680</v>
      </c>
      <c r="AW39" s="256">
        <f>SUM(AW37:AW38)</f>
        <v>18</v>
      </c>
    </row>
    <row r="40" spans="1:52" x14ac:dyDescent="0.35">
      <c r="A40" s="291" t="s">
        <v>2735</v>
      </c>
      <c r="B40" s="291" t="s">
        <v>33</v>
      </c>
      <c r="C40" s="293">
        <v>113</v>
      </c>
      <c r="D40" s="1">
        <v>8</v>
      </c>
      <c r="E40" s="1">
        <v>3</v>
      </c>
      <c r="F40" s="1">
        <v>0</v>
      </c>
      <c r="G40" s="1">
        <v>-124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X40" t="str">
        <f t="shared" ref="X40" si="53">LEFT(MID(A40,FIND("(",A40)+1,LEN(A40)),FIND(")",MID(A40,FIND("(",A40)+1,LEN(A40)))-1)</f>
        <v>NON-P</v>
      </c>
      <c r="Z40" t="str">
        <f t="shared" ref="Z40" si="54">Y41</f>
        <v>Excluded</v>
      </c>
    </row>
    <row r="41" spans="1:52" x14ac:dyDescent="0.35">
      <c r="A41" s="291" t="s">
        <v>0</v>
      </c>
      <c r="B41" s="291" t="s">
        <v>0</v>
      </c>
      <c r="C41" s="293">
        <v>113</v>
      </c>
      <c r="D41" s="2">
        <v>121</v>
      </c>
      <c r="E41" s="2">
        <v>124</v>
      </c>
      <c r="F41" s="2">
        <v>124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Y41" t="str">
        <f t="shared" ref="Y41" si="55">IF(EXACT(A40,UPPER(A40)),"Elected","Excluded")</f>
        <v>Excluded</v>
      </c>
    </row>
    <row r="42" spans="1:52" x14ac:dyDescent="0.35">
      <c r="A42" s="291" t="s">
        <v>45</v>
      </c>
      <c r="B42" s="291" t="s">
        <v>31</v>
      </c>
      <c r="C42" s="293">
        <v>418</v>
      </c>
      <c r="D42" s="1">
        <v>31</v>
      </c>
      <c r="E42" s="1">
        <v>11</v>
      </c>
      <c r="F42" s="1">
        <v>3</v>
      </c>
      <c r="G42" s="1">
        <v>44</v>
      </c>
      <c r="H42" s="1">
        <v>3</v>
      </c>
      <c r="I42" s="1">
        <v>9</v>
      </c>
      <c r="J42" s="1">
        <v>11</v>
      </c>
      <c r="K42" s="1">
        <v>7</v>
      </c>
      <c r="L42" s="1">
        <v>60</v>
      </c>
      <c r="M42" s="1">
        <v>42</v>
      </c>
      <c r="N42" s="1">
        <v>80</v>
      </c>
      <c r="O42" s="1">
        <v>12</v>
      </c>
      <c r="P42" s="1">
        <v>39</v>
      </c>
      <c r="X42" t="str">
        <f t="shared" ref="X42" si="56">LEFT(MID(A42,FIND("(",A42)+1,LEN(A42)),FIND(")",MID(A42,FIND("(",A42)+1,LEN(A42)))-1)</f>
        <v>PBP</v>
      </c>
      <c r="Z42" t="str">
        <f t="shared" ref="Z42" si="57">Y43</f>
        <v>Elected</v>
      </c>
    </row>
    <row r="43" spans="1:52" x14ac:dyDescent="0.35">
      <c r="A43" s="291" t="s">
        <v>0</v>
      </c>
      <c r="B43" s="291" t="s">
        <v>0</v>
      </c>
      <c r="C43" s="293">
        <v>418</v>
      </c>
      <c r="D43" s="2">
        <v>449</v>
      </c>
      <c r="E43" s="2">
        <v>460</v>
      </c>
      <c r="F43" s="2">
        <v>463</v>
      </c>
      <c r="G43" s="2">
        <v>507</v>
      </c>
      <c r="H43" s="2">
        <v>510</v>
      </c>
      <c r="I43" s="2">
        <v>519</v>
      </c>
      <c r="J43" s="2">
        <v>530</v>
      </c>
      <c r="K43" s="2">
        <v>537</v>
      </c>
      <c r="L43" s="2">
        <v>597</v>
      </c>
      <c r="M43" s="2">
        <v>639</v>
      </c>
      <c r="N43" s="2">
        <v>719</v>
      </c>
      <c r="O43" s="2">
        <v>731</v>
      </c>
      <c r="P43" s="2">
        <v>770</v>
      </c>
      <c r="Y43" t="str">
        <f t="shared" ref="Y43" si="58">IF(EXACT(A42,UPPER(A42)),"Elected","Excluded")</f>
        <v>Elected</v>
      </c>
    </row>
    <row r="44" spans="1:52" x14ac:dyDescent="0.35">
      <c r="A44" s="291" t="s">
        <v>46</v>
      </c>
      <c r="B44" s="291" t="s">
        <v>33</v>
      </c>
      <c r="C44" s="293">
        <v>171</v>
      </c>
      <c r="D44" s="1">
        <v>4</v>
      </c>
      <c r="E44" s="1">
        <v>1</v>
      </c>
      <c r="F44" s="1">
        <v>0</v>
      </c>
      <c r="G44" s="1">
        <v>0</v>
      </c>
      <c r="H44" s="1">
        <v>13</v>
      </c>
      <c r="I44" s="1">
        <v>76</v>
      </c>
      <c r="J44" s="1">
        <v>6</v>
      </c>
      <c r="K44" s="1">
        <v>94</v>
      </c>
      <c r="L44" s="1">
        <v>3</v>
      </c>
      <c r="M44" s="1">
        <v>3</v>
      </c>
      <c r="N44" s="1">
        <v>10</v>
      </c>
      <c r="O44" s="1">
        <v>-381</v>
      </c>
      <c r="P44" s="1">
        <v>0</v>
      </c>
      <c r="X44" t="str">
        <f t="shared" ref="X44" si="59">LEFT(MID(A44,FIND("(",A44)+1,LEN(A44)),FIND(")",MID(A44,FIND("(",A44)+1,LEN(A44)))-1)</f>
        <v>TIP</v>
      </c>
      <c r="Z44" t="str">
        <f t="shared" ref="Z44" si="60">Y45</f>
        <v>Excluded</v>
      </c>
    </row>
    <row r="45" spans="1:52" x14ac:dyDescent="0.35">
      <c r="A45" s="291" t="s">
        <v>0</v>
      </c>
      <c r="B45" s="291" t="s">
        <v>0</v>
      </c>
      <c r="C45" s="293">
        <v>171</v>
      </c>
      <c r="D45" s="2">
        <v>175</v>
      </c>
      <c r="E45" s="2">
        <v>176</v>
      </c>
      <c r="F45" s="2">
        <v>176</v>
      </c>
      <c r="G45" s="2">
        <v>176</v>
      </c>
      <c r="H45" s="2">
        <v>189</v>
      </c>
      <c r="I45" s="2">
        <v>265</v>
      </c>
      <c r="J45" s="2">
        <v>271</v>
      </c>
      <c r="K45" s="2">
        <v>365</v>
      </c>
      <c r="L45" s="2">
        <v>368</v>
      </c>
      <c r="M45" s="2">
        <v>371</v>
      </c>
      <c r="N45" s="2">
        <v>381</v>
      </c>
      <c r="O45" s="2">
        <v>0</v>
      </c>
      <c r="P45" s="2">
        <v>0</v>
      </c>
      <c r="Y45" t="str">
        <f t="shared" ref="Y45" si="61">IF(EXACT(A44,UPPER(A44)),"Elected","Excluded")</f>
        <v>Excluded</v>
      </c>
    </row>
    <row r="46" spans="1:52" x14ac:dyDescent="0.35">
      <c r="A46" s="291" t="s">
        <v>47</v>
      </c>
      <c r="B46" s="291" t="s">
        <v>0</v>
      </c>
      <c r="C46" s="292">
        <v>0</v>
      </c>
      <c r="D46" s="1">
        <f>(D10+D12+D14+D16+D18+D20+D22+D24+D26+D28+D30+D32+D34+D36+D38+D40+D42+D44)*(-1)</f>
        <v>0</v>
      </c>
      <c r="E46" s="1">
        <f t="shared" ref="E46:P46" si="62">(E10+E12+E14+E16+E18+E20+E22+E24+E26+E28+E30+E32+E34+E36+E38+E40+E42+E44)*(-1)</f>
        <v>0</v>
      </c>
      <c r="F46" s="1">
        <f t="shared" si="62"/>
        <v>0</v>
      </c>
      <c r="G46" s="1">
        <f t="shared" si="62"/>
        <v>10</v>
      </c>
      <c r="H46" s="1">
        <f t="shared" si="62"/>
        <v>21</v>
      </c>
      <c r="I46" s="1">
        <f t="shared" si="62"/>
        <v>20</v>
      </c>
      <c r="J46" s="1">
        <f t="shared" si="62"/>
        <v>14</v>
      </c>
      <c r="K46" s="1">
        <f t="shared" si="62"/>
        <v>53</v>
      </c>
      <c r="L46" s="1">
        <f t="shared" si="62"/>
        <v>30</v>
      </c>
      <c r="M46" s="1">
        <f t="shared" si="62"/>
        <v>53</v>
      </c>
      <c r="N46" s="1">
        <f t="shared" si="62"/>
        <v>113</v>
      </c>
      <c r="O46" s="1">
        <f t="shared" si="62"/>
        <v>161</v>
      </c>
      <c r="P46" s="1">
        <f t="shared" si="62"/>
        <v>164</v>
      </c>
    </row>
    <row r="47" spans="1:52" x14ac:dyDescent="0.35">
      <c r="A47" s="291" t="s">
        <v>0</v>
      </c>
      <c r="B47" s="291" t="s">
        <v>0</v>
      </c>
      <c r="C47" s="293">
        <v>0</v>
      </c>
      <c r="D47" s="2">
        <v>0</v>
      </c>
      <c r="E47" s="2">
        <v>0</v>
      </c>
      <c r="F47" s="2">
        <v>0</v>
      </c>
      <c r="G47" s="290">
        <v>10</v>
      </c>
      <c r="H47" s="290">
        <v>31</v>
      </c>
      <c r="I47" s="290">
        <v>51</v>
      </c>
      <c r="J47" s="290">
        <v>65</v>
      </c>
      <c r="K47" s="290">
        <v>118</v>
      </c>
      <c r="L47" s="290">
        <v>148</v>
      </c>
      <c r="M47" s="290">
        <v>201</v>
      </c>
      <c r="N47" s="290">
        <v>314</v>
      </c>
      <c r="O47" s="290">
        <v>475</v>
      </c>
      <c r="P47" s="290">
        <v>639</v>
      </c>
    </row>
    <row r="48" spans="1:52" x14ac:dyDescent="0.35">
      <c r="A48" t="s">
        <v>48</v>
      </c>
      <c r="B48" t="s">
        <v>0</v>
      </c>
      <c r="C48" s="2">
        <v>7985</v>
      </c>
      <c r="D48" s="2">
        <v>7985</v>
      </c>
      <c r="E48" s="2">
        <v>7985</v>
      </c>
      <c r="F48" s="2">
        <v>7985</v>
      </c>
      <c r="G48" s="2">
        <v>7985</v>
      </c>
      <c r="H48" s="2">
        <v>7985</v>
      </c>
      <c r="I48" s="2">
        <v>7985</v>
      </c>
      <c r="J48" s="2">
        <v>7985</v>
      </c>
      <c r="K48" s="2">
        <v>7985</v>
      </c>
      <c r="L48" s="2">
        <v>7985</v>
      </c>
      <c r="M48" s="2">
        <v>7985</v>
      </c>
      <c r="N48" s="2">
        <v>7985</v>
      </c>
      <c r="O48" s="2">
        <v>7985</v>
      </c>
      <c r="P48" s="2">
        <v>7985</v>
      </c>
    </row>
    <row r="50" spans="1:36" ht="15.5" x14ac:dyDescent="0.35">
      <c r="U50" s="257"/>
      <c r="V50" s="257"/>
      <c r="W50" s="257"/>
      <c r="Y50" s="257"/>
      <c r="Z50" s="257"/>
    </row>
    <row r="52" spans="1:36" x14ac:dyDescent="0.35">
      <c r="A52" t="s">
        <v>0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</row>
    <row r="53" spans="1:36" x14ac:dyDescent="0.35">
      <c r="A53" t="s">
        <v>0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</row>
    <row r="54" spans="1:36" x14ac:dyDescent="0.35">
      <c r="A54" t="s">
        <v>0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</row>
    <row r="55" spans="1:36" x14ac:dyDescent="0.35">
      <c r="A55" t="s">
        <v>0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</row>
    <row r="56" spans="1:36" x14ac:dyDescent="0.35">
      <c r="A56" t="s">
        <v>0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</row>
    <row r="57" spans="1:36" x14ac:dyDescent="0.35">
      <c r="A57" t="s">
        <v>0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</row>
    <row r="58" spans="1:36" x14ac:dyDescent="0.35">
      <c r="A58" t="s">
        <v>0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</row>
    <row r="59" spans="1:36" x14ac:dyDescent="0.35">
      <c r="A59" s="291" t="s">
        <v>49</v>
      </c>
      <c r="B59" s="291" t="s">
        <v>2</v>
      </c>
      <c r="C59" s="291" t="s">
        <v>3</v>
      </c>
      <c r="D59" t="s">
        <v>4</v>
      </c>
      <c r="E59" t="s">
        <v>5</v>
      </c>
      <c r="F59" t="s">
        <v>6</v>
      </c>
    </row>
    <row r="60" spans="1:36" x14ac:dyDescent="0.35">
      <c r="A60" s="291" t="s">
        <v>0</v>
      </c>
      <c r="B60" s="291" t="s">
        <v>0</v>
      </c>
      <c r="C60" s="291" t="s">
        <v>17</v>
      </c>
      <c r="D60" t="s">
        <v>50</v>
      </c>
      <c r="E60" t="s">
        <v>51</v>
      </c>
      <c r="F60" t="s">
        <v>52</v>
      </c>
      <c r="AA60" t="s">
        <v>2526</v>
      </c>
      <c r="AB60" t="s">
        <v>2525</v>
      </c>
      <c r="AC60" t="s">
        <v>2524</v>
      </c>
      <c r="AD60" t="s">
        <v>2523</v>
      </c>
      <c r="AE60" t="s">
        <v>759</v>
      </c>
      <c r="AF60" t="s">
        <v>2522</v>
      </c>
      <c r="AG60" t="s">
        <v>2521</v>
      </c>
      <c r="AH60" t="s">
        <v>2520</v>
      </c>
      <c r="AI60" t="s">
        <v>2519</v>
      </c>
      <c r="AJ60" t="s">
        <v>2518</v>
      </c>
    </row>
    <row r="61" spans="1:36" x14ac:dyDescent="0.35">
      <c r="A61" s="291" t="s">
        <v>53</v>
      </c>
      <c r="B61" s="291" t="s">
        <v>33</v>
      </c>
      <c r="C61" s="293">
        <v>943</v>
      </c>
      <c r="D61" s="1">
        <v>140</v>
      </c>
      <c r="E61" s="1">
        <v>25</v>
      </c>
      <c r="F61" s="1">
        <v>76</v>
      </c>
      <c r="X61" t="str">
        <f t="shared" ref="X61" si="63">LEFT(MID(A61,FIND("(",A61)+1,LEN(A61)),FIND(")",MID(A61,FIND("(",A61)+1,LEN(A61)))-1)</f>
        <v>FG</v>
      </c>
      <c r="Z61" t="str">
        <f>Y62</f>
        <v>Elected</v>
      </c>
      <c r="AA61">
        <v>5</v>
      </c>
      <c r="AB61" s="238">
        <v>14100</v>
      </c>
      <c r="AC61" s="238">
        <f>AG61+AE61</f>
        <v>7231</v>
      </c>
      <c r="AD61" s="227">
        <f>SUM(AC61/AB61*100)</f>
        <v>51.283687943262414</v>
      </c>
      <c r="AE61">
        <v>138</v>
      </c>
      <c r="AF61" s="227">
        <f>SUM(AE61/AB61*100)</f>
        <v>0.97872340425531912</v>
      </c>
      <c r="AG61" s="238">
        <v>7093</v>
      </c>
      <c r="AH61">
        <v>8</v>
      </c>
      <c r="AI61">
        <v>1</v>
      </c>
      <c r="AJ61" s="227">
        <f>SUM(AI61/AH61*100)</f>
        <v>12.5</v>
      </c>
    </row>
    <row r="62" spans="1:36" x14ac:dyDescent="0.35">
      <c r="A62" s="291" t="s">
        <v>0</v>
      </c>
      <c r="B62" s="291" t="s">
        <v>0</v>
      </c>
      <c r="C62" s="293">
        <v>943</v>
      </c>
      <c r="D62" s="2">
        <v>1083</v>
      </c>
      <c r="E62" s="2">
        <v>1108</v>
      </c>
      <c r="F62" s="2">
        <v>1184</v>
      </c>
      <c r="Y62" t="str">
        <f>IF(EXACT(A61,UPPER(A61)),"Elected","Excluded")</f>
        <v>Elected</v>
      </c>
    </row>
    <row r="63" spans="1:36" x14ac:dyDescent="0.35">
      <c r="A63" s="291" t="s">
        <v>54</v>
      </c>
      <c r="B63" s="291" t="s">
        <v>31</v>
      </c>
      <c r="C63" s="293">
        <v>210</v>
      </c>
      <c r="D63" s="1">
        <v>8</v>
      </c>
      <c r="E63" s="1">
        <v>2</v>
      </c>
      <c r="F63" s="1">
        <v>-220</v>
      </c>
      <c r="X63" t="str">
        <f>LEFT(MID(A63,FIND("(",A63)+1,LEN(A63)),FIND(")",MID(A63,FIND("(",A63)+1,LEN(A63)))-1)</f>
        <v>SF</v>
      </c>
      <c r="Z63" t="str">
        <f>Y64</f>
        <v>Excluded</v>
      </c>
      <c r="AB63" t="s">
        <v>3692</v>
      </c>
      <c r="AC63" t="s">
        <v>3693</v>
      </c>
    </row>
    <row r="64" spans="1:36" x14ac:dyDescent="0.35">
      <c r="A64" s="291" t="s">
        <v>0</v>
      </c>
      <c r="B64" s="291" t="s">
        <v>0</v>
      </c>
      <c r="C64" s="293">
        <v>210</v>
      </c>
      <c r="D64" s="2">
        <v>218</v>
      </c>
      <c r="E64" s="2">
        <v>220</v>
      </c>
      <c r="F64" s="2">
        <v>0</v>
      </c>
      <c r="Y64" t="str">
        <f t="shared" ref="Y64" si="64">IF(EXACT(A63,UPPER(A63)),"Elected","Excluded")</f>
        <v>Excluded</v>
      </c>
      <c r="AB64">
        <v>5</v>
      </c>
      <c r="AC64">
        <v>4</v>
      </c>
    </row>
    <row r="65" spans="1:26" x14ac:dyDescent="0.35">
      <c r="A65" s="291" t="s">
        <v>55</v>
      </c>
      <c r="B65" s="291" t="s">
        <v>33</v>
      </c>
      <c r="C65" s="293">
        <v>1018</v>
      </c>
      <c r="D65" s="1">
        <v>36</v>
      </c>
      <c r="E65" s="1">
        <v>17</v>
      </c>
      <c r="F65" s="1">
        <v>221</v>
      </c>
      <c r="X65" t="str">
        <f t="shared" ref="X65" si="65">LEFT(MID(A65,FIND("(",A65)+1,LEN(A65)),FIND(")",MID(A65,FIND("(",A65)+1,LEN(A65)))-1)</f>
        <v>SF</v>
      </c>
      <c r="Z65" t="str">
        <f t="shared" ref="Z65" si="66">Y66</f>
        <v>Elected</v>
      </c>
    </row>
    <row r="66" spans="1:26" x14ac:dyDescent="0.35">
      <c r="A66" s="291" t="s">
        <v>0</v>
      </c>
      <c r="B66" s="291" t="s">
        <v>0</v>
      </c>
      <c r="C66" s="293">
        <v>1018</v>
      </c>
      <c r="D66" s="2">
        <v>1054</v>
      </c>
      <c r="E66" s="2">
        <v>1071</v>
      </c>
      <c r="F66" s="2">
        <v>1292</v>
      </c>
      <c r="Y66" t="str">
        <f t="shared" ref="Y66" si="67">IF(EXACT(A65,UPPER(A65)),"Elected","Excluded")</f>
        <v>Elected</v>
      </c>
    </row>
    <row r="67" spans="1:26" x14ac:dyDescent="0.35">
      <c r="A67" s="291" t="s">
        <v>56</v>
      </c>
      <c r="B67" s="291" t="s">
        <v>33</v>
      </c>
      <c r="C67" s="293">
        <v>1732</v>
      </c>
      <c r="D67" s="1">
        <v>-549</v>
      </c>
      <c r="E67" s="1">
        <v>0</v>
      </c>
      <c r="F67" s="1">
        <v>0</v>
      </c>
      <c r="X67" t="str">
        <f t="shared" ref="X67" si="68">LEFT(MID(A67,FIND("(",A67)+1,LEN(A67)),FIND(")",MID(A67,FIND("(",A67)+1,LEN(A67)))-1)</f>
        <v>FG</v>
      </c>
      <c r="Z67" t="str">
        <f t="shared" ref="Z67" si="69">Y68</f>
        <v>Elected</v>
      </c>
    </row>
    <row r="68" spans="1:26" x14ac:dyDescent="0.35">
      <c r="A68" s="291" t="s">
        <v>0</v>
      </c>
      <c r="B68" s="291" t="s">
        <v>0</v>
      </c>
      <c r="C68" s="293">
        <v>1732</v>
      </c>
      <c r="D68" s="2">
        <v>1183</v>
      </c>
      <c r="E68" s="2">
        <v>1183</v>
      </c>
      <c r="F68" s="2">
        <v>1183</v>
      </c>
      <c r="Y68" t="str">
        <f t="shared" ref="Y68" si="70">IF(EXACT(A67,UPPER(A67)),"Elected","Excluded")</f>
        <v>Elected</v>
      </c>
    </row>
    <row r="69" spans="1:26" x14ac:dyDescent="0.35">
      <c r="A69" s="291" t="s">
        <v>57</v>
      </c>
      <c r="B69" s="291" t="s">
        <v>33</v>
      </c>
      <c r="C69" s="293">
        <v>819</v>
      </c>
      <c r="D69" s="1">
        <v>56</v>
      </c>
      <c r="E69" s="1">
        <v>23</v>
      </c>
      <c r="F69" s="1">
        <v>40</v>
      </c>
      <c r="X69" t="str">
        <f t="shared" ref="X69" si="71">LEFT(MID(A69,FIND("(",A69)+1,LEN(A69)),FIND(")",MID(A69,FIND("(",A69)+1,LEN(A69)))-1)</f>
        <v>FF</v>
      </c>
      <c r="Z69" t="str">
        <f>Y70</f>
        <v>Excluded</v>
      </c>
    </row>
    <row r="70" spans="1:26" x14ac:dyDescent="0.35">
      <c r="A70" s="291" t="s">
        <v>0</v>
      </c>
      <c r="B70" s="291" t="s">
        <v>0</v>
      </c>
      <c r="C70" s="293">
        <v>819</v>
      </c>
      <c r="D70" s="2">
        <v>875</v>
      </c>
      <c r="E70" s="2">
        <v>898</v>
      </c>
      <c r="F70" s="2">
        <v>938</v>
      </c>
      <c r="Y70" t="str">
        <f t="shared" ref="Y70" si="72">IF(EXACT(A69,UPPER(A69)),"Elected","Excluded")</f>
        <v>Excluded</v>
      </c>
    </row>
    <row r="71" spans="1:26" x14ac:dyDescent="0.35">
      <c r="A71" s="291" t="s">
        <v>2733</v>
      </c>
      <c r="B71" s="291" t="s">
        <v>33</v>
      </c>
      <c r="C71" s="293">
        <v>295</v>
      </c>
      <c r="D71" s="1">
        <v>20</v>
      </c>
      <c r="E71" s="1">
        <v>3</v>
      </c>
      <c r="F71" s="1">
        <v>-318</v>
      </c>
      <c r="X71" t="str">
        <f t="shared" ref="X71" si="73">LEFT(MID(A71,FIND("(",A71)+1,LEN(A71)),FIND(")",MID(A71,FIND("(",A71)+1,LEN(A71)))-1)</f>
        <v>GRN</v>
      </c>
      <c r="Z71" t="str">
        <f t="shared" ref="Z71" si="74">Y72</f>
        <v>Excluded</v>
      </c>
    </row>
    <row r="72" spans="1:26" x14ac:dyDescent="0.35">
      <c r="A72" s="291" t="s">
        <v>0</v>
      </c>
      <c r="B72" s="291" t="s">
        <v>0</v>
      </c>
      <c r="C72" s="293">
        <v>295</v>
      </c>
      <c r="D72" s="2">
        <v>315</v>
      </c>
      <c r="E72" s="2">
        <v>318</v>
      </c>
      <c r="F72" s="2">
        <v>0</v>
      </c>
      <c r="Y72" t="str">
        <f t="shared" ref="Y72" si="75">IF(EXACT(A71,UPPER(A71)),"Elected","Excluded")</f>
        <v>Excluded</v>
      </c>
    </row>
    <row r="73" spans="1:26" x14ac:dyDescent="0.35">
      <c r="A73" s="291" t="s">
        <v>58</v>
      </c>
      <c r="B73" s="291" t="s">
        <v>33</v>
      </c>
      <c r="C73" s="293">
        <v>986</v>
      </c>
      <c r="D73" s="1">
        <v>84</v>
      </c>
      <c r="E73" s="1">
        <v>42</v>
      </c>
      <c r="F73" s="1">
        <v>116</v>
      </c>
      <c r="X73" t="str">
        <f t="shared" ref="X73" si="76">LEFT(MID(A73,FIND("(",A73)+1,LEN(A73)),FIND(")",MID(A73,FIND("(",A73)+1,LEN(A73)))-1)</f>
        <v>FF</v>
      </c>
      <c r="Z73" t="str">
        <f t="shared" ref="Z73" si="77">Y74</f>
        <v>Elected</v>
      </c>
    </row>
    <row r="74" spans="1:26" x14ac:dyDescent="0.35">
      <c r="A74" s="291" t="s">
        <v>0</v>
      </c>
      <c r="B74" s="291" t="s">
        <v>0</v>
      </c>
      <c r="C74" s="293">
        <v>986</v>
      </c>
      <c r="D74" s="2">
        <v>1070</v>
      </c>
      <c r="E74" s="2">
        <v>1112</v>
      </c>
      <c r="F74" s="2">
        <v>1228</v>
      </c>
      <c r="Y74" t="str">
        <f t="shared" ref="Y74" si="78">IF(EXACT(A73,UPPER(A73)),"Elected","Excluded")</f>
        <v>Elected</v>
      </c>
    </row>
    <row r="75" spans="1:26" x14ac:dyDescent="0.35">
      <c r="A75" s="291" t="s">
        <v>2743</v>
      </c>
      <c r="B75" s="291" t="s">
        <v>33</v>
      </c>
      <c r="C75" s="293">
        <v>1090</v>
      </c>
      <c r="D75" s="1">
        <v>205</v>
      </c>
      <c r="E75" s="1">
        <v>-112</v>
      </c>
      <c r="F75" s="1">
        <v>0</v>
      </c>
      <c r="X75" t="str">
        <f t="shared" ref="X75" si="79">LEFT(MID(A75,FIND("(",A75)+1,LEN(A75)),FIND(")",MID(A75,FIND("(",A75)+1,LEN(A75)))-1)</f>
        <v>LAB</v>
      </c>
      <c r="Z75" t="str">
        <f t="shared" ref="Z75" si="80">Y76</f>
        <v>Elected</v>
      </c>
    </row>
    <row r="76" spans="1:26" x14ac:dyDescent="0.35">
      <c r="A76" s="291" t="s">
        <v>0</v>
      </c>
      <c r="B76" s="291" t="s">
        <v>0</v>
      </c>
      <c r="C76" s="293">
        <v>1090</v>
      </c>
      <c r="D76" s="2">
        <v>1295</v>
      </c>
      <c r="E76" s="2">
        <v>1183</v>
      </c>
      <c r="F76" s="2">
        <v>1183</v>
      </c>
      <c r="Y76" t="str">
        <f t="shared" ref="Y76" si="81">IF(EXACT(A75,UPPER(A75)),"Elected","Excluded")</f>
        <v>Elected</v>
      </c>
    </row>
    <row r="77" spans="1:26" x14ac:dyDescent="0.35">
      <c r="A77" s="291" t="s">
        <v>47</v>
      </c>
      <c r="B77" s="291" t="s">
        <v>0</v>
      </c>
      <c r="C77" s="292">
        <v>0</v>
      </c>
      <c r="D77" s="1">
        <f>(D61+D63+D65+D67+D69+D71+D73+D75)*(-1)</f>
        <v>0</v>
      </c>
      <c r="E77" s="1">
        <f t="shared" ref="E77:F77" si="82">(E61+E63+E65+E67+E69+E71+E73+E75)*(-1)</f>
        <v>0</v>
      </c>
      <c r="F77" s="1">
        <f t="shared" si="82"/>
        <v>85</v>
      </c>
    </row>
    <row r="78" spans="1:26" x14ac:dyDescent="0.35">
      <c r="A78" s="291" t="s">
        <v>0</v>
      </c>
      <c r="B78" s="291" t="s">
        <v>0</v>
      </c>
      <c r="C78" s="293">
        <v>0</v>
      </c>
      <c r="D78" s="2">
        <v>0</v>
      </c>
      <c r="E78" s="2">
        <v>0</v>
      </c>
      <c r="F78" s="2">
        <v>85</v>
      </c>
    </row>
    <row r="79" spans="1:26" x14ac:dyDescent="0.35">
      <c r="A79" t="s">
        <v>48</v>
      </c>
      <c r="B79" t="s">
        <v>0</v>
      </c>
      <c r="C79" s="2">
        <v>7093</v>
      </c>
      <c r="D79" s="2">
        <v>7093</v>
      </c>
      <c r="E79" s="2">
        <v>7093</v>
      </c>
      <c r="F79" s="2">
        <v>7093</v>
      </c>
    </row>
    <row r="83" spans="1:36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</row>
    <row r="84" spans="1:36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</row>
    <row r="85" spans="1:36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</row>
    <row r="86" spans="1:36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</row>
    <row r="87" spans="1:36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</row>
    <row r="88" spans="1:36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</row>
    <row r="89" spans="1:36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</row>
    <row r="90" spans="1:36" x14ac:dyDescent="0.35">
      <c r="A90" s="291" t="s">
        <v>59</v>
      </c>
      <c r="B90" s="291" t="s">
        <v>2</v>
      </c>
      <c r="C90" s="291" t="s">
        <v>3</v>
      </c>
      <c r="D90" t="s">
        <v>4</v>
      </c>
      <c r="E90" t="s">
        <v>5</v>
      </c>
      <c r="F90" t="s">
        <v>6</v>
      </c>
      <c r="G90" t="s">
        <v>7</v>
      </c>
      <c r="H90" t="s">
        <v>8</v>
      </c>
      <c r="I90" t="s">
        <v>9</v>
      </c>
      <c r="J90" t="s">
        <v>10</v>
      </c>
      <c r="K90" t="s">
        <v>11</v>
      </c>
      <c r="L90" t="s">
        <v>12</v>
      </c>
      <c r="M90" t="s">
        <v>13</v>
      </c>
      <c r="N90" t="s">
        <v>14</v>
      </c>
      <c r="O90" t="s">
        <v>15</v>
      </c>
    </row>
    <row r="91" spans="1:36" x14ac:dyDescent="0.35">
      <c r="A91" s="291" t="s">
        <v>0</v>
      </c>
      <c r="B91" s="291" t="s">
        <v>0</v>
      </c>
      <c r="C91" s="291" t="s">
        <v>17</v>
      </c>
      <c r="D91" t="s">
        <v>60</v>
      </c>
      <c r="E91" t="s">
        <v>61</v>
      </c>
      <c r="F91" t="s">
        <v>62</v>
      </c>
      <c r="G91" t="s">
        <v>25</v>
      </c>
      <c r="H91" t="s">
        <v>63</v>
      </c>
      <c r="I91" t="s">
        <v>64</v>
      </c>
      <c r="J91" t="s">
        <v>65</v>
      </c>
      <c r="K91" t="s">
        <v>66</v>
      </c>
      <c r="L91" t="s">
        <v>67</v>
      </c>
      <c r="M91" t="s">
        <v>68</v>
      </c>
      <c r="N91" t="s">
        <v>69</v>
      </c>
      <c r="O91" t="s">
        <v>70</v>
      </c>
      <c r="AA91" t="s">
        <v>2526</v>
      </c>
      <c r="AB91" t="s">
        <v>2525</v>
      </c>
      <c r="AC91" t="s">
        <v>2524</v>
      </c>
      <c r="AD91" t="s">
        <v>2523</v>
      </c>
      <c r="AE91" t="s">
        <v>759</v>
      </c>
      <c r="AF91" t="s">
        <v>2522</v>
      </c>
      <c r="AG91" t="s">
        <v>2521</v>
      </c>
      <c r="AH91" t="s">
        <v>2520</v>
      </c>
      <c r="AI91" t="s">
        <v>2519</v>
      </c>
      <c r="AJ91" t="s">
        <v>2518</v>
      </c>
    </row>
    <row r="92" spans="1:36" x14ac:dyDescent="0.35">
      <c r="A92" s="291" t="s">
        <v>71</v>
      </c>
      <c r="B92" s="291" t="s">
        <v>33</v>
      </c>
      <c r="C92" s="293">
        <v>178</v>
      </c>
      <c r="D92" s="1">
        <v>6</v>
      </c>
      <c r="E92" s="1">
        <v>4</v>
      </c>
      <c r="F92" s="1">
        <v>4</v>
      </c>
      <c r="G92" s="1">
        <v>10</v>
      </c>
      <c r="H92" s="1">
        <v>-202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X92" t="str">
        <f t="shared" ref="X92" si="83">LEFT(MID(A92,FIND("(",A92)+1,LEN(A92)),FIND(")",MID(A92,FIND("(",A92)+1,LEN(A92)))-1)</f>
        <v>PBP</v>
      </c>
      <c r="Z92" t="str">
        <f>Y93</f>
        <v>Excluded</v>
      </c>
      <c r="AA92">
        <v>6</v>
      </c>
      <c r="AB92" s="238">
        <v>16167</v>
      </c>
      <c r="AC92" s="238">
        <f>AG92+AE92</f>
        <v>7868</v>
      </c>
      <c r="AD92" s="227">
        <f>SUM(AC92/AB92*100)</f>
        <v>48.667037793035192</v>
      </c>
      <c r="AE92">
        <v>71</v>
      </c>
      <c r="AF92" s="227">
        <f>SUM(AE92/AB92*100)</f>
        <v>0.43916620275870605</v>
      </c>
      <c r="AG92" s="238">
        <v>7797</v>
      </c>
      <c r="AH92">
        <v>15</v>
      </c>
      <c r="AI92">
        <v>4</v>
      </c>
      <c r="AJ92" s="227">
        <f>SUM(AI92/AH92*100)</f>
        <v>26.666666666666668</v>
      </c>
    </row>
    <row r="93" spans="1:36" x14ac:dyDescent="0.35">
      <c r="A93" s="291" t="s">
        <v>0</v>
      </c>
      <c r="B93" s="291" t="s">
        <v>0</v>
      </c>
      <c r="C93" s="293">
        <v>178</v>
      </c>
      <c r="D93" s="2">
        <v>184</v>
      </c>
      <c r="E93" s="2">
        <v>188</v>
      </c>
      <c r="F93" s="2">
        <v>192</v>
      </c>
      <c r="G93" s="2">
        <v>202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Y93" t="str">
        <f>IF(EXACT(A92,UPPER(A92)),"Elected","Excluded")</f>
        <v>Excluded</v>
      </c>
    </row>
    <row r="94" spans="1:36" x14ac:dyDescent="0.35">
      <c r="A94" s="291" t="s">
        <v>2693</v>
      </c>
      <c r="B94" s="291" t="s">
        <v>31</v>
      </c>
      <c r="C94" s="293">
        <v>614</v>
      </c>
      <c r="D94" s="1">
        <v>14</v>
      </c>
      <c r="E94" s="1">
        <v>56</v>
      </c>
      <c r="F94" s="1">
        <v>6</v>
      </c>
      <c r="G94" s="1">
        <v>2</v>
      </c>
      <c r="H94" s="1">
        <v>17</v>
      </c>
      <c r="I94" s="1">
        <v>0</v>
      </c>
      <c r="J94" s="1">
        <v>5</v>
      </c>
      <c r="K94" s="1">
        <v>3</v>
      </c>
      <c r="L94" s="1">
        <v>28</v>
      </c>
      <c r="M94" s="1">
        <v>35</v>
      </c>
      <c r="N94" s="1">
        <v>84</v>
      </c>
      <c r="O94" s="1">
        <v>28</v>
      </c>
      <c r="X94" t="str">
        <f t="shared" ref="X94" si="84">LEFT(MID(A94,FIND("(",A94)+1,LEN(A94)),FIND(")",MID(A94,FIND("(",A94)+1,LEN(A94)))-1)</f>
        <v>FG</v>
      </c>
      <c r="Z94" t="str">
        <f>Y95</f>
        <v>Excluded</v>
      </c>
      <c r="AB94" t="s">
        <v>3692</v>
      </c>
      <c r="AC94" t="s">
        <v>3693</v>
      </c>
    </row>
    <row r="95" spans="1:36" x14ac:dyDescent="0.35">
      <c r="A95" s="291" t="s">
        <v>0</v>
      </c>
      <c r="B95" s="291" t="s">
        <v>0</v>
      </c>
      <c r="C95" s="293">
        <v>614</v>
      </c>
      <c r="D95" s="2">
        <v>628</v>
      </c>
      <c r="E95" s="2">
        <v>684</v>
      </c>
      <c r="F95" s="2">
        <v>690</v>
      </c>
      <c r="G95" s="2">
        <v>692</v>
      </c>
      <c r="H95" s="2">
        <v>709</v>
      </c>
      <c r="I95" s="2">
        <v>709</v>
      </c>
      <c r="J95" s="2">
        <v>714</v>
      </c>
      <c r="K95" s="2">
        <v>717</v>
      </c>
      <c r="L95" s="2">
        <v>745</v>
      </c>
      <c r="M95" s="2">
        <v>780</v>
      </c>
      <c r="N95" s="2">
        <v>864</v>
      </c>
      <c r="O95" s="2">
        <v>892</v>
      </c>
      <c r="Y95" t="str">
        <f t="shared" ref="Y95" si="85">IF(EXACT(A94,UPPER(A94)),"Elected","Excluded")</f>
        <v>Excluded</v>
      </c>
      <c r="AB95">
        <v>5</v>
      </c>
      <c r="AC95">
        <v>4</v>
      </c>
    </row>
    <row r="96" spans="1:36" x14ac:dyDescent="0.35">
      <c r="A96" s="291" t="s">
        <v>72</v>
      </c>
      <c r="B96" s="291" t="s">
        <v>33</v>
      </c>
      <c r="C96" s="293">
        <v>419</v>
      </c>
      <c r="D96" s="1">
        <v>9</v>
      </c>
      <c r="E96" s="1">
        <v>5</v>
      </c>
      <c r="F96" s="1">
        <v>20</v>
      </c>
      <c r="G96" s="1">
        <v>4</v>
      </c>
      <c r="H96" s="1">
        <v>31</v>
      </c>
      <c r="I96" s="1">
        <v>16</v>
      </c>
      <c r="J96" s="1">
        <v>184</v>
      </c>
      <c r="K96" s="1">
        <v>4</v>
      </c>
      <c r="L96" s="1">
        <v>43</v>
      </c>
      <c r="M96" s="1">
        <v>56</v>
      </c>
      <c r="N96" s="1">
        <v>88</v>
      </c>
      <c r="O96" s="1">
        <v>14</v>
      </c>
      <c r="X96" t="str">
        <f t="shared" ref="X96" si="86">LEFT(MID(A96,FIND("(",A96)+1,LEN(A96)),FIND(")",MID(A96,FIND("(",A96)+1,LEN(A96)))-1)</f>
        <v>SF</v>
      </c>
      <c r="Z96" t="str">
        <f t="shared" ref="Z96" si="87">Y97</f>
        <v>Elected</v>
      </c>
    </row>
    <row r="97" spans="1:26" x14ac:dyDescent="0.35">
      <c r="A97" s="291" t="s">
        <v>0</v>
      </c>
      <c r="B97" s="291" t="s">
        <v>0</v>
      </c>
      <c r="C97" s="293">
        <v>419</v>
      </c>
      <c r="D97" s="2">
        <v>428</v>
      </c>
      <c r="E97" s="2">
        <v>433</v>
      </c>
      <c r="F97" s="2">
        <v>453</v>
      </c>
      <c r="G97" s="2">
        <v>457</v>
      </c>
      <c r="H97" s="2">
        <v>488</v>
      </c>
      <c r="I97" s="2">
        <v>504</v>
      </c>
      <c r="J97" s="2">
        <v>688</v>
      </c>
      <c r="K97" s="2">
        <v>692</v>
      </c>
      <c r="L97" s="2">
        <v>735</v>
      </c>
      <c r="M97" s="2">
        <v>791</v>
      </c>
      <c r="N97" s="2">
        <v>879</v>
      </c>
      <c r="O97" s="2">
        <v>893</v>
      </c>
      <c r="Y97" t="str">
        <f t="shared" ref="Y97" si="88">IF(EXACT(A96,UPPER(A96)),"Elected","Excluded")</f>
        <v>Elected</v>
      </c>
    </row>
    <row r="98" spans="1:26" x14ac:dyDescent="0.35">
      <c r="A98" s="291" t="s">
        <v>2736</v>
      </c>
      <c r="B98" s="291" t="s">
        <v>31</v>
      </c>
      <c r="C98" s="293">
        <v>185</v>
      </c>
      <c r="D98" s="1">
        <v>6</v>
      </c>
      <c r="E98" s="1">
        <v>3</v>
      </c>
      <c r="F98" s="1">
        <v>4</v>
      </c>
      <c r="G98" s="1">
        <v>21</v>
      </c>
      <c r="H98" s="1">
        <v>12</v>
      </c>
      <c r="I98" s="1">
        <v>-231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X98" t="str">
        <f t="shared" ref="X98" si="89">LEFT(MID(A98,FIND("(",A98)+1,LEN(A98)),FIND(")",MID(A98,FIND("(",A98)+1,LEN(A98)))-1)</f>
        <v>NON-P</v>
      </c>
      <c r="Z98" t="str">
        <f t="shared" ref="Z98" si="90">Y99</f>
        <v>Excluded</v>
      </c>
    </row>
    <row r="99" spans="1:26" x14ac:dyDescent="0.35">
      <c r="A99" s="291" t="s">
        <v>0</v>
      </c>
      <c r="B99" s="291" t="s">
        <v>0</v>
      </c>
      <c r="C99" s="293">
        <v>185</v>
      </c>
      <c r="D99" s="2">
        <v>191</v>
      </c>
      <c r="E99" s="2">
        <v>194</v>
      </c>
      <c r="F99" s="2">
        <v>198</v>
      </c>
      <c r="G99" s="2">
        <v>219</v>
      </c>
      <c r="H99" s="2">
        <v>231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Y99" t="str">
        <f t="shared" ref="Y99" si="91">IF(EXACT(A98,UPPER(A98)),"Elected","Excluded")</f>
        <v>Excluded</v>
      </c>
    </row>
    <row r="100" spans="1:26" x14ac:dyDescent="0.35">
      <c r="A100" s="291" t="s">
        <v>73</v>
      </c>
      <c r="B100" s="291" t="s">
        <v>33</v>
      </c>
      <c r="C100" s="293">
        <v>218</v>
      </c>
      <c r="D100" s="1">
        <v>6</v>
      </c>
      <c r="E100" s="1">
        <v>1</v>
      </c>
      <c r="F100" s="1">
        <v>69</v>
      </c>
      <c r="G100" s="1">
        <v>2</v>
      </c>
      <c r="H100" s="1">
        <v>17</v>
      </c>
      <c r="I100" s="1">
        <v>23</v>
      </c>
      <c r="J100" s="1">
        <v>-336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X100" t="str">
        <f t="shared" ref="X100" si="92">LEFT(MID(A100,FIND("(",A100)+1,LEN(A100)),FIND(")",MID(A100,FIND("(",A100)+1,LEN(A100)))-1)</f>
        <v>SF</v>
      </c>
      <c r="Z100" t="str">
        <f>Y101</f>
        <v>Excluded</v>
      </c>
    </row>
    <row r="101" spans="1:26" x14ac:dyDescent="0.35">
      <c r="A101" s="291" t="s">
        <v>0</v>
      </c>
      <c r="B101" s="291" t="s">
        <v>0</v>
      </c>
      <c r="C101" s="293">
        <v>218</v>
      </c>
      <c r="D101" s="2">
        <v>224</v>
      </c>
      <c r="E101" s="2">
        <v>225</v>
      </c>
      <c r="F101" s="2">
        <v>294</v>
      </c>
      <c r="G101" s="2">
        <v>296</v>
      </c>
      <c r="H101" s="2">
        <v>313</v>
      </c>
      <c r="I101" s="2">
        <v>336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Y101" t="str">
        <f t="shared" ref="Y101" si="93">IF(EXACT(A100,UPPER(A100)),"Elected","Excluded")</f>
        <v>Excluded</v>
      </c>
    </row>
    <row r="102" spans="1:26" x14ac:dyDescent="0.35">
      <c r="A102" s="291" t="s">
        <v>74</v>
      </c>
      <c r="B102" s="291" t="s">
        <v>33</v>
      </c>
      <c r="C102" s="293">
        <v>362</v>
      </c>
      <c r="D102" s="1">
        <v>48</v>
      </c>
      <c r="E102" s="1">
        <v>21</v>
      </c>
      <c r="F102" s="1">
        <v>1</v>
      </c>
      <c r="G102" s="1">
        <v>0</v>
      </c>
      <c r="H102" s="1">
        <v>7</v>
      </c>
      <c r="I102" s="1">
        <v>11</v>
      </c>
      <c r="J102" s="1">
        <v>6</v>
      </c>
      <c r="K102" s="1">
        <v>0</v>
      </c>
      <c r="L102" s="1">
        <v>22</v>
      </c>
      <c r="M102" s="1">
        <v>-478</v>
      </c>
      <c r="N102" s="1">
        <v>0</v>
      </c>
      <c r="O102" s="1">
        <v>0</v>
      </c>
      <c r="X102" t="str">
        <f t="shared" ref="X102" si="94">LEFT(MID(A102,FIND("(",A102)+1,LEN(A102)),FIND(")",MID(A102,FIND("(",A102)+1,LEN(A102)))-1)</f>
        <v>FF</v>
      </c>
      <c r="Z102" t="str">
        <f t="shared" ref="Z102" si="95">Y103</f>
        <v>Excluded</v>
      </c>
    </row>
    <row r="103" spans="1:26" x14ac:dyDescent="0.35">
      <c r="A103" s="291" t="s">
        <v>0</v>
      </c>
      <c r="B103" s="291" t="s">
        <v>0</v>
      </c>
      <c r="C103" s="293">
        <v>362</v>
      </c>
      <c r="D103" s="2">
        <v>410</v>
      </c>
      <c r="E103" s="2">
        <v>431</v>
      </c>
      <c r="F103" s="2">
        <v>432</v>
      </c>
      <c r="G103" s="2">
        <v>432</v>
      </c>
      <c r="H103" s="2">
        <v>439</v>
      </c>
      <c r="I103" s="2">
        <v>450</v>
      </c>
      <c r="J103" s="2">
        <v>456</v>
      </c>
      <c r="K103" s="2">
        <v>456</v>
      </c>
      <c r="L103" s="2">
        <v>478</v>
      </c>
      <c r="M103" s="2">
        <v>0</v>
      </c>
      <c r="N103" s="2">
        <v>0</v>
      </c>
      <c r="O103" s="2">
        <v>0</v>
      </c>
      <c r="Y103" t="str">
        <f t="shared" ref="Y103" si="96">IF(EXACT(A102,UPPER(A102)),"Elected","Excluded")</f>
        <v>Excluded</v>
      </c>
    </row>
    <row r="104" spans="1:26" x14ac:dyDescent="0.35">
      <c r="A104" s="291" t="s">
        <v>2737</v>
      </c>
      <c r="B104" s="291" t="s">
        <v>31</v>
      </c>
      <c r="C104" s="293">
        <v>254</v>
      </c>
      <c r="D104" s="1">
        <v>16</v>
      </c>
      <c r="E104" s="1">
        <v>4</v>
      </c>
      <c r="F104" s="1">
        <v>8</v>
      </c>
      <c r="G104" s="1">
        <v>17</v>
      </c>
      <c r="H104" s="1">
        <v>20</v>
      </c>
      <c r="I104" s="1">
        <v>61</v>
      </c>
      <c r="J104" s="1">
        <v>20</v>
      </c>
      <c r="K104" s="1">
        <v>5</v>
      </c>
      <c r="L104" s="1">
        <v>-405</v>
      </c>
      <c r="M104" s="1">
        <v>0</v>
      </c>
      <c r="N104" s="1">
        <v>0</v>
      </c>
      <c r="O104" s="1">
        <v>0</v>
      </c>
      <c r="X104" t="str">
        <f t="shared" ref="X104" si="97">LEFT(MID(A104,FIND("(",A104)+1,LEN(A104)),FIND(")",MID(A104,FIND("(",A104)+1,LEN(A104)))-1)</f>
        <v>NON-P</v>
      </c>
      <c r="Z104" t="str">
        <f t="shared" ref="Z104" si="98">Y105</f>
        <v>Excluded</v>
      </c>
    </row>
    <row r="105" spans="1:26" x14ac:dyDescent="0.35">
      <c r="A105" s="291" t="s">
        <v>0</v>
      </c>
      <c r="B105" s="291" t="s">
        <v>0</v>
      </c>
      <c r="C105" s="293">
        <v>254</v>
      </c>
      <c r="D105" s="2">
        <v>270</v>
      </c>
      <c r="E105" s="2">
        <v>274</v>
      </c>
      <c r="F105" s="2">
        <v>282</v>
      </c>
      <c r="G105" s="2">
        <v>299</v>
      </c>
      <c r="H105" s="2">
        <v>319</v>
      </c>
      <c r="I105" s="2">
        <v>380</v>
      </c>
      <c r="J105" s="2">
        <v>400</v>
      </c>
      <c r="K105" s="2">
        <v>405</v>
      </c>
      <c r="L105" s="2">
        <v>0</v>
      </c>
      <c r="M105" s="2">
        <v>0</v>
      </c>
      <c r="N105" s="2">
        <v>0</v>
      </c>
      <c r="O105" s="2">
        <v>0</v>
      </c>
      <c r="Y105" t="str">
        <f t="shared" ref="Y105" si="99">IF(EXACT(A104,UPPER(A104)),"Elected","Excluded")</f>
        <v>Excluded</v>
      </c>
    </row>
    <row r="106" spans="1:26" x14ac:dyDescent="0.35">
      <c r="A106" s="291" t="s">
        <v>2738</v>
      </c>
      <c r="B106" s="291" t="s">
        <v>33</v>
      </c>
      <c r="C106" s="293">
        <v>1286</v>
      </c>
      <c r="D106" s="1">
        <v>0</v>
      </c>
      <c r="E106" s="1">
        <v>-172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X106" t="str">
        <f t="shared" ref="X106" si="100">LEFT(MID(A106,FIND("(",A106)+1,LEN(A106)),FIND(")",MID(A106,FIND("(",A106)+1,LEN(A106)))-1)</f>
        <v>NON-P</v>
      </c>
      <c r="Z106" t="str">
        <f t="shared" ref="Z106" si="101">Y107</f>
        <v>Elected</v>
      </c>
    </row>
    <row r="107" spans="1:26" x14ac:dyDescent="0.35">
      <c r="A107" s="291" t="s">
        <v>0</v>
      </c>
      <c r="B107" s="291" t="s">
        <v>0</v>
      </c>
      <c r="C107" s="293">
        <v>1286</v>
      </c>
      <c r="D107" s="2">
        <v>1286</v>
      </c>
      <c r="E107" s="2">
        <v>1114</v>
      </c>
      <c r="F107" s="2">
        <v>1114</v>
      </c>
      <c r="G107" s="2">
        <v>1114</v>
      </c>
      <c r="H107" s="2">
        <v>1114</v>
      </c>
      <c r="I107" s="2">
        <v>1114</v>
      </c>
      <c r="J107" s="2">
        <v>1114</v>
      </c>
      <c r="K107" s="2">
        <v>1114</v>
      </c>
      <c r="L107" s="2">
        <v>1114</v>
      </c>
      <c r="M107" s="2">
        <v>1114</v>
      </c>
      <c r="N107" s="2">
        <v>1114</v>
      </c>
      <c r="O107" s="2">
        <v>1114</v>
      </c>
      <c r="Y107" t="str">
        <f t="shared" ref="Y107" si="102">IF(EXACT(A106,UPPER(A106)),"Elected","Excluded")</f>
        <v>Elected</v>
      </c>
    </row>
    <row r="108" spans="1:26" x14ac:dyDescent="0.35">
      <c r="A108" s="291" t="s">
        <v>41</v>
      </c>
      <c r="B108" s="291" t="s">
        <v>33</v>
      </c>
      <c r="C108" s="293">
        <v>146</v>
      </c>
      <c r="D108" s="1">
        <v>2</v>
      </c>
      <c r="E108" s="1">
        <v>2</v>
      </c>
      <c r="F108" s="1">
        <v>1</v>
      </c>
      <c r="G108" s="1">
        <v>-151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X108" t="str">
        <f t="shared" ref="X108" si="103">LEFT(MID(A108,FIND("(",A108)+1,LEN(A108)),FIND(")",MID(A108,FIND("(",A108)+1,LEN(A108)))-1)</f>
        <v>TNP</v>
      </c>
      <c r="Z108" t="str">
        <f t="shared" ref="Z108" si="104">Y109</f>
        <v>Excluded</v>
      </c>
    </row>
    <row r="109" spans="1:26" x14ac:dyDescent="0.35">
      <c r="A109" s="291" t="s">
        <v>0</v>
      </c>
      <c r="B109" s="291" t="s">
        <v>0</v>
      </c>
      <c r="C109" s="293">
        <v>146</v>
      </c>
      <c r="D109" s="2">
        <v>148</v>
      </c>
      <c r="E109" s="2">
        <v>150</v>
      </c>
      <c r="F109" s="2">
        <v>151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Y109" t="str">
        <f t="shared" ref="Y109" si="105">IF(EXACT(A108,UPPER(A108)),"Elected","Excluded")</f>
        <v>Excluded</v>
      </c>
    </row>
    <row r="110" spans="1:26" x14ac:dyDescent="0.35">
      <c r="A110" s="291" t="s">
        <v>2739</v>
      </c>
      <c r="B110" s="291" t="s">
        <v>33</v>
      </c>
      <c r="C110" s="293">
        <v>323</v>
      </c>
      <c r="D110" s="1">
        <v>7</v>
      </c>
      <c r="E110" s="1">
        <v>32</v>
      </c>
      <c r="F110" s="1">
        <v>1</v>
      </c>
      <c r="G110" s="1">
        <v>16</v>
      </c>
      <c r="H110" s="1">
        <v>11</v>
      </c>
      <c r="I110" s="1">
        <v>17</v>
      </c>
      <c r="J110" s="1">
        <v>7</v>
      </c>
      <c r="K110" s="1">
        <v>2</v>
      </c>
      <c r="L110" s="1">
        <v>90</v>
      </c>
      <c r="M110" s="1">
        <v>82</v>
      </c>
      <c r="N110" s="1">
        <v>-588</v>
      </c>
      <c r="O110" s="1">
        <v>0</v>
      </c>
      <c r="X110" t="str">
        <f t="shared" ref="X110" si="106">LEFT(MID(A110,FIND("(",A110)+1,LEN(A110)),FIND(")",MID(A110,FIND("(",A110)+1,LEN(A110)))-1)</f>
        <v>NON-P</v>
      </c>
      <c r="Z110" t="str">
        <f t="shared" ref="Z110" si="107">Y111</f>
        <v>Excluded</v>
      </c>
    </row>
    <row r="111" spans="1:26" x14ac:dyDescent="0.35">
      <c r="A111" s="291" t="s">
        <v>0</v>
      </c>
      <c r="B111" s="291" t="s">
        <v>0</v>
      </c>
      <c r="C111" s="293">
        <v>323</v>
      </c>
      <c r="D111" s="2">
        <v>330</v>
      </c>
      <c r="E111" s="2">
        <v>362</v>
      </c>
      <c r="F111" s="2">
        <v>363</v>
      </c>
      <c r="G111" s="2">
        <v>379</v>
      </c>
      <c r="H111" s="2">
        <v>390</v>
      </c>
      <c r="I111" s="2">
        <v>407</v>
      </c>
      <c r="J111" s="2">
        <v>414</v>
      </c>
      <c r="K111" s="2">
        <v>416</v>
      </c>
      <c r="L111" s="2">
        <v>506</v>
      </c>
      <c r="M111" s="2">
        <v>588</v>
      </c>
      <c r="N111" s="2">
        <v>0</v>
      </c>
      <c r="O111" s="2">
        <v>0</v>
      </c>
      <c r="Y111" t="str">
        <f t="shared" ref="Y111" si="108">IF(EXACT(A110,UPPER(A110)),"Elected","Excluded")</f>
        <v>Excluded</v>
      </c>
    </row>
    <row r="112" spans="1:26" x14ac:dyDescent="0.35">
      <c r="A112" s="291" t="s">
        <v>75</v>
      </c>
      <c r="B112" s="291" t="s">
        <v>33</v>
      </c>
      <c r="C112" s="293">
        <v>631</v>
      </c>
      <c r="D112" s="1">
        <v>33</v>
      </c>
      <c r="E112" s="1">
        <v>6</v>
      </c>
      <c r="F112" s="1">
        <v>1</v>
      </c>
      <c r="G112" s="1">
        <v>5</v>
      </c>
      <c r="H112" s="1">
        <v>7</v>
      </c>
      <c r="I112" s="1">
        <v>8</v>
      </c>
      <c r="J112" s="1">
        <v>36</v>
      </c>
      <c r="K112" s="1">
        <v>2</v>
      </c>
      <c r="L112" s="1">
        <v>67</v>
      </c>
      <c r="M112" s="1">
        <v>55</v>
      </c>
      <c r="N112" s="1">
        <v>23</v>
      </c>
      <c r="O112" s="1">
        <v>21</v>
      </c>
      <c r="X112" t="str">
        <f t="shared" ref="X112" si="109">LEFT(MID(A112,FIND("(",A112)+1,LEN(A112)),FIND(")",MID(A112,FIND("(",A112)+1,LEN(A112)))-1)</f>
        <v>FG</v>
      </c>
      <c r="Z112" t="str">
        <f t="shared" ref="Z112" si="110">Y113</f>
        <v>Elected</v>
      </c>
    </row>
    <row r="113" spans="1:36" x14ac:dyDescent="0.35">
      <c r="A113" s="291" t="s">
        <v>0</v>
      </c>
      <c r="B113" s="291" t="s">
        <v>0</v>
      </c>
      <c r="C113" s="293">
        <v>631</v>
      </c>
      <c r="D113" s="2">
        <v>664</v>
      </c>
      <c r="E113" s="2">
        <v>670</v>
      </c>
      <c r="F113" s="2">
        <v>671</v>
      </c>
      <c r="G113" s="2">
        <v>676</v>
      </c>
      <c r="H113" s="2">
        <v>683</v>
      </c>
      <c r="I113" s="2">
        <v>691</v>
      </c>
      <c r="J113" s="2">
        <v>727</v>
      </c>
      <c r="K113" s="2">
        <v>729</v>
      </c>
      <c r="L113" s="2">
        <v>796</v>
      </c>
      <c r="M113" s="2">
        <v>851</v>
      </c>
      <c r="N113" s="2">
        <v>874</v>
      </c>
      <c r="O113" s="2">
        <v>895</v>
      </c>
      <c r="Y113" t="str">
        <f t="shared" ref="Y113" si="111">IF(EXACT(A112,UPPER(A112)),"Elected","Excluded")</f>
        <v>Elected</v>
      </c>
    </row>
    <row r="114" spans="1:36" x14ac:dyDescent="0.35">
      <c r="A114" s="291" t="s">
        <v>2740</v>
      </c>
      <c r="B114" s="291" t="s">
        <v>33</v>
      </c>
      <c r="C114" s="293">
        <v>1017</v>
      </c>
      <c r="D114" s="1">
        <v>35</v>
      </c>
      <c r="E114" s="1">
        <v>14</v>
      </c>
      <c r="F114" s="1">
        <v>7</v>
      </c>
      <c r="G114" s="1">
        <v>30</v>
      </c>
      <c r="H114" s="1">
        <v>32</v>
      </c>
      <c r="I114" s="1">
        <v>0</v>
      </c>
      <c r="J114" s="1">
        <v>0</v>
      </c>
      <c r="K114" s="1">
        <v>-21</v>
      </c>
      <c r="L114" s="1">
        <v>0</v>
      </c>
      <c r="M114" s="1">
        <v>0</v>
      </c>
      <c r="N114" s="1">
        <v>0</v>
      </c>
      <c r="O114" s="1">
        <v>0</v>
      </c>
      <c r="X114" t="str">
        <f t="shared" ref="X114" si="112">LEFT(MID(A114,FIND("(",A114)+1,LEN(A114)),FIND(")",MID(A114,FIND("(",A114)+1,LEN(A114)))-1)</f>
        <v>NON-P</v>
      </c>
      <c r="Z114" t="str">
        <f t="shared" ref="Z114" si="113">Y115</f>
        <v>Elected</v>
      </c>
    </row>
    <row r="115" spans="1:36" x14ac:dyDescent="0.35">
      <c r="A115" s="291" t="s">
        <v>0</v>
      </c>
      <c r="B115" s="291" t="s">
        <v>0</v>
      </c>
      <c r="C115" s="293">
        <v>1017</v>
      </c>
      <c r="D115" s="2">
        <v>1052</v>
      </c>
      <c r="E115" s="2">
        <v>1066</v>
      </c>
      <c r="F115" s="2">
        <v>1073</v>
      </c>
      <c r="G115" s="2">
        <v>1103</v>
      </c>
      <c r="H115" s="2">
        <v>1135</v>
      </c>
      <c r="I115" s="2">
        <v>1135</v>
      </c>
      <c r="J115" s="2">
        <v>1135</v>
      </c>
      <c r="K115" s="2">
        <v>1114</v>
      </c>
      <c r="L115" s="2">
        <v>1114</v>
      </c>
      <c r="M115" s="2">
        <v>1114</v>
      </c>
      <c r="N115" s="2">
        <v>1114</v>
      </c>
      <c r="O115" s="2">
        <v>1114</v>
      </c>
      <c r="Y115" t="str">
        <f t="shared" ref="Y115" si="114">IF(EXACT(A114,UPPER(A114)),"Elected","Excluded")</f>
        <v>Elected</v>
      </c>
    </row>
    <row r="116" spans="1:36" x14ac:dyDescent="0.35">
      <c r="A116" s="291" t="s">
        <v>76</v>
      </c>
      <c r="B116" s="291" t="s">
        <v>33</v>
      </c>
      <c r="C116" s="293">
        <v>1335</v>
      </c>
      <c r="D116" s="1">
        <v>-221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X116" t="str">
        <f t="shared" ref="X116" si="115">LEFT(MID(A116,FIND("(",A116)+1,LEN(A116)),FIND(")",MID(A116,FIND("(",A116)+1,LEN(A116)))-1)</f>
        <v>FF</v>
      </c>
      <c r="Z116" t="str">
        <f t="shared" ref="Z116" si="116">Y117</f>
        <v>Elected</v>
      </c>
    </row>
    <row r="117" spans="1:36" x14ac:dyDescent="0.35">
      <c r="A117" s="291" t="s">
        <v>0</v>
      </c>
      <c r="B117" s="291" t="s">
        <v>0</v>
      </c>
      <c r="C117" s="293">
        <v>1335</v>
      </c>
      <c r="D117" s="2">
        <v>1114</v>
      </c>
      <c r="E117" s="2">
        <v>1114</v>
      </c>
      <c r="F117" s="2">
        <v>1114</v>
      </c>
      <c r="G117" s="2">
        <v>1114</v>
      </c>
      <c r="H117" s="2">
        <v>1114</v>
      </c>
      <c r="I117" s="2">
        <v>1114</v>
      </c>
      <c r="J117" s="2">
        <v>1114</v>
      </c>
      <c r="K117" s="2">
        <v>1114</v>
      </c>
      <c r="L117" s="2">
        <v>1114</v>
      </c>
      <c r="M117" s="2">
        <v>1114</v>
      </c>
      <c r="N117" s="2">
        <v>1114</v>
      </c>
      <c r="O117" s="2">
        <v>1114</v>
      </c>
      <c r="Y117" t="str">
        <f t="shared" ref="Y117" si="117">IF(EXACT(A116,UPPER(A116)),"Elected","Excluded")</f>
        <v>Elected</v>
      </c>
    </row>
    <row r="118" spans="1:36" x14ac:dyDescent="0.35">
      <c r="A118" s="291" t="s">
        <v>77</v>
      </c>
      <c r="B118" s="291" t="s">
        <v>31</v>
      </c>
      <c r="C118" s="293">
        <v>125</v>
      </c>
      <c r="D118" s="1">
        <v>4</v>
      </c>
      <c r="E118" s="1">
        <v>2</v>
      </c>
      <c r="F118" s="1">
        <v>-131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X118" t="str">
        <f t="shared" ref="X118" si="118">LEFT(MID(A118,FIND("(",A118)+1,LEN(A118)),FIND(")",MID(A118,FIND("(",A118)+1,LEN(A118)))-1)</f>
        <v>SF</v>
      </c>
      <c r="Z118" t="str">
        <f t="shared" ref="Z118" si="119">Y119</f>
        <v>Excluded</v>
      </c>
    </row>
    <row r="119" spans="1:36" x14ac:dyDescent="0.35">
      <c r="A119" s="291" t="s">
        <v>0</v>
      </c>
      <c r="B119" s="291" t="s">
        <v>0</v>
      </c>
      <c r="C119" s="293">
        <v>125</v>
      </c>
      <c r="D119" s="2">
        <v>129</v>
      </c>
      <c r="E119" s="2">
        <v>131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Y119" t="str">
        <f t="shared" ref="Y119" si="120">IF(EXACT(A118,UPPER(A118)),"Elected","Excluded")</f>
        <v>Excluded</v>
      </c>
    </row>
    <row r="120" spans="1:36" x14ac:dyDescent="0.35">
      <c r="A120" s="291" t="s">
        <v>78</v>
      </c>
      <c r="B120" s="291" t="s">
        <v>33</v>
      </c>
      <c r="C120" s="293">
        <v>704</v>
      </c>
      <c r="D120" s="1">
        <v>35</v>
      </c>
      <c r="E120" s="1">
        <v>22</v>
      </c>
      <c r="F120" s="1">
        <v>3</v>
      </c>
      <c r="G120" s="1">
        <v>7</v>
      </c>
      <c r="H120" s="1">
        <v>24</v>
      </c>
      <c r="I120" s="1">
        <v>42</v>
      </c>
      <c r="J120" s="1">
        <v>17</v>
      </c>
      <c r="K120" s="1">
        <v>5</v>
      </c>
      <c r="L120" s="1">
        <v>29</v>
      </c>
      <c r="M120" s="1">
        <v>121</v>
      </c>
      <c r="N120" s="1">
        <v>168</v>
      </c>
      <c r="O120" s="1">
        <v>-63</v>
      </c>
      <c r="X120" t="str">
        <f t="shared" ref="X120" si="121">LEFT(MID(A120,FIND("(",A120)+1,LEN(A120)),FIND(")",MID(A120,FIND("(",A120)+1,LEN(A120)))-1)</f>
        <v>FG</v>
      </c>
      <c r="Z120" t="str">
        <f t="shared" ref="Z120" si="122">Y121</f>
        <v>Elected</v>
      </c>
    </row>
    <row r="121" spans="1:36" x14ac:dyDescent="0.35">
      <c r="A121" s="291" t="s">
        <v>0</v>
      </c>
      <c r="B121" s="291" t="s">
        <v>0</v>
      </c>
      <c r="C121" s="293">
        <v>704</v>
      </c>
      <c r="D121" s="2">
        <v>739</v>
      </c>
      <c r="E121" s="2">
        <v>761</v>
      </c>
      <c r="F121" s="2">
        <v>764</v>
      </c>
      <c r="G121" s="2">
        <v>771</v>
      </c>
      <c r="H121" s="2">
        <v>795</v>
      </c>
      <c r="I121" s="2">
        <v>837</v>
      </c>
      <c r="J121" s="2">
        <v>854</v>
      </c>
      <c r="K121" s="2">
        <v>859</v>
      </c>
      <c r="L121" s="2">
        <v>888</v>
      </c>
      <c r="M121" s="2">
        <v>1009</v>
      </c>
      <c r="N121" s="2">
        <v>1177</v>
      </c>
      <c r="O121" s="2">
        <v>1114</v>
      </c>
      <c r="Y121" t="str">
        <f t="shared" ref="Y121" si="123">IF(EXACT(A120,UPPER(A120)),"Elected","Excluded")</f>
        <v>Elected</v>
      </c>
    </row>
    <row r="122" spans="1:36" x14ac:dyDescent="0.35">
      <c r="A122" s="291" t="s">
        <v>47</v>
      </c>
      <c r="B122" s="291" t="s">
        <v>0</v>
      </c>
      <c r="C122" s="292">
        <v>0</v>
      </c>
      <c r="D122" s="1">
        <f>(D92+D94+D96+D98+D100+D102+D104+D106+D108+D110+D112+D114+D116+D118+D120)*(-1)</f>
        <v>0</v>
      </c>
      <c r="E122" s="1">
        <f t="shared" ref="E122:O122" si="124">(E92+E94+E96+E98+E100+E102+E104+E106+E108+E110+E112+E114+E116+E118+E120)*(-1)</f>
        <v>0</v>
      </c>
      <c r="F122" s="1">
        <f t="shared" si="124"/>
        <v>6</v>
      </c>
      <c r="G122" s="1">
        <f t="shared" si="124"/>
        <v>37</v>
      </c>
      <c r="H122" s="1">
        <f t="shared" si="124"/>
        <v>24</v>
      </c>
      <c r="I122" s="1">
        <f t="shared" si="124"/>
        <v>53</v>
      </c>
      <c r="J122" s="1">
        <f t="shared" si="124"/>
        <v>61</v>
      </c>
      <c r="K122" s="1">
        <f t="shared" si="124"/>
        <v>0</v>
      </c>
      <c r="L122" s="1">
        <f t="shared" si="124"/>
        <v>126</v>
      </c>
      <c r="M122" s="1">
        <f t="shared" si="124"/>
        <v>129</v>
      </c>
      <c r="N122" s="1">
        <f t="shared" si="124"/>
        <v>225</v>
      </c>
      <c r="O122" s="1">
        <f t="shared" si="124"/>
        <v>0</v>
      </c>
    </row>
    <row r="123" spans="1:36" x14ac:dyDescent="0.35">
      <c r="A123" s="291" t="s">
        <v>0</v>
      </c>
      <c r="B123" s="291" t="s">
        <v>0</v>
      </c>
      <c r="C123" s="293">
        <v>0</v>
      </c>
      <c r="D123" s="2">
        <v>0</v>
      </c>
      <c r="E123" s="2">
        <v>0</v>
      </c>
      <c r="F123" s="290">
        <v>6</v>
      </c>
      <c r="G123" s="290">
        <v>43</v>
      </c>
      <c r="H123" s="290">
        <v>67</v>
      </c>
      <c r="I123" s="290">
        <v>120</v>
      </c>
      <c r="J123" s="290">
        <v>181</v>
      </c>
      <c r="K123" s="290">
        <v>181</v>
      </c>
      <c r="L123" s="290">
        <v>307</v>
      </c>
      <c r="M123" s="290">
        <v>436</v>
      </c>
      <c r="N123" s="290">
        <v>661</v>
      </c>
      <c r="O123" s="290">
        <v>661</v>
      </c>
    </row>
    <row r="124" spans="1:36" x14ac:dyDescent="0.35">
      <c r="A124" t="s">
        <v>48</v>
      </c>
      <c r="B124" t="s">
        <v>0</v>
      </c>
      <c r="C124" s="2">
        <v>7797</v>
      </c>
      <c r="D124" s="2">
        <v>7797</v>
      </c>
      <c r="E124" s="2">
        <v>7797</v>
      </c>
      <c r="F124" s="2">
        <v>7797</v>
      </c>
      <c r="G124" s="2">
        <v>7797</v>
      </c>
      <c r="H124" s="2">
        <v>7797</v>
      </c>
      <c r="I124" s="2">
        <v>7797</v>
      </c>
      <c r="J124" s="2">
        <v>7797</v>
      </c>
      <c r="K124" s="2">
        <v>7797</v>
      </c>
      <c r="L124" s="2">
        <v>7797</v>
      </c>
      <c r="M124" s="2">
        <v>7797</v>
      </c>
      <c r="N124" s="2">
        <v>7797</v>
      </c>
      <c r="O124" s="2">
        <v>7797</v>
      </c>
    </row>
    <row r="126" spans="1:36" x14ac:dyDescent="0.35">
      <c r="B126" t="s">
        <v>2593</v>
      </c>
      <c r="AA126" t="s">
        <v>2526</v>
      </c>
      <c r="AB126" t="s">
        <v>2525</v>
      </c>
      <c r="AC126" t="s">
        <v>2524</v>
      </c>
      <c r="AD126" t="s">
        <v>2523</v>
      </c>
      <c r="AE126" t="s">
        <v>759</v>
      </c>
      <c r="AF126" t="s">
        <v>2522</v>
      </c>
      <c r="AG126" t="s">
        <v>2521</v>
      </c>
      <c r="AH126" t="s">
        <v>2520</v>
      </c>
      <c r="AI126" t="s">
        <v>2519</v>
      </c>
      <c r="AJ126" t="s">
        <v>2518</v>
      </c>
    </row>
    <row r="127" spans="1:36" x14ac:dyDescent="0.35">
      <c r="A127" t="s">
        <v>2535</v>
      </c>
      <c r="B127" s="2">
        <f>C20+C28+C36+C69+C73+C102+C116</f>
        <v>6891</v>
      </c>
      <c r="AA127">
        <f>AA92+AA61++AA10</f>
        <v>18</v>
      </c>
      <c r="AB127" s="238">
        <f t="shared" ref="AB127:AI127" si="125">AB92+AB61++AB10</f>
        <v>48896</v>
      </c>
      <c r="AC127" s="238">
        <f t="shared" si="125"/>
        <v>23204</v>
      </c>
      <c r="AD127" s="227">
        <f>SUM(AC127/AB127*100)</f>
        <v>47.455824607329845</v>
      </c>
      <c r="AE127">
        <f>AE92+AE61++AE10</f>
        <v>329</v>
      </c>
      <c r="AF127" s="227">
        <f>SUM(AE127/AB127*100)</f>
        <v>0.67285667539267013</v>
      </c>
      <c r="AG127" s="238">
        <f t="shared" si="125"/>
        <v>22875</v>
      </c>
      <c r="AH127">
        <f t="shared" si="125"/>
        <v>41</v>
      </c>
      <c r="AI127">
        <f t="shared" si="125"/>
        <v>12</v>
      </c>
      <c r="AJ127" s="227">
        <f>SUM(AI127/AH127*100)</f>
        <v>29.268292682926827</v>
      </c>
    </row>
    <row r="128" spans="1:36" x14ac:dyDescent="0.35">
      <c r="A128" t="s">
        <v>2534</v>
      </c>
      <c r="B128" s="2">
        <f>C12+C24+C32+C61+C67+C94+C112+C120</f>
        <v>6340</v>
      </c>
    </row>
    <row r="129" spans="1:29" x14ac:dyDescent="0.35">
      <c r="A129" t="s">
        <v>2536</v>
      </c>
      <c r="B129" s="2">
        <f>C14+C18+C26+C63+C65+C96+C100+C118</f>
        <v>2732</v>
      </c>
      <c r="AB129" t="s">
        <v>3692</v>
      </c>
      <c r="AC129" t="s">
        <v>3693</v>
      </c>
    </row>
    <row r="130" spans="1:29" ht="15.5" x14ac:dyDescent="0.35">
      <c r="A130" t="s">
        <v>2727</v>
      </c>
      <c r="B130" s="2">
        <f>C75</f>
        <v>1090</v>
      </c>
      <c r="U130" s="257"/>
      <c r="V130" s="257"/>
      <c r="W130" s="257"/>
      <c r="X130" s="257"/>
      <c r="Y130" s="257"/>
      <c r="Z130" s="257"/>
      <c r="AB130" s="238">
        <f t="shared" ref="AB130:AC130" si="126">AB95+AB64++AB13</f>
        <v>17</v>
      </c>
      <c r="AC130" s="238">
        <f t="shared" si="126"/>
        <v>14</v>
      </c>
    </row>
    <row r="131" spans="1:29" x14ac:dyDescent="0.35">
      <c r="A131" t="s">
        <v>2574</v>
      </c>
      <c r="B131">
        <f>0</f>
        <v>0</v>
      </c>
    </row>
    <row r="132" spans="1:29" x14ac:dyDescent="0.35">
      <c r="A132" t="s">
        <v>2573</v>
      </c>
      <c r="B132" s="2">
        <f>C10+C71</f>
        <v>535</v>
      </c>
    </row>
    <row r="133" spans="1:29" x14ac:dyDescent="0.35">
      <c r="A133" t="s">
        <v>2575</v>
      </c>
      <c r="B133" s="2">
        <f>C16</f>
        <v>590</v>
      </c>
    </row>
    <row r="134" spans="1:29" x14ac:dyDescent="0.35">
      <c r="A134" t="s">
        <v>2594</v>
      </c>
      <c r="B134" s="2">
        <f>C42+C92</f>
        <v>596</v>
      </c>
    </row>
    <row r="135" spans="1:29" x14ac:dyDescent="0.35">
      <c r="A135" t="s">
        <v>2576</v>
      </c>
      <c r="B135">
        <v>0</v>
      </c>
    </row>
    <row r="136" spans="1:29" x14ac:dyDescent="0.35">
      <c r="A136" t="s">
        <v>2590</v>
      </c>
      <c r="B136">
        <v>0</v>
      </c>
    </row>
    <row r="137" spans="1:29" x14ac:dyDescent="0.35">
      <c r="A137" t="s">
        <v>2582</v>
      </c>
      <c r="B137">
        <v>0</v>
      </c>
    </row>
    <row r="138" spans="1:29" x14ac:dyDescent="0.35">
      <c r="A138" t="s">
        <v>2583</v>
      </c>
      <c r="B138" s="2">
        <f>C22</f>
        <v>132</v>
      </c>
    </row>
    <row r="139" spans="1:29" x14ac:dyDescent="0.35">
      <c r="A139" t="s">
        <v>2584</v>
      </c>
      <c r="B139" s="2">
        <f>C30+C108</f>
        <v>303</v>
      </c>
    </row>
    <row r="140" spans="1:29" x14ac:dyDescent="0.35">
      <c r="A140" t="s">
        <v>2577</v>
      </c>
      <c r="B140">
        <v>0</v>
      </c>
    </row>
    <row r="141" spans="1:29" x14ac:dyDescent="0.35">
      <c r="A141" t="s">
        <v>2578</v>
      </c>
      <c r="B141">
        <v>0</v>
      </c>
    </row>
    <row r="142" spans="1:29" x14ac:dyDescent="0.35">
      <c r="A142" t="s">
        <v>2581</v>
      </c>
      <c r="B142">
        <v>0</v>
      </c>
    </row>
    <row r="143" spans="1:29" x14ac:dyDescent="0.35">
      <c r="A143" t="s">
        <v>2579</v>
      </c>
      <c r="B143">
        <v>0</v>
      </c>
    </row>
    <row r="144" spans="1:29" x14ac:dyDescent="0.35">
      <c r="A144" t="s">
        <v>2585</v>
      </c>
      <c r="B144">
        <v>0</v>
      </c>
    </row>
    <row r="145" spans="1:12" x14ac:dyDescent="0.35">
      <c r="A145" t="s">
        <v>2591</v>
      </c>
      <c r="B145">
        <v>0</v>
      </c>
    </row>
    <row r="146" spans="1:12" x14ac:dyDescent="0.35">
      <c r="A146" t="s">
        <v>2586</v>
      </c>
      <c r="B146" s="2">
        <f>C44</f>
        <v>171</v>
      </c>
    </row>
    <row r="147" spans="1:12" x14ac:dyDescent="0.35">
      <c r="A147" t="s">
        <v>2587</v>
      </c>
      <c r="B147" s="2">
        <f>C38</f>
        <v>141</v>
      </c>
    </row>
    <row r="148" spans="1:12" x14ac:dyDescent="0.35">
      <c r="A148" t="s">
        <v>2580</v>
      </c>
      <c r="B148">
        <v>0</v>
      </c>
    </row>
    <row r="149" spans="1:12" x14ac:dyDescent="0.35">
      <c r="A149" t="s">
        <v>2592</v>
      </c>
      <c r="B149">
        <v>0</v>
      </c>
    </row>
    <row r="150" spans="1:12" x14ac:dyDescent="0.35">
      <c r="A150" t="s">
        <v>2597</v>
      </c>
      <c r="B150">
        <v>0</v>
      </c>
    </row>
    <row r="151" spans="1:12" x14ac:dyDescent="0.35">
      <c r="A151" t="s">
        <v>2588</v>
      </c>
      <c r="B151">
        <v>0</v>
      </c>
    </row>
    <row r="152" spans="1:12" x14ac:dyDescent="0.35">
      <c r="A152" t="s">
        <v>2589</v>
      </c>
      <c r="B152">
        <v>0</v>
      </c>
    </row>
    <row r="153" spans="1:12" x14ac:dyDescent="0.35">
      <c r="A153" t="s">
        <v>2741</v>
      </c>
      <c r="B153" s="2">
        <f>C34+C40+C98+C104+C106+C110+C114</f>
        <v>3354</v>
      </c>
    </row>
    <row r="154" spans="1:12" x14ac:dyDescent="0.35">
      <c r="B154" s="2">
        <f>SUM(B127:B153)</f>
        <v>22875</v>
      </c>
    </row>
    <row r="157" spans="1:12" x14ac:dyDescent="0.35">
      <c r="A157" s="2"/>
      <c r="B157" s="2"/>
      <c r="C157" s="2"/>
      <c r="D157" s="2"/>
      <c r="E157" s="2"/>
      <c r="F157" s="2"/>
      <c r="G157" s="2"/>
      <c r="H157" s="240" t="s">
        <v>2648</v>
      </c>
      <c r="I157" s="2"/>
      <c r="J157" s="2"/>
      <c r="K157" s="2"/>
      <c r="L157" s="240" t="s">
        <v>2649</v>
      </c>
    </row>
    <row r="158" spans="1:12" x14ac:dyDescent="0.35">
      <c r="D158" s="241" t="s">
        <v>2529</v>
      </c>
      <c r="E158" s="241" t="s">
        <v>2650</v>
      </c>
      <c r="F158" s="241" t="s">
        <v>2651</v>
      </c>
      <c r="G158" s="241" t="s">
        <v>2650</v>
      </c>
      <c r="H158" s="241" t="s">
        <v>2652</v>
      </c>
      <c r="I158" s="241" t="s">
        <v>2653</v>
      </c>
      <c r="J158" s="241" t="s">
        <v>2649</v>
      </c>
      <c r="K158" s="241" t="s">
        <v>2654</v>
      </c>
      <c r="L158" s="241" t="s">
        <v>2652</v>
      </c>
    </row>
    <row r="159" spans="1:12" x14ac:dyDescent="0.35">
      <c r="D159" s="241" t="s">
        <v>2655</v>
      </c>
      <c r="E159" s="241" t="s">
        <v>2655</v>
      </c>
      <c r="F159" s="241" t="s">
        <v>2652</v>
      </c>
      <c r="G159" s="241" t="s">
        <v>2656</v>
      </c>
      <c r="H159" s="241" t="s">
        <v>2656</v>
      </c>
      <c r="I159" s="241" t="s">
        <v>2655</v>
      </c>
      <c r="J159" s="241" t="s">
        <v>2652</v>
      </c>
      <c r="K159" s="241" t="s">
        <v>2656</v>
      </c>
      <c r="L159" s="241" t="s">
        <v>2656</v>
      </c>
    </row>
    <row r="160" spans="1:12" x14ac:dyDescent="0.35">
      <c r="A160" s="238">
        <f>SUMIFS($C$10:$C$284, $X$10:$X$284, B160)</f>
        <v>6891</v>
      </c>
      <c r="B160" t="s">
        <v>2657</v>
      </c>
      <c r="C160" t="s">
        <v>2535</v>
      </c>
      <c r="D160" s="242">
        <f>E160+I160</f>
        <v>7</v>
      </c>
      <c r="E160" s="238">
        <f>COUNTIFS($X$10:$X$283, B160,$B$10:$B$283,"F")</f>
        <v>1</v>
      </c>
      <c r="F160" s="243">
        <f t="shared" ref="F160:F186" si="127">IFERROR(E160/D160,0)</f>
        <v>0.14285714285714285</v>
      </c>
      <c r="G160">
        <f>COUNTIFS($X$10:$X$283, B160,$B$10:$B$283,"F",$Z$10:$Z$283,"Elected")</f>
        <v>1</v>
      </c>
      <c r="H160" s="244">
        <f>IFERROR(G160/D160,0)</f>
        <v>0.14285714285714285</v>
      </c>
      <c r="I160" s="245">
        <f>COUNTIFS($X$10:$X$283, B160,$B$10:$B$283,"M")</f>
        <v>6</v>
      </c>
      <c r="J160" s="243">
        <f>IFERROR(I160/D160,0)</f>
        <v>0.8571428571428571</v>
      </c>
      <c r="K160">
        <f>COUNTIFS($X$10:$X$283, B160,$B$10:$B$283,"M",$Z$10:$Z$283,"Elected")</f>
        <v>4</v>
      </c>
      <c r="L160" s="243">
        <f>IFERROR(K160/D160,0)</f>
        <v>0.5714285714285714</v>
      </c>
    </row>
    <row r="161" spans="1:26" x14ac:dyDescent="0.35">
      <c r="A161" s="238">
        <f t="shared" ref="A161:A185" si="128">SUMIFS($C$10:$C$284, $X$10:$X$284, B161)</f>
        <v>6340</v>
      </c>
      <c r="B161" t="s">
        <v>2658</v>
      </c>
      <c r="C161" t="s">
        <v>2534</v>
      </c>
      <c r="D161" s="242">
        <f>E161+I161</f>
        <v>8</v>
      </c>
      <c r="E161" s="238">
        <f>COUNTIFS($X$10:$X$283, B161,$B$10:$B$283,"F")</f>
        <v>1</v>
      </c>
      <c r="F161" s="243">
        <f t="shared" si="127"/>
        <v>0.125</v>
      </c>
      <c r="G161">
        <f t="shared" ref="G161:G186" si="129">COUNTIFS($X$10:$X$283, B161,$B$10:$B$283,"F",$Z$10:$Z$283,"Elected")</f>
        <v>0</v>
      </c>
      <c r="H161" s="244">
        <f t="shared" ref="H161:H186" si="130">IFERROR(G161/D161,0)</f>
        <v>0</v>
      </c>
      <c r="I161" s="245">
        <f t="shared" ref="I161:I186" si="131">COUNTIFS($X$10:$X$283, B161,$B$10:$B$283,"M")</f>
        <v>7</v>
      </c>
      <c r="J161" s="243">
        <f t="shared" ref="J161:J186" si="132">IFERROR(I161/D161,0)</f>
        <v>0.875</v>
      </c>
      <c r="K161">
        <f t="shared" ref="K161:K186" si="133">COUNTIFS($X$10:$X$283, B161,$B$10:$B$283,"M",$Z$10:$Z$283,"Elected")</f>
        <v>6</v>
      </c>
      <c r="L161" s="243">
        <f t="shared" ref="L161:L186" si="134">IFERROR(K161/D161,0)</f>
        <v>0.75</v>
      </c>
    </row>
    <row r="162" spans="1:26" x14ac:dyDescent="0.35">
      <c r="A162" s="238">
        <f t="shared" si="128"/>
        <v>2732</v>
      </c>
      <c r="B162" t="s">
        <v>2659</v>
      </c>
      <c r="C162" t="s">
        <v>2536</v>
      </c>
      <c r="D162" s="242">
        <f t="shared" ref="D162:D186" si="135">E162+I162</f>
        <v>8</v>
      </c>
      <c r="E162" s="238">
        <f t="shared" ref="E162:E186" si="136">COUNTIFS($X$10:$X$283, B162,$B$10:$B$283,"F")</f>
        <v>3</v>
      </c>
      <c r="F162" s="243">
        <f t="shared" si="127"/>
        <v>0.375</v>
      </c>
      <c r="G162">
        <f t="shared" si="129"/>
        <v>0</v>
      </c>
      <c r="H162" s="244">
        <f t="shared" si="130"/>
        <v>0</v>
      </c>
      <c r="I162" s="245">
        <f t="shared" si="131"/>
        <v>5</v>
      </c>
      <c r="J162" s="243">
        <f t="shared" si="132"/>
        <v>0.625</v>
      </c>
      <c r="K162">
        <f t="shared" si="133"/>
        <v>2</v>
      </c>
      <c r="L162" s="243">
        <f t="shared" si="134"/>
        <v>0.25</v>
      </c>
    </row>
    <row r="163" spans="1:26" x14ac:dyDescent="0.35">
      <c r="A163" s="238">
        <f>SUMIFS($C$10:$C$284, $X$10:$X$284, B163)</f>
        <v>1090</v>
      </c>
      <c r="B163" t="s">
        <v>2661</v>
      </c>
      <c r="C163" t="s">
        <v>2727</v>
      </c>
      <c r="D163" s="242">
        <f t="shared" si="135"/>
        <v>1</v>
      </c>
      <c r="E163" s="238">
        <f t="shared" si="136"/>
        <v>0</v>
      </c>
      <c r="F163" s="243">
        <f t="shared" si="127"/>
        <v>0</v>
      </c>
      <c r="G163">
        <f t="shared" si="129"/>
        <v>0</v>
      </c>
      <c r="H163" s="244">
        <f t="shared" si="130"/>
        <v>0</v>
      </c>
      <c r="I163" s="245">
        <f t="shared" si="131"/>
        <v>1</v>
      </c>
      <c r="J163" s="243">
        <f t="shared" si="132"/>
        <v>1</v>
      </c>
      <c r="K163">
        <f t="shared" si="133"/>
        <v>1</v>
      </c>
      <c r="L163" s="243">
        <f t="shared" si="134"/>
        <v>1</v>
      </c>
    </row>
    <row r="164" spans="1:26" x14ac:dyDescent="0.35">
      <c r="A164" s="238">
        <f t="shared" si="128"/>
        <v>0</v>
      </c>
      <c r="B164" t="s">
        <v>2663</v>
      </c>
      <c r="C164" t="s">
        <v>2574</v>
      </c>
      <c r="D164" s="242">
        <f t="shared" si="135"/>
        <v>0</v>
      </c>
      <c r="E164" s="238">
        <f t="shared" si="136"/>
        <v>0</v>
      </c>
      <c r="F164" s="243">
        <f t="shared" si="127"/>
        <v>0</v>
      </c>
      <c r="G164">
        <f t="shared" si="129"/>
        <v>0</v>
      </c>
      <c r="H164" s="244">
        <f t="shared" si="130"/>
        <v>0</v>
      </c>
      <c r="I164" s="245">
        <f t="shared" si="131"/>
        <v>0</v>
      </c>
      <c r="J164" s="243">
        <f t="shared" si="132"/>
        <v>0</v>
      </c>
      <c r="K164">
        <f t="shared" si="133"/>
        <v>0</v>
      </c>
      <c r="L164" s="243">
        <f t="shared" si="134"/>
        <v>0</v>
      </c>
    </row>
    <row r="165" spans="1:26" x14ac:dyDescent="0.35">
      <c r="A165" s="238">
        <f t="shared" si="128"/>
        <v>535</v>
      </c>
      <c r="B165" t="s">
        <v>2689</v>
      </c>
      <c r="C165" t="s">
        <v>2573</v>
      </c>
      <c r="D165" s="242">
        <f t="shared" si="135"/>
        <v>2</v>
      </c>
      <c r="E165" s="238">
        <f t="shared" si="136"/>
        <v>1</v>
      </c>
      <c r="F165" s="243">
        <f t="shared" si="127"/>
        <v>0.5</v>
      </c>
      <c r="G165">
        <f t="shared" si="129"/>
        <v>0</v>
      </c>
      <c r="H165" s="244">
        <f t="shared" si="130"/>
        <v>0</v>
      </c>
      <c r="I165" s="245">
        <f t="shared" si="131"/>
        <v>1</v>
      </c>
      <c r="J165" s="243">
        <f t="shared" si="132"/>
        <v>0.5</v>
      </c>
      <c r="K165">
        <f t="shared" si="133"/>
        <v>0</v>
      </c>
      <c r="L165" s="243">
        <f t="shared" si="134"/>
        <v>0</v>
      </c>
    </row>
    <row r="166" spans="1:26" x14ac:dyDescent="0.35">
      <c r="A166" s="238">
        <f t="shared" si="128"/>
        <v>590</v>
      </c>
      <c r="B166" t="s">
        <v>2662</v>
      </c>
      <c r="C166" t="s">
        <v>2575</v>
      </c>
      <c r="D166" s="242">
        <f t="shared" si="135"/>
        <v>1</v>
      </c>
      <c r="E166" s="238">
        <f t="shared" si="136"/>
        <v>0</v>
      </c>
      <c r="F166" s="243">
        <f t="shared" si="127"/>
        <v>0</v>
      </c>
      <c r="G166">
        <f t="shared" si="129"/>
        <v>0</v>
      </c>
      <c r="H166" s="244">
        <f t="shared" si="130"/>
        <v>0</v>
      </c>
      <c r="I166" s="245">
        <f t="shared" si="131"/>
        <v>1</v>
      </c>
      <c r="J166" s="243">
        <f t="shared" si="132"/>
        <v>1</v>
      </c>
      <c r="K166">
        <f t="shared" si="133"/>
        <v>1</v>
      </c>
      <c r="L166" s="243">
        <f t="shared" si="134"/>
        <v>1</v>
      </c>
    </row>
    <row r="167" spans="1:26" x14ac:dyDescent="0.35">
      <c r="A167" s="238">
        <f t="shared" si="128"/>
        <v>596</v>
      </c>
      <c r="B167" t="s">
        <v>2660</v>
      </c>
      <c r="C167" t="s">
        <v>2594</v>
      </c>
      <c r="D167" s="242">
        <f t="shared" si="135"/>
        <v>2</v>
      </c>
      <c r="E167" s="238">
        <f t="shared" si="136"/>
        <v>1</v>
      </c>
      <c r="F167" s="243">
        <f t="shared" si="127"/>
        <v>0.5</v>
      </c>
      <c r="G167">
        <f t="shared" si="129"/>
        <v>1</v>
      </c>
      <c r="H167" s="244">
        <f t="shared" si="130"/>
        <v>0.5</v>
      </c>
      <c r="I167" s="245">
        <f t="shared" si="131"/>
        <v>1</v>
      </c>
      <c r="J167" s="243">
        <f t="shared" si="132"/>
        <v>0.5</v>
      </c>
      <c r="K167">
        <f t="shared" si="133"/>
        <v>0</v>
      </c>
      <c r="L167" s="243">
        <f t="shared" si="134"/>
        <v>0</v>
      </c>
    </row>
    <row r="168" spans="1:26" x14ac:dyDescent="0.35">
      <c r="A168" s="238">
        <f t="shared" si="128"/>
        <v>0</v>
      </c>
      <c r="B168" t="s">
        <v>2688</v>
      </c>
      <c r="C168" t="s">
        <v>2576</v>
      </c>
      <c r="D168" s="242">
        <f t="shared" si="135"/>
        <v>0</v>
      </c>
      <c r="E168" s="238">
        <f t="shared" si="136"/>
        <v>0</v>
      </c>
      <c r="F168" s="243">
        <f t="shared" si="127"/>
        <v>0</v>
      </c>
      <c r="G168">
        <f t="shared" si="129"/>
        <v>0</v>
      </c>
      <c r="H168" s="244">
        <f t="shared" si="130"/>
        <v>0</v>
      </c>
      <c r="I168" s="245">
        <f t="shared" si="131"/>
        <v>0</v>
      </c>
      <c r="J168" s="243">
        <f t="shared" si="132"/>
        <v>0</v>
      </c>
      <c r="K168">
        <f t="shared" si="133"/>
        <v>0</v>
      </c>
      <c r="L168" s="243">
        <f t="shared" si="134"/>
        <v>0</v>
      </c>
    </row>
    <row r="169" spans="1:26" x14ac:dyDescent="0.35">
      <c r="A169" s="238">
        <f t="shared" si="128"/>
        <v>0</v>
      </c>
      <c r="C169" t="s">
        <v>2590</v>
      </c>
      <c r="D169" s="242">
        <f t="shared" si="135"/>
        <v>0</v>
      </c>
      <c r="E169" s="238">
        <f t="shared" si="136"/>
        <v>0</v>
      </c>
      <c r="F169" s="243">
        <f t="shared" si="127"/>
        <v>0</v>
      </c>
      <c r="G169">
        <f t="shared" si="129"/>
        <v>0</v>
      </c>
      <c r="H169" s="244">
        <f t="shared" si="130"/>
        <v>0</v>
      </c>
      <c r="I169" s="245">
        <f t="shared" si="131"/>
        <v>0</v>
      </c>
      <c r="J169" s="243">
        <f t="shared" si="132"/>
        <v>0</v>
      </c>
      <c r="K169">
        <f t="shared" si="133"/>
        <v>0</v>
      </c>
      <c r="L169" s="243">
        <f t="shared" si="134"/>
        <v>0</v>
      </c>
    </row>
    <row r="170" spans="1:26" x14ac:dyDescent="0.35">
      <c r="A170" s="238">
        <f t="shared" si="128"/>
        <v>0</v>
      </c>
      <c r="B170" t="s">
        <v>2671</v>
      </c>
      <c r="C170" t="s">
        <v>2582</v>
      </c>
      <c r="D170" s="242">
        <f t="shared" si="135"/>
        <v>0</v>
      </c>
      <c r="E170" s="238">
        <f t="shared" si="136"/>
        <v>0</v>
      </c>
      <c r="F170" s="243">
        <f t="shared" si="127"/>
        <v>0</v>
      </c>
      <c r="G170">
        <f t="shared" si="129"/>
        <v>0</v>
      </c>
      <c r="H170" s="244">
        <f t="shared" si="130"/>
        <v>0</v>
      </c>
      <c r="I170" s="245">
        <f t="shared" si="131"/>
        <v>0</v>
      </c>
      <c r="J170" s="243">
        <f t="shared" si="132"/>
        <v>0</v>
      </c>
      <c r="K170">
        <f t="shared" si="133"/>
        <v>0</v>
      </c>
      <c r="L170" s="243">
        <f t="shared" si="134"/>
        <v>0</v>
      </c>
    </row>
    <row r="171" spans="1:26" x14ac:dyDescent="0.35">
      <c r="A171" s="238">
        <f t="shared" si="128"/>
        <v>132</v>
      </c>
      <c r="B171" t="s">
        <v>2665</v>
      </c>
      <c r="C171" t="s">
        <v>2598</v>
      </c>
      <c r="D171" s="242">
        <f t="shared" si="135"/>
        <v>1</v>
      </c>
      <c r="E171" s="238">
        <f t="shared" si="136"/>
        <v>1</v>
      </c>
      <c r="F171" s="243">
        <f t="shared" si="127"/>
        <v>1</v>
      </c>
      <c r="G171">
        <f t="shared" si="129"/>
        <v>0</v>
      </c>
      <c r="H171" s="244">
        <f t="shared" si="130"/>
        <v>0</v>
      </c>
      <c r="I171" s="245">
        <f t="shared" si="131"/>
        <v>0</v>
      </c>
      <c r="J171" s="243">
        <f t="shared" si="132"/>
        <v>0</v>
      </c>
      <c r="K171">
        <f t="shared" si="133"/>
        <v>0</v>
      </c>
      <c r="L171" s="243">
        <f t="shared" si="134"/>
        <v>0</v>
      </c>
    </row>
    <row r="172" spans="1:26" x14ac:dyDescent="0.35">
      <c r="A172" s="238">
        <f t="shared" si="128"/>
        <v>303</v>
      </c>
      <c r="B172" t="s">
        <v>2666</v>
      </c>
      <c r="C172" t="s">
        <v>2584</v>
      </c>
      <c r="D172" s="242">
        <f t="shared" si="135"/>
        <v>2</v>
      </c>
      <c r="E172" s="238">
        <f t="shared" si="136"/>
        <v>0</v>
      </c>
      <c r="F172" s="243">
        <f t="shared" si="127"/>
        <v>0</v>
      </c>
      <c r="G172">
        <f t="shared" si="129"/>
        <v>0</v>
      </c>
      <c r="H172" s="244">
        <f t="shared" si="130"/>
        <v>0</v>
      </c>
      <c r="I172" s="245">
        <f t="shared" si="131"/>
        <v>2</v>
      </c>
      <c r="J172" s="243">
        <f t="shared" si="132"/>
        <v>1</v>
      </c>
      <c r="K172">
        <f t="shared" si="133"/>
        <v>0</v>
      </c>
      <c r="L172" s="243">
        <f t="shared" si="134"/>
        <v>0</v>
      </c>
    </row>
    <row r="173" spans="1:26" x14ac:dyDescent="0.35">
      <c r="A173" s="238">
        <f t="shared" si="128"/>
        <v>0</v>
      </c>
      <c r="B173" t="s">
        <v>2667</v>
      </c>
      <c r="C173" t="s">
        <v>2577</v>
      </c>
      <c r="D173" s="242">
        <f t="shared" si="135"/>
        <v>0</v>
      </c>
      <c r="E173" s="238">
        <f t="shared" si="136"/>
        <v>0</v>
      </c>
      <c r="F173" s="243">
        <f t="shared" si="127"/>
        <v>0</v>
      </c>
      <c r="G173">
        <f t="shared" si="129"/>
        <v>0</v>
      </c>
      <c r="H173" s="244">
        <f t="shared" si="130"/>
        <v>0</v>
      </c>
      <c r="I173" s="245">
        <f t="shared" si="131"/>
        <v>0</v>
      </c>
      <c r="J173" s="243">
        <f t="shared" si="132"/>
        <v>0</v>
      </c>
      <c r="K173">
        <f t="shared" si="133"/>
        <v>0</v>
      </c>
      <c r="L173" s="243">
        <f t="shared" si="134"/>
        <v>0</v>
      </c>
    </row>
    <row r="174" spans="1:26" x14ac:dyDescent="0.35">
      <c r="A174" s="238">
        <f t="shared" si="128"/>
        <v>0</v>
      </c>
      <c r="B174" t="s">
        <v>2670</v>
      </c>
      <c r="C174" t="s">
        <v>2578</v>
      </c>
      <c r="D174" s="242">
        <f t="shared" si="135"/>
        <v>0</v>
      </c>
      <c r="E174" s="238">
        <f t="shared" si="136"/>
        <v>0</v>
      </c>
      <c r="F174" s="243">
        <f t="shared" si="127"/>
        <v>0</v>
      </c>
      <c r="G174">
        <f t="shared" si="129"/>
        <v>0</v>
      </c>
      <c r="H174" s="244">
        <f t="shared" si="130"/>
        <v>0</v>
      </c>
      <c r="I174" s="245">
        <f t="shared" si="131"/>
        <v>0</v>
      </c>
      <c r="J174" s="243">
        <f t="shared" si="132"/>
        <v>0</v>
      </c>
      <c r="K174">
        <f t="shared" si="133"/>
        <v>0</v>
      </c>
      <c r="L174" s="243">
        <f t="shared" si="134"/>
        <v>0</v>
      </c>
    </row>
    <row r="175" spans="1:26" ht="15.5" x14ac:dyDescent="0.35">
      <c r="A175" s="238">
        <f t="shared" si="128"/>
        <v>0</v>
      </c>
      <c r="C175" t="s">
        <v>2581</v>
      </c>
      <c r="D175" s="242">
        <f t="shared" si="135"/>
        <v>0</v>
      </c>
      <c r="E175" s="238">
        <f t="shared" si="136"/>
        <v>0</v>
      </c>
      <c r="F175" s="243">
        <f t="shared" si="127"/>
        <v>0</v>
      </c>
      <c r="G175">
        <f t="shared" si="129"/>
        <v>0</v>
      </c>
      <c r="H175" s="244">
        <f t="shared" si="130"/>
        <v>0</v>
      </c>
      <c r="I175" s="245">
        <f t="shared" si="131"/>
        <v>0</v>
      </c>
      <c r="J175" s="243">
        <f t="shared" si="132"/>
        <v>0</v>
      </c>
      <c r="K175">
        <f t="shared" si="133"/>
        <v>0</v>
      </c>
      <c r="L175" s="243">
        <f t="shared" si="134"/>
        <v>0</v>
      </c>
      <c r="U175" s="257"/>
      <c r="V175" s="257"/>
      <c r="W175" s="257"/>
      <c r="X175" s="257"/>
      <c r="Y175" s="257"/>
      <c r="Z175" s="257"/>
    </row>
    <row r="176" spans="1:26" x14ac:dyDescent="0.35">
      <c r="A176" s="238">
        <f t="shared" si="128"/>
        <v>0</v>
      </c>
      <c r="C176" t="s">
        <v>2579</v>
      </c>
      <c r="D176" s="242">
        <f t="shared" si="135"/>
        <v>0</v>
      </c>
      <c r="E176" s="238">
        <f t="shared" si="136"/>
        <v>0</v>
      </c>
      <c r="F176" s="243">
        <f t="shared" si="127"/>
        <v>0</v>
      </c>
      <c r="G176">
        <f t="shared" si="129"/>
        <v>0</v>
      </c>
      <c r="H176" s="244">
        <f t="shared" si="130"/>
        <v>0</v>
      </c>
      <c r="I176" s="245">
        <f t="shared" si="131"/>
        <v>0</v>
      </c>
      <c r="J176" s="243">
        <f t="shared" si="132"/>
        <v>0</v>
      </c>
      <c r="K176">
        <f t="shared" si="133"/>
        <v>0</v>
      </c>
      <c r="L176" s="243">
        <f t="shared" si="134"/>
        <v>0</v>
      </c>
    </row>
    <row r="177" spans="1:12" x14ac:dyDescent="0.35">
      <c r="A177" s="238">
        <f t="shared" si="128"/>
        <v>0</v>
      </c>
      <c r="B177" t="s">
        <v>2690</v>
      </c>
      <c r="C177" t="s">
        <v>2585</v>
      </c>
      <c r="D177" s="242">
        <f t="shared" si="135"/>
        <v>0</v>
      </c>
      <c r="E177" s="238">
        <f t="shared" si="136"/>
        <v>0</v>
      </c>
      <c r="F177" s="243">
        <f t="shared" si="127"/>
        <v>0</v>
      </c>
      <c r="G177">
        <f t="shared" si="129"/>
        <v>0</v>
      </c>
      <c r="H177" s="244">
        <f t="shared" si="130"/>
        <v>0</v>
      </c>
      <c r="I177" s="245">
        <f t="shared" si="131"/>
        <v>0</v>
      </c>
      <c r="J177" s="243">
        <f t="shared" si="132"/>
        <v>0</v>
      </c>
      <c r="K177">
        <f t="shared" si="133"/>
        <v>0</v>
      </c>
      <c r="L177" s="243">
        <f t="shared" si="134"/>
        <v>0</v>
      </c>
    </row>
    <row r="178" spans="1:12" x14ac:dyDescent="0.35">
      <c r="A178" s="238">
        <f t="shared" si="128"/>
        <v>0</v>
      </c>
      <c r="C178" t="s">
        <v>2591</v>
      </c>
      <c r="D178" s="242">
        <f t="shared" si="135"/>
        <v>0</v>
      </c>
      <c r="E178" s="238">
        <f t="shared" si="136"/>
        <v>0</v>
      </c>
      <c r="F178" s="243">
        <f t="shared" si="127"/>
        <v>0</v>
      </c>
      <c r="G178">
        <f t="shared" si="129"/>
        <v>0</v>
      </c>
      <c r="H178" s="244">
        <f t="shared" si="130"/>
        <v>0</v>
      </c>
      <c r="I178" s="245">
        <f t="shared" si="131"/>
        <v>0</v>
      </c>
      <c r="J178" s="243">
        <f t="shared" si="132"/>
        <v>0</v>
      </c>
      <c r="K178">
        <f t="shared" si="133"/>
        <v>0</v>
      </c>
      <c r="L178" s="243">
        <f t="shared" si="134"/>
        <v>0</v>
      </c>
    </row>
    <row r="179" spans="1:12" x14ac:dyDescent="0.35">
      <c r="A179" s="238">
        <f t="shared" si="128"/>
        <v>171</v>
      </c>
      <c r="B179" t="s">
        <v>2664</v>
      </c>
      <c r="C179" t="s">
        <v>2586</v>
      </c>
      <c r="D179" s="242">
        <f t="shared" si="135"/>
        <v>1</v>
      </c>
      <c r="E179" s="238">
        <f t="shared" si="136"/>
        <v>0</v>
      </c>
      <c r="F179" s="243">
        <f t="shared" si="127"/>
        <v>0</v>
      </c>
      <c r="G179">
        <f t="shared" si="129"/>
        <v>0</v>
      </c>
      <c r="H179" s="244">
        <f t="shared" si="130"/>
        <v>0</v>
      </c>
      <c r="I179" s="245">
        <f t="shared" si="131"/>
        <v>1</v>
      </c>
      <c r="J179" s="243">
        <f t="shared" si="132"/>
        <v>1</v>
      </c>
      <c r="K179">
        <f t="shared" si="133"/>
        <v>0</v>
      </c>
      <c r="L179" s="243">
        <f t="shared" si="134"/>
        <v>0</v>
      </c>
    </row>
    <row r="180" spans="1:12" x14ac:dyDescent="0.35">
      <c r="A180" s="238">
        <f t="shared" si="128"/>
        <v>141</v>
      </c>
      <c r="B180" t="s">
        <v>2669</v>
      </c>
      <c r="C180" t="s">
        <v>2587</v>
      </c>
      <c r="D180" s="242">
        <f>E180+I180</f>
        <v>1</v>
      </c>
      <c r="E180" s="238">
        <f t="shared" si="136"/>
        <v>1</v>
      </c>
      <c r="F180" s="243">
        <f t="shared" si="127"/>
        <v>1</v>
      </c>
      <c r="G180">
        <f t="shared" si="129"/>
        <v>0</v>
      </c>
      <c r="H180" s="244">
        <f t="shared" si="130"/>
        <v>0</v>
      </c>
      <c r="I180" s="245">
        <f t="shared" si="131"/>
        <v>0</v>
      </c>
      <c r="J180" s="243">
        <f t="shared" si="132"/>
        <v>0</v>
      </c>
      <c r="K180">
        <f t="shared" si="133"/>
        <v>0</v>
      </c>
      <c r="L180" s="243">
        <f t="shared" si="134"/>
        <v>0</v>
      </c>
    </row>
    <row r="181" spans="1:12" x14ac:dyDescent="0.35">
      <c r="A181" s="238">
        <f t="shared" si="128"/>
        <v>0</v>
      </c>
      <c r="B181" t="s">
        <v>2691</v>
      </c>
      <c r="C181" t="s">
        <v>2580</v>
      </c>
      <c r="D181" s="242">
        <f t="shared" si="135"/>
        <v>0</v>
      </c>
      <c r="E181" s="238">
        <f t="shared" si="136"/>
        <v>0</v>
      </c>
      <c r="F181" s="243">
        <f t="shared" si="127"/>
        <v>0</v>
      </c>
      <c r="G181">
        <f t="shared" si="129"/>
        <v>0</v>
      </c>
      <c r="H181" s="244">
        <f t="shared" si="130"/>
        <v>0</v>
      </c>
      <c r="I181" s="245">
        <f t="shared" si="131"/>
        <v>0</v>
      </c>
      <c r="J181" s="243">
        <f t="shared" si="132"/>
        <v>0</v>
      </c>
      <c r="K181">
        <f t="shared" si="133"/>
        <v>0</v>
      </c>
      <c r="L181" s="243">
        <f t="shared" si="134"/>
        <v>0</v>
      </c>
    </row>
    <row r="182" spans="1:12" x14ac:dyDescent="0.35">
      <c r="A182" s="238">
        <f t="shared" si="128"/>
        <v>0</v>
      </c>
      <c r="C182" t="s">
        <v>2592</v>
      </c>
      <c r="D182" s="242">
        <f t="shared" si="135"/>
        <v>0</v>
      </c>
      <c r="E182" s="238">
        <f t="shared" si="136"/>
        <v>0</v>
      </c>
      <c r="F182" s="243">
        <f t="shared" si="127"/>
        <v>0</v>
      </c>
      <c r="G182">
        <f t="shared" si="129"/>
        <v>0</v>
      </c>
      <c r="H182" s="244">
        <f t="shared" si="130"/>
        <v>0</v>
      </c>
      <c r="I182" s="245">
        <f t="shared" si="131"/>
        <v>0</v>
      </c>
      <c r="J182" s="243">
        <f t="shared" si="132"/>
        <v>0</v>
      </c>
      <c r="K182">
        <f t="shared" si="133"/>
        <v>0</v>
      </c>
      <c r="L182" s="243">
        <f t="shared" si="134"/>
        <v>0</v>
      </c>
    </row>
    <row r="183" spans="1:12" x14ac:dyDescent="0.35">
      <c r="A183" s="238">
        <f t="shared" si="128"/>
        <v>0</v>
      </c>
      <c r="C183" t="s">
        <v>2597</v>
      </c>
      <c r="D183" s="242">
        <f t="shared" si="135"/>
        <v>0</v>
      </c>
      <c r="E183" s="238">
        <f t="shared" si="136"/>
        <v>0</v>
      </c>
      <c r="F183" s="243">
        <f t="shared" si="127"/>
        <v>0</v>
      </c>
      <c r="G183">
        <f t="shared" si="129"/>
        <v>0</v>
      </c>
      <c r="H183" s="244">
        <f t="shared" si="130"/>
        <v>0</v>
      </c>
      <c r="I183" s="245">
        <f t="shared" si="131"/>
        <v>0</v>
      </c>
      <c r="J183" s="243">
        <f t="shared" si="132"/>
        <v>0</v>
      </c>
      <c r="K183">
        <f t="shared" si="133"/>
        <v>0</v>
      </c>
      <c r="L183" s="243">
        <f t="shared" si="134"/>
        <v>0</v>
      </c>
    </row>
    <row r="184" spans="1:12" x14ac:dyDescent="0.35">
      <c r="A184" s="238">
        <f t="shared" si="128"/>
        <v>0</v>
      </c>
      <c r="B184" t="s">
        <v>2668</v>
      </c>
      <c r="C184" t="s">
        <v>2588</v>
      </c>
      <c r="D184" s="242">
        <f t="shared" si="135"/>
        <v>0</v>
      </c>
      <c r="E184" s="238">
        <f t="shared" si="136"/>
        <v>0</v>
      </c>
      <c r="F184" s="243">
        <f t="shared" si="127"/>
        <v>0</v>
      </c>
      <c r="G184">
        <f t="shared" si="129"/>
        <v>0</v>
      </c>
      <c r="H184" s="244">
        <f t="shared" si="130"/>
        <v>0</v>
      </c>
      <c r="I184" s="245">
        <f t="shared" si="131"/>
        <v>0</v>
      </c>
      <c r="J184" s="243">
        <f t="shared" si="132"/>
        <v>0</v>
      </c>
      <c r="K184">
        <f t="shared" si="133"/>
        <v>0</v>
      </c>
      <c r="L184" s="243">
        <f t="shared" si="134"/>
        <v>0</v>
      </c>
    </row>
    <row r="185" spans="1:12" x14ac:dyDescent="0.35">
      <c r="A185" s="238">
        <f t="shared" si="128"/>
        <v>0</v>
      </c>
      <c r="B185" t="s">
        <v>2692</v>
      </c>
      <c r="C185" t="s">
        <v>2589</v>
      </c>
      <c r="D185" s="242">
        <f t="shared" si="135"/>
        <v>0</v>
      </c>
      <c r="E185" s="238">
        <f t="shared" si="136"/>
        <v>0</v>
      </c>
      <c r="F185" s="243">
        <f t="shared" si="127"/>
        <v>0</v>
      </c>
      <c r="G185">
        <f t="shared" si="129"/>
        <v>0</v>
      </c>
      <c r="H185" s="244">
        <f t="shared" si="130"/>
        <v>0</v>
      </c>
      <c r="I185" s="245">
        <f t="shared" si="131"/>
        <v>0</v>
      </c>
      <c r="J185" s="243">
        <f t="shared" si="132"/>
        <v>0</v>
      </c>
      <c r="K185">
        <f t="shared" si="133"/>
        <v>0</v>
      </c>
      <c r="L185" s="243">
        <f t="shared" si="134"/>
        <v>0</v>
      </c>
    </row>
    <row r="186" spans="1:12" x14ac:dyDescent="0.35">
      <c r="A186" s="238">
        <f>SUMIFS($C$10:$C$284, $X$10:$X$284, B186)</f>
        <v>3354</v>
      </c>
      <c r="B186" t="s">
        <v>2672</v>
      </c>
      <c r="C186" t="s">
        <v>2530</v>
      </c>
      <c r="D186" s="242">
        <f t="shared" si="135"/>
        <v>7</v>
      </c>
      <c r="E186" s="238">
        <f t="shared" si="136"/>
        <v>3</v>
      </c>
      <c r="F186" s="243">
        <f t="shared" si="127"/>
        <v>0.42857142857142855</v>
      </c>
      <c r="G186">
        <f t="shared" si="129"/>
        <v>0</v>
      </c>
      <c r="H186" s="244">
        <f t="shared" si="130"/>
        <v>0</v>
      </c>
      <c r="I186" s="245">
        <f t="shared" si="131"/>
        <v>4</v>
      </c>
      <c r="J186" s="243">
        <f t="shared" si="132"/>
        <v>0.5714285714285714</v>
      </c>
      <c r="K186">
        <f t="shared" si="133"/>
        <v>2</v>
      </c>
      <c r="L186" s="243">
        <f t="shared" si="134"/>
        <v>0.2857142857142857</v>
      </c>
    </row>
    <row r="187" spans="1:12" x14ac:dyDescent="0.35">
      <c r="A187" s="238">
        <f>SUM(A160:A186)</f>
        <v>22875</v>
      </c>
      <c r="B187" s="238"/>
      <c r="D187" s="242">
        <f>SUM(D160:D186)</f>
        <v>41</v>
      </c>
      <c r="E187" s="238">
        <f>SUM(E160:E186)</f>
        <v>12</v>
      </c>
      <c r="G187">
        <f>SUM(G160:G186)</f>
        <v>2</v>
      </c>
      <c r="I187" s="245">
        <f>SUM(I160:I186)</f>
        <v>29</v>
      </c>
      <c r="K187">
        <f>SUM(K160:K186)</f>
        <v>16</v>
      </c>
    </row>
    <row r="188" spans="1:12" ht="15" thickBot="1" x14ac:dyDescent="0.4"/>
    <row r="189" spans="1:12" x14ac:dyDescent="0.35">
      <c r="C189" s="246" t="s">
        <v>2673</v>
      </c>
      <c r="D189" s="247"/>
      <c r="E189" s="248">
        <f>E187+I187</f>
        <v>41</v>
      </c>
      <c r="F189" s="247" t="s">
        <v>2674</v>
      </c>
      <c r="G189" s="249"/>
      <c r="H189" s="249"/>
      <c r="I189" s="246" t="s">
        <v>2675</v>
      </c>
      <c r="J189" s="247" t="s">
        <v>2676</v>
      </c>
      <c r="K189" s="250">
        <f>K187</f>
        <v>16</v>
      </c>
    </row>
    <row r="190" spans="1:12" ht="15" thickBot="1" x14ac:dyDescent="0.4">
      <c r="C190" s="251" t="s">
        <v>2677</v>
      </c>
      <c r="D190" s="252" t="e">
        <f>LEFT(MID(#REF!,FIND("(",#REF!)+1,LEN(#REF!)),FIND(")",MID(#REF!,FIND("(",#REF!)+1,LEN(#REF!)))-1)</f>
        <v>#REF!</v>
      </c>
      <c r="E190" s="252">
        <f>AJ160</f>
        <v>0</v>
      </c>
      <c r="F190" s="252" t="s">
        <v>2678</v>
      </c>
      <c r="G190" s="253"/>
      <c r="H190" s="253"/>
      <c r="I190" s="254"/>
      <c r="J190" s="241" t="s">
        <v>2679</v>
      </c>
      <c r="K190" s="255">
        <f>G187</f>
        <v>2</v>
      </c>
    </row>
    <row r="191" spans="1:12" ht="15" thickBot="1" x14ac:dyDescent="0.4">
      <c r="I191" s="251"/>
      <c r="J191" s="252" t="s">
        <v>2680</v>
      </c>
      <c r="K191" s="256">
        <f>SUM(K189:K190)</f>
        <v>18</v>
      </c>
    </row>
    <row r="218" spans="21:26" ht="15.5" x14ac:dyDescent="0.35">
      <c r="U218" s="257"/>
      <c r="V218" s="257"/>
      <c r="W218" s="257"/>
      <c r="X218" s="257"/>
      <c r="Y218" s="257"/>
      <c r="Z218" s="257"/>
    </row>
    <row r="255" spans="21:26" ht="15.5" x14ac:dyDescent="0.35">
      <c r="U255" s="257"/>
      <c r="V255" s="257"/>
      <c r="W255" s="257"/>
      <c r="X255" s="257"/>
      <c r="Y255" s="257"/>
      <c r="Z255" s="257"/>
    </row>
  </sheetData>
  <mergeCells count="141">
    <mergeCell ref="A12:A13"/>
    <mergeCell ref="B12:B13"/>
    <mergeCell ref="C12:C13"/>
    <mergeCell ref="A14:A15"/>
    <mergeCell ref="B14:B15"/>
    <mergeCell ref="C14:C15"/>
    <mergeCell ref="A8:A9"/>
    <mergeCell ref="B8:B9"/>
    <mergeCell ref="C8:C9"/>
    <mergeCell ref="A10:A11"/>
    <mergeCell ref="B10:B11"/>
    <mergeCell ref="C10:C11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A28:A29"/>
    <mergeCell ref="B28:B29"/>
    <mergeCell ref="C28:C29"/>
    <mergeCell ref="A30:A31"/>
    <mergeCell ref="B30:B31"/>
    <mergeCell ref="C30:C31"/>
    <mergeCell ref="A24:A25"/>
    <mergeCell ref="B24:B25"/>
    <mergeCell ref="C24:C25"/>
    <mergeCell ref="A26:A27"/>
    <mergeCell ref="B26:B27"/>
    <mergeCell ref="C26:C27"/>
    <mergeCell ref="A36:A37"/>
    <mergeCell ref="B36:B37"/>
    <mergeCell ref="C36:C37"/>
    <mergeCell ref="A38:A39"/>
    <mergeCell ref="B38:B39"/>
    <mergeCell ref="C38:C39"/>
    <mergeCell ref="A32:A33"/>
    <mergeCell ref="B32:B33"/>
    <mergeCell ref="C32:C33"/>
    <mergeCell ref="A34:A35"/>
    <mergeCell ref="B34:B35"/>
    <mergeCell ref="C34:C35"/>
    <mergeCell ref="A44:A45"/>
    <mergeCell ref="B44:B45"/>
    <mergeCell ref="C44:C45"/>
    <mergeCell ref="A46:A47"/>
    <mergeCell ref="B46:B47"/>
    <mergeCell ref="C46:C47"/>
    <mergeCell ref="A40:A41"/>
    <mergeCell ref="B40:B41"/>
    <mergeCell ref="C40:C41"/>
    <mergeCell ref="A42:A43"/>
    <mergeCell ref="B42:B43"/>
    <mergeCell ref="C42:C43"/>
    <mergeCell ref="A63:A64"/>
    <mergeCell ref="B63:B64"/>
    <mergeCell ref="C63:C64"/>
    <mergeCell ref="A65:A66"/>
    <mergeCell ref="B65:B66"/>
    <mergeCell ref="C65:C66"/>
    <mergeCell ref="A59:A60"/>
    <mergeCell ref="B59:B60"/>
    <mergeCell ref="C59:C60"/>
    <mergeCell ref="A61:A62"/>
    <mergeCell ref="B61:B62"/>
    <mergeCell ref="C61:C62"/>
    <mergeCell ref="A71:A72"/>
    <mergeCell ref="B71:B72"/>
    <mergeCell ref="C71:C72"/>
    <mergeCell ref="A73:A74"/>
    <mergeCell ref="B73:B74"/>
    <mergeCell ref="C73:C74"/>
    <mergeCell ref="A67:A68"/>
    <mergeCell ref="B67:B68"/>
    <mergeCell ref="C67:C68"/>
    <mergeCell ref="A69:A70"/>
    <mergeCell ref="B69:B70"/>
    <mergeCell ref="C69:C70"/>
    <mergeCell ref="A90:A91"/>
    <mergeCell ref="B90:B91"/>
    <mergeCell ref="C90:C91"/>
    <mergeCell ref="A92:A93"/>
    <mergeCell ref="B92:B93"/>
    <mergeCell ref="C92:C93"/>
    <mergeCell ref="A75:A76"/>
    <mergeCell ref="B75:B76"/>
    <mergeCell ref="C75:C76"/>
    <mergeCell ref="A77:A78"/>
    <mergeCell ref="B77:B78"/>
    <mergeCell ref="C77:C78"/>
    <mergeCell ref="A98:A99"/>
    <mergeCell ref="B98:B99"/>
    <mergeCell ref="C98:C99"/>
    <mergeCell ref="A100:A101"/>
    <mergeCell ref="B100:B101"/>
    <mergeCell ref="C100:C101"/>
    <mergeCell ref="A94:A95"/>
    <mergeCell ref="B94:B95"/>
    <mergeCell ref="C94:C95"/>
    <mergeCell ref="A96:A97"/>
    <mergeCell ref="B96:B97"/>
    <mergeCell ref="C96:C97"/>
    <mergeCell ref="A106:A107"/>
    <mergeCell ref="B106:B107"/>
    <mergeCell ref="C106:C107"/>
    <mergeCell ref="A108:A109"/>
    <mergeCell ref="B108:B109"/>
    <mergeCell ref="C108:C109"/>
    <mergeCell ref="A102:A103"/>
    <mergeCell ref="B102:B103"/>
    <mergeCell ref="C102:C103"/>
    <mergeCell ref="A104:A105"/>
    <mergeCell ref="B104:B105"/>
    <mergeCell ref="C104:C105"/>
    <mergeCell ref="A114:A115"/>
    <mergeCell ref="B114:B115"/>
    <mergeCell ref="C114:C115"/>
    <mergeCell ref="A116:A117"/>
    <mergeCell ref="B116:B117"/>
    <mergeCell ref="C116:C117"/>
    <mergeCell ref="A110:A111"/>
    <mergeCell ref="B110:B111"/>
    <mergeCell ref="C110:C111"/>
    <mergeCell ref="A112:A113"/>
    <mergeCell ref="B112:B113"/>
    <mergeCell ref="C112:C113"/>
    <mergeCell ref="A122:A123"/>
    <mergeCell ref="B122:B123"/>
    <mergeCell ref="C122:C123"/>
    <mergeCell ref="A118:A119"/>
    <mergeCell ref="B118:B119"/>
    <mergeCell ref="C118:C119"/>
    <mergeCell ref="A120:A121"/>
    <mergeCell ref="B120:B121"/>
    <mergeCell ref="C120:C121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C190"/>
  <sheetViews>
    <sheetView topLeftCell="A82" zoomScale="71" workbookViewId="0">
      <selection activeCell="F110" sqref="F110:H111"/>
    </sheetView>
  </sheetViews>
  <sheetFormatPr defaultRowHeight="14.5" x14ac:dyDescent="0.35"/>
  <cols>
    <col min="1" max="1" width="54.453125" bestFit="1" customWidth="1"/>
    <col min="20" max="25" width="8.81640625"/>
    <col min="27" max="27" width="14" bestFit="1" customWidth="1"/>
    <col min="34" max="34" width="20.7265625" bestFit="1" customWidth="1"/>
  </cols>
  <sheetData>
    <row r="1" spans="1:55" x14ac:dyDescent="0.35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</row>
    <row r="2" spans="1:55" x14ac:dyDescent="0.35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</row>
    <row r="3" spans="1:55" x14ac:dyDescent="0.35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</row>
    <row r="4" spans="1:55" x14ac:dyDescent="0.35">
      <c r="A4" t="s">
        <v>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</row>
    <row r="5" spans="1:55" x14ac:dyDescent="0.35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AM5" s="2"/>
      <c r="AN5" s="2"/>
      <c r="AO5" s="2"/>
      <c r="AP5" s="2"/>
      <c r="AQ5" s="2"/>
      <c r="AR5" s="2"/>
      <c r="AS5" s="2"/>
      <c r="AT5" s="240" t="s">
        <v>2648</v>
      </c>
      <c r="AU5" s="2"/>
      <c r="AV5" s="2"/>
      <c r="AW5" s="2"/>
      <c r="AX5" s="240" t="s">
        <v>2649</v>
      </c>
    </row>
    <row r="6" spans="1:55" x14ac:dyDescent="0.3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AP6" s="241" t="s">
        <v>2529</v>
      </c>
      <c r="AQ6" s="241" t="s">
        <v>2650</v>
      </c>
      <c r="AR6" s="241" t="s">
        <v>2651</v>
      </c>
      <c r="AS6" s="241" t="s">
        <v>2650</v>
      </c>
      <c r="AT6" s="241" t="s">
        <v>2652</v>
      </c>
      <c r="AU6" s="241" t="s">
        <v>2653</v>
      </c>
      <c r="AV6" s="241" t="s">
        <v>2649</v>
      </c>
      <c r="AW6" s="241" t="s">
        <v>2654</v>
      </c>
      <c r="AX6" s="241" t="s">
        <v>2652</v>
      </c>
    </row>
    <row r="7" spans="1:55" x14ac:dyDescent="0.35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Y7" s="241" t="s">
        <v>2682</v>
      </c>
      <c r="Z7" s="241" t="s">
        <v>2683</v>
      </c>
      <c r="AP7" s="241" t="s">
        <v>2655</v>
      </c>
      <c r="AQ7" s="241" t="s">
        <v>2655</v>
      </c>
      <c r="AR7" s="241" t="s">
        <v>2652</v>
      </c>
      <c r="AS7" s="241" t="s">
        <v>2656</v>
      </c>
      <c r="AT7" s="241" t="s">
        <v>2656</v>
      </c>
      <c r="AU7" s="241" t="s">
        <v>2655</v>
      </c>
      <c r="AV7" s="241" t="s">
        <v>2652</v>
      </c>
      <c r="AW7" s="241" t="s">
        <v>2656</v>
      </c>
      <c r="AX7" s="241" t="s">
        <v>2656</v>
      </c>
      <c r="AZ7" s="241" t="s">
        <v>3666</v>
      </c>
      <c r="BB7" s="241" t="s">
        <v>3692</v>
      </c>
      <c r="BC7" s="241" t="s">
        <v>3693</v>
      </c>
    </row>
    <row r="8" spans="1:55" x14ac:dyDescent="0.35">
      <c r="A8" s="291" t="s">
        <v>79</v>
      </c>
      <c r="B8" s="291" t="s">
        <v>2</v>
      </c>
      <c r="C8" s="291" t="s">
        <v>3</v>
      </c>
      <c r="D8" t="s">
        <v>4</v>
      </c>
      <c r="E8" t="s">
        <v>5</v>
      </c>
      <c r="F8" t="s">
        <v>6</v>
      </c>
      <c r="G8" t="s">
        <v>7</v>
      </c>
      <c r="H8" t="s">
        <v>8</v>
      </c>
      <c r="I8" t="s">
        <v>9</v>
      </c>
      <c r="J8" t="s">
        <v>10</v>
      </c>
      <c r="Y8" s="241" t="s">
        <v>2684</v>
      </c>
      <c r="Z8" s="241" t="s">
        <v>2685</v>
      </c>
      <c r="AM8" s="238">
        <f>SUMIFS($C$10:$C$284, $X$10:$X$284, AN8)</f>
        <v>9375</v>
      </c>
      <c r="AN8" t="s">
        <v>2657</v>
      </c>
      <c r="AO8" t="s">
        <v>2535</v>
      </c>
      <c r="AP8" s="242">
        <f>AQ8+AU8</f>
        <v>8</v>
      </c>
      <c r="AQ8" s="238">
        <f>COUNTIFS($X$10:$X$283, AN8,$B$10:$B$283,"F")</f>
        <v>2</v>
      </c>
      <c r="AR8" s="243">
        <f t="shared" ref="AR8:AR34" si="0">IFERROR(AQ8/AP8,0)</f>
        <v>0.25</v>
      </c>
      <c r="AS8">
        <f>COUNTIFS($X$10:$X$283, AN8,$B$10:$B$283,"F",$Z$10:$Z$283,"Elected")</f>
        <v>2</v>
      </c>
      <c r="AT8" s="244">
        <f>IFERROR(AS8/AP8,0)</f>
        <v>0.25</v>
      </c>
      <c r="AU8" s="245">
        <f>COUNTIFS($X$10:$X$283, AN8,$B$10:$B$283,"M")</f>
        <v>6</v>
      </c>
      <c r="AV8" s="243">
        <f>IFERROR(AU8/AP8,0)</f>
        <v>0.75</v>
      </c>
      <c r="AW8">
        <f>COUNTIFS($X$10:$X$283, AN8,$B$10:$B$283,"M",$Z$10:$Z$283,"Elected")</f>
        <v>4</v>
      </c>
      <c r="AX8" s="243">
        <f>IFERROR(AW8/AP8,0)</f>
        <v>0.5</v>
      </c>
      <c r="AZ8">
        <f>AW8+AS8</f>
        <v>6</v>
      </c>
      <c r="BB8" s="238">
        <f>AB130</f>
        <v>16</v>
      </c>
      <c r="BC8" s="238">
        <f>AC130</f>
        <v>13</v>
      </c>
    </row>
    <row r="9" spans="1:55" ht="15.5" x14ac:dyDescent="0.35">
      <c r="A9" s="291" t="s">
        <v>0</v>
      </c>
      <c r="B9" s="291" t="s">
        <v>0</v>
      </c>
      <c r="C9" s="291" t="s">
        <v>17</v>
      </c>
      <c r="D9" t="s">
        <v>80</v>
      </c>
      <c r="E9" t="s">
        <v>81</v>
      </c>
      <c r="F9" t="s">
        <v>82</v>
      </c>
      <c r="G9" t="s">
        <v>83</v>
      </c>
      <c r="H9" t="s">
        <v>84</v>
      </c>
      <c r="I9" t="s">
        <v>85</v>
      </c>
      <c r="J9" t="s">
        <v>86</v>
      </c>
      <c r="X9" s="257" t="s">
        <v>2681</v>
      </c>
      <c r="Y9" s="241" t="s">
        <v>2686</v>
      </c>
      <c r="Z9" s="241" t="s">
        <v>2687</v>
      </c>
      <c r="AA9" t="s">
        <v>2526</v>
      </c>
      <c r="AB9" t="s">
        <v>2525</v>
      </c>
      <c r="AC9" t="s">
        <v>2524</v>
      </c>
      <c r="AD9" t="s">
        <v>2523</v>
      </c>
      <c r="AE9" t="s">
        <v>759</v>
      </c>
      <c r="AF9" t="s">
        <v>2522</v>
      </c>
      <c r="AG9" t="s">
        <v>2521</v>
      </c>
      <c r="AH9" t="s">
        <v>2520</v>
      </c>
      <c r="AI9" t="s">
        <v>2519</v>
      </c>
      <c r="AJ9" t="s">
        <v>2518</v>
      </c>
      <c r="AM9" s="238">
        <f t="shared" ref="AM9:AM10" si="1">SUMIFS($C$10:$C$284, $X$10:$X$284, AN9)</f>
        <v>9553</v>
      </c>
      <c r="AN9" t="s">
        <v>2658</v>
      </c>
      <c r="AO9" t="s">
        <v>2534</v>
      </c>
      <c r="AP9" s="242">
        <f t="shared" ref="AP9:AP27" si="2">AQ9+AU9</f>
        <v>7</v>
      </c>
      <c r="AQ9" s="238">
        <f t="shared" ref="AQ9:AQ34" si="3">COUNTIFS($X$10:$X$283, AN9,$B$10:$B$283,"F")</f>
        <v>2</v>
      </c>
      <c r="AR9" s="243">
        <f t="shared" si="0"/>
        <v>0.2857142857142857</v>
      </c>
      <c r="AS9">
        <f t="shared" ref="AS9:AS34" si="4">COUNTIFS($X$10:$X$283, AN9,$B$10:$B$283,"F",$Z$10:$Z$283,"Elected")</f>
        <v>2</v>
      </c>
      <c r="AT9" s="244">
        <f t="shared" ref="AT9:AT34" si="5">IFERROR(AS9/AP9,0)</f>
        <v>0.2857142857142857</v>
      </c>
      <c r="AU9" s="245">
        <f t="shared" ref="AU9:AU34" si="6">COUNTIFS($X$10:$X$283, AN9,$B$10:$B$283,"M")</f>
        <v>5</v>
      </c>
      <c r="AV9" s="243">
        <f t="shared" ref="AV9:AV34" si="7">IFERROR(AU9/AP9,0)</f>
        <v>0.7142857142857143</v>
      </c>
      <c r="AW9">
        <f t="shared" ref="AW9:AW34" si="8">COUNTIFS($X$10:$X$283, AN9,$B$10:$B$283,"M",$Z$10:$Z$283,"Elected")</f>
        <v>4</v>
      </c>
      <c r="AX9" s="243">
        <f t="shared" ref="AX9:AX34" si="9">IFERROR(AW9/AP9,0)</f>
        <v>0.5714285714285714</v>
      </c>
      <c r="AZ9">
        <f t="shared" ref="AZ9:AZ35" si="10">AW9+AS9</f>
        <v>6</v>
      </c>
    </row>
    <row r="10" spans="1:55" x14ac:dyDescent="0.35">
      <c r="A10" s="291" t="s">
        <v>87</v>
      </c>
      <c r="B10" s="291" t="s">
        <v>31</v>
      </c>
      <c r="C10" s="293">
        <v>1684</v>
      </c>
      <c r="D10" s="1">
        <v>3</v>
      </c>
      <c r="E10" s="1">
        <v>41</v>
      </c>
      <c r="F10" s="1">
        <v>-12</v>
      </c>
      <c r="G10" s="1">
        <v>0</v>
      </c>
      <c r="H10" s="1">
        <v>0</v>
      </c>
      <c r="I10" s="1">
        <v>0</v>
      </c>
      <c r="J10" s="1">
        <v>0</v>
      </c>
      <c r="X10" t="str">
        <f>LEFT(MID(A10,FIND("(",A10)+1,LEN(A10)),FIND(")",MID(A10,FIND("(",A10)+1,LEN(A10)))-1)</f>
        <v>FG</v>
      </c>
      <c r="Z10" t="str">
        <f>Y11</f>
        <v>Elected</v>
      </c>
      <c r="AA10">
        <v>6</v>
      </c>
      <c r="AB10" s="238">
        <v>21410</v>
      </c>
      <c r="AC10" s="238">
        <f>AG10+AE10</f>
        <v>12147</v>
      </c>
      <c r="AD10" s="227">
        <f>SUM(AC10/AB10*100)</f>
        <v>56.735170481083607</v>
      </c>
      <c r="AE10">
        <v>141</v>
      </c>
      <c r="AF10" s="227">
        <f>SUM(AE10/AB10*100)</f>
        <v>0.65857076132648296</v>
      </c>
      <c r="AG10" s="238">
        <v>12006</v>
      </c>
      <c r="AH10">
        <v>13</v>
      </c>
      <c r="AI10">
        <v>4</v>
      </c>
      <c r="AJ10" s="227">
        <f>SUM(AI10/AH10*100)</f>
        <v>30.76923076923077</v>
      </c>
      <c r="AM10" s="238">
        <f t="shared" si="1"/>
        <v>5642</v>
      </c>
      <c r="AN10" t="s">
        <v>2659</v>
      </c>
      <c r="AO10" t="s">
        <v>2536</v>
      </c>
      <c r="AP10" s="242">
        <f t="shared" si="2"/>
        <v>7</v>
      </c>
      <c r="AQ10" s="238">
        <f t="shared" si="3"/>
        <v>2</v>
      </c>
      <c r="AR10" s="243">
        <f t="shared" si="0"/>
        <v>0.2857142857142857</v>
      </c>
      <c r="AS10">
        <f t="shared" si="4"/>
        <v>0</v>
      </c>
      <c r="AT10" s="244">
        <f t="shared" si="5"/>
        <v>0</v>
      </c>
      <c r="AU10" s="245">
        <f t="shared" si="6"/>
        <v>5</v>
      </c>
      <c r="AV10" s="243">
        <f t="shared" si="7"/>
        <v>0.7142857142857143</v>
      </c>
      <c r="AW10">
        <f t="shared" si="8"/>
        <v>3</v>
      </c>
      <c r="AX10" s="243">
        <f t="shared" si="9"/>
        <v>0.42857142857142855</v>
      </c>
      <c r="AZ10">
        <f t="shared" si="10"/>
        <v>3</v>
      </c>
    </row>
    <row r="11" spans="1:55" x14ac:dyDescent="0.35">
      <c r="A11" s="291" t="s">
        <v>0</v>
      </c>
      <c r="B11" s="291" t="s">
        <v>0</v>
      </c>
      <c r="C11" s="293">
        <v>1684</v>
      </c>
      <c r="D11" s="2">
        <v>1687</v>
      </c>
      <c r="E11" s="2">
        <v>1728</v>
      </c>
      <c r="F11" s="2">
        <v>1716</v>
      </c>
      <c r="G11" s="2">
        <v>1716</v>
      </c>
      <c r="H11" s="2">
        <v>1716</v>
      </c>
      <c r="I11" s="2">
        <v>1716</v>
      </c>
      <c r="J11" s="2">
        <v>1716</v>
      </c>
      <c r="Y11" t="str">
        <f>IF(EXACT(A10,UPPER(A10)),"Elected","Excluded")</f>
        <v>Elected</v>
      </c>
      <c r="AM11" s="238">
        <f>SUMIFS($C$10:$C$284, $X$10:$X$284, AN11)</f>
        <v>338</v>
      </c>
      <c r="AN11" t="s">
        <v>2661</v>
      </c>
      <c r="AO11" t="s">
        <v>2727</v>
      </c>
      <c r="AP11" s="242">
        <f t="shared" si="2"/>
        <v>1</v>
      </c>
      <c r="AQ11" s="238">
        <f t="shared" si="3"/>
        <v>0</v>
      </c>
      <c r="AR11" s="243">
        <f t="shared" si="0"/>
        <v>0</v>
      </c>
      <c r="AS11">
        <f t="shared" si="4"/>
        <v>0</v>
      </c>
      <c r="AT11" s="244">
        <f t="shared" si="5"/>
        <v>0</v>
      </c>
      <c r="AU11" s="245">
        <f t="shared" si="6"/>
        <v>1</v>
      </c>
      <c r="AV11" s="243">
        <f t="shared" si="7"/>
        <v>1</v>
      </c>
      <c r="AW11">
        <f t="shared" si="8"/>
        <v>0</v>
      </c>
      <c r="AX11" s="243">
        <f t="shared" si="9"/>
        <v>0</v>
      </c>
      <c r="AZ11">
        <f t="shared" si="10"/>
        <v>0</v>
      </c>
    </row>
    <row r="12" spans="1:55" x14ac:dyDescent="0.35">
      <c r="A12" s="291" t="s">
        <v>88</v>
      </c>
      <c r="B12" s="291" t="s">
        <v>33</v>
      </c>
      <c r="C12" s="293">
        <v>1071</v>
      </c>
      <c r="D12" s="1">
        <v>2</v>
      </c>
      <c r="E12" s="1">
        <v>101</v>
      </c>
      <c r="F12" s="1">
        <v>1</v>
      </c>
      <c r="G12" s="1">
        <v>69</v>
      </c>
      <c r="H12" s="1">
        <v>82</v>
      </c>
      <c r="I12" s="1">
        <v>510</v>
      </c>
      <c r="J12" s="1">
        <v>-120</v>
      </c>
      <c r="X12" t="str">
        <f t="shared" ref="X12" si="11">LEFT(MID(A12,FIND("(",A12)+1,LEN(A12)),FIND(")",MID(A12,FIND("(",A12)+1,LEN(A12)))-1)</f>
        <v>SF</v>
      </c>
      <c r="Z12" t="str">
        <f>Y13</f>
        <v>Elected</v>
      </c>
      <c r="AB12" t="s">
        <v>3692</v>
      </c>
      <c r="AC12" t="s">
        <v>3693</v>
      </c>
      <c r="AM12" s="238">
        <f t="shared" ref="AM12:AM33" si="12">SUMIFS($C$10:$C$284, $X$10:$X$284, AN12)</f>
        <v>0</v>
      </c>
      <c r="AN12" t="s">
        <v>2663</v>
      </c>
      <c r="AO12" t="s">
        <v>2574</v>
      </c>
      <c r="AP12" s="242">
        <f t="shared" si="2"/>
        <v>0</v>
      </c>
      <c r="AQ12" s="238">
        <f t="shared" si="3"/>
        <v>0</v>
      </c>
      <c r="AR12" s="243">
        <f t="shared" si="0"/>
        <v>0</v>
      </c>
      <c r="AS12">
        <f t="shared" si="4"/>
        <v>0</v>
      </c>
      <c r="AT12" s="244">
        <f t="shared" si="5"/>
        <v>0</v>
      </c>
      <c r="AU12" s="245">
        <f t="shared" si="6"/>
        <v>0</v>
      </c>
      <c r="AV12" s="243">
        <f t="shared" si="7"/>
        <v>0</v>
      </c>
      <c r="AW12">
        <f t="shared" si="8"/>
        <v>0</v>
      </c>
      <c r="AX12" s="243">
        <f t="shared" si="9"/>
        <v>0</v>
      </c>
      <c r="AZ12">
        <f t="shared" si="10"/>
        <v>0</v>
      </c>
    </row>
    <row r="13" spans="1:55" x14ac:dyDescent="0.35">
      <c r="A13" s="291" t="s">
        <v>0</v>
      </c>
      <c r="B13" s="291" t="s">
        <v>0</v>
      </c>
      <c r="C13" s="293">
        <v>1071</v>
      </c>
      <c r="D13" s="2">
        <v>1073</v>
      </c>
      <c r="E13" s="2">
        <v>1174</v>
      </c>
      <c r="F13" s="2">
        <v>1175</v>
      </c>
      <c r="G13" s="2">
        <v>1244</v>
      </c>
      <c r="H13" s="2">
        <v>1326</v>
      </c>
      <c r="I13" s="2">
        <v>1836</v>
      </c>
      <c r="J13" s="2">
        <v>1716</v>
      </c>
      <c r="Y13" t="str">
        <f t="shared" ref="Y13" si="13">IF(EXACT(A12,UPPER(A12)),"Elected","Excluded")</f>
        <v>Elected</v>
      </c>
      <c r="AB13">
        <v>6</v>
      </c>
      <c r="AC13">
        <v>4</v>
      </c>
      <c r="AM13" s="238">
        <f t="shared" si="12"/>
        <v>104</v>
      </c>
      <c r="AN13" t="s">
        <v>2689</v>
      </c>
      <c r="AO13" t="s">
        <v>2573</v>
      </c>
      <c r="AP13" s="242">
        <f t="shared" si="2"/>
        <v>1</v>
      </c>
      <c r="AQ13" s="238">
        <f t="shared" si="3"/>
        <v>0</v>
      </c>
      <c r="AR13" s="243">
        <f t="shared" si="0"/>
        <v>0</v>
      </c>
      <c r="AS13">
        <f t="shared" si="4"/>
        <v>0</v>
      </c>
      <c r="AT13" s="244">
        <f t="shared" si="5"/>
        <v>0</v>
      </c>
      <c r="AU13" s="245">
        <f t="shared" si="6"/>
        <v>1</v>
      </c>
      <c r="AV13" s="243">
        <f t="shared" si="7"/>
        <v>1</v>
      </c>
      <c r="AW13">
        <f t="shared" si="8"/>
        <v>0</v>
      </c>
      <c r="AX13" s="243">
        <f t="shared" si="9"/>
        <v>0</v>
      </c>
      <c r="AZ13">
        <f t="shared" si="10"/>
        <v>0</v>
      </c>
    </row>
    <row r="14" spans="1:55" x14ac:dyDescent="0.35">
      <c r="A14" s="291" t="s">
        <v>2747</v>
      </c>
      <c r="B14" s="291" t="s">
        <v>33</v>
      </c>
      <c r="C14" s="293">
        <v>605</v>
      </c>
      <c r="D14" s="1">
        <v>5</v>
      </c>
      <c r="E14" s="1">
        <v>111</v>
      </c>
      <c r="F14" s="1">
        <v>3</v>
      </c>
      <c r="G14" s="1">
        <v>-724</v>
      </c>
      <c r="H14" s="1">
        <v>0</v>
      </c>
      <c r="I14" s="1">
        <v>0</v>
      </c>
      <c r="J14" s="1">
        <v>0</v>
      </c>
      <c r="X14" t="str">
        <f t="shared" ref="X14" si="14">LEFT(MID(A14,FIND("(",A14)+1,LEN(A14)),FIND(")",MID(A14,FIND("(",A14)+1,LEN(A14)))-1)</f>
        <v>NON-P</v>
      </c>
      <c r="Z14" t="str">
        <f t="shared" ref="Z14" si="15">Y15</f>
        <v>Excluded</v>
      </c>
      <c r="AM14" s="238">
        <f t="shared" si="12"/>
        <v>2518</v>
      </c>
      <c r="AN14" t="s">
        <v>2662</v>
      </c>
      <c r="AO14" t="s">
        <v>2575</v>
      </c>
      <c r="AP14" s="242">
        <f t="shared" si="2"/>
        <v>2</v>
      </c>
      <c r="AQ14" s="238">
        <f t="shared" si="3"/>
        <v>0</v>
      </c>
      <c r="AR14" s="243">
        <f t="shared" si="0"/>
        <v>0</v>
      </c>
      <c r="AS14">
        <f t="shared" si="4"/>
        <v>0</v>
      </c>
      <c r="AT14" s="244">
        <f t="shared" si="5"/>
        <v>0</v>
      </c>
      <c r="AU14" s="245">
        <f t="shared" si="6"/>
        <v>2</v>
      </c>
      <c r="AV14" s="243">
        <f t="shared" si="7"/>
        <v>1</v>
      </c>
      <c r="AW14">
        <f t="shared" si="8"/>
        <v>1</v>
      </c>
      <c r="AX14" s="243">
        <f t="shared" si="9"/>
        <v>0.5</v>
      </c>
      <c r="AZ14">
        <f t="shared" si="10"/>
        <v>1</v>
      </c>
    </row>
    <row r="15" spans="1:55" x14ac:dyDescent="0.35">
      <c r="A15" s="291" t="s">
        <v>0</v>
      </c>
      <c r="B15" s="291" t="s">
        <v>0</v>
      </c>
      <c r="C15" s="293">
        <v>605</v>
      </c>
      <c r="D15" s="2">
        <v>610</v>
      </c>
      <c r="E15" s="2">
        <v>721</v>
      </c>
      <c r="F15" s="2">
        <v>724</v>
      </c>
      <c r="G15" s="2">
        <v>0</v>
      </c>
      <c r="H15" s="2">
        <v>0</v>
      </c>
      <c r="I15" s="2">
        <v>0</v>
      </c>
      <c r="J15" s="2">
        <v>0</v>
      </c>
      <c r="Y15" t="str">
        <f t="shared" ref="Y15" si="16">IF(EXACT(A14,UPPER(A14)),"Elected","Excluded")</f>
        <v>Excluded</v>
      </c>
      <c r="AM15" s="238">
        <f t="shared" si="12"/>
        <v>0</v>
      </c>
      <c r="AN15" t="s">
        <v>2660</v>
      </c>
      <c r="AO15" t="s">
        <v>2594</v>
      </c>
      <c r="AP15" s="242">
        <f t="shared" si="2"/>
        <v>0</v>
      </c>
      <c r="AQ15" s="238">
        <f t="shared" si="3"/>
        <v>0</v>
      </c>
      <c r="AR15" s="243">
        <f t="shared" si="0"/>
        <v>0</v>
      </c>
      <c r="AS15">
        <f t="shared" si="4"/>
        <v>0</v>
      </c>
      <c r="AT15" s="244">
        <f t="shared" si="5"/>
        <v>0</v>
      </c>
      <c r="AU15" s="245">
        <f t="shared" si="6"/>
        <v>0</v>
      </c>
      <c r="AV15" s="243">
        <f t="shared" si="7"/>
        <v>0</v>
      </c>
      <c r="AW15">
        <f t="shared" si="8"/>
        <v>0</v>
      </c>
      <c r="AX15" s="243">
        <f t="shared" si="9"/>
        <v>0</v>
      </c>
      <c r="AZ15">
        <f t="shared" si="10"/>
        <v>0</v>
      </c>
    </row>
    <row r="16" spans="1:55" x14ac:dyDescent="0.35">
      <c r="A16" s="291" t="s">
        <v>89</v>
      </c>
      <c r="B16" s="291" t="s">
        <v>33</v>
      </c>
      <c r="C16" s="293">
        <v>1177</v>
      </c>
      <c r="D16" s="1">
        <v>4</v>
      </c>
      <c r="E16" s="1">
        <v>19</v>
      </c>
      <c r="F16" s="1">
        <v>5</v>
      </c>
      <c r="G16" s="1">
        <v>89</v>
      </c>
      <c r="H16" s="1">
        <v>61</v>
      </c>
      <c r="I16" s="1">
        <v>29</v>
      </c>
      <c r="J16" s="1">
        <v>28</v>
      </c>
      <c r="X16" t="str">
        <f t="shared" ref="X16" si="17">LEFT(MID(A16,FIND("(",A16)+1,LEN(A16)),FIND(")",MID(A16,FIND("(",A16)+1,LEN(A16)))-1)</f>
        <v>FF</v>
      </c>
      <c r="Z16" t="str">
        <f t="shared" ref="Z16" si="18">Y17</f>
        <v>Excluded</v>
      </c>
      <c r="AM16" s="238">
        <f t="shared" si="12"/>
        <v>2758</v>
      </c>
      <c r="AN16" t="s">
        <v>2688</v>
      </c>
      <c r="AO16" t="s">
        <v>2576</v>
      </c>
      <c r="AP16" s="242">
        <f t="shared" si="2"/>
        <v>3</v>
      </c>
      <c r="AQ16" s="238">
        <f t="shared" si="3"/>
        <v>2</v>
      </c>
      <c r="AR16" s="243">
        <f t="shared" si="0"/>
        <v>0.66666666666666663</v>
      </c>
      <c r="AS16">
        <f t="shared" si="4"/>
        <v>1</v>
      </c>
      <c r="AT16" s="244">
        <f t="shared" si="5"/>
        <v>0.33333333333333331</v>
      </c>
      <c r="AU16" s="245">
        <f t="shared" si="6"/>
        <v>1</v>
      </c>
      <c r="AV16" s="243">
        <f t="shared" si="7"/>
        <v>0.33333333333333331</v>
      </c>
      <c r="AW16">
        <f t="shared" si="8"/>
        <v>0</v>
      </c>
      <c r="AX16" s="243">
        <f t="shared" si="9"/>
        <v>0</v>
      </c>
      <c r="AZ16">
        <f t="shared" si="10"/>
        <v>1</v>
      </c>
    </row>
    <row r="17" spans="1:52" x14ac:dyDescent="0.35">
      <c r="A17" s="291" t="s">
        <v>0</v>
      </c>
      <c r="B17" s="291" t="s">
        <v>0</v>
      </c>
      <c r="C17" s="293">
        <v>1177</v>
      </c>
      <c r="D17" s="2">
        <v>1181</v>
      </c>
      <c r="E17" s="2">
        <v>1200</v>
      </c>
      <c r="F17" s="2">
        <v>1205</v>
      </c>
      <c r="G17" s="2">
        <v>1294</v>
      </c>
      <c r="H17" s="2">
        <v>1355</v>
      </c>
      <c r="I17" s="2">
        <v>1384</v>
      </c>
      <c r="J17" s="2">
        <v>1412</v>
      </c>
      <c r="Y17" t="str">
        <f t="shared" ref="Y17" si="19">IF(EXACT(A16,UPPER(A16)),"Elected","Excluded")</f>
        <v>Excluded</v>
      </c>
      <c r="AM17" s="238">
        <f t="shared" si="12"/>
        <v>0</v>
      </c>
      <c r="AO17" t="s">
        <v>2590</v>
      </c>
      <c r="AP17" s="242">
        <f t="shared" si="2"/>
        <v>0</v>
      </c>
      <c r="AQ17" s="238">
        <f t="shared" si="3"/>
        <v>0</v>
      </c>
      <c r="AR17" s="243">
        <f t="shared" si="0"/>
        <v>0</v>
      </c>
      <c r="AS17">
        <f t="shared" si="4"/>
        <v>0</v>
      </c>
      <c r="AT17" s="244">
        <f t="shared" si="5"/>
        <v>0</v>
      </c>
      <c r="AU17" s="245">
        <f t="shared" si="6"/>
        <v>0</v>
      </c>
      <c r="AV17" s="243">
        <f t="shared" si="7"/>
        <v>0</v>
      </c>
      <c r="AW17">
        <f t="shared" si="8"/>
        <v>0</v>
      </c>
      <c r="AX17" s="243">
        <f t="shared" si="9"/>
        <v>0</v>
      </c>
      <c r="AZ17">
        <f t="shared" si="10"/>
        <v>0</v>
      </c>
    </row>
    <row r="18" spans="1:52" x14ac:dyDescent="0.35">
      <c r="A18" s="291" t="s">
        <v>90</v>
      </c>
      <c r="B18" s="291" t="s">
        <v>33</v>
      </c>
      <c r="C18" s="293">
        <v>1235</v>
      </c>
      <c r="D18" s="1">
        <v>2</v>
      </c>
      <c r="E18" s="1">
        <v>48</v>
      </c>
      <c r="F18" s="1">
        <v>1</v>
      </c>
      <c r="G18" s="1">
        <v>22</v>
      </c>
      <c r="H18" s="1">
        <v>158</v>
      </c>
      <c r="I18" s="1">
        <v>67</v>
      </c>
      <c r="J18" s="1">
        <v>19</v>
      </c>
      <c r="X18" t="str">
        <f t="shared" ref="X18" si="20">LEFT(MID(A18,FIND("(",A18)+1,LEN(A18)),FIND(")",MID(A18,FIND("(",A18)+1,LEN(A18)))-1)</f>
        <v>FF</v>
      </c>
      <c r="Z18" t="str">
        <f>Y19</f>
        <v>Elected</v>
      </c>
      <c r="AM18" s="238">
        <f t="shared" si="12"/>
        <v>0</v>
      </c>
      <c r="AN18" t="s">
        <v>2671</v>
      </c>
      <c r="AO18" t="s">
        <v>2582</v>
      </c>
      <c r="AP18" s="242">
        <f t="shared" si="2"/>
        <v>0</v>
      </c>
      <c r="AQ18" s="238">
        <f t="shared" si="3"/>
        <v>0</v>
      </c>
      <c r="AR18" s="243">
        <f t="shared" si="0"/>
        <v>0</v>
      </c>
      <c r="AS18">
        <f t="shared" si="4"/>
        <v>0</v>
      </c>
      <c r="AT18" s="244">
        <f t="shared" si="5"/>
        <v>0</v>
      </c>
      <c r="AU18" s="245">
        <f t="shared" si="6"/>
        <v>0</v>
      </c>
      <c r="AV18" s="243">
        <f t="shared" si="7"/>
        <v>0</v>
      </c>
      <c r="AW18">
        <f t="shared" si="8"/>
        <v>0</v>
      </c>
      <c r="AX18" s="243">
        <f t="shared" si="9"/>
        <v>0</v>
      </c>
      <c r="AZ18">
        <f t="shared" si="10"/>
        <v>0</v>
      </c>
    </row>
    <row r="19" spans="1:52" x14ac:dyDescent="0.35">
      <c r="A19" s="291" t="s">
        <v>0</v>
      </c>
      <c r="B19" s="291" t="s">
        <v>0</v>
      </c>
      <c r="C19" s="293">
        <v>1235</v>
      </c>
      <c r="D19" s="2">
        <v>1237</v>
      </c>
      <c r="E19" s="2">
        <v>1285</v>
      </c>
      <c r="F19" s="2">
        <v>1286</v>
      </c>
      <c r="G19" s="2">
        <v>1308</v>
      </c>
      <c r="H19" s="2">
        <v>1466</v>
      </c>
      <c r="I19" s="2">
        <v>1533</v>
      </c>
      <c r="J19" s="2">
        <v>1552</v>
      </c>
      <c r="Y19" t="str">
        <f t="shared" ref="Y19" si="21">IF(EXACT(A18,UPPER(A18)),"Elected","Excluded")</f>
        <v>Elected</v>
      </c>
      <c r="AM19" s="238">
        <f t="shared" si="12"/>
        <v>109</v>
      </c>
      <c r="AN19" t="s">
        <v>2665</v>
      </c>
      <c r="AO19" t="s">
        <v>2598</v>
      </c>
      <c r="AP19" s="242">
        <f t="shared" si="2"/>
        <v>1</v>
      </c>
      <c r="AQ19" s="238">
        <f t="shared" si="3"/>
        <v>0</v>
      </c>
      <c r="AR19" s="243">
        <f t="shared" si="0"/>
        <v>0</v>
      </c>
      <c r="AS19">
        <f t="shared" si="4"/>
        <v>0</v>
      </c>
      <c r="AT19" s="244">
        <f t="shared" si="5"/>
        <v>0</v>
      </c>
      <c r="AU19" s="245">
        <f t="shared" si="6"/>
        <v>1</v>
      </c>
      <c r="AV19" s="243">
        <f t="shared" si="7"/>
        <v>1</v>
      </c>
      <c r="AW19">
        <f t="shared" si="8"/>
        <v>0</v>
      </c>
      <c r="AX19" s="243">
        <f t="shared" si="9"/>
        <v>0</v>
      </c>
      <c r="AZ19">
        <f t="shared" si="10"/>
        <v>0</v>
      </c>
    </row>
    <row r="20" spans="1:52" x14ac:dyDescent="0.35">
      <c r="A20" s="291" t="s">
        <v>2748</v>
      </c>
      <c r="B20" s="291" t="s">
        <v>31</v>
      </c>
      <c r="C20" s="293">
        <v>202</v>
      </c>
      <c r="D20" s="1">
        <v>2</v>
      </c>
      <c r="E20" s="1">
        <v>-204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X20" t="str">
        <f t="shared" ref="X20" si="22">LEFT(MID(A20,FIND("(",A20)+1,LEN(A20)),FIND(")",MID(A20,FIND("(",A20)+1,LEN(A20)))-1)</f>
        <v>NON-P</v>
      </c>
      <c r="Z20" t="str">
        <f t="shared" ref="Z20" si="23">Y21</f>
        <v>Excluded</v>
      </c>
      <c r="AM20" s="238">
        <f t="shared" si="12"/>
        <v>0</v>
      </c>
      <c r="AN20" t="s">
        <v>2666</v>
      </c>
      <c r="AO20" t="s">
        <v>2584</v>
      </c>
      <c r="AP20" s="242">
        <f t="shared" si="2"/>
        <v>0</v>
      </c>
      <c r="AQ20" s="238">
        <f t="shared" si="3"/>
        <v>0</v>
      </c>
      <c r="AR20" s="243">
        <f t="shared" si="0"/>
        <v>0</v>
      </c>
      <c r="AS20">
        <f t="shared" si="4"/>
        <v>0</v>
      </c>
      <c r="AT20" s="244">
        <f t="shared" si="5"/>
        <v>0</v>
      </c>
      <c r="AU20" s="245">
        <f t="shared" si="6"/>
        <v>0</v>
      </c>
      <c r="AV20" s="243">
        <f t="shared" si="7"/>
        <v>0</v>
      </c>
      <c r="AW20">
        <f t="shared" si="8"/>
        <v>0</v>
      </c>
      <c r="AX20" s="243">
        <f t="shared" si="9"/>
        <v>0</v>
      </c>
      <c r="AZ20">
        <f t="shared" si="10"/>
        <v>0</v>
      </c>
    </row>
    <row r="21" spans="1:52" x14ac:dyDescent="0.35">
      <c r="A21" s="291" t="s">
        <v>0</v>
      </c>
      <c r="B21" s="291" t="s">
        <v>0</v>
      </c>
      <c r="C21" s="293">
        <v>202</v>
      </c>
      <c r="D21" s="2">
        <v>204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Y21" t="str">
        <f t="shared" ref="Y21" si="24">IF(EXACT(A20,UPPER(A20)),"Elected","Excluded")</f>
        <v>Excluded</v>
      </c>
      <c r="AM21" s="238">
        <f t="shared" si="12"/>
        <v>0</v>
      </c>
      <c r="AN21" t="s">
        <v>2667</v>
      </c>
      <c r="AO21" t="s">
        <v>2577</v>
      </c>
      <c r="AP21" s="242">
        <f t="shared" si="2"/>
        <v>0</v>
      </c>
      <c r="AQ21" s="238">
        <f t="shared" si="3"/>
        <v>0</v>
      </c>
      <c r="AR21" s="243">
        <f t="shared" si="0"/>
        <v>0</v>
      </c>
      <c r="AS21">
        <f t="shared" si="4"/>
        <v>0</v>
      </c>
      <c r="AT21" s="244">
        <f t="shared" si="5"/>
        <v>0</v>
      </c>
      <c r="AU21" s="245">
        <f t="shared" si="6"/>
        <v>0</v>
      </c>
      <c r="AV21" s="243">
        <f t="shared" si="7"/>
        <v>0</v>
      </c>
      <c r="AW21">
        <f t="shared" si="8"/>
        <v>0</v>
      </c>
      <c r="AX21" s="243">
        <f t="shared" si="9"/>
        <v>0</v>
      </c>
      <c r="AZ21">
        <f t="shared" si="10"/>
        <v>0</v>
      </c>
    </row>
    <row r="22" spans="1:52" x14ac:dyDescent="0.35">
      <c r="A22" s="291" t="s">
        <v>91</v>
      </c>
      <c r="B22" s="291" t="s">
        <v>33</v>
      </c>
      <c r="C22" s="293">
        <v>763</v>
      </c>
      <c r="D22" s="1">
        <v>12</v>
      </c>
      <c r="E22" s="1">
        <v>131</v>
      </c>
      <c r="F22" s="1">
        <v>0</v>
      </c>
      <c r="G22" s="1">
        <v>72</v>
      </c>
      <c r="H22" s="1">
        <v>134</v>
      </c>
      <c r="I22" s="1">
        <v>-1112</v>
      </c>
      <c r="J22" s="1">
        <v>0</v>
      </c>
      <c r="X22" t="str">
        <f t="shared" ref="X22" si="25">LEFT(MID(A22,FIND("(",A22)+1,LEN(A22)),FIND(")",MID(A22,FIND("(",A22)+1,LEN(A22)))-1)</f>
        <v>SF</v>
      </c>
      <c r="Z22" t="str">
        <f t="shared" ref="Z22" si="26">Y23</f>
        <v>Excluded</v>
      </c>
      <c r="AM22" s="238">
        <f t="shared" si="12"/>
        <v>0</v>
      </c>
      <c r="AN22" t="s">
        <v>2670</v>
      </c>
      <c r="AO22" t="s">
        <v>2578</v>
      </c>
      <c r="AP22" s="242">
        <f t="shared" si="2"/>
        <v>0</v>
      </c>
      <c r="AQ22" s="238">
        <f t="shared" si="3"/>
        <v>0</v>
      </c>
      <c r="AR22" s="243">
        <f t="shared" si="0"/>
        <v>0</v>
      </c>
      <c r="AS22">
        <f t="shared" si="4"/>
        <v>0</v>
      </c>
      <c r="AT22" s="244">
        <f t="shared" si="5"/>
        <v>0</v>
      </c>
      <c r="AU22" s="245">
        <f t="shared" si="6"/>
        <v>0</v>
      </c>
      <c r="AV22" s="243">
        <f t="shared" si="7"/>
        <v>0</v>
      </c>
      <c r="AW22">
        <f t="shared" si="8"/>
        <v>0</v>
      </c>
      <c r="AX22" s="243">
        <f t="shared" si="9"/>
        <v>0</v>
      </c>
      <c r="AZ22">
        <f t="shared" si="10"/>
        <v>0</v>
      </c>
    </row>
    <row r="23" spans="1:52" x14ac:dyDescent="0.35">
      <c r="A23" s="291" t="s">
        <v>0</v>
      </c>
      <c r="B23" s="291" t="s">
        <v>0</v>
      </c>
      <c r="C23" s="293">
        <v>763</v>
      </c>
      <c r="D23" s="2">
        <v>775</v>
      </c>
      <c r="E23" s="2">
        <v>906</v>
      </c>
      <c r="F23" s="2">
        <v>906</v>
      </c>
      <c r="G23" s="2">
        <v>978</v>
      </c>
      <c r="H23" s="2">
        <v>1112</v>
      </c>
      <c r="I23" s="2">
        <v>0</v>
      </c>
      <c r="J23" s="2">
        <v>0</v>
      </c>
      <c r="Y23" t="str">
        <f t="shared" ref="Y23" si="27">IF(EXACT(A22,UPPER(A22)),"Elected","Excluded")</f>
        <v>Excluded</v>
      </c>
      <c r="AM23" s="238">
        <f t="shared" si="12"/>
        <v>0</v>
      </c>
      <c r="AO23" t="s">
        <v>2581</v>
      </c>
      <c r="AP23" s="242">
        <f t="shared" si="2"/>
        <v>0</v>
      </c>
      <c r="AQ23" s="238">
        <f t="shared" si="3"/>
        <v>0</v>
      </c>
      <c r="AR23" s="243">
        <f t="shared" si="0"/>
        <v>0</v>
      </c>
      <c r="AS23">
        <f t="shared" si="4"/>
        <v>0</v>
      </c>
      <c r="AT23" s="244">
        <f t="shared" si="5"/>
        <v>0</v>
      </c>
      <c r="AU23" s="245">
        <f t="shared" si="6"/>
        <v>0</v>
      </c>
      <c r="AV23" s="243">
        <f t="shared" si="7"/>
        <v>0</v>
      </c>
      <c r="AW23">
        <f t="shared" si="8"/>
        <v>0</v>
      </c>
      <c r="AX23" s="243">
        <f t="shared" si="9"/>
        <v>0</v>
      </c>
      <c r="AZ23">
        <f t="shared" si="10"/>
        <v>0</v>
      </c>
    </row>
    <row r="24" spans="1:52" x14ac:dyDescent="0.35">
      <c r="A24" s="291" t="s">
        <v>92</v>
      </c>
      <c r="B24" s="291" t="s">
        <v>31</v>
      </c>
      <c r="C24" s="293">
        <v>313</v>
      </c>
      <c r="D24" s="1">
        <v>2</v>
      </c>
      <c r="E24" s="1">
        <v>-315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X24" t="str">
        <f t="shared" ref="X24" si="28">LEFT(MID(A24,FIND("(",A24)+1,LEN(A24)),FIND(")",MID(A24,FIND("(",A24)+1,LEN(A24)))-1)</f>
        <v>SF</v>
      </c>
      <c r="Z24" t="str">
        <f t="shared" ref="Z24" si="29">Y25</f>
        <v>Excluded</v>
      </c>
      <c r="AM24" s="238">
        <f t="shared" si="12"/>
        <v>0</v>
      </c>
      <c r="AO24" t="s">
        <v>2579</v>
      </c>
      <c r="AP24" s="242">
        <f t="shared" si="2"/>
        <v>0</v>
      </c>
      <c r="AQ24" s="238">
        <f t="shared" si="3"/>
        <v>0</v>
      </c>
      <c r="AR24" s="243">
        <f t="shared" si="0"/>
        <v>0</v>
      </c>
      <c r="AS24">
        <f t="shared" si="4"/>
        <v>0</v>
      </c>
      <c r="AT24" s="244">
        <f t="shared" si="5"/>
        <v>0</v>
      </c>
      <c r="AU24" s="245">
        <f t="shared" si="6"/>
        <v>0</v>
      </c>
      <c r="AV24" s="243">
        <f t="shared" si="7"/>
        <v>0</v>
      </c>
      <c r="AW24">
        <f t="shared" si="8"/>
        <v>0</v>
      </c>
      <c r="AX24" s="243">
        <f t="shared" si="9"/>
        <v>0</v>
      </c>
      <c r="AZ24">
        <f t="shared" si="10"/>
        <v>0</v>
      </c>
    </row>
    <row r="25" spans="1:52" x14ac:dyDescent="0.35">
      <c r="A25" s="291" t="s">
        <v>0</v>
      </c>
      <c r="B25" s="291" t="s">
        <v>0</v>
      </c>
      <c r="C25" s="293">
        <v>313</v>
      </c>
      <c r="D25" s="2">
        <v>315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Y25" t="str">
        <f t="shared" ref="Y25" si="30">IF(EXACT(A24,UPPER(A24)),"Elected","Excluded")</f>
        <v>Excluded</v>
      </c>
      <c r="AM25" s="238">
        <f t="shared" si="12"/>
        <v>0</v>
      </c>
      <c r="AN25" t="s">
        <v>2690</v>
      </c>
      <c r="AO25" t="s">
        <v>2585</v>
      </c>
      <c r="AP25" s="242">
        <f t="shared" si="2"/>
        <v>0</v>
      </c>
      <c r="AQ25" s="238">
        <f t="shared" si="3"/>
        <v>0</v>
      </c>
      <c r="AR25" s="243">
        <f t="shared" si="0"/>
        <v>0</v>
      </c>
      <c r="AS25">
        <f t="shared" si="4"/>
        <v>0</v>
      </c>
      <c r="AT25" s="244">
        <f t="shared" si="5"/>
        <v>0</v>
      </c>
      <c r="AU25" s="245">
        <f t="shared" si="6"/>
        <v>0</v>
      </c>
      <c r="AV25" s="243">
        <f t="shared" si="7"/>
        <v>0</v>
      </c>
      <c r="AW25">
        <f t="shared" si="8"/>
        <v>0</v>
      </c>
      <c r="AX25" s="243">
        <f t="shared" si="9"/>
        <v>0</v>
      </c>
      <c r="AZ25">
        <f t="shared" si="10"/>
        <v>0</v>
      </c>
    </row>
    <row r="26" spans="1:52" x14ac:dyDescent="0.35">
      <c r="A26" s="291" t="s">
        <v>2754</v>
      </c>
      <c r="B26" s="291" t="s">
        <v>33</v>
      </c>
      <c r="C26" s="293">
        <v>59</v>
      </c>
      <c r="D26" s="1">
        <v>1</v>
      </c>
      <c r="E26" s="1">
        <v>-60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X26" t="str">
        <f t="shared" ref="X26" si="31">LEFT(MID(A26,FIND("(",A26)+1,LEN(A26)),FIND(")",MID(A26,FIND("(",A26)+1,LEN(A26)))-1)</f>
        <v>NON-P</v>
      </c>
      <c r="Z26" t="str">
        <f t="shared" ref="Z26" si="32">Y27</f>
        <v>Excluded</v>
      </c>
      <c r="AM26" s="238">
        <f t="shared" si="12"/>
        <v>0</v>
      </c>
      <c r="AO26" t="s">
        <v>2591</v>
      </c>
      <c r="AP26" s="242">
        <f t="shared" si="2"/>
        <v>0</v>
      </c>
      <c r="AQ26" s="238">
        <f t="shared" si="3"/>
        <v>0</v>
      </c>
      <c r="AR26" s="243">
        <f t="shared" si="0"/>
        <v>0</v>
      </c>
      <c r="AS26">
        <f t="shared" si="4"/>
        <v>0</v>
      </c>
      <c r="AT26" s="244">
        <f t="shared" si="5"/>
        <v>0</v>
      </c>
      <c r="AU26" s="245">
        <f t="shared" si="6"/>
        <v>0</v>
      </c>
      <c r="AV26" s="243">
        <f t="shared" si="7"/>
        <v>0</v>
      </c>
      <c r="AW26">
        <f t="shared" si="8"/>
        <v>0</v>
      </c>
      <c r="AX26" s="243">
        <f t="shared" si="9"/>
        <v>0</v>
      </c>
      <c r="AZ26">
        <f t="shared" si="10"/>
        <v>0</v>
      </c>
    </row>
    <row r="27" spans="1:52" x14ac:dyDescent="0.35">
      <c r="A27" s="291" t="s">
        <v>0</v>
      </c>
      <c r="B27" s="291" t="s">
        <v>0</v>
      </c>
      <c r="C27" s="293">
        <v>59</v>
      </c>
      <c r="D27" s="2">
        <v>60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Y27" t="str">
        <f t="shared" ref="Y27" si="33">IF(EXACT(A26,UPPER(A26)),"Elected","Excluded")</f>
        <v>Excluded</v>
      </c>
      <c r="AM27" s="238">
        <f t="shared" si="12"/>
        <v>958</v>
      </c>
      <c r="AN27" t="s">
        <v>2664</v>
      </c>
      <c r="AO27" t="s">
        <v>2586</v>
      </c>
      <c r="AP27" s="242">
        <f t="shared" si="2"/>
        <v>1</v>
      </c>
      <c r="AQ27" s="238">
        <f t="shared" si="3"/>
        <v>0</v>
      </c>
      <c r="AR27" s="243">
        <f t="shared" si="0"/>
        <v>0</v>
      </c>
      <c r="AS27">
        <f t="shared" si="4"/>
        <v>0</v>
      </c>
      <c r="AT27" s="244">
        <f t="shared" si="5"/>
        <v>0</v>
      </c>
      <c r="AU27" s="245">
        <f t="shared" si="6"/>
        <v>1</v>
      </c>
      <c r="AV27" s="243">
        <f t="shared" si="7"/>
        <v>1</v>
      </c>
      <c r="AW27">
        <f t="shared" si="8"/>
        <v>0</v>
      </c>
      <c r="AX27" s="243">
        <f t="shared" si="9"/>
        <v>0</v>
      </c>
      <c r="AZ27">
        <f t="shared" si="10"/>
        <v>0</v>
      </c>
    </row>
    <row r="28" spans="1:52" x14ac:dyDescent="0.35">
      <c r="A28" s="291" t="s">
        <v>2750</v>
      </c>
      <c r="B28" s="291" t="s">
        <v>31</v>
      </c>
      <c r="C28" s="293">
        <v>1772</v>
      </c>
      <c r="D28" s="1">
        <v>-56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X28" t="str">
        <f t="shared" ref="X28" si="34">LEFT(MID(A28,FIND("(",A28)+1,LEN(A28)),FIND(")",MID(A28,FIND("(",A28)+1,LEN(A28)))-1)</f>
        <v>ANT</v>
      </c>
      <c r="Z28" t="str">
        <f t="shared" ref="Z28" si="35">Y29</f>
        <v>Elected</v>
      </c>
      <c r="AM28" s="238">
        <f t="shared" si="12"/>
        <v>0</v>
      </c>
      <c r="AN28" t="s">
        <v>2669</v>
      </c>
      <c r="AO28" t="s">
        <v>2587</v>
      </c>
      <c r="AP28" s="242">
        <f>AQ28+AU28</f>
        <v>0</v>
      </c>
      <c r="AQ28" s="238">
        <f t="shared" si="3"/>
        <v>0</v>
      </c>
      <c r="AR28" s="243">
        <f t="shared" si="0"/>
        <v>0</v>
      </c>
      <c r="AS28">
        <f t="shared" si="4"/>
        <v>0</v>
      </c>
      <c r="AT28" s="244">
        <f t="shared" si="5"/>
        <v>0</v>
      </c>
      <c r="AU28" s="245">
        <f t="shared" si="6"/>
        <v>0</v>
      </c>
      <c r="AV28" s="243">
        <f t="shared" si="7"/>
        <v>0</v>
      </c>
      <c r="AW28">
        <f t="shared" si="8"/>
        <v>0</v>
      </c>
      <c r="AX28" s="243">
        <f t="shared" si="9"/>
        <v>0</v>
      </c>
      <c r="AZ28">
        <f t="shared" si="10"/>
        <v>0</v>
      </c>
    </row>
    <row r="29" spans="1:52" x14ac:dyDescent="0.35">
      <c r="A29" s="291" t="s">
        <v>0</v>
      </c>
      <c r="B29" s="291" t="s">
        <v>0</v>
      </c>
      <c r="C29" s="293">
        <v>1772</v>
      </c>
      <c r="D29" s="2">
        <v>1716</v>
      </c>
      <c r="E29" s="2">
        <v>1716</v>
      </c>
      <c r="F29" s="2">
        <v>1716</v>
      </c>
      <c r="G29" s="2">
        <v>1716</v>
      </c>
      <c r="H29" s="2">
        <v>1716</v>
      </c>
      <c r="I29" s="2">
        <v>1716</v>
      </c>
      <c r="J29" s="2">
        <v>1716</v>
      </c>
      <c r="Y29" t="str">
        <f t="shared" ref="Y29" si="36">IF(EXACT(A28,UPPER(A28)),"Elected","Excluded")</f>
        <v>Elected</v>
      </c>
      <c r="AM29" s="238">
        <f t="shared" si="12"/>
        <v>0</v>
      </c>
      <c r="AN29" t="s">
        <v>2691</v>
      </c>
      <c r="AO29" t="s">
        <v>2580</v>
      </c>
      <c r="AP29" s="242">
        <f t="shared" ref="AP29:AP34" si="37">AQ29+AU29</f>
        <v>0</v>
      </c>
      <c r="AQ29" s="238">
        <f t="shared" si="3"/>
        <v>0</v>
      </c>
      <c r="AR29" s="243">
        <f t="shared" si="0"/>
        <v>0</v>
      </c>
      <c r="AS29">
        <f t="shared" si="4"/>
        <v>0</v>
      </c>
      <c r="AT29" s="244">
        <f t="shared" si="5"/>
        <v>0</v>
      </c>
      <c r="AU29" s="245">
        <f t="shared" si="6"/>
        <v>0</v>
      </c>
      <c r="AV29" s="243">
        <f t="shared" si="7"/>
        <v>0</v>
      </c>
      <c r="AW29">
        <f t="shared" si="8"/>
        <v>0</v>
      </c>
      <c r="AX29" s="243">
        <f t="shared" si="9"/>
        <v>0</v>
      </c>
      <c r="AZ29">
        <f t="shared" si="10"/>
        <v>0</v>
      </c>
    </row>
    <row r="30" spans="1:52" x14ac:dyDescent="0.35">
      <c r="A30" s="291" t="s">
        <v>2753</v>
      </c>
      <c r="B30" s="291" t="s">
        <v>33</v>
      </c>
      <c r="C30" s="293">
        <v>644</v>
      </c>
      <c r="D30" s="1">
        <v>7</v>
      </c>
      <c r="E30" s="1">
        <v>74</v>
      </c>
      <c r="F30" s="1">
        <v>0</v>
      </c>
      <c r="G30" s="1">
        <v>189</v>
      </c>
      <c r="H30" s="1">
        <v>-914</v>
      </c>
      <c r="I30" s="1">
        <v>0</v>
      </c>
      <c r="J30" s="1">
        <v>0</v>
      </c>
      <c r="X30" t="str">
        <f t="shared" ref="X30" si="38">LEFT(MID(A30,FIND("(",A30)+1,LEN(A30)),FIND(")",MID(A30,FIND("(",A30)+1,LEN(A30)))-1)</f>
        <v>INDI</v>
      </c>
      <c r="Z30" t="str">
        <f t="shared" ref="Z30" si="39">Y31</f>
        <v>Excluded</v>
      </c>
      <c r="AM30" s="238">
        <f t="shared" si="12"/>
        <v>0</v>
      </c>
      <c r="AO30" t="s">
        <v>2592</v>
      </c>
      <c r="AP30" s="242">
        <f t="shared" si="37"/>
        <v>0</v>
      </c>
      <c r="AQ30" s="238">
        <f t="shared" si="3"/>
        <v>0</v>
      </c>
      <c r="AR30" s="243">
        <f t="shared" si="0"/>
        <v>0</v>
      </c>
      <c r="AS30">
        <f t="shared" si="4"/>
        <v>0</v>
      </c>
      <c r="AT30" s="244">
        <f t="shared" si="5"/>
        <v>0</v>
      </c>
      <c r="AU30" s="245">
        <f t="shared" si="6"/>
        <v>0</v>
      </c>
      <c r="AV30" s="243">
        <f t="shared" si="7"/>
        <v>0</v>
      </c>
      <c r="AW30">
        <f t="shared" si="8"/>
        <v>0</v>
      </c>
      <c r="AX30" s="243">
        <f t="shared" si="9"/>
        <v>0</v>
      </c>
      <c r="AZ30">
        <f t="shared" si="10"/>
        <v>0</v>
      </c>
    </row>
    <row r="31" spans="1:52" x14ac:dyDescent="0.35">
      <c r="A31" s="291" t="s">
        <v>0</v>
      </c>
      <c r="B31" s="291" t="s">
        <v>0</v>
      </c>
      <c r="C31" s="293">
        <v>644</v>
      </c>
      <c r="D31" s="2">
        <v>651</v>
      </c>
      <c r="E31" s="2">
        <v>725</v>
      </c>
      <c r="F31" s="2">
        <v>725</v>
      </c>
      <c r="G31" s="2">
        <v>914</v>
      </c>
      <c r="H31" s="2">
        <v>0</v>
      </c>
      <c r="I31" s="2">
        <v>0</v>
      </c>
      <c r="J31" s="2">
        <v>0</v>
      </c>
      <c r="Y31" t="str">
        <f t="shared" ref="Y31" si="40">IF(EXACT(A30,UPPER(A30)),"Elected","Excluded")</f>
        <v>Excluded</v>
      </c>
      <c r="AM31" s="238">
        <f t="shared" si="12"/>
        <v>0</v>
      </c>
      <c r="AO31" t="s">
        <v>2597</v>
      </c>
      <c r="AP31" s="242">
        <f t="shared" si="37"/>
        <v>0</v>
      </c>
      <c r="AQ31" s="238">
        <f t="shared" si="3"/>
        <v>0</v>
      </c>
      <c r="AR31" s="243">
        <f t="shared" si="0"/>
        <v>0</v>
      </c>
      <c r="AS31">
        <f t="shared" si="4"/>
        <v>0</v>
      </c>
      <c r="AT31" s="244">
        <f t="shared" si="5"/>
        <v>0</v>
      </c>
      <c r="AU31" s="245">
        <f t="shared" si="6"/>
        <v>0</v>
      </c>
      <c r="AV31" s="243">
        <f t="shared" si="7"/>
        <v>0</v>
      </c>
      <c r="AW31">
        <f t="shared" si="8"/>
        <v>0</v>
      </c>
      <c r="AX31" s="243">
        <f t="shared" si="9"/>
        <v>0</v>
      </c>
      <c r="AZ31">
        <f t="shared" si="10"/>
        <v>0</v>
      </c>
    </row>
    <row r="32" spans="1:52" x14ac:dyDescent="0.35">
      <c r="A32" s="291" t="s">
        <v>93</v>
      </c>
      <c r="B32" s="291" t="s">
        <v>33</v>
      </c>
      <c r="C32" s="293">
        <v>1089</v>
      </c>
      <c r="D32" s="1">
        <v>12</v>
      </c>
      <c r="E32" s="1">
        <v>12</v>
      </c>
      <c r="F32" s="1">
        <v>1</v>
      </c>
      <c r="G32" s="1">
        <v>54</v>
      </c>
      <c r="H32" s="1">
        <v>65</v>
      </c>
      <c r="I32" s="1">
        <v>263</v>
      </c>
      <c r="J32" s="1">
        <v>51</v>
      </c>
      <c r="X32" t="str">
        <f t="shared" ref="X32" si="41">LEFT(MID(A32,FIND("(",A32)+1,LEN(A32)),FIND(")",MID(A32,FIND("(",A32)+1,LEN(A32)))-1)</f>
        <v>FF</v>
      </c>
      <c r="Z32" t="str">
        <f t="shared" ref="Z32" si="42">Y33</f>
        <v>Elected</v>
      </c>
      <c r="AM32" s="238">
        <f t="shared" si="12"/>
        <v>0</v>
      </c>
      <c r="AN32" t="s">
        <v>2668</v>
      </c>
      <c r="AO32" t="s">
        <v>2588</v>
      </c>
      <c r="AP32" s="242">
        <f t="shared" si="37"/>
        <v>0</v>
      </c>
      <c r="AQ32" s="238">
        <f t="shared" si="3"/>
        <v>0</v>
      </c>
      <c r="AR32" s="243">
        <f t="shared" si="0"/>
        <v>0</v>
      </c>
      <c r="AS32">
        <f t="shared" si="4"/>
        <v>0</v>
      </c>
      <c r="AT32" s="244">
        <f t="shared" si="5"/>
        <v>0</v>
      </c>
      <c r="AU32" s="245">
        <f t="shared" si="6"/>
        <v>0</v>
      </c>
      <c r="AV32" s="243">
        <f t="shared" si="7"/>
        <v>0</v>
      </c>
      <c r="AW32">
        <f t="shared" si="8"/>
        <v>0</v>
      </c>
      <c r="AX32" s="243">
        <f t="shared" si="9"/>
        <v>0</v>
      </c>
      <c r="AZ32">
        <f t="shared" si="10"/>
        <v>0</v>
      </c>
    </row>
    <row r="33" spans="1:52" x14ac:dyDescent="0.35">
      <c r="A33" s="291" t="s">
        <v>0</v>
      </c>
      <c r="B33" s="291" t="s">
        <v>0</v>
      </c>
      <c r="C33" s="293">
        <v>1089</v>
      </c>
      <c r="D33" s="2">
        <v>1101</v>
      </c>
      <c r="E33" s="2">
        <v>1113</v>
      </c>
      <c r="F33" s="2">
        <v>1114</v>
      </c>
      <c r="G33" s="2">
        <v>1168</v>
      </c>
      <c r="H33" s="2">
        <v>1233</v>
      </c>
      <c r="I33" s="2">
        <v>1496</v>
      </c>
      <c r="J33" s="2">
        <v>1547</v>
      </c>
      <c r="Y33" t="str">
        <f t="shared" ref="Y33" si="43">IF(EXACT(A32,UPPER(A32)),"Elected","Excluded")</f>
        <v>Elected</v>
      </c>
      <c r="AM33" s="238">
        <f t="shared" si="12"/>
        <v>0</v>
      </c>
      <c r="AN33" t="s">
        <v>2692</v>
      </c>
      <c r="AO33" t="s">
        <v>2589</v>
      </c>
      <c r="AP33" s="242">
        <f t="shared" si="37"/>
        <v>0</v>
      </c>
      <c r="AQ33" s="238">
        <f t="shared" si="3"/>
        <v>0</v>
      </c>
      <c r="AR33" s="243">
        <f t="shared" si="0"/>
        <v>0</v>
      </c>
      <c r="AS33">
        <f t="shared" si="4"/>
        <v>0</v>
      </c>
      <c r="AT33" s="244">
        <f t="shared" si="5"/>
        <v>0</v>
      </c>
      <c r="AU33" s="245">
        <f t="shared" si="6"/>
        <v>0</v>
      </c>
      <c r="AV33" s="243">
        <f t="shared" si="7"/>
        <v>0</v>
      </c>
      <c r="AW33">
        <f t="shared" si="8"/>
        <v>0</v>
      </c>
      <c r="AX33" s="243">
        <f t="shared" si="9"/>
        <v>0</v>
      </c>
      <c r="AZ33">
        <f t="shared" si="10"/>
        <v>0</v>
      </c>
    </row>
    <row r="34" spans="1:52" x14ac:dyDescent="0.35">
      <c r="A34" s="291" t="s">
        <v>94</v>
      </c>
      <c r="B34" s="291" t="s">
        <v>33</v>
      </c>
      <c r="C34" s="293">
        <v>1392</v>
      </c>
      <c r="D34" s="1">
        <v>4</v>
      </c>
      <c r="E34" s="1">
        <v>12</v>
      </c>
      <c r="F34" s="1">
        <v>1</v>
      </c>
      <c r="G34" s="1">
        <v>15</v>
      </c>
      <c r="H34" s="1">
        <v>56</v>
      </c>
      <c r="I34" s="1">
        <v>49</v>
      </c>
      <c r="J34" s="1">
        <v>22</v>
      </c>
      <c r="X34" t="str">
        <f t="shared" ref="X34" si="44">LEFT(MID(A34,FIND("(",A34)+1,LEN(A34)),FIND(")",MID(A34,FIND("(",A34)+1,LEN(A34)))-1)</f>
        <v>FG</v>
      </c>
      <c r="Z34" t="str">
        <f t="shared" ref="Z34" si="45">Y35</f>
        <v>Elected</v>
      </c>
      <c r="AM34" s="238">
        <f>SUMIFS($C$10:$C$284, $X$10:$X$284, AN34)</f>
        <v>2559</v>
      </c>
      <c r="AN34" t="s">
        <v>2672</v>
      </c>
      <c r="AO34" t="s">
        <v>2530</v>
      </c>
      <c r="AP34" s="242">
        <f t="shared" si="37"/>
        <v>5</v>
      </c>
      <c r="AQ34" s="238">
        <f t="shared" si="3"/>
        <v>2</v>
      </c>
      <c r="AR34" s="243">
        <f t="shared" si="0"/>
        <v>0.4</v>
      </c>
      <c r="AS34">
        <f t="shared" si="4"/>
        <v>0</v>
      </c>
      <c r="AT34" s="244">
        <f t="shared" si="5"/>
        <v>0</v>
      </c>
      <c r="AU34" s="245">
        <f t="shared" si="6"/>
        <v>3</v>
      </c>
      <c r="AV34" s="243">
        <f t="shared" si="7"/>
        <v>0.6</v>
      </c>
      <c r="AW34">
        <f t="shared" si="8"/>
        <v>1</v>
      </c>
      <c r="AX34" s="243">
        <f t="shared" si="9"/>
        <v>0.2</v>
      </c>
      <c r="AZ34">
        <f t="shared" si="10"/>
        <v>1</v>
      </c>
    </row>
    <row r="35" spans="1:52" x14ac:dyDescent="0.35">
      <c r="A35" s="291" t="s">
        <v>0</v>
      </c>
      <c r="B35" s="291" t="s">
        <v>0</v>
      </c>
      <c r="C35" s="293">
        <v>1392</v>
      </c>
      <c r="D35" s="2">
        <v>1396</v>
      </c>
      <c r="E35" s="2">
        <v>1408</v>
      </c>
      <c r="F35" s="2">
        <v>1409</v>
      </c>
      <c r="G35" s="2">
        <v>1424</v>
      </c>
      <c r="H35" s="2">
        <v>1480</v>
      </c>
      <c r="I35" s="2">
        <v>1529</v>
      </c>
      <c r="J35" s="2">
        <v>1551</v>
      </c>
      <c r="Y35" t="str">
        <f t="shared" ref="Y35" si="46">IF(EXACT(A34,UPPER(A34)),"Elected","Excluded")</f>
        <v>Elected</v>
      </c>
      <c r="AM35" s="238">
        <f>SUM(AM8:AM34)</f>
        <v>33914</v>
      </c>
      <c r="AN35" s="238"/>
      <c r="AP35" s="242">
        <f>SUM(AP8:AP34)</f>
        <v>36</v>
      </c>
      <c r="AQ35" s="238">
        <f>SUM(AQ8:AQ34)</f>
        <v>10</v>
      </c>
      <c r="AS35">
        <f>SUM(AS8:AS34)</f>
        <v>5</v>
      </c>
      <c r="AU35" s="245">
        <f>SUM(AU8:AU34)</f>
        <v>26</v>
      </c>
      <c r="AW35">
        <f>SUM(AW8:AW34)</f>
        <v>13</v>
      </c>
      <c r="AZ35">
        <f t="shared" si="10"/>
        <v>18</v>
      </c>
    </row>
    <row r="36" spans="1:52" ht="15" thickBot="1" x14ac:dyDescent="0.4">
      <c r="A36" s="291" t="s">
        <v>47</v>
      </c>
      <c r="B36" s="291" t="s">
        <v>0</v>
      </c>
      <c r="C36" s="292">
        <v>0</v>
      </c>
      <c r="D36" s="1">
        <f>(D10+D12+D14+D16+D18+D20+D22+D24+D26+D28+D30+D32+D34)*(-1)</f>
        <v>0</v>
      </c>
      <c r="E36" s="1">
        <f t="shared" ref="E36:J36" si="47">(E10+E12+E14+E16+E18+E20+E22+E24+E26+E28+E30+E32+E34)*(-1)</f>
        <v>30</v>
      </c>
      <c r="F36" s="1">
        <f t="shared" si="47"/>
        <v>0</v>
      </c>
      <c r="G36" s="1">
        <f t="shared" si="47"/>
        <v>214</v>
      </c>
      <c r="H36" s="1">
        <f t="shared" si="47"/>
        <v>358</v>
      </c>
      <c r="I36" s="1">
        <f t="shared" si="47"/>
        <v>194</v>
      </c>
      <c r="J36" s="1">
        <f t="shared" si="47"/>
        <v>0</v>
      </c>
    </row>
    <row r="37" spans="1:52" x14ac:dyDescent="0.35">
      <c r="A37" s="291" t="s">
        <v>0</v>
      </c>
      <c r="B37" s="291" t="s">
        <v>0</v>
      </c>
      <c r="C37" s="293">
        <v>0</v>
      </c>
      <c r="D37" s="2">
        <v>0</v>
      </c>
      <c r="E37" s="290">
        <v>30</v>
      </c>
      <c r="F37" s="290">
        <v>30</v>
      </c>
      <c r="G37" s="290">
        <v>244</v>
      </c>
      <c r="H37" s="290">
        <v>602</v>
      </c>
      <c r="I37" s="290">
        <v>796</v>
      </c>
      <c r="J37" s="290">
        <v>796</v>
      </c>
      <c r="AO37" s="246" t="s">
        <v>2673</v>
      </c>
      <c r="AP37" s="247"/>
      <c r="AQ37" s="248">
        <f>AQ35+AU35</f>
        <v>36</v>
      </c>
      <c r="AR37" s="247" t="s">
        <v>2674</v>
      </c>
      <c r="AS37" s="249"/>
      <c r="AT37" s="249"/>
      <c r="AU37" s="246" t="s">
        <v>2675</v>
      </c>
      <c r="AV37" s="247" t="s">
        <v>2676</v>
      </c>
      <c r="AW37" s="250">
        <f>AW35</f>
        <v>13</v>
      </c>
    </row>
    <row r="38" spans="1:52" ht="15" thickBot="1" x14ac:dyDescent="0.4">
      <c r="A38" t="s">
        <v>48</v>
      </c>
      <c r="B38" t="s">
        <v>0</v>
      </c>
      <c r="C38" s="2">
        <v>12006</v>
      </c>
      <c r="D38" s="2">
        <v>12006</v>
      </c>
      <c r="E38" s="2">
        <v>12006</v>
      </c>
      <c r="F38" s="2">
        <v>12006</v>
      </c>
      <c r="G38" s="2">
        <v>12006</v>
      </c>
      <c r="H38" s="2">
        <v>12006</v>
      </c>
      <c r="I38" s="2">
        <v>12006</v>
      </c>
      <c r="J38" s="2">
        <v>12006</v>
      </c>
      <c r="AO38" s="251" t="s">
        <v>2677</v>
      </c>
      <c r="AP38" s="252" t="e">
        <f>LEFT(MID(#REF!,FIND("(",#REF!)+1,LEN(#REF!)),FIND(")",MID(#REF!,FIND("(",#REF!)+1,LEN(#REF!)))-1)</f>
        <v>#REF!</v>
      </c>
      <c r="AQ38" s="252">
        <f>BV8</f>
        <v>0</v>
      </c>
      <c r="AR38" s="252" t="s">
        <v>2678</v>
      </c>
      <c r="AS38" s="253"/>
      <c r="AT38" s="253"/>
      <c r="AU38" s="254"/>
      <c r="AV38" s="241" t="s">
        <v>2679</v>
      </c>
      <c r="AW38" s="255">
        <f>AS35</f>
        <v>5</v>
      </c>
    </row>
    <row r="39" spans="1:52" ht="15" thickBot="1" x14ac:dyDescent="0.4">
      <c r="AU39" s="251"/>
      <c r="AV39" s="252" t="s">
        <v>2680</v>
      </c>
      <c r="AW39" s="256">
        <f>SUM(AW37:AW38)</f>
        <v>18</v>
      </c>
    </row>
    <row r="41" spans="1:52" x14ac:dyDescent="0.35">
      <c r="A41" t="s">
        <v>0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</row>
    <row r="42" spans="1:52" x14ac:dyDescent="0.35">
      <c r="A42" t="s">
        <v>0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</row>
    <row r="43" spans="1:52" x14ac:dyDescent="0.35">
      <c r="A43" t="s">
        <v>0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</row>
    <row r="44" spans="1:52" x14ac:dyDescent="0.35">
      <c r="A44" t="s">
        <v>0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</row>
    <row r="45" spans="1:52" x14ac:dyDescent="0.35">
      <c r="A45" t="s">
        <v>0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</row>
    <row r="46" spans="1:52" x14ac:dyDescent="0.35">
      <c r="A46" t="s">
        <v>0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</row>
    <row r="47" spans="1:52" x14ac:dyDescent="0.35">
      <c r="A47" t="s">
        <v>0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</row>
    <row r="48" spans="1:52" x14ac:dyDescent="0.35">
      <c r="A48" s="291" t="s">
        <v>95</v>
      </c>
      <c r="B48" s="291" t="s">
        <v>2</v>
      </c>
      <c r="C48" s="291" t="s">
        <v>3</v>
      </c>
      <c r="D48" t="s">
        <v>4</v>
      </c>
      <c r="E48" t="s">
        <v>5</v>
      </c>
      <c r="F48" t="s">
        <v>6</v>
      </c>
      <c r="G48" t="s">
        <v>7</v>
      </c>
      <c r="H48" t="s">
        <v>8</v>
      </c>
      <c r="I48" t="s">
        <v>9</v>
      </c>
      <c r="J48" t="s">
        <v>10</v>
      </c>
    </row>
    <row r="49" spans="1:36" x14ac:dyDescent="0.35">
      <c r="A49" s="291" t="s">
        <v>0</v>
      </c>
      <c r="B49" s="291" t="s">
        <v>0</v>
      </c>
      <c r="C49" s="291" t="s">
        <v>17</v>
      </c>
      <c r="D49" t="s">
        <v>96</v>
      </c>
      <c r="E49" t="s">
        <v>80</v>
      </c>
      <c r="F49" t="s">
        <v>97</v>
      </c>
      <c r="G49" t="s">
        <v>98</v>
      </c>
      <c r="H49" t="s">
        <v>99</v>
      </c>
      <c r="I49" t="s">
        <v>100</v>
      </c>
      <c r="J49" t="s">
        <v>101</v>
      </c>
      <c r="AA49" t="s">
        <v>2526</v>
      </c>
      <c r="AB49" t="s">
        <v>2525</v>
      </c>
      <c r="AC49" t="s">
        <v>2524</v>
      </c>
      <c r="AD49" t="s">
        <v>2523</v>
      </c>
      <c r="AE49" t="s">
        <v>759</v>
      </c>
      <c r="AF49" t="s">
        <v>2522</v>
      </c>
      <c r="AG49" t="s">
        <v>2521</v>
      </c>
      <c r="AH49" t="s">
        <v>2520</v>
      </c>
      <c r="AI49" t="s">
        <v>2519</v>
      </c>
      <c r="AJ49" t="s">
        <v>2518</v>
      </c>
    </row>
    <row r="50" spans="1:36" x14ac:dyDescent="0.35">
      <c r="A50" s="291" t="s">
        <v>3696</v>
      </c>
      <c r="B50" s="291" t="s">
        <v>33</v>
      </c>
      <c r="C50" s="293">
        <v>1457</v>
      </c>
      <c r="D50" s="1">
        <v>1</v>
      </c>
      <c r="E50" s="1">
        <v>2</v>
      </c>
      <c r="F50" s="1">
        <v>5</v>
      </c>
      <c r="G50" s="1">
        <v>7</v>
      </c>
      <c r="H50" s="1">
        <v>123</v>
      </c>
      <c r="I50" s="1">
        <v>128</v>
      </c>
      <c r="J50" s="1">
        <v>0</v>
      </c>
      <c r="X50" t="str">
        <f>LEFT(MID(A50,FIND("(",A50)+1,LEN(A50)),FIND(")",MID(A50,FIND("(",A50)+1,LEN(A50)))-1)</f>
        <v>FG</v>
      </c>
      <c r="Z50" t="str">
        <f>Y51</f>
        <v>Elected</v>
      </c>
      <c r="AA50">
        <v>6</v>
      </c>
      <c r="AB50" s="238">
        <v>21217</v>
      </c>
      <c r="AC50" s="238">
        <f>AG50+AE50</f>
        <v>12010</v>
      </c>
      <c r="AD50" s="227">
        <f>SUM(AC50/AB50*100)</f>
        <v>56.605552151576568</v>
      </c>
      <c r="AE50">
        <v>112</v>
      </c>
      <c r="AF50" s="227">
        <f>SUM(AE50/AB50*100)</f>
        <v>0.52787858792477726</v>
      </c>
      <c r="AG50" s="238">
        <v>11898</v>
      </c>
      <c r="AH50">
        <v>11</v>
      </c>
      <c r="AI50">
        <v>2</v>
      </c>
      <c r="AJ50" s="227">
        <f>SUM(AI50/AH50*100)</f>
        <v>18.181818181818183</v>
      </c>
    </row>
    <row r="51" spans="1:36" x14ac:dyDescent="0.35">
      <c r="A51" s="291" t="s">
        <v>0</v>
      </c>
      <c r="B51" s="291" t="s">
        <v>0</v>
      </c>
      <c r="C51" s="293">
        <v>1457</v>
      </c>
      <c r="D51" s="2">
        <v>1458</v>
      </c>
      <c r="E51" s="2">
        <v>1460</v>
      </c>
      <c r="F51" s="2">
        <v>1465</v>
      </c>
      <c r="G51" s="2">
        <v>1472</v>
      </c>
      <c r="H51" s="2">
        <v>1595</v>
      </c>
      <c r="I51" s="2">
        <v>1723</v>
      </c>
      <c r="J51" s="2">
        <v>1723</v>
      </c>
      <c r="Y51" t="str">
        <f>IF(EXACT(A50,UPPER(A50)),"Elected","Excluded")</f>
        <v>Elected</v>
      </c>
    </row>
    <row r="52" spans="1:36" x14ac:dyDescent="0.35">
      <c r="A52" s="291" t="s">
        <v>3697</v>
      </c>
      <c r="B52" s="291" t="s">
        <v>33</v>
      </c>
      <c r="C52" s="293">
        <v>1295</v>
      </c>
      <c r="D52" s="1">
        <v>0</v>
      </c>
      <c r="E52" s="1">
        <v>11</v>
      </c>
      <c r="F52" s="1">
        <v>10</v>
      </c>
      <c r="G52" s="1">
        <v>5</v>
      </c>
      <c r="H52" s="1">
        <v>103</v>
      </c>
      <c r="I52" s="1">
        <v>425</v>
      </c>
      <c r="J52" s="1">
        <v>-149</v>
      </c>
      <c r="X52" t="str">
        <f t="shared" ref="X52" si="48">LEFT(MID(A52,FIND("(",A52)+1,LEN(A52)),FIND(")",MID(A52,FIND("(",A52)+1,LEN(A52)))-1)</f>
        <v>FF</v>
      </c>
      <c r="Z52" t="str">
        <f>Y53</f>
        <v>Elected</v>
      </c>
      <c r="AB52" t="s">
        <v>3692</v>
      </c>
      <c r="AC52" t="s">
        <v>3693</v>
      </c>
    </row>
    <row r="53" spans="1:36" x14ac:dyDescent="0.35">
      <c r="A53" s="291" t="s">
        <v>0</v>
      </c>
      <c r="B53" s="291" t="s">
        <v>0</v>
      </c>
      <c r="C53" s="293">
        <v>1295</v>
      </c>
      <c r="D53" s="2">
        <v>1295</v>
      </c>
      <c r="E53" s="2">
        <v>1306</v>
      </c>
      <c r="F53" s="2">
        <v>1316</v>
      </c>
      <c r="G53" s="2">
        <v>1321</v>
      </c>
      <c r="H53" s="2">
        <v>1424</v>
      </c>
      <c r="I53" s="2">
        <v>1849</v>
      </c>
      <c r="J53" s="2">
        <v>1700</v>
      </c>
      <c r="Y53" t="str">
        <f t="shared" ref="Y53" si="49">IF(EXACT(A52,UPPER(A52)),"Elected","Excluded")</f>
        <v>Elected</v>
      </c>
      <c r="AB53">
        <v>5</v>
      </c>
      <c r="AC53">
        <v>5</v>
      </c>
    </row>
    <row r="54" spans="1:36" x14ac:dyDescent="0.35">
      <c r="A54" s="291" t="s">
        <v>102</v>
      </c>
      <c r="B54" s="291" t="s">
        <v>33</v>
      </c>
      <c r="C54" s="293">
        <v>1068</v>
      </c>
      <c r="D54" s="1">
        <v>2</v>
      </c>
      <c r="E54" s="1">
        <v>8</v>
      </c>
      <c r="F54" s="1">
        <v>410</v>
      </c>
      <c r="G54" s="1">
        <v>7</v>
      </c>
      <c r="H54" s="1">
        <v>103</v>
      </c>
      <c r="I54" s="1">
        <v>87</v>
      </c>
      <c r="J54" s="1">
        <v>31</v>
      </c>
      <c r="X54" t="str">
        <f t="shared" ref="X54" si="50">LEFT(MID(A54,FIND("(",A54)+1,LEN(A54)),FIND(")",MID(A54,FIND("(",A54)+1,LEN(A54)))-1)</f>
        <v>SF</v>
      </c>
      <c r="Z54" t="str">
        <f t="shared" ref="Z54" si="51">Y55</f>
        <v>Elected</v>
      </c>
    </row>
    <row r="55" spans="1:36" x14ac:dyDescent="0.35">
      <c r="A55" s="291" t="s">
        <v>0</v>
      </c>
      <c r="B55" s="291" t="s">
        <v>0</v>
      </c>
      <c r="C55" s="293">
        <v>1068</v>
      </c>
      <c r="D55" s="2">
        <v>1070</v>
      </c>
      <c r="E55" s="2">
        <v>1078</v>
      </c>
      <c r="F55" s="2">
        <v>1488</v>
      </c>
      <c r="G55" s="2">
        <v>1495</v>
      </c>
      <c r="H55" s="2">
        <v>1598</v>
      </c>
      <c r="I55" s="2">
        <v>1685</v>
      </c>
      <c r="J55" s="2">
        <v>1716</v>
      </c>
      <c r="Y55" t="str">
        <f t="shared" ref="Y55" si="52">IF(EXACT(A54,UPPER(A54)),"Elected","Excluded")</f>
        <v>Elected</v>
      </c>
    </row>
    <row r="56" spans="1:36" x14ac:dyDescent="0.35">
      <c r="A56" s="291" t="s">
        <v>103</v>
      </c>
      <c r="B56" s="291" t="s">
        <v>31</v>
      </c>
      <c r="C56" s="293">
        <v>535</v>
      </c>
      <c r="D56" s="1">
        <v>2</v>
      </c>
      <c r="E56" s="1">
        <v>32</v>
      </c>
      <c r="F56" s="1">
        <v>-569</v>
      </c>
      <c r="G56" s="1">
        <v>0</v>
      </c>
      <c r="H56" s="1">
        <v>0</v>
      </c>
      <c r="I56" s="1">
        <v>0</v>
      </c>
      <c r="J56" s="1">
        <v>0</v>
      </c>
      <c r="X56" t="str">
        <f t="shared" ref="X56" si="53">LEFT(MID(A56,FIND("(",A56)+1,LEN(A56)),FIND(")",MID(A56,FIND("(",A56)+1,LEN(A56)))-1)</f>
        <v>SF</v>
      </c>
      <c r="Z56" t="str">
        <f t="shared" ref="Z56" si="54">Y57</f>
        <v>Excluded</v>
      </c>
    </row>
    <row r="57" spans="1:36" x14ac:dyDescent="0.35">
      <c r="A57" s="291" t="s">
        <v>0</v>
      </c>
      <c r="B57" s="291" t="s">
        <v>0</v>
      </c>
      <c r="C57" s="293">
        <v>535</v>
      </c>
      <c r="D57" s="2">
        <v>537</v>
      </c>
      <c r="E57" s="2">
        <v>569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Y57" t="str">
        <f t="shared" ref="Y57" si="55">IF(EXACT(A56,UPPER(A56)),"Elected","Excluded")</f>
        <v>Excluded</v>
      </c>
    </row>
    <row r="58" spans="1:36" x14ac:dyDescent="0.35">
      <c r="A58" s="291" t="s">
        <v>104</v>
      </c>
      <c r="B58" s="291" t="s">
        <v>33</v>
      </c>
      <c r="C58" s="293">
        <v>826</v>
      </c>
      <c r="D58" s="1">
        <v>0</v>
      </c>
      <c r="E58" s="1">
        <v>10</v>
      </c>
      <c r="F58" s="1">
        <v>14</v>
      </c>
      <c r="G58" s="1">
        <v>15</v>
      </c>
      <c r="H58" s="1">
        <v>121</v>
      </c>
      <c r="I58" s="1">
        <v>-986</v>
      </c>
      <c r="J58" s="1">
        <v>0</v>
      </c>
      <c r="X58" t="str">
        <f t="shared" ref="X58" si="56">LEFT(MID(A58,FIND("(",A58)+1,LEN(A58)),FIND(")",MID(A58,FIND("(",A58)+1,LEN(A58)))-1)</f>
        <v>FF</v>
      </c>
      <c r="Z58" t="str">
        <f>Y59</f>
        <v>Excluded</v>
      </c>
    </row>
    <row r="59" spans="1:36" x14ac:dyDescent="0.35">
      <c r="A59" s="291" t="s">
        <v>0</v>
      </c>
      <c r="B59" s="291" t="s">
        <v>0</v>
      </c>
      <c r="C59" s="293">
        <v>826</v>
      </c>
      <c r="D59" s="2">
        <v>826</v>
      </c>
      <c r="E59" s="2">
        <v>836</v>
      </c>
      <c r="F59" s="2">
        <v>850</v>
      </c>
      <c r="G59" s="2">
        <v>865</v>
      </c>
      <c r="H59" s="2">
        <v>986</v>
      </c>
      <c r="I59" s="2">
        <v>0</v>
      </c>
      <c r="J59" s="2">
        <v>0</v>
      </c>
      <c r="Y59" t="str">
        <f t="shared" ref="Y59" si="57">IF(EXACT(A58,UPPER(A58)),"Elected","Excluded")</f>
        <v>Excluded</v>
      </c>
    </row>
    <row r="60" spans="1:36" x14ac:dyDescent="0.35">
      <c r="A60" s="291" t="s">
        <v>105</v>
      </c>
      <c r="B60" s="291" t="s">
        <v>33</v>
      </c>
      <c r="C60" s="293">
        <v>109</v>
      </c>
      <c r="D60" s="1">
        <v>-109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X60" t="str">
        <f t="shared" ref="X60" si="58">LEFT(MID(A60,FIND("(",A60)+1,LEN(A60)),FIND(")",MID(A60,FIND("(",A60)+1,LEN(A60)))-1)</f>
        <v>IFP</v>
      </c>
      <c r="Z60" t="str">
        <f t="shared" ref="Z60" si="59">Y61</f>
        <v>Excluded</v>
      </c>
    </row>
    <row r="61" spans="1:36" x14ac:dyDescent="0.35">
      <c r="A61" s="291" t="s">
        <v>0</v>
      </c>
      <c r="B61" s="291" t="s">
        <v>0</v>
      </c>
      <c r="C61" s="293">
        <v>109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Y61" t="str">
        <f t="shared" ref="Y61" si="60">IF(EXACT(A60,UPPER(A60)),"Elected","Excluded")</f>
        <v>Excluded</v>
      </c>
    </row>
    <row r="62" spans="1:36" x14ac:dyDescent="0.35">
      <c r="A62" s="291" t="s">
        <v>106</v>
      </c>
      <c r="B62" s="291" t="s">
        <v>33</v>
      </c>
      <c r="C62" s="293">
        <v>958</v>
      </c>
      <c r="D62" s="1">
        <v>73</v>
      </c>
      <c r="E62" s="1">
        <v>19</v>
      </c>
      <c r="F62" s="1">
        <v>18</v>
      </c>
      <c r="G62" s="1">
        <v>6</v>
      </c>
      <c r="H62" s="1">
        <v>176</v>
      </c>
      <c r="I62" s="1">
        <v>142</v>
      </c>
      <c r="J62" s="1">
        <v>42</v>
      </c>
      <c r="X62" t="str">
        <f t="shared" ref="X62" si="61">LEFT(MID(A62,FIND("(",A62)+1,LEN(A62)),FIND(")",MID(A62,FIND("(",A62)+1,LEN(A62)))-1)</f>
        <v>TIP</v>
      </c>
      <c r="Z62" t="str">
        <f t="shared" ref="Z62" si="62">Y63</f>
        <v>Excluded</v>
      </c>
    </row>
    <row r="63" spans="1:36" x14ac:dyDescent="0.35">
      <c r="A63" s="291" t="s">
        <v>0</v>
      </c>
      <c r="B63" s="291" t="s">
        <v>0</v>
      </c>
      <c r="C63" s="293">
        <v>958</v>
      </c>
      <c r="D63" s="2">
        <v>1031</v>
      </c>
      <c r="E63" s="2">
        <v>1050</v>
      </c>
      <c r="F63" s="2">
        <v>1068</v>
      </c>
      <c r="G63" s="2">
        <v>1074</v>
      </c>
      <c r="H63" s="2">
        <v>1250</v>
      </c>
      <c r="I63" s="2">
        <v>1392</v>
      </c>
      <c r="J63" s="2">
        <v>1434</v>
      </c>
      <c r="Y63" t="str">
        <f t="shared" ref="Y63" si="63">IF(EXACT(A62,UPPER(A62)),"Elected","Excluded")</f>
        <v>Excluded</v>
      </c>
    </row>
    <row r="64" spans="1:36" x14ac:dyDescent="0.35">
      <c r="A64" s="291" t="s">
        <v>2751</v>
      </c>
      <c r="B64" s="291" t="s">
        <v>31</v>
      </c>
      <c r="C64" s="293">
        <v>761</v>
      </c>
      <c r="D64" s="1">
        <v>12</v>
      </c>
      <c r="E64" s="1">
        <v>19</v>
      </c>
      <c r="F64" s="1">
        <v>24</v>
      </c>
      <c r="G64" s="1">
        <v>5</v>
      </c>
      <c r="H64" s="1">
        <v>-821</v>
      </c>
      <c r="I64" s="1">
        <v>0</v>
      </c>
      <c r="J64" s="1">
        <v>0</v>
      </c>
      <c r="X64" t="str">
        <f t="shared" ref="X64" si="64">LEFT(MID(A64,FIND("(",A64)+1,LEN(A64)),FIND(")",MID(A64,FIND("(",A64)+1,LEN(A64)))-1)</f>
        <v>ANT</v>
      </c>
      <c r="Z64" t="str">
        <f t="shared" ref="Z64" si="65">Y65</f>
        <v>Excluded</v>
      </c>
    </row>
    <row r="65" spans="1:26" x14ac:dyDescent="0.35">
      <c r="A65" s="291" t="s">
        <v>0</v>
      </c>
      <c r="B65" s="291" t="s">
        <v>0</v>
      </c>
      <c r="C65" s="293">
        <v>761</v>
      </c>
      <c r="D65" s="2">
        <v>773</v>
      </c>
      <c r="E65" s="2">
        <v>792</v>
      </c>
      <c r="F65" s="2">
        <v>816</v>
      </c>
      <c r="G65" s="2">
        <v>821</v>
      </c>
      <c r="H65" s="2">
        <v>0</v>
      </c>
      <c r="I65" s="2">
        <v>0</v>
      </c>
      <c r="J65" s="2">
        <v>0</v>
      </c>
      <c r="Y65" t="str">
        <f t="shared" ref="Y65" si="66">IF(EXACT(A64,UPPER(A64)),"Elected","Excluded")</f>
        <v>Excluded</v>
      </c>
    </row>
    <row r="66" spans="1:26" x14ac:dyDescent="0.35">
      <c r="A66" s="291" t="s">
        <v>3694</v>
      </c>
      <c r="B66" s="291" t="s">
        <v>33</v>
      </c>
      <c r="C66" s="293">
        <v>1874</v>
      </c>
      <c r="D66" s="1">
        <v>0</v>
      </c>
      <c r="E66" s="1">
        <v>-174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X66" t="str">
        <f t="shared" ref="X66" si="67">LEFT(MID(A66,FIND("(",A66)+1,LEN(A66)),FIND(")",MID(A66,FIND("(",A66)+1,LEN(A66)))-1)</f>
        <v>INDI</v>
      </c>
      <c r="Z66" t="str">
        <f t="shared" ref="Z66" si="68">Y67</f>
        <v>Elected</v>
      </c>
    </row>
    <row r="67" spans="1:26" x14ac:dyDescent="0.35">
      <c r="A67" s="291" t="s">
        <v>0</v>
      </c>
      <c r="B67" s="291" t="s">
        <v>0</v>
      </c>
      <c r="C67" s="293">
        <v>1874</v>
      </c>
      <c r="D67" s="2">
        <v>1874</v>
      </c>
      <c r="E67" s="2">
        <v>1700</v>
      </c>
      <c r="F67" s="2">
        <v>1700</v>
      </c>
      <c r="G67" s="2">
        <v>1700</v>
      </c>
      <c r="H67" s="2">
        <v>1700</v>
      </c>
      <c r="I67" s="2">
        <v>1700</v>
      </c>
      <c r="J67" s="2">
        <v>1700</v>
      </c>
      <c r="Y67" t="str">
        <f t="shared" ref="Y67" si="69">IF(EXACT(A66,UPPER(A66)),"Elected","Excluded")</f>
        <v>Elected</v>
      </c>
    </row>
    <row r="68" spans="1:26" x14ac:dyDescent="0.35">
      <c r="A68" s="291" t="s">
        <v>3695</v>
      </c>
      <c r="B68" s="291" t="s">
        <v>33</v>
      </c>
      <c r="C68" s="293">
        <v>1252</v>
      </c>
      <c r="D68" s="1">
        <v>6</v>
      </c>
      <c r="E68" s="1">
        <v>73</v>
      </c>
      <c r="F68" s="1">
        <v>50</v>
      </c>
      <c r="G68" s="1">
        <v>18</v>
      </c>
      <c r="H68" s="1">
        <v>78</v>
      </c>
      <c r="I68" s="1">
        <v>86</v>
      </c>
      <c r="J68" s="1">
        <v>76</v>
      </c>
      <c r="X68" t="str">
        <f t="shared" ref="X68" si="70">LEFT(MID(A68,FIND("(",A68)+1,LEN(A68)),FIND(")",MID(A68,FIND("(",A68)+1,LEN(A68)))-1)</f>
        <v>FG</v>
      </c>
      <c r="Z68" t="str">
        <f t="shared" ref="Z68" si="71">Y69</f>
        <v>Elected</v>
      </c>
    </row>
    <row r="69" spans="1:26" x14ac:dyDescent="0.35">
      <c r="A69" s="291" t="s">
        <v>0</v>
      </c>
      <c r="B69" s="291" t="s">
        <v>0</v>
      </c>
      <c r="C69" s="293">
        <v>1252</v>
      </c>
      <c r="D69" s="2">
        <v>1258</v>
      </c>
      <c r="E69" s="2">
        <v>1331</v>
      </c>
      <c r="F69" s="2">
        <v>1381</v>
      </c>
      <c r="G69" s="2">
        <v>1399</v>
      </c>
      <c r="H69" s="2">
        <v>1477</v>
      </c>
      <c r="I69" s="2">
        <v>1563</v>
      </c>
      <c r="J69" s="2">
        <v>1639</v>
      </c>
      <c r="Y69" t="str">
        <f t="shared" ref="Y69" si="72">IF(EXACT(A68,UPPER(A68)),"Elected","Excluded")</f>
        <v>Elected</v>
      </c>
    </row>
    <row r="70" spans="1:26" x14ac:dyDescent="0.35">
      <c r="A70" s="291" t="s">
        <v>3698</v>
      </c>
      <c r="B70" s="291" t="s">
        <v>33</v>
      </c>
      <c r="C70" s="293">
        <v>1763</v>
      </c>
      <c r="D70" s="1">
        <v>0</v>
      </c>
      <c r="E70" s="1">
        <v>0</v>
      </c>
      <c r="F70" s="1">
        <v>0</v>
      </c>
      <c r="G70" s="1">
        <v>-63</v>
      </c>
      <c r="H70" s="1">
        <v>0</v>
      </c>
      <c r="I70" s="1">
        <v>0</v>
      </c>
      <c r="J70" s="1">
        <v>0</v>
      </c>
      <c r="X70" t="str">
        <f t="shared" ref="X70" si="73">LEFT(MID(A70,FIND("(",A70)+1,LEN(A70)),FIND(")",MID(A70,FIND("(",A70)+1,LEN(A70)))-1)</f>
        <v>FG</v>
      </c>
      <c r="Z70" t="str">
        <f t="shared" ref="Z70" si="74">Y71</f>
        <v>Elected</v>
      </c>
    </row>
    <row r="71" spans="1:26" x14ac:dyDescent="0.35">
      <c r="A71" s="291" t="s">
        <v>0</v>
      </c>
      <c r="B71" s="291" t="s">
        <v>0</v>
      </c>
      <c r="C71" s="293">
        <v>1763</v>
      </c>
      <c r="D71" s="2">
        <v>1763</v>
      </c>
      <c r="E71" s="2">
        <v>1763</v>
      </c>
      <c r="F71" s="2">
        <v>1763</v>
      </c>
      <c r="G71" s="2">
        <v>1700</v>
      </c>
      <c r="H71" s="2">
        <v>1700</v>
      </c>
      <c r="I71" s="2">
        <v>1700</v>
      </c>
      <c r="J71" s="2">
        <v>1700</v>
      </c>
      <c r="Y71" t="str">
        <f t="shared" ref="Y71" si="75">IF(EXACT(A70,UPPER(A70)),"Elected","Excluded")</f>
        <v>Elected</v>
      </c>
    </row>
    <row r="72" spans="1:26" x14ac:dyDescent="0.35">
      <c r="A72" s="291" t="s">
        <v>47</v>
      </c>
      <c r="B72" s="291" t="s">
        <v>0</v>
      </c>
      <c r="C72" s="292">
        <v>0</v>
      </c>
      <c r="D72" s="1">
        <f>(D50+D52+D54+D56+D58+D60+D62+D64+D66+D68+D70)*(-1)</f>
        <v>13</v>
      </c>
      <c r="E72" s="1">
        <f t="shared" ref="E72:J72" si="76">(E50+E52+E54+E56+E58+E60+E62+E64+E66+E68+E70)*(-1)</f>
        <v>0</v>
      </c>
      <c r="F72" s="1">
        <f t="shared" si="76"/>
        <v>38</v>
      </c>
      <c r="G72" s="1">
        <f t="shared" si="76"/>
        <v>0</v>
      </c>
      <c r="H72" s="1">
        <f t="shared" si="76"/>
        <v>117</v>
      </c>
      <c r="I72" s="1">
        <f t="shared" si="76"/>
        <v>118</v>
      </c>
      <c r="J72" s="1">
        <f t="shared" si="76"/>
        <v>0</v>
      </c>
    </row>
    <row r="73" spans="1:26" x14ac:dyDescent="0.35">
      <c r="A73" s="291" t="s">
        <v>0</v>
      </c>
      <c r="B73" s="291" t="s">
        <v>0</v>
      </c>
      <c r="C73" s="293">
        <v>0</v>
      </c>
      <c r="D73" s="2">
        <v>13</v>
      </c>
      <c r="E73" s="290">
        <v>13</v>
      </c>
      <c r="F73" s="290">
        <v>51</v>
      </c>
      <c r="G73" s="290">
        <v>51</v>
      </c>
      <c r="H73" s="290">
        <v>168</v>
      </c>
      <c r="I73" s="290">
        <v>286</v>
      </c>
      <c r="J73" s="290">
        <v>286</v>
      </c>
    </row>
    <row r="74" spans="1:26" x14ac:dyDescent="0.35">
      <c r="A74" t="s">
        <v>48</v>
      </c>
      <c r="B74" t="s">
        <v>0</v>
      </c>
      <c r="C74" s="2">
        <v>11898</v>
      </c>
      <c r="D74" s="2">
        <v>11898</v>
      </c>
      <c r="E74" s="2">
        <v>11898</v>
      </c>
      <c r="F74" s="2">
        <v>11898</v>
      </c>
      <c r="G74" s="2">
        <v>11898</v>
      </c>
      <c r="H74" s="2">
        <v>11898</v>
      </c>
      <c r="I74" s="2">
        <v>11898</v>
      </c>
      <c r="J74" s="2">
        <v>11898</v>
      </c>
    </row>
    <row r="77" spans="1:26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</row>
    <row r="78" spans="1:26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</row>
    <row r="79" spans="1:26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</row>
    <row r="80" spans="1:26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</row>
    <row r="81" spans="1:36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</row>
    <row r="82" spans="1:36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</row>
    <row r="83" spans="1:36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</row>
    <row r="84" spans="1:36" x14ac:dyDescent="0.35">
      <c r="A84" s="291" t="s">
        <v>107</v>
      </c>
      <c r="B84" s="291" t="s">
        <v>2</v>
      </c>
      <c r="C84" s="291" t="s">
        <v>3</v>
      </c>
      <c r="D84" t="s">
        <v>4</v>
      </c>
      <c r="E84" t="s">
        <v>5</v>
      </c>
      <c r="F84" t="s">
        <v>6</v>
      </c>
      <c r="G84" t="s">
        <v>7</v>
      </c>
      <c r="H84" t="s">
        <v>8</v>
      </c>
    </row>
    <row r="85" spans="1:36" x14ac:dyDescent="0.35">
      <c r="A85" s="291" t="s">
        <v>0</v>
      </c>
      <c r="B85" s="291" t="s">
        <v>0</v>
      </c>
      <c r="C85" s="291" t="s">
        <v>17</v>
      </c>
      <c r="D85" t="s">
        <v>108</v>
      </c>
      <c r="E85" t="s">
        <v>109</v>
      </c>
      <c r="F85" t="s">
        <v>110</v>
      </c>
      <c r="G85" t="s">
        <v>111</v>
      </c>
      <c r="H85" t="s">
        <v>112</v>
      </c>
      <c r="AA85" t="s">
        <v>2526</v>
      </c>
      <c r="AB85" t="s">
        <v>2525</v>
      </c>
      <c r="AC85" t="s">
        <v>2524</v>
      </c>
      <c r="AD85" t="s">
        <v>2523</v>
      </c>
      <c r="AE85" t="s">
        <v>759</v>
      </c>
      <c r="AF85" t="s">
        <v>2522</v>
      </c>
      <c r="AG85" t="s">
        <v>2521</v>
      </c>
      <c r="AH85" t="s">
        <v>2520</v>
      </c>
      <c r="AI85" t="s">
        <v>2519</v>
      </c>
      <c r="AJ85" t="s">
        <v>2518</v>
      </c>
    </row>
    <row r="86" spans="1:36" x14ac:dyDescent="0.35">
      <c r="A86" s="291" t="s">
        <v>113</v>
      </c>
      <c r="B86" s="291" t="s">
        <v>33</v>
      </c>
      <c r="C86" s="293">
        <v>1045</v>
      </c>
      <c r="D86" s="1">
        <v>43</v>
      </c>
      <c r="E86" s="1">
        <v>45</v>
      </c>
      <c r="F86" s="1">
        <v>67</v>
      </c>
      <c r="G86" s="1">
        <v>529</v>
      </c>
      <c r="H86" s="1">
        <v>-298</v>
      </c>
      <c r="X86" t="str">
        <f>LEFT(MID(A86,FIND("(",A86)+1,LEN(A86)),FIND(")",MID(A86,FIND("(",A86)+1,LEN(A86)))-1)</f>
        <v>SF</v>
      </c>
      <c r="Z86" t="str">
        <f>Y87</f>
        <v>Elected</v>
      </c>
      <c r="AA86">
        <v>6</v>
      </c>
      <c r="AB86" s="238">
        <v>19159</v>
      </c>
      <c r="AC86" s="238">
        <f>AG86+AE86</f>
        <v>10130</v>
      </c>
      <c r="AD86" s="227">
        <f>SUM(AC86/AB86*100)</f>
        <v>52.873323242340419</v>
      </c>
      <c r="AE86">
        <v>120</v>
      </c>
      <c r="AF86" s="227">
        <f>SUM(AE86/AB86*100)</f>
        <v>0.6263374915183465</v>
      </c>
      <c r="AG86" s="238">
        <v>10010</v>
      </c>
      <c r="AH86">
        <v>12</v>
      </c>
      <c r="AI86">
        <v>4</v>
      </c>
      <c r="AJ86" s="227">
        <f>SUM(AI86/AH86*100)</f>
        <v>33.333333333333329</v>
      </c>
    </row>
    <row r="87" spans="1:36" x14ac:dyDescent="0.35">
      <c r="A87" s="291" t="s">
        <v>0</v>
      </c>
      <c r="B87" s="291" t="s">
        <v>0</v>
      </c>
      <c r="C87" s="293">
        <v>1045</v>
      </c>
      <c r="D87" s="2">
        <v>1088</v>
      </c>
      <c r="E87" s="2">
        <v>1133</v>
      </c>
      <c r="F87" s="2">
        <v>1200</v>
      </c>
      <c r="G87" s="2">
        <v>1729</v>
      </c>
      <c r="H87" s="2">
        <v>1431</v>
      </c>
      <c r="Y87" t="str">
        <f>IF(EXACT(A86,UPPER(A86)),"Elected","Excluded")</f>
        <v>Elected</v>
      </c>
    </row>
    <row r="88" spans="1:36" x14ac:dyDescent="0.35">
      <c r="A88" s="291" t="s">
        <v>114</v>
      </c>
      <c r="B88" s="291" t="s">
        <v>31</v>
      </c>
      <c r="C88" s="293">
        <v>1017</v>
      </c>
      <c r="D88" s="1">
        <v>33</v>
      </c>
      <c r="E88" s="1">
        <v>20</v>
      </c>
      <c r="F88" s="1">
        <v>133</v>
      </c>
      <c r="G88" s="1">
        <v>72</v>
      </c>
      <c r="H88" s="1">
        <v>58</v>
      </c>
      <c r="X88" t="str">
        <f t="shared" ref="X88" si="77">LEFT(MID(A88,FIND("(",A88)+1,LEN(A88)),FIND(")",MID(A88,FIND("(",A88)+1,LEN(A88)))-1)</f>
        <v>FG</v>
      </c>
      <c r="Z88" t="str">
        <f>Y89</f>
        <v>Elected</v>
      </c>
      <c r="AB88" t="s">
        <v>3692</v>
      </c>
      <c r="AC88" t="s">
        <v>3693</v>
      </c>
    </row>
    <row r="89" spans="1:36" x14ac:dyDescent="0.35">
      <c r="A89" s="291" t="s">
        <v>0</v>
      </c>
      <c r="B89" s="291" t="s">
        <v>0</v>
      </c>
      <c r="C89" s="293">
        <v>1017</v>
      </c>
      <c r="D89" s="2">
        <v>1050</v>
      </c>
      <c r="E89" s="2">
        <v>1070</v>
      </c>
      <c r="F89" s="2">
        <v>1203</v>
      </c>
      <c r="G89" s="2">
        <v>1275</v>
      </c>
      <c r="H89" s="2">
        <v>1333</v>
      </c>
      <c r="Y89" t="str">
        <f t="shared" ref="Y89" si="78">IF(EXACT(A88,UPPER(A88)),"Elected","Excluded")</f>
        <v>Elected</v>
      </c>
      <c r="AB89">
        <v>5</v>
      </c>
      <c r="AC89">
        <v>4</v>
      </c>
    </row>
    <row r="90" spans="1:36" x14ac:dyDescent="0.35">
      <c r="A90" s="291" t="s">
        <v>3700</v>
      </c>
      <c r="B90" s="291" t="s">
        <v>33</v>
      </c>
      <c r="C90" s="293">
        <v>1627</v>
      </c>
      <c r="D90" s="1">
        <v>0</v>
      </c>
      <c r="E90" s="1">
        <v>-196</v>
      </c>
      <c r="F90" s="1">
        <v>0</v>
      </c>
      <c r="G90" s="1">
        <v>0</v>
      </c>
      <c r="H90" s="1">
        <v>0</v>
      </c>
      <c r="X90" t="str">
        <f t="shared" ref="X90" si="79">LEFT(MID(A90,FIND("(",A90)+1,LEN(A90)),FIND(")",MID(A90,FIND("(",A90)+1,LEN(A90)))-1)</f>
        <v>NON-P</v>
      </c>
      <c r="Z90" t="str">
        <f t="shared" ref="Z90" si="80">Y91</f>
        <v>Elected</v>
      </c>
      <c r="AA90" s="258" t="s">
        <v>2744</v>
      </c>
    </row>
    <row r="91" spans="1:36" x14ac:dyDescent="0.35">
      <c r="A91" s="291" t="s">
        <v>0</v>
      </c>
      <c r="B91" s="291" t="s">
        <v>0</v>
      </c>
      <c r="C91" s="293">
        <v>1627</v>
      </c>
      <c r="D91" s="2">
        <v>1627</v>
      </c>
      <c r="E91" s="2">
        <v>1431</v>
      </c>
      <c r="F91" s="2">
        <v>1431</v>
      </c>
      <c r="G91" s="2">
        <v>1431</v>
      </c>
      <c r="H91" s="2">
        <v>1431</v>
      </c>
      <c r="Y91" t="str">
        <f t="shared" ref="Y91" si="81">IF(EXACT(A90,UPPER(A90)),"Elected","Excluded")</f>
        <v>Elected</v>
      </c>
    </row>
    <row r="92" spans="1:36" x14ac:dyDescent="0.35">
      <c r="A92" s="291" t="s">
        <v>3701</v>
      </c>
      <c r="B92" s="291" t="s">
        <v>33</v>
      </c>
      <c r="C92" s="293">
        <v>1050</v>
      </c>
      <c r="D92" s="1">
        <v>109</v>
      </c>
      <c r="E92" s="1">
        <v>35</v>
      </c>
      <c r="F92" s="1">
        <v>99</v>
      </c>
      <c r="G92" s="1">
        <v>30</v>
      </c>
      <c r="H92" s="1">
        <v>26</v>
      </c>
      <c r="X92" t="str">
        <f t="shared" ref="X92" si="82">LEFT(MID(A92,FIND("(",A92)+1,LEN(A92)),FIND(")",MID(A92,FIND("(",A92)+1,LEN(A92)))-1)</f>
        <v>FF</v>
      </c>
      <c r="Z92" t="str">
        <f t="shared" ref="Z92" si="83">Y93</f>
        <v>Elected</v>
      </c>
    </row>
    <row r="93" spans="1:36" x14ac:dyDescent="0.35">
      <c r="A93" s="291" t="s">
        <v>0</v>
      </c>
      <c r="B93" s="291" t="s">
        <v>0</v>
      </c>
      <c r="C93" s="293">
        <v>1050</v>
      </c>
      <c r="D93" s="2">
        <v>1159</v>
      </c>
      <c r="E93" s="2">
        <v>1194</v>
      </c>
      <c r="F93" s="2">
        <v>1293</v>
      </c>
      <c r="G93" s="2">
        <v>1323</v>
      </c>
      <c r="H93" s="2">
        <v>1349</v>
      </c>
      <c r="Y93" t="str">
        <f t="shared" ref="Y93" si="84">IF(EXACT(A92,UPPER(A92)),"Elected","Excluded")</f>
        <v>Elected</v>
      </c>
    </row>
    <row r="94" spans="1:36" x14ac:dyDescent="0.35">
      <c r="A94" s="291" t="s">
        <v>2749</v>
      </c>
      <c r="B94" s="291" t="s">
        <v>31</v>
      </c>
      <c r="C94" s="293">
        <v>66</v>
      </c>
      <c r="D94" s="1">
        <v>2</v>
      </c>
      <c r="E94" s="1">
        <v>7</v>
      </c>
      <c r="F94" s="1">
        <v>-75</v>
      </c>
      <c r="G94" s="1">
        <v>0</v>
      </c>
      <c r="H94" s="1">
        <v>0</v>
      </c>
      <c r="X94" t="str">
        <f t="shared" ref="X94" si="85">LEFT(MID(A94,FIND("(",A94)+1,LEN(A94)),FIND(")",MID(A94,FIND("(",A94)+1,LEN(A94)))-1)</f>
        <v>NON-P</v>
      </c>
      <c r="Z94" t="str">
        <f>Y95</f>
        <v>Excluded</v>
      </c>
    </row>
    <row r="95" spans="1:36" x14ac:dyDescent="0.35">
      <c r="A95" s="291" t="s">
        <v>0</v>
      </c>
      <c r="B95" s="291" t="s">
        <v>0</v>
      </c>
      <c r="C95" s="293">
        <v>66</v>
      </c>
      <c r="D95" s="2">
        <v>68</v>
      </c>
      <c r="E95" s="2">
        <v>75</v>
      </c>
      <c r="F95" s="2">
        <v>0</v>
      </c>
      <c r="G95" s="2">
        <v>0</v>
      </c>
      <c r="H95" s="2">
        <v>0</v>
      </c>
      <c r="Y95" t="str">
        <f t="shared" ref="Y95" si="86">IF(EXACT(A94,UPPER(A94)),"Elected","Excluded")</f>
        <v>Excluded</v>
      </c>
    </row>
    <row r="96" spans="1:36" x14ac:dyDescent="0.35">
      <c r="A96" s="291" t="s">
        <v>3702</v>
      </c>
      <c r="B96" s="291" t="s">
        <v>33</v>
      </c>
      <c r="C96" s="293">
        <v>988</v>
      </c>
      <c r="D96" s="1">
        <v>60</v>
      </c>
      <c r="E96" s="1">
        <v>32</v>
      </c>
      <c r="F96" s="1">
        <v>86</v>
      </c>
      <c r="G96" s="1">
        <v>26</v>
      </c>
      <c r="H96" s="1">
        <v>17</v>
      </c>
      <c r="X96" t="str">
        <f t="shared" ref="X96" si="87">LEFT(MID(A96,FIND("(",A96)+1,LEN(A96)),FIND(")",MID(A96,FIND("(",A96)+1,LEN(A96)))-1)</f>
        <v>FG</v>
      </c>
      <c r="Z96" t="str">
        <f t="shared" ref="Z96" si="88">Y97</f>
        <v>Excluded</v>
      </c>
    </row>
    <row r="97" spans="1:26" x14ac:dyDescent="0.35">
      <c r="A97" s="291" t="s">
        <v>0</v>
      </c>
      <c r="B97" s="291" t="s">
        <v>0</v>
      </c>
      <c r="C97" s="293">
        <v>988</v>
      </c>
      <c r="D97" s="2">
        <v>1048</v>
      </c>
      <c r="E97" s="2">
        <v>1080</v>
      </c>
      <c r="F97" s="2">
        <v>1166</v>
      </c>
      <c r="G97" s="2">
        <v>1192</v>
      </c>
      <c r="H97" s="2">
        <v>1209</v>
      </c>
      <c r="Y97" t="str">
        <f t="shared" ref="Y97" si="89">IF(EXACT(A96,UPPER(A96)),"Elected","Excluded")</f>
        <v>Excluded</v>
      </c>
    </row>
    <row r="98" spans="1:26" x14ac:dyDescent="0.35">
      <c r="A98" s="291" t="s">
        <v>2746</v>
      </c>
      <c r="B98" s="291" t="s">
        <v>33</v>
      </c>
      <c r="C98" s="293">
        <v>104</v>
      </c>
      <c r="D98" s="1">
        <v>2</v>
      </c>
      <c r="E98" s="1">
        <v>3</v>
      </c>
      <c r="F98" s="1">
        <v>-109</v>
      </c>
      <c r="G98" s="1">
        <v>0</v>
      </c>
      <c r="H98" s="1">
        <v>0</v>
      </c>
      <c r="X98" t="str">
        <f t="shared" ref="X98" si="90">LEFT(MID(A98,FIND("(",A98)+1,LEN(A98)),FIND(")",MID(A98,FIND("(",A98)+1,LEN(A98)))-1)</f>
        <v>GRN</v>
      </c>
      <c r="Z98" t="str">
        <f t="shared" ref="Z98" si="91">Y99</f>
        <v>Excluded</v>
      </c>
    </row>
    <row r="99" spans="1:26" x14ac:dyDescent="0.35">
      <c r="A99" s="291" t="s">
        <v>0</v>
      </c>
      <c r="B99" s="291" t="s">
        <v>0</v>
      </c>
      <c r="C99" s="293">
        <v>104</v>
      </c>
      <c r="D99" s="2">
        <v>106</v>
      </c>
      <c r="E99" s="2">
        <v>109</v>
      </c>
      <c r="F99" s="2">
        <v>0</v>
      </c>
      <c r="G99" s="2">
        <v>0</v>
      </c>
      <c r="H99" s="2">
        <v>0</v>
      </c>
      <c r="Y99" t="str">
        <f t="shared" ref="Y99" si="92">IF(EXACT(A98,UPPER(A98)),"Elected","Excluded")</f>
        <v>Excluded</v>
      </c>
    </row>
    <row r="100" spans="1:26" x14ac:dyDescent="0.35">
      <c r="A100" s="291" t="s">
        <v>3699</v>
      </c>
      <c r="B100" s="291" t="s">
        <v>31</v>
      </c>
      <c r="C100" s="293">
        <v>1763</v>
      </c>
      <c r="D100" s="1">
        <v>-332</v>
      </c>
      <c r="E100" s="1">
        <v>0</v>
      </c>
      <c r="F100" s="1">
        <v>0</v>
      </c>
      <c r="G100" s="1">
        <v>0</v>
      </c>
      <c r="H100" s="1">
        <v>0</v>
      </c>
      <c r="X100" t="str">
        <f t="shared" ref="X100" si="93">LEFT(MID(A100,FIND("(",A100)+1,LEN(A100)),FIND(")",MID(A100,FIND("(",A100)+1,LEN(A100)))-1)</f>
        <v>FF</v>
      </c>
      <c r="Z100" t="str">
        <f t="shared" ref="Z100" si="94">Y101</f>
        <v>Elected</v>
      </c>
    </row>
    <row r="101" spans="1:26" x14ac:dyDescent="0.35">
      <c r="A101" s="291" t="s">
        <v>0</v>
      </c>
      <c r="B101" s="291" t="s">
        <v>0</v>
      </c>
      <c r="C101" s="293">
        <v>1763</v>
      </c>
      <c r="D101" s="2">
        <v>1431</v>
      </c>
      <c r="E101" s="2">
        <v>1431</v>
      </c>
      <c r="F101" s="2">
        <v>1431</v>
      </c>
      <c r="G101" s="2">
        <v>1431</v>
      </c>
      <c r="H101" s="2">
        <v>1431</v>
      </c>
      <c r="Y101" t="str">
        <f t="shared" ref="Y101" si="95">IF(EXACT(A100,UPPER(A100)),"Elected","Excluded")</f>
        <v>Elected</v>
      </c>
    </row>
    <row r="102" spans="1:26" x14ac:dyDescent="0.35">
      <c r="A102" s="291" t="s">
        <v>2752</v>
      </c>
      <c r="B102" s="291" t="s">
        <v>33</v>
      </c>
      <c r="C102" s="293">
        <v>225</v>
      </c>
      <c r="D102" s="1">
        <v>5</v>
      </c>
      <c r="E102" s="1">
        <v>14</v>
      </c>
      <c r="F102" s="1">
        <v>-244</v>
      </c>
      <c r="G102" s="1">
        <v>0</v>
      </c>
      <c r="H102" s="1">
        <v>0</v>
      </c>
      <c r="X102" t="str">
        <f t="shared" ref="X102" si="96">LEFT(MID(A102,FIND("(",A102)+1,LEN(A102)),FIND(")",MID(A102,FIND("(",A102)+1,LEN(A102)))-1)</f>
        <v>ANT</v>
      </c>
      <c r="Z102" t="str">
        <f t="shared" ref="Z102" si="97">Y103</f>
        <v>Excluded</v>
      </c>
    </row>
    <row r="103" spans="1:26" x14ac:dyDescent="0.35">
      <c r="A103" s="291" t="s">
        <v>0</v>
      </c>
      <c r="B103" s="291" t="s">
        <v>0</v>
      </c>
      <c r="C103" s="293">
        <v>225</v>
      </c>
      <c r="D103" s="2">
        <v>230</v>
      </c>
      <c r="E103" s="2">
        <v>244</v>
      </c>
      <c r="F103" s="2">
        <v>0</v>
      </c>
      <c r="G103" s="2">
        <v>0</v>
      </c>
      <c r="H103" s="2">
        <v>0</v>
      </c>
      <c r="Y103" t="str">
        <f t="shared" ref="Y103" si="98">IF(EXACT(A102,UPPER(A102)),"Elected","Excluded")</f>
        <v>Excluded</v>
      </c>
    </row>
    <row r="104" spans="1:26" x14ac:dyDescent="0.35">
      <c r="A104" s="291" t="s">
        <v>2745</v>
      </c>
      <c r="B104" s="291" t="s">
        <v>33</v>
      </c>
      <c r="C104" s="293">
        <v>338</v>
      </c>
      <c r="D104" s="1">
        <v>15</v>
      </c>
      <c r="E104" s="1">
        <v>12</v>
      </c>
      <c r="F104" s="1">
        <v>-365</v>
      </c>
      <c r="G104" s="1">
        <v>0</v>
      </c>
      <c r="H104" s="1">
        <v>0</v>
      </c>
      <c r="X104" t="str">
        <f t="shared" ref="X104" si="99">LEFT(MID(A104,FIND("(",A104)+1,LEN(A104)),FIND(")",MID(A104,FIND("(",A104)+1,LEN(A104)))-1)</f>
        <v>LAB</v>
      </c>
      <c r="Z104" t="str">
        <f t="shared" ref="Z104" si="100">Y105</f>
        <v>Excluded</v>
      </c>
    </row>
    <row r="105" spans="1:26" x14ac:dyDescent="0.35">
      <c r="A105" s="291" t="s">
        <v>0</v>
      </c>
      <c r="B105" s="291" t="s">
        <v>0</v>
      </c>
      <c r="C105" s="293">
        <v>338</v>
      </c>
      <c r="D105" s="2">
        <v>353</v>
      </c>
      <c r="E105" s="2">
        <v>365</v>
      </c>
      <c r="F105" s="2">
        <v>0</v>
      </c>
      <c r="G105" s="2">
        <v>0</v>
      </c>
      <c r="H105" s="2">
        <v>0</v>
      </c>
      <c r="Y105" t="str">
        <f t="shared" ref="Y105" si="101">IF(EXACT(A104,UPPER(A104)),"Elected","Excluded")</f>
        <v>Excluded</v>
      </c>
    </row>
    <row r="106" spans="1:26" x14ac:dyDescent="0.35">
      <c r="A106" s="291" t="s">
        <v>115</v>
      </c>
      <c r="B106" s="291" t="s">
        <v>33</v>
      </c>
      <c r="C106" s="293">
        <v>847</v>
      </c>
      <c r="D106" s="1">
        <v>9</v>
      </c>
      <c r="E106" s="1">
        <v>16</v>
      </c>
      <c r="F106" s="1">
        <v>112</v>
      </c>
      <c r="G106" s="1">
        <v>-984</v>
      </c>
      <c r="H106" s="1">
        <v>0</v>
      </c>
      <c r="X106" t="str">
        <f t="shared" ref="X106" si="102">LEFT(MID(A106,FIND("(",A106)+1,LEN(A106)),FIND(")",MID(A106,FIND("(",A106)+1,LEN(A106)))-1)</f>
        <v>SF</v>
      </c>
      <c r="Z106" t="str">
        <f t="shared" ref="Z106" si="103">Y107</f>
        <v>Excluded</v>
      </c>
    </row>
    <row r="107" spans="1:26" x14ac:dyDescent="0.35">
      <c r="A107" s="291" t="s">
        <v>0</v>
      </c>
      <c r="B107" s="291" t="s">
        <v>0</v>
      </c>
      <c r="C107" s="293">
        <v>847</v>
      </c>
      <c r="D107" s="2">
        <v>856</v>
      </c>
      <c r="E107" s="2">
        <v>872</v>
      </c>
      <c r="F107" s="2">
        <v>984</v>
      </c>
      <c r="G107" s="2">
        <v>0</v>
      </c>
      <c r="H107" s="2">
        <v>0</v>
      </c>
      <c r="Y107" t="str">
        <f t="shared" ref="Y107" si="104">IF(EXACT(A106,UPPER(A106)),"Elected","Excluded")</f>
        <v>Excluded</v>
      </c>
    </row>
    <row r="108" spans="1:26" x14ac:dyDescent="0.35">
      <c r="A108" s="291" t="s">
        <v>3703</v>
      </c>
      <c r="B108" s="291" t="s">
        <v>31</v>
      </c>
      <c r="C108" s="293">
        <v>940</v>
      </c>
      <c r="D108" s="1">
        <v>54</v>
      </c>
      <c r="E108" s="1">
        <v>12</v>
      </c>
      <c r="F108" s="1">
        <v>95</v>
      </c>
      <c r="G108" s="1">
        <v>195</v>
      </c>
      <c r="H108" s="1">
        <v>90</v>
      </c>
      <c r="X108" t="str">
        <f t="shared" ref="X108" si="105">LEFT(MID(A108,FIND("(",A108)+1,LEN(A108)),FIND(")",MID(A108,FIND("(",A108)+1,LEN(A108)))-1)</f>
        <v>FF</v>
      </c>
      <c r="Z108" t="str">
        <f t="shared" ref="Z108" si="106">Y109</f>
        <v>Elected</v>
      </c>
    </row>
    <row r="109" spans="1:26" x14ac:dyDescent="0.35">
      <c r="A109" s="291" t="s">
        <v>0</v>
      </c>
      <c r="B109" s="291" t="s">
        <v>0</v>
      </c>
      <c r="C109" s="293">
        <v>940</v>
      </c>
      <c r="D109" s="2">
        <v>994</v>
      </c>
      <c r="E109" s="2">
        <v>1006</v>
      </c>
      <c r="F109" s="2">
        <v>1101</v>
      </c>
      <c r="G109" s="2">
        <v>1296</v>
      </c>
      <c r="H109" s="2">
        <v>1386</v>
      </c>
      <c r="Y109" t="str">
        <f t="shared" ref="Y109" si="107">IF(EXACT(A108,UPPER(A108)),"Elected","Excluded")</f>
        <v>Elected</v>
      </c>
    </row>
    <row r="110" spans="1:26" x14ac:dyDescent="0.35">
      <c r="A110" s="291" t="s">
        <v>47</v>
      </c>
      <c r="B110" s="291" t="s">
        <v>0</v>
      </c>
      <c r="C110" s="292">
        <v>0</v>
      </c>
      <c r="D110" s="1">
        <f>(D86+D88+D90+D92+D94+D96+D98+D100+D102+D104+D106+D108)*(-1)</f>
        <v>0</v>
      </c>
      <c r="E110" s="1">
        <f t="shared" ref="E110:H110" si="108">(E86+E88+E90+E92+E94+E96+E98+E100+E102+E104+E106+E108)*(-1)</f>
        <v>0</v>
      </c>
      <c r="F110" s="1">
        <f t="shared" si="108"/>
        <v>201</v>
      </c>
      <c r="G110" s="1">
        <f t="shared" si="108"/>
        <v>132</v>
      </c>
      <c r="H110" s="1">
        <f t="shared" si="108"/>
        <v>107</v>
      </c>
    </row>
    <row r="111" spans="1:26" x14ac:dyDescent="0.35">
      <c r="A111" s="291" t="s">
        <v>0</v>
      </c>
      <c r="B111" s="291" t="s">
        <v>0</v>
      </c>
      <c r="C111" s="293">
        <v>0</v>
      </c>
      <c r="D111" s="2">
        <v>0</v>
      </c>
      <c r="E111" s="2">
        <v>0</v>
      </c>
      <c r="F111" s="2">
        <v>201</v>
      </c>
      <c r="G111" s="290">
        <v>333</v>
      </c>
      <c r="H111" s="290">
        <v>440</v>
      </c>
    </row>
    <row r="112" spans="1:26" x14ac:dyDescent="0.35">
      <c r="A112" t="s">
        <v>48</v>
      </c>
      <c r="B112" t="s">
        <v>0</v>
      </c>
      <c r="C112" s="2">
        <v>10010</v>
      </c>
      <c r="D112" s="2">
        <v>10010</v>
      </c>
      <c r="E112" s="2">
        <v>10010</v>
      </c>
      <c r="F112" s="2">
        <v>10010</v>
      </c>
      <c r="G112" s="2">
        <v>10010</v>
      </c>
      <c r="H112" s="2">
        <v>10010</v>
      </c>
    </row>
    <row r="126" spans="1:36" x14ac:dyDescent="0.35">
      <c r="B126" t="s">
        <v>2596</v>
      </c>
      <c r="AA126" t="s">
        <v>2526</v>
      </c>
      <c r="AB126" t="s">
        <v>2525</v>
      </c>
      <c r="AC126" t="s">
        <v>2524</v>
      </c>
      <c r="AD126" t="s">
        <v>2523</v>
      </c>
      <c r="AE126" t="s">
        <v>759</v>
      </c>
      <c r="AF126" t="s">
        <v>2522</v>
      </c>
      <c r="AG126" t="s">
        <v>2521</v>
      </c>
      <c r="AH126" t="s">
        <v>2520</v>
      </c>
      <c r="AI126" t="s">
        <v>2519</v>
      </c>
      <c r="AJ126" t="s">
        <v>2518</v>
      </c>
    </row>
    <row r="127" spans="1:36" x14ac:dyDescent="0.35">
      <c r="A127" t="s">
        <v>2535</v>
      </c>
      <c r="B127" s="2">
        <f>C16+C18+C32+C52+C58+C92+C100+C108</f>
        <v>9375</v>
      </c>
      <c r="AA127">
        <f>AA86+AA50+AA10</f>
        <v>18</v>
      </c>
      <c r="AB127" s="238">
        <f>AB86+AB50+AB10</f>
        <v>61786</v>
      </c>
      <c r="AC127" s="238">
        <f>AG127+AE127</f>
        <v>34287</v>
      </c>
      <c r="AD127" s="227">
        <f>SUM(AC127/AB127*100)</f>
        <v>55.493153788884207</v>
      </c>
      <c r="AE127">
        <f>AE86+AE50+AE10</f>
        <v>373</v>
      </c>
      <c r="AF127" s="227">
        <f>SUM(AE127/AB127*100)</f>
        <v>0.60369663030459975</v>
      </c>
      <c r="AG127" s="238">
        <f>AG86+AG50+AG10</f>
        <v>33914</v>
      </c>
      <c r="AH127" s="238">
        <f>AH86+AH50+AH10</f>
        <v>36</v>
      </c>
      <c r="AI127" s="238">
        <f>AI86+AI50+AI10</f>
        <v>10</v>
      </c>
      <c r="AJ127" s="227">
        <f>SUM(AI127/AH127*100)</f>
        <v>27.777777777777779</v>
      </c>
    </row>
    <row r="128" spans="1:36" x14ac:dyDescent="0.35">
      <c r="A128" t="s">
        <v>2534</v>
      </c>
      <c r="B128" s="2">
        <f>C34+C50+C68+C70+C88+C96+C10</f>
        <v>9553</v>
      </c>
    </row>
    <row r="129" spans="1:29" x14ac:dyDescent="0.35">
      <c r="A129" t="s">
        <v>2536</v>
      </c>
      <c r="B129" s="2">
        <f>C12+C22+C24+C56+C54+C106+C86</f>
        <v>5642</v>
      </c>
      <c r="AB129" t="s">
        <v>3692</v>
      </c>
      <c r="AC129" t="s">
        <v>3693</v>
      </c>
    </row>
    <row r="130" spans="1:29" x14ac:dyDescent="0.35">
      <c r="A130" t="s">
        <v>2727</v>
      </c>
      <c r="B130" s="2">
        <f>C104</f>
        <v>338</v>
      </c>
      <c r="AB130" s="238">
        <f>AB89+AB53+AB13</f>
        <v>16</v>
      </c>
      <c r="AC130" s="238">
        <f>AC89+AC53+AC13</f>
        <v>13</v>
      </c>
    </row>
    <row r="131" spans="1:29" x14ac:dyDescent="0.35">
      <c r="A131" t="s">
        <v>2574</v>
      </c>
      <c r="B131">
        <v>0</v>
      </c>
    </row>
    <row r="132" spans="1:29" x14ac:dyDescent="0.35">
      <c r="A132" t="s">
        <v>2573</v>
      </c>
      <c r="B132" s="2">
        <f>C98</f>
        <v>104</v>
      </c>
    </row>
    <row r="133" spans="1:29" x14ac:dyDescent="0.35">
      <c r="A133" t="s">
        <v>2575</v>
      </c>
      <c r="B133" s="2">
        <f>C30+C66</f>
        <v>2518</v>
      </c>
    </row>
    <row r="134" spans="1:29" x14ac:dyDescent="0.35">
      <c r="A134" t="s">
        <v>2594</v>
      </c>
      <c r="B134">
        <v>0</v>
      </c>
    </row>
    <row r="135" spans="1:29" x14ac:dyDescent="0.35">
      <c r="A135" t="s">
        <v>2576</v>
      </c>
      <c r="B135" s="2">
        <f>C28+C64+C102</f>
        <v>2758</v>
      </c>
    </row>
    <row r="136" spans="1:29" x14ac:dyDescent="0.35">
      <c r="A136" t="s">
        <v>2590</v>
      </c>
      <c r="B136">
        <v>0</v>
      </c>
    </row>
    <row r="137" spans="1:29" x14ac:dyDescent="0.35">
      <c r="A137" t="s">
        <v>2582</v>
      </c>
      <c r="B137">
        <v>0</v>
      </c>
    </row>
    <row r="138" spans="1:29" x14ac:dyDescent="0.35">
      <c r="A138" t="s">
        <v>2583</v>
      </c>
      <c r="B138">
        <v>109</v>
      </c>
    </row>
    <row r="139" spans="1:29" x14ac:dyDescent="0.35">
      <c r="A139" t="s">
        <v>2584</v>
      </c>
      <c r="B139">
        <v>0</v>
      </c>
    </row>
    <row r="140" spans="1:29" x14ac:dyDescent="0.35">
      <c r="A140" t="s">
        <v>2577</v>
      </c>
      <c r="B140">
        <v>0</v>
      </c>
    </row>
    <row r="141" spans="1:29" x14ac:dyDescent="0.35">
      <c r="A141" t="s">
        <v>2578</v>
      </c>
      <c r="B141">
        <v>0</v>
      </c>
    </row>
    <row r="142" spans="1:29" x14ac:dyDescent="0.35">
      <c r="A142" t="s">
        <v>2581</v>
      </c>
      <c r="B142">
        <v>0</v>
      </c>
    </row>
    <row r="143" spans="1:29" x14ac:dyDescent="0.35">
      <c r="A143" t="s">
        <v>2579</v>
      </c>
      <c r="B143">
        <v>0</v>
      </c>
    </row>
    <row r="144" spans="1:29" x14ac:dyDescent="0.35">
      <c r="A144" t="s">
        <v>2585</v>
      </c>
      <c r="B144">
        <v>0</v>
      </c>
    </row>
    <row r="145" spans="1:12" x14ac:dyDescent="0.35">
      <c r="A145" t="s">
        <v>2591</v>
      </c>
      <c r="B145">
        <v>0</v>
      </c>
    </row>
    <row r="146" spans="1:12" x14ac:dyDescent="0.35">
      <c r="A146" t="s">
        <v>2586</v>
      </c>
      <c r="B146" s="2">
        <f>C62</f>
        <v>958</v>
      </c>
    </row>
    <row r="147" spans="1:12" x14ac:dyDescent="0.35">
      <c r="A147" t="s">
        <v>2587</v>
      </c>
      <c r="B147">
        <v>0</v>
      </c>
    </row>
    <row r="148" spans="1:12" x14ac:dyDescent="0.35">
      <c r="A148" t="s">
        <v>2580</v>
      </c>
      <c r="B148">
        <v>0</v>
      </c>
    </row>
    <row r="149" spans="1:12" x14ac:dyDescent="0.35">
      <c r="A149" t="s">
        <v>2592</v>
      </c>
      <c r="B149">
        <v>0</v>
      </c>
    </row>
    <row r="150" spans="1:12" x14ac:dyDescent="0.35">
      <c r="A150" t="s">
        <v>2597</v>
      </c>
      <c r="B150">
        <v>0</v>
      </c>
    </row>
    <row r="151" spans="1:12" x14ac:dyDescent="0.35">
      <c r="A151" t="s">
        <v>2588</v>
      </c>
      <c r="B151">
        <v>0</v>
      </c>
    </row>
    <row r="152" spans="1:12" x14ac:dyDescent="0.35">
      <c r="A152" t="s">
        <v>2589</v>
      </c>
      <c r="B152">
        <v>0</v>
      </c>
    </row>
    <row r="153" spans="1:12" x14ac:dyDescent="0.35">
      <c r="A153" t="s">
        <v>2741</v>
      </c>
      <c r="B153" s="2">
        <f>C14+C20+C26+C94+C90</f>
        <v>2559</v>
      </c>
    </row>
    <row r="154" spans="1:12" x14ac:dyDescent="0.35">
      <c r="B154" s="2">
        <f>SUM(B127:B153)</f>
        <v>33914</v>
      </c>
    </row>
    <row r="156" spans="1:12" x14ac:dyDescent="0.35">
      <c r="A156" s="2"/>
      <c r="B156" s="2"/>
      <c r="C156" s="2"/>
      <c r="D156" s="2"/>
      <c r="E156" s="2"/>
      <c r="F156" s="2"/>
      <c r="G156" s="2"/>
      <c r="H156" s="240" t="s">
        <v>2648</v>
      </c>
      <c r="I156" s="2"/>
      <c r="J156" s="2"/>
      <c r="K156" s="2"/>
      <c r="L156" s="240" t="s">
        <v>2649</v>
      </c>
    </row>
    <row r="157" spans="1:12" x14ac:dyDescent="0.35">
      <c r="D157" s="241" t="s">
        <v>2529</v>
      </c>
      <c r="E157" s="241" t="s">
        <v>2650</v>
      </c>
      <c r="F157" s="241" t="s">
        <v>2651</v>
      </c>
      <c r="G157" s="241" t="s">
        <v>2650</v>
      </c>
      <c r="H157" s="241" t="s">
        <v>2652</v>
      </c>
      <c r="I157" s="241" t="s">
        <v>2653</v>
      </c>
      <c r="J157" s="241" t="s">
        <v>2649</v>
      </c>
      <c r="K157" s="241" t="s">
        <v>2654</v>
      </c>
      <c r="L157" s="241" t="s">
        <v>2652</v>
      </c>
    </row>
    <row r="158" spans="1:12" x14ac:dyDescent="0.35">
      <c r="D158" s="241" t="s">
        <v>2655</v>
      </c>
      <c r="E158" s="241" t="s">
        <v>2655</v>
      </c>
      <c r="F158" s="241" t="s">
        <v>2652</v>
      </c>
      <c r="G158" s="241" t="s">
        <v>2656</v>
      </c>
      <c r="H158" s="241" t="s">
        <v>2656</v>
      </c>
      <c r="I158" s="241" t="s">
        <v>2655</v>
      </c>
      <c r="J158" s="241" t="s">
        <v>2652</v>
      </c>
      <c r="K158" s="241" t="s">
        <v>2656</v>
      </c>
      <c r="L158" s="241" t="s">
        <v>2656</v>
      </c>
    </row>
    <row r="159" spans="1:12" x14ac:dyDescent="0.35">
      <c r="A159" s="238">
        <f>SUMIFS($C$10:$C$284, $X$10:$X$284, B159)</f>
        <v>9375</v>
      </c>
      <c r="B159" t="s">
        <v>2657</v>
      </c>
      <c r="C159" t="s">
        <v>2535</v>
      </c>
      <c r="D159" s="242">
        <f>E159+I159</f>
        <v>8</v>
      </c>
      <c r="E159" s="238">
        <f>COUNTIFS($X$10:$X$283, B159,$B$10:$B$283,"F")</f>
        <v>2</v>
      </c>
      <c r="F159" s="243">
        <f t="shared" ref="F159:F185" si="109">IFERROR(E159/D159,0)</f>
        <v>0.25</v>
      </c>
      <c r="G159">
        <f>COUNTIFS($X$10:$X$283, B159,$B$10:$B$283,"F",$Z$10:$Z$283,"Elected")</f>
        <v>2</v>
      </c>
      <c r="H159" s="244">
        <f>IFERROR(G159/D159,0)</f>
        <v>0.25</v>
      </c>
      <c r="I159" s="245">
        <f>COUNTIFS($X$10:$X$283, B159,$B$10:$B$283,"M")</f>
        <v>6</v>
      </c>
      <c r="J159" s="243">
        <f>IFERROR(I159/D159,0)</f>
        <v>0.75</v>
      </c>
      <c r="K159">
        <f>COUNTIFS($X$10:$X$283, B159,$B$10:$B$283,"M",$Z$10:$Z$283,"Elected")</f>
        <v>4</v>
      </c>
      <c r="L159" s="243">
        <f>IFERROR(K159/D159,0)</f>
        <v>0.5</v>
      </c>
    </row>
    <row r="160" spans="1:12" x14ac:dyDescent="0.35">
      <c r="A160" s="238">
        <f t="shared" ref="A160:A184" si="110">SUMIFS($C$10:$C$284, $X$10:$X$284, B160)</f>
        <v>9553</v>
      </c>
      <c r="B160" t="s">
        <v>2658</v>
      </c>
      <c r="C160" t="s">
        <v>2534</v>
      </c>
      <c r="D160" s="242">
        <f t="shared" ref="D160:D185" si="111">E160+I160</f>
        <v>7</v>
      </c>
      <c r="E160" s="238">
        <f t="shared" ref="E160:E185" si="112">COUNTIFS($X$10:$X$283, B160,$B$10:$B$283,"F")</f>
        <v>2</v>
      </c>
      <c r="F160" s="243">
        <f t="shared" si="109"/>
        <v>0.2857142857142857</v>
      </c>
      <c r="G160">
        <f t="shared" ref="G160:G185" si="113">COUNTIFS($X$10:$X$283, B160,$B$10:$B$283,"F",$Z$10:$Z$283,"Elected")</f>
        <v>2</v>
      </c>
      <c r="H160" s="244">
        <f t="shared" ref="H160:H185" si="114">IFERROR(G160/D160,0)</f>
        <v>0.2857142857142857</v>
      </c>
      <c r="I160" s="245">
        <f t="shared" ref="I160:I185" si="115">COUNTIFS($X$10:$X$283, B160,$B$10:$B$283,"M")</f>
        <v>5</v>
      </c>
      <c r="J160" s="243">
        <f t="shared" ref="J160:J185" si="116">IFERROR(I160/D160,0)</f>
        <v>0.7142857142857143</v>
      </c>
      <c r="K160">
        <f t="shared" ref="K160:K185" si="117">COUNTIFS($X$10:$X$283, B160,$B$10:$B$283,"M",$Z$10:$Z$283,"Elected")</f>
        <v>4</v>
      </c>
      <c r="L160" s="243">
        <f t="shared" ref="L160:L185" si="118">IFERROR(K160/D160,0)</f>
        <v>0.5714285714285714</v>
      </c>
    </row>
    <row r="161" spans="1:12" x14ac:dyDescent="0.35">
      <c r="A161" s="238">
        <f t="shared" si="110"/>
        <v>5642</v>
      </c>
      <c r="B161" t="s">
        <v>2659</v>
      </c>
      <c r="C161" t="s">
        <v>2536</v>
      </c>
      <c r="D161" s="242">
        <f t="shared" si="111"/>
        <v>7</v>
      </c>
      <c r="E161" s="238">
        <f t="shared" si="112"/>
        <v>2</v>
      </c>
      <c r="F161" s="243">
        <f t="shared" si="109"/>
        <v>0.2857142857142857</v>
      </c>
      <c r="G161">
        <f t="shared" si="113"/>
        <v>0</v>
      </c>
      <c r="H161" s="244">
        <f t="shared" si="114"/>
        <v>0</v>
      </c>
      <c r="I161" s="245">
        <f t="shared" si="115"/>
        <v>5</v>
      </c>
      <c r="J161" s="243">
        <f t="shared" si="116"/>
        <v>0.7142857142857143</v>
      </c>
      <c r="K161">
        <f t="shared" si="117"/>
        <v>3</v>
      </c>
      <c r="L161" s="243">
        <f t="shared" si="118"/>
        <v>0.42857142857142855</v>
      </c>
    </row>
    <row r="162" spans="1:12" x14ac:dyDescent="0.35">
      <c r="A162" s="238">
        <f>SUMIFS($C$10:$C$284, $X$10:$X$284, B162)</f>
        <v>338</v>
      </c>
      <c r="B162" t="s">
        <v>2661</v>
      </c>
      <c r="C162" t="s">
        <v>2727</v>
      </c>
      <c r="D162" s="242">
        <f t="shared" si="111"/>
        <v>1</v>
      </c>
      <c r="E162" s="238">
        <f t="shared" si="112"/>
        <v>0</v>
      </c>
      <c r="F162" s="243">
        <f t="shared" si="109"/>
        <v>0</v>
      </c>
      <c r="G162">
        <f t="shared" si="113"/>
        <v>0</v>
      </c>
      <c r="H162" s="244">
        <f t="shared" si="114"/>
        <v>0</v>
      </c>
      <c r="I162" s="245">
        <f t="shared" si="115"/>
        <v>1</v>
      </c>
      <c r="J162" s="243">
        <f t="shared" si="116"/>
        <v>1</v>
      </c>
      <c r="K162">
        <f t="shared" si="117"/>
        <v>0</v>
      </c>
      <c r="L162" s="243">
        <f t="shared" si="118"/>
        <v>0</v>
      </c>
    </row>
    <row r="163" spans="1:12" x14ac:dyDescent="0.35">
      <c r="A163" s="238">
        <f t="shared" si="110"/>
        <v>0</v>
      </c>
      <c r="B163" t="s">
        <v>2663</v>
      </c>
      <c r="C163" t="s">
        <v>2574</v>
      </c>
      <c r="D163" s="242">
        <f t="shared" si="111"/>
        <v>0</v>
      </c>
      <c r="E163" s="238">
        <f t="shared" si="112"/>
        <v>0</v>
      </c>
      <c r="F163" s="243">
        <f t="shared" si="109"/>
        <v>0</v>
      </c>
      <c r="G163">
        <f t="shared" si="113"/>
        <v>0</v>
      </c>
      <c r="H163" s="244">
        <f t="shared" si="114"/>
        <v>0</v>
      </c>
      <c r="I163" s="245">
        <f t="shared" si="115"/>
        <v>0</v>
      </c>
      <c r="J163" s="243">
        <f t="shared" si="116"/>
        <v>0</v>
      </c>
      <c r="K163">
        <f t="shared" si="117"/>
        <v>0</v>
      </c>
      <c r="L163" s="243">
        <f t="shared" si="118"/>
        <v>0</v>
      </c>
    </row>
    <row r="164" spans="1:12" x14ac:dyDescent="0.35">
      <c r="A164" s="238">
        <f t="shared" si="110"/>
        <v>104</v>
      </c>
      <c r="B164" t="s">
        <v>2689</v>
      </c>
      <c r="C164" t="s">
        <v>2573</v>
      </c>
      <c r="D164" s="242">
        <f t="shared" si="111"/>
        <v>1</v>
      </c>
      <c r="E164" s="238">
        <f t="shared" si="112"/>
        <v>0</v>
      </c>
      <c r="F164" s="243">
        <f t="shared" si="109"/>
        <v>0</v>
      </c>
      <c r="G164">
        <f t="shared" si="113"/>
        <v>0</v>
      </c>
      <c r="H164" s="244">
        <f t="shared" si="114"/>
        <v>0</v>
      </c>
      <c r="I164" s="245">
        <f t="shared" si="115"/>
        <v>1</v>
      </c>
      <c r="J164" s="243">
        <f t="shared" si="116"/>
        <v>1</v>
      </c>
      <c r="K164">
        <f t="shared" si="117"/>
        <v>0</v>
      </c>
      <c r="L164" s="243">
        <f t="shared" si="118"/>
        <v>0</v>
      </c>
    </row>
    <row r="165" spans="1:12" x14ac:dyDescent="0.35">
      <c r="A165" s="238">
        <f t="shared" si="110"/>
        <v>2518</v>
      </c>
      <c r="B165" t="s">
        <v>2662</v>
      </c>
      <c r="C165" t="s">
        <v>2575</v>
      </c>
      <c r="D165" s="242">
        <f t="shared" si="111"/>
        <v>2</v>
      </c>
      <c r="E165" s="238">
        <f t="shared" si="112"/>
        <v>0</v>
      </c>
      <c r="F165" s="243">
        <f t="shared" si="109"/>
        <v>0</v>
      </c>
      <c r="G165">
        <f t="shared" si="113"/>
        <v>0</v>
      </c>
      <c r="H165" s="244">
        <f t="shared" si="114"/>
        <v>0</v>
      </c>
      <c r="I165" s="245">
        <f t="shared" si="115"/>
        <v>2</v>
      </c>
      <c r="J165" s="243">
        <f t="shared" si="116"/>
        <v>1</v>
      </c>
      <c r="K165">
        <f t="shared" si="117"/>
        <v>1</v>
      </c>
      <c r="L165" s="243">
        <f t="shared" si="118"/>
        <v>0.5</v>
      </c>
    </row>
    <row r="166" spans="1:12" x14ac:dyDescent="0.35">
      <c r="A166" s="238">
        <f t="shared" si="110"/>
        <v>0</v>
      </c>
      <c r="B166" t="s">
        <v>2660</v>
      </c>
      <c r="C166" t="s">
        <v>2594</v>
      </c>
      <c r="D166" s="242">
        <f t="shared" si="111"/>
        <v>0</v>
      </c>
      <c r="E166" s="238">
        <f t="shared" si="112"/>
        <v>0</v>
      </c>
      <c r="F166" s="243">
        <f t="shared" si="109"/>
        <v>0</v>
      </c>
      <c r="G166">
        <f t="shared" si="113"/>
        <v>0</v>
      </c>
      <c r="H166" s="244">
        <f t="shared" si="114"/>
        <v>0</v>
      </c>
      <c r="I166" s="245">
        <f t="shared" si="115"/>
        <v>0</v>
      </c>
      <c r="J166" s="243">
        <f t="shared" si="116"/>
        <v>0</v>
      </c>
      <c r="K166">
        <f t="shared" si="117"/>
        <v>0</v>
      </c>
      <c r="L166" s="243">
        <f t="shared" si="118"/>
        <v>0</v>
      </c>
    </row>
    <row r="167" spans="1:12" x14ac:dyDescent="0.35">
      <c r="A167" s="238">
        <f t="shared" si="110"/>
        <v>2758</v>
      </c>
      <c r="B167" t="s">
        <v>2688</v>
      </c>
      <c r="C167" t="s">
        <v>2576</v>
      </c>
      <c r="D167" s="242">
        <f t="shared" si="111"/>
        <v>3</v>
      </c>
      <c r="E167" s="238">
        <f t="shared" si="112"/>
        <v>2</v>
      </c>
      <c r="F167" s="243">
        <f t="shared" si="109"/>
        <v>0.66666666666666663</v>
      </c>
      <c r="G167">
        <f t="shared" si="113"/>
        <v>1</v>
      </c>
      <c r="H167" s="244">
        <f t="shared" si="114"/>
        <v>0.33333333333333331</v>
      </c>
      <c r="I167" s="245">
        <f t="shared" si="115"/>
        <v>1</v>
      </c>
      <c r="J167" s="243">
        <f t="shared" si="116"/>
        <v>0.33333333333333331</v>
      </c>
      <c r="K167">
        <f t="shared" si="117"/>
        <v>0</v>
      </c>
      <c r="L167" s="243">
        <f t="shared" si="118"/>
        <v>0</v>
      </c>
    </row>
    <row r="168" spans="1:12" x14ac:dyDescent="0.35">
      <c r="A168" s="238">
        <f t="shared" si="110"/>
        <v>0</v>
      </c>
      <c r="C168" t="s">
        <v>2590</v>
      </c>
      <c r="D168" s="242">
        <f t="shared" si="111"/>
        <v>0</v>
      </c>
      <c r="E168" s="238">
        <f t="shared" si="112"/>
        <v>0</v>
      </c>
      <c r="F168" s="243">
        <f t="shared" si="109"/>
        <v>0</v>
      </c>
      <c r="G168">
        <f t="shared" si="113"/>
        <v>0</v>
      </c>
      <c r="H168" s="244">
        <f t="shared" si="114"/>
        <v>0</v>
      </c>
      <c r="I168" s="245">
        <f t="shared" si="115"/>
        <v>0</v>
      </c>
      <c r="J168" s="243">
        <f t="shared" si="116"/>
        <v>0</v>
      </c>
      <c r="K168">
        <f t="shared" si="117"/>
        <v>0</v>
      </c>
      <c r="L168" s="243">
        <f t="shared" si="118"/>
        <v>0</v>
      </c>
    </row>
    <row r="169" spans="1:12" x14ac:dyDescent="0.35">
      <c r="A169" s="238">
        <f t="shared" si="110"/>
        <v>0</v>
      </c>
      <c r="B169" t="s">
        <v>2671</v>
      </c>
      <c r="C169" t="s">
        <v>2582</v>
      </c>
      <c r="D169" s="242">
        <f t="shared" si="111"/>
        <v>0</v>
      </c>
      <c r="E169" s="238">
        <f t="shared" si="112"/>
        <v>0</v>
      </c>
      <c r="F169" s="243">
        <f t="shared" si="109"/>
        <v>0</v>
      </c>
      <c r="G169">
        <f t="shared" si="113"/>
        <v>0</v>
      </c>
      <c r="H169" s="244">
        <f t="shared" si="114"/>
        <v>0</v>
      </c>
      <c r="I169" s="245">
        <f t="shared" si="115"/>
        <v>0</v>
      </c>
      <c r="J169" s="243">
        <f t="shared" si="116"/>
        <v>0</v>
      </c>
      <c r="K169">
        <f t="shared" si="117"/>
        <v>0</v>
      </c>
      <c r="L169" s="243">
        <f t="shared" si="118"/>
        <v>0</v>
      </c>
    </row>
    <row r="170" spans="1:12" x14ac:dyDescent="0.35">
      <c r="A170" s="238">
        <f t="shared" si="110"/>
        <v>109</v>
      </c>
      <c r="B170" t="s">
        <v>2665</v>
      </c>
      <c r="C170" t="s">
        <v>2598</v>
      </c>
      <c r="D170" s="242">
        <f t="shared" si="111"/>
        <v>1</v>
      </c>
      <c r="E170" s="238">
        <f t="shared" si="112"/>
        <v>0</v>
      </c>
      <c r="F170" s="243">
        <f t="shared" si="109"/>
        <v>0</v>
      </c>
      <c r="G170">
        <f t="shared" si="113"/>
        <v>0</v>
      </c>
      <c r="H170" s="244">
        <f t="shared" si="114"/>
        <v>0</v>
      </c>
      <c r="I170" s="245">
        <f t="shared" si="115"/>
        <v>1</v>
      </c>
      <c r="J170" s="243">
        <f t="shared" si="116"/>
        <v>1</v>
      </c>
      <c r="K170">
        <f t="shared" si="117"/>
        <v>0</v>
      </c>
      <c r="L170" s="243">
        <f t="shared" si="118"/>
        <v>0</v>
      </c>
    </row>
    <row r="171" spans="1:12" x14ac:dyDescent="0.35">
      <c r="A171" s="238">
        <f t="shared" si="110"/>
        <v>0</v>
      </c>
      <c r="B171" t="s">
        <v>2666</v>
      </c>
      <c r="C171" t="s">
        <v>2584</v>
      </c>
      <c r="D171" s="242">
        <f t="shared" si="111"/>
        <v>0</v>
      </c>
      <c r="E171" s="238">
        <f t="shared" si="112"/>
        <v>0</v>
      </c>
      <c r="F171" s="243">
        <f t="shared" si="109"/>
        <v>0</v>
      </c>
      <c r="G171">
        <f t="shared" si="113"/>
        <v>0</v>
      </c>
      <c r="H171" s="244">
        <f t="shared" si="114"/>
        <v>0</v>
      </c>
      <c r="I171" s="245">
        <f t="shared" si="115"/>
        <v>0</v>
      </c>
      <c r="J171" s="243">
        <f t="shared" si="116"/>
        <v>0</v>
      </c>
      <c r="K171">
        <f t="shared" si="117"/>
        <v>0</v>
      </c>
      <c r="L171" s="243">
        <f t="shared" si="118"/>
        <v>0</v>
      </c>
    </row>
    <row r="172" spans="1:12" x14ac:dyDescent="0.35">
      <c r="A172" s="238">
        <f t="shared" si="110"/>
        <v>0</v>
      </c>
      <c r="B172" t="s">
        <v>2667</v>
      </c>
      <c r="C172" t="s">
        <v>2577</v>
      </c>
      <c r="D172" s="242">
        <f t="shared" si="111"/>
        <v>0</v>
      </c>
      <c r="E172" s="238">
        <f t="shared" si="112"/>
        <v>0</v>
      </c>
      <c r="F172" s="243">
        <f t="shared" si="109"/>
        <v>0</v>
      </c>
      <c r="G172">
        <f t="shared" si="113"/>
        <v>0</v>
      </c>
      <c r="H172" s="244">
        <f t="shared" si="114"/>
        <v>0</v>
      </c>
      <c r="I172" s="245">
        <f t="shared" si="115"/>
        <v>0</v>
      </c>
      <c r="J172" s="243">
        <f t="shared" si="116"/>
        <v>0</v>
      </c>
      <c r="K172">
        <f t="shared" si="117"/>
        <v>0</v>
      </c>
      <c r="L172" s="243">
        <f t="shared" si="118"/>
        <v>0</v>
      </c>
    </row>
    <row r="173" spans="1:12" x14ac:dyDescent="0.35">
      <c r="A173" s="238">
        <f t="shared" si="110"/>
        <v>0</v>
      </c>
      <c r="B173" t="s">
        <v>2670</v>
      </c>
      <c r="C173" t="s">
        <v>2578</v>
      </c>
      <c r="D173" s="242">
        <f t="shared" si="111"/>
        <v>0</v>
      </c>
      <c r="E173" s="238">
        <f t="shared" si="112"/>
        <v>0</v>
      </c>
      <c r="F173" s="243">
        <f t="shared" si="109"/>
        <v>0</v>
      </c>
      <c r="G173">
        <f t="shared" si="113"/>
        <v>0</v>
      </c>
      <c r="H173" s="244">
        <f t="shared" si="114"/>
        <v>0</v>
      </c>
      <c r="I173" s="245">
        <f t="shared" si="115"/>
        <v>0</v>
      </c>
      <c r="J173" s="243">
        <f t="shared" si="116"/>
        <v>0</v>
      </c>
      <c r="K173">
        <f t="shared" si="117"/>
        <v>0</v>
      </c>
      <c r="L173" s="243">
        <f t="shared" si="118"/>
        <v>0</v>
      </c>
    </row>
    <row r="174" spans="1:12" x14ac:dyDescent="0.35">
      <c r="A174" s="238">
        <f t="shared" si="110"/>
        <v>0</v>
      </c>
      <c r="C174" t="s">
        <v>2581</v>
      </c>
      <c r="D174" s="242">
        <f t="shared" si="111"/>
        <v>0</v>
      </c>
      <c r="E174" s="238">
        <f t="shared" si="112"/>
        <v>0</v>
      </c>
      <c r="F174" s="243">
        <f t="shared" si="109"/>
        <v>0</v>
      </c>
      <c r="G174">
        <f t="shared" si="113"/>
        <v>0</v>
      </c>
      <c r="H174" s="244">
        <f t="shared" si="114"/>
        <v>0</v>
      </c>
      <c r="I174" s="245">
        <f t="shared" si="115"/>
        <v>0</v>
      </c>
      <c r="J174" s="243">
        <f t="shared" si="116"/>
        <v>0</v>
      </c>
      <c r="K174">
        <f t="shared" si="117"/>
        <v>0</v>
      </c>
      <c r="L174" s="243">
        <f t="shared" si="118"/>
        <v>0</v>
      </c>
    </row>
    <row r="175" spans="1:12" x14ac:dyDescent="0.35">
      <c r="A175" s="238">
        <f t="shared" si="110"/>
        <v>0</v>
      </c>
      <c r="C175" t="s">
        <v>2579</v>
      </c>
      <c r="D175" s="242">
        <f t="shared" si="111"/>
        <v>0</v>
      </c>
      <c r="E175" s="238">
        <f t="shared" si="112"/>
        <v>0</v>
      </c>
      <c r="F175" s="243">
        <f t="shared" si="109"/>
        <v>0</v>
      </c>
      <c r="G175">
        <f t="shared" si="113"/>
        <v>0</v>
      </c>
      <c r="H175" s="244">
        <f t="shared" si="114"/>
        <v>0</v>
      </c>
      <c r="I175" s="245">
        <f t="shared" si="115"/>
        <v>0</v>
      </c>
      <c r="J175" s="243">
        <f t="shared" si="116"/>
        <v>0</v>
      </c>
      <c r="K175">
        <f t="shared" si="117"/>
        <v>0</v>
      </c>
      <c r="L175" s="243">
        <f t="shared" si="118"/>
        <v>0</v>
      </c>
    </row>
    <row r="176" spans="1:12" x14ac:dyDescent="0.35">
      <c r="A176" s="238">
        <f t="shared" si="110"/>
        <v>0</v>
      </c>
      <c r="B176" t="s">
        <v>2690</v>
      </c>
      <c r="C176" t="s">
        <v>2585</v>
      </c>
      <c r="D176" s="242">
        <f t="shared" si="111"/>
        <v>0</v>
      </c>
      <c r="E176" s="238">
        <f t="shared" si="112"/>
        <v>0</v>
      </c>
      <c r="F176" s="243">
        <f t="shared" si="109"/>
        <v>0</v>
      </c>
      <c r="G176">
        <f t="shared" si="113"/>
        <v>0</v>
      </c>
      <c r="H176" s="244">
        <f t="shared" si="114"/>
        <v>0</v>
      </c>
      <c r="I176" s="245">
        <f t="shared" si="115"/>
        <v>0</v>
      </c>
      <c r="J176" s="243">
        <f t="shared" si="116"/>
        <v>0</v>
      </c>
      <c r="K176">
        <f t="shared" si="117"/>
        <v>0</v>
      </c>
      <c r="L176" s="243">
        <f t="shared" si="118"/>
        <v>0</v>
      </c>
    </row>
    <row r="177" spans="1:12" x14ac:dyDescent="0.35">
      <c r="A177" s="238">
        <f t="shared" si="110"/>
        <v>0</v>
      </c>
      <c r="C177" t="s">
        <v>2591</v>
      </c>
      <c r="D177" s="242">
        <f t="shared" si="111"/>
        <v>0</v>
      </c>
      <c r="E177" s="238">
        <f t="shared" si="112"/>
        <v>0</v>
      </c>
      <c r="F177" s="243">
        <f t="shared" si="109"/>
        <v>0</v>
      </c>
      <c r="G177">
        <f t="shared" si="113"/>
        <v>0</v>
      </c>
      <c r="H177" s="244">
        <f t="shared" si="114"/>
        <v>0</v>
      </c>
      <c r="I177" s="245">
        <f t="shared" si="115"/>
        <v>0</v>
      </c>
      <c r="J177" s="243">
        <f t="shared" si="116"/>
        <v>0</v>
      </c>
      <c r="K177">
        <f t="shared" si="117"/>
        <v>0</v>
      </c>
      <c r="L177" s="243">
        <f t="shared" si="118"/>
        <v>0</v>
      </c>
    </row>
    <row r="178" spans="1:12" x14ac:dyDescent="0.35">
      <c r="A178" s="238">
        <f t="shared" si="110"/>
        <v>958</v>
      </c>
      <c r="B178" t="s">
        <v>2664</v>
      </c>
      <c r="C178" t="s">
        <v>2586</v>
      </c>
      <c r="D178" s="242">
        <f t="shared" si="111"/>
        <v>1</v>
      </c>
      <c r="E178" s="238">
        <f t="shared" si="112"/>
        <v>0</v>
      </c>
      <c r="F178" s="243">
        <f t="shared" si="109"/>
        <v>0</v>
      </c>
      <c r="G178">
        <f t="shared" si="113"/>
        <v>0</v>
      </c>
      <c r="H178" s="244">
        <f t="shared" si="114"/>
        <v>0</v>
      </c>
      <c r="I178" s="245">
        <f t="shared" si="115"/>
        <v>1</v>
      </c>
      <c r="J178" s="243">
        <f t="shared" si="116"/>
        <v>1</v>
      </c>
      <c r="K178">
        <f t="shared" si="117"/>
        <v>0</v>
      </c>
      <c r="L178" s="243">
        <f t="shared" si="118"/>
        <v>0</v>
      </c>
    </row>
    <row r="179" spans="1:12" x14ac:dyDescent="0.35">
      <c r="A179" s="238">
        <f t="shared" si="110"/>
        <v>0</v>
      </c>
      <c r="B179" t="s">
        <v>2669</v>
      </c>
      <c r="C179" t="s">
        <v>2587</v>
      </c>
      <c r="D179" s="242">
        <f>E179+I179</f>
        <v>0</v>
      </c>
      <c r="E179" s="238">
        <f t="shared" si="112"/>
        <v>0</v>
      </c>
      <c r="F179" s="243">
        <f t="shared" si="109"/>
        <v>0</v>
      </c>
      <c r="G179">
        <f t="shared" si="113"/>
        <v>0</v>
      </c>
      <c r="H179" s="244">
        <f t="shared" si="114"/>
        <v>0</v>
      </c>
      <c r="I179" s="245">
        <f t="shared" si="115"/>
        <v>0</v>
      </c>
      <c r="J179" s="243">
        <f t="shared" si="116"/>
        <v>0</v>
      </c>
      <c r="K179">
        <f t="shared" si="117"/>
        <v>0</v>
      </c>
      <c r="L179" s="243">
        <f t="shared" si="118"/>
        <v>0</v>
      </c>
    </row>
    <row r="180" spans="1:12" x14ac:dyDescent="0.35">
      <c r="A180" s="238">
        <f t="shared" si="110"/>
        <v>0</v>
      </c>
      <c r="B180" t="s">
        <v>2691</v>
      </c>
      <c r="C180" t="s">
        <v>2580</v>
      </c>
      <c r="D180" s="242">
        <f t="shared" si="111"/>
        <v>0</v>
      </c>
      <c r="E180" s="238">
        <f t="shared" si="112"/>
        <v>0</v>
      </c>
      <c r="F180" s="243">
        <f t="shared" si="109"/>
        <v>0</v>
      </c>
      <c r="G180">
        <f t="shared" si="113"/>
        <v>0</v>
      </c>
      <c r="H180" s="244">
        <f t="shared" si="114"/>
        <v>0</v>
      </c>
      <c r="I180" s="245">
        <f t="shared" si="115"/>
        <v>0</v>
      </c>
      <c r="J180" s="243">
        <f t="shared" si="116"/>
        <v>0</v>
      </c>
      <c r="K180">
        <f t="shared" si="117"/>
        <v>0</v>
      </c>
      <c r="L180" s="243">
        <f t="shared" si="118"/>
        <v>0</v>
      </c>
    </row>
    <row r="181" spans="1:12" x14ac:dyDescent="0.35">
      <c r="A181" s="238">
        <f t="shared" si="110"/>
        <v>0</v>
      </c>
      <c r="C181" t="s">
        <v>2592</v>
      </c>
      <c r="D181" s="242">
        <f t="shared" si="111"/>
        <v>0</v>
      </c>
      <c r="E181" s="238">
        <f t="shared" si="112"/>
        <v>0</v>
      </c>
      <c r="F181" s="243">
        <f t="shared" si="109"/>
        <v>0</v>
      </c>
      <c r="G181">
        <f t="shared" si="113"/>
        <v>0</v>
      </c>
      <c r="H181" s="244">
        <f t="shared" si="114"/>
        <v>0</v>
      </c>
      <c r="I181" s="245">
        <f t="shared" si="115"/>
        <v>0</v>
      </c>
      <c r="J181" s="243">
        <f t="shared" si="116"/>
        <v>0</v>
      </c>
      <c r="K181">
        <f t="shared" si="117"/>
        <v>0</v>
      </c>
      <c r="L181" s="243">
        <f t="shared" si="118"/>
        <v>0</v>
      </c>
    </row>
    <row r="182" spans="1:12" x14ac:dyDescent="0.35">
      <c r="A182" s="238">
        <f t="shared" si="110"/>
        <v>0</v>
      </c>
      <c r="C182" t="s">
        <v>2597</v>
      </c>
      <c r="D182" s="242">
        <f t="shared" si="111"/>
        <v>0</v>
      </c>
      <c r="E182" s="238">
        <f t="shared" si="112"/>
        <v>0</v>
      </c>
      <c r="F182" s="243">
        <f t="shared" si="109"/>
        <v>0</v>
      </c>
      <c r="G182">
        <f t="shared" si="113"/>
        <v>0</v>
      </c>
      <c r="H182" s="244">
        <f t="shared" si="114"/>
        <v>0</v>
      </c>
      <c r="I182" s="245">
        <f t="shared" si="115"/>
        <v>0</v>
      </c>
      <c r="J182" s="243">
        <f t="shared" si="116"/>
        <v>0</v>
      </c>
      <c r="K182">
        <f t="shared" si="117"/>
        <v>0</v>
      </c>
      <c r="L182" s="243">
        <f t="shared" si="118"/>
        <v>0</v>
      </c>
    </row>
    <row r="183" spans="1:12" x14ac:dyDescent="0.35">
      <c r="A183" s="238">
        <f t="shared" si="110"/>
        <v>0</v>
      </c>
      <c r="B183" t="s">
        <v>2668</v>
      </c>
      <c r="C183" t="s">
        <v>2588</v>
      </c>
      <c r="D183" s="242">
        <f t="shared" si="111"/>
        <v>0</v>
      </c>
      <c r="E183" s="238">
        <f t="shared" si="112"/>
        <v>0</v>
      </c>
      <c r="F183" s="243">
        <f t="shared" si="109"/>
        <v>0</v>
      </c>
      <c r="G183">
        <f t="shared" si="113"/>
        <v>0</v>
      </c>
      <c r="H183" s="244">
        <f t="shared" si="114"/>
        <v>0</v>
      </c>
      <c r="I183" s="245">
        <f t="shared" si="115"/>
        <v>0</v>
      </c>
      <c r="J183" s="243">
        <f t="shared" si="116"/>
        <v>0</v>
      </c>
      <c r="K183">
        <f t="shared" si="117"/>
        <v>0</v>
      </c>
      <c r="L183" s="243">
        <f t="shared" si="118"/>
        <v>0</v>
      </c>
    </row>
    <row r="184" spans="1:12" x14ac:dyDescent="0.35">
      <c r="A184" s="238">
        <f t="shared" si="110"/>
        <v>0</v>
      </c>
      <c r="B184" t="s">
        <v>2692</v>
      </c>
      <c r="C184" t="s">
        <v>2589</v>
      </c>
      <c r="D184" s="242">
        <f t="shared" si="111"/>
        <v>0</v>
      </c>
      <c r="E184" s="238">
        <f t="shared" si="112"/>
        <v>0</v>
      </c>
      <c r="F184" s="243">
        <f t="shared" si="109"/>
        <v>0</v>
      </c>
      <c r="G184">
        <f t="shared" si="113"/>
        <v>0</v>
      </c>
      <c r="H184" s="244">
        <f t="shared" si="114"/>
        <v>0</v>
      </c>
      <c r="I184" s="245">
        <f t="shared" si="115"/>
        <v>0</v>
      </c>
      <c r="J184" s="243">
        <f t="shared" si="116"/>
        <v>0</v>
      </c>
      <c r="K184">
        <f t="shared" si="117"/>
        <v>0</v>
      </c>
      <c r="L184" s="243">
        <f t="shared" si="118"/>
        <v>0</v>
      </c>
    </row>
    <row r="185" spans="1:12" x14ac:dyDescent="0.35">
      <c r="A185" s="238">
        <f>SUMIFS($C$10:$C$284, $X$10:$X$284, B185)</f>
        <v>2559</v>
      </c>
      <c r="B185" t="s">
        <v>2672</v>
      </c>
      <c r="C185" t="s">
        <v>2530</v>
      </c>
      <c r="D185" s="242">
        <f t="shared" si="111"/>
        <v>5</v>
      </c>
      <c r="E185" s="238">
        <f t="shared" si="112"/>
        <v>2</v>
      </c>
      <c r="F185" s="243">
        <f t="shared" si="109"/>
        <v>0.4</v>
      </c>
      <c r="G185">
        <f t="shared" si="113"/>
        <v>0</v>
      </c>
      <c r="H185" s="244">
        <f t="shared" si="114"/>
        <v>0</v>
      </c>
      <c r="I185" s="245">
        <f t="shared" si="115"/>
        <v>3</v>
      </c>
      <c r="J185" s="243">
        <f t="shared" si="116"/>
        <v>0.6</v>
      </c>
      <c r="K185">
        <f t="shared" si="117"/>
        <v>1</v>
      </c>
      <c r="L185" s="243">
        <f t="shared" si="118"/>
        <v>0.2</v>
      </c>
    </row>
    <row r="186" spans="1:12" x14ac:dyDescent="0.35">
      <c r="A186" s="238">
        <f>SUM(A159:A185)</f>
        <v>33914</v>
      </c>
      <c r="B186" s="238"/>
      <c r="D186" s="242">
        <f>SUM(D159:D185)</f>
        <v>36</v>
      </c>
      <c r="E186" s="238">
        <f>SUM(E159:E185)</f>
        <v>10</v>
      </c>
      <c r="G186">
        <f>SUM(G159:G185)</f>
        <v>5</v>
      </c>
      <c r="I186" s="245">
        <f>SUM(I159:I185)</f>
        <v>26</v>
      </c>
      <c r="K186">
        <f>SUM(K159:K185)</f>
        <v>13</v>
      </c>
    </row>
    <row r="187" spans="1:12" ht="15" thickBot="1" x14ac:dyDescent="0.4"/>
    <row r="188" spans="1:12" x14ac:dyDescent="0.35">
      <c r="C188" s="246" t="s">
        <v>2673</v>
      </c>
      <c r="D188" s="247"/>
      <c r="E188" s="248">
        <f>E186+I186</f>
        <v>36</v>
      </c>
      <c r="F188" s="247" t="s">
        <v>2674</v>
      </c>
      <c r="G188" s="249"/>
      <c r="H188" s="249"/>
      <c r="I188" s="246" t="s">
        <v>2675</v>
      </c>
      <c r="J188" s="247" t="s">
        <v>2676</v>
      </c>
      <c r="K188" s="250">
        <f>K186</f>
        <v>13</v>
      </c>
    </row>
    <row r="189" spans="1:12" ht="15" thickBot="1" x14ac:dyDescent="0.4">
      <c r="C189" s="251" t="s">
        <v>2677</v>
      </c>
      <c r="D189" s="252" t="e">
        <f>LEFT(MID(#REF!,FIND("(",#REF!)+1,LEN(#REF!)),FIND(")",MID(#REF!,FIND("(",#REF!)+1,LEN(#REF!)))-1)</f>
        <v>#REF!</v>
      </c>
      <c r="E189" s="252">
        <f>AJ159</f>
        <v>0</v>
      </c>
      <c r="F189" s="252" t="s">
        <v>2678</v>
      </c>
      <c r="G189" s="253"/>
      <c r="H189" s="253"/>
      <c r="I189" s="254"/>
      <c r="J189" s="241" t="s">
        <v>2679</v>
      </c>
      <c r="K189" s="255">
        <f>G186</f>
        <v>5</v>
      </c>
    </row>
    <row r="190" spans="1:12" ht="15" thickBot="1" x14ac:dyDescent="0.4">
      <c r="I190" s="251"/>
      <c r="J190" s="252" t="s">
        <v>2680</v>
      </c>
      <c r="K190" s="256">
        <f>SUM(K188:K189)</f>
        <v>18</v>
      </c>
    </row>
  </sheetData>
  <mergeCells count="126">
    <mergeCell ref="A8:A9"/>
    <mergeCell ref="B8:B9"/>
    <mergeCell ref="C8:C9"/>
    <mergeCell ref="A10:A11"/>
    <mergeCell ref="B10:B11"/>
    <mergeCell ref="C10:C11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24:A25"/>
    <mergeCell ref="B24:B25"/>
    <mergeCell ref="C24:C25"/>
    <mergeCell ref="A26:A27"/>
    <mergeCell ref="B26:B27"/>
    <mergeCell ref="C26:C27"/>
    <mergeCell ref="A20:A21"/>
    <mergeCell ref="B20:B21"/>
    <mergeCell ref="C20:C21"/>
    <mergeCell ref="A22:A23"/>
    <mergeCell ref="B22:B23"/>
    <mergeCell ref="C22:C23"/>
    <mergeCell ref="A32:A33"/>
    <mergeCell ref="B32:B33"/>
    <mergeCell ref="C32:C33"/>
    <mergeCell ref="A34:A35"/>
    <mergeCell ref="B34:B35"/>
    <mergeCell ref="C34:C35"/>
    <mergeCell ref="A28:A29"/>
    <mergeCell ref="B28:B29"/>
    <mergeCell ref="C28:C29"/>
    <mergeCell ref="A30:A31"/>
    <mergeCell ref="B30:B31"/>
    <mergeCell ref="C30:C31"/>
    <mergeCell ref="A50:A51"/>
    <mergeCell ref="B50:B51"/>
    <mergeCell ref="C50:C51"/>
    <mergeCell ref="A52:A53"/>
    <mergeCell ref="B52:B53"/>
    <mergeCell ref="C52:C53"/>
    <mergeCell ref="A36:A37"/>
    <mergeCell ref="B36:B37"/>
    <mergeCell ref="C36:C37"/>
    <mergeCell ref="A48:A49"/>
    <mergeCell ref="B48:B49"/>
    <mergeCell ref="C48:C49"/>
    <mergeCell ref="A58:A59"/>
    <mergeCell ref="B58:B59"/>
    <mergeCell ref="C58:C59"/>
    <mergeCell ref="A60:A61"/>
    <mergeCell ref="B60:B61"/>
    <mergeCell ref="C60:C61"/>
    <mergeCell ref="A54:A55"/>
    <mergeCell ref="B54:B55"/>
    <mergeCell ref="C54:C55"/>
    <mergeCell ref="A56:A57"/>
    <mergeCell ref="B56:B57"/>
    <mergeCell ref="C56:C57"/>
    <mergeCell ref="A66:A67"/>
    <mergeCell ref="B66:B67"/>
    <mergeCell ref="C66:C67"/>
    <mergeCell ref="A68:A69"/>
    <mergeCell ref="B68:B69"/>
    <mergeCell ref="C68:C69"/>
    <mergeCell ref="A62:A63"/>
    <mergeCell ref="B62:B63"/>
    <mergeCell ref="C62:C63"/>
    <mergeCell ref="A64:A65"/>
    <mergeCell ref="B64:B65"/>
    <mergeCell ref="C64:C65"/>
    <mergeCell ref="A84:A85"/>
    <mergeCell ref="B84:B85"/>
    <mergeCell ref="C84:C85"/>
    <mergeCell ref="A86:A87"/>
    <mergeCell ref="B86:B87"/>
    <mergeCell ref="C86:C87"/>
    <mergeCell ref="A70:A71"/>
    <mergeCell ref="B70:B71"/>
    <mergeCell ref="C70:C71"/>
    <mergeCell ref="A72:A73"/>
    <mergeCell ref="B72:B73"/>
    <mergeCell ref="C72:C73"/>
    <mergeCell ref="A92:A93"/>
    <mergeCell ref="B92:B93"/>
    <mergeCell ref="C92:C93"/>
    <mergeCell ref="A94:A95"/>
    <mergeCell ref="B94:B95"/>
    <mergeCell ref="C94:C95"/>
    <mergeCell ref="A88:A89"/>
    <mergeCell ref="B88:B89"/>
    <mergeCell ref="C88:C89"/>
    <mergeCell ref="A90:A91"/>
    <mergeCell ref="B90:B91"/>
    <mergeCell ref="C90:C91"/>
    <mergeCell ref="A100:A101"/>
    <mergeCell ref="B100:B101"/>
    <mergeCell ref="C100:C101"/>
    <mergeCell ref="A102:A103"/>
    <mergeCell ref="B102:B103"/>
    <mergeCell ref="C102:C103"/>
    <mergeCell ref="A96:A97"/>
    <mergeCell ref="B96:B97"/>
    <mergeCell ref="C96:C97"/>
    <mergeCell ref="A98:A99"/>
    <mergeCell ref="B98:B99"/>
    <mergeCell ref="C98:C99"/>
    <mergeCell ref="A108:A109"/>
    <mergeCell ref="B108:B109"/>
    <mergeCell ref="C108:C109"/>
    <mergeCell ref="A110:A111"/>
    <mergeCell ref="B110:B111"/>
    <mergeCell ref="C110:C111"/>
    <mergeCell ref="A104:A105"/>
    <mergeCell ref="B104:B105"/>
    <mergeCell ref="C104:C105"/>
    <mergeCell ref="A106:A107"/>
    <mergeCell ref="B106:B107"/>
    <mergeCell ref="C106:C107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C260"/>
  <sheetViews>
    <sheetView topLeftCell="A94" zoomScale="80" zoomScaleNormal="85" workbookViewId="0">
      <selection activeCell="H188" sqref="H188:M189"/>
    </sheetView>
  </sheetViews>
  <sheetFormatPr defaultRowHeight="14.5" x14ac:dyDescent="0.35"/>
  <cols>
    <col min="1" max="1" width="54.453125" bestFit="1" customWidth="1"/>
    <col min="3" max="3" width="31.81640625" bestFit="1" customWidth="1"/>
    <col min="20" max="25" width="8.81640625"/>
    <col min="27" max="27" width="8.81640625"/>
    <col min="34" max="34" width="13.26953125" bestFit="1" customWidth="1"/>
    <col min="35" max="35" width="20.54296875" bestFit="1" customWidth="1"/>
  </cols>
  <sheetData>
    <row r="1" spans="1:55" x14ac:dyDescent="0.35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</row>
    <row r="2" spans="1:55" x14ac:dyDescent="0.35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</row>
    <row r="3" spans="1:55" x14ac:dyDescent="0.35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</row>
    <row r="4" spans="1:55" x14ac:dyDescent="0.35">
      <c r="A4" t="s">
        <v>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</row>
    <row r="5" spans="1:55" x14ac:dyDescent="0.35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AM5" s="2"/>
      <c r="AN5" s="2"/>
      <c r="AO5" s="2"/>
      <c r="AP5" s="2"/>
      <c r="AQ5" s="2"/>
      <c r="AR5" s="2"/>
      <c r="AS5" s="2"/>
      <c r="AT5" s="240" t="s">
        <v>2648</v>
      </c>
      <c r="AU5" s="2"/>
      <c r="AV5" s="2"/>
      <c r="AW5" s="2"/>
      <c r="AX5" s="240" t="s">
        <v>2649</v>
      </c>
    </row>
    <row r="6" spans="1:55" x14ac:dyDescent="0.3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AP6" s="241" t="s">
        <v>2529</v>
      </c>
      <c r="AQ6" s="241" t="s">
        <v>2650</v>
      </c>
      <c r="AR6" s="241" t="s">
        <v>2651</v>
      </c>
      <c r="AS6" s="241" t="s">
        <v>2650</v>
      </c>
      <c r="AT6" s="241" t="s">
        <v>2652</v>
      </c>
      <c r="AU6" s="241" t="s">
        <v>2653</v>
      </c>
      <c r="AV6" s="241" t="s">
        <v>2649</v>
      </c>
      <c r="AW6" s="241" t="s">
        <v>2654</v>
      </c>
      <c r="AX6" s="241" t="s">
        <v>2652</v>
      </c>
    </row>
    <row r="7" spans="1:55" x14ac:dyDescent="0.35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Y7" s="241" t="s">
        <v>2682</v>
      </c>
      <c r="Z7" s="241" t="s">
        <v>2683</v>
      </c>
      <c r="AA7" s="241"/>
      <c r="AP7" s="241" t="s">
        <v>2655</v>
      </c>
      <c r="AQ7" s="241" t="s">
        <v>2655</v>
      </c>
      <c r="AR7" s="241" t="s">
        <v>2652</v>
      </c>
      <c r="AS7" s="241" t="s">
        <v>2656</v>
      </c>
      <c r="AT7" s="241" t="s">
        <v>2656</v>
      </c>
      <c r="AU7" s="241" t="s">
        <v>2655</v>
      </c>
      <c r="AV7" s="241" t="s">
        <v>2652</v>
      </c>
      <c r="AW7" s="241" t="s">
        <v>2656</v>
      </c>
      <c r="AX7" s="241" t="s">
        <v>2656</v>
      </c>
      <c r="AZ7" s="241" t="s">
        <v>3666</v>
      </c>
      <c r="BB7" s="241" t="s">
        <v>3692</v>
      </c>
      <c r="BC7" s="241" t="s">
        <v>3693</v>
      </c>
    </row>
    <row r="8" spans="1:55" x14ac:dyDescent="0.35">
      <c r="A8" s="291" t="s">
        <v>79</v>
      </c>
      <c r="B8" s="291" t="s">
        <v>2</v>
      </c>
      <c r="C8" s="291" t="s">
        <v>3</v>
      </c>
      <c r="D8" t="s">
        <v>4</v>
      </c>
      <c r="E8" t="s">
        <v>5</v>
      </c>
      <c r="F8" t="s">
        <v>6</v>
      </c>
      <c r="G8" t="s">
        <v>7</v>
      </c>
      <c r="H8" t="s">
        <v>8</v>
      </c>
      <c r="I8" t="s">
        <v>9</v>
      </c>
      <c r="J8" t="s">
        <v>10</v>
      </c>
      <c r="Y8" s="241" t="s">
        <v>2684</v>
      </c>
      <c r="Z8" s="241" t="s">
        <v>2685</v>
      </c>
      <c r="AA8" s="241"/>
      <c r="AM8" s="238">
        <f>SUMIFS($C$10:$C$284, $X$10:$X$284, AN8)</f>
        <v>21034</v>
      </c>
      <c r="AN8" t="s">
        <v>2657</v>
      </c>
      <c r="AO8" t="s">
        <v>2535</v>
      </c>
      <c r="AP8" s="242">
        <f>AQ8+AU8</f>
        <v>16</v>
      </c>
      <c r="AQ8" s="238">
        <f>COUNTIFS($X$10:$X$283, AN8,$B$10:$B$283,"F")</f>
        <v>4</v>
      </c>
      <c r="AR8" s="243">
        <f t="shared" ref="AR8:AR34" si="0">IFERROR(AQ8/AP8,0)</f>
        <v>0.25</v>
      </c>
      <c r="AS8">
        <f t="shared" ref="AS8:AS34" si="1">COUNTIFS($X$10:$X$283, AN8,$B$10:$B$283,"F",$Z$10:$Z$283,"Elected")</f>
        <v>4</v>
      </c>
      <c r="AT8" s="244">
        <f>IFERROR(AS8/AP8,0)</f>
        <v>0.25</v>
      </c>
      <c r="AU8" s="245">
        <f>COUNTIFS($X$10:$X$283, AN8,$B$10:$B$283,"M")</f>
        <v>12</v>
      </c>
      <c r="AV8" s="243">
        <f>IFERROR(AU8/AP8,0)</f>
        <v>0.75</v>
      </c>
      <c r="AW8">
        <f t="shared" ref="AW8:AW34" si="2">COUNTIFS($X$10:$X$283, AN8,$B$10:$B$283,"M",$Z$10:$Z$283,"Elected")</f>
        <v>10</v>
      </c>
      <c r="AX8" s="243">
        <f>IFERROR(AW8/AP8,0)</f>
        <v>0.625</v>
      </c>
      <c r="AZ8">
        <f>AW8+AS8</f>
        <v>14</v>
      </c>
      <c r="BB8">
        <f>AC194</f>
        <v>23</v>
      </c>
      <c r="BC8">
        <f>AD194</f>
        <v>20</v>
      </c>
    </row>
    <row r="9" spans="1:55" ht="15.5" x14ac:dyDescent="0.35">
      <c r="A9" s="291" t="s">
        <v>0</v>
      </c>
      <c r="B9" s="291" t="s">
        <v>0</v>
      </c>
      <c r="C9" s="291" t="s">
        <v>17</v>
      </c>
      <c r="D9" t="s">
        <v>116</v>
      </c>
      <c r="E9" t="s">
        <v>117</v>
      </c>
      <c r="F9" t="s">
        <v>118</v>
      </c>
      <c r="G9" t="s">
        <v>119</v>
      </c>
      <c r="H9" t="s">
        <v>120</v>
      </c>
      <c r="I9" t="s">
        <v>121</v>
      </c>
      <c r="J9" t="s">
        <v>122</v>
      </c>
      <c r="X9" s="257" t="s">
        <v>2681</v>
      </c>
      <c r="Y9" s="241" t="s">
        <v>2686</v>
      </c>
      <c r="Z9" s="241" t="s">
        <v>2687</v>
      </c>
      <c r="AA9" s="241"/>
      <c r="AB9" t="s">
        <v>2526</v>
      </c>
      <c r="AC9" t="s">
        <v>2525</v>
      </c>
      <c r="AD9" t="s">
        <v>2524</v>
      </c>
      <c r="AE9" t="s">
        <v>2523</v>
      </c>
      <c r="AF9" t="s">
        <v>759</v>
      </c>
      <c r="AG9" t="s">
        <v>2522</v>
      </c>
      <c r="AH9" t="s">
        <v>2521</v>
      </c>
      <c r="AI9" t="s">
        <v>2520</v>
      </c>
      <c r="AJ9" t="s">
        <v>2519</v>
      </c>
      <c r="AK9" t="s">
        <v>2518</v>
      </c>
      <c r="AM9" s="238">
        <f t="shared" ref="AM9:AM10" si="3">SUMIFS($C$10:$C$284, $X$10:$X$284, AN9)</f>
        <v>15608</v>
      </c>
      <c r="AN9" t="s">
        <v>2658</v>
      </c>
      <c r="AO9" t="s">
        <v>2534</v>
      </c>
      <c r="AP9" s="242">
        <f t="shared" ref="AP9:AP27" si="4">AQ9+AU9</f>
        <v>11</v>
      </c>
      <c r="AQ9" s="238">
        <f t="shared" ref="AQ9:AQ34" si="5">COUNTIFS($X$10:$X$283, AN9,$B$10:$B$283,"F")</f>
        <v>2</v>
      </c>
      <c r="AR9" s="243">
        <f t="shared" si="0"/>
        <v>0.18181818181818182</v>
      </c>
      <c r="AS9">
        <f t="shared" si="1"/>
        <v>1</v>
      </c>
      <c r="AT9" s="244">
        <f t="shared" ref="AT9:AT34" si="6">IFERROR(AS9/AP9,0)</f>
        <v>9.0909090909090912E-2</v>
      </c>
      <c r="AU9" s="245">
        <f t="shared" ref="AU9:AU34" si="7">COUNTIFS($X$10:$X$283, AN9,$B$10:$B$283,"M")</f>
        <v>9</v>
      </c>
      <c r="AV9" s="243">
        <f t="shared" ref="AV9:AV34" si="8">IFERROR(AU9/AP9,0)</f>
        <v>0.81818181818181823</v>
      </c>
      <c r="AW9">
        <f t="shared" si="2"/>
        <v>8</v>
      </c>
      <c r="AX9" s="243">
        <f t="shared" ref="AX9:AX34" si="9">IFERROR(AW9/AP9,0)</f>
        <v>0.72727272727272729</v>
      </c>
      <c r="AZ9">
        <f t="shared" ref="AZ9:AZ35" si="10">AW9+AS9</f>
        <v>9</v>
      </c>
    </row>
    <row r="10" spans="1:55" x14ac:dyDescent="0.35">
      <c r="A10" s="291" t="s">
        <v>123</v>
      </c>
      <c r="B10" s="291" t="s">
        <v>31</v>
      </c>
      <c r="C10" s="293">
        <v>1168</v>
      </c>
      <c r="D10" s="1">
        <v>65</v>
      </c>
      <c r="E10" s="1">
        <v>3</v>
      </c>
      <c r="F10" s="1">
        <v>86</v>
      </c>
      <c r="G10" s="1">
        <v>61</v>
      </c>
      <c r="H10" s="1">
        <v>39</v>
      </c>
      <c r="I10" s="1">
        <v>2</v>
      </c>
      <c r="J10" s="1">
        <v>78</v>
      </c>
      <c r="X10" t="str">
        <f>LEFT(MID(A10,FIND("(",A10)+1,LEN(A10)),FIND(")",MID(A10,FIND("(",A10)+1,LEN(A10)))-1)</f>
        <v>FF</v>
      </c>
      <c r="Z10" t="str">
        <f>Y11</f>
        <v>Elected</v>
      </c>
      <c r="AB10">
        <v>7</v>
      </c>
      <c r="AC10" s="238">
        <v>24226</v>
      </c>
      <c r="AD10" s="238">
        <f>AH10+AF10</f>
        <v>11959</v>
      </c>
      <c r="AE10" s="227">
        <f>SUM(AD10/AC10*100)</f>
        <v>49.364319326343598</v>
      </c>
      <c r="AF10">
        <v>183</v>
      </c>
      <c r="AG10" s="227">
        <f>SUM(AF10/AC10*100)</f>
        <v>0.75538677453975067</v>
      </c>
      <c r="AH10" s="238">
        <v>11776</v>
      </c>
      <c r="AI10">
        <v>13</v>
      </c>
      <c r="AJ10">
        <v>6</v>
      </c>
      <c r="AK10" s="227">
        <f>SUM(AJ10/AI10*100)</f>
        <v>46.153846153846153</v>
      </c>
      <c r="AM10" s="238">
        <f t="shared" si="3"/>
        <v>3929</v>
      </c>
      <c r="AN10" t="s">
        <v>2659</v>
      </c>
      <c r="AO10" t="s">
        <v>2536</v>
      </c>
      <c r="AP10" s="242">
        <f t="shared" si="4"/>
        <v>6</v>
      </c>
      <c r="AQ10" s="238">
        <f t="shared" si="5"/>
        <v>3</v>
      </c>
      <c r="AR10" s="243">
        <f t="shared" si="0"/>
        <v>0.5</v>
      </c>
      <c r="AS10">
        <f t="shared" si="1"/>
        <v>1</v>
      </c>
      <c r="AT10" s="244">
        <f t="shared" si="6"/>
        <v>0.16666666666666666</v>
      </c>
      <c r="AU10" s="245">
        <f t="shared" si="7"/>
        <v>3</v>
      </c>
      <c r="AV10" s="243">
        <f t="shared" si="8"/>
        <v>0.5</v>
      </c>
      <c r="AW10">
        <f t="shared" si="2"/>
        <v>1</v>
      </c>
      <c r="AX10" s="243">
        <f t="shared" si="9"/>
        <v>0.16666666666666666</v>
      </c>
      <c r="AZ10">
        <f t="shared" si="10"/>
        <v>2</v>
      </c>
    </row>
    <row r="11" spans="1:55" x14ac:dyDescent="0.35">
      <c r="A11" s="291" t="s">
        <v>0</v>
      </c>
      <c r="B11" s="291" t="s">
        <v>0</v>
      </c>
      <c r="C11" s="293">
        <v>1168</v>
      </c>
      <c r="D11" s="2">
        <v>1233</v>
      </c>
      <c r="E11" s="2">
        <v>1236</v>
      </c>
      <c r="F11" s="2">
        <v>1322</v>
      </c>
      <c r="G11" s="2">
        <v>1383</v>
      </c>
      <c r="H11" s="2">
        <v>1422</v>
      </c>
      <c r="I11" s="2">
        <v>1424</v>
      </c>
      <c r="J11" s="2">
        <v>1502</v>
      </c>
      <c r="Y11" t="str">
        <f>IF(EXACT(A10,UPPER(A10)),"Elected","Excluded")</f>
        <v>Elected</v>
      </c>
      <c r="AM11" s="238">
        <f>SUMIFS($C$10:$C$284, $X$10:$X$284, AN11)</f>
        <v>515</v>
      </c>
      <c r="AN11" t="s">
        <v>2661</v>
      </c>
      <c r="AO11" t="s">
        <v>2727</v>
      </c>
      <c r="AP11" s="242">
        <f t="shared" si="4"/>
        <v>2</v>
      </c>
      <c r="AQ11" s="238">
        <f t="shared" si="5"/>
        <v>0</v>
      </c>
      <c r="AR11" s="243">
        <f t="shared" si="0"/>
        <v>0</v>
      </c>
      <c r="AS11">
        <f t="shared" si="1"/>
        <v>0</v>
      </c>
      <c r="AT11" s="244">
        <f t="shared" si="6"/>
        <v>0</v>
      </c>
      <c r="AU11" s="245">
        <f t="shared" si="7"/>
        <v>2</v>
      </c>
      <c r="AV11" s="243">
        <f t="shared" si="8"/>
        <v>1</v>
      </c>
      <c r="AW11">
        <f t="shared" si="2"/>
        <v>0</v>
      </c>
      <c r="AX11" s="243">
        <f t="shared" si="9"/>
        <v>0</v>
      </c>
      <c r="AZ11">
        <f t="shared" si="10"/>
        <v>0</v>
      </c>
    </row>
    <row r="12" spans="1:55" x14ac:dyDescent="0.35">
      <c r="A12" s="291" t="s">
        <v>124</v>
      </c>
      <c r="B12" s="291" t="s">
        <v>31</v>
      </c>
      <c r="C12" s="293">
        <v>1192</v>
      </c>
      <c r="D12" s="1">
        <v>74</v>
      </c>
      <c r="E12" s="1">
        <v>1</v>
      </c>
      <c r="F12" s="1">
        <v>23</v>
      </c>
      <c r="G12" s="1">
        <v>30</v>
      </c>
      <c r="H12" s="1">
        <v>26</v>
      </c>
      <c r="I12" s="1">
        <v>4</v>
      </c>
      <c r="J12" s="1">
        <v>54</v>
      </c>
      <c r="X12" t="str">
        <f t="shared" ref="X12" si="11">LEFT(MID(A12,FIND("(",A12)+1,LEN(A12)),FIND(")",MID(A12,FIND("(",A12)+1,LEN(A12)))-1)</f>
        <v>FF</v>
      </c>
      <c r="Z12" t="str">
        <f>Y13</f>
        <v>Elected</v>
      </c>
      <c r="AC12" t="s">
        <v>3692</v>
      </c>
      <c r="AD12" t="s">
        <v>3693</v>
      </c>
      <c r="AM12" s="238">
        <f t="shared" ref="AM12:AM33" si="12">SUMIFS($C$10:$C$284, $X$10:$X$284, AN12)</f>
        <v>1211</v>
      </c>
      <c r="AN12" t="s">
        <v>2663</v>
      </c>
      <c r="AO12" t="s">
        <v>2574</v>
      </c>
      <c r="AP12" s="242">
        <f t="shared" si="4"/>
        <v>2</v>
      </c>
      <c r="AQ12" s="238">
        <f t="shared" si="5"/>
        <v>2</v>
      </c>
      <c r="AR12" s="243">
        <f t="shared" si="0"/>
        <v>1</v>
      </c>
      <c r="AS12">
        <f t="shared" si="1"/>
        <v>0</v>
      </c>
      <c r="AT12" s="244">
        <f t="shared" si="6"/>
        <v>0</v>
      </c>
      <c r="AU12" s="245">
        <f t="shared" si="7"/>
        <v>0</v>
      </c>
      <c r="AV12" s="243">
        <f t="shared" si="8"/>
        <v>0</v>
      </c>
      <c r="AW12">
        <f t="shared" si="2"/>
        <v>0</v>
      </c>
      <c r="AX12" s="243">
        <f t="shared" si="9"/>
        <v>0</v>
      </c>
      <c r="AZ12">
        <f t="shared" si="10"/>
        <v>0</v>
      </c>
    </row>
    <row r="13" spans="1:55" x14ac:dyDescent="0.35">
      <c r="A13" s="291" t="s">
        <v>0</v>
      </c>
      <c r="B13" s="291" t="s">
        <v>0</v>
      </c>
      <c r="C13" s="293">
        <v>1192</v>
      </c>
      <c r="D13" s="2">
        <v>1266</v>
      </c>
      <c r="E13" s="2">
        <v>1267</v>
      </c>
      <c r="F13" s="2">
        <v>1290</v>
      </c>
      <c r="G13" s="2">
        <v>1320</v>
      </c>
      <c r="H13" s="2">
        <v>1346</v>
      </c>
      <c r="I13" s="2">
        <v>1350</v>
      </c>
      <c r="J13" s="2">
        <v>1404</v>
      </c>
      <c r="Y13" t="str">
        <f t="shared" ref="Y13" si="13">IF(EXACT(A12,UPPER(A12)),"Elected","Excluded")</f>
        <v>Elected</v>
      </c>
      <c r="AC13">
        <v>5</v>
      </c>
      <c r="AD13">
        <v>5</v>
      </c>
      <c r="AM13" s="238">
        <f t="shared" si="12"/>
        <v>2735</v>
      </c>
      <c r="AN13" t="s">
        <v>2689</v>
      </c>
      <c r="AO13" t="s">
        <v>2573</v>
      </c>
      <c r="AP13" s="242">
        <f t="shared" si="4"/>
        <v>5</v>
      </c>
      <c r="AQ13" s="238">
        <f t="shared" si="5"/>
        <v>3</v>
      </c>
      <c r="AR13" s="243">
        <f t="shared" si="0"/>
        <v>0.6</v>
      </c>
      <c r="AS13">
        <f t="shared" si="1"/>
        <v>0</v>
      </c>
      <c r="AT13" s="244">
        <f t="shared" si="6"/>
        <v>0</v>
      </c>
      <c r="AU13" s="245">
        <f t="shared" si="7"/>
        <v>2</v>
      </c>
      <c r="AV13" s="243">
        <f t="shared" si="8"/>
        <v>0.4</v>
      </c>
      <c r="AW13">
        <f t="shared" si="2"/>
        <v>0</v>
      </c>
      <c r="AX13" s="243">
        <f t="shared" si="9"/>
        <v>0</v>
      </c>
      <c r="AZ13">
        <f t="shared" si="10"/>
        <v>0</v>
      </c>
    </row>
    <row r="14" spans="1:55" x14ac:dyDescent="0.35">
      <c r="A14" s="291" t="s">
        <v>125</v>
      </c>
      <c r="B14" s="291" t="s">
        <v>33</v>
      </c>
      <c r="C14" s="293">
        <v>1832</v>
      </c>
      <c r="D14" s="1">
        <v>-359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X14" t="str">
        <f t="shared" ref="X14" si="14">LEFT(MID(A14,FIND("(",A14)+1,LEN(A14)),FIND(")",MID(A14,FIND("(",A14)+1,LEN(A14)))-1)</f>
        <v>FF</v>
      </c>
      <c r="Z14" t="str">
        <f t="shared" ref="Z14" si="15">Y15</f>
        <v>Elected</v>
      </c>
      <c r="AM14" s="238">
        <f t="shared" si="12"/>
        <v>1805</v>
      </c>
      <c r="AN14" t="s">
        <v>2662</v>
      </c>
      <c r="AO14" t="s">
        <v>2575</v>
      </c>
      <c r="AP14" s="242">
        <f t="shared" si="4"/>
        <v>3</v>
      </c>
      <c r="AQ14" s="238">
        <f t="shared" si="5"/>
        <v>0</v>
      </c>
      <c r="AR14" s="243">
        <f t="shared" si="0"/>
        <v>0</v>
      </c>
      <c r="AS14">
        <f t="shared" si="1"/>
        <v>0</v>
      </c>
      <c r="AT14" s="244">
        <f t="shared" si="6"/>
        <v>0</v>
      </c>
      <c r="AU14" s="245">
        <f t="shared" si="7"/>
        <v>3</v>
      </c>
      <c r="AV14" s="243">
        <f t="shared" si="8"/>
        <v>1</v>
      </c>
      <c r="AW14">
        <f t="shared" si="2"/>
        <v>0</v>
      </c>
      <c r="AX14" s="243">
        <f t="shared" si="9"/>
        <v>0</v>
      </c>
      <c r="AZ14">
        <f t="shared" si="10"/>
        <v>0</v>
      </c>
    </row>
    <row r="15" spans="1:55" x14ac:dyDescent="0.35">
      <c r="A15" s="291" t="s">
        <v>0</v>
      </c>
      <c r="B15" s="291" t="s">
        <v>0</v>
      </c>
      <c r="C15" s="293">
        <v>1832</v>
      </c>
      <c r="D15" s="2">
        <v>1473</v>
      </c>
      <c r="E15" s="2">
        <v>1473</v>
      </c>
      <c r="F15" s="2">
        <v>1473</v>
      </c>
      <c r="G15" s="2">
        <v>1473</v>
      </c>
      <c r="H15" s="2">
        <v>1473</v>
      </c>
      <c r="I15" s="2">
        <v>1473</v>
      </c>
      <c r="J15" s="2">
        <v>1473</v>
      </c>
      <c r="Y15" t="str">
        <f t="shared" ref="Y15" si="16">IF(EXACT(A14,UPPER(A14)),"Elected","Excluded")</f>
        <v>Elected</v>
      </c>
      <c r="AM15" s="238">
        <f t="shared" si="12"/>
        <v>0</v>
      </c>
      <c r="AN15" t="s">
        <v>2660</v>
      </c>
      <c r="AO15" t="s">
        <v>2594</v>
      </c>
      <c r="AP15" s="242">
        <f t="shared" si="4"/>
        <v>0</v>
      </c>
      <c r="AQ15" s="238">
        <f t="shared" si="5"/>
        <v>0</v>
      </c>
      <c r="AR15" s="243">
        <f t="shared" si="0"/>
        <v>0</v>
      </c>
      <c r="AS15">
        <f t="shared" si="1"/>
        <v>0</v>
      </c>
      <c r="AT15" s="244">
        <f t="shared" si="6"/>
        <v>0</v>
      </c>
      <c r="AU15" s="245">
        <f t="shared" si="7"/>
        <v>0</v>
      </c>
      <c r="AV15" s="243">
        <f t="shared" si="8"/>
        <v>0</v>
      </c>
      <c r="AW15">
        <f t="shared" si="2"/>
        <v>0</v>
      </c>
      <c r="AX15" s="243">
        <f t="shared" si="9"/>
        <v>0</v>
      </c>
      <c r="AZ15">
        <f t="shared" si="10"/>
        <v>0</v>
      </c>
    </row>
    <row r="16" spans="1:55" x14ac:dyDescent="0.35">
      <c r="A16" s="291" t="s">
        <v>2761</v>
      </c>
      <c r="B16" s="291" t="s">
        <v>31</v>
      </c>
      <c r="C16" s="293">
        <v>705</v>
      </c>
      <c r="D16" s="1">
        <v>11</v>
      </c>
      <c r="E16" s="1">
        <v>2</v>
      </c>
      <c r="F16" s="1">
        <v>45</v>
      </c>
      <c r="G16" s="1">
        <v>70</v>
      </c>
      <c r="H16" s="1">
        <v>40</v>
      </c>
      <c r="I16" s="1">
        <v>0</v>
      </c>
      <c r="J16" s="1">
        <v>240</v>
      </c>
      <c r="X16" t="str">
        <f t="shared" ref="X16" si="17">LEFT(MID(A16,FIND("(",A16)+1,LEN(A16)),FIND(")",MID(A16,FIND("(",A16)+1,LEN(A16)))-1)</f>
        <v>GRN</v>
      </c>
      <c r="Z16" t="str">
        <f t="shared" ref="Z16" si="18">Y17</f>
        <v>Excluded</v>
      </c>
      <c r="AM16" s="238">
        <f t="shared" si="12"/>
        <v>275</v>
      </c>
      <c r="AN16" t="s">
        <v>2688</v>
      </c>
      <c r="AO16" t="s">
        <v>2576</v>
      </c>
      <c r="AP16" s="242">
        <f t="shared" si="4"/>
        <v>1</v>
      </c>
      <c r="AQ16" s="238">
        <f t="shared" si="5"/>
        <v>0</v>
      </c>
      <c r="AR16" s="243">
        <f t="shared" si="0"/>
        <v>0</v>
      </c>
      <c r="AS16">
        <f t="shared" si="1"/>
        <v>0</v>
      </c>
      <c r="AT16" s="244">
        <f t="shared" si="6"/>
        <v>0</v>
      </c>
      <c r="AU16" s="245">
        <f t="shared" si="7"/>
        <v>1</v>
      </c>
      <c r="AV16" s="243">
        <f t="shared" si="8"/>
        <v>1</v>
      </c>
      <c r="AW16">
        <f t="shared" si="2"/>
        <v>0</v>
      </c>
      <c r="AX16" s="243">
        <f t="shared" si="9"/>
        <v>0</v>
      </c>
      <c r="AZ16">
        <f t="shared" si="10"/>
        <v>0</v>
      </c>
    </row>
    <row r="17" spans="1:52" x14ac:dyDescent="0.35">
      <c r="A17" s="291" t="s">
        <v>0</v>
      </c>
      <c r="B17" s="291" t="s">
        <v>0</v>
      </c>
      <c r="C17" s="293">
        <v>705</v>
      </c>
      <c r="D17" s="2">
        <v>716</v>
      </c>
      <c r="E17" s="2">
        <v>718</v>
      </c>
      <c r="F17" s="2">
        <v>763</v>
      </c>
      <c r="G17" s="2">
        <v>833</v>
      </c>
      <c r="H17" s="2">
        <v>873</v>
      </c>
      <c r="I17" s="2">
        <v>873</v>
      </c>
      <c r="J17" s="2">
        <v>1113</v>
      </c>
      <c r="Y17" t="str">
        <f t="shared" ref="Y17" si="19">IF(EXACT(A16,UPPER(A16)),"Elected","Excluded")</f>
        <v>Excluded</v>
      </c>
      <c r="AM17" s="238">
        <f t="shared" si="12"/>
        <v>0</v>
      </c>
      <c r="AO17" t="s">
        <v>2590</v>
      </c>
      <c r="AP17" s="242">
        <f t="shared" si="4"/>
        <v>0</v>
      </c>
      <c r="AQ17" s="238">
        <f t="shared" si="5"/>
        <v>0</v>
      </c>
      <c r="AR17" s="243">
        <f t="shared" si="0"/>
        <v>0</v>
      </c>
      <c r="AS17">
        <f t="shared" si="1"/>
        <v>0</v>
      </c>
      <c r="AT17" s="244">
        <f t="shared" si="6"/>
        <v>0</v>
      </c>
      <c r="AU17" s="245">
        <f t="shared" si="7"/>
        <v>0</v>
      </c>
      <c r="AV17" s="243">
        <f t="shared" si="8"/>
        <v>0</v>
      </c>
      <c r="AW17">
        <f t="shared" si="2"/>
        <v>0</v>
      </c>
      <c r="AX17" s="243">
        <f t="shared" si="9"/>
        <v>0</v>
      </c>
      <c r="AZ17">
        <f t="shared" si="10"/>
        <v>0</v>
      </c>
    </row>
    <row r="18" spans="1:52" x14ac:dyDescent="0.35">
      <c r="A18" s="291" t="s">
        <v>126</v>
      </c>
      <c r="B18" s="291" t="s">
        <v>33</v>
      </c>
      <c r="C18" s="293">
        <v>1191</v>
      </c>
      <c r="D18" s="1">
        <v>24</v>
      </c>
      <c r="E18" s="1">
        <v>5</v>
      </c>
      <c r="F18" s="1">
        <v>35</v>
      </c>
      <c r="G18" s="1">
        <v>34</v>
      </c>
      <c r="H18" s="1">
        <v>49</v>
      </c>
      <c r="I18" s="1">
        <v>0</v>
      </c>
      <c r="J18" s="1">
        <v>132</v>
      </c>
      <c r="X18" t="str">
        <f t="shared" ref="X18" si="20">LEFT(MID(A18,FIND("(",A18)+1,LEN(A18)),FIND(")",MID(A18,FIND("(",A18)+1,LEN(A18)))-1)</f>
        <v>SF</v>
      </c>
      <c r="Z18" t="str">
        <f>Y19</f>
        <v>Elected</v>
      </c>
      <c r="AM18" s="238">
        <f t="shared" si="12"/>
        <v>0</v>
      </c>
      <c r="AN18" t="s">
        <v>2671</v>
      </c>
      <c r="AO18" t="s">
        <v>2582</v>
      </c>
      <c r="AP18" s="242">
        <f t="shared" si="4"/>
        <v>0</v>
      </c>
      <c r="AQ18" s="238">
        <f t="shared" si="5"/>
        <v>0</v>
      </c>
      <c r="AR18" s="243">
        <f t="shared" si="0"/>
        <v>0</v>
      </c>
      <c r="AS18">
        <f t="shared" si="1"/>
        <v>0</v>
      </c>
      <c r="AT18" s="244">
        <f t="shared" si="6"/>
        <v>0</v>
      </c>
      <c r="AU18" s="245">
        <f t="shared" si="7"/>
        <v>0</v>
      </c>
      <c r="AV18" s="243">
        <f t="shared" si="8"/>
        <v>0</v>
      </c>
      <c r="AW18">
        <f t="shared" si="2"/>
        <v>0</v>
      </c>
      <c r="AX18" s="243">
        <f t="shared" si="9"/>
        <v>0</v>
      </c>
      <c r="AZ18">
        <f t="shared" si="10"/>
        <v>0</v>
      </c>
    </row>
    <row r="19" spans="1:52" x14ac:dyDescent="0.35">
      <c r="A19" s="291" t="s">
        <v>0</v>
      </c>
      <c r="B19" s="291" t="s">
        <v>0</v>
      </c>
      <c r="C19" s="293">
        <v>1191</v>
      </c>
      <c r="D19" s="2">
        <v>1215</v>
      </c>
      <c r="E19" s="2">
        <v>1220</v>
      </c>
      <c r="F19" s="2">
        <v>1255</v>
      </c>
      <c r="G19" s="2">
        <v>1289</v>
      </c>
      <c r="H19" s="2">
        <v>1338</v>
      </c>
      <c r="I19" s="2">
        <v>1338</v>
      </c>
      <c r="J19" s="2">
        <v>1470</v>
      </c>
      <c r="Y19" t="str">
        <f t="shared" ref="Y19" si="21">IF(EXACT(A18,UPPER(A18)),"Elected","Excluded")</f>
        <v>Elected</v>
      </c>
      <c r="AM19" s="238">
        <f t="shared" si="12"/>
        <v>287</v>
      </c>
      <c r="AN19" t="s">
        <v>2665</v>
      </c>
      <c r="AO19" t="s">
        <v>2598</v>
      </c>
      <c r="AP19" s="242">
        <f t="shared" si="4"/>
        <v>1</v>
      </c>
      <c r="AQ19" s="238">
        <f t="shared" si="5"/>
        <v>0</v>
      </c>
      <c r="AR19" s="243">
        <f t="shared" si="0"/>
        <v>0</v>
      </c>
      <c r="AS19">
        <f t="shared" si="1"/>
        <v>0</v>
      </c>
      <c r="AT19" s="244">
        <f t="shared" si="6"/>
        <v>0</v>
      </c>
      <c r="AU19" s="245">
        <f t="shared" si="7"/>
        <v>1</v>
      </c>
      <c r="AV19" s="243">
        <f t="shared" si="8"/>
        <v>1</v>
      </c>
      <c r="AW19">
        <f t="shared" si="2"/>
        <v>0</v>
      </c>
      <c r="AX19" s="243">
        <f t="shared" si="9"/>
        <v>0</v>
      </c>
      <c r="AZ19">
        <f t="shared" si="10"/>
        <v>0</v>
      </c>
    </row>
    <row r="20" spans="1:52" x14ac:dyDescent="0.35">
      <c r="A20" s="291" t="s">
        <v>127</v>
      </c>
      <c r="B20" s="291" t="s">
        <v>31</v>
      </c>
      <c r="C20" s="293">
        <v>1434</v>
      </c>
      <c r="D20" s="1">
        <v>51</v>
      </c>
      <c r="E20" s="1">
        <v>0</v>
      </c>
      <c r="F20" s="1">
        <v>0</v>
      </c>
      <c r="G20" s="1">
        <v>0</v>
      </c>
      <c r="H20" s="1">
        <v>0</v>
      </c>
      <c r="I20" s="1">
        <v>-12</v>
      </c>
      <c r="J20" s="1">
        <v>0</v>
      </c>
      <c r="X20" t="str">
        <f t="shared" ref="X20" si="22">LEFT(MID(A20,FIND("(",A20)+1,LEN(A20)),FIND(")",MID(A20,FIND("(",A20)+1,LEN(A20)))-1)</f>
        <v>FG</v>
      </c>
      <c r="Z20" t="str">
        <f t="shared" ref="Z20" si="23">Y21</f>
        <v>Elected</v>
      </c>
      <c r="AM20" s="238">
        <f t="shared" si="12"/>
        <v>0</v>
      </c>
      <c r="AN20" t="s">
        <v>2666</v>
      </c>
      <c r="AO20" t="s">
        <v>2584</v>
      </c>
      <c r="AP20" s="242">
        <f t="shared" si="4"/>
        <v>0</v>
      </c>
      <c r="AQ20" s="238">
        <f t="shared" si="5"/>
        <v>0</v>
      </c>
      <c r="AR20" s="243">
        <f t="shared" si="0"/>
        <v>0</v>
      </c>
      <c r="AS20">
        <f t="shared" si="1"/>
        <v>0</v>
      </c>
      <c r="AT20" s="244">
        <f t="shared" si="6"/>
        <v>0</v>
      </c>
      <c r="AU20" s="245">
        <f t="shared" si="7"/>
        <v>0</v>
      </c>
      <c r="AV20" s="243">
        <f t="shared" si="8"/>
        <v>0</v>
      </c>
      <c r="AW20">
        <f t="shared" si="2"/>
        <v>0</v>
      </c>
      <c r="AX20" s="243">
        <f t="shared" si="9"/>
        <v>0</v>
      </c>
      <c r="AZ20">
        <f t="shared" si="10"/>
        <v>0</v>
      </c>
    </row>
    <row r="21" spans="1:52" x14ac:dyDescent="0.35">
      <c r="A21" s="291" t="s">
        <v>0</v>
      </c>
      <c r="B21" s="291" t="s">
        <v>0</v>
      </c>
      <c r="C21" s="293">
        <v>1434</v>
      </c>
      <c r="D21" s="2">
        <v>1485</v>
      </c>
      <c r="E21" s="2">
        <v>1485</v>
      </c>
      <c r="F21" s="2">
        <v>1485</v>
      </c>
      <c r="G21" s="2">
        <v>1485</v>
      </c>
      <c r="H21" s="2">
        <v>1485</v>
      </c>
      <c r="I21" s="2">
        <v>1473</v>
      </c>
      <c r="J21" s="2">
        <v>1473</v>
      </c>
      <c r="Y21" t="str">
        <f t="shared" ref="Y21" si="24">IF(EXACT(A20,UPPER(A20)),"Elected","Excluded")</f>
        <v>Elected</v>
      </c>
      <c r="AM21" s="238">
        <f t="shared" si="12"/>
        <v>0</v>
      </c>
      <c r="AN21" t="s">
        <v>2667</v>
      </c>
      <c r="AO21" t="s">
        <v>2577</v>
      </c>
      <c r="AP21" s="242">
        <f t="shared" si="4"/>
        <v>0</v>
      </c>
      <c r="AQ21" s="238">
        <f t="shared" si="5"/>
        <v>0</v>
      </c>
      <c r="AR21" s="243">
        <f t="shared" si="0"/>
        <v>0</v>
      </c>
      <c r="AS21">
        <f t="shared" si="1"/>
        <v>0</v>
      </c>
      <c r="AT21" s="244">
        <f t="shared" si="6"/>
        <v>0</v>
      </c>
      <c r="AU21" s="245">
        <f t="shared" si="7"/>
        <v>0</v>
      </c>
      <c r="AV21" s="243">
        <f t="shared" si="8"/>
        <v>0</v>
      </c>
      <c r="AW21">
        <f t="shared" si="2"/>
        <v>0</v>
      </c>
      <c r="AX21" s="243">
        <f t="shared" si="9"/>
        <v>0</v>
      </c>
      <c r="AZ21">
        <f t="shared" si="10"/>
        <v>0</v>
      </c>
    </row>
    <row r="22" spans="1:52" x14ac:dyDescent="0.35">
      <c r="A22" s="291" t="s">
        <v>2765</v>
      </c>
      <c r="B22" s="291" t="s">
        <v>33</v>
      </c>
      <c r="C22" s="293">
        <v>399</v>
      </c>
      <c r="D22" s="1">
        <v>7</v>
      </c>
      <c r="E22" s="1">
        <v>27</v>
      </c>
      <c r="F22" s="1">
        <v>54</v>
      </c>
      <c r="G22" s="1">
        <v>40</v>
      </c>
      <c r="H22" s="1">
        <v>-527</v>
      </c>
      <c r="I22" s="1">
        <v>0</v>
      </c>
      <c r="J22" s="1">
        <v>0</v>
      </c>
      <c r="X22" t="str">
        <f t="shared" ref="X22" si="25">LEFT(MID(A22,FIND("(",A22)+1,LEN(A22)),FIND(")",MID(A22,FIND("(",A22)+1,LEN(A22)))-1)</f>
        <v>NON-P</v>
      </c>
      <c r="Z22" t="str">
        <f t="shared" ref="Z22" si="26">Y23</f>
        <v>Excluded</v>
      </c>
      <c r="AM22" s="238">
        <f t="shared" si="12"/>
        <v>0</v>
      </c>
      <c r="AN22" t="s">
        <v>2670</v>
      </c>
      <c r="AO22" t="s">
        <v>2578</v>
      </c>
      <c r="AP22" s="242">
        <f t="shared" si="4"/>
        <v>0</v>
      </c>
      <c r="AQ22" s="238">
        <f t="shared" si="5"/>
        <v>0</v>
      </c>
      <c r="AR22" s="243">
        <f t="shared" si="0"/>
        <v>0</v>
      </c>
      <c r="AS22">
        <f t="shared" si="1"/>
        <v>0</v>
      </c>
      <c r="AT22" s="244">
        <f t="shared" si="6"/>
        <v>0</v>
      </c>
      <c r="AU22" s="245">
        <f t="shared" si="7"/>
        <v>0</v>
      </c>
      <c r="AV22" s="243">
        <f t="shared" si="8"/>
        <v>0</v>
      </c>
      <c r="AW22">
        <f t="shared" si="2"/>
        <v>0</v>
      </c>
      <c r="AX22" s="243">
        <f t="shared" si="9"/>
        <v>0</v>
      </c>
      <c r="AZ22">
        <f t="shared" si="10"/>
        <v>0</v>
      </c>
    </row>
    <row r="23" spans="1:52" x14ac:dyDescent="0.35">
      <c r="A23" s="291" t="s">
        <v>0</v>
      </c>
      <c r="B23" s="291" t="s">
        <v>0</v>
      </c>
      <c r="C23" s="293">
        <v>399</v>
      </c>
      <c r="D23" s="2">
        <v>406</v>
      </c>
      <c r="E23" s="2">
        <v>433</v>
      </c>
      <c r="F23" s="2">
        <v>487</v>
      </c>
      <c r="G23" s="2">
        <v>527</v>
      </c>
      <c r="H23" s="2">
        <v>0</v>
      </c>
      <c r="I23" s="2">
        <v>0</v>
      </c>
      <c r="J23" s="2">
        <v>0</v>
      </c>
      <c r="Y23" t="str">
        <f t="shared" ref="Y23" si="27">IF(EXACT(A22,UPPER(A22)),"Elected","Excluded")</f>
        <v>Excluded</v>
      </c>
      <c r="AM23" s="238">
        <f t="shared" si="12"/>
        <v>0</v>
      </c>
      <c r="AO23" t="s">
        <v>2581</v>
      </c>
      <c r="AP23" s="242">
        <f t="shared" si="4"/>
        <v>0</v>
      </c>
      <c r="AQ23" s="238">
        <f t="shared" si="5"/>
        <v>0</v>
      </c>
      <c r="AR23" s="243">
        <f t="shared" si="0"/>
        <v>0</v>
      </c>
      <c r="AS23">
        <f t="shared" si="1"/>
        <v>0</v>
      </c>
      <c r="AT23" s="244">
        <f t="shared" si="6"/>
        <v>0</v>
      </c>
      <c r="AU23" s="245">
        <f t="shared" si="7"/>
        <v>0</v>
      </c>
      <c r="AV23" s="243">
        <f t="shared" si="8"/>
        <v>0</v>
      </c>
      <c r="AW23">
        <f t="shared" si="2"/>
        <v>0</v>
      </c>
      <c r="AX23" s="243">
        <f t="shared" si="9"/>
        <v>0</v>
      </c>
      <c r="AZ23">
        <f t="shared" si="10"/>
        <v>0</v>
      </c>
    </row>
    <row r="24" spans="1:52" x14ac:dyDescent="0.35">
      <c r="A24" s="291" t="s">
        <v>2766</v>
      </c>
      <c r="B24" s="291" t="s">
        <v>33</v>
      </c>
      <c r="C24" s="293">
        <v>68</v>
      </c>
      <c r="D24" s="1">
        <v>2</v>
      </c>
      <c r="E24" s="1">
        <v>-70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X24" t="str">
        <f t="shared" ref="X24" si="28">LEFT(MID(A24,FIND("(",A24)+1,LEN(A24)),FIND(")",MID(A24,FIND("(",A24)+1,LEN(A24)))-1)</f>
        <v>NON-P</v>
      </c>
      <c r="Z24" t="str">
        <f t="shared" ref="Z24" si="29">Y25</f>
        <v>Excluded</v>
      </c>
      <c r="AM24" s="238">
        <f t="shared" si="12"/>
        <v>0</v>
      </c>
      <c r="AO24" t="s">
        <v>2579</v>
      </c>
      <c r="AP24" s="242">
        <f t="shared" si="4"/>
        <v>0</v>
      </c>
      <c r="AQ24" s="238">
        <f t="shared" si="5"/>
        <v>0</v>
      </c>
      <c r="AR24" s="243">
        <f t="shared" si="0"/>
        <v>0</v>
      </c>
      <c r="AS24">
        <f t="shared" si="1"/>
        <v>0</v>
      </c>
      <c r="AT24" s="244">
        <f t="shared" si="6"/>
        <v>0</v>
      </c>
      <c r="AU24" s="245">
        <f t="shared" si="7"/>
        <v>0</v>
      </c>
      <c r="AV24" s="243">
        <f t="shared" si="8"/>
        <v>0</v>
      </c>
      <c r="AW24">
        <f t="shared" si="2"/>
        <v>0</v>
      </c>
      <c r="AX24" s="243">
        <f t="shared" si="9"/>
        <v>0</v>
      </c>
      <c r="AZ24">
        <f t="shared" si="10"/>
        <v>0</v>
      </c>
    </row>
    <row r="25" spans="1:52" x14ac:dyDescent="0.35">
      <c r="A25" s="291" t="s">
        <v>0</v>
      </c>
      <c r="B25" s="291" t="s">
        <v>0</v>
      </c>
      <c r="C25" s="293">
        <v>68</v>
      </c>
      <c r="D25" s="2">
        <v>70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Y25" t="str">
        <f t="shared" ref="Y25" si="30">IF(EXACT(A24,UPPER(A24)),"Elected","Excluded")</f>
        <v>Excluded</v>
      </c>
      <c r="AM25" s="238">
        <f t="shared" si="12"/>
        <v>0</v>
      </c>
      <c r="AN25" t="s">
        <v>2690</v>
      </c>
      <c r="AO25" t="s">
        <v>2585</v>
      </c>
      <c r="AP25" s="242">
        <f t="shared" si="4"/>
        <v>0</v>
      </c>
      <c r="AQ25" s="238">
        <f t="shared" si="5"/>
        <v>0</v>
      </c>
      <c r="AR25" s="243">
        <f t="shared" si="0"/>
        <v>0</v>
      </c>
      <c r="AS25">
        <f t="shared" si="1"/>
        <v>0</v>
      </c>
      <c r="AT25" s="244">
        <f t="shared" si="6"/>
        <v>0</v>
      </c>
      <c r="AU25" s="245">
        <f t="shared" si="7"/>
        <v>0</v>
      </c>
      <c r="AV25" s="243">
        <f t="shared" si="8"/>
        <v>0</v>
      </c>
      <c r="AW25">
        <f t="shared" si="2"/>
        <v>0</v>
      </c>
      <c r="AX25" s="243">
        <f t="shared" si="9"/>
        <v>0</v>
      </c>
      <c r="AZ25">
        <f t="shared" si="10"/>
        <v>0</v>
      </c>
    </row>
    <row r="26" spans="1:52" x14ac:dyDescent="0.35">
      <c r="A26" s="291" t="s">
        <v>2767</v>
      </c>
      <c r="B26" s="291" t="s">
        <v>31</v>
      </c>
      <c r="C26" s="293">
        <v>396</v>
      </c>
      <c r="D26" s="1">
        <v>7</v>
      </c>
      <c r="E26" s="1">
        <v>7</v>
      </c>
      <c r="F26" s="1">
        <v>-410</v>
      </c>
      <c r="G26" s="1">
        <v>0</v>
      </c>
      <c r="H26" s="1">
        <v>0</v>
      </c>
      <c r="I26" s="1">
        <v>0</v>
      </c>
      <c r="J26" s="1">
        <v>0</v>
      </c>
      <c r="X26" t="str">
        <f t="shared" ref="X26" si="31">LEFT(MID(A26,FIND("(",A26)+1,LEN(A26)),FIND(")",MID(A26,FIND("(",A26)+1,LEN(A26)))-1)</f>
        <v>NON-P</v>
      </c>
      <c r="Z26" t="str">
        <f t="shared" ref="Z26" si="32">Y27</f>
        <v>Excluded</v>
      </c>
      <c r="AM26" s="238">
        <f t="shared" si="12"/>
        <v>0</v>
      </c>
      <c r="AO26" t="s">
        <v>2591</v>
      </c>
      <c r="AP26" s="242">
        <f t="shared" si="4"/>
        <v>0</v>
      </c>
      <c r="AQ26" s="238">
        <f t="shared" si="5"/>
        <v>0</v>
      </c>
      <c r="AR26" s="243">
        <f t="shared" si="0"/>
        <v>0</v>
      </c>
      <c r="AS26">
        <f t="shared" si="1"/>
        <v>0</v>
      </c>
      <c r="AT26" s="244">
        <f t="shared" si="6"/>
        <v>0</v>
      </c>
      <c r="AU26" s="245">
        <f t="shared" si="7"/>
        <v>0</v>
      </c>
      <c r="AV26" s="243">
        <f t="shared" si="8"/>
        <v>0</v>
      </c>
      <c r="AW26">
        <f t="shared" si="2"/>
        <v>0</v>
      </c>
      <c r="AX26" s="243">
        <f t="shared" si="9"/>
        <v>0</v>
      </c>
      <c r="AZ26">
        <f t="shared" si="10"/>
        <v>0</v>
      </c>
    </row>
    <row r="27" spans="1:52" x14ac:dyDescent="0.35">
      <c r="A27" s="291" t="s">
        <v>0</v>
      </c>
      <c r="B27" s="291" t="s">
        <v>0</v>
      </c>
      <c r="C27" s="293">
        <v>396</v>
      </c>
      <c r="D27" s="2">
        <v>403</v>
      </c>
      <c r="E27" s="2">
        <v>410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Y27" t="str">
        <f t="shared" ref="Y27" si="33">IF(EXACT(A26,UPPER(A26)),"Elected","Excluded")</f>
        <v>Excluded</v>
      </c>
      <c r="AM27" s="238">
        <f t="shared" si="12"/>
        <v>127</v>
      </c>
      <c r="AN27" t="s">
        <v>2664</v>
      </c>
      <c r="AO27" t="s">
        <v>2586</v>
      </c>
      <c r="AP27" s="242">
        <f t="shared" si="4"/>
        <v>1</v>
      </c>
      <c r="AQ27" s="238">
        <f t="shared" si="5"/>
        <v>0</v>
      </c>
      <c r="AR27" s="243">
        <f t="shared" si="0"/>
        <v>0</v>
      </c>
      <c r="AS27">
        <f t="shared" si="1"/>
        <v>0</v>
      </c>
      <c r="AT27" s="244">
        <f t="shared" si="6"/>
        <v>0</v>
      </c>
      <c r="AU27" s="245">
        <f t="shared" si="7"/>
        <v>1</v>
      </c>
      <c r="AV27" s="243">
        <f t="shared" si="8"/>
        <v>1</v>
      </c>
      <c r="AW27">
        <f t="shared" si="2"/>
        <v>0</v>
      </c>
      <c r="AX27" s="243">
        <f t="shared" si="9"/>
        <v>0</v>
      </c>
      <c r="AZ27">
        <f t="shared" si="10"/>
        <v>0</v>
      </c>
    </row>
    <row r="28" spans="1:52" x14ac:dyDescent="0.35">
      <c r="A28" s="291" t="s">
        <v>128</v>
      </c>
      <c r="B28" s="291" t="s">
        <v>33</v>
      </c>
      <c r="C28" s="293">
        <v>1332</v>
      </c>
      <c r="D28" s="1">
        <v>31</v>
      </c>
      <c r="E28" s="1">
        <v>6</v>
      </c>
      <c r="F28" s="1">
        <v>20</v>
      </c>
      <c r="G28" s="1">
        <v>40</v>
      </c>
      <c r="H28" s="1">
        <v>34</v>
      </c>
      <c r="I28" s="1">
        <v>4</v>
      </c>
      <c r="J28" s="1">
        <v>70</v>
      </c>
      <c r="X28" t="str">
        <f t="shared" ref="X28" si="34">LEFT(MID(A28,FIND("(",A28)+1,LEN(A28)),FIND(")",MID(A28,FIND("(",A28)+1,LEN(A28)))-1)</f>
        <v>FG</v>
      </c>
      <c r="Z28" t="str">
        <f t="shared" ref="Z28" si="35">Y29</f>
        <v>Elected</v>
      </c>
      <c r="AM28" s="238">
        <f t="shared" si="12"/>
        <v>0</v>
      </c>
      <c r="AN28" t="s">
        <v>2669</v>
      </c>
      <c r="AO28" t="s">
        <v>2587</v>
      </c>
      <c r="AP28" s="242">
        <f>AQ28+AU28</f>
        <v>0</v>
      </c>
      <c r="AQ28" s="238">
        <f t="shared" si="5"/>
        <v>0</v>
      </c>
      <c r="AR28" s="243">
        <f t="shared" si="0"/>
        <v>0</v>
      </c>
      <c r="AS28">
        <f t="shared" si="1"/>
        <v>0</v>
      </c>
      <c r="AT28" s="244">
        <f t="shared" si="6"/>
        <v>0</v>
      </c>
      <c r="AU28" s="245">
        <f t="shared" si="7"/>
        <v>0</v>
      </c>
      <c r="AV28" s="243">
        <f t="shared" si="8"/>
        <v>0</v>
      </c>
      <c r="AW28">
        <f t="shared" si="2"/>
        <v>0</v>
      </c>
      <c r="AX28" s="243">
        <f t="shared" si="9"/>
        <v>0</v>
      </c>
      <c r="AZ28">
        <f t="shared" si="10"/>
        <v>0</v>
      </c>
    </row>
    <row r="29" spans="1:52" x14ac:dyDescent="0.35">
      <c r="A29" s="291" t="s">
        <v>0</v>
      </c>
      <c r="B29" s="291" t="s">
        <v>0</v>
      </c>
      <c r="C29" s="293">
        <v>1332</v>
      </c>
      <c r="D29" s="2">
        <v>1363</v>
      </c>
      <c r="E29" s="2">
        <v>1369</v>
      </c>
      <c r="F29" s="2">
        <v>1389</v>
      </c>
      <c r="G29" s="2">
        <v>1429</v>
      </c>
      <c r="H29" s="2">
        <v>1463</v>
      </c>
      <c r="I29" s="2">
        <v>1467</v>
      </c>
      <c r="J29" s="2">
        <v>1537</v>
      </c>
      <c r="Y29" t="str">
        <f t="shared" ref="Y29" si="36">IF(EXACT(A28,UPPER(A28)),"Elected","Excluded")</f>
        <v>Elected</v>
      </c>
      <c r="AM29" s="238">
        <f t="shared" si="12"/>
        <v>0</v>
      </c>
      <c r="AN29" t="s">
        <v>2691</v>
      </c>
      <c r="AO29" t="s">
        <v>2580</v>
      </c>
      <c r="AP29" s="242">
        <f t="shared" ref="AP29:AP34" si="37">AQ29+AU29</f>
        <v>0</v>
      </c>
      <c r="AQ29" s="238">
        <f t="shared" si="5"/>
        <v>0</v>
      </c>
      <c r="AR29" s="243">
        <f t="shared" si="0"/>
        <v>0</v>
      </c>
      <c r="AS29">
        <f t="shared" si="1"/>
        <v>0</v>
      </c>
      <c r="AT29" s="244">
        <f t="shared" si="6"/>
        <v>0</v>
      </c>
      <c r="AU29" s="245">
        <f t="shared" si="7"/>
        <v>0</v>
      </c>
      <c r="AV29" s="243">
        <f t="shared" si="8"/>
        <v>0</v>
      </c>
      <c r="AW29">
        <f t="shared" si="2"/>
        <v>0</v>
      </c>
      <c r="AX29" s="243">
        <f t="shared" si="9"/>
        <v>0</v>
      </c>
      <c r="AZ29">
        <f t="shared" si="10"/>
        <v>0</v>
      </c>
    </row>
    <row r="30" spans="1:52" x14ac:dyDescent="0.35">
      <c r="A30" s="291" t="s">
        <v>129</v>
      </c>
      <c r="B30" s="291" t="s">
        <v>33</v>
      </c>
      <c r="C30" s="293">
        <v>1038</v>
      </c>
      <c r="D30" s="1">
        <v>68</v>
      </c>
      <c r="E30" s="1">
        <v>5</v>
      </c>
      <c r="F30" s="1">
        <v>16</v>
      </c>
      <c r="G30" s="1">
        <v>34</v>
      </c>
      <c r="H30" s="1">
        <v>45</v>
      </c>
      <c r="I30" s="1">
        <v>1</v>
      </c>
      <c r="J30" s="1">
        <v>64</v>
      </c>
      <c r="X30" t="str">
        <f t="shared" ref="X30" si="38">LEFT(MID(A30,FIND("(",A30)+1,LEN(A30)),FIND(")",MID(A30,FIND("(",A30)+1,LEN(A30)))-1)</f>
        <v>FF</v>
      </c>
      <c r="Z30" t="str">
        <f t="shared" ref="Z30" si="39">Y31</f>
        <v>Elected</v>
      </c>
      <c r="AM30" s="238">
        <f t="shared" si="12"/>
        <v>0</v>
      </c>
      <c r="AO30" t="s">
        <v>2592</v>
      </c>
      <c r="AP30" s="242">
        <f t="shared" si="37"/>
        <v>0</v>
      </c>
      <c r="AQ30" s="238">
        <f t="shared" si="5"/>
        <v>0</v>
      </c>
      <c r="AR30" s="243">
        <f t="shared" si="0"/>
        <v>0</v>
      </c>
      <c r="AS30">
        <f t="shared" si="1"/>
        <v>0</v>
      </c>
      <c r="AT30" s="244">
        <f t="shared" si="6"/>
        <v>0</v>
      </c>
      <c r="AU30" s="245">
        <f t="shared" si="7"/>
        <v>0</v>
      </c>
      <c r="AV30" s="243">
        <f t="shared" si="8"/>
        <v>0</v>
      </c>
      <c r="AW30">
        <f t="shared" si="2"/>
        <v>0</v>
      </c>
      <c r="AX30" s="243">
        <f t="shared" si="9"/>
        <v>0</v>
      </c>
      <c r="AZ30">
        <f t="shared" si="10"/>
        <v>0</v>
      </c>
    </row>
    <row r="31" spans="1:52" x14ac:dyDescent="0.35">
      <c r="A31" s="291" t="s">
        <v>0</v>
      </c>
      <c r="B31" s="291" t="s">
        <v>0</v>
      </c>
      <c r="C31" s="293">
        <v>1038</v>
      </c>
      <c r="D31" s="2">
        <v>1106</v>
      </c>
      <c r="E31" s="2">
        <v>1111</v>
      </c>
      <c r="F31" s="2">
        <v>1127</v>
      </c>
      <c r="G31" s="2">
        <v>1161</v>
      </c>
      <c r="H31" s="2">
        <v>1206</v>
      </c>
      <c r="I31" s="2">
        <v>1207</v>
      </c>
      <c r="J31" s="2">
        <v>1271</v>
      </c>
      <c r="Y31" t="str">
        <f t="shared" ref="Y31" si="40">IF(EXACT(A30,UPPER(A30)),"Elected","Excluded")</f>
        <v>Elected</v>
      </c>
      <c r="AM31" s="238">
        <f t="shared" si="12"/>
        <v>0</v>
      </c>
      <c r="AO31" t="s">
        <v>2597</v>
      </c>
      <c r="AP31" s="242">
        <f t="shared" si="37"/>
        <v>0</v>
      </c>
      <c r="AQ31" s="238">
        <f t="shared" si="5"/>
        <v>0</v>
      </c>
      <c r="AR31" s="243">
        <f t="shared" si="0"/>
        <v>0</v>
      </c>
      <c r="AS31">
        <f t="shared" si="1"/>
        <v>0</v>
      </c>
      <c r="AT31" s="244">
        <f t="shared" si="6"/>
        <v>0</v>
      </c>
      <c r="AU31" s="245">
        <f t="shared" si="7"/>
        <v>0</v>
      </c>
      <c r="AV31" s="243">
        <f t="shared" si="8"/>
        <v>0</v>
      </c>
      <c r="AW31">
        <f t="shared" si="2"/>
        <v>0</v>
      </c>
      <c r="AX31" s="243">
        <f t="shared" si="9"/>
        <v>0</v>
      </c>
      <c r="AZ31">
        <f t="shared" si="10"/>
        <v>0</v>
      </c>
    </row>
    <row r="32" spans="1:52" x14ac:dyDescent="0.35">
      <c r="A32" s="291" t="s">
        <v>2759</v>
      </c>
      <c r="B32" s="291" t="s">
        <v>33</v>
      </c>
      <c r="C32" s="293">
        <v>423</v>
      </c>
      <c r="D32" s="1">
        <v>11</v>
      </c>
      <c r="E32" s="1">
        <v>1</v>
      </c>
      <c r="F32" s="1">
        <v>36</v>
      </c>
      <c r="G32" s="1">
        <v>-471</v>
      </c>
      <c r="H32" s="1">
        <v>0</v>
      </c>
      <c r="I32" s="1">
        <v>0</v>
      </c>
      <c r="J32" s="1">
        <v>0</v>
      </c>
      <c r="X32" t="str">
        <f t="shared" ref="X32" si="41">LEFT(MID(A32,FIND("(",A32)+1,LEN(A32)),FIND(")",MID(A32,FIND("(",A32)+1,LEN(A32)))-1)</f>
        <v>LAB</v>
      </c>
      <c r="Z32" t="str">
        <f t="shared" ref="Z32" si="42">Y33</f>
        <v>Excluded</v>
      </c>
      <c r="AM32" s="238">
        <f t="shared" si="12"/>
        <v>0</v>
      </c>
      <c r="AN32" t="s">
        <v>2668</v>
      </c>
      <c r="AO32" t="s">
        <v>2588</v>
      </c>
      <c r="AP32" s="242">
        <f t="shared" si="37"/>
        <v>0</v>
      </c>
      <c r="AQ32" s="238">
        <f t="shared" si="5"/>
        <v>0</v>
      </c>
      <c r="AR32" s="243">
        <f t="shared" si="0"/>
        <v>0</v>
      </c>
      <c r="AS32">
        <f t="shared" si="1"/>
        <v>0</v>
      </c>
      <c r="AT32" s="244">
        <f t="shared" si="6"/>
        <v>0</v>
      </c>
      <c r="AU32" s="245">
        <f t="shared" si="7"/>
        <v>0</v>
      </c>
      <c r="AV32" s="243">
        <f t="shared" si="8"/>
        <v>0</v>
      </c>
      <c r="AW32">
        <f t="shared" si="2"/>
        <v>0</v>
      </c>
      <c r="AX32" s="243">
        <f t="shared" si="9"/>
        <v>0</v>
      </c>
      <c r="AZ32">
        <f t="shared" si="10"/>
        <v>0</v>
      </c>
    </row>
    <row r="33" spans="1:52" x14ac:dyDescent="0.35">
      <c r="A33" s="291" t="s">
        <v>0</v>
      </c>
      <c r="B33" s="291" t="s">
        <v>0</v>
      </c>
      <c r="C33" s="293">
        <v>423</v>
      </c>
      <c r="D33" s="2">
        <v>434</v>
      </c>
      <c r="E33" s="2">
        <v>435</v>
      </c>
      <c r="F33" s="2">
        <v>471</v>
      </c>
      <c r="G33" s="2">
        <v>0</v>
      </c>
      <c r="H33" s="2">
        <v>0</v>
      </c>
      <c r="I33" s="2">
        <v>0</v>
      </c>
      <c r="J33" s="2">
        <v>0</v>
      </c>
      <c r="Y33" t="str">
        <f t="shared" ref="Y33" si="43">IF(EXACT(A32,UPPER(A32)),"Elected","Excluded")</f>
        <v>Excluded</v>
      </c>
      <c r="AM33" s="238">
        <f t="shared" si="12"/>
        <v>0</v>
      </c>
      <c r="AN33" t="s">
        <v>2692</v>
      </c>
      <c r="AO33" t="s">
        <v>2589</v>
      </c>
      <c r="AP33" s="242">
        <f t="shared" si="37"/>
        <v>0</v>
      </c>
      <c r="AQ33" s="238">
        <f t="shared" si="5"/>
        <v>0</v>
      </c>
      <c r="AR33" s="243">
        <f t="shared" si="0"/>
        <v>0</v>
      </c>
      <c r="AS33">
        <f t="shared" si="1"/>
        <v>0</v>
      </c>
      <c r="AT33" s="244">
        <f t="shared" si="6"/>
        <v>0</v>
      </c>
      <c r="AU33" s="245">
        <f t="shared" si="7"/>
        <v>0</v>
      </c>
      <c r="AV33" s="243">
        <f t="shared" si="8"/>
        <v>0</v>
      </c>
      <c r="AW33">
        <f t="shared" si="2"/>
        <v>0</v>
      </c>
      <c r="AX33" s="243">
        <f t="shared" si="9"/>
        <v>0</v>
      </c>
      <c r="AZ33">
        <f t="shared" si="10"/>
        <v>0</v>
      </c>
    </row>
    <row r="34" spans="1:52" x14ac:dyDescent="0.35">
      <c r="A34" s="291" t="s">
        <v>130</v>
      </c>
      <c r="B34" s="291" t="s">
        <v>31</v>
      </c>
      <c r="C34" s="293">
        <v>598</v>
      </c>
      <c r="D34" s="1">
        <v>8</v>
      </c>
      <c r="E34" s="1">
        <v>1</v>
      </c>
      <c r="F34" s="1">
        <v>32</v>
      </c>
      <c r="G34" s="1">
        <v>96</v>
      </c>
      <c r="H34" s="1">
        <v>87</v>
      </c>
      <c r="I34" s="1">
        <v>1</v>
      </c>
      <c r="J34" s="1">
        <v>-823</v>
      </c>
      <c r="X34" t="str">
        <f t="shared" ref="X34" si="44">LEFT(MID(A34,FIND("(",A34)+1,LEN(A34)),FIND(")",MID(A34,FIND("(",A34)+1,LEN(A34)))-1)</f>
        <v>SD</v>
      </c>
      <c r="Z34" t="str">
        <f t="shared" ref="Z34" si="45">Y35</f>
        <v>Excluded</v>
      </c>
      <c r="AM34" s="238">
        <f>SUMIFS($C$10:$C$284, $X$10:$X$284, AN34)</f>
        <v>6273</v>
      </c>
      <c r="AN34" t="s">
        <v>2672</v>
      </c>
      <c r="AO34" t="s">
        <v>2530</v>
      </c>
      <c r="AP34" s="242">
        <f t="shared" si="37"/>
        <v>11</v>
      </c>
      <c r="AQ34" s="238">
        <f t="shared" si="5"/>
        <v>2</v>
      </c>
      <c r="AR34" s="243">
        <f t="shared" si="0"/>
        <v>0.18181818181818182</v>
      </c>
      <c r="AS34">
        <f t="shared" si="1"/>
        <v>0</v>
      </c>
      <c r="AT34" s="244">
        <f t="shared" si="6"/>
        <v>0</v>
      </c>
      <c r="AU34" s="245">
        <f t="shared" si="7"/>
        <v>9</v>
      </c>
      <c r="AV34" s="243">
        <f t="shared" si="8"/>
        <v>0.81818181818181823</v>
      </c>
      <c r="AW34">
        <f t="shared" si="2"/>
        <v>3</v>
      </c>
      <c r="AX34" s="243">
        <f t="shared" si="9"/>
        <v>0.27272727272727271</v>
      </c>
      <c r="AZ34">
        <f t="shared" si="10"/>
        <v>3</v>
      </c>
    </row>
    <row r="35" spans="1:52" x14ac:dyDescent="0.35">
      <c r="A35" s="291" t="s">
        <v>0</v>
      </c>
      <c r="B35" s="291" t="s">
        <v>0</v>
      </c>
      <c r="C35" s="293">
        <v>598</v>
      </c>
      <c r="D35" s="2">
        <v>606</v>
      </c>
      <c r="E35" s="2">
        <v>607</v>
      </c>
      <c r="F35" s="2">
        <v>639</v>
      </c>
      <c r="G35" s="2">
        <v>735</v>
      </c>
      <c r="H35" s="2">
        <v>822</v>
      </c>
      <c r="I35" s="2">
        <v>823</v>
      </c>
      <c r="J35" s="2">
        <v>0</v>
      </c>
      <c r="Y35" t="str">
        <f t="shared" ref="Y35" si="46">IF(EXACT(A34,UPPER(A34)),"Elected","Excluded")</f>
        <v>Excluded</v>
      </c>
      <c r="AM35" s="238">
        <f>SUM(AM8:AM34)</f>
        <v>53799</v>
      </c>
      <c r="AN35" s="238"/>
      <c r="AP35" s="242">
        <f>SUM(AP8:AP34)</f>
        <v>59</v>
      </c>
      <c r="AQ35" s="238">
        <f>SUM(AQ8:AQ34)</f>
        <v>16</v>
      </c>
      <c r="AS35">
        <f>SUM(AS8:AS34)</f>
        <v>6</v>
      </c>
      <c r="AU35" s="245">
        <f>SUM(AU8:AU34)</f>
        <v>43</v>
      </c>
      <c r="AW35">
        <f>SUM(AW8:AW34)</f>
        <v>22</v>
      </c>
      <c r="AZ35">
        <f t="shared" si="10"/>
        <v>28</v>
      </c>
    </row>
    <row r="36" spans="1:52" ht="15" thickBot="1" x14ac:dyDescent="0.4">
      <c r="A36" s="291" t="s">
        <v>47</v>
      </c>
      <c r="B36" s="291" t="s">
        <v>0</v>
      </c>
      <c r="C36" s="292">
        <v>0</v>
      </c>
      <c r="D36" s="1">
        <f>(D10+D12+D14+D16+D18+D20+D22+D24+D26+D28+D30+D32+D34)*(-1)</f>
        <v>0</v>
      </c>
      <c r="E36" s="1">
        <f t="shared" ref="E36:J36" si="47">(E10+E12+E14+E16+E18+E20+E22+E24+E26+E28+E30+E32+E34)*(-1)</f>
        <v>12</v>
      </c>
      <c r="F36" s="1">
        <f t="shared" si="47"/>
        <v>63</v>
      </c>
      <c r="G36" s="1">
        <f t="shared" si="47"/>
        <v>66</v>
      </c>
      <c r="H36" s="1">
        <f t="shared" si="47"/>
        <v>207</v>
      </c>
      <c r="I36" s="1">
        <f t="shared" si="47"/>
        <v>0</v>
      </c>
      <c r="J36" s="1">
        <f t="shared" si="47"/>
        <v>185</v>
      </c>
    </row>
    <row r="37" spans="1:52" x14ac:dyDescent="0.35">
      <c r="A37" s="291" t="s">
        <v>0</v>
      </c>
      <c r="B37" s="291" t="s">
        <v>0</v>
      </c>
      <c r="C37" s="293">
        <v>0</v>
      </c>
      <c r="D37" s="2">
        <v>0</v>
      </c>
      <c r="E37" s="290">
        <v>12</v>
      </c>
      <c r="F37" s="290">
        <v>75</v>
      </c>
      <c r="G37" s="290">
        <v>141</v>
      </c>
      <c r="H37" s="290">
        <v>348</v>
      </c>
      <c r="I37" s="290">
        <v>348</v>
      </c>
      <c r="J37" s="290">
        <v>533</v>
      </c>
      <c r="AO37" s="246" t="s">
        <v>2673</v>
      </c>
      <c r="AP37" s="247"/>
      <c r="AQ37" s="248">
        <f>AQ35+AU35</f>
        <v>59</v>
      </c>
      <c r="AR37" s="247" t="s">
        <v>2674</v>
      </c>
      <c r="AS37" s="249"/>
      <c r="AT37" s="249"/>
      <c r="AU37" s="246" t="s">
        <v>2675</v>
      </c>
      <c r="AV37" s="247" t="s">
        <v>2676</v>
      </c>
      <c r="AW37" s="250">
        <f>AW35</f>
        <v>22</v>
      </c>
    </row>
    <row r="38" spans="1:52" ht="15" thickBot="1" x14ac:dyDescent="0.4">
      <c r="A38" t="s">
        <v>48</v>
      </c>
      <c r="B38" t="s">
        <v>0</v>
      </c>
      <c r="C38" s="2">
        <v>11776</v>
      </c>
      <c r="D38" s="2">
        <v>11776</v>
      </c>
      <c r="E38" s="2">
        <v>11776</v>
      </c>
      <c r="F38" s="2">
        <v>11776</v>
      </c>
      <c r="G38" s="2">
        <v>11776</v>
      </c>
      <c r="H38" s="2">
        <v>11776</v>
      </c>
      <c r="I38" s="2">
        <v>11776</v>
      </c>
      <c r="J38" s="2">
        <v>11776</v>
      </c>
      <c r="AO38" s="251" t="s">
        <v>2677</v>
      </c>
      <c r="AP38" s="252" t="e">
        <f>LEFT(MID(#REF!,FIND("(",#REF!)+1,LEN(#REF!)),FIND(")",MID(#REF!,FIND("(",#REF!)+1,LEN(#REF!)))-1)</f>
        <v>#REF!</v>
      </c>
      <c r="AQ38" s="252">
        <f>BW8</f>
        <v>0</v>
      </c>
      <c r="AR38" s="252" t="s">
        <v>2678</v>
      </c>
      <c r="AS38" s="253"/>
      <c r="AT38" s="253"/>
      <c r="AU38" s="254"/>
      <c r="AV38" s="241" t="s">
        <v>2679</v>
      </c>
      <c r="AW38" s="255">
        <f>AS35</f>
        <v>6</v>
      </c>
    </row>
    <row r="39" spans="1:52" ht="15" thickBot="1" x14ac:dyDescent="0.4">
      <c r="AU39" s="251"/>
      <c r="AV39" s="252" t="s">
        <v>2680</v>
      </c>
      <c r="AW39" s="256">
        <f>SUM(AW37:AW38)</f>
        <v>28</v>
      </c>
    </row>
    <row r="42" spans="1:52" x14ac:dyDescent="0.35">
      <c r="A42" t="s">
        <v>0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</row>
    <row r="43" spans="1:52" x14ac:dyDescent="0.35">
      <c r="A43" t="s">
        <v>0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</row>
    <row r="44" spans="1:52" x14ac:dyDescent="0.35">
      <c r="A44" t="s">
        <v>0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</row>
    <row r="45" spans="1:52" x14ac:dyDescent="0.35">
      <c r="A45" t="s">
        <v>0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</row>
    <row r="46" spans="1:52" x14ac:dyDescent="0.35">
      <c r="A46" t="s">
        <v>0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</row>
    <row r="47" spans="1:52" x14ac:dyDescent="0.35">
      <c r="A47" t="s">
        <v>0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</row>
    <row r="48" spans="1:52" x14ac:dyDescent="0.35">
      <c r="A48" t="s">
        <v>0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</row>
    <row r="49" spans="1:37" x14ac:dyDescent="0.35">
      <c r="A49" s="291" t="s">
        <v>131</v>
      </c>
      <c r="B49" s="291" t="s">
        <v>2</v>
      </c>
      <c r="C49" s="291" t="s">
        <v>3</v>
      </c>
      <c r="D49" t="s">
        <v>4</v>
      </c>
      <c r="E49" t="s">
        <v>5</v>
      </c>
      <c r="F49" t="s">
        <v>6</v>
      </c>
      <c r="G49" t="s">
        <v>7</v>
      </c>
      <c r="H49" t="s">
        <v>8</v>
      </c>
    </row>
    <row r="50" spans="1:37" x14ac:dyDescent="0.35">
      <c r="A50" s="291" t="s">
        <v>0</v>
      </c>
      <c r="B50" s="291" t="s">
        <v>0</v>
      </c>
      <c r="C50" s="291" t="s">
        <v>17</v>
      </c>
      <c r="D50" t="s">
        <v>132</v>
      </c>
      <c r="E50" t="s">
        <v>133</v>
      </c>
      <c r="F50" t="s">
        <v>134</v>
      </c>
      <c r="G50" t="s">
        <v>135</v>
      </c>
      <c r="H50" t="s">
        <v>136</v>
      </c>
      <c r="AB50" t="s">
        <v>2526</v>
      </c>
      <c r="AC50" t="s">
        <v>2525</v>
      </c>
      <c r="AD50" t="s">
        <v>2524</v>
      </c>
      <c r="AE50" t="s">
        <v>2523</v>
      </c>
      <c r="AF50" t="s">
        <v>759</v>
      </c>
      <c r="AG50" t="s">
        <v>2522</v>
      </c>
      <c r="AH50" t="s">
        <v>2521</v>
      </c>
      <c r="AI50" t="s">
        <v>2520</v>
      </c>
      <c r="AJ50" t="s">
        <v>2519</v>
      </c>
      <c r="AK50" t="s">
        <v>2518</v>
      </c>
    </row>
    <row r="51" spans="1:37" x14ac:dyDescent="0.35">
      <c r="A51" s="291" t="s">
        <v>137</v>
      </c>
      <c r="B51" s="291" t="s">
        <v>33</v>
      </c>
      <c r="C51" s="293">
        <v>1794</v>
      </c>
      <c r="D51" s="1">
        <v>107</v>
      </c>
      <c r="E51" s="1">
        <v>-85</v>
      </c>
      <c r="F51" s="1">
        <v>0</v>
      </c>
      <c r="G51" s="1">
        <v>0</v>
      </c>
      <c r="H51" s="1">
        <v>0</v>
      </c>
      <c r="X51" t="str">
        <f>LEFT(MID(A51,FIND("(",A51)+1,LEN(A51)),FIND(")",MID(A51,FIND("(",A51)+1,LEN(A51)))-1)</f>
        <v>FG</v>
      </c>
      <c r="Z51" t="str">
        <f>Y52</f>
        <v>Elected</v>
      </c>
      <c r="AB51">
        <v>4</v>
      </c>
      <c r="AC51" s="238">
        <v>15032</v>
      </c>
      <c r="AD51" s="238">
        <f>AF51+AH51</f>
        <v>9159</v>
      </c>
      <c r="AE51" s="227">
        <f>SUM(AD51/AC51*100)</f>
        <v>60.930015965939333</v>
      </c>
      <c r="AF51">
        <v>82</v>
      </c>
      <c r="AG51" s="227">
        <f>SUM(AF51/AC51*100)</f>
        <v>0.54550292708887704</v>
      </c>
      <c r="AH51" s="238">
        <v>9077</v>
      </c>
      <c r="AI51">
        <v>9</v>
      </c>
      <c r="AJ51">
        <v>1</v>
      </c>
      <c r="AK51" s="227">
        <f>SUM(AJ51/AI51*100)</f>
        <v>11.111111111111111</v>
      </c>
    </row>
    <row r="52" spans="1:37" x14ac:dyDescent="0.35">
      <c r="A52" s="291" t="s">
        <v>0</v>
      </c>
      <c r="B52" s="291" t="s">
        <v>0</v>
      </c>
      <c r="C52" s="293">
        <v>1794</v>
      </c>
      <c r="D52" s="2">
        <v>1901</v>
      </c>
      <c r="E52" s="2">
        <v>1816</v>
      </c>
      <c r="F52" s="2">
        <v>1816</v>
      </c>
      <c r="G52" s="2">
        <v>1816</v>
      </c>
      <c r="H52" s="2">
        <v>1816</v>
      </c>
      <c r="Y52" t="str">
        <f>IF(EXACT(A51,UPPER(A51)),"Elected","Excluded")</f>
        <v>Elected</v>
      </c>
    </row>
    <row r="53" spans="1:37" x14ac:dyDescent="0.35">
      <c r="A53" s="291" t="s">
        <v>3704</v>
      </c>
      <c r="B53" s="291" t="s">
        <v>33</v>
      </c>
      <c r="C53" s="293">
        <v>1150</v>
      </c>
      <c r="D53" s="1">
        <v>53</v>
      </c>
      <c r="E53" s="1">
        <v>20</v>
      </c>
      <c r="F53" s="1">
        <v>49</v>
      </c>
      <c r="G53" s="1">
        <v>74</v>
      </c>
      <c r="H53" s="1">
        <v>90</v>
      </c>
      <c r="X53" t="str">
        <f t="shared" ref="X53" si="48">LEFT(MID(A53,FIND("(",A53)+1,LEN(A53)),FIND(")",MID(A53,FIND("(",A53)+1,LEN(A53)))-1)</f>
        <v>GRN</v>
      </c>
      <c r="Z53" t="str">
        <f>Y54</f>
        <v>Excluded</v>
      </c>
      <c r="AC53" t="s">
        <v>3692</v>
      </c>
      <c r="AD53" t="s">
        <v>3693</v>
      </c>
    </row>
    <row r="54" spans="1:37" x14ac:dyDescent="0.35">
      <c r="A54" s="291" t="s">
        <v>0</v>
      </c>
      <c r="B54" s="291" t="s">
        <v>0</v>
      </c>
      <c r="C54" s="293">
        <v>1150</v>
      </c>
      <c r="D54" s="2">
        <v>1203</v>
      </c>
      <c r="E54" s="2">
        <v>1223</v>
      </c>
      <c r="F54" s="2">
        <v>1272</v>
      </c>
      <c r="G54" s="2">
        <v>1346</v>
      </c>
      <c r="H54" s="2">
        <v>1436</v>
      </c>
      <c r="Y54" t="str">
        <f t="shared" ref="Y54" si="49">IF(EXACT(A53,UPPER(A53)),"Elected","Excluded")</f>
        <v>Excluded</v>
      </c>
      <c r="AC54">
        <v>4</v>
      </c>
      <c r="AD54">
        <v>3</v>
      </c>
    </row>
    <row r="55" spans="1:37" x14ac:dyDescent="0.35">
      <c r="A55" s="291" t="s">
        <v>138</v>
      </c>
      <c r="B55" s="291" t="s">
        <v>33</v>
      </c>
      <c r="C55" s="293">
        <v>1594</v>
      </c>
      <c r="D55" s="1">
        <v>43</v>
      </c>
      <c r="E55" s="1">
        <v>22</v>
      </c>
      <c r="F55" s="1">
        <v>14</v>
      </c>
      <c r="G55" s="1">
        <v>34</v>
      </c>
      <c r="H55" s="1">
        <v>72</v>
      </c>
      <c r="X55" t="str">
        <f t="shared" ref="X55" si="50">LEFT(MID(A55,FIND("(",A55)+1,LEN(A55)),FIND(")",MID(A55,FIND("(",A55)+1,LEN(A55)))-1)</f>
        <v>FF</v>
      </c>
      <c r="Z55" t="str">
        <f t="shared" ref="Z55" si="51">Y56</f>
        <v>Elected</v>
      </c>
    </row>
    <row r="56" spans="1:37" x14ac:dyDescent="0.35">
      <c r="A56" s="291" t="s">
        <v>0</v>
      </c>
      <c r="B56" s="291" t="s">
        <v>0</v>
      </c>
      <c r="C56" s="293">
        <v>1594</v>
      </c>
      <c r="D56" s="2">
        <v>1637</v>
      </c>
      <c r="E56" s="2">
        <v>1659</v>
      </c>
      <c r="F56" s="2">
        <v>1673</v>
      </c>
      <c r="G56" s="2">
        <v>1707</v>
      </c>
      <c r="H56" s="2">
        <v>1779</v>
      </c>
      <c r="Y56" t="str">
        <f t="shared" ref="Y56" si="52">IF(EXACT(A55,UPPER(A55)),"Elected","Excluded")</f>
        <v>Elected</v>
      </c>
    </row>
    <row r="57" spans="1:37" x14ac:dyDescent="0.35">
      <c r="A57" s="291" t="s">
        <v>139</v>
      </c>
      <c r="B57" s="291" t="s">
        <v>33</v>
      </c>
      <c r="C57" s="293">
        <v>127</v>
      </c>
      <c r="D57" s="1">
        <v>2</v>
      </c>
      <c r="E57" s="1">
        <v>1</v>
      </c>
      <c r="F57" s="1">
        <v>-130</v>
      </c>
      <c r="G57" s="1">
        <v>0</v>
      </c>
      <c r="H57" s="1">
        <v>0</v>
      </c>
      <c r="X57" t="str">
        <f t="shared" ref="X57" si="53">LEFT(MID(A57,FIND("(",A57)+1,LEN(A57)),FIND(")",MID(A57,FIND("(",A57)+1,LEN(A57)))-1)</f>
        <v>TIP</v>
      </c>
      <c r="Z57" t="str">
        <f t="shared" ref="Z57" si="54">Y58</f>
        <v>Excluded</v>
      </c>
    </row>
    <row r="58" spans="1:37" x14ac:dyDescent="0.35">
      <c r="A58" s="291" t="s">
        <v>0</v>
      </c>
      <c r="B58" s="291" t="s">
        <v>0</v>
      </c>
      <c r="C58" s="293">
        <v>127</v>
      </c>
      <c r="D58" s="2">
        <v>129</v>
      </c>
      <c r="E58" s="2">
        <v>130</v>
      </c>
      <c r="F58" s="2">
        <v>0</v>
      </c>
      <c r="G58" s="2">
        <v>0</v>
      </c>
      <c r="H58" s="2">
        <v>0</v>
      </c>
      <c r="Y58" t="str">
        <f t="shared" ref="Y58" si="55">IF(EXACT(A57,UPPER(A57)),"Elected","Excluded")</f>
        <v>Excluded</v>
      </c>
    </row>
    <row r="59" spans="1:37" x14ac:dyDescent="0.35">
      <c r="A59" s="291" t="s">
        <v>2768</v>
      </c>
      <c r="B59" s="291" t="s">
        <v>31</v>
      </c>
      <c r="C59" s="293">
        <v>234</v>
      </c>
      <c r="D59" s="1">
        <v>17</v>
      </c>
      <c r="E59" s="1">
        <v>2</v>
      </c>
      <c r="F59" s="1">
        <v>80</v>
      </c>
      <c r="G59" s="1">
        <v>68</v>
      </c>
      <c r="H59" s="1">
        <v>-401</v>
      </c>
      <c r="X59" t="str">
        <f t="shared" ref="X59" si="56">LEFT(MID(A59,FIND("(",A59)+1,LEN(A59)),FIND(")",MID(A59,FIND("(",A59)+1,LEN(A59)))-1)</f>
        <v>NON-P</v>
      </c>
      <c r="Z59" t="str">
        <f>Y60</f>
        <v>Excluded</v>
      </c>
    </row>
    <row r="60" spans="1:37" x14ac:dyDescent="0.35">
      <c r="A60" s="291" t="s">
        <v>0</v>
      </c>
      <c r="B60" s="291" t="s">
        <v>0</v>
      </c>
      <c r="C60" s="293">
        <v>234</v>
      </c>
      <c r="D60" s="2">
        <v>251</v>
      </c>
      <c r="E60" s="2">
        <v>253</v>
      </c>
      <c r="F60" s="2">
        <v>333</v>
      </c>
      <c r="G60" s="2">
        <v>401</v>
      </c>
      <c r="H60" s="2">
        <v>0</v>
      </c>
      <c r="Y60" t="str">
        <f t="shared" ref="Y60" si="57">IF(EXACT(A59,UPPER(A59)),"Elected","Excluded")</f>
        <v>Excluded</v>
      </c>
    </row>
    <row r="61" spans="1:37" x14ac:dyDescent="0.35">
      <c r="A61" s="291" t="s">
        <v>140</v>
      </c>
      <c r="B61" s="291" t="s">
        <v>33</v>
      </c>
      <c r="C61" s="293">
        <v>273</v>
      </c>
      <c r="D61" s="1">
        <v>11</v>
      </c>
      <c r="E61" s="1">
        <v>2</v>
      </c>
      <c r="F61" s="1">
        <v>21</v>
      </c>
      <c r="G61" s="1">
        <v>-307</v>
      </c>
      <c r="H61" s="1">
        <v>0</v>
      </c>
      <c r="X61" t="str">
        <f t="shared" ref="X61" si="58">LEFT(MID(A61,FIND("(",A61)+1,LEN(A61)),FIND(")",MID(A61,FIND("(",A61)+1,LEN(A61)))-1)</f>
        <v>SF</v>
      </c>
      <c r="Z61" t="str">
        <f t="shared" ref="Z61" si="59">Y62</f>
        <v>Excluded</v>
      </c>
    </row>
    <row r="62" spans="1:37" x14ac:dyDescent="0.35">
      <c r="A62" s="291" t="s">
        <v>0</v>
      </c>
      <c r="B62" s="291" t="s">
        <v>0</v>
      </c>
      <c r="C62" s="293">
        <v>273</v>
      </c>
      <c r="D62" s="2">
        <v>284</v>
      </c>
      <c r="E62" s="2">
        <v>286</v>
      </c>
      <c r="F62" s="2">
        <v>307</v>
      </c>
      <c r="G62" s="2">
        <v>0</v>
      </c>
      <c r="H62" s="2">
        <v>0</v>
      </c>
      <c r="Y62" t="str">
        <f t="shared" ref="Y62" si="60">IF(EXACT(A61,UPPER(A61)),"Elected","Excluded")</f>
        <v>Excluded</v>
      </c>
    </row>
    <row r="63" spans="1:37" x14ac:dyDescent="0.35">
      <c r="A63" s="291" t="s">
        <v>141</v>
      </c>
      <c r="B63" s="291" t="s">
        <v>33</v>
      </c>
      <c r="C63" s="293">
        <v>2244</v>
      </c>
      <c r="D63" s="1">
        <v>-428</v>
      </c>
      <c r="E63" s="1">
        <v>0</v>
      </c>
      <c r="F63" s="1">
        <v>0</v>
      </c>
      <c r="G63" s="1">
        <v>0</v>
      </c>
      <c r="H63" s="1">
        <v>0</v>
      </c>
      <c r="X63" t="str">
        <f t="shared" ref="X63" si="61">LEFT(MID(A63,FIND("(",A63)+1,LEN(A63)),FIND(")",MID(A63,FIND("(",A63)+1,LEN(A63)))-1)</f>
        <v>FG</v>
      </c>
      <c r="Z63" t="str">
        <f t="shared" ref="Z63" si="62">Y64</f>
        <v>Elected</v>
      </c>
    </row>
    <row r="64" spans="1:37" x14ac:dyDescent="0.35">
      <c r="A64" s="291" t="s">
        <v>0</v>
      </c>
      <c r="B64" s="291" t="s">
        <v>0</v>
      </c>
      <c r="C64" s="293">
        <v>2244</v>
      </c>
      <c r="D64" s="2">
        <v>1816</v>
      </c>
      <c r="E64" s="2">
        <v>1816</v>
      </c>
      <c r="F64" s="2">
        <v>1816</v>
      </c>
      <c r="G64" s="2">
        <v>1816</v>
      </c>
      <c r="H64" s="2">
        <v>1816</v>
      </c>
      <c r="Y64" t="str">
        <f t="shared" ref="Y64" si="63">IF(EXACT(A63,UPPER(A63)),"Elected","Excluded")</f>
        <v>Elected</v>
      </c>
    </row>
    <row r="65" spans="1:26" x14ac:dyDescent="0.35">
      <c r="A65" s="291" t="s">
        <v>142</v>
      </c>
      <c r="B65" s="291" t="s">
        <v>33</v>
      </c>
      <c r="C65" s="293">
        <v>1569</v>
      </c>
      <c r="D65" s="1">
        <v>189</v>
      </c>
      <c r="E65" s="1">
        <v>31</v>
      </c>
      <c r="F65" s="1">
        <v>18</v>
      </c>
      <c r="G65" s="1">
        <v>39</v>
      </c>
      <c r="H65" s="1">
        <v>0</v>
      </c>
      <c r="X65" t="str">
        <f t="shared" ref="X65" si="64">LEFT(MID(A65,FIND("(",A65)+1,LEN(A65)),FIND(")",MID(A65,FIND("(",A65)+1,LEN(A65)))-1)</f>
        <v>FF</v>
      </c>
      <c r="Z65" t="str">
        <f t="shared" ref="Z65" si="65">Y66</f>
        <v>Elected</v>
      </c>
    </row>
    <row r="66" spans="1:26" x14ac:dyDescent="0.35">
      <c r="A66" s="291" t="s">
        <v>0</v>
      </c>
      <c r="B66" s="291" t="s">
        <v>0</v>
      </c>
      <c r="C66" s="293">
        <v>1569</v>
      </c>
      <c r="D66" s="2">
        <v>1758</v>
      </c>
      <c r="E66" s="2">
        <v>1789</v>
      </c>
      <c r="F66" s="2">
        <v>1807</v>
      </c>
      <c r="G66" s="2">
        <v>1846</v>
      </c>
      <c r="H66" s="2">
        <v>1846</v>
      </c>
      <c r="Y66" t="str">
        <f t="shared" ref="Y66" si="66">IF(EXACT(A65,UPPER(A65)),"Elected","Excluded")</f>
        <v>Elected</v>
      </c>
    </row>
    <row r="67" spans="1:26" x14ac:dyDescent="0.35">
      <c r="A67" s="291" t="s">
        <v>2760</v>
      </c>
      <c r="B67" s="291" t="s">
        <v>33</v>
      </c>
      <c r="C67" s="293">
        <v>92</v>
      </c>
      <c r="D67" s="1">
        <v>6</v>
      </c>
      <c r="E67" s="1">
        <v>2</v>
      </c>
      <c r="F67" s="1">
        <v>-100</v>
      </c>
      <c r="G67" s="1">
        <v>0</v>
      </c>
      <c r="H67" s="1">
        <v>0</v>
      </c>
      <c r="X67" t="str">
        <f t="shared" ref="X67" si="67">LEFT(MID(A67,FIND("(",A67)+1,LEN(A67)),FIND(")",MID(A67,FIND("(",A67)+1,LEN(A67)))-1)</f>
        <v>LAB</v>
      </c>
      <c r="Z67" t="str">
        <f t="shared" ref="Z67" si="68">Y68</f>
        <v>Excluded</v>
      </c>
    </row>
    <row r="68" spans="1:26" x14ac:dyDescent="0.35">
      <c r="A68" s="291" t="s">
        <v>0</v>
      </c>
      <c r="B68" s="291" t="s">
        <v>0</v>
      </c>
      <c r="C68" s="293">
        <v>92</v>
      </c>
      <c r="D68" s="2">
        <v>98</v>
      </c>
      <c r="E68" s="2">
        <v>100</v>
      </c>
      <c r="F68" s="2">
        <v>0</v>
      </c>
      <c r="G68" s="2">
        <v>0</v>
      </c>
      <c r="H68" s="2">
        <v>0</v>
      </c>
      <c r="Y68" t="str">
        <f t="shared" ref="Y68" si="69">IF(EXACT(A67,UPPER(A67)),"Elected","Excluded")</f>
        <v>Excluded</v>
      </c>
    </row>
    <row r="69" spans="1:26" x14ac:dyDescent="0.35">
      <c r="A69" s="291" t="s">
        <v>47</v>
      </c>
      <c r="B69" s="291" t="s">
        <v>0</v>
      </c>
      <c r="C69" s="292">
        <v>0</v>
      </c>
      <c r="D69" s="1">
        <f>(D51+D53+D55+D57+D59+D61+D63+D65+D67)*(-1)</f>
        <v>0</v>
      </c>
      <c r="E69" s="1">
        <f t="shared" ref="E69:H69" si="70">(E51+E53+E55+E57+E59+E61+E63+E65+E67)*(-1)</f>
        <v>5</v>
      </c>
      <c r="F69" s="1">
        <f t="shared" si="70"/>
        <v>48</v>
      </c>
      <c r="G69" s="1">
        <f t="shared" si="70"/>
        <v>92</v>
      </c>
      <c r="H69" s="1">
        <f t="shared" si="70"/>
        <v>239</v>
      </c>
    </row>
    <row r="70" spans="1:26" x14ac:dyDescent="0.35">
      <c r="A70" s="291" t="s">
        <v>0</v>
      </c>
      <c r="B70" s="291" t="s">
        <v>0</v>
      </c>
      <c r="C70" s="293">
        <v>0</v>
      </c>
      <c r="D70" s="2">
        <v>0</v>
      </c>
      <c r="E70" s="2">
        <v>5</v>
      </c>
      <c r="F70" s="290">
        <v>53</v>
      </c>
      <c r="G70" s="290">
        <v>145</v>
      </c>
      <c r="H70" s="290">
        <v>384</v>
      </c>
    </row>
    <row r="71" spans="1:26" x14ac:dyDescent="0.35">
      <c r="A71" t="s">
        <v>48</v>
      </c>
      <c r="B71" t="s">
        <v>0</v>
      </c>
      <c r="C71" s="2">
        <v>9077</v>
      </c>
      <c r="D71" s="2">
        <v>9077</v>
      </c>
      <c r="E71" s="2">
        <v>9077</v>
      </c>
      <c r="F71" s="2">
        <v>9077</v>
      </c>
      <c r="G71" s="2">
        <v>9077</v>
      </c>
      <c r="H71" s="2">
        <v>9077</v>
      </c>
    </row>
    <row r="75" spans="1:26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</row>
    <row r="76" spans="1:26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</row>
    <row r="77" spans="1:26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</row>
    <row r="78" spans="1:26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</row>
    <row r="79" spans="1:26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</row>
    <row r="80" spans="1:26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</row>
    <row r="81" spans="1:3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</row>
    <row r="82" spans="1:37" x14ac:dyDescent="0.35">
      <c r="A82" s="291" t="s">
        <v>131</v>
      </c>
      <c r="B82" s="291" t="s">
        <v>2</v>
      </c>
      <c r="C82" s="291" t="s">
        <v>3</v>
      </c>
      <c r="D82" t="s">
        <v>4</v>
      </c>
      <c r="E82" t="s">
        <v>5</v>
      </c>
      <c r="F82" t="s">
        <v>6</v>
      </c>
      <c r="G82" t="s">
        <v>7</v>
      </c>
      <c r="H82" t="s">
        <v>8</v>
      </c>
    </row>
    <row r="83" spans="1:37" x14ac:dyDescent="0.35">
      <c r="A83" s="291" t="s">
        <v>0</v>
      </c>
      <c r="B83" s="291" t="s">
        <v>0</v>
      </c>
      <c r="C83" s="291" t="s">
        <v>17</v>
      </c>
      <c r="D83" t="s">
        <v>143</v>
      </c>
      <c r="E83" t="s">
        <v>144</v>
      </c>
      <c r="F83" t="s">
        <v>145</v>
      </c>
      <c r="G83" t="s">
        <v>146</v>
      </c>
      <c r="H83" t="s">
        <v>147</v>
      </c>
      <c r="AB83" t="s">
        <v>2526</v>
      </c>
      <c r="AC83" t="s">
        <v>2525</v>
      </c>
      <c r="AD83" t="s">
        <v>2524</v>
      </c>
      <c r="AE83" t="s">
        <v>2523</v>
      </c>
      <c r="AF83" t="s">
        <v>759</v>
      </c>
      <c r="AG83" t="s">
        <v>2522</v>
      </c>
      <c r="AH83" t="s">
        <v>2521</v>
      </c>
      <c r="AI83" t="s">
        <v>2520</v>
      </c>
      <c r="AJ83" t="s">
        <v>2519</v>
      </c>
      <c r="AK83" t="s">
        <v>2518</v>
      </c>
    </row>
    <row r="84" spans="1:37" x14ac:dyDescent="0.35">
      <c r="A84" s="291" t="s">
        <v>148</v>
      </c>
      <c r="B84" s="291" t="s">
        <v>33</v>
      </c>
      <c r="C84" s="293">
        <v>1049</v>
      </c>
      <c r="D84" s="1">
        <v>273</v>
      </c>
      <c r="E84" s="1">
        <v>53</v>
      </c>
      <c r="F84" s="1">
        <v>39</v>
      </c>
      <c r="G84" s="1">
        <v>30</v>
      </c>
      <c r="H84" s="1">
        <v>251</v>
      </c>
      <c r="X84" t="str">
        <f>LEFT(MID(A84,FIND("(",A84)+1,LEN(A84)),FIND(")",MID(A84,FIND("(",A84)+1,LEN(A84)))-1)</f>
        <v>FG</v>
      </c>
      <c r="Z84" t="str">
        <f>Y85</f>
        <v>Elected</v>
      </c>
      <c r="AB84">
        <v>5</v>
      </c>
      <c r="AC84" s="238">
        <v>17151</v>
      </c>
      <c r="AD84" s="238">
        <f>AF84+AH84</f>
        <v>10481</v>
      </c>
      <c r="AE84" s="227">
        <f>SUM(AD84/AC84*100)</f>
        <v>61.110139350475187</v>
      </c>
      <c r="AF84">
        <v>77</v>
      </c>
      <c r="AG84" s="227">
        <f>SUM(AF84/AC84*100)</f>
        <v>0.448953413795114</v>
      </c>
      <c r="AH84" s="238">
        <v>10404</v>
      </c>
      <c r="AI84">
        <v>9</v>
      </c>
      <c r="AJ84">
        <v>3</v>
      </c>
      <c r="AK84" s="227">
        <f>SUM(AJ84/AI84*100)</f>
        <v>33.333333333333329</v>
      </c>
    </row>
    <row r="85" spans="1:37" x14ac:dyDescent="0.35">
      <c r="A85" s="291" t="s">
        <v>0</v>
      </c>
      <c r="B85" s="291" t="s">
        <v>0</v>
      </c>
      <c r="C85" s="293">
        <v>1049</v>
      </c>
      <c r="D85" s="2">
        <v>1322</v>
      </c>
      <c r="E85" s="2">
        <v>1375</v>
      </c>
      <c r="F85" s="2">
        <v>1414</v>
      </c>
      <c r="G85" s="2">
        <v>1444</v>
      </c>
      <c r="H85" s="2">
        <v>1695</v>
      </c>
      <c r="Y85" t="str">
        <f>IF(EXACT(A84,UPPER(A84)),"Elected","Excluded")</f>
        <v>Elected</v>
      </c>
    </row>
    <row r="86" spans="1:37" x14ac:dyDescent="0.35">
      <c r="A86" s="291" t="s">
        <v>149</v>
      </c>
      <c r="B86" s="291" t="s">
        <v>31</v>
      </c>
      <c r="C86" s="293">
        <v>379</v>
      </c>
      <c r="D86" s="1">
        <v>23</v>
      </c>
      <c r="E86" s="1">
        <v>3</v>
      </c>
      <c r="F86" s="1">
        <v>36</v>
      </c>
      <c r="G86" s="1">
        <v>-441</v>
      </c>
      <c r="H86" s="1">
        <v>0</v>
      </c>
      <c r="X86" t="str">
        <f t="shared" ref="X86" si="71">LEFT(MID(A86,FIND("(",A86)+1,LEN(A86)),FIND(")",MID(A86,FIND("(",A86)+1,LEN(A86)))-1)</f>
        <v>SF</v>
      </c>
      <c r="Z86" t="str">
        <f>Y87</f>
        <v>Excluded</v>
      </c>
      <c r="AC86" t="s">
        <v>3692</v>
      </c>
      <c r="AD86" t="s">
        <v>3693</v>
      </c>
    </row>
    <row r="87" spans="1:37" x14ac:dyDescent="0.35">
      <c r="A87" s="291" t="s">
        <v>0</v>
      </c>
      <c r="B87" s="291" t="s">
        <v>0</v>
      </c>
      <c r="C87" s="293">
        <v>379</v>
      </c>
      <c r="D87" s="2">
        <v>402</v>
      </c>
      <c r="E87" s="2">
        <v>405</v>
      </c>
      <c r="F87" s="2">
        <v>441</v>
      </c>
      <c r="G87" s="2">
        <v>0</v>
      </c>
      <c r="H87" s="2">
        <v>0</v>
      </c>
      <c r="Y87" t="str">
        <f t="shared" ref="Y87" si="72">IF(EXACT(A86,UPPER(A86)),"Elected","Excluded")</f>
        <v>Excluded</v>
      </c>
      <c r="AC87">
        <v>5</v>
      </c>
      <c r="AD87">
        <v>5</v>
      </c>
    </row>
    <row r="88" spans="1:37" x14ac:dyDescent="0.35">
      <c r="A88" s="291" t="s">
        <v>150</v>
      </c>
      <c r="B88" s="291" t="s">
        <v>33</v>
      </c>
      <c r="C88" s="293">
        <v>2819</v>
      </c>
      <c r="D88" s="1">
        <v>-1084</v>
      </c>
      <c r="E88" s="1">
        <v>0</v>
      </c>
      <c r="F88" s="1">
        <v>0</v>
      </c>
      <c r="G88" s="1">
        <v>0</v>
      </c>
      <c r="H88" s="1">
        <v>0</v>
      </c>
      <c r="X88" t="str">
        <f t="shared" ref="X88" si="73">LEFT(MID(A88,FIND("(",A88)+1,LEN(A88)),FIND(")",MID(A88,FIND("(",A88)+1,LEN(A88)))-1)</f>
        <v>FG</v>
      </c>
      <c r="Z88" t="str">
        <f t="shared" ref="Z88" si="74">Y89</f>
        <v>Elected</v>
      </c>
    </row>
    <row r="89" spans="1:37" x14ac:dyDescent="0.35">
      <c r="A89" s="291" t="s">
        <v>0</v>
      </c>
      <c r="B89" s="291" t="s">
        <v>0</v>
      </c>
      <c r="C89" s="293">
        <v>2819</v>
      </c>
      <c r="D89" s="2">
        <v>1735</v>
      </c>
      <c r="E89" s="2">
        <v>1735</v>
      </c>
      <c r="F89" s="2">
        <v>1735</v>
      </c>
      <c r="G89" s="2">
        <v>1735</v>
      </c>
      <c r="H89" s="2">
        <v>1735</v>
      </c>
      <c r="Y89" t="str">
        <f t="shared" ref="Y89" si="75">IF(EXACT(A88,UPPER(A88)),"Elected","Excluded")</f>
        <v>Elected</v>
      </c>
    </row>
    <row r="90" spans="1:37" x14ac:dyDescent="0.35">
      <c r="A90" s="291" t="s">
        <v>2762</v>
      </c>
      <c r="B90" s="291" t="s">
        <v>31</v>
      </c>
      <c r="C90" s="293">
        <v>347</v>
      </c>
      <c r="D90" s="1">
        <v>19</v>
      </c>
      <c r="E90" s="1">
        <v>4</v>
      </c>
      <c r="F90" s="1">
        <v>-370</v>
      </c>
      <c r="G90" s="1">
        <v>0</v>
      </c>
      <c r="H90" s="1">
        <v>0</v>
      </c>
      <c r="X90" t="str">
        <f t="shared" ref="X90" si="76">LEFT(MID(A90,FIND("(",A90)+1,LEN(A90)),FIND(")",MID(A90,FIND("(",A90)+1,LEN(A90)))-1)</f>
        <v>GRN</v>
      </c>
      <c r="Z90" t="str">
        <f t="shared" ref="Z90" si="77">Y91</f>
        <v>Excluded</v>
      </c>
    </row>
    <row r="91" spans="1:37" x14ac:dyDescent="0.35">
      <c r="A91" s="291" t="s">
        <v>0</v>
      </c>
      <c r="B91" s="291" t="s">
        <v>0</v>
      </c>
      <c r="C91" s="293">
        <v>347</v>
      </c>
      <c r="D91" s="2">
        <v>366</v>
      </c>
      <c r="E91" s="2">
        <v>370</v>
      </c>
      <c r="F91" s="2">
        <v>0</v>
      </c>
      <c r="G91" s="2">
        <v>0</v>
      </c>
      <c r="H91" s="2">
        <v>0</v>
      </c>
      <c r="Y91" t="str">
        <f t="shared" ref="Y91" si="78">IF(EXACT(A90,UPPER(A90)),"Elected","Excluded")</f>
        <v>Excluded</v>
      </c>
    </row>
    <row r="92" spans="1:37" x14ac:dyDescent="0.35">
      <c r="A92" s="291" t="s">
        <v>151</v>
      </c>
      <c r="B92" s="291" t="s">
        <v>33</v>
      </c>
      <c r="C92" s="293">
        <v>1599</v>
      </c>
      <c r="D92" s="1">
        <v>309</v>
      </c>
      <c r="E92" s="1">
        <v>-173</v>
      </c>
      <c r="F92" s="1">
        <v>0</v>
      </c>
      <c r="G92" s="1">
        <v>0</v>
      </c>
      <c r="H92" s="1">
        <v>0</v>
      </c>
      <c r="X92" t="str">
        <f t="shared" ref="X92" si="79">LEFT(MID(A92,FIND("(",A92)+1,LEN(A92)),FIND(")",MID(A92,FIND("(",A92)+1,LEN(A92)))-1)</f>
        <v>FF</v>
      </c>
      <c r="Z92" t="str">
        <f>Y93</f>
        <v>Elected</v>
      </c>
    </row>
    <row r="93" spans="1:37" x14ac:dyDescent="0.35">
      <c r="A93" s="291" t="s">
        <v>0</v>
      </c>
      <c r="B93" s="291" t="s">
        <v>0</v>
      </c>
      <c r="C93" s="293">
        <v>1599</v>
      </c>
      <c r="D93" s="2">
        <v>1908</v>
      </c>
      <c r="E93" s="2">
        <v>1735</v>
      </c>
      <c r="F93" s="2">
        <v>1735</v>
      </c>
      <c r="G93" s="2">
        <v>1735</v>
      </c>
      <c r="H93" s="2">
        <v>1735</v>
      </c>
      <c r="Y93" t="str">
        <f t="shared" ref="Y93" si="80">IF(EXACT(A92,UPPER(A92)),"Elected","Excluded")</f>
        <v>Elected</v>
      </c>
    </row>
    <row r="94" spans="1:37" x14ac:dyDescent="0.35">
      <c r="A94" s="291" t="s">
        <v>152</v>
      </c>
      <c r="B94" s="291" t="s">
        <v>31</v>
      </c>
      <c r="C94" s="293">
        <v>613</v>
      </c>
      <c r="D94" s="1">
        <v>45</v>
      </c>
      <c r="E94" s="1">
        <v>11</v>
      </c>
      <c r="F94" s="1">
        <v>207</v>
      </c>
      <c r="G94" s="1">
        <v>174</v>
      </c>
      <c r="H94" s="1">
        <v>-1050</v>
      </c>
      <c r="X94" t="str">
        <f t="shared" ref="X94" si="81">LEFT(MID(A94,FIND("(",A94)+1,LEN(A94)),FIND(")",MID(A94,FIND("(",A94)+1,LEN(A94)))-1)</f>
        <v>SD</v>
      </c>
      <c r="Z94" t="str">
        <f t="shared" ref="Z94" si="82">Y95</f>
        <v>Excluded</v>
      </c>
    </row>
    <row r="95" spans="1:37" x14ac:dyDescent="0.35">
      <c r="A95" s="291" t="s">
        <v>0</v>
      </c>
      <c r="B95" s="291" t="s">
        <v>0</v>
      </c>
      <c r="C95" s="293">
        <v>613</v>
      </c>
      <c r="D95" s="2">
        <v>658</v>
      </c>
      <c r="E95" s="2">
        <v>669</v>
      </c>
      <c r="F95" s="2">
        <v>876</v>
      </c>
      <c r="G95" s="2">
        <v>1050</v>
      </c>
      <c r="H95" s="2">
        <v>0</v>
      </c>
      <c r="Y95" t="str">
        <f t="shared" ref="Y95" si="83">IF(EXACT(A94,UPPER(A94)),"Elected","Excluded")</f>
        <v>Excluded</v>
      </c>
    </row>
    <row r="96" spans="1:37" x14ac:dyDescent="0.35">
      <c r="A96" s="291" t="s">
        <v>2755</v>
      </c>
      <c r="B96" s="291" t="s">
        <v>33</v>
      </c>
      <c r="C96" s="293">
        <v>860</v>
      </c>
      <c r="D96" s="1">
        <v>98</v>
      </c>
      <c r="E96" s="1">
        <v>25</v>
      </c>
      <c r="F96" s="1">
        <v>33</v>
      </c>
      <c r="G96" s="1">
        <v>89</v>
      </c>
      <c r="H96" s="1">
        <v>230</v>
      </c>
      <c r="X96" t="str">
        <f t="shared" ref="X96" si="84">LEFT(MID(A96,FIND("(",A96)+1,LEN(A96)),FIND(")",MID(A96,FIND("(",A96)+1,LEN(A96)))-1)</f>
        <v>INDI</v>
      </c>
      <c r="Z96" t="str">
        <f t="shared" ref="Z96" si="85">Y97</f>
        <v>Excluded</v>
      </c>
    </row>
    <row r="97" spans="1:26" x14ac:dyDescent="0.35">
      <c r="A97" s="291" t="s">
        <v>0</v>
      </c>
      <c r="B97" s="291" t="s">
        <v>0</v>
      </c>
      <c r="C97" s="293">
        <v>860</v>
      </c>
      <c r="D97" s="2">
        <v>958</v>
      </c>
      <c r="E97" s="2">
        <v>983</v>
      </c>
      <c r="F97" s="2">
        <v>1016</v>
      </c>
      <c r="G97" s="2">
        <v>1105</v>
      </c>
      <c r="H97" s="2">
        <v>1335</v>
      </c>
      <c r="Y97" t="str">
        <f t="shared" ref="Y97" si="86">IF(EXACT(A96,UPPER(A96)),"Elected","Excluded")</f>
        <v>Excluded</v>
      </c>
    </row>
    <row r="98" spans="1:26" x14ac:dyDescent="0.35">
      <c r="A98" s="291" t="s">
        <v>153</v>
      </c>
      <c r="B98" s="291" t="s">
        <v>33</v>
      </c>
      <c r="C98" s="293">
        <v>1263</v>
      </c>
      <c r="D98" s="1">
        <v>102</v>
      </c>
      <c r="E98" s="1">
        <v>28</v>
      </c>
      <c r="F98" s="1">
        <v>24</v>
      </c>
      <c r="G98" s="1">
        <v>33</v>
      </c>
      <c r="H98" s="1">
        <v>127</v>
      </c>
      <c r="X98" t="str">
        <f t="shared" ref="X98" si="87">LEFT(MID(A98,FIND("(",A98)+1,LEN(A98)),FIND(")",MID(A98,FIND("(",A98)+1,LEN(A98)))-1)</f>
        <v>FF</v>
      </c>
      <c r="Z98" t="str">
        <f t="shared" ref="Z98" si="88">Y99</f>
        <v>Elected</v>
      </c>
    </row>
    <row r="99" spans="1:26" x14ac:dyDescent="0.35">
      <c r="A99" s="291" t="s">
        <v>0</v>
      </c>
      <c r="B99" s="291" t="s">
        <v>0</v>
      </c>
      <c r="C99" s="293">
        <v>1263</v>
      </c>
      <c r="D99" s="2">
        <v>1365</v>
      </c>
      <c r="E99" s="2">
        <v>1393</v>
      </c>
      <c r="F99" s="2">
        <v>1417</v>
      </c>
      <c r="G99" s="2">
        <v>1450</v>
      </c>
      <c r="H99" s="2">
        <v>1577</v>
      </c>
      <c r="Y99" t="str">
        <f t="shared" ref="Y99" si="89">IF(EXACT(A98,UPPER(A98)),"Elected","Excluded")</f>
        <v>Elected</v>
      </c>
    </row>
    <row r="100" spans="1:26" x14ac:dyDescent="0.35">
      <c r="A100" s="291" t="s">
        <v>154</v>
      </c>
      <c r="B100" s="291" t="s">
        <v>33</v>
      </c>
      <c r="C100" s="293">
        <v>1475</v>
      </c>
      <c r="D100" s="1">
        <v>215</v>
      </c>
      <c r="E100" s="1">
        <v>49</v>
      </c>
      <c r="F100" s="1">
        <v>0</v>
      </c>
      <c r="G100" s="1">
        <v>0</v>
      </c>
      <c r="H100" s="1">
        <v>0</v>
      </c>
      <c r="X100" t="str">
        <f t="shared" ref="X100" si="90">LEFT(MID(A100,FIND("(",A100)+1,LEN(A100)),FIND(")",MID(A100,FIND("(",A100)+1,LEN(A100)))-1)</f>
        <v>FF</v>
      </c>
      <c r="Z100" t="str">
        <f t="shared" ref="Z100" si="91">Y101</f>
        <v>Elected</v>
      </c>
    </row>
    <row r="101" spans="1:26" x14ac:dyDescent="0.35">
      <c r="A101" s="291" t="s">
        <v>0</v>
      </c>
      <c r="B101" s="291" t="s">
        <v>0</v>
      </c>
      <c r="C101" s="293">
        <v>1475</v>
      </c>
      <c r="D101" s="2">
        <v>1690</v>
      </c>
      <c r="E101" s="2">
        <v>1739</v>
      </c>
      <c r="F101" s="2">
        <v>1739</v>
      </c>
      <c r="G101" s="2">
        <v>1739</v>
      </c>
      <c r="H101" s="2">
        <v>1739</v>
      </c>
      <c r="Y101" t="str">
        <f t="shared" ref="Y101" si="92">IF(EXACT(A100,UPPER(A100)),"Elected","Excluded")</f>
        <v>Elected</v>
      </c>
    </row>
    <row r="102" spans="1:26" x14ac:dyDescent="0.35">
      <c r="A102" s="291" t="s">
        <v>47</v>
      </c>
      <c r="B102" s="291" t="s">
        <v>0</v>
      </c>
      <c r="C102" s="292">
        <v>0</v>
      </c>
      <c r="D102" s="1">
        <f>(D84+D86+D88+D90+D92+D94+D96+D98+D100)*(-1)</f>
        <v>0</v>
      </c>
      <c r="E102" s="1">
        <f t="shared" ref="E102:H102" si="93">(E84+E86+E88+E90+E92+E94+E96+E98+E100)*(-1)</f>
        <v>0</v>
      </c>
      <c r="F102" s="1">
        <f t="shared" si="93"/>
        <v>31</v>
      </c>
      <c r="G102" s="1">
        <f t="shared" si="93"/>
        <v>115</v>
      </c>
      <c r="H102" s="1">
        <f t="shared" si="93"/>
        <v>442</v>
      </c>
    </row>
    <row r="103" spans="1:26" x14ac:dyDescent="0.35">
      <c r="A103" s="291" t="s">
        <v>0</v>
      </c>
      <c r="B103" s="291" t="s">
        <v>0</v>
      </c>
      <c r="C103" s="293">
        <v>0</v>
      </c>
      <c r="D103" s="2">
        <v>0</v>
      </c>
      <c r="E103" s="2">
        <v>0</v>
      </c>
      <c r="F103" s="2">
        <v>31</v>
      </c>
      <c r="G103" s="290">
        <v>146</v>
      </c>
      <c r="H103" s="290">
        <v>588</v>
      </c>
    </row>
    <row r="104" spans="1:26" x14ac:dyDescent="0.35">
      <c r="A104" t="s">
        <v>48</v>
      </c>
      <c r="B104" t="s">
        <v>0</v>
      </c>
      <c r="C104" s="2">
        <v>10404</v>
      </c>
      <c r="D104" s="2">
        <v>10404</v>
      </c>
      <c r="E104" s="2">
        <v>10404</v>
      </c>
      <c r="F104" s="2">
        <v>10404</v>
      </c>
      <c r="G104" s="2">
        <v>10404</v>
      </c>
      <c r="H104" s="2">
        <v>10404</v>
      </c>
    </row>
    <row r="108" spans="1:26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</row>
    <row r="109" spans="1:26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</row>
    <row r="110" spans="1:26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</row>
    <row r="111" spans="1:26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</row>
    <row r="112" spans="1:26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</row>
    <row r="113" spans="1:3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</row>
    <row r="114" spans="1:3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</row>
    <row r="115" spans="1:37" x14ac:dyDescent="0.35">
      <c r="A115" s="291" t="s">
        <v>79</v>
      </c>
      <c r="B115" s="291" t="s">
        <v>2</v>
      </c>
      <c r="C115" s="291" t="s">
        <v>3</v>
      </c>
      <c r="D115" t="s">
        <v>4</v>
      </c>
      <c r="E115" t="s">
        <v>5</v>
      </c>
      <c r="F115" t="s">
        <v>6</v>
      </c>
      <c r="G115" t="s">
        <v>7</v>
      </c>
      <c r="H115" t="s">
        <v>8</v>
      </c>
      <c r="I115" t="s">
        <v>9</v>
      </c>
      <c r="J115" t="s">
        <v>10</v>
      </c>
      <c r="K115" t="s">
        <v>11</v>
      </c>
      <c r="L115" t="s">
        <v>12</v>
      </c>
    </row>
    <row r="116" spans="1:37" x14ac:dyDescent="0.35">
      <c r="A116" s="291" t="s">
        <v>0</v>
      </c>
      <c r="B116" s="291" t="s">
        <v>0</v>
      </c>
      <c r="C116" s="291" t="s">
        <v>17</v>
      </c>
      <c r="D116" t="s">
        <v>155</v>
      </c>
      <c r="E116" t="s">
        <v>156</v>
      </c>
      <c r="F116" t="s">
        <v>157</v>
      </c>
      <c r="G116" t="s">
        <v>158</v>
      </c>
      <c r="H116" t="s">
        <v>159</v>
      </c>
      <c r="I116" t="s">
        <v>160</v>
      </c>
      <c r="J116" t="s">
        <v>161</v>
      </c>
      <c r="K116" t="s">
        <v>162</v>
      </c>
      <c r="L116" t="s">
        <v>163</v>
      </c>
      <c r="AB116" t="s">
        <v>2526</v>
      </c>
      <c r="AC116" t="s">
        <v>2525</v>
      </c>
      <c r="AD116" t="s">
        <v>2524</v>
      </c>
      <c r="AE116" t="s">
        <v>2523</v>
      </c>
      <c r="AF116" t="s">
        <v>759</v>
      </c>
      <c r="AG116" t="s">
        <v>2522</v>
      </c>
      <c r="AH116" t="s">
        <v>2521</v>
      </c>
      <c r="AI116" t="s">
        <v>2520</v>
      </c>
      <c r="AJ116" t="s">
        <v>2519</v>
      </c>
      <c r="AK116" t="s">
        <v>2518</v>
      </c>
    </row>
    <row r="117" spans="1:37" x14ac:dyDescent="0.35">
      <c r="A117" s="291" t="s">
        <v>164</v>
      </c>
      <c r="B117" s="291" t="s">
        <v>31</v>
      </c>
      <c r="C117" s="293">
        <v>490</v>
      </c>
      <c r="D117" s="1">
        <v>8</v>
      </c>
      <c r="E117" s="1">
        <v>30</v>
      </c>
      <c r="F117" s="1">
        <v>16</v>
      </c>
      <c r="G117" s="1">
        <v>-544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X117" t="str">
        <f>LEFT(MID(A117,FIND("(",A117)+1,LEN(A117)),FIND(")",MID(A117,FIND("(",A117)+1,LEN(A117)))-1)</f>
        <v>SF</v>
      </c>
      <c r="Z117" t="str">
        <f>Y118</f>
        <v>Excluded</v>
      </c>
      <c r="AB117">
        <v>5</v>
      </c>
      <c r="AC117" s="238">
        <v>18802</v>
      </c>
      <c r="AD117" s="238">
        <f>AF117+AH117</f>
        <v>10992</v>
      </c>
      <c r="AE117" s="227">
        <f>SUM(AD117/AC117*100)</f>
        <v>58.461865758961821</v>
      </c>
      <c r="AF117">
        <v>91</v>
      </c>
      <c r="AG117" s="227">
        <f>SUM(AF117/AC117*100)</f>
        <v>0.48399106478034248</v>
      </c>
      <c r="AH117" s="238">
        <v>10901</v>
      </c>
      <c r="AI117">
        <v>13</v>
      </c>
      <c r="AJ117">
        <v>4</v>
      </c>
      <c r="AK117" s="227">
        <f>SUM(AJ117/AI117*100)</f>
        <v>30.76923076923077</v>
      </c>
    </row>
    <row r="118" spans="1:37" x14ac:dyDescent="0.35">
      <c r="A118" s="291" t="s">
        <v>0</v>
      </c>
      <c r="B118" s="291" t="s">
        <v>0</v>
      </c>
      <c r="C118" s="293">
        <v>490</v>
      </c>
      <c r="D118" s="2">
        <v>498</v>
      </c>
      <c r="E118" s="2">
        <v>528</v>
      </c>
      <c r="F118" s="2">
        <v>544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Y118" t="str">
        <f>IF(EXACT(A117,UPPER(A117)),"Elected","Excluded")</f>
        <v>Excluded</v>
      </c>
    </row>
    <row r="119" spans="1:37" x14ac:dyDescent="0.35">
      <c r="A119" s="291" t="s">
        <v>165</v>
      </c>
      <c r="B119" s="291" t="s">
        <v>31</v>
      </c>
      <c r="C119" s="293">
        <v>796</v>
      </c>
      <c r="D119" s="1">
        <v>12</v>
      </c>
      <c r="E119" s="1">
        <v>38</v>
      </c>
      <c r="F119" s="1">
        <v>12</v>
      </c>
      <c r="G119" s="1">
        <v>32</v>
      </c>
      <c r="H119" s="1">
        <v>76</v>
      </c>
      <c r="I119" s="1">
        <v>-966</v>
      </c>
      <c r="J119" s="1">
        <v>0</v>
      </c>
      <c r="K119" s="1">
        <v>0</v>
      </c>
      <c r="L119" s="1">
        <v>0</v>
      </c>
      <c r="X119" t="str">
        <f t="shared" ref="X119" si="94">LEFT(MID(A119,FIND("(",A119)+1,LEN(A119)),FIND(")",MID(A119,FIND("(",A119)+1,LEN(A119)))-1)</f>
        <v>FG</v>
      </c>
      <c r="Z119" t="str">
        <f>Y120</f>
        <v>Excluded</v>
      </c>
      <c r="AC119" t="s">
        <v>3692</v>
      </c>
      <c r="AD119" t="s">
        <v>3693</v>
      </c>
    </row>
    <row r="120" spans="1:37" x14ac:dyDescent="0.35">
      <c r="A120" s="291" t="s">
        <v>0</v>
      </c>
      <c r="B120" s="291" t="s">
        <v>0</v>
      </c>
      <c r="C120" s="293">
        <v>796</v>
      </c>
      <c r="D120" s="2">
        <v>808</v>
      </c>
      <c r="E120" s="2">
        <v>846</v>
      </c>
      <c r="F120" s="2">
        <v>858</v>
      </c>
      <c r="G120" s="2">
        <v>890</v>
      </c>
      <c r="H120" s="2">
        <v>966</v>
      </c>
      <c r="I120" s="2">
        <v>0</v>
      </c>
      <c r="J120" s="2">
        <v>0</v>
      </c>
      <c r="K120" s="2">
        <v>0</v>
      </c>
      <c r="L120" s="2">
        <v>0</v>
      </c>
      <c r="Y120" t="str">
        <f t="shared" ref="Y120" si="95">IF(EXACT(A119,UPPER(A119)),"Elected","Excluded")</f>
        <v>Excluded</v>
      </c>
      <c r="AC120">
        <v>4</v>
      </c>
      <c r="AD120">
        <v>3</v>
      </c>
    </row>
    <row r="121" spans="1:37" x14ac:dyDescent="0.35">
      <c r="A121" s="291" t="s">
        <v>2769</v>
      </c>
      <c r="B121" s="291" t="s">
        <v>33</v>
      </c>
      <c r="C121" s="293">
        <v>1310</v>
      </c>
      <c r="D121" s="1">
        <v>40</v>
      </c>
      <c r="E121" s="1">
        <v>15</v>
      </c>
      <c r="F121" s="1">
        <v>75</v>
      </c>
      <c r="G121" s="1">
        <v>102</v>
      </c>
      <c r="H121" s="1">
        <v>178</v>
      </c>
      <c r="I121" s="1">
        <v>143</v>
      </c>
      <c r="J121" s="1">
        <v>-46</v>
      </c>
      <c r="K121" s="1">
        <v>0</v>
      </c>
      <c r="L121" s="1">
        <v>0</v>
      </c>
      <c r="X121" t="str">
        <f t="shared" ref="X121" si="96">LEFT(MID(A121,FIND("(",A121)+1,LEN(A121)),FIND(")",MID(A121,FIND("(",A121)+1,LEN(A121)))-1)</f>
        <v>NON-P</v>
      </c>
      <c r="Z121" t="str">
        <f t="shared" ref="Z121" si="97">Y122</f>
        <v>Elected</v>
      </c>
    </row>
    <row r="122" spans="1:37" x14ac:dyDescent="0.35">
      <c r="A122" s="291" t="s">
        <v>0</v>
      </c>
      <c r="B122" s="291" t="s">
        <v>0</v>
      </c>
      <c r="C122" s="293">
        <v>1310</v>
      </c>
      <c r="D122" s="2">
        <v>1350</v>
      </c>
      <c r="E122" s="2">
        <v>1365</v>
      </c>
      <c r="F122" s="2">
        <v>1440</v>
      </c>
      <c r="G122" s="2">
        <v>1542</v>
      </c>
      <c r="H122" s="2">
        <v>1720</v>
      </c>
      <c r="I122" s="2">
        <v>1863</v>
      </c>
      <c r="J122" s="2">
        <v>1817</v>
      </c>
      <c r="K122" s="2">
        <v>1817</v>
      </c>
      <c r="L122" s="2">
        <v>1817</v>
      </c>
      <c r="Y122" t="str">
        <f t="shared" ref="Y122" si="98">IF(EXACT(A121,UPPER(A121)),"Elected","Excluded")</f>
        <v>Elected</v>
      </c>
    </row>
    <row r="123" spans="1:37" x14ac:dyDescent="0.35">
      <c r="A123" s="291" t="s">
        <v>2763</v>
      </c>
      <c r="B123" s="291" t="s">
        <v>31</v>
      </c>
      <c r="C123" s="293">
        <v>332</v>
      </c>
      <c r="D123" s="1">
        <v>4</v>
      </c>
      <c r="E123" s="1">
        <v>-336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X123" t="str">
        <f t="shared" ref="X123" si="99">LEFT(MID(A123,FIND("(",A123)+1,LEN(A123)),FIND(")",MID(A123,FIND("(",A123)+1,LEN(A123)))-1)</f>
        <v>GRN</v>
      </c>
      <c r="Z123" t="str">
        <f t="shared" ref="Z123" si="100">Y124</f>
        <v>Excluded</v>
      </c>
    </row>
    <row r="124" spans="1:37" x14ac:dyDescent="0.35">
      <c r="A124" s="291" t="s">
        <v>0</v>
      </c>
      <c r="B124" s="291" t="s">
        <v>0</v>
      </c>
      <c r="C124" s="293">
        <v>332</v>
      </c>
      <c r="D124" s="2">
        <v>336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Y124" t="str">
        <f t="shared" ref="Y124" si="101">IF(EXACT(A123,UPPER(A123)),"Elected","Excluded")</f>
        <v>Excluded</v>
      </c>
    </row>
    <row r="125" spans="1:37" x14ac:dyDescent="0.35">
      <c r="A125" s="291" t="s">
        <v>2756</v>
      </c>
      <c r="B125" s="291" t="s">
        <v>33</v>
      </c>
      <c r="C125" s="293">
        <v>448</v>
      </c>
      <c r="D125" s="1">
        <v>31</v>
      </c>
      <c r="E125" s="1">
        <v>13</v>
      </c>
      <c r="F125" s="1">
        <v>-492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X125" t="str">
        <f t="shared" ref="X125" si="102">LEFT(MID(A125,FIND("(",A125)+1,LEN(A125)),FIND(")",MID(A125,FIND("(",A125)+1,LEN(A125)))-1)</f>
        <v>INDI</v>
      </c>
      <c r="Z125" t="str">
        <f>Y126</f>
        <v>Excluded</v>
      </c>
    </row>
    <row r="126" spans="1:37" x14ac:dyDescent="0.35">
      <c r="A126" s="291" t="s">
        <v>0</v>
      </c>
      <c r="B126" s="291" t="s">
        <v>0</v>
      </c>
      <c r="C126" s="293">
        <v>448</v>
      </c>
      <c r="D126" s="2">
        <v>479</v>
      </c>
      <c r="E126" s="2">
        <v>492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Y126" t="str">
        <f t="shared" ref="Y126" si="103">IF(EXACT(A125,UPPER(A125)),"Elected","Excluded")</f>
        <v>Excluded</v>
      </c>
    </row>
    <row r="127" spans="1:37" x14ac:dyDescent="0.35">
      <c r="A127" s="291" t="s">
        <v>166</v>
      </c>
      <c r="B127" s="291" t="s">
        <v>33</v>
      </c>
      <c r="C127" s="293">
        <v>287</v>
      </c>
      <c r="D127" s="1">
        <v>-287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X127" t="str">
        <f t="shared" ref="X127" si="104">LEFT(MID(A127,FIND("(",A127)+1,LEN(A127)),FIND(")",MID(A127,FIND("(",A127)+1,LEN(A127)))-1)</f>
        <v>IFP</v>
      </c>
      <c r="Z127" t="str">
        <f t="shared" ref="Z127" si="105">Y128</f>
        <v>Excluded</v>
      </c>
    </row>
    <row r="128" spans="1:37" x14ac:dyDescent="0.35">
      <c r="A128" s="291" t="s">
        <v>0</v>
      </c>
      <c r="B128" s="291" t="s">
        <v>0</v>
      </c>
      <c r="C128" s="293">
        <v>287</v>
      </c>
      <c r="D128" s="2">
        <v>0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Y128" t="str">
        <f t="shared" ref="Y128" si="106">IF(EXACT(A127,UPPER(A127)),"Elected","Excluded")</f>
        <v>Excluded</v>
      </c>
    </row>
    <row r="129" spans="1:26" x14ac:dyDescent="0.35">
      <c r="A129" s="291" t="s">
        <v>167</v>
      </c>
      <c r="B129" s="291" t="s">
        <v>33</v>
      </c>
      <c r="C129" s="293">
        <v>1039</v>
      </c>
      <c r="D129" s="1">
        <v>17</v>
      </c>
      <c r="E129" s="1">
        <v>56</v>
      </c>
      <c r="F129" s="1">
        <v>75</v>
      </c>
      <c r="G129" s="1">
        <v>30</v>
      </c>
      <c r="H129" s="1">
        <v>39</v>
      </c>
      <c r="I129" s="1">
        <v>248</v>
      </c>
      <c r="J129" s="1">
        <v>14</v>
      </c>
      <c r="K129" s="1">
        <v>245</v>
      </c>
      <c r="L129" s="1">
        <v>63</v>
      </c>
      <c r="X129" t="str">
        <f t="shared" ref="X129" si="107">LEFT(MID(A129,FIND("(",A129)+1,LEN(A129)),FIND(")",MID(A129,FIND("(",A129)+1,LEN(A129)))-1)</f>
        <v>FG</v>
      </c>
      <c r="Z129" t="str">
        <f t="shared" ref="Z129" si="108">Y130</f>
        <v>Elected</v>
      </c>
    </row>
    <row r="130" spans="1:26" x14ac:dyDescent="0.35">
      <c r="A130" s="291" t="s">
        <v>0</v>
      </c>
      <c r="B130" s="291" t="s">
        <v>0</v>
      </c>
      <c r="C130" s="293">
        <v>1039</v>
      </c>
      <c r="D130" s="2">
        <v>1056</v>
      </c>
      <c r="E130" s="2">
        <v>1112</v>
      </c>
      <c r="F130" s="2">
        <v>1187</v>
      </c>
      <c r="G130" s="2">
        <v>1217</v>
      </c>
      <c r="H130" s="2">
        <v>1256</v>
      </c>
      <c r="I130" s="2">
        <v>1504</v>
      </c>
      <c r="J130" s="2">
        <v>1518</v>
      </c>
      <c r="K130" s="2">
        <v>1763</v>
      </c>
      <c r="L130" s="2">
        <v>1826</v>
      </c>
      <c r="Y130" t="str">
        <f t="shared" ref="Y130" si="109">IF(EXACT(A129,UPPER(A129)),"Elected","Excluded")</f>
        <v>Elected</v>
      </c>
    </row>
    <row r="131" spans="1:26" x14ac:dyDescent="0.35">
      <c r="A131" s="291" t="s">
        <v>2770</v>
      </c>
      <c r="B131" s="291" t="s">
        <v>33</v>
      </c>
      <c r="C131" s="293">
        <v>1318</v>
      </c>
      <c r="D131" s="1">
        <v>18</v>
      </c>
      <c r="E131" s="1">
        <v>32</v>
      </c>
      <c r="F131" s="1">
        <v>64</v>
      </c>
      <c r="G131" s="1">
        <v>85</v>
      </c>
      <c r="H131" s="1">
        <v>68</v>
      </c>
      <c r="I131" s="1">
        <v>43</v>
      </c>
      <c r="J131" s="1">
        <v>5</v>
      </c>
      <c r="K131" s="1">
        <v>317</v>
      </c>
      <c r="L131" s="1">
        <v>0</v>
      </c>
      <c r="X131" t="str">
        <f t="shared" ref="X131" si="110">LEFT(MID(A131,FIND("(",A131)+1,LEN(A131)),FIND(")",MID(A131,FIND("(",A131)+1,LEN(A131)))-1)</f>
        <v>NON-P</v>
      </c>
      <c r="Z131" t="str">
        <f t="shared" ref="Z131" si="111">Y132</f>
        <v>Elected</v>
      </c>
    </row>
    <row r="132" spans="1:26" x14ac:dyDescent="0.35">
      <c r="A132" s="291" t="s">
        <v>0</v>
      </c>
      <c r="B132" s="291" t="s">
        <v>0</v>
      </c>
      <c r="C132" s="293">
        <v>1318</v>
      </c>
      <c r="D132" s="2">
        <v>1336</v>
      </c>
      <c r="E132" s="2">
        <v>1368</v>
      </c>
      <c r="F132" s="2">
        <v>1432</v>
      </c>
      <c r="G132" s="2">
        <v>1517</v>
      </c>
      <c r="H132" s="2">
        <v>1585</v>
      </c>
      <c r="I132" s="2">
        <v>1628</v>
      </c>
      <c r="J132" s="2">
        <v>1633</v>
      </c>
      <c r="K132" s="2">
        <v>1950</v>
      </c>
      <c r="L132" s="2">
        <v>1950</v>
      </c>
      <c r="Y132" t="str">
        <f t="shared" ref="Y132" si="112">IF(EXACT(A131,UPPER(A131)),"Elected","Excluded")</f>
        <v>Elected</v>
      </c>
    </row>
    <row r="133" spans="1:26" x14ac:dyDescent="0.35">
      <c r="A133" s="291" t="s">
        <v>168</v>
      </c>
      <c r="B133" s="291" t="s">
        <v>31</v>
      </c>
      <c r="C133" s="293">
        <v>1340</v>
      </c>
      <c r="D133" s="1">
        <v>24</v>
      </c>
      <c r="E133" s="1">
        <v>40</v>
      </c>
      <c r="F133" s="1">
        <v>50</v>
      </c>
      <c r="G133" s="1">
        <v>47</v>
      </c>
      <c r="H133" s="1">
        <v>65</v>
      </c>
      <c r="I133" s="1">
        <v>124</v>
      </c>
      <c r="J133" s="1">
        <v>8</v>
      </c>
      <c r="K133" s="1">
        <v>269</v>
      </c>
      <c r="L133" s="1">
        <v>-150</v>
      </c>
      <c r="X133" t="str">
        <f t="shared" ref="X133" si="113">LEFT(MID(A133,FIND("(",A133)+1,LEN(A133)),FIND(")",MID(A133,FIND("(",A133)+1,LEN(A133)))-1)</f>
        <v>FF</v>
      </c>
      <c r="Z133" t="str">
        <f t="shared" ref="Z133" si="114">Y134</f>
        <v>Elected</v>
      </c>
    </row>
    <row r="134" spans="1:26" x14ac:dyDescent="0.35">
      <c r="A134" s="291" t="s">
        <v>0</v>
      </c>
      <c r="B134" s="291" t="s">
        <v>0</v>
      </c>
      <c r="C134" s="293">
        <v>1340</v>
      </c>
      <c r="D134" s="2">
        <v>1364</v>
      </c>
      <c r="E134" s="2">
        <v>1404</v>
      </c>
      <c r="F134" s="2">
        <v>1454</v>
      </c>
      <c r="G134" s="2">
        <v>1501</v>
      </c>
      <c r="H134" s="2">
        <v>1566</v>
      </c>
      <c r="I134" s="2">
        <v>1690</v>
      </c>
      <c r="J134" s="2">
        <v>1698</v>
      </c>
      <c r="K134" s="2">
        <v>1967</v>
      </c>
      <c r="L134" s="2">
        <v>1817</v>
      </c>
      <c r="Y134" t="str">
        <f t="shared" ref="Y134" si="115">IF(EXACT(A133,UPPER(A133)),"Elected","Excluded")</f>
        <v>Elected</v>
      </c>
    </row>
    <row r="135" spans="1:26" x14ac:dyDescent="0.35">
      <c r="A135" s="291" t="s">
        <v>169</v>
      </c>
      <c r="B135" s="291" t="s">
        <v>33</v>
      </c>
      <c r="C135" s="293">
        <v>1011</v>
      </c>
      <c r="D135" s="1">
        <v>5</v>
      </c>
      <c r="E135" s="1">
        <v>27</v>
      </c>
      <c r="F135" s="1">
        <v>46</v>
      </c>
      <c r="G135" s="1">
        <v>32</v>
      </c>
      <c r="H135" s="1">
        <v>16</v>
      </c>
      <c r="I135" s="1">
        <v>22</v>
      </c>
      <c r="J135" s="1">
        <v>3</v>
      </c>
      <c r="K135" s="1">
        <v>-1162</v>
      </c>
      <c r="L135" s="1">
        <v>0</v>
      </c>
      <c r="X135" t="str">
        <f t="shared" ref="X135" si="116">LEFT(MID(A135,FIND("(",A135)+1,LEN(A135)),FIND(")",MID(A135,FIND("(",A135)+1,LEN(A135)))-1)</f>
        <v>FF</v>
      </c>
      <c r="Z135" t="str">
        <f t="shared" ref="Z135" si="117">Y136</f>
        <v>Excluded</v>
      </c>
    </row>
    <row r="136" spans="1:26" x14ac:dyDescent="0.35">
      <c r="A136" s="291" t="s">
        <v>0</v>
      </c>
      <c r="B136" s="291" t="s">
        <v>0</v>
      </c>
      <c r="C136" s="293">
        <v>1011</v>
      </c>
      <c r="D136" s="2">
        <v>1016</v>
      </c>
      <c r="E136" s="2">
        <v>1043</v>
      </c>
      <c r="F136" s="2">
        <v>1089</v>
      </c>
      <c r="G136" s="2">
        <v>1121</v>
      </c>
      <c r="H136" s="2">
        <v>1137</v>
      </c>
      <c r="I136" s="2">
        <v>1159</v>
      </c>
      <c r="J136" s="2">
        <v>1162</v>
      </c>
      <c r="K136" s="2">
        <v>0</v>
      </c>
      <c r="L136" s="2">
        <v>0</v>
      </c>
      <c r="Y136" t="str">
        <f t="shared" ref="Y136" si="118">IF(EXACT(A135,UPPER(A135)),"Elected","Excluded")</f>
        <v>Excluded</v>
      </c>
    </row>
    <row r="137" spans="1:26" x14ac:dyDescent="0.35">
      <c r="A137" s="291" t="s">
        <v>170</v>
      </c>
      <c r="B137" s="291" t="s">
        <v>33</v>
      </c>
      <c r="C137" s="293">
        <v>1051</v>
      </c>
      <c r="D137" s="1">
        <v>9</v>
      </c>
      <c r="E137" s="1">
        <v>4</v>
      </c>
      <c r="F137" s="1">
        <v>15</v>
      </c>
      <c r="G137" s="1">
        <v>17</v>
      </c>
      <c r="H137" s="1">
        <v>105</v>
      </c>
      <c r="I137" s="1">
        <v>242</v>
      </c>
      <c r="J137" s="1">
        <v>14</v>
      </c>
      <c r="K137" s="1">
        <v>71</v>
      </c>
      <c r="L137" s="1">
        <v>42</v>
      </c>
      <c r="X137" t="str">
        <f t="shared" ref="X137" si="119">LEFT(MID(A137,FIND("(",A137)+1,LEN(A137)),FIND(")",MID(A137,FIND("(",A137)+1,LEN(A137)))-1)</f>
        <v>FF</v>
      </c>
      <c r="Z137" t="str">
        <f t="shared" ref="Z137" si="120">Y138</f>
        <v>Elected</v>
      </c>
    </row>
    <row r="138" spans="1:26" x14ac:dyDescent="0.35">
      <c r="A138" s="291" t="s">
        <v>0</v>
      </c>
      <c r="B138" s="291" t="s">
        <v>0</v>
      </c>
      <c r="C138" s="293">
        <v>1051</v>
      </c>
      <c r="D138" s="2">
        <v>1060</v>
      </c>
      <c r="E138" s="2">
        <v>1064</v>
      </c>
      <c r="F138" s="2">
        <v>1079</v>
      </c>
      <c r="G138" s="2">
        <v>1096</v>
      </c>
      <c r="H138" s="2">
        <v>1201</v>
      </c>
      <c r="I138" s="2">
        <v>1443</v>
      </c>
      <c r="J138" s="2">
        <v>1457</v>
      </c>
      <c r="K138" s="2">
        <v>1528</v>
      </c>
      <c r="L138" s="2">
        <v>1570</v>
      </c>
      <c r="Y138" t="str">
        <f t="shared" ref="Y138" si="121">IF(EXACT(A137,UPPER(A137)),"Elected","Excluded")</f>
        <v>Elected</v>
      </c>
    </row>
    <row r="139" spans="1:26" x14ac:dyDescent="0.35">
      <c r="A139" s="291" t="s">
        <v>171</v>
      </c>
      <c r="B139" s="291" t="s">
        <v>33</v>
      </c>
      <c r="C139" s="293">
        <v>982</v>
      </c>
      <c r="D139" s="1">
        <v>31</v>
      </c>
      <c r="E139" s="1">
        <v>27</v>
      </c>
      <c r="F139" s="1">
        <v>31</v>
      </c>
      <c r="G139" s="1">
        <v>12</v>
      </c>
      <c r="H139" s="1">
        <v>32</v>
      </c>
      <c r="I139" s="1">
        <v>51</v>
      </c>
      <c r="J139" s="1">
        <v>2</v>
      </c>
      <c r="K139" s="1">
        <v>155</v>
      </c>
      <c r="L139" s="1">
        <v>45</v>
      </c>
      <c r="X139" t="str">
        <f t="shared" ref="X139" si="122">LEFT(MID(A139,FIND("(",A139)+1,LEN(A139)),FIND(")",MID(A139,FIND("(",A139)+1,LEN(A139)))-1)</f>
        <v>FF</v>
      </c>
      <c r="Z139" t="str">
        <f t="shared" ref="Z139" si="123">Y140</f>
        <v>Excluded</v>
      </c>
    </row>
    <row r="140" spans="1:26" x14ac:dyDescent="0.35">
      <c r="A140" s="291" t="s">
        <v>0</v>
      </c>
      <c r="B140" s="291" t="s">
        <v>0</v>
      </c>
      <c r="C140" s="293">
        <v>982</v>
      </c>
      <c r="D140" s="2">
        <v>1013</v>
      </c>
      <c r="E140" s="2">
        <v>1040</v>
      </c>
      <c r="F140" s="2">
        <v>1071</v>
      </c>
      <c r="G140" s="2">
        <v>1083</v>
      </c>
      <c r="H140" s="2">
        <v>1115</v>
      </c>
      <c r="I140" s="2">
        <v>1166</v>
      </c>
      <c r="J140" s="2">
        <v>1168</v>
      </c>
      <c r="K140" s="2">
        <v>1323</v>
      </c>
      <c r="L140" s="2">
        <v>1368</v>
      </c>
      <c r="Y140" t="str">
        <f t="shared" ref="Y140" si="124">IF(EXACT(A139,UPPER(A139)),"Elected","Excluded")</f>
        <v>Excluded</v>
      </c>
    </row>
    <row r="141" spans="1:26" x14ac:dyDescent="0.35">
      <c r="A141" s="291" t="s">
        <v>2757</v>
      </c>
      <c r="B141" s="291" t="s">
        <v>33</v>
      </c>
      <c r="C141" s="293">
        <v>497</v>
      </c>
      <c r="D141" s="1">
        <v>53</v>
      </c>
      <c r="E141" s="1">
        <v>17</v>
      </c>
      <c r="F141" s="1">
        <v>84</v>
      </c>
      <c r="G141" s="1">
        <v>56</v>
      </c>
      <c r="H141" s="1">
        <v>-707</v>
      </c>
      <c r="I141" s="1">
        <v>0</v>
      </c>
      <c r="J141" s="1">
        <v>0</v>
      </c>
      <c r="K141" s="1">
        <v>0</v>
      </c>
      <c r="L141" s="1">
        <v>0</v>
      </c>
      <c r="X141" t="str">
        <f t="shared" ref="X141" si="125">LEFT(MID(A141,FIND("(",A141)+1,LEN(A141)),FIND(")",MID(A141,FIND("(",A141)+1,LEN(A141)))-1)</f>
        <v>INDI</v>
      </c>
      <c r="Z141" t="str">
        <f t="shared" ref="Z141" si="126">Y142</f>
        <v>Excluded</v>
      </c>
    </row>
    <row r="142" spans="1:26" x14ac:dyDescent="0.35">
      <c r="A142" s="291" t="s">
        <v>0</v>
      </c>
      <c r="B142" s="291" t="s">
        <v>0</v>
      </c>
      <c r="C142" s="293">
        <v>497</v>
      </c>
      <c r="D142" s="2">
        <v>550</v>
      </c>
      <c r="E142" s="2">
        <v>567</v>
      </c>
      <c r="F142" s="2">
        <v>651</v>
      </c>
      <c r="G142" s="2">
        <v>707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Y142" t="str">
        <f t="shared" ref="Y142" si="127">IF(EXACT(A141,UPPER(A141)),"Elected","Excluded")</f>
        <v>Excluded</v>
      </c>
    </row>
    <row r="143" spans="1:26" x14ac:dyDescent="0.35">
      <c r="A143" s="291" t="s">
        <v>47</v>
      </c>
      <c r="B143" s="291" t="s">
        <v>0</v>
      </c>
      <c r="C143" s="292">
        <v>0</v>
      </c>
      <c r="D143" s="1">
        <f>(D117+D119+D121+D123+D125+D127+D129+D131+D133+D135+D137+D139+D141)*(-1)</f>
        <v>35</v>
      </c>
      <c r="E143" s="1">
        <f t="shared" ref="E143:L143" si="128">(E117+E119+E121+E123+E125+E127+E129+E131+E133+E135+E137+E139+E141)*(-1)</f>
        <v>37</v>
      </c>
      <c r="F143" s="1">
        <f t="shared" si="128"/>
        <v>24</v>
      </c>
      <c r="G143" s="1">
        <f t="shared" si="128"/>
        <v>131</v>
      </c>
      <c r="H143" s="1">
        <f t="shared" si="128"/>
        <v>128</v>
      </c>
      <c r="I143" s="1">
        <f t="shared" si="128"/>
        <v>93</v>
      </c>
      <c r="J143" s="1">
        <f t="shared" si="128"/>
        <v>0</v>
      </c>
      <c r="K143" s="1">
        <f t="shared" si="128"/>
        <v>105</v>
      </c>
      <c r="L143" s="1">
        <f t="shared" si="128"/>
        <v>0</v>
      </c>
    </row>
    <row r="144" spans="1:26" x14ac:dyDescent="0.35">
      <c r="A144" s="291" t="s">
        <v>0</v>
      </c>
      <c r="B144" s="291" t="s">
        <v>0</v>
      </c>
      <c r="C144" s="293">
        <v>0</v>
      </c>
      <c r="D144" s="2">
        <v>35</v>
      </c>
      <c r="E144" s="290">
        <v>72</v>
      </c>
      <c r="F144" s="290">
        <v>96</v>
      </c>
      <c r="G144" s="290">
        <v>227</v>
      </c>
      <c r="H144" s="290">
        <v>355</v>
      </c>
      <c r="I144" s="290">
        <v>448</v>
      </c>
      <c r="J144" s="290">
        <v>448</v>
      </c>
      <c r="K144" s="290">
        <v>553</v>
      </c>
      <c r="L144" s="290">
        <v>553</v>
      </c>
    </row>
    <row r="145" spans="1:37" x14ac:dyDescent="0.35">
      <c r="A145" t="s">
        <v>48</v>
      </c>
      <c r="B145" t="s">
        <v>0</v>
      </c>
      <c r="C145" s="2">
        <v>10901</v>
      </c>
      <c r="D145" s="2">
        <v>10901</v>
      </c>
      <c r="E145" s="2">
        <v>10901</v>
      </c>
      <c r="F145" s="2">
        <v>10901</v>
      </c>
      <c r="G145" s="2">
        <v>10901</v>
      </c>
      <c r="H145" s="2">
        <v>10901</v>
      </c>
      <c r="I145" s="2">
        <v>10901</v>
      </c>
      <c r="J145" s="2">
        <v>10901</v>
      </c>
      <c r="K145" s="2">
        <v>10901</v>
      </c>
      <c r="L145" s="2">
        <v>10901</v>
      </c>
    </row>
    <row r="149" spans="1:3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</row>
    <row r="150" spans="1:3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</row>
    <row r="151" spans="1:3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</row>
    <row r="152" spans="1:3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</row>
    <row r="153" spans="1:3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</row>
    <row r="154" spans="1:3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</row>
    <row r="155" spans="1:3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</row>
    <row r="156" spans="1:37" x14ac:dyDescent="0.35">
      <c r="A156" s="291" t="s">
        <v>59</v>
      </c>
      <c r="B156" s="291" t="s">
        <v>2</v>
      </c>
      <c r="C156" s="291" t="s">
        <v>3</v>
      </c>
      <c r="D156" t="s">
        <v>4</v>
      </c>
      <c r="E156" t="s">
        <v>5</v>
      </c>
      <c r="F156" t="s">
        <v>6</v>
      </c>
      <c r="G156" t="s">
        <v>7</v>
      </c>
      <c r="H156" t="s">
        <v>8</v>
      </c>
      <c r="I156" t="s">
        <v>9</v>
      </c>
      <c r="J156" t="s">
        <v>10</v>
      </c>
      <c r="K156" t="s">
        <v>11</v>
      </c>
      <c r="L156" t="s">
        <v>12</v>
      </c>
      <c r="M156" t="s">
        <v>13</v>
      </c>
    </row>
    <row r="157" spans="1:37" x14ac:dyDescent="0.35">
      <c r="A157" s="291" t="s">
        <v>0</v>
      </c>
      <c r="B157" s="291" t="s">
        <v>0</v>
      </c>
      <c r="C157" s="291" t="s">
        <v>17</v>
      </c>
      <c r="D157" t="s">
        <v>172</v>
      </c>
      <c r="E157" t="s">
        <v>173</v>
      </c>
      <c r="F157" t="s">
        <v>174</v>
      </c>
      <c r="G157" t="s">
        <v>175</v>
      </c>
      <c r="H157" t="s">
        <v>176</v>
      </c>
      <c r="I157" t="s">
        <v>177</v>
      </c>
      <c r="J157" t="s">
        <v>178</v>
      </c>
      <c r="K157" t="s">
        <v>179</v>
      </c>
      <c r="L157" t="s">
        <v>180</v>
      </c>
      <c r="M157" t="s">
        <v>181</v>
      </c>
      <c r="AB157" t="s">
        <v>2526</v>
      </c>
      <c r="AC157" t="s">
        <v>2525</v>
      </c>
      <c r="AD157" t="s">
        <v>2524</v>
      </c>
      <c r="AE157" t="s">
        <v>2523</v>
      </c>
      <c r="AF157" t="s">
        <v>759</v>
      </c>
      <c r="AG157" t="s">
        <v>2522</v>
      </c>
      <c r="AH157" t="s">
        <v>2521</v>
      </c>
      <c r="AI157" t="s">
        <v>2520</v>
      </c>
      <c r="AJ157" t="s">
        <v>2519</v>
      </c>
      <c r="AK157" t="s">
        <v>2518</v>
      </c>
    </row>
    <row r="158" spans="1:37" x14ac:dyDescent="0.35">
      <c r="A158" s="291" t="s">
        <v>2771</v>
      </c>
      <c r="B158" s="291" t="s">
        <v>33</v>
      </c>
      <c r="C158" s="293">
        <v>151</v>
      </c>
      <c r="D158" s="1">
        <v>6</v>
      </c>
      <c r="E158" s="1">
        <v>1</v>
      </c>
      <c r="F158" s="1">
        <v>-158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X158" t="str">
        <f>LEFT(MID(A158,FIND("(",A158)+1,LEN(A158)),FIND(")",MID(A158,FIND("(",A158)+1,LEN(A158)))-1)</f>
        <v>NON-P</v>
      </c>
      <c r="Z158" t="str">
        <f>Y159</f>
        <v>Excluded</v>
      </c>
      <c r="AB158">
        <v>7</v>
      </c>
      <c r="AC158" s="238">
        <v>23726</v>
      </c>
      <c r="AD158" s="238">
        <f>AH158+AF158</f>
        <v>11779</v>
      </c>
      <c r="AE158" s="227">
        <f>SUM(AD158/AC158*100)</f>
        <v>49.645958020736749</v>
      </c>
      <c r="AF158">
        <v>138</v>
      </c>
      <c r="AG158" s="227">
        <f>SUM(AF158/AC158*100)</f>
        <v>0.58164039450391969</v>
      </c>
      <c r="AH158" s="238">
        <v>11641</v>
      </c>
      <c r="AI158">
        <v>15</v>
      </c>
      <c r="AJ158">
        <v>2</v>
      </c>
      <c r="AK158" s="227">
        <f>SUM(AJ158/AI158*100)</f>
        <v>13.333333333333334</v>
      </c>
    </row>
    <row r="159" spans="1:37" x14ac:dyDescent="0.35">
      <c r="A159" s="291" t="s">
        <v>0</v>
      </c>
      <c r="B159" s="291" t="s">
        <v>0</v>
      </c>
      <c r="C159" s="293">
        <v>151</v>
      </c>
      <c r="D159" s="2">
        <v>157</v>
      </c>
      <c r="E159" s="2">
        <v>158</v>
      </c>
      <c r="F159" s="2">
        <v>0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Y159" t="str">
        <f>IF(EXACT(A158,UPPER(A158)),"Elected","Excluded")</f>
        <v>Excluded</v>
      </c>
    </row>
    <row r="160" spans="1:37" x14ac:dyDescent="0.35">
      <c r="A160" s="291" t="s">
        <v>2772</v>
      </c>
      <c r="B160" s="291" t="s">
        <v>33</v>
      </c>
      <c r="C160" s="293">
        <v>831</v>
      </c>
      <c r="D160" s="1">
        <v>2</v>
      </c>
      <c r="E160" s="1">
        <v>1</v>
      </c>
      <c r="F160" s="1">
        <v>31</v>
      </c>
      <c r="G160" s="1">
        <v>10</v>
      </c>
      <c r="H160" s="1">
        <v>27</v>
      </c>
      <c r="I160" s="1">
        <v>28</v>
      </c>
      <c r="J160" s="1">
        <v>61</v>
      </c>
      <c r="K160" s="1">
        <v>14</v>
      </c>
      <c r="L160" s="1">
        <v>230</v>
      </c>
      <c r="M160" s="1">
        <v>135</v>
      </c>
      <c r="X160" t="str">
        <f t="shared" ref="X160" si="129">LEFT(MID(A160,FIND("(",A160)+1,LEN(A160)),FIND(")",MID(A160,FIND("(",A160)+1,LEN(A160)))-1)</f>
        <v>NON-P</v>
      </c>
      <c r="Z160" t="str">
        <f>Y161</f>
        <v>Elected</v>
      </c>
      <c r="AC160" t="s">
        <v>3692</v>
      </c>
      <c r="AD160" t="s">
        <v>3693</v>
      </c>
    </row>
    <row r="161" spans="1:30" x14ac:dyDescent="0.35">
      <c r="A161" s="291" t="s">
        <v>0</v>
      </c>
      <c r="B161" s="291" t="s">
        <v>0</v>
      </c>
      <c r="C161" s="293">
        <v>831</v>
      </c>
      <c r="D161" s="2">
        <v>833</v>
      </c>
      <c r="E161" s="2">
        <v>834</v>
      </c>
      <c r="F161" s="2">
        <v>865</v>
      </c>
      <c r="G161" s="2">
        <v>875</v>
      </c>
      <c r="H161" s="2">
        <v>902</v>
      </c>
      <c r="I161" s="2">
        <v>930</v>
      </c>
      <c r="J161" s="2">
        <v>991</v>
      </c>
      <c r="K161" s="2">
        <v>1005</v>
      </c>
      <c r="L161" s="2">
        <v>1235</v>
      </c>
      <c r="M161" s="2">
        <v>1370</v>
      </c>
      <c r="Y161" t="str">
        <f t="shared" ref="Y161" si="130">IF(EXACT(A160,UPPER(A160)),"Elected","Excluded")</f>
        <v>Elected</v>
      </c>
      <c r="AC161">
        <v>5</v>
      </c>
      <c r="AD161">
        <v>4</v>
      </c>
    </row>
    <row r="162" spans="1:30" x14ac:dyDescent="0.35">
      <c r="A162" s="291" t="s">
        <v>2764</v>
      </c>
      <c r="B162" s="291" t="s">
        <v>33</v>
      </c>
      <c r="C162" s="293">
        <v>201</v>
      </c>
      <c r="D162" s="1">
        <v>0</v>
      </c>
      <c r="E162" s="1">
        <v>1</v>
      </c>
      <c r="F162" s="1">
        <v>3</v>
      </c>
      <c r="G162" s="1">
        <v>-205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X162" t="str">
        <f t="shared" ref="X162" si="131">LEFT(MID(A162,FIND("(",A162)+1,LEN(A162)),FIND(")",MID(A162,FIND("(",A162)+1,LEN(A162)))-1)</f>
        <v>GRN</v>
      </c>
      <c r="Z162" t="str">
        <f t="shared" ref="Z162" si="132">Y163</f>
        <v>Excluded</v>
      </c>
    </row>
    <row r="163" spans="1:30" x14ac:dyDescent="0.35">
      <c r="A163" s="291" t="s">
        <v>0</v>
      </c>
      <c r="B163" s="291" t="s">
        <v>0</v>
      </c>
      <c r="C163" s="293">
        <v>201</v>
      </c>
      <c r="D163" s="2">
        <v>201</v>
      </c>
      <c r="E163" s="2">
        <v>202</v>
      </c>
      <c r="F163" s="2">
        <v>205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Y163" t="str">
        <f t="shared" ref="Y163" si="133">IF(EXACT(A162,UPPER(A162)),"Elected","Excluded")</f>
        <v>Excluded</v>
      </c>
    </row>
    <row r="164" spans="1:30" x14ac:dyDescent="0.35">
      <c r="A164" s="291" t="s">
        <v>182</v>
      </c>
      <c r="B164" s="291" t="s">
        <v>33</v>
      </c>
      <c r="C164" s="293">
        <v>1256</v>
      </c>
      <c r="D164" s="1">
        <v>2</v>
      </c>
      <c r="E164" s="1">
        <v>10</v>
      </c>
      <c r="F164" s="1">
        <v>3</v>
      </c>
      <c r="G164" s="1">
        <v>22</v>
      </c>
      <c r="H164" s="1">
        <v>20</v>
      </c>
      <c r="I164" s="1">
        <v>5</v>
      </c>
      <c r="J164" s="1">
        <v>19</v>
      </c>
      <c r="K164" s="1">
        <v>6</v>
      </c>
      <c r="L164" s="1">
        <v>120</v>
      </c>
      <c r="M164" s="1">
        <v>0</v>
      </c>
      <c r="X164" t="str">
        <f t="shared" ref="X164" si="134">LEFT(MID(A164,FIND("(",A164)+1,LEN(A164)),FIND(")",MID(A164,FIND("(",A164)+1,LEN(A164)))-1)</f>
        <v>FG</v>
      </c>
      <c r="Z164" t="str">
        <f t="shared" ref="Z164" si="135">Y165</f>
        <v>Elected</v>
      </c>
    </row>
    <row r="165" spans="1:30" x14ac:dyDescent="0.35">
      <c r="A165" s="291" t="s">
        <v>0</v>
      </c>
      <c r="B165" s="291" t="s">
        <v>0</v>
      </c>
      <c r="C165" s="293">
        <v>1256</v>
      </c>
      <c r="D165" s="2">
        <v>1258</v>
      </c>
      <c r="E165" s="2">
        <v>1268</v>
      </c>
      <c r="F165" s="2">
        <v>1271</v>
      </c>
      <c r="G165" s="2">
        <v>1293</v>
      </c>
      <c r="H165" s="2">
        <v>1313</v>
      </c>
      <c r="I165" s="2">
        <v>1318</v>
      </c>
      <c r="J165" s="2">
        <v>1337</v>
      </c>
      <c r="K165" s="2">
        <v>1343</v>
      </c>
      <c r="L165" s="2">
        <v>1463</v>
      </c>
      <c r="M165" s="2">
        <v>1463</v>
      </c>
      <c r="Y165" t="str">
        <f t="shared" ref="Y165" si="136">IF(EXACT(A164,UPPER(A164)),"Elected","Excluded")</f>
        <v>Elected</v>
      </c>
    </row>
    <row r="166" spans="1:30" x14ac:dyDescent="0.35">
      <c r="A166" s="291" t="s">
        <v>183</v>
      </c>
      <c r="B166" s="291" t="s">
        <v>33</v>
      </c>
      <c r="C166" s="293">
        <v>818</v>
      </c>
      <c r="D166" s="1">
        <v>0</v>
      </c>
      <c r="E166" s="1">
        <v>1</v>
      </c>
      <c r="F166" s="1">
        <v>2</v>
      </c>
      <c r="G166" s="1">
        <v>15</v>
      </c>
      <c r="H166" s="1">
        <v>7</v>
      </c>
      <c r="I166" s="1">
        <v>30</v>
      </c>
      <c r="J166" s="1">
        <v>6</v>
      </c>
      <c r="K166" s="1">
        <v>0</v>
      </c>
      <c r="L166" s="1">
        <v>-879</v>
      </c>
      <c r="M166" s="1">
        <v>0</v>
      </c>
      <c r="X166" t="str">
        <f t="shared" ref="X166" si="137">LEFT(MID(A166,FIND("(",A166)+1,LEN(A166)),FIND(")",MID(A166,FIND("(",A166)+1,LEN(A166)))-1)</f>
        <v>FG</v>
      </c>
      <c r="Z166" t="str">
        <f>Y167</f>
        <v>Excluded</v>
      </c>
    </row>
    <row r="167" spans="1:30" x14ac:dyDescent="0.35">
      <c r="A167" s="291" t="s">
        <v>0</v>
      </c>
      <c r="B167" s="291" t="s">
        <v>0</v>
      </c>
      <c r="C167" s="293">
        <v>818</v>
      </c>
      <c r="D167" s="2">
        <v>818</v>
      </c>
      <c r="E167" s="2">
        <v>819</v>
      </c>
      <c r="F167" s="2">
        <v>821</v>
      </c>
      <c r="G167" s="2">
        <v>836</v>
      </c>
      <c r="H167" s="2">
        <v>843</v>
      </c>
      <c r="I167" s="2">
        <v>873</v>
      </c>
      <c r="J167" s="2">
        <v>879</v>
      </c>
      <c r="K167" s="2">
        <v>879</v>
      </c>
      <c r="L167" s="2">
        <v>0</v>
      </c>
      <c r="M167" s="2">
        <v>0</v>
      </c>
      <c r="Y167" t="str">
        <f t="shared" ref="Y167" si="138">IF(EXACT(A166,UPPER(A166)),"Elected","Excluded")</f>
        <v>Excluded</v>
      </c>
    </row>
    <row r="168" spans="1:30" x14ac:dyDescent="0.35">
      <c r="A168" s="291" t="s">
        <v>184</v>
      </c>
      <c r="B168" s="291" t="s">
        <v>33</v>
      </c>
      <c r="C168" s="293">
        <v>1534</v>
      </c>
      <c r="D168" s="1">
        <v>0</v>
      </c>
      <c r="E168" s="1">
        <v>-78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X168" t="str">
        <f t="shared" ref="X168" si="139">LEFT(MID(A168,FIND("(",A168)+1,LEN(A168)),FIND(")",MID(A168,FIND("(",A168)+1,LEN(A168)))-1)</f>
        <v>FF</v>
      </c>
      <c r="Z168" t="str">
        <f t="shared" ref="Z168" si="140">Y169</f>
        <v>Elected</v>
      </c>
    </row>
    <row r="169" spans="1:30" x14ac:dyDescent="0.35">
      <c r="A169" s="291" t="s">
        <v>0</v>
      </c>
      <c r="B169" s="291" t="s">
        <v>0</v>
      </c>
      <c r="C169" s="293">
        <v>1534</v>
      </c>
      <c r="D169" s="2">
        <v>1534</v>
      </c>
      <c r="E169" s="2">
        <v>1456</v>
      </c>
      <c r="F169" s="2">
        <v>1456</v>
      </c>
      <c r="G169" s="2">
        <v>1456</v>
      </c>
      <c r="H169" s="2">
        <v>1456</v>
      </c>
      <c r="I169" s="2">
        <v>1456</v>
      </c>
      <c r="J169" s="2">
        <v>1456</v>
      </c>
      <c r="K169" s="2">
        <v>1456</v>
      </c>
      <c r="L169" s="2">
        <v>1456</v>
      </c>
      <c r="M169" s="2">
        <v>1456</v>
      </c>
      <c r="Y169" t="str">
        <f t="shared" ref="Y169" si="141">IF(EXACT(A168,UPPER(A168)),"Elected","Excluded")</f>
        <v>Elected</v>
      </c>
    </row>
    <row r="170" spans="1:30" x14ac:dyDescent="0.35">
      <c r="A170" s="291" t="s">
        <v>185</v>
      </c>
      <c r="B170" s="291" t="s">
        <v>31</v>
      </c>
      <c r="C170" s="293">
        <v>1203</v>
      </c>
      <c r="D170" s="1">
        <v>0</v>
      </c>
      <c r="E170" s="1">
        <v>12</v>
      </c>
      <c r="F170" s="1">
        <v>5</v>
      </c>
      <c r="G170" s="1">
        <v>35</v>
      </c>
      <c r="H170" s="1">
        <v>13</v>
      </c>
      <c r="I170" s="1">
        <v>103</v>
      </c>
      <c r="J170" s="1">
        <v>34</v>
      </c>
      <c r="K170" s="1">
        <v>8</v>
      </c>
      <c r="L170" s="1">
        <v>347</v>
      </c>
      <c r="M170" s="1">
        <v>-304</v>
      </c>
      <c r="X170" t="str">
        <f t="shared" ref="X170" si="142">LEFT(MID(A170,FIND("(",A170)+1,LEN(A170)),FIND(")",MID(A170,FIND("(",A170)+1,LEN(A170)))-1)</f>
        <v>FF</v>
      </c>
      <c r="Z170" t="str">
        <f t="shared" ref="Z170" si="143">Y171</f>
        <v>Elected</v>
      </c>
    </row>
    <row r="171" spans="1:30" x14ac:dyDescent="0.35">
      <c r="A171" s="291" t="s">
        <v>0</v>
      </c>
      <c r="B171" s="291" t="s">
        <v>0</v>
      </c>
      <c r="C171" s="293">
        <v>1203</v>
      </c>
      <c r="D171" s="2">
        <v>1203</v>
      </c>
      <c r="E171" s="2">
        <v>1215</v>
      </c>
      <c r="F171" s="2">
        <v>1220</v>
      </c>
      <c r="G171" s="2">
        <v>1255</v>
      </c>
      <c r="H171" s="2">
        <v>1268</v>
      </c>
      <c r="I171" s="2">
        <v>1371</v>
      </c>
      <c r="J171" s="2">
        <v>1405</v>
      </c>
      <c r="K171" s="2">
        <v>1413</v>
      </c>
      <c r="L171" s="2">
        <v>1760</v>
      </c>
      <c r="M171" s="2">
        <v>1456</v>
      </c>
      <c r="Y171" t="str">
        <f t="shared" ref="Y171" si="144">IF(EXACT(A170,UPPER(A170)),"Elected","Excluded")</f>
        <v>Elected</v>
      </c>
    </row>
    <row r="172" spans="1:30" x14ac:dyDescent="0.35">
      <c r="A172" s="291" t="s">
        <v>2758</v>
      </c>
      <c r="B172" s="291" t="s">
        <v>33</v>
      </c>
      <c r="C172" s="293">
        <v>275</v>
      </c>
      <c r="D172" s="1">
        <v>3</v>
      </c>
      <c r="E172" s="1">
        <v>3</v>
      </c>
      <c r="F172" s="1">
        <v>16</v>
      </c>
      <c r="G172" s="1">
        <v>7</v>
      </c>
      <c r="H172" s="1">
        <v>-304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X172" t="str">
        <f t="shared" ref="X172" si="145">LEFT(MID(A172,FIND("(",A172)+1,LEN(A172)),FIND(")",MID(A172,FIND("(",A172)+1,LEN(A172)))-1)</f>
        <v>ANT</v>
      </c>
      <c r="Z172" t="str">
        <f t="shared" ref="Z172" si="146">Y173</f>
        <v>Excluded</v>
      </c>
    </row>
    <row r="173" spans="1:30" x14ac:dyDescent="0.35">
      <c r="A173" s="291" t="s">
        <v>0</v>
      </c>
      <c r="B173" s="291" t="s">
        <v>0</v>
      </c>
      <c r="C173" s="293">
        <v>275</v>
      </c>
      <c r="D173" s="2">
        <v>278</v>
      </c>
      <c r="E173" s="2">
        <v>281</v>
      </c>
      <c r="F173" s="2">
        <v>297</v>
      </c>
      <c r="G173" s="2">
        <v>304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Y173" t="str">
        <f t="shared" ref="Y173" si="147">IF(EXACT(A172,UPPER(A172)),"Elected","Excluded")</f>
        <v>Excluded</v>
      </c>
    </row>
    <row r="174" spans="1:30" x14ac:dyDescent="0.35">
      <c r="A174" s="291" t="s">
        <v>186</v>
      </c>
      <c r="B174" s="291" t="s">
        <v>31</v>
      </c>
      <c r="C174" s="293">
        <v>1141</v>
      </c>
      <c r="D174" s="1">
        <v>0</v>
      </c>
      <c r="E174" s="1">
        <v>5</v>
      </c>
      <c r="F174" s="1">
        <v>16</v>
      </c>
      <c r="G174" s="1">
        <v>26</v>
      </c>
      <c r="H174" s="1">
        <v>33</v>
      </c>
      <c r="I174" s="1">
        <v>222</v>
      </c>
      <c r="J174" s="1">
        <v>144</v>
      </c>
      <c r="K174" s="1">
        <v>-131</v>
      </c>
      <c r="L174" s="1">
        <v>0</v>
      </c>
      <c r="M174" s="1">
        <v>0</v>
      </c>
      <c r="X174" t="str">
        <f t="shared" ref="X174" si="148">LEFT(MID(A174,FIND("(",A174)+1,LEN(A174)),FIND(")",MID(A174,FIND("(",A174)+1,LEN(A174)))-1)</f>
        <v>SF</v>
      </c>
      <c r="Z174" t="str">
        <f t="shared" ref="Z174" si="149">Y175</f>
        <v>Elected</v>
      </c>
    </row>
    <row r="175" spans="1:30" x14ac:dyDescent="0.35">
      <c r="A175" s="291" t="s">
        <v>0</v>
      </c>
      <c r="B175" s="291" t="s">
        <v>0</v>
      </c>
      <c r="C175" s="293">
        <v>1141</v>
      </c>
      <c r="D175" s="2">
        <v>1141</v>
      </c>
      <c r="E175" s="2">
        <v>1146</v>
      </c>
      <c r="F175" s="2">
        <v>1162</v>
      </c>
      <c r="G175" s="2">
        <v>1188</v>
      </c>
      <c r="H175" s="2">
        <v>1221</v>
      </c>
      <c r="I175" s="2">
        <v>1443</v>
      </c>
      <c r="J175" s="2">
        <v>1587</v>
      </c>
      <c r="K175" s="2">
        <v>1456</v>
      </c>
      <c r="L175" s="2">
        <v>1456</v>
      </c>
      <c r="M175" s="2">
        <v>1456</v>
      </c>
      <c r="Y175" t="str">
        <f t="shared" ref="Y175" si="150">IF(EXACT(A174,UPPER(A174)),"Elected","Excluded")</f>
        <v>Elected</v>
      </c>
    </row>
    <row r="176" spans="1:30" x14ac:dyDescent="0.35">
      <c r="A176" s="291" t="s">
        <v>2773</v>
      </c>
      <c r="B176" s="291" t="s">
        <v>33</v>
      </c>
      <c r="C176" s="293">
        <v>548</v>
      </c>
      <c r="D176" s="1">
        <v>10</v>
      </c>
      <c r="E176" s="1">
        <v>4</v>
      </c>
      <c r="F176" s="1">
        <v>36</v>
      </c>
      <c r="G176" s="1">
        <v>12</v>
      </c>
      <c r="H176" s="1">
        <v>46</v>
      </c>
      <c r="I176" s="1">
        <v>15</v>
      </c>
      <c r="J176" s="1">
        <v>-671</v>
      </c>
      <c r="K176" s="1">
        <v>0</v>
      </c>
      <c r="L176" s="1">
        <v>0</v>
      </c>
      <c r="M176" s="1">
        <v>0</v>
      </c>
      <c r="X176" t="str">
        <f t="shared" ref="X176" si="151">LEFT(MID(A176,FIND("(",A176)+1,LEN(A176)),FIND(")",MID(A176,FIND("(",A176)+1,LEN(A176)))-1)</f>
        <v>NON-P</v>
      </c>
      <c r="Z176" t="str">
        <f t="shared" ref="Z176" si="152">Y177</f>
        <v>Excluded</v>
      </c>
    </row>
    <row r="177" spans="1:37" x14ac:dyDescent="0.35">
      <c r="A177" s="291" t="s">
        <v>0</v>
      </c>
      <c r="B177" s="291" t="s">
        <v>0</v>
      </c>
      <c r="C177" s="293">
        <v>548</v>
      </c>
      <c r="D177" s="2">
        <v>558</v>
      </c>
      <c r="E177" s="2">
        <v>562</v>
      </c>
      <c r="F177" s="2">
        <v>598</v>
      </c>
      <c r="G177" s="2">
        <v>610</v>
      </c>
      <c r="H177" s="2">
        <v>656</v>
      </c>
      <c r="I177" s="2">
        <v>671</v>
      </c>
      <c r="J177" s="2">
        <v>0</v>
      </c>
      <c r="K177" s="2">
        <v>0</v>
      </c>
      <c r="L177" s="2">
        <v>0</v>
      </c>
      <c r="M177" s="2">
        <v>0</v>
      </c>
      <c r="Y177" t="str">
        <f t="shared" ref="Y177" si="153">IF(EXACT(A176,UPPER(A176)),"Elected","Excluded")</f>
        <v>Excluded</v>
      </c>
    </row>
    <row r="178" spans="1:37" x14ac:dyDescent="0.35">
      <c r="A178" s="291" t="s">
        <v>187</v>
      </c>
      <c r="B178" s="291" t="s">
        <v>33</v>
      </c>
      <c r="C178" s="293">
        <v>1027</v>
      </c>
      <c r="D178" s="1">
        <v>1</v>
      </c>
      <c r="E178" s="1">
        <v>9</v>
      </c>
      <c r="F178" s="1">
        <v>4</v>
      </c>
      <c r="G178" s="1">
        <v>11</v>
      </c>
      <c r="H178" s="1">
        <v>12</v>
      </c>
      <c r="I178" s="1">
        <v>3</v>
      </c>
      <c r="J178" s="1">
        <v>130</v>
      </c>
      <c r="K178" s="1">
        <v>51</v>
      </c>
      <c r="L178" s="1">
        <v>36</v>
      </c>
      <c r="M178" s="1">
        <v>40</v>
      </c>
      <c r="X178" t="str">
        <f t="shared" ref="X178" si="154">LEFT(MID(A178,FIND("(",A178)+1,LEN(A178)),FIND(")",MID(A178,FIND("(",A178)+1,LEN(A178)))-1)</f>
        <v>FG</v>
      </c>
      <c r="Z178" t="str">
        <f t="shared" ref="Z178" si="155">Y179</f>
        <v>Elected</v>
      </c>
    </row>
    <row r="179" spans="1:37" x14ac:dyDescent="0.35">
      <c r="A179" s="291" t="s">
        <v>0</v>
      </c>
      <c r="B179" s="291" t="s">
        <v>0</v>
      </c>
      <c r="C179" s="293">
        <v>1027</v>
      </c>
      <c r="D179" s="2">
        <v>1028</v>
      </c>
      <c r="E179" s="2">
        <v>1037</v>
      </c>
      <c r="F179" s="2">
        <v>1041</v>
      </c>
      <c r="G179" s="2">
        <v>1052</v>
      </c>
      <c r="H179" s="2">
        <v>1064</v>
      </c>
      <c r="I179" s="2">
        <v>1067</v>
      </c>
      <c r="J179" s="2">
        <v>1197</v>
      </c>
      <c r="K179" s="2">
        <v>1248</v>
      </c>
      <c r="L179" s="2">
        <v>1284</v>
      </c>
      <c r="M179" s="2">
        <v>1324</v>
      </c>
      <c r="Y179" t="str">
        <f t="shared" ref="Y179" si="156">IF(EXACT(A178,UPPER(A178)),"Elected","Excluded")</f>
        <v>Elected</v>
      </c>
    </row>
    <row r="180" spans="1:37" x14ac:dyDescent="0.35">
      <c r="A180" s="291" t="s">
        <v>2774</v>
      </c>
      <c r="B180" s="291" t="s">
        <v>33</v>
      </c>
      <c r="C180" s="293">
        <v>32</v>
      </c>
      <c r="D180" s="1">
        <v>-32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X180" t="str">
        <f t="shared" ref="X180" si="157">LEFT(MID(A180,FIND("(",A180)+1,LEN(A180)),FIND(")",MID(A180,FIND("(",A180)+1,LEN(A180)))-1)</f>
        <v>NON-P</v>
      </c>
      <c r="Z180" t="str">
        <f t="shared" ref="Z180" si="158">Y181</f>
        <v>Excluded</v>
      </c>
    </row>
    <row r="181" spans="1:37" x14ac:dyDescent="0.35">
      <c r="A181" s="291" t="s">
        <v>0</v>
      </c>
      <c r="B181" s="291" t="s">
        <v>0</v>
      </c>
      <c r="C181" s="293">
        <v>32</v>
      </c>
      <c r="D181" s="2">
        <v>0</v>
      </c>
      <c r="E181" s="2">
        <v>0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Y181" t="str">
        <f t="shared" ref="Y181" si="159">IF(EXACT(A180,UPPER(A180)),"Elected","Excluded")</f>
        <v>Excluded</v>
      </c>
    </row>
    <row r="182" spans="1:37" x14ac:dyDescent="0.35">
      <c r="A182" s="291" t="s">
        <v>188</v>
      </c>
      <c r="B182" s="291" t="s">
        <v>33</v>
      </c>
      <c r="C182" s="293">
        <v>1183</v>
      </c>
      <c r="D182" s="1">
        <v>1</v>
      </c>
      <c r="E182" s="1">
        <v>21</v>
      </c>
      <c r="F182" s="1">
        <v>3</v>
      </c>
      <c r="G182" s="1">
        <v>9</v>
      </c>
      <c r="H182" s="1">
        <v>25</v>
      </c>
      <c r="I182" s="1">
        <v>24</v>
      </c>
      <c r="J182" s="1">
        <v>35</v>
      </c>
      <c r="K182" s="1">
        <v>6</v>
      </c>
      <c r="L182" s="1">
        <v>45</v>
      </c>
      <c r="M182" s="1">
        <v>55</v>
      </c>
      <c r="X182" t="str">
        <f t="shared" ref="X182" si="160">LEFT(MID(A182,FIND("(",A182)+1,LEN(A182)),FIND(")",MID(A182,FIND("(",A182)+1,LEN(A182)))-1)</f>
        <v>FF</v>
      </c>
      <c r="Z182" t="str">
        <f t="shared" ref="Z182" si="161">Y183</f>
        <v>Elected</v>
      </c>
    </row>
    <row r="183" spans="1:37" x14ac:dyDescent="0.35">
      <c r="A183" s="291" t="s">
        <v>0</v>
      </c>
      <c r="B183" s="291" t="s">
        <v>0</v>
      </c>
      <c r="C183" s="293">
        <v>1183</v>
      </c>
      <c r="D183" s="2">
        <v>1184</v>
      </c>
      <c r="E183" s="2">
        <v>1205</v>
      </c>
      <c r="F183" s="2">
        <v>1208</v>
      </c>
      <c r="G183" s="2">
        <v>1217</v>
      </c>
      <c r="H183" s="2">
        <v>1242</v>
      </c>
      <c r="I183" s="2">
        <v>1266</v>
      </c>
      <c r="J183" s="2">
        <v>1301</v>
      </c>
      <c r="K183" s="2">
        <v>1307</v>
      </c>
      <c r="L183" s="2">
        <v>1352</v>
      </c>
      <c r="M183" s="2">
        <v>1407</v>
      </c>
      <c r="Y183" t="str">
        <f t="shared" ref="Y183" si="162">IF(EXACT(A182,UPPER(A182)),"Elected","Excluded")</f>
        <v>Elected</v>
      </c>
    </row>
    <row r="184" spans="1:37" x14ac:dyDescent="0.35">
      <c r="A184" s="291" t="s">
        <v>189</v>
      </c>
      <c r="B184" s="291" t="s">
        <v>33</v>
      </c>
      <c r="C184" s="293">
        <v>455</v>
      </c>
      <c r="D184" s="1">
        <v>0</v>
      </c>
      <c r="E184" s="1">
        <v>1</v>
      </c>
      <c r="F184" s="1">
        <v>4</v>
      </c>
      <c r="G184" s="1">
        <v>15</v>
      </c>
      <c r="H184" s="1">
        <v>8</v>
      </c>
      <c r="I184" s="1">
        <v>-483</v>
      </c>
      <c r="J184" s="1">
        <v>0</v>
      </c>
      <c r="K184" s="1">
        <v>0</v>
      </c>
      <c r="L184" s="1">
        <v>0</v>
      </c>
      <c r="M184" s="1">
        <v>0</v>
      </c>
      <c r="X184" t="str">
        <f t="shared" ref="X184" si="163">LEFT(MID(A184,FIND("(",A184)+1,LEN(A184)),FIND(")",MID(A184,FIND("(",A184)+1,LEN(A184)))-1)</f>
        <v>SF</v>
      </c>
      <c r="Z184" t="str">
        <f t="shared" ref="Z184" si="164">Y185</f>
        <v>Excluded</v>
      </c>
    </row>
    <row r="185" spans="1:37" x14ac:dyDescent="0.35">
      <c r="A185" s="291" t="s">
        <v>0</v>
      </c>
      <c r="B185" s="291" t="s">
        <v>0</v>
      </c>
      <c r="C185" s="293">
        <v>455</v>
      </c>
      <c r="D185" s="2">
        <v>455</v>
      </c>
      <c r="E185" s="2">
        <v>456</v>
      </c>
      <c r="F185" s="2">
        <v>460</v>
      </c>
      <c r="G185" s="2">
        <v>475</v>
      </c>
      <c r="H185" s="2">
        <v>483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Y185" t="str">
        <f t="shared" ref="Y185" si="165">IF(EXACT(A184,UPPER(A184)),"Elected","Excluded")</f>
        <v>Excluded</v>
      </c>
    </row>
    <row r="186" spans="1:37" x14ac:dyDescent="0.35">
      <c r="A186" s="291" t="s">
        <v>2775</v>
      </c>
      <c r="B186" s="291" t="s">
        <v>33</v>
      </c>
      <c r="C186" s="293">
        <v>986</v>
      </c>
      <c r="D186" s="1">
        <v>5</v>
      </c>
      <c r="E186" s="1">
        <v>9</v>
      </c>
      <c r="F186" s="1">
        <v>12</v>
      </c>
      <c r="G186" s="1">
        <v>19</v>
      </c>
      <c r="H186" s="1">
        <v>37</v>
      </c>
      <c r="I186" s="1">
        <v>11</v>
      </c>
      <c r="J186" s="1">
        <v>118</v>
      </c>
      <c r="K186" s="1">
        <v>23</v>
      </c>
      <c r="L186" s="1">
        <v>15</v>
      </c>
      <c r="M186" s="1">
        <v>7</v>
      </c>
      <c r="X186" t="str">
        <f t="shared" ref="X186" si="166">LEFT(MID(A186,FIND("(",A186)+1,LEN(A186)),FIND(")",MID(A186,FIND("(",A186)+1,LEN(A186)))-1)</f>
        <v>NON-P</v>
      </c>
      <c r="Z186" t="str">
        <f t="shared" ref="Z186" si="167">Y187</f>
        <v>Excluded</v>
      </c>
    </row>
    <row r="187" spans="1:37" x14ac:dyDescent="0.35">
      <c r="A187" s="291" t="s">
        <v>0</v>
      </c>
      <c r="B187" s="291" t="s">
        <v>0</v>
      </c>
      <c r="C187" s="293">
        <v>986</v>
      </c>
      <c r="D187" s="2">
        <v>991</v>
      </c>
      <c r="E187" s="2">
        <v>1000</v>
      </c>
      <c r="F187" s="2">
        <v>1012</v>
      </c>
      <c r="G187" s="2">
        <v>1031</v>
      </c>
      <c r="H187" s="2">
        <v>1068</v>
      </c>
      <c r="I187" s="2">
        <v>1079</v>
      </c>
      <c r="J187" s="2">
        <v>1197</v>
      </c>
      <c r="K187" s="2">
        <v>1220</v>
      </c>
      <c r="L187" s="2">
        <v>1235</v>
      </c>
      <c r="M187" s="2">
        <v>1242</v>
      </c>
      <c r="Y187" t="str">
        <f t="shared" ref="Y187" si="168">IF(EXACT(A186,UPPER(A186)),"Elected","Excluded")</f>
        <v>Excluded</v>
      </c>
    </row>
    <row r="188" spans="1:37" x14ac:dyDescent="0.35">
      <c r="A188" s="291" t="s">
        <v>47</v>
      </c>
      <c r="B188" s="291" t="s">
        <v>0</v>
      </c>
      <c r="C188" s="292">
        <v>0</v>
      </c>
      <c r="D188" s="1">
        <f>(D158+D160+D162+D164+D166+D168+D170+D172+D174+D176+D178+D180+D182+D184+D186)*(-1)</f>
        <v>2</v>
      </c>
      <c r="E188" s="1">
        <f t="shared" ref="E188:M188" si="169">(E158+E160+E162+E164+E166+E168+E170+E172+E174+E176+E178+E180+E182+E184+E186)*(-1)</f>
        <v>0</v>
      </c>
      <c r="F188" s="1">
        <f t="shared" si="169"/>
        <v>23</v>
      </c>
      <c r="G188" s="1">
        <f t="shared" si="169"/>
        <v>24</v>
      </c>
      <c r="H188" s="1">
        <f t="shared" si="169"/>
        <v>76</v>
      </c>
      <c r="I188" s="1">
        <f t="shared" si="169"/>
        <v>42</v>
      </c>
      <c r="J188" s="1">
        <f t="shared" si="169"/>
        <v>124</v>
      </c>
      <c r="K188" s="1">
        <f t="shared" si="169"/>
        <v>23</v>
      </c>
      <c r="L188" s="1">
        <f t="shared" si="169"/>
        <v>86</v>
      </c>
      <c r="M188" s="1">
        <f t="shared" si="169"/>
        <v>67</v>
      </c>
    </row>
    <row r="189" spans="1:37" x14ac:dyDescent="0.35">
      <c r="A189" s="291" t="s">
        <v>0</v>
      </c>
      <c r="B189" s="291" t="s">
        <v>0</v>
      </c>
      <c r="C189" s="293">
        <v>0</v>
      </c>
      <c r="D189" s="2">
        <v>2</v>
      </c>
      <c r="E189" s="290">
        <v>2</v>
      </c>
      <c r="F189" s="290">
        <v>25</v>
      </c>
      <c r="G189" s="290">
        <v>49</v>
      </c>
      <c r="H189" s="290">
        <v>125</v>
      </c>
      <c r="I189" s="290">
        <v>167</v>
      </c>
      <c r="J189" s="290">
        <v>291</v>
      </c>
      <c r="K189" s="290">
        <v>314</v>
      </c>
      <c r="L189" s="290">
        <v>400</v>
      </c>
      <c r="M189" s="290">
        <v>467</v>
      </c>
    </row>
    <row r="190" spans="1:37" x14ac:dyDescent="0.35">
      <c r="A190" t="s">
        <v>48</v>
      </c>
      <c r="B190" t="s">
        <v>0</v>
      </c>
      <c r="C190" s="2">
        <v>11641</v>
      </c>
      <c r="D190" s="2">
        <v>11641</v>
      </c>
      <c r="E190" s="2">
        <v>11641</v>
      </c>
      <c r="F190" s="2">
        <v>11641</v>
      </c>
      <c r="G190" s="2">
        <v>11641</v>
      </c>
      <c r="H190" s="2">
        <v>11641</v>
      </c>
      <c r="I190" s="2">
        <v>11641</v>
      </c>
      <c r="J190" s="2">
        <v>11641</v>
      </c>
      <c r="K190" s="2">
        <v>11641</v>
      </c>
      <c r="L190" s="2">
        <v>11641</v>
      </c>
      <c r="M190" s="2">
        <v>11641</v>
      </c>
      <c r="AB190" t="s">
        <v>2526</v>
      </c>
      <c r="AC190" t="s">
        <v>2525</v>
      </c>
      <c r="AD190" t="s">
        <v>2524</v>
      </c>
      <c r="AE190" t="s">
        <v>2523</v>
      </c>
      <c r="AF190" t="s">
        <v>759</v>
      </c>
      <c r="AG190" t="s">
        <v>2522</v>
      </c>
      <c r="AH190" t="s">
        <v>2521</v>
      </c>
      <c r="AI190" t="s">
        <v>2520</v>
      </c>
      <c r="AJ190" t="s">
        <v>2519</v>
      </c>
      <c r="AK190" t="s">
        <v>2518</v>
      </c>
    </row>
    <row r="191" spans="1:37" x14ac:dyDescent="0.35">
      <c r="AB191">
        <f>AB158+AB117+AB84+AB51+AB10</f>
        <v>28</v>
      </c>
      <c r="AC191">
        <f>AC158+AC117+AC84+AC51+AC10</f>
        <v>98937</v>
      </c>
      <c r="AD191" s="238">
        <f>AH191+AF191</f>
        <v>54370</v>
      </c>
      <c r="AE191" s="227">
        <f>SUM(AD191/AC191*100)</f>
        <v>54.95416275003285</v>
      </c>
      <c r="AF191">
        <f>AF158+AF117+AF84+AF51+AF10</f>
        <v>571</v>
      </c>
      <c r="AG191" s="227">
        <f>SUM(AF191/AC191*100)</f>
        <v>0.57713494445960567</v>
      </c>
      <c r="AH191">
        <f>AH158+AH117+AH84+AH51+AH10</f>
        <v>53799</v>
      </c>
      <c r="AI191">
        <f>AI158+AI117+AI84+AI51+AI10</f>
        <v>59</v>
      </c>
      <c r="AJ191">
        <f>AJ158+AJ117+AJ84+AJ51+AJ10</f>
        <v>16</v>
      </c>
      <c r="AK191" s="227">
        <f>SUM(AJ191/AI191*100)</f>
        <v>27.118644067796609</v>
      </c>
    </row>
    <row r="193" spans="1:30" x14ac:dyDescent="0.35">
      <c r="AC193" t="s">
        <v>3692</v>
      </c>
      <c r="AD193" t="s">
        <v>3693</v>
      </c>
    </row>
    <row r="194" spans="1:30" x14ac:dyDescent="0.35">
      <c r="AC194">
        <f>AC161+AC120+AC87+AC54+AC13</f>
        <v>23</v>
      </c>
      <c r="AD194">
        <f>AD161+AD120+AD87+AD54+AD13</f>
        <v>20</v>
      </c>
    </row>
    <row r="196" spans="1:30" x14ac:dyDescent="0.35">
      <c r="B196" t="s">
        <v>2593</v>
      </c>
    </row>
    <row r="197" spans="1:30" x14ac:dyDescent="0.35">
      <c r="A197" t="s">
        <v>2535</v>
      </c>
      <c r="B197" s="2">
        <f>C10+C12+C14+C30+C55+C65+C92+C98+C100+C133+C135+C137+C139+C168+C170+C182</f>
        <v>21034</v>
      </c>
    </row>
    <row r="198" spans="1:30" x14ac:dyDescent="0.35">
      <c r="A198" t="s">
        <v>2534</v>
      </c>
      <c r="B198" s="2">
        <f>C20+C28+C51+C63+C84+C88+C119+C129+C164+C166+C178</f>
        <v>15608</v>
      </c>
    </row>
    <row r="199" spans="1:30" x14ac:dyDescent="0.35">
      <c r="A199" t="s">
        <v>2536</v>
      </c>
      <c r="B199" s="2">
        <f>C18+C61+C86+C174+C184+C117</f>
        <v>3929</v>
      </c>
    </row>
    <row r="200" spans="1:30" x14ac:dyDescent="0.35">
      <c r="A200" t="s">
        <v>2727</v>
      </c>
      <c r="B200" s="2">
        <f>C32+C67</f>
        <v>515</v>
      </c>
    </row>
    <row r="201" spans="1:30" x14ac:dyDescent="0.35">
      <c r="A201" t="s">
        <v>2574</v>
      </c>
      <c r="B201" s="2">
        <f>C34+C94</f>
        <v>1211</v>
      </c>
    </row>
    <row r="202" spans="1:30" x14ac:dyDescent="0.35">
      <c r="A202" t="s">
        <v>2573</v>
      </c>
      <c r="B202" s="2">
        <f>C16+C53+C90+C123+C162</f>
        <v>2735</v>
      </c>
    </row>
    <row r="203" spans="1:30" x14ac:dyDescent="0.35">
      <c r="A203" t="s">
        <v>2575</v>
      </c>
      <c r="B203" s="2">
        <f>C96+C125+C141</f>
        <v>1805</v>
      </c>
    </row>
    <row r="204" spans="1:30" x14ac:dyDescent="0.35">
      <c r="A204" t="s">
        <v>2594</v>
      </c>
      <c r="B204">
        <v>0</v>
      </c>
    </row>
    <row r="205" spans="1:30" x14ac:dyDescent="0.35">
      <c r="A205" t="s">
        <v>2576</v>
      </c>
      <c r="B205" s="2">
        <f>C172</f>
        <v>275</v>
      </c>
    </row>
    <row r="206" spans="1:30" x14ac:dyDescent="0.35">
      <c r="A206" t="s">
        <v>2590</v>
      </c>
      <c r="B206">
        <v>0</v>
      </c>
    </row>
    <row r="207" spans="1:30" x14ac:dyDescent="0.35">
      <c r="A207" t="s">
        <v>2582</v>
      </c>
      <c r="B207">
        <v>0</v>
      </c>
    </row>
    <row r="208" spans="1:30" x14ac:dyDescent="0.35">
      <c r="A208" t="s">
        <v>2583</v>
      </c>
      <c r="B208" s="2">
        <f>C127</f>
        <v>287</v>
      </c>
    </row>
    <row r="209" spans="1:2" x14ac:dyDescent="0.35">
      <c r="A209" t="s">
        <v>2584</v>
      </c>
      <c r="B209">
        <v>0</v>
      </c>
    </row>
    <row r="210" spans="1:2" x14ac:dyDescent="0.35">
      <c r="A210" t="s">
        <v>2577</v>
      </c>
      <c r="B210">
        <v>0</v>
      </c>
    </row>
    <row r="211" spans="1:2" x14ac:dyDescent="0.35">
      <c r="A211" t="s">
        <v>2578</v>
      </c>
      <c r="B211">
        <v>0</v>
      </c>
    </row>
    <row r="212" spans="1:2" x14ac:dyDescent="0.35">
      <c r="A212" t="s">
        <v>2581</v>
      </c>
      <c r="B212">
        <v>0</v>
      </c>
    </row>
    <row r="213" spans="1:2" x14ac:dyDescent="0.35">
      <c r="A213" t="s">
        <v>2579</v>
      </c>
      <c r="B213">
        <v>0</v>
      </c>
    </row>
    <row r="214" spans="1:2" x14ac:dyDescent="0.35">
      <c r="A214" t="s">
        <v>2585</v>
      </c>
      <c r="B214">
        <v>0</v>
      </c>
    </row>
    <row r="215" spans="1:2" x14ac:dyDescent="0.35">
      <c r="A215" t="s">
        <v>2591</v>
      </c>
      <c r="B215">
        <v>0</v>
      </c>
    </row>
    <row r="216" spans="1:2" x14ac:dyDescent="0.35">
      <c r="A216" t="s">
        <v>2586</v>
      </c>
      <c r="B216" s="2">
        <f>C57</f>
        <v>127</v>
      </c>
    </row>
    <row r="217" spans="1:2" x14ac:dyDescent="0.35">
      <c r="A217" t="s">
        <v>2587</v>
      </c>
      <c r="B217">
        <v>0</v>
      </c>
    </row>
    <row r="218" spans="1:2" x14ac:dyDescent="0.35">
      <c r="A218" t="s">
        <v>2580</v>
      </c>
      <c r="B218">
        <v>0</v>
      </c>
    </row>
    <row r="219" spans="1:2" x14ac:dyDescent="0.35">
      <c r="A219" t="s">
        <v>2592</v>
      </c>
      <c r="B219">
        <v>0</v>
      </c>
    </row>
    <row r="220" spans="1:2" x14ac:dyDescent="0.35">
      <c r="A220" t="s">
        <v>2597</v>
      </c>
      <c r="B220">
        <v>0</v>
      </c>
    </row>
    <row r="221" spans="1:2" x14ac:dyDescent="0.35">
      <c r="A221" t="s">
        <v>2588</v>
      </c>
      <c r="B221">
        <v>0</v>
      </c>
    </row>
    <row r="222" spans="1:2" x14ac:dyDescent="0.35">
      <c r="A222" t="s">
        <v>2589</v>
      </c>
      <c r="B222">
        <v>0</v>
      </c>
    </row>
    <row r="223" spans="1:2" x14ac:dyDescent="0.35">
      <c r="A223" t="s">
        <v>2741</v>
      </c>
      <c r="B223" s="2">
        <f>C24+C26+C59+C121+C131+C158+C160+C176+C180+C186+C22</f>
        <v>6273</v>
      </c>
    </row>
    <row r="224" spans="1:2" x14ac:dyDescent="0.35">
      <c r="B224" s="2">
        <f>SUM(B197:B223)</f>
        <v>53799</v>
      </c>
    </row>
    <row r="226" spans="1:12" x14ac:dyDescent="0.35">
      <c r="A226" s="2"/>
      <c r="B226" s="2"/>
      <c r="C226" s="2"/>
      <c r="D226" s="2"/>
      <c r="E226" s="2"/>
      <c r="F226" s="2"/>
      <c r="G226" s="2"/>
      <c r="H226" s="240" t="s">
        <v>2648</v>
      </c>
      <c r="I226" s="2"/>
      <c r="J226" s="2"/>
      <c r="K226" s="2"/>
      <c r="L226" s="240" t="s">
        <v>2649</v>
      </c>
    </row>
    <row r="227" spans="1:12" x14ac:dyDescent="0.35">
      <c r="D227" s="241" t="s">
        <v>2529</v>
      </c>
      <c r="E227" s="241" t="s">
        <v>2650</v>
      </c>
      <c r="F227" s="241" t="s">
        <v>2651</v>
      </c>
      <c r="G227" s="241" t="s">
        <v>2650</v>
      </c>
      <c r="H227" s="241" t="s">
        <v>2652</v>
      </c>
      <c r="I227" s="241" t="s">
        <v>2653</v>
      </c>
      <c r="J227" s="241" t="s">
        <v>2649</v>
      </c>
      <c r="K227" s="241" t="s">
        <v>2654</v>
      </c>
      <c r="L227" s="241" t="s">
        <v>2652</v>
      </c>
    </row>
    <row r="228" spans="1:12" x14ac:dyDescent="0.35">
      <c r="D228" s="241" t="s">
        <v>2655</v>
      </c>
      <c r="E228" s="241" t="s">
        <v>2655</v>
      </c>
      <c r="F228" s="241" t="s">
        <v>2652</v>
      </c>
      <c r="G228" s="241" t="s">
        <v>2656</v>
      </c>
      <c r="H228" s="241" t="s">
        <v>2656</v>
      </c>
      <c r="I228" s="241" t="s">
        <v>2655</v>
      </c>
      <c r="J228" s="241" t="s">
        <v>2652</v>
      </c>
      <c r="K228" s="241" t="s">
        <v>2656</v>
      </c>
      <c r="L228" s="241" t="s">
        <v>2656</v>
      </c>
    </row>
    <row r="229" spans="1:12" x14ac:dyDescent="0.35">
      <c r="A229" s="238">
        <f>SUMIFS($C$10:$C$284, $X$10:$X$284, B229)</f>
        <v>21034</v>
      </c>
      <c r="B229" t="s">
        <v>2657</v>
      </c>
      <c r="C229" t="s">
        <v>2535</v>
      </c>
      <c r="D229" s="242">
        <f>E229+I229</f>
        <v>16</v>
      </c>
      <c r="E229" s="238">
        <f>COUNTIFS($X$10:$X$283, B229,$B$10:$B$283,"F")</f>
        <v>4</v>
      </c>
      <c r="F229" s="243">
        <f t="shared" ref="F229:F255" si="170">IFERROR(E229/D229,0)</f>
        <v>0.25</v>
      </c>
      <c r="G229">
        <f t="shared" ref="G229:G255" si="171">COUNTIFS($X$10:$X$283, B229,$B$10:$B$283,"F",$Z$10:$Z$283,"Elected")</f>
        <v>4</v>
      </c>
      <c r="H229" s="244">
        <f>IFERROR(G229/D229,0)</f>
        <v>0.25</v>
      </c>
      <c r="I229" s="245">
        <f>COUNTIFS($X$10:$X$283, B229,$B$10:$B$283,"M")</f>
        <v>12</v>
      </c>
      <c r="J229" s="243">
        <f>IFERROR(I229/D229,0)</f>
        <v>0.75</v>
      </c>
      <c r="K229">
        <f t="shared" ref="K229:K255" si="172">COUNTIFS($X$10:$X$283, B229,$B$10:$B$283,"M",$Z$10:$Z$283,"Elected")</f>
        <v>10</v>
      </c>
      <c r="L229" s="243">
        <f>IFERROR(K229/D229,0)</f>
        <v>0.625</v>
      </c>
    </row>
    <row r="230" spans="1:12" x14ac:dyDescent="0.35">
      <c r="A230" s="238">
        <f t="shared" ref="A230:A254" si="173">SUMIFS($C$10:$C$284, $X$10:$X$284, B230)</f>
        <v>15608</v>
      </c>
      <c r="B230" t="s">
        <v>2658</v>
      </c>
      <c r="C230" t="s">
        <v>2534</v>
      </c>
      <c r="D230" s="242">
        <f t="shared" ref="D230:D255" si="174">E230+I230</f>
        <v>11</v>
      </c>
      <c r="E230" s="238">
        <f t="shared" ref="E230:E255" si="175">COUNTIFS($X$10:$X$283, B230,$B$10:$B$283,"F")</f>
        <v>2</v>
      </c>
      <c r="F230" s="243">
        <f t="shared" si="170"/>
        <v>0.18181818181818182</v>
      </c>
      <c r="G230">
        <f t="shared" si="171"/>
        <v>1</v>
      </c>
      <c r="H230" s="244">
        <f t="shared" ref="H230:H255" si="176">IFERROR(G230/D230,0)</f>
        <v>9.0909090909090912E-2</v>
      </c>
      <c r="I230" s="245">
        <f t="shared" ref="I230:I255" si="177">COUNTIFS($X$10:$X$283, B230,$B$10:$B$283,"M")</f>
        <v>9</v>
      </c>
      <c r="J230" s="243">
        <f t="shared" ref="J230:J255" si="178">IFERROR(I230/D230,0)</f>
        <v>0.81818181818181823</v>
      </c>
      <c r="K230">
        <f t="shared" si="172"/>
        <v>8</v>
      </c>
      <c r="L230" s="243">
        <f t="shared" ref="L230:L255" si="179">IFERROR(K230/D230,0)</f>
        <v>0.72727272727272729</v>
      </c>
    </row>
    <row r="231" spans="1:12" x14ac:dyDescent="0.35">
      <c r="A231" s="238">
        <f t="shared" si="173"/>
        <v>3929</v>
      </c>
      <c r="B231" t="s">
        <v>2659</v>
      </c>
      <c r="C231" t="s">
        <v>2536</v>
      </c>
      <c r="D231" s="242">
        <f t="shared" si="174"/>
        <v>6</v>
      </c>
      <c r="E231" s="238">
        <f t="shared" si="175"/>
        <v>3</v>
      </c>
      <c r="F231" s="243">
        <f t="shared" si="170"/>
        <v>0.5</v>
      </c>
      <c r="G231">
        <f t="shared" si="171"/>
        <v>1</v>
      </c>
      <c r="H231" s="244">
        <f t="shared" si="176"/>
        <v>0.16666666666666666</v>
      </c>
      <c r="I231" s="245">
        <f t="shared" si="177"/>
        <v>3</v>
      </c>
      <c r="J231" s="243">
        <f t="shared" si="178"/>
        <v>0.5</v>
      </c>
      <c r="K231">
        <f t="shared" si="172"/>
        <v>1</v>
      </c>
      <c r="L231" s="243">
        <f t="shared" si="179"/>
        <v>0.16666666666666666</v>
      </c>
    </row>
    <row r="232" spans="1:12" x14ac:dyDescent="0.35">
      <c r="A232" s="238">
        <f>SUMIFS($C$10:$C$284, $X$10:$X$284, B232)</f>
        <v>515</v>
      </c>
      <c r="B232" t="s">
        <v>2661</v>
      </c>
      <c r="C232" t="s">
        <v>2727</v>
      </c>
      <c r="D232" s="242">
        <f t="shared" si="174"/>
        <v>2</v>
      </c>
      <c r="E232" s="238">
        <f t="shared" si="175"/>
        <v>0</v>
      </c>
      <c r="F232" s="243">
        <f t="shared" si="170"/>
        <v>0</v>
      </c>
      <c r="G232">
        <f t="shared" si="171"/>
        <v>0</v>
      </c>
      <c r="H232" s="244">
        <f t="shared" si="176"/>
        <v>0</v>
      </c>
      <c r="I232" s="245">
        <f t="shared" si="177"/>
        <v>2</v>
      </c>
      <c r="J232" s="243">
        <f t="shared" si="178"/>
        <v>1</v>
      </c>
      <c r="K232">
        <f t="shared" si="172"/>
        <v>0</v>
      </c>
      <c r="L232" s="243">
        <f t="shared" si="179"/>
        <v>0</v>
      </c>
    </row>
    <row r="233" spans="1:12" x14ac:dyDescent="0.35">
      <c r="A233" s="238">
        <f t="shared" si="173"/>
        <v>1211</v>
      </c>
      <c r="B233" t="s">
        <v>2663</v>
      </c>
      <c r="C233" t="s">
        <v>2574</v>
      </c>
      <c r="D233" s="242">
        <f t="shared" si="174"/>
        <v>2</v>
      </c>
      <c r="E233" s="238">
        <f t="shared" si="175"/>
        <v>2</v>
      </c>
      <c r="F233" s="243">
        <f t="shared" si="170"/>
        <v>1</v>
      </c>
      <c r="G233">
        <f t="shared" si="171"/>
        <v>0</v>
      </c>
      <c r="H233" s="244">
        <f t="shared" si="176"/>
        <v>0</v>
      </c>
      <c r="I233" s="245">
        <f t="shared" si="177"/>
        <v>0</v>
      </c>
      <c r="J233" s="243">
        <f t="shared" si="178"/>
        <v>0</v>
      </c>
      <c r="K233">
        <f t="shared" si="172"/>
        <v>0</v>
      </c>
      <c r="L233" s="243">
        <f t="shared" si="179"/>
        <v>0</v>
      </c>
    </row>
    <row r="234" spans="1:12" x14ac:dyDescent="0.35">
      <c r="A234" s="238">
        <f t="shared" si="173"/>
        <v>2735</v>
      </c>
      <c r="B234" t="s">
        <v>2689</v>
      </c>
      <c r="C234" t="s">
        <v>2573</v>
      </c>
      <c r="D234" s="242">
        <f t="shared" si="174"/>
        <v>5</v>
      </c>
      <c r="E234" s="238">
        <f t="shared" si="175"/>
        <v>3</v>
      </c>
      <c r="F234" s="243">
        <f t="shared" si="170"/>
        <v>0.6</v>
      </c>
      <c r="G234">
        <f t="shared" si="171"/>
        <v>0</v>
      </c>
      <c r="H234" s="244">
        <f t="shared" si="176"/>
        <v>0</v>
      </c>
      <c r="I234" s="245">
        <f t="shared" si="177"/>
        <v>2</v>
      </c>
      <c r="J234" s="243">
        <f t="shared" si="178"/>
        <v>0.4</v>
      </c>
      <c r="K234">
        <f t="shared" si="172"/>
        <v>0</v>
      </c>
      <c r="L234" s="243">
        <f t="shared" si="179"/>
        <v>0</v>
      </c>
    </row>
    <row r="235" spans="1:12" x14ac:dyDescent="0.35">
      <c r="A235" s="238">
        <f t="shared" si="173"/>
        <v>1805</v>
      </c>
      <c r="B235" t="s">
        <v>2662</v>
      </c>
      <c r="C235" t="s">
        <v>2575</v>
      </c>
      <c r="D235" s="242">
        <f t="shared" si="174"/>
        <v>3</v>
      </c>
      <c r="E235" s="238">
        <f t="shared" si="175"/>
        <v>0</v>
      </c>
      <c r="F235" s="243">
        <f t="shared" si="170"/>
        <v>0</v>
      </c>
      <c r="G235">
        <f t="shared" si="171"/>
        <v>0</v>
      </c>
      <c r="H235" s="244">
        <f t="shared" si="176"/>
        <v>0</v>
      </c>
      <c r="I235" s="245">
        <f t="shared" si="177"/>
        <v>3</v>
      </c>
      <c r="J235" s="243">
        <f t="shared" si="178"/>
        <v>1</v>
      </c>
      <c r="K235">
        <f t="shared" si="172"/>
        <v>0</v>
      </c>
      <c r="L235" s="243">
        <f t="shared" si="179"/>
        <v>0</v>
      </c>
    </row>
    <row r="236" spans="1:12" x14ac:dyDescent="0.35">
      <c r="A236" s="238">
        <f t="shared" si="173"/>
        <v>0</v>
      </c>
      <c r="B236" t="s">
        <v>2660</v>
      </c>
      <c r="C236" t="s">
        <v>2594</v>
      </c>
      <c r="D236" s="242">
        <f t="shared" si="174"/>
        <v>0</v>
      </c>
      <c r="E236" s="238">
        <f t="shared" si="175"/>
        <v>0</v>
      </c>
      <c r="F236" s="243">
        <f t="shared" si="170"/>
        <v>0</v>
      </c>
      <c r="G236">
        <f t="shared" si="171"/>
        <v>0</v>
      </c>
      <c r="H236" s="244">
        <f t="shared" si="176"/>
        <v>0</v>
      </c>
      <c r="I236" s="245">
        <f t="shared" si="177"/>
        <v>0</v>
      </c>
      <c r="J236" s="243">
        <f t="shared" si="178"/>
        <v>0</v>
      </c>
      <c r="K236">
        <f t="shared" si="172"/>
        <v>0</v>
      </c>
      <c r="L236" s="243">
        <f t="shared" si="179"/>
        <v>0</v>
      </c>
    </row>
    <row r="237" spans="1:12" x14ac:dyDescent="0.35">
      <c r="A237" s="238">
        <f t="shared" si="173"/>
        <v>275</v>
      </c>
      <c r="B237" t="s">
        <v>2688</v>
      </c>
      <c r="C237" t="s">
        <v>2576</v>
      </c>
      <c r="D237" s="242">
        <f t="shared" si="174"/>
        <v>1</v>
      </c>
      <c r="E237" s="238">
        <f t="shared" si="175"/>
        <v>0</v>
      </c>
      <c r="F237" s="243">
        <f t="shared" si="170"/>
        <v>0</v>
      </c>
      <c r="G237">
        <f t="shared" si="171"/>
        <v>0</v>
      </c>
      <c r="H237" s="244">
        <f t="shared" si="176"/>
        <v>0</v>
      </c>
      <c r="I237" s="245">
        <f t="shared" si="177"/>
        <v>1</v>
      </c>
      <c r="J237" s="243">
        <f t="shared" si="178"/>
        <v>1</v>
      </c>
      <c r="K237">
        <f t="shared" si="172"/>
        <v>0</v>
      </c>
      <c r="L237" s="243">
        <f t="shared" si="179"/>
        <v>0</v>
      </c>
    </row>
    <row r="238" spans="1:12" x14ac:dyDescent="0.35">
      <c r="A238" s="238">
        <f t="shared" si="173"/>
        <v>0</v>
      </c>
      <c r="C238" t="s">
        <v>2590</v>
      </c>
      <c r="D238" s="242">
        <f t="shared" si="174"/>
        <v>0</v>
      </c>
      <c r="E238" s="238">
        <f t="shared" si="175"/>
        <v>0</v>
      </c>
      <c r="F238" s="243">
        <f t="shared" si="170"/>
        <v>0</v>
      </c>
      <c r="G238">
        <f t="shared" si="171"/>
        <v>0</v>
      </c>
      <c r="H238" s="244">
        <f t="shared" si="176"/>
        <v>0</v>
      </c>
      <c r="I238" s="245">
        <f t="shared" si="177"/>
        <v>0</v>
      </c>
      <c r="J238" s="243">
        <f t="shared" si="178"/>
        <v>0</v>
      </c>
      <c r="K238">
        <f t="shared" si="172"/>
        <v>0</v>
      </c>
      <c r="L238" s="243">
        <f t="shared" si="179"/>
        <v>0</v>
      </c>
    </row>
    <row r="239" spans="1:12" x14ac:dyDescent="0.35">
      <c r="A239" s="238">
        <f t="shared" si="173"/>
        <v>0</v>
      </c>
      <c r="B239" t="s">
        <v>2671</v>
      </c>
      <c r="C239" t="s">
        <v>2582</v>
      </c>
      <c r="D239" s="242">
        <f t="shared" si="174"/>
        <v>0</v>
      </c>
      <c r="E239" s="238">
        <f t="shared" si="175"/>
        <v>0</v>
      </c>
      <c r="F239" s="243">
        <f t="shared" si="170"/>
        <v>0</v>
      </c>
      <c r="G239">
        <f t="shared" si="171"/>
        <v>0</v>
      </c>
      <c r="H239" s="244">
        <f t="shared" si="176"/>
        <v>0</v>
      </c>
      <c r="I239" s="245">
        <f t="shared" si="177"/>
        <v>0</v>
      </c>
      <c r="J239" s="243">
        <f t="shared" si="178"/>
        <v>0</v>
      </c>
      <c r="K239">
        <f t="shared" si="172"/>
        <v>0</v>
      </c>
      <c r="L239" s="243">
        <f t="shared" si="179"/>
        <v>0</v>
      </c>
    </row>
    <row r="240" spans="1:12" x14ac:dyDescent="0.35">
      <c r="A240" s="238">
        <f t="shared" si="173"/>
        <v>287</v>
      </c>
      <c r="B240" t="s">
        <v>2665</v>
      </c>
      <c r="C240" t="s">
        <v>2598</v>
      </c>
      <c r="D240" s="242">
        <f t="shared" si="174"/>
        <v>1</v>
      </c>
      <c r="E240" s="238">
        <f t="shared" si="175"/>
        <v>0</v>
      </c>
      <c r="F240" s="243">
        <f t="shared" si="170"/>
        <v>0</v>
      </c>
      <c r="G240">
        <f t="shared" si="171"/>
        <v>0</v>
      </c>
      <c r="H240" s="244">
        <f t="shared" si="176"/>
        <v>0</v>
      </c>
      <c r="I240" s="245">
        <f t="shared" si="177"/>
        <v>1</v>
      </c>
      <c r="J240" s="243">
        <f t="shared" si="178"/>
        <v>1</v>
      </c>
      <c r="K240">
        <f t="shared" si="172"/>
        <v>0</v>
      </c>
      <c r="L240" s="243">
        <f t="shared" si="179"/>
        <v>0</v>
      </c>
    </row>
    <row r="241" spans="1:12" x14ac:dyDescent="0.35">
      <c r="A241" s="238">
        <f t="shared" si="173"/>
        <v>0</v>
      </c>
      <c r="B241" t="s">
        <v>2666</v>
      </c>
      <c r="C241" t="s">
        <v>2584</v>
      </c>
      <c r="D241" s="242">
        <f t="shared" si="174"/>
        <v>0</v>
      </c>
      <c r="E241" s="238">
        <f t="shared" si="175"/>
        <v>0</v>
      </c>
      <c r="F241" s="243">
        <f t="shared" si="170"/>
        <v>0</v>
      </c>
      <c r="G241">
        <f t="shared" si="171"/>
        <v>0</v>
      </c>
      <c r="H241" s="244">
        <f t="shared" si="176"/>
        <v>0</v>
      </c>
      <c r="I241" s="245">
        <f t="shared" si="177"/>
        <v>0</v>
      </c>
      <c r="J241" s="243">
        <f t="shared" si="178"/>
        <v>0</v>
      </c>
      <c r="K241">
        <f t="shared" si="172"/>
        <v>0</v>
      </c>
      <c r="L241" s="243">
        <f t="shared" si="179"/>
        <v>0</v>
      </c>
    </row>
    <row r="242" spans="1:12" x14ac:dyDescent="0.35">
      <c r="A242" s="238">
        <f t="shared" si="173"/>
        <v>0</v>
      </c>
      <c r="B242" t="s">
        <v>2667</v>
      </c>
      <c r="C242" t="s">
        <v>2577</v>
      </c>
      <c r="D242" s="242">
        <f t="shared" si="174"/>
        <v>0</v>
      </c>
      <c r="E242" s="238">
        <f t="shared" si="175"/>
        <v>0</v>
      </c>
      <c r="F242" s="243">
        <f t="shared" si="170"/>
        <v>0</v>
      </c>
      <c r="G242">
        <f t="shared" si="171"/>
        <v>0</v>
      </c>
      <c r="H242" s="244">
        <f t="shared" si="176"/>
        <v>0</v>
      </c>
      <c r="I242" s="245">
        <f t="shared" si="177"/>
        <v>0</v>
      </c>
      <c r="J242" s="243">
        <f t="shared" si="178"/>
        <v>0</v>
      </c>
      <c r="K242">
        <f t="shared" si="172"/>
        <v>0</v>
      </c>
      <c r="L242" s="243">
        <f t="shared" si="179"/>
        <v>0</v>
      </c>
    </row>
    <row r="243" spans="1:12" x14ac:dyDescent="0.35">
      <c r="A243" s="238">
        <f t="shared" si="173"/>
        <v>0</v>
      </c>
      <c r="B243" t="s">
        <v>2670</v>
      </c>
      <c r="C243" t="s">
        <v>2578</v>
      </c>
      <c r="D243" s="242">
        <f t="shared" si="174"/>
        <v>0</v>
      </c>
      <c r="E243" s="238">
        <f t="shared" si="175"/>
        <v>0</v>
      </c>
      <c r="F243" s="243">
        <f t="shared" si="170"/>
        <v>0</v>
      </c>
      <c r="G243">
        <f t="shared" si="171"/>
        <v>0</v>
      </c>
      <c r="H243" s="244">
        <f t="shared" si="176"/>
        <v>0</v>
      </c>
      <c r="I243" s="245">
        <f t="shared" si="177"/>
        <v>0</v>
      </c>
      <c r="J243" s="243">
        <f t="shared" si="178"/>
        <v>0</v>
      </c>
      <c r="K243">
        <f t="shared" si="172"/>
        <v>0</v>
      </c>
      <c r="L243" s="243">
        <f t="shared" si="179"/>
        <v>0</v>
      </c>
    </row>
    <row r="244" spans="1:12" x14ac:dyDescent="0.35">
      <c r="A244" s="238">
        <f t="shared" si="173"/>
        <v>0</v>
      </c>
      <c r="C244" t="s">
        <v>2581</v>
      </c>
      <c r="D244" s="242">
        <f t="shared" si="174"/>
        <v>0</v>
      </c>
      <c r="E244" s="238">
        <f t="shared" si="175"/>
        <v>0</v>
      </c>
      <c r="F244" s="243">
        <f t="shared" si="170"/>
        <v>0</v>
      </c>
      <c r="G244">
        <f t="shared" si="171"/>
        <v>0</v>
      </c>
      <c r="H244" s="244">
        <f t="shared" si="176"/>
        <v>0</v>
      </c>
      <c r="I244" s="245">
        <f t="shared" si="177"/>
        <v>0</v>
      </c>
      <c r="J244" s="243">
        <f t="shared" si="178"/>
        <v>0</v>
      </c>
      <c r="K244">
        <f t="shared" si="172"/>
        <v>0</v>
      </c>
      <c r="L244" s="243">
        <f t="shared" si="179"/>
        <v>0</v>
      </c>
    </row>
    <row r="245" spans="1:12" x14ac:dyDescent="0.35">
      <c r="A245" s="238">
        <f t="shared" si="173"/>
        <v>0</v>
      </c>
      <c r="C245" t="s">
        <v>2579</v>
      </c>
      <c r="D245" s="242">
        <f t="shared" si="174"/>
        <v>0</v>
      </c>
      <c r="E245" s="238">
        <f t="shared" si="175"/>
        <v>0</v>
      </c>
      <c r="F245" s="243">
        <f t="shared" si="170"/>
        <v>0</v>
      </c>
      <c r="G245">
        <f t="shared" si="171"/>
        <v>0</v>
      </c>
      <c r="H245" s="244">
        <f t="shared" si="176"/>
        <v>0</v>
      </c>
      <c r="I245" s="245">
        <f t="shared" si="177"/>
        <v>0</v>
      </c>
      <c r="J245" s="243">
        <f t="shared" si="178"/>
        <v>0</v>
      </c>
      <c r="K245">
        <f t="shared" si="172"/>
        <v>0</v>
      </c>
      <c r="L245" s="243">
        <f t="shared" si="179"/>
        <v>0</v>
      </c>
    </row>
    <row r="246" spans="1:12" x14ac:dyDescent="0.35">
      <c r="A246" s="238">
        <f t="shared" si="173"/>
        <v>0</v>
      </c>
      <c r="B246" t="s">
        <v>2690</v>
      </c>
      <c r="C246" t="s">
        <v>2585</v>
      </c>
      <c r="D246" s="242">
        <f t="shared" si="174"/>
        <v>0</v>
      </c>
      <c r="E246" s="238">
        <f t="shared" si="175"/>
        <v>0</v>
      </c>
      <c r="F246" s="243">
        <f t="shared" si="170"/>
        <v>0</v>
      </c>
      <c r="G246">
        <f t="shared" si="171"/>
        <v>0</v>
      </c>
      <c r="H246" s="244">
        <f t="shared" si="176"/>
        <v>0</v>
      </c>
      <c r="I246" s="245">
        <f t="shared" si="177"/>
        <v>0</v>
      </c>
      <c r="J246" s="243">
        <f t="shared" si="178"/>
        <v>0</v>
      </c>
      <c r="K246">
        <f t="shared" si="172"/>
        <v>0</v>
      </c>
      <c r="L246" s="243">
        <f t="shared" si="179"/>
        <v>0</v>
      </c>
    </row>
    <row r="247" spans="1:12" x14ac:dyDescent="0.35">
      <c r="A247" s="238">
        <f t="shared" si="173"/>
        <v>0</v>
      </c>
      <c r="C247" t="s">
        <v>2591</v>
      </c>
      <c r="D247" s="242">
        <f t="shared" si="174"/>
        <v>0</v>
      </c>
      <c r="E247" s="238">
        <f t="shared" si="175"/>
        <v>0</v>
      </c>
      <c r="F247" s="243">
        <f t="shared" si="170"/>
        <v>0</v>
      </c>
      <c r="G247">
        <f t="shared" si="171"/>
        <v>0</v>
      </c>
      <c r="H247" s="244">
        <f t="shared" si="176"/>
        <v>0</v>
      </c>
      <c r="I247" s="245">
        <f t="shared" si="177"/>
        <v>0</v>
      </c>
      <c r="J247" s="243">
        <f t="shared" si="178"/>
        <v>0</v>
      </c>
      <c r="K247">
        <f t="shared" si="172"/>
        <v>0</v>
      </c>
      <c r="L247" s="243">
        <f t="shared" si="179"/>
        <v>0</v>
      </c>
    </row>
    <row r="248" spans="1:12" x14ac:dyDescent="0.35">
      <c r="A248" s="238">
        <f t="shared" si="173"/>
        <v>127</v>
      </c>
      <c r="B248" t="s">
        <v>2664</v>
      </c>
      <c r="C248" t="s">
        <v>2586</v>
      </c>
      <c r="D248" s="242">
        <f t="shared" si="174"/>
        <v>1</v>
      </c>
      <c r="E248" s="238">
        <f t="shared" si="175"/>
        <v>0</v>
      </c>
      <c r="F248" s="243">
        <f t="shared" si="170"/>
        <v>0</v>
      </c>
      <c r="G248">
        <f t="shared" si="171"/>
        <v>0</v>
      </c>
      <c r="H248" s="244">
        <f t="shared" si="176"/>
        <v>0</v>
      </c>
      <c r="I248" s="245">
        <f t="shared" si="177"/>
        <v>1</v>
      </c>
      <c r="J248" s="243">
        <f t="shared" si="178"/>
        <v>1</v>
      </c>
      <c r="K248">
        <f t="shared" si="172"/>
        <v>0</v>
      </c>
      <c r="L248" s="243">
        <f t="shared" si="179"/>
        <v>0</v>
      </c>
    </row>
    <row r="249" spans="1:12" x14ac:dyDescent="0.35">
      <c r="A249" s="238">
        <f t="shared" si="173"/>
        <v>0</v>
      </c>
      <c r="B249" t="s">
        <v>2669</v>
      </c>
      <c r="C249" t="s">
        <v>2587</v>
      </c>
      <c r="D249" s="242">
        <f>E249+I249</f>
        <v>0</v>
      </c>
      <c r="E249" s="238">
        <f t="shared" si="175"/>
        <v>0</v>
      </c>
      <c r="F249" s="243">
        <f t="shared" si="170"/>
        <v>0</v>
      </c>
      <c r="G249">
        <f t="shared" si="171"/>
        <v>0</v>
      </c>
      <c r="H249" s="244">
        <f t="shared" si="176"/>
        <v>0</v>
      </c>
      <c r="I249" s="245">
        <f t="shared" si="177"/>
        <v>0</v>
      </c>
      <c r="J249" s="243">
        <f t="shared" si="178"/>
        <v>0</v>
      </c>
      <c r="K249">
        <f t="shared" si="172"/>
        <v>0</v>
      </c>
      <c r="L249" s="243">
        <f t="shared" si="179"/>
        <v>0</v>
      </c>
    </row>
    <row r="250" spans="1:12" x14ac:dyDescent="0.35">
      <c r="A250" s="238">
        <f t="shared" si="173"/>
        <v>0</v>
      </c>
      <c r="B250" t="s">
        <v>2691</v>
      </c>
      <c r="C250" t="s">
        <v>2580</v>
      </c>
      <c r="D250" s="242">
        <f t="shared" si="174"/>
        <v>0</v>
      </c>
      <c r="E250" s="238">
        <f t="shared" si="175"/>
        <v>0</v>
      </c>
      <c r="F250" s="243">
        <f t="shared" si="170"/>
        <v>0</v>
      </c>
      <c r="G250">
        <f t="shared" si="171"/>
        <v>0</v>
      </c>
      <c r="H250" s="244">
        <f t="shared" si="176"/>
        <v>0</v>
      </c>
      <c r="I250" s="245">
        <f t="shared" si="177"/>
        <v>0</v>
      </c>
      <c r="J250" s="243">
        <f t="shared" si="178"/>
        <v>0</v>
      </c>
      <c r="K250">
        <f t="shared" si="172"/>
        <v>0</v>
      </c>
      <c r="L250" s="243">
        <f t="shared" si="179"/>
        <v>0</v>
      </c>
    </row>
    <row r="251" spans="1:12" x14ac:dyDescent="0.35">
      <c r="A251" s="238">
        <f t="shared" si="173"/>
        <v>0</v>
      </c>
      <c r="C251" t="s">
        <v>2592</v>
      </c>
      <c r="D251" s="242">
        <f t="shared" si="174"/>
        <v>0</v>
      </c>
      <c r="E251" s="238">
        <f t="shared" si="175"/>
        <v>0</v>
      </c>
      <c r="F251" s="243">
        <f t="shared" si="170"/>
        <v>0</v>
      </c>
      <c r="G251">
        <f t="shared" si="171"/>
        <v>0</v>
      </c>
      <c r="H251" s="244">
        <f t="shared" si="176"/>
        <v>0</v>
      </c>
      <c r="I251" s="245">
        <f t="shared" si="177"/>
        <v>0</v>
      </c>
      <c r="J251" s="243">
        <f t="shared" si="178"/>
        <v>0</v>
      </c>
      <c r="K251">
        <f t="shared" si="172"/>
        <v>0</v>
      </c>
      <c r="L251" s="243">
        <f t="shared" si="179"/>
        <v>0</v>
      </c>
    </row>
    <row r="252" spans="1:12" x14ac:dyDescent="0.35">
      <c r="A252" s="238">
        <f t="shared" si="173"/>
        <v>0</v>
      </c>
      <c r="C252" t="s">
        <v>2597</v>
      </c>
      <c r="D252" s="242">
        <f t="shared" si="174"/>
        <v>0</v>
      </c>
      <c r="E252" s="238">
        <f t="shared" si="175"/>
        <v>0</v>
      </c>
      <c r="F252" s="243">
        <f t="shared" si="170"/>
        <v>0</v>
      </c>
      <c r="G252">
        <f t="shared" si="171"/>
        <v>0</v>
      </c>
      <c r="H252" s="244">
        <f t="shared" si="176"/>
        <v>0</v>
      </c>
      <c r="I252" s="245">
        <f t="shared" si="177"/>
        <v>0</v>
      </c>
      <c r="J252" s="243">
        <f t="shared" si="178"/>
        <v>0</v>
      </c>
      <c r="K252">
        <f t="shared" si="172"/>
        <v>0</v>
      </c>
      <c r="L252" s="243">
        <f t="shared" si="179"/>
        <v>0</v>
      </c>
    </row>
    <row r="253" spans="1:12" x14ac:dyDescent="0.35">
      <c r="A253" s="238">
        <f t="shared" si="173"/>
        <v>0</v>
      </c>
      <c r="B253" t="s">
        <v>2668</v>
      </c>
      <c r="C253" t="s">
        <v>2588</v>
      </c>
      <c r="D253" s="242">
        <f t="shared" si="174"/>
        <v>0</v>
      </c>
      <c r="E253" s="238">
        <f t="shared" si="175"/>
        <v>0</v>
      </c>
      <c r="F253" s="243">
        <f t="shared" si="170"/>
        <v>0</v>
      </c>
      <c r="G253">
        <f t="shared" si="171"/>
        <v>0</v>
      </c>
      <c r="H253" s="244">
        <f t="shared" si="176"/>
        <v>0</v>
      </c>
      <c r="I253" s="245">
        <f t="shared" si="177"/>
        <v>0</v>
      </c>
      <c r="J253" s="243">
        <f t="shared" si="178"/>
        <v>0</v>
      </c>
      <c r="K253">
        <f t="shared" si="172"/>
        <v>0</v>
      </c>
      <c r="L253" s="243">
        <f t="shared" si="179"/>
        <v>0</v>
      </c>
    </row>
    <row r="254" spans="1:12" x14ac:dyDescent="0.35">
      <c r="A254" s="238">
        <f t="shared" si="173"/>
        <v>0</v>
      </c>
      <c r="B254" t="s">
        <v>2692</v>
      </c>
      <c r="C254" t="s">
        <v>2589</v>
      </c>
      <c r="D254" s="242">
        <f t="shared" si="174"/>
        <v>0</v>
      </c>
      <c r="E254" s="238">
        <f t="shared" si="175"/>
        <v>0</v>
      </c>
      <c r="F254" s="243">
        <f t="shared" si="170"/>
        <v>0</v>
      </c>
      <c r="G254">
        <f t="shared" si="171"/>
        <v>0</v>
      </c>
      <c r="H254" s="244">
        <f t="shared" si="176"/>
        <v>0</v>
      </c>
      <c r="I254" s="245">
        <f t="shared" si="177"/>
        <v>0</v>
      </c>
      <c r="J254" s="243">
        <f t="shared" si="178"/>
        <v>0</v>
      </c>
      <c r="K254">
        <f t="shared" si="172"/>
        <v>0</v>
      </c>
      <c r="L254" s="243">
        <f t="shared" si="179"/>
        <v>0</v>
      </c>
    </row>
    <row r="255" spans="1:12" x14ac:dyDescent="0.35">
      <c r="A255" s="238">
        <f>SUMIFS($C$10:$C$284, $X$10:$X$284, B255)</f>
        <v>6273</v>
      </c>
      <c r="B255" t="s">
        <v>2672</v>
      </c>
      <c r="C255" t="s">
        <v>2530</v>
      </c>
      <c r="D255" s="242">
        <f t="shared" si="174"/>
        <v>11</v>
      </c>
      <c r="E255" s="238">
        <f t="shared" si="175"/>
        <v>2</v>
      </c>
      <c r="F255" s="243">
        <f t="shared" si="170"/>
        <v>0.18181818181818182</v>
      </c>
      <c r="G255">
        <f t="shared" si="171"/>
        <v>0</v>
      </c>
      <c r="H255" s="244">
        <f t="shared" si="176"/>
        <v>0</v>
      </c>
      <c r="I255" s="245">
        <f t="shared" si="177"/>
        <v>9</v>
      </c>
      <c r="J255" s="243">
        <f t="shared" si="178"/>
        <v>0.81818181818181823</v>
      </c>
      <c r="K255">
        <f t="shared" si="172"/>
        <v>3</v>
      </c>
      <c r="L255" s="243">
        <f t="shared" si="179"/>
        <v>0.27272727272727271</v>
      </c>
    </row>
    <row r="256" spans="1:12" x14ac:dyDescent="0.35">
      <c r="A256" s="238">
        <f>SUM(A229:A255)</f>
        <v>53799</v>
      </c>
      <c r="B256" s="238"/>
      <c r="D256" s="242">
        <f>SUM(D229:D255)</f>
        <v>59</v>
      </c>
      <c r="E256" s="238">
        <f>SUM(E229:E255)</f>
        <v>16</v>
      </c>
      <c r="G256">
        <f>SUM(G229:G255)</f>
        <v>6</v>
      </c>
      <c r="I256" s="245">
        <f>SUM(I229:I255)</f>
        <v>43</v>
      </c>
      <c r="K256">
        <f>SUM(K229:K255)</f>
        <v>22</v>
      </c>
    </row>
    <row r="257" spans="3:11" ht="15" thickBot="1" x14ac:dyDescent="0.4"/>
    <row r="258" spans="3:11" x14ac:dyDescent="0.35">
      <c r="C258" s="246" t="s">
        <v>2673</v>
      </c>
      <c r="D258" s="247"/>
      <c r="E258" s="248">
        <f>E256+I256</f>
        <v>59</v>
      </c>
      <c r="F258" s="247" t="s">
        <v>2674</v>
      </c>
      <c r="G258" s="249"/>
      <c r="H258" s="249"/>
      <c r="I258" s="246" t="s">
        <v>2675</v>
      </c>
      <c r="J258" s="247" t="s">
        <v>2676</v>
      </c>
      <c r="K258" s="250">
        <f>K256</f>
        <v>22</v>
      </c>
    </row>
    <row r="259" spans="3:11" ht="15" thickBot="1" x14ac:dyDescent="0.4">
      <c r="C259" s="251" t="s">
        <v>2677</v>
      </c>
      <c r="D259" s="252" t="e">
        <f>LEFT(MID(#REF!,FIND("(",#REF!)+1,LEN(#REF!)),FIND(")",MID(#REF!,FIND("(",#REF!)+1,LEN(#REF!)))-1)</f>
        <v>#REF!</v>
      </c>
      <c r="E259" s="252">
        <f>AK229</f>
        <v>0</v>
      </c>
      <c r="F259" s="252" t="s">
        <v>2678</v>
      </c>
      <c r="G259" s="253"/>
      <c r="H259" s="253"/>
      <c r="I259" s="254"/>
      <c r="J259" s="241" t="s">
        <v>2679</v>
      </c>
      <c r="K259" s="255">
        <f>G256</f>
        <v>6</v>
      </c>
    </row>
    <row r="260" spans="3:11" ht="15" thickBot="1" x14ac:dyDescent="0.4">
      <c r="I260" s="251"/>
      <c r="J260" s="252" t="s">
        <v>2680</v>
      </c>
      <c r="K260" s="256">
        <f>SUM(K258:K259)</f>
        <v>28</v>
      </c>
    </row>
  </sheetData>
  <mergeCells count="207">
    <mergeCell ref="A8:A9"/>
    <mergeCell ref="B8:B9"/>
    <mergeCell ref="C8:C9"/>
    <mergeCell ref="A10:A11"/>
    <mergeCell ref="B10:B11"/>
    <mergeCell ref="C10:C11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24:A25"/>
    <mergeCell ref="B24:B25"/>
    <mergeCell ref="C24:C25"/>
    <mergeCell ref="A26:A27"/>
    <mergeCell ref="B26:B27"/>
    <mergeCell ref="C26:C27"/>
    <mergeCell ref="A20:A21"/>
    <mergeCell ref="B20:B21"/>
    <mergeCell ref="C20:C21"/>
    <mergeCell ref="A22:A23"/>
    <mergeCell ref="B22:B23"/>
    <mergeCell ref="C22:C23"/>
    <mergeCell ref="A32:A33"/>
    <mergeCell ref="B32:B33"/>
    <mergeCell ref="C32:C33"/>
    <mergeCell ref="A34:A35"/>
    <mergeCell ref="B34:B35"/>
    <mergeCell ref="C34:C35"/>
    <mergeCell ref="A28:A29"/>
    <mergeCell ref="B28:B29"/>
    <mergeCell ref="C28:C29"/>
    <mergeCell ref="A30:A31"/>
    <mergeCell ref="B30:B31"/>
    <mergeCell ref="C30:C31"/>
    <mergeCell ref="A51:A52"/>
    <mergeCell ref="B51:B52"/>
    <mergeCell ref="C51:C52"/>
    <mergeCell ref="A53:A54"/>
    <mergeCell ref="B53:B54"/>
    <mergeCell ref="C53:C54"/>
    <mergeCell ref="A36:A37"/>
    <mergeCell ref="B36:B37"/>
    <mergeCell ref="C36:C37"/>
    <mergeCell ref="A49:A50"/>
    <mergeCell ref="B49:B50"/>
    <mergeCell ref="C49:C50"/>
    <mergeCell ref="A59:A60"/>
    <mergeCell ref="B59:B60"/>
    <mergeCell ref="C59:C60"/>
    <mergeCell ref="A61:A62"/>
    <mergeCell ref="B61:B62"/>
    <mergeCell ref="C61:C62"/>
    <mergeCell ref="A55:A56"/>
    <mergeCell ref="B55:B56"/>
    <mergeCell ref="C55:C56"/>
    <mergeCell ref="A57:A58"/>
    <mergeCell ref="B57:B58"/>
    <mergeCell ref="C57:C58"/>
    <mergeCell ref="A67:A68"/>
    <mergeCell ref="B67:B68"/>
    <mergeCell ref="C67:C68"/>
    <mergeCell ref="A69:A70"/>
    <mergeCell ref="B69:B70"/>
    <mergeCell ref="C69:C70"/>
    <mergeCell ref="A63:A64"/>
    <mergeCell ref="B63:B64"/>
    <mergeCell ref="C63:C64"/>
    <mergeCell ref="A65:A66"/>
    <mergeCell ref="B65:B66"/>
    <mergeCell ref="C65:C66"/>
    <mergeCell ref="A86:A87"/>
    <mergeCell ref="B86:B87"/>
    <mergeCell ref="C86:C87"/>
    <mergeCell ref="A88:A89"/>
    <mergeCell ref="B88:B89"/>
    <mergeCell ref="C88:C89"/>
    <mergeCell ref="A82:A83"/>
    <mergeCell ref="B82:B83"/>
    <mergeCell ref="C82:C83"/>
    <mergeCell ref="A84:A85"/>
    <mergeCell ref="B84:B85"/>
    <mergeCell ref="C84:C85"/>
    <mergeCell ref="A94:A95"/>
    <mergeCell ref="B94:B95"/>
    <mergeCell ref="C94:C95"/>
    <mergeCell ref="A96:A97"/>
    <mergeCell ref="B96:B97"/>
    <mergeCell ref="C96:C97"/>
    <mergeCell ref="A90:A91"/>
    <mergeCell ref="B90:B91"/>
    <mergeCell ref="C90:C91"/>
    <mergeCell ref="A92:A93"/>
    <mergeCell ref="B92:B93"/>
    <mergeCell ref="C92:C93"/>
    <mergeCell ref="A102:A103"/>
    <mergeCell ref="B102:B103"/>
    <mergeCell ref="C102:C103"/>
    <mergeCell ref="A115:A116"/>
    <mergeCell ref="B115:B116"/>
    <mergeCell ref="C115:C116"/>
    <mergeCell ref="A98:A99"/>
    <mergeCell ref="B98:B99"/>
    <mergeCell ref="C98:C99"/>
    <mergeCell ref="A100:A101"/>
    <mergeCell ref="B100:B101"/>
    <mergeCell ref="C100:C101"/>
    <mergeCell ref="A121:A122"/>
    <mergeCell ref="B121:B122"/>
    <mergeCell ref="C121:C122"/>
    <mergeCell ref="A123:A124"/>
    <mergeCell ref="B123:B124"/>
    <mergeCell ref="C123:C124"/>
    <mergeCell ref="A117:A118"/>
    <mergeCell ref="B117:B118"/>
    <mergeCell ref="C117:C118"/>
    <mergeCell ref="A119:A120"/>
    <mergeCell ref="B119:B120"/>
    <mergeCell ref="C119:C120"/>
    <mergeCell ref="A129:A130"/>
    <mergeCell ref="B129:B130"/>
    <mergeCell ref="C129:C130"/>
    <mergeCell ref="A131:A132"/>
    <mergeCell ref="B131:B132"/>
    <mergeCell ref="C131:C132"/>
    <mergeCell ref="A125:A126"/>
    <mergeCell ref="B125:B126"/>
    <mergeCell ref="C125:C126"/>
    <mergeCell ref="A127:A128"/>
    <mergeCell ref="B127:B128"/>
    <mergeCell ref="C127:C128"/>
    <mergeCell ref="A137:A138"/>
    <mergeCell ref="B137:B138"/>
    <mergeCell ref="C137:C138"/>
    <mergeCell ref="A139:A140"/>
    <mergeCell ref="B139:B140"/>
    <mergeCell ref="C139:C140"/>
    <mergeCell ref="A133:A134"/>
    <mergeCell ref="B133:B134"/>
    <mergeCell ref="C133:C134"/>
    <mergeCell ref="A135:A136"/>
    <mergeCell ref="B135:B136"/>
    <mergeCell ref="C135:C136"/>
    <mergeCell ref="A156:A157"/>
    <mergeCell ref="B156:B157"/>
    <mergeCell ref="C156:C157"/>
    <mergeCell ref="A158:A159"/>
    <mergeCell ref="B158:B159"/>
    <mergeCell ref="C158:C159"/>
    <mergeCell ref="A141:A142"/>
    <mergeCell ref="B141:B142"/>
    <mergeCell ref="C141:C142"/>
    <mergeCell ref="A143:A144"/>
    <mergeCell ref="B143:B144"/>
    <mergeCell ref="C143:C144"/>
    <mergeCell ref="A164:A165"/>
    <mergeCell ref="B164:B165"/>
    <mergeCell ref="C164:C165"/>
    <mergeCell ref="A166:A167"/>
    <mergeCell ref="B166:B167"/>
    <mergeCell ref="C166:C167"/>
    <mergeCell ref="A160:A161"/>
    <mergeCell ref="B160:B161"/>
    <mergeCell ref="C160:C161"/>
    <mergeCell ref="A162:A163"/>
    <mergeCell ref="B162:B163"/>
    <mergeCell ref="C162:C163"/>
    <mergeCell ref="A172:A173"/>
    <mergeCell ref="B172:B173"/>
    <mergeCell ref="C172:C173"/>
    <mergeCell ref="A174:A175"/>
    <mergeCell ref="B174:B175"/>
    <mergeCell ref="C174:C175"/>
    <mergeCell ref="A168:A169"/>
    <mergeCell ref="B168:B169"/>
    <mergeCell ref="C168:C169"/>
    <mergeCell ref="A170:A171"/>
    <mergeCell ref="B170:B171"/>
    <mergeCell ref="C170:C171"/>
    <mergeCell ref="A180:A181"/>
    <mergeCell ref="B180:B181"/>
    <mergeCell ref="C180:C181"/>
    <mergeCell ref="A182:A183"/>
    <mergeCell ref="B182:B183"/>
    <mergeCell ref="C182:C183"/>
    <mergeCell ref="A176:A177"/>
    <mergeCell ref="B176:B177"/>
    <mergeCell ref="C176:C177"/>
    <mergeCell ref="A178:A179"/>
    <mergeCell ref="B178:B179"/>
    <mergeCell ref="C178:C179"/>
    <mergeCell ref="A188:A189"/>
    <mergeCell ref="B188:B189"/>
    <mergeCell ref="C188:C189"/>
    <mergeCell ref="A184:A185"/>
    <mergeCell ref="B184:B185"/>
    <mergeCell ref="C184:C185"/>
    <mergeCell ref="A186:A187"/>
    <mergeCell ref="B186:B187"/>
    <mergeCell ref="C186:C187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C293"/>
  <sheetViews>
    <sheetView topLeftCell="A148" zoomScale="74" workbookViewId="0">
      <selection activeCell="H222" sqref="H222:P223"/>
    </sheetView>
  </sheetViews>
  <sheetFormatPr defaultRowHeight="14.5" x14ac:dyDescent="0.35"/>
  <cols>
    <col min="1" max="1" width="54.453125" bestFit="1" customWidth="1"/>
    <col min="19" max="24" width="8.81640625"/>
    <col min="26" max="26" width="8.81640625"/>
    <col min="41" max="41" width="27.26953125" bestFit="1" customWidth="1"/>
  </cols>
  <sheetData>
    <row r="1" spans="1:55" x14ac:dyDescent="0.35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  <c r="M1" t="s">
        <v>0</v>
      </c>
    </row>
    <row r="2" spans="1:55" x14ac:dyDescent="0.35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</row>
    <row r="3" spans="1:55" x14ac:dyDescent="0.35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</row>
    <row r="4" spans="1:55" x14ac:dyDescent="0.35">
      <c r="A4" t="s">
        <v>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</row>
    <row r="5" spans="1:55" x14ac:dyDescent="0.35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AM5" s="2"/>
      <c r="AN5" s="2"/>
      <c r="AO5" s="2"/>
      <c r="AP5" s="2"/>
      <c r="AQ5" s="2"/>
      <c r="AR5" s="2"/>
      <c r="AS5" s="2"/>
      <c r="AT5" s="240" t="s">
        <v>2648</v>
      </c>
      <c r="AU5" s="2"/>
      <c r="AV5" s="2"/>
      <c r="AW5" s="2"/>
      <c r="AX5" s="240" t="s">
        <v>2649</v>
      </c>
    </row>
    <row r="6" spans="1:55" x14ac:dyDescent="0.3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AP6" s="241" t="s">
        <v>2529</v>
      </c>
      <c r="AQ6" s="241" t="s">
        <v>2650</v>
      </c>
      <c r="AR6" s="241" t="s">
        <v>2651</v>
      </c>
      <c r="AS6" s="241" t="s">
        <v>2650</v>
      </c>
      <c r="AT6" s="241" t="s">
        <v>2652</v>
      </c>
      <c r="AU6" s="241" t="s">
        <v>2653</v>
      </c>
      <c r="AV6" s="241" t="s">
        <v>2649</v>
      </c>
      <c r="AW6" s="241" t="s">
        <v>2654</v>
      </c>
      <c r="AX6" s="241" t="s">
        <v>2652</v>
      </c>
    </row>
    <row r="7" spans="1:55" x14ac:dyDescent="0.35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Y7" s="241" t="s">
        <v>2682</v>
      </c>
      <c r="Z7" s="241" t="s">
        <v>2683</v>
      </c>
      <c r="AP7" s="241" t="s">
        <v>2655</v>
      </c>
      <c r="AQ7" s="241" t="s">
        <v>2655</v>
      </c>
      <c r="AR7" s="241" t="s">
        <v>2652</v>
      </c>
      <c r="AS7" s="241" t="s">
        <v>2656</v>
      </c>
      <c r="AT7" s="241" t="s">
        <v>2656</v>
      </c>
      <c r="AU7" s="241" t="s">
        <v>2655</v>
      </c>
      <c r="AV7" s="241" t="s">
        <v>2652</v>
      </c>
      <c r="AW7" s="241" t="s">
        <v>2656</v>
      </c>
      <c r="AX7" s="241" t="s">
        <v>2656</v>
      </c>
      <c r="AZ7" s="241" t="s">
        <v>3666</v>
      </c>
      <c r="BB7" s="241" t="s">
        <v>3692</v>
      </c>
      <c r="BC7" s="241" t="s">
        <v>3693</v>
      </c>
    </row>
    <row r="8" spans="1:55" x14ac:dyDescent="0.35">
      <c r="A8" s="291" t="s">
        <v>59</v>
      </c>
      <c r="B8" s="291" t="s">
        <v>2</v>
      </c>
      <c r="C8" s="291" t="s">
        <v>3</v>
      </c>
      <c r="D8" t="s">
        <v>4</v>
      </c>
      <c r="E8" t="s">
        <v>5</v>
      </c>
      <c r="F8" t="s">
        <v>6</v>
      </c>
      <c r="G8" t="s">
        <v>7</v>
      </c>
      <c r="H8" t="s">
        <v>8</v>
      </c>
      <c r="I8" t="s">
        <v>9</v>
      </c>
      <c r="J8" t="s">
        <v>10</v>
      </c>
      <c r="K8" t="s">
        <v>11</v>
      </c>
      <c r="L8" t="s">
        <v>12</v>
      </c>
      <c r="M8" t="s">
        <v>13</v>
      </c>
      <c r="Y8" s="241" t="s">
        <v>2684</v>
      </c>
      <c r="Z8" s="241" t="s">
        <v>2685</v>
      </c>
      <c r="AM8" s="238">
        <f>SUMIFS($C$10:$C$284, $X$10:$X$284, AN8)</f>
        <v>16648</v>
      </c>
      <c r="AN8" t="s">
        <v>2657</v>
      </c>
      <c r="AO8" t="s">
        <v>2535</v>
      </c>
      <c r="AP8" s="242">
        <f>AQ8+AU8</f>
        <v>12</v>
      </c>
      <c r="AQ8" s="238">
        <f>COUNTIFS($X$10:$X$283, AN8,$B$10:$B$283,"F")</f>
        <v>3</v>
      </c>
      <c r="AR8" s="243">
        <f t="shared" ref="AR8:AR34" si="0">IFERROR(AQ8/AP8,0)</f>
        <v>0.25</v>
      </c>
      <c r="AS8">
        <f t="shared" ref="AS8:AS34" si="1">COUNTIFS($X$10:$X$283, AN8,$B$10:$B$283,"F",$Z$10:$Z$283,"Elected")</f>
        <v>2</v>
      </c>
      <c r="AT8" s="244">
        <f>IFERROR(AS8/AP8,0)</f>
        <v>0.16666666666666666</v>
      </c>
      <c r="AU8" s="245">
        <f>COUNTIFS($X$10:$X$283, AN8,$B$10:$B$283,"M")</f>
        <v>9</v>
      </c>
      <c r="AV8" s="243">
        <f>IFERROR(AU8/AP8,0)</f>
        <v>0.75</v>
      </c>
      <c r="AW8">
        <f t="shared" ref="AW8:AW34" si="2">COUNTIFS($X$10:$X$283, AN8,$B$10:$B$283,"M",$Z$10:$Z$283,"Elected")</f>
        <v>7</v>
      </c>
      <c r="AX8" s="243">
        <f>IFERROR(AW8/AP8,0)</f>
        <v>0.58333333333333337</v>
      </c>
      <c r="AZ8">
        <f>AW8+AS8</f>
        <v>9</v>
      </c>
      <c r="BB8">
        <f>AC227</f>
        <v>24</v>
      </c>
      <c r="BC8">
        <f>AD227</f>
        <v>20</v>
      </c>
    </row>
    <row r="9" spans="1:55" ht="15.5" x14ac:dyDescent="0.35">
      <c r="A9" s="291" t="s">
        <v>0</v>
      </c>
      <c r="B9" s="291" t="s">
        <v>0</v>
      </c>
      <c r="C9" s="291" t="s">
        <v>17</v>
      </c>
      <c r="D9" t="s">
        <v>190</v>
      </c>
      <c r="E9" t="s">
        <v>191</v>
      </c>
      <c r="F9" t="s">
        <v>192</v>
      </c>
      <c r="G9" t="s">
        <v>193</v>
      </c>
      <c r="H9" t="s">
        <v>194</v>
      </c>
      <c r="I9" t="s">
        <v>119</v>
      </c>
      <c r="J9" t="s">
        <v>195</v>
      </c>
      <c r="K9" t="s">
        <v>196</v>
      </c>
      <c r="L9" t="s">
        <v>197</v>
      </c>
      <c r="M9" t="s">
        <v>198</v>
      </c>
      <c r="X9" s="257" t="s">
        <v>2681</v>
      </c>
      <c r="Y9" s="241" t="s">
        <v>2686</v>
      </c>
      <c r="Z9" s="241" t="s">
        <v>2687</v>
      </c>
      <c r="AB9" t="s">
        <v>2526</v>
      </c>
      <c r="AC9" t="s">
        <v>2525</v>
      </c>
      <c r="AD9" t="s">
        <v>2524</v>
      </c>
      <c r="AE9" t="s">
        <v>2523</v>
      </c>
      <c r="AF9" t="s">
        <v>759</v>
      </c>
      <c r="AG9" t="s">
        <v>2522</v>
      </c>
      <c r="AH9" t="s">
        <v>2521</v>
      </c>
      <c r="AI9" t="s">
        <v>2520</v>
      </c>
      <c r="AJ9" t="s">
        <v>2519</v>
      </c>
      <c r="AK9" t="s">
        <v>2518</v>
      </c>
      <c r="AM9" s="238">
        <f t="shared" ref="AM9:AM10" si="3">SUMIFS($C$10:$C$284, $X$10:$X$284, AN9)</f>
        <v>12780</v>
      </c>
      <c r="AN9" t="s">
        <v>2658</v>
      </c>
      <c r="AO9" t="s">
        <v>2534</v>
      </c>
      <c r="AP9" s="242">
        <f t="shared" ref="AP9:AP27" si="4">AQ9+AU9</f>
        <v>10</v>
      </c>
      <c r="AQ9" s="238">
        <f t="shared" ref="AQ9:AQ34" si="5">COUNTIFS($X$10:$X$283, AN9,$B$10:$B$283,"F")</f>
        <v>3</v>
      </c>
      <c r="AR9" s="243">
        <f t="shared" si="0"/>
        <v>0.3</v>
      </c>
      <c r="AS9">
        <f t="shared" si="1"/>
        <v>0</v>
      </c>
      <c r="AT9" s="244">
        <f t="shared" ref="AT9:AT34" si="6">IFERROR(AS9/AP9,0)</f>
        <v>0</v>
      </c>
      <c r="AU9" s="245">
        <f t="shared" ref="AU9:AU34" si="7">COUNTIFS($X$10:$X$283, AN9,$B$10:$B$283,"M")</f>
        <v>7</v>
      </c>
      <c r="AV9" s="243">
        <f t="shared" ref="AV9:AV34" si="8">IFERROR(AU9/AP9,0)</f>
        <v>0.7</v>
      </c>
      <c r="AW9">
        <f t="shared" si="2"/>
        <v>5</v>
      </c>
      <c r="AX9" s="243">
        <f t="shared" ref="AX9:AX34" si="9">IFERROR(AW9/AP9,0)</f>
        <v>0.5</v>
      </c>
      <c r="AZ9">
        <f t="shared" ref="AZ9:AZ35" si="10">AW9+AS9</f>
        <v>5</v>
      </c>
    </row>
    <row r="10" spans="1:55" x14ac:dyDescent="0.35">
      <c r="A10" s="291" t="s">
        <v>199</v>
      </c>
      <c r="B10" s="291" t="s">
        <v>31</v>
      </c>
      <c r="C10" s="293">
        <v>623</v>
      </c>
      <c r="D10" s="1">
        <v>43</v>
      </c>
      <c r="E10" s="1">
        <v>19</v>
      </c>
      <c r="F10" s="1">
        <v>124</v>
      </c>
      <c r="G10" s="1">
        <v>15</v>
      </c>
      <c r="H10" s="1">
        <v>25</v>
      </c>
      <c r="I10" s="1">
        <v>13</v>
      </c>
      <c r="J10" s="1">
        <v>-862</v>
      </c>
      <c r="K10" s="1">
        <v>0</v>
      </c>
      <c r="L10" s="1">
        <v>0</v>
      </c>
      <c r="M10" s="1">
        <v>0</v>
      </c>
      <c r="X10" t="str">
        <f>LEFT(MID(A10,FIND("(",A10)+1,LEN(A10)),FIND(")",MID(A10,FIND("(",A10)+1,LEN(A10)))-1)</f>
        <v>PBP</v>
      </c>
      <c r="Z10" t="str">
        <f>Y11</f>
        <v>Excluded</v>
      </c>
      <c r="AB10">
        <v>6</v>
      </c>
      <c r="AC10" s="238">
        <v>32628</v>
      </c>
      <c r="AD10" s="238">
        <f>AH10+AF10</f>
        <v>14071</v>
      </c>
      <c r="AE10" s="227">
        <f>SUM(AD10/AC10*100)</f>
        <v>43.125536349147971</v>
      </c>
      <c r="AF10">
        <v>190</v>
      </c>
      <c r="AG10" s="227">
        <f>SUM(AF10/AC10*100)</f>
        <v>0.58232193208287364</v>
      </c>
      <c r="AH10" s="238">
        <v>13881</v>
      </c>
      <c r="AI10">
        <v>15</v>
      </c>
      <c r="AJ10">
        <v>8</v>
      </c>
      <c r="AK10" s="227">
        <f>SUM(AJ10/AI10*100)</f>
        <v>53.333333333333336</v>
      </c>
      <c r="AM10" s="238">
        <f t="shared" si="3"/>
        <v>9680</v>
      </c>
      <c r="AN10" t="s">
        <v>2659</v>
      </c>
      <c r="AO10" t="s">
        <v>2536</v>
      </c>
      <c r="AP10" s="242">
        <f t="shared" si="4"/>
        <v>12</v>
      </c>
      <c r="AQ10" s="238">
        <f t="shared" si="5"/>
        <v>6</v>
      </c>
      <c r="AR10" s="243">
        <f t="shared" si="0"/>
        <v>0.5</v>
      </c>
      <c r="AS10">
        <f t="shared" si="1"/>
        <v>2</v>
      </c>
      <c r="AT10" s="244">
        <f t="shared" si="6"/>
        <v>0.16666666666666666</v>
      </c>
      <c r="AU10" s="245">
        <f t="shared" si="7"/>
        <v>6</v>
      </c>
      <c r="AV10" s="243">
        <f t="shared" si="8"/>
        <v>0.5</v>
      </c>
      <c r="AW10">
        <f t="shared" si="2"/>
        <v>2</v>
      </c>
      <c r="AX10" s="243">
        <f t="shared" si="9"/>
        <v>0.16666666666666666</v>
      </c>
      <c r="AZ10">
        <f t="shared" si="10"/>
        <v>4</v>
      </c>
    </row>
    <row r="11" spans="1:55" x14ac:dyDescent="0.35">
      <c r="A11" s="291" t="s">
        <v>0</v>
      </c>
      <c r="B11" s="291" t="s">
        <v>0</v>
      </c>
      <c r="C11" s="293">
        <v>623</v>
      </c>
      <c r="D11" s="2">
        <v>666</v>
      </c>
      <c r="E11" s="2">
        <v>685</v>
      </c>
      <c r="F11" s="2">
        <v>809</v>
      </c>
      <c r="G11" s="2">
        <v>824</v>
      </c>
      <c r="H11" s="2">
        <v>849</v>
      </c>
      <c r="I11" s="2">
        <v>862</v>
      </c>
      <c r="J11" s="2">
        <v>0</v>
      </c>
      <c r="K11" s="2">
        <v>0</v>
      </c>
      <c r="L11" s="2">
        <v>0</v>
      </c>
      <c r="M11" s="2">
        <v>0</v>
      </c>
      <c r="Y11" t="str">
        <f>IF(EXACT(A10,UPPER(A10)),"Elected","Excluded")</f>
        <v>Excluded</v>
      </c>
      <c r="AM11" s="238">
        <f>SUMIFS($C$10:$C$284, $X$10:$X$284, AN11)</f>
        <v>5125</v>
      </c>
      <c r="AN11" t="s">
        <v>2661</v>
      </c>
      <c r="AO11" t="s">
        <v>2727</v>
      </c>
      <c r="AP11" s="242">
        <f t="shared" si="4"/>
        <v>5</v>
      </c>
      <c r="AQ11" s="238">
        <f t="shared" si="5"/>
        <v>1</v>
      </c>
      <c r="AR11" s="243">
        <f t="shared" si="0"/>
        <v>0.2</v>
      </c>
      <c r="AS11">
        <f t="shared" si="1"/>
        <v>1</v>
      </c>
      <c r="AT11" s="244">
        <f t="shared" si="6"/>
        <v>0.2</v>
      </c>
      <c r="AU11" s="245">
        <f t="shared" si="7"/>
        <v>4</v>
      </c>
      <c r="AV11" s="243">
        <f t="shared" si="8"/>
        <v>0.8</v>
      </c>
      <c r="AW11">
        <f t="shared" si="2"/>
        <v>2</v>
      </c>
      <c r="AX11" s="243">
        <f t="shared" si="9"/>
        <v>0.4</v>
      </c>
      <c r="AZ11">
        <f t="shared" si="10"/>
        <v>3</v>
      </c>
    </row>
    <row r="12" spans="1:55" x14ac:dyDescent="0.35">
      <c r="A12" s="291" t="s">
        <v>2779</v>
      </c>
      <c r="B12" s="291" t="s">
        <v>33</v>
      </c>
      <c r="C12" s="293">
        <v>197</v>
      </c>
      <c r="D12" s="1">
        <v>68</v>
      </c>
      <c r="E12" s="1">
        <v>-265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X12" t="str">
        <f t="shared" ref="X12" si="11">LEFT(MID(A12,FIND("(",A12)+1,LEN(A12)),FIND(")",MID(A12,FIND("(",A12)+1,LEN(A12)))-1)</f>
        <v>NON-P</v>
      </c>
      <c r="Z12" t="str">
        <f>Y13</f>
        <v>Excluded</v>
      </c>
      <c r="AC12" t="s">
        <v>3692</v>
      </c>
      <c r="AD12" t="s">
        <v>3693</v>
      </c>
      <c r="AM12" s="238">
        <f t="shared" ref="AM12:AM33" si="12">SUMIFS($C$10:$C$284, $X$10:$X$284, AN12)</f>
        <v>3695</v>
      </c>
      <c r="AN12" t="s">
        <v>2663</v>
      </c>
      <c r="AO12" t="s">
        <v>2574</v>
      </c>
      <c r="AP12" s="242">
        <f t="shared" si="4"/>
        <v>5</v>
      </c>
      <c r="AQ12" s="238">
        <f t="shared" si="5"/>
        <v>3</v>
      </c>
      <c r="AR12" s="243">
        <f t="shared" si="0"/>
        <v>0.6</v>
      </c>
      <c r="AS12">
        <f t="shared" si="1"/>
        <v>0</v>
      </c>
      <c r="AT12" s="244">
        <f t="shared" si="6"/>
        <v>0</v>
      </c>
      <c r="AU12" s="245">
        <f t="shared" si="7"/>
        <v>2</v>
      </c>
      <c r="AV12" s="243">
        <f t="shared" si="8"/>
        <v>0.4</v>
      </c>
      <c r="AW12">
        <f t="shared" si="2"/>
        <v>1</v>
      </c>
      <c r="AX12" s="243">
        <f t="shared" si="9"/>
        <v>0.2</v>
      </c>
      <c r="AZ12">
        <f t="shared" si="10"/>
        <v>1</v>
      </c>
    </row>
    <row r="13" spans="1:55" x14ac:dyDescent="0.35">
      <c r="A13" s="291" t="s">
        <v>0</v>
      </c>
      <c r="B13" s="291" t="s">
        <v>0</v>
      </c>
      <c r="C13" s="293">
        <v>197</v>
      </c>
      <c r="D13" s="2">
        <v>265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Y13" t="str">
        <f t="shared" ref="Y13" si="13">IF(EXACT(A12,UPPER(A12)),"Elected","Excluded")</f>
        <v>Excluded</v>
      </c>
      <c r="AC13">
        <v>3</v>
      </c>
      <c r="AD13">
        <v>3</v>
      </c>
      <c r="AM13" s="238">
        <f t="shared" si="12"/>
        <v>4117</v>
      </c>
      <c r="AN13" t="s">
        <v>2689</v>
      </c>
      <c r="AO13" t="s">
        <v>2573</v>
      </c>
      <c r="AP13" s="242">
        <f t="shared" si="4"/>
        <v>5</v>
      </c>
      <c r="AQ13" s="238">
        <f t="shared" si="5"/>
        <v>2</v>
      </c>
      <c r="AR13" s="243">
        <f t="shared" si="0"/>
        <v>0.4</v>
      </c>
      <c r="AS13">
        <f t="shared" si="1"/>
        <v>0</v>
      </c>
      <c r="AT13" s="244">
        <f t="shared" si="6"/>
        <v>0</v>
      </c>
      <c r="AU13" s="245">
        <f t="shared" si="7"/>
        <v>3</v>
      </c>
      <c r="AV13" s="243">
        <f t="shared" si="8"/>
        <v>0.6</v>
      </c>
      <c r="AW13">
        <f t="shared" si="2"/>
        <v>3</v>
      </c>
      <c r="AX13" s="243">
        <f t="shared" si="9"/>
        <v>0.6</v>
      </c>
      <c r="AZ13">
        <f t="shared" si="10"/>
        <v>3</v>
      </c>
    </row>
    <row r="14" spans="1:55" x14ac:dyDescent="0.35">
      <c r="A14" s="291" t="s">
        <v>200</v>
      </c>
      <c r="B14" s="291" t="s">
        <v>31</v>
      </c>
      <c r="C14" s="293">
        <v>843</v>
      </c>
      <c r="D14" s="1">
        <v>91</v>
      </c>
      <c r="E14" s="1">
        <v>13</v>
      </c>
      <c r="F14" s="1">
        <v>44</v>
      </c>
      <c r="G14" s="1">
        <v>299</v>
      </c>
      <c r="H14" s="1">
        <v>36</v>
      </c>
      <c r="I14" s="1">
        <v>18</v>
      </c>
      <c r="J14" s="1">
        <v>201</v>
      </c>
      <c r="K14" s="1">
        <v>29</v>
      </c>
      <c r="L14" s="1">
        <v>13</v>
      </c>
      <c r="M14" s="1">
        <v>20</v>
      </c>
      <c r="X14" t="str">
        <f t="shared" ref="X14" si="14">LEFT(MID(A14,FIND("(",A14)+1,LEN(A14)),FIND(")",MID(A14,FIND("(",A14)+1,LEN(A14)))-1)</f>
        <v>SF</v>
      </c>
      <c r="Z14" t="str">
        <f t="shared" ref="Z14" si="15">Y15</f>
        <v>Excluded</v>
      </c>
      <c r="AM14" s="238">
        <f t="shared" si="12"/>
        <v>3334</v>
      </c>
      <c r="AN14" t="s">
        <v>2662</v>
      </c>
      <c r="AO14" t="s">
        <v>2575</v>
      </c>
      <c r="AP14" s="242">
        <f t="shared" si="4"/>
        <v>2</v>
      </c>
      <c r="AQ14" s="238">
        <f t="shared" si="5"/>
        <v>0</v>
      </c>
      <c r="AR14" s="243">
        <f t="shared" si="0"/>
        <v>0</v>
      </c>
      <c r="AS14">
        <f t="shared" si="1"/>
        <v>0</v>
      </c>
      <c r="AT14" s="244">
        <f t="shared" si="6"/>
        <v>0</v>
      </c>
      <c r="AU14" s="245">
        <f t="shared" si="7"/>
        <v>2</v>
      </c>
      <c r="AV14" s="243">
        <f t="shared" si="8"/>
        <v>1</v>
      </c>
      <c r="AW14">
        <f t="shared" si="2"/>
        <v>1</v>
      </c>
      <c r="AX14" s="243">
        <f t="shared" si="9"/>
        <v>0.5</v>
      </c>
      <c r="AZ14">
        <f t="shared" si="10"/>
        <v>1</v>
      </c>
    </row>
    <row r="15" spans="1:55" x14ac:dyDescent="0.35">
      <c r="A15" s="291" t="s">
        <v>0</v>
      </c>
      <c r="B15" s="291" t="s">
        <v>0</v>
      </c>
      <c r="C15" s="293">
        <v>843</v>
      </c>
      <c r="D15" s="2">
        <v>934</v>
      </c>
      <c r="E15" s="2">
        <v>947</v>
      </c>
      <c r="F15" s="2">
        <v>991</v>
      </c>
      <c r="G15" s="2">
        <v>1290</v>
      </c>
      <c r="H15" s="2">
        <v>1326</v>
      </c>
      <c r="I15" s="2">
        <v>1344</v>
      </c>
      <c r="J15" s="2">
        <v>1545</v>
      </c>
      <c r="K15" s="2">
        <v>1574</v>
      </c>
      <c r="L15" s="2">
        <v>1587</v>
      </c>
      <c r="M15" s="2">
        <v>1607</v>
      </c>
      <c r="Y15" t="str">
        <f t="shared" ref="Y15" si="16">IF(EXACT(A14,UPPER(A14)),"Elected","Excluded")</f>
        <v>Excluded</v>
      </c>
      <c r="AM15" s="238">
        <f t="shared" si="12"/>
        <v>1582</v>
      </c>
      <c r="AN15" t="s">
        <v>2660</v>
      </c>
      <c r="AO15" t="s">
        <v>2594</v>
      </c>
      <c r="AP15" s="242">
        <f t="shared" si="4"/>
        <v>3</v>
      </c>
      <c r="AQ15" s="238">
        <f t="shared" si="5"/>
        <v>1</v>
      </c>
      <c r="AR15" s="243">
        <f t="shared" si="0"/>
        <v>0.33333333333333331</v>
      </c>
      <c r="AS15">
        <f t="shared" si="1"/>
        <v>0</v>
      </c>
      <c r="AT15" s="244">
        <f t="shared" si="6"/>
        <v>0</v>
      </c>
      <c r="AU15" s="245">
        <f t="shared" si="7"/>
        <v>2</v>
      </c>
      <c r="AV15" s="243">
        <f t="shared" si="8"/>
        <v>0.66666666666666663</v>
      </c>
      <c r="AW15">
        <f t="shared" si="2"/>
        <v>1</v>
      </c>
      <c r="AX15" s="243">
        <f t="shared" si="9"/>
        <v>0.33333333333333331</v>
      </c>
      <c r="AZ15">
        <f t="shared" si="10"/>
        <v>1</v>
      </c>
    </row>
    <row r="16" spans="1:55" x14ac:dyDescent="0.35">
      <c r="A16" s="291" t="s">
        <v>201</v>
      </c>
      <c r="B16" s="291" t="s">
        <v>31</v>
      </c>
      <c r="C16" s="293">
        <v>876</v>
      </c>
      <c r="D16" s="1">
        <v>49</v>
      </c>
      <c r="E16" s="1">
        <v>3</v>
      </c>
      <c r="F16" s="1">
        <v>27</v>
      </c>
      <c r="G16" s="1">
        <v>14</v>
      </c>
      <c r="H16" s="1">
        <v>6</v>
      </c>
      <c r="I16" s="1">
        <v>42</v>
      </c>
      <c r="J16" s="1">
        <v>31</v>
      </c>
      <c r="K16" s="1">
        <v>-1048</v>
      </c>
      <c r="L16" s="1">
        <v>0</v>
      </c>
      <c r="M16" s="1">
        <v>0</v>
      </c>
      <c r="X16" t="str">
        <f t="shared" ref="X16" si="17">LEFT(MID(A16,FIND("(",A16)+1,LEN(A16)),FIND(")",MID(A16,FIND("(",A16)+1,LEN(A16)))-1)</f>
        <v>FG</v>
      </c>
      <c r="Z16" t="str">
        <f t="shared" ref="Z16" si="18">Y17</f>
        <v>Excluded</v>
      </c>
      <c r="AM16" s="238">
        <f t="shared" si="12"/>
        <v>1815</v>
      </c>
      <c r="AN16" t="s">
        <v>2688</v>
      </c>
      <c r="AO16" t="s">
        <v>2576</v>
      </c>
      <c r="AP16" s="242">
        <f t="shared" si="4"/>
        <v>3</v>
      </c>
      <c r="AQ16" s="238">
        <f t="shared" si="5"/>
        <v>2</v>
      </c>
      <c r="AR16" s="243">
        <f t="shared" si="0"/>
        <v>0.66666666666666663</v>
      </c>
      <c r="AS16">
        <f t="shared" si="1"/>
        <v>0</v>
      </c>
      <c r="AT16" s="244">
        <f t="shared" si="6"/>
        <v>0</v>
      </c>
      <c r="AU16" s="245">
        <f t="shared" si="7"/>
        <v>1</v>
      </c>
      <c r="AV16" s="243">
        <f t="shared" si="8"/>
        <v>0.33333333333333331</v>
      </c>
      <c r="AW16">
        <f t="shared" si="2"/>
        <v>0</v>
      </c>
      <c r="AX16" s="243">
        <f t="shared" si="9"/>
        <v>0</v>
      </c>
      <c r="AZ16">
        <f t="shared" si="10"/>
        <v>0</v>
      </c>
    </row>
    <row r="17" spans="1:52" x14ac:dyDescent="0.35">
      <c r="A17" s="291" t="s">
        <v>0</v>
      </c>
      <c r="B17" s="291" t="s">
        <v>0</v>
      </c>
      <c r="C17" s="293">
        <v>876</v>
      </c>
      <c r="D17" s="2">
        <v>925</v>
      </c>
      <c r="E17" s="2">
        <v>928</v>
      </c>
      <c r="F17" s="2">
        <v>955</v>
      </c>
      <c r="G17" s="2">
        <v>969</v>
      </c>
      <c r="H17" s="2">
        <v>975</v>
      </c>
      <c r="I17" s="2">
        <v>1017</v>
      </c>
      <c r="J17" s="2">
        <v>1048</v>
      </c>
      <c r="K17" s="2">
        <v>0</v>
      </c>
      <c r="L17" s="2">
        <v>0</v>
      </c>
      <c r="M17" s="2">
        <v>0</v>
      </c>
      <c r="Y17" t="str">
        <f t="shared" ref="Y17" si="19">IF(EXACT(A16,UPPER(A16)),"Elected","Excluded")</f>
        <v>Excluded</v>
      </c>
      <c r="AM17" s="238">
        <f t="shared" si="12"/>
        <v>0</v>
      </c>
      <c r="AO17" t="s">
        <v>2590</v>
      </c>
      <c r="AP17" s="242">
        <f t="shared" si="4"/>
        <v>0</v>
      </c>
      <c r="AQ17" s="238">
        <f t="shared" si="5"/>
        <v>0</v>
      </c>
      <c r="AR17" s="243">
        <f t="shared" si="0"/>
        <v>0</v>
      </c>
      <c r="AS17">
        <f t="shared" si="1"/>
        <v>0</v>
      </c>
      <c r="AT17" s="244">
        <f t="shared" si="6"/>
        <v>0</v>
      </c>
      <c r="AU17" s="245">
        <f t="shared" si="7"/>
        <v>0</v>
      </c>
      <c r="AV17" s="243">
        <f t="shared" si="8"/>
        <v>0</v>
      </c>
      <c r="AW17">
        <f t="shared" si="2"/>
        <v>0</v>
      </c>
      <c r="AX17" s="243">
        <f t="shared" si="9"/>
        <v>0</v>
      </c>
      <c r="AZ17">
        <f t="shared" si="10"/>
        <v>0</v>
      </c>
    </row>
    <row r="18" spans="1:52" x14ac:dyDescent="0.35">
      <c r="A18" s="291" t="s">
        <v>202</v>
      </c>
      <c r="B18" s="291" t="s">
        <v>31</v>
      </c>
      <c r="C18" s="293">
        <v>416</v>
      </c>
      <c r="D18" s="1">
        <v>26</v>
      </c>
      <c r="E18" s="1">
        <v>12</v>
      </c>
      <c r="F18" s="1">
        <v>-454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X18" t="str">
        <f t="shared" ref="X18" si="20">LEFT(MID(A18,FIND("(",A18)+1,LEN(A18)),FIND(")",MID(A18,FIND("(",A18)+1,LEN(A18)))-1)</f>
        <v>SD</v>
      </c>
      <c r="Z18" t="str">
        <f>Y19</f>
        <v>Excluded</v>
      </c>
      <c r="AM18" s="238">
        <f t="shared" si="12"/>
        <v>0</v>
      </c>
      <c r="AN18" t="s">
        <v>2671</v>
      </c>
      <c r="AO18" t="s">
        <v>2582</v>
      </c>
      <c r="AP18" s="242">
        <f t="shared" si="4"/>
        <v>0</v>
      </c>
      <c r="AQ18" s="238">
        <f t="shared" si="5"/>
        <v>0</v>
      </c>
      <c r="AR18" s="243">
        <f t="shared" si="0"/>
        <v>0</v>
      </c>
      <c r="AS18">
        <f t="shared" si="1"/>
        <v>0</v>
      </c>
      <c r="AT18" s="244">
        <f t="shared" si="6"/>
        <v>0</v>
      </c>
      <c r="AU18" s="245">
        <f t="shared" si="7"/>
        <v>0</v>
      </c>
      <c r="AV18" s="243">
        <f t="shared" si="8"/>
        <v>0</v>
      </c>
      <c r="AW18">
        <f t="shared" si="2"/>
        <v>0</v>
      </c>
      <c r="AX18" s="243">
        <f t="shared" si="9"/>
        <v>0</v>
      </c>
      <c r="AZ18">
        <f t="shared" si="10"/>
        <v>0</v>
      </c>
    </row>
    <row r="19" spans="1:52" x14ac:dyDescent="0.35">
      <c r="A19" s="291" t="s">
        <v>0</v>
      </c>
      <c r="B19" s="291" t="s">
        <v>0</v>
      </c>
      <c r="C19" s="293">
        <v>416</v>
      </c>
      <c r="D19" s="2">
        <v>442</v>
      </c>
      <c r="E19" s="2">
        <v>454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Y19" t="str">
        <f t="shared" ref="Y19" si="21">IF(EXACT(A18,UPPER(A18)),"Elected","Excluded")</f>
        <v>Excluded</v>
      </c>
      <c r="AM19" s="238">
        <f t="shared" si="12"/>
        <v>0</v>
      </c>
      <c r="AN19" t="s">
        <v>2665</v>
      </c>
      <c r="AO19" t="s">
        <v>2598</v>
      </c>
      <c r="AP19" s="242">
        <f t="shared" si="4"/>
        <v>0</v>
      </c>
      <c r="AQ19" s="238">
        <f t="shared" si="5"/>
        <v>0</v>
      </c>
      <c r="AR19" s="243">
        <f t="shared" si="0"/>
        <v>0</v>
      </c>
      <c r="AS19">
        <f t="shared" si="1"/>
        <v>0</v>
      </c>
      <c r="AT19" s="244">
        <f t="shared" si="6"/>
        <v>0</v>
      </c>
      <c r="AU19" s="245">
        <f t="shared" si="7"/>
        <v>0</v>
      </c>
      <c r="AV19" s="243">
        <f t="shared" si="8"/>
        <v>0</v>
      </c>
      <c r="AW19">
        <f t="shared" si="2"/>
        <v>0</v>
      </c>
      <c r="AX19" s="243">
        <f t="shared" si="9"/>
        <v>0</v>
      </c>
      <c r="AZ19">
        <f t="shared" si="10"/>
        <v>0</v>
      </c>
    </row>
    <row r="20" spans="1:52" x14ac:dyDescent="0.35">
      <c r="A20" s="291" t="s">
        <v>203</v>
      </c>
      <c r="B20" s="291" t="s">
        <v>33</v>
      </c>
      <c r="C20" s="293">
        <v>1353</v>
      </c>
      <c r="D20" s="1">
        <v>220</v>
      </c>
      <c r="E20" s="1">
        <v>12</v>
      </c>
      <c r="F20" s="1">
        <v>25</v>
      </c>
      <c r="G20" s="1">
        <v>16</v>
      </c>
      <c r="H20" s="1">
        <v>7</v>
      </c>
      <c r="I20" s="1">
        <v>72</v>
      </c>
      <c r="J20" s="1">
        <v>28</v>
      </c>
      <c r="K20" s="1">
        <v>447</v>
      </c>
      <c r="L20" s="1">
        <v>-196</v>
      </c>
      <c r="M20" s="1">
        <v>0</v>
      </c>
      <c r="X20" t="str">
        <f t="shared" ref="X20" si="22">LEFT(MID(A20,FIND("(",A20)+1,LEN(A20)),FIND(")",MID(A20,FIND("(",A20)+1,LEN(A20)))-1)</f>
        <v>FG</v>
      </c>
      <c r="Z20" t="str">
        <f t="shared" ref="Z20" si="23">Y21</f>
        <v>Elected</v>
      </c>
      <c r="AM20" s="238">
        <f t="shared" si="12"/>
        <v>0</v>
      </c>
      <c r="AN20" t="s">
        <v>2666</v>
      </c>
      <c r="AO20" t="s">
        <v>2584</v>
      </c>
      <c r="AP20" s="242">
        <f t="shared" si="4"/>
        <v>0</v>
      </c>
      <c r="AQ20" s="238">
        <f t="shared" si="5"/>
        <v>0</v>
      </c>
      <c r="AR20" s="243">
        <f t="shared" si="0"/>
        <v>0</v>
      </c>
      <c r="AS20">
        <f t="shared" si="1"/>
        <v>0</v>
      </c>
      <c r="AT20" s="244">
        <f t="shared" si="6"/>
        <v>0</v>
      </c>
      <c r="AU20" s="245">
        <f t="shared" si="7"/>
        <v>0</v>
      </c>
      <c r="AV20" s="243">
        <f t="shared" si="8"/>
        <v>0</v>
      </c>
      <c r="AW20">
        <f t="shared" si="2"/>
        <v>0</v>
      </c>
      <c r="AX20" s="243">
        <f t="shared" si="9"/>
        <v>0</v>
      </c>
      <c r="AZ20">
        <f t="shared" si="10"/>
        <v>0</v>
      </c>
    </row>
    <row r="21" spans="1:52" x14ac:dyDescent="0.35">
      <c r="A21" s="291" t="s">
        <v>0</v>
      </c>
      <c r="B21" s="291" t="s">
        <v>0</v>
      </c>
      <c r="C21" s="293">
        <v>1353</v>
      </c>
      <c r="D21" s="2">
        <v>1573</v>
      </c>
      <c r="E21" s="2">
        <v>1585</v>
      </c>
      <c r="F21" s="2">
        <v>1610</v>
      </c>
      <c r="G21" s="2">
        <v>1626</v>
      </c>
      <c r="H21" s="2">
        <v>1633</v>
      </c>
      <c r="I21" s="2">
        <v>1705</v>
      </c>
      <c r="J21" s="2">
        <v>1733</v>
      </c>
      <c r="K21" s="2">
        <v>2180</v>
      </c>
      <c r="L21" s="2">
        <v>1984</v>
      </c>
      <c r="M21" s="2">
        <v>1984</v>
      </c>
      <c r="Y21" t="str">
        <f t="shared" ref="Y21" si="24">IF(EXACT(A20,UPPER(A20)),"Elected","Excluded")</f>
        <v>Elected</v>
      </c>
      <c r="AM21" s="238">
        <f t="shared" si="12"/>
        <v>0</v>
      </c>
      <c r="AN21" t="s">
        <v>2667</v>
      </c>
      <c r="AO21" t="s">
        <v>2577</v>
      </c>
      <c r="AP21" s="242">
        <f t="shared" si="4"/>
        <v>0</v>
      </c>
      <c r="AQ21" s="238">
        <f t="shared" si="5"/>
        <v>0</v>
      </c>
      <c r="AR21" s="243">
        <f t="shared" si="0"/>
        <v>0</v>
      </c>
      <c r="AS21">
        <f t="shared" si="1"/>
        <v>0</v>
      </c>
      <c r="AT21" s="244">
        <f t="shared" si="6"/>
        <v>0</v>
      </c>
      <c r="AU21" s="245">
        <f t="shared" si="7"/>
        <v>0</v>
      </c>
      <c r="AV21" s="243">
        <f t="shared" si="8"/>
        <v>0</v>
      </c>
      <c r="AW21">
        <f t="shared" si="2"/>
        <v>0</v>
      </c>
      <c r="AX21" s="243">
        <f t="shared" si="9"/>
        <v>0</v>
      </c>
      <c r="AZ21">
        <f t="shared" si="10"/>
        <v>0</v>
      </c>
    </row>
    <row r="22" spans="1:52" x14ac:dyDescent="0.35">
      <c r="A22" s="291" t="s">
        <v>2780</v>
      </c>
      <c r="B22" s="291" t="s">
        <v>31</v>
      </c>
      <c r="C22" s="293">
        <v>38</v>
      </c>
      <c r="D22" s="1">
        <v>17</v>
      </c>
      <c r="E22" s="1">
        <v>-55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X22" t="str">
        <f t="shared" ref="X22" si="25">LEFT(MID(A22,FIND("(",A22)+1,LEN(A22)),FIND(")",MID(A22,FIND("(",A22)+1,LEN(A22)))-1)</f>
        <v>NON-P</v>
      </c>
      <c r="Z22" t="str">
        <f t="shared" ref="Z22" si="26">Y23</f>
        <v>Excluded</v>
      </c>
      <c r="AM22" s="238">
        <f t="shared" si="12"/>
        <v>0</v>
      </c>
      <c r="AN22" t="s">
        <v>2670</v>
      </c>
      <c r="AO22" t="s">
        <v>2578</v>
      </c>
      <c r="AP22" s="242">
        <f t="shared" si="4"/>
        <v>0</v>
      </c>
      <c r="AQ22" s="238">
        <f t="shared" si="5"/>
        <v>0</v>
      </c>
      <c r="AR22" s="243">
        <f t="shared" si="0"/>
        <v>0</v>
      </c>
      <c r="AS22">
        <f t="shared" si="1"/>
        <v>0</v>
      </c>
      <c r="AT22" s="244">
        <f t="shared" si="6"/>
        <v>0</v>
      </c>
      <c r="AU22" s="245">
        <f t="shared" si="7"/>
        <v>0</v>
      </c>
      <c r="AV22" s="243">
        <f t="shared" si="8"/>
        <v>0</v>
      </c>
      <c r="AW22">
        <f t="shared" si="2"/>
        <v>0</v>
      </c>
      <c r="AX22" s="243">
        <f t="shared" si="9"/>
        <v>0</v>
      </c>
      <c r="AZ22">
        <f t="shared" si="10"/>
        <v>0</v>
      </c>
    </row>
    <row r="23" spans="1:52" x14ac:dyDescent="0.35">
      <c r="A23" s="291" t="s">
        <v>0</v>
      </c>
      <c r="B23" s="291" t="s">
        <v>0</v>
      </c>
      <c r="C23" s="293">
        <v>38</v>
      </c>
      <c r="D23" s="2">
        <v>55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Y23" t="str">
        <f t="shared" ref="Y23" si="27">IF(EXACT(A22,UPPER(A22)),"Elected","Excluded")</f>
        <v>Excluded</v>
      </c>
      <c r="AM23" s="238">
        <f t="shared" si="12"/>
        <v>0</v>
      </c>
      <c r="AN23" t="s">
        <v>3499</v>
      </c>
      <c r="AO23" t="s">
        <v>2581</v>
      </c>
      <c r="AP23" s="242">
        <f t="shared" si="4"/>
        <v>0</v>
      </c>
      <c r="AQ23" s="238">
        <f t="shared" si="5"/>
        <v>0</v>
      </c>
      <c r="AR23" s="243">
        <f t="shared" si="0"/>
        <v>0</v>
      </c>
      <c r="AS23">
        <f t="shared" si="1"/>
        <v>0</v>
      </c>
      <c r="AT23" s="244">
        <f t="shared" si="6"/>
        <v>0</v>
      </c>
      <c r="AU23" s="245">
        <f t="shared" si="7"/>
        <v>0</v>
      </c>
      <c r="AV23" s="243">
        <f t="shared" si="8"/>
        <v>0</v>
      </c>
      <c r="AW23">
        <f t="shared" si="2"/>
        <v>0</v>
      </c>
      <c r="AX23" s="243">
        <f t="shared" si="9"/>
        <v>0</v>
      </c>
      <c r="AZ23">
        <f t="shared" si="10"/>
        <v>0</v>
      </c>
    </row>
    <row r="24" spans="1:52" x14ac:dyDescent="0.35">
      <c r="A24" s="291" t="s">
        <v>2795</v>
      </c>
      <c r="B24" s="291" t="s">
        <v>33</v>
      </c>
      <c r="C24" s="293">
        <v>2005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X24" t="str">
        <f t="shared" ref="X24" si="28">LEFT(MID(A24,FIND("(",A24)+1,LEN(A24)),FIND(")",MID(A24,FIND("(",A24)+1,LEN(A24)))-1)</f>
        <v>LAB</v>
      </c>
      <c r="Z24" t="str">
        <f t="shared" ref="Z24" si="29">Y25</f>
        <v>Elected</v>
      </c>
      <c r="AM24" s="238">
        <f t="shared" si="12"/>
        <v>0</v>
      </c>
      <c r="AO24" t="s">
        <v>2579</v>
      </c>
      <c r="AP24" s="242">
        <f t="shared" si="4"/>
        <v>0</v>
      </c>
      <c r="AQ24" s="238">
        <f t="shared" si="5"/>
        <v>0</v>
      </c>
      <c r="AR24" s="243">
        <f t="shared" si="0"/>
        <v>0</v>
      </c>
      <c r="AS24">
        <f t="shared" si="1"/>
        <v>0</v>
      </c>
      <c r="AT24" s="244">
        <f t="shared" si="6"/>
        <v>0</v>
      </c>
      <c r="AU24" s="245">
        <f t="shared" si="7"/>
        <v>0</v>
      </c>
      <c r="AV24" s="243">
        <f t="shared" si="8"/>
        <v>0</v>
      </c>
      <c r="AW24">
        <f t="shared" si="2"/>
        <v>0</v>
      </c>
      <c r="AX24" s="243">
        <f t="shared" si="9"/>
        <v>0</v>
      </c>
      <c r="AZ24">
        <f t="shared" si="10"/>
        <v>0</v>
      </c>
    </row>
    <row r="25" spans="1:52" x14ac:dyDescent="0.35">
      <c r="A25" s="291" t="s">
        <v>0</v>
      </c>
      <c r="B25" s="291" t="s">
        <v>0</v>
      </c>
      <c r="C25" s="293">
        <v>2005</v>
      </c>
      <c r="D25" s="2">
        <v>2005</v>
      </c>
      <c r="E25" s="2">
        <v>2005</v>
      </c>
      <c r="F25" s="2">
        <v>2005</v>
      </c>
      <c r="G25" s="2">
        <v>2005</v>
      </c>
      <c r="H25" s="2">
        <v>2005</v>
      </c>
      <c r="I25" s="2">
        <v>2005</v>
      </c>
      <c r="J25" s="2">
        <v>2005</v>
      </c>
      <c r="K25" s="2">
        <v>2005</v>
      </c>
      <c r="L25" s="2">
        <v>2005</v>
      </c>
      <c r="M25" s="2">
        <v>2005</v>
      </c>
      <c r="Y25" t="str">
        <f t="shared" ref="Y25" si="30">IF(EXACT(A24,UPPER(A24)),"Elected","Excluded")</f>
        <v>Elected</v>
      </c>
      <c r="AM25" s="238">
        <f t="shared" si="12"/>
        <v>0</v>
      </c>
      <c r="AN25" t="s">
        <v>2690</v>
      </c>
      <c r="AO25" t="s">
        <v>2585</v>
      </c>
      <c r="AP25" s="242">
        <f t="shared" si="4"/>
        <v>0</v>
      </c>
      <c r="AQ25" s="238">
        <f t="shared" si="5"/>
        <v>0</v>
      </c>
      <c r="AR25" s="243">
        <f t="shared" si="0"/>
        <v>0</v>
      </c>
      <c r="AS25">
        <f t="shared" si="1"/>
        <v>0</v>
      </c>
      <c r="AT25" s="244">
        <f t="shared" si="6"/>
        <v>0</v>
      </c>
      <c r="AU25" s="245">
        <f t="shared" si="7"/>
        <v>0</v>
      </c>
      <c r="AV25" s="243">
        <f t="shared" si="8"/>
        <v>0</v>
      </c>
      <c r="AW25">
        <f t="shared" si="2"/>
        <v>0</v>
      </c>
      <c r="AX25" s="243">
        <f t="shared" si="9"/>
        <v>0</v>
      </c>
      <c r="AZ25">
        <f t="shared" si="10"/>
        <v>0</v>
      </c>
    </row>
    <row r="26" spans="1:52" x14ac:dyDescent="0.35">
      <c r="A26" s="291" t="s">
        <v>204</v>
      </c>
      <c r="B26" s="291" t="s">
        <v>31</v>
      </c>
      <c r="C26" s="293">
        <v>1379</v>
      </c>
      <c r="D26" s="1">
        <v>110</v>
      </c>
      <c r="E26" s="1">
        <v>11</v>
      </c>
      <c r="F26" s="1">
        <v>16</v>
      </c>
      <c r="G26" s="1">
        <v>27</v>
      </c>
      <c r="H26" s="1">
        <v>5</v>
      </c>
      <c r="I26" s="1">
        <v>256</v>
      </c>
      <c r="J26" s="1">
        <v>19</v>
      </c>
      <c r="K26" s="1">
        <v>311</v>
      </c>
      <c r="L26" s="1">
        <v>0</v>
      </c>
      <c r="M26" s="1">
        <v>-150</v>
      </c>
      <c r="X26" t="str">
        <f t="shared" ref="X26" si="31">LEFT(MID(A26,FIND("(",A26)+1,LEN(A26)),FIND(")",MID(A26,FIND("(",A26)+1,LEN(A26)))-1)</f>
        <v>FF</v>
      </c>
      <c r="Z26" t="str">
        <f t="shared" ref="Z26" si="32">Y27</f>
        <v>Elected</v>
      </c>
      <c r="AM26" s="238">
        <f t="shared" si="12"/>
        <v>0</v>
      </c>
      <c r="AO26" t="s">
        <v>2591</v>
      </c>
      <c r="AP26" s="242">
        <f t="shared" si="4"/>
        <v>0</v>
      </c>
      <c r="AQ26" s="238">
        <f t="shared" si="5"/>
        <v>0</v>
      </c>
      <c r="AR26" s="243">
        <f t="shared" si="0"/>
        <v>0</v>
      </c>
      <c r="AS26">
        <f t="shared" si="1"/>
        <v>0</v>
      </c>
      <c r="AT26" s="244">
        <f t="shared" si="6"/>
        <v>0</v>
      </c>
      <c r="AU26" s="245">
        <f t="shared" si="7"/>
        <v>0</v>
      </c>
      <c r="AV26" s="243">
        <f t="shared" si="8"/>
        <v>0</v>
      </c>
      <c r="AW26">
        <f t="shared" si="2"/>
        <v>0</v>
      </c>
      <c r="AX26" s="243">
        <f t="shared" si="9"/>
        <v>0</v>
      </c>
      <c r="AZ26">
        <f t="shared" si="10"/>
        <v>0</v>
      </c>
    </row>
    <row r="27" spans="1:52" x14ac:dyDescent="0.35">
      <c r="A27" s="291" t="s">
        <v>0</v>
      </c>
      <c r="B27" s="291" t="s">
        <v>0</v>
      </c>
      <c r="C27" s="293">
        <v>1379</v>
      </c>
      <c r="D27" s="2">
        <v>1489</v>
      </c>
      <c r="E27" s="2">
        <v>1500</v>
      </c>
      <c r="F27" s="2">
        <v>1516</v>
      </c>
      <c r="G27" s="2">
        <v>1543</v>
      </c>
      <c r="H27" s="2">
        <v>1548</v>
      </c>
      <c r="I27" s="2">
        <v>1804</v>
      </c>
      <c r="J27" s="2">
        <v>1823</v>
      </c>
      <c r="K27" s="2">
        <v>2134</v>
      </c>
      <c r="L27" s="2">
        <v>2134</v>
      </c>
      <c r="M27" s="2">
        <v>1984</v>
      </c>
      <c r="Y27" t="str">
        <f t="shared" ref="Y27" si="33">IF(EXACT(A26,UPPER(A26)),"Elected","Excluded")</f>
        <v>Elected</v>
      </c>
      <c r="AM27" s="238">
        <f t="shared" si="12"/>
        <v>1419</v>
      </c>
      <c r="AN27" t="s">
        <v>2664</v>
      </c>
      <c r="AO27" t="s">
        <v>2586</v>
      </c>
      <c r="AP27" s="242">
        <f t="shared" si="4"/>
        <v>3</v>
      </c>
      <c r="AQ27" s="238">
        <f t="shared" si="5"/>
        <v>1</v>
      </c>
      <c r="AR27" s="243">
        <f t="shared" si="0"/>
        <v>0.33333333333333331</v>
      </c>
      <c r="AS27">
        <f t="shared" si="1"/>
        <v>0</v>
      </c>
      <c r="AT27" s="244">
        <f t="shared" si="6"/>
        <v>0</v>
      </c>
      <c r="AU27" s="245">
        <f t="shared" si="7"/>
        <v>2</v>
      </c>
      <c r="AV27" s="243">
        <f t="shared" si="8"/>
        <v>0.66666666666666663</v>
      </c>
      <c r="AW27">
        <f t="shared" si="2"/>
        <v>0</v>
      </c>
      <c r="AX27" s="243">
        <f t="shared" si="9"/>
        <v>0</v>
      </c>
      <c r="AZ27">
        <f t="shared" si="10"/>
        <v>0</v>
      </c>
    </row>
    <row r="28" spans="1:52" x14ac:dyDescent="0.35">
      <c r="A28" s="291" t="s">
        <v>2802</v>
      </c>
      <c r="B28" s="291" t="s">
        <v>33</v>
      </c>
      <c r="C28" s="293">
        <v>906</v>
      </c>
      <c r="D28" s="1">
        <v>41</v>
      </c>
      <c r="E28" s="1">
        <v>12</v>
      </c>
      <c r="F28" s="1">
        <v>109</v>
      </c>
      <c r="G28" s="1">
        <v>15</v>
      </c>
      <c r="H28" s="1">
        <v>11</v>
      </c>
      <c r="I28" s="1">
        <v>38</v>
      </c>
      <c r="J28" s="1">
        <v>204</v>
      </c>
      <c r="K28" s="1">
        <v>100</v>
      </c>
      <c r="L28" s="1">
        <v>149</v>
      </c>
      <c r="M28" s="1">
        <v>83</v>
      </c>
      <c r="X28" t="str">
        <f t="shared" ref="X28" si="34">LEFT(MID(A28,FIND("(",A28)+1,LEN(A28)),FIND(")",MID(A28,FIND("(",A28)+1,LEN(A28)))-1)</f>
        <v>GRN</v>
      </c>
      <c r="Z28" t="str">
        <f t="shared" ref="Z28" si="35">Y29</f>
        <v>Elected</v>
      </c>
      <c r="AM28" s="238">
        <f t="shared" si="12"/>
        <v>330</v>
      </c>
      <c r="AN28" t="s">
        <v>2669</v>
      </c>
      <c r="AO28" t="s">
        <v>2587</v>
      </c>
      <c r="AP28" s="242">
        <f>AQ28+AU28</f>
        <v>1</v>
      </c>
      <c r="AQ28" s="238">
        <f t="shared" si="5"/>
        <v>0</v>
      </c>
      <c r="AR28" s="243">
        <f t="shared" si="0"/>
        <v>0</v>
      </c>
      <c r="AS28">
        <f t="shared" si="1"/>
        <v>0</v>
      </c>
      <c r="AT28" s="244">
        <f t="shared" si="6"/>
        <v>0</v>
      </c>
      <c r="AU28" s="245">
        <f t="shared" si="7"/>
        <v>1</v>
      </c>
      <c r="AV28" s="243">
        <f t="shared" si="8"/>
        <v>1</v>
      </c>
      <c r="AW28">
        <f t="shared" si="2"/>
        <v>0</v>
      </c>
      <c r="AX28" s="243">
        <f t="shared" si="9"/>
        <v>0</v>
      </c>
      <c r="AZ28">
        <f t="shared" si="10"/>
        <v>0</v>
      </c>
    </row>
    <row r="29" spans="1:52" x14ac:dyDescent="0.35">
      <c r="A29" s="291" t="s">
        <v>0</v>
      </c>
      <c r="B29" s="291" t="s">
        <v>0</v>
      </c>
      <c r="C29" s="293">
        <v>906</v>
      </c>
      <c r="D29" s="2">
        <v>947</v>
      </c>
      <c r="E29" s="2">
        <v>959</v>
      </c>
      <c r="F29" s="2">
        <v>1068</v>
      </c>
      <c r="G29" s="2">
        <v>1083</v>
      </c>
      <c r="H29" s="2">
        <v>1094</v>
      </c>
      <c r="I29" s="2">
        <v>1132</v>
      </c>
      <c r="J29" s="2">
        <v>1336</v>
      </c>
      <c r="K29" s="2">
        <v>1436</v>
      </c>
      <c r="L29" s="2">
        <v>1585</v>
      </c>
      <c r="M29" s="2">
        <v>1668</v>
      </c>
      <c r="Y29" t="str">
        <f t="shared" ref="Y29" si="36">IF(EXACT(A28,UPPER(A28)),"Elected","Excluded")</f>
        <v>Elected</v>
      </c>
      <c r="AM29" s="238">
        <f t="shared" si="12"/>
        <v>0</v>
      </c>
      <c r="AN29" t="s">
        <v>2691</v>
      </c>
      <c r="AO29" t="s">
        <v>2580</v>
      </c>
      <c r="AP29" s="242">
        <f t="shared" ref="AP29:AP34" si="37">AQ29+AU29</f>
        <v>0</v>
      </c>
      <c r="AQ29" s="238">
        <f t="shared" si="5"/>
        <v>0</v>
      </c>
      <c r="AR29" s="243">
        <f t="shared" si="0"/>
        <v>0</v>
      </c>
      <c r="AS29">
        <f t="shared" si="1"/>
        <v>0</v>
      </c>
      <c r="AT29" s="244">
        <f t="shared" si="6"/>
        <v>0</v>
      </c>
      <c r="AU29" s="245">
        <f t="shared" si="7"/>
        <v>0</v>
      </c>
      <c r="AV29" s="243">
        <f t="shared" si="8"/>
        <v>0</v>
      </c>
      <c r="AW29">
        <f t="shared" si="2"/>
        <v>0</v>
      </c>
      <c r="AX29" s="243">
        <f t="shared" si="9"/>
        <v>0</v>
      </c>
      <c r="AZ29">
        <f t="shared" si="10"/>
        <v>0</v>
      </c>
    </row>
    <row r="30" spans="1:52" x14ac:dyDescent="0.35">
      <c r="A30" s="291" t="s">
        <v>2800</v>
      </c>
      <c r="B30" s="291" t="s">
        <v>33</v>
      </c>
      <c r="C30" s="293">
        <v>3134</v>
      </c>
      <c r="D30" s="1">
        <v>-1150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X30" t="str">
        <f t="shared" ref="X30" si="38">LEFT(MID(A30,FIND("(",A30)+1,LEN(A30)),FIND(")",MID(A30,FIND("(",A30)+1,LEN(A30)))-1)</f>
        <v>INDI</v>
      </c>
      <c r="Z30" t="str">
        <f t="shared" ref="Z30" si="39">Y31</f>
        <v>Elected</v>
      </c>
      <c r="AM30" s="238">
        <f t="shared" si="12"/>
        <v>0</v>
      </c>
      <c r="AO30" t="s">
        <v>2592</v>
      </c>
      <c r="AP30" s="242">
        <f t="shared" si="37"/>
        <v>0</v>
      </c>
      <c r="AQ30" s="238">
        <f t="shared" si="5"/>
        <v>0</v>
      </c>
      <c r="AR30" s="243">
        <f t="shared" si="0"/>
        <v>0</v>
      </c>
      <c r="AS30">
        <f t="shared" si="1"/>
        <v>0</v>
      </c>
      <c r="AT30" s="244">
        <f t="shared" si="6"/>
        <v>0</v>
      </c>
      <c r="AU30" s="245">
        <f t="shared" si="7"/>
        <v>0</v>
      </c>
      <c r="AV30" s="243">
        <f t="shared" si="8"/>
        <v>0</v>
      </c>
      <c r="AW30">
        <f t="shared" si="2"/>
        <v>0</v>
      </c>
      <c r="AX30" s="243">
        <f t="shared" si="9"/>
        <v>0</v>
      </c>
      <c r="AZ30">
        <f t="shared" si="10"/>
        <v>0</v>
      </c>
    </row>
    <row r="31" spans="1:52" x14ac:dyDescent="0.35">
      <c r="A31" s="291" t="s">
        <v>0</v>
      </c>
      <c r="B31" s="291" t="s">
        <v>0</v>
      </c>
      <c r="C31" s="293">
        <v>3134</v>
      </c>
      <c r="D31" s="2">
        <v>1984</v>
      </c>
      <c r="E31" s="2">
        <v>1984</v>
      </c>
      <c r="F31" s="2">
        <v>1984</v>
      </c>
      <c r="G31" s="2">
        <v>1984</v>
      </c>
      <c r="H31" s="2">
        <v>1984</v>
      </c>
      <c r="I31" s="2">
        <v>1984</v>
      </c>
      <c r="J31" s="2">
        <v>1984</v>
      </c>
      <c r="K31" s="2">
        <v>1984</v>
      </c>
      <c r="L31" s="2">
        <v>1984</v>
      </c>
      <c r="M31" s="2">
        <v>1984</v>
      </c>
      <c r="Y31" t="str">
        <f t="shared" ref="Y31" si="40">IF(EXACT(A30,UPPER(A30)),"Elected","Excluded")</f>
        <v>Elected</v>
      </c>
      <c r="AM31" s="238">
        <f t="shared" si="12"/>
        <v>0</v>
      </c>
      <c r="AO31" t="s">
        <v>2597</v>
      </c>
      <c r="AP31" s="242">
        <f t="shared" si="37"/>
        <v>0</v>
      </c>
      <c r="AQ31" s="238">
        <f t="shared" si="5"/>
        <v>0</v>
      </c>
      <c r="AR31" s="243">
        <f t="shared" si="0"/>
        <v>0</v>
      </c>
      <c r="AS31">
        <f t="shared" si="1"/>
        <v>0</v>
      </c>
      <c r="AT31" s="244">
        <f t="shared" si="6"/>
        <v>0</v>
      </c>
      <c r="AU31" s="245">
        <f t="shared" si="7"/>
        <v>0</v>
      </c>
      <c r="AV31" s="243">
        <f t="shared" si="8"/>
        <v>0</v>
      </c>
      <c r="AW31">
        <f t="shared" si="2"/>
        <v>0</v>
      </c>
      <c r="AX31" s="243">
        <f t="shared" si="9"/>
        <v>0</v>
      </c>
      <c r="AZ31">
        <f t="shared" si="10"/>
        <v>0</v>
      </c>
    </row>
    <row r="32" spans="1:52" x14ac:dyDescent="0.35">
      <c r="A32" s="291" t="s">
        <v>205</v>
      </c>
      <c r="B32" s="291" t="s">
        <v>31</v>
      </c>
      <c r="C32" s="293">
        <v>407</v>
      </c>
      <c r="D32" s="1">
        <v>67</v>
      </c>
      <c r="E32" s="1">
        <v>11</v>
      </c>
      <c r="F32" s="1">
        <v>10</v>
      </c>
      <c r="G32" s="1">
        <v>-495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X32" t="str">
        <f t="shared" ref="X32" si="41">LEFT(MID(A32,FIND("(",A32)+1,LEN(A32)),FIND(")",MID(A32,FIND("(",A32)+1,LEN(A32)))-1)</f>
        <v>SF</v>
      </c>
      <c r="Z32" t="str">
        <f t="shared" ref="Z32" si="42">Y33</f>
        <v>Excluded</v>
      </c>
      <c r="AM32" s="238">
        <f t="shared" si="12"/>
        <v>0</v>
      </c>
      <c r="AN32" t="s">
        <v>2668</v>
      </c>
      <c r="AO32" t="s">
        <v>2588</v>
      </c>
      <c r="AP32" s="242">
        <f t="shared" si="37"/>
        <v>0</v>
      </c>
      <c r="AQ32" s="238">
        <f t="shared" si="5"/>
        <v>0</v>
      </c>
      <c r="AR32" s="243">
        <f t="shared" si="0"/>
        <v>0</v>
      </c>
      <c r="AS32">
        <f t="shared" si="1"/>
        <v>0</v>
      </c>
      <c r="AT32" s="244">
        <f t="shared" si="6"/>
        <v>0</v>
      </c>
      <c r="AU32" s="245">
        <f t="shared" si="7"/>
        <v>0</v>
      </c>
      <c r="AV32" s="243">
        <f t="shared" si="8"/>
        <v>0</v>
      </c>
      <c r="AW32">
        <f t="shared" si="2"/>
        <v>0</v>
      </c>
      <c r="AX32" s="243">
        <f t="shared" si="9"/>
        <v>0</v>
      </c>
      <c r="AZ32">
        <f t="shared" si="10"/>
        <v>0</v>
      </c>
    </row>
    <row r="33" spans="1:52" x14ac:dyDescent="0.35">
      <c r="A33" s="291" t="s">
        <v>0</v>
      </c>
      <c r="B33" s="291" t="s">
        <v>0</v>
      </c>
      <c r="C33" s="293">
        <v>407</v>
      </c>
      <c r="D33" s="2">
        <v>474</v>
      </c>
      <c r="E33" s="2">
        <v>485</v>
      </c>
      <c r="F33" s="2">
        <v>495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Y33" t="str">
        <f t="shared" ref="Y33" si="43">IF(EXACT(A32,UPPER(A32)),"Elected","Excluded")</f>
        <v>Excluded</v>
      </c>
      <c r="AM33" s="238">
        <f t="shared" si="12"/>
        <v>0</v>
      </c>
      <c r="AN33" t="s">
        <v>2692</v>
      </c>
      <c r="AO33" t="s">
        <v>2589</v>
      </c>
      <c r="AP33" s="242">
        <f t="shared" si="37"/>
        <v>0</v>
      </c>
      <c r="AQ33" s="238">
        <f t="shared" si="5"/>
        <v>0</v>
      </c>
      <c r="AR33" s="243">
        <f t="shared" si="0"/>
        <v>0</v>
      </c>
      <c r="AS33">
        <f t="shared" si="1"/>
        <v>0</v>
      </c>
      <c r="AT33" s="244">
        <f t="shared" si="6"/>
        <v>0</v>
      </c>
      <c r="AU33" s="245">
        <f t="shared" si="7"/>
        <v>0</v>
      </c>
      <c r="AV33" s="243">
        <f t="shared" si="8"/>
        <v>0</v>
      </c>
      <c r="AW33">
        <f t="shared" si="2"/>
        <v>0</v>
      </c>
      <c r="AX33" s="243">
        <f t="shared" si="9"/>
        <v>0</v>
      </c>
      <c r="AZ33">
        <f t="shared" si="10"/>
        <v>0</v>
      </c>
    </row>
    <row r="34" spans="1:52" x14ac:dyDescent="0.35">
      <c r="A34" s="291" t="s">
        <v>206</v>
      </c>
      <c r="B34" s="291" t="s">
        <v>33</v>
      </c>
      <c r="C34" s="293">
        <v>448</v>
      </c>
      <c r="D34" s="1">
        <v>95</v>
      </c>
      <c r="E34" s="1">
        <v>7</v>
      </c>
      <c r="F34" s="1">
        <v>9</v>
      </c>
      <c r="G34" s="1">
        <v>15</v>
      </c>
      <c r="H34" s="1">
        <v>5</v>
      </c>
      <c r="I34" s="1">
        <v>-579</v>
      </c>
      <c r="J34" s="1">
        <v>0</v>
      </c>
      <c r="K34" s="1">
        <v>0</v>
      </c>
      <c r="L34" s="1">
        <v>0</v>
      </c>
      <c r="M34" s="1">
        <v>0</v>
      </c>
      <c r="X34" t="str">
        <f t="shared" ref="X34" si="44">LEFT(MID(A34,FIND("(",A34)+1,LEN(A34)),FIND(")",MID(A34,FIND("(",A34)+1,LEN(A34)))-1)</f>
        <v>FF</v>
      </c>
      <c r="Z34" t="str">
        <f t="shared" ref="Z34" si="45">Y35</f>
        <v>Excluded</v>
      </c>
      <c r="AM34" s="238">
        <f>SUMIFS($C$10:$C$284, $X$10:$X$284, AN34)</f>
        <v>8029</v>
      </c>
      <c r="AN34" t="s">
        <v>2672</v>
      </c>
      <c r="AO34" t="s">
        <v>2530</v>
      </c>
      <c r="AP34" s="242">
        <f t="shared" si="37"/>
        <v>15</v>
      </c>
      <c r="AQ34" s="238">
        <f t="shared" si="5"/>
        <v>4</v>
      </c>
      <c r="AR34" s="243">
        <f t="shared" si="0"/>
        <v>0.26666666666666666</v>
      </c>
      <c r="AS34">
        <f t="shared" si="1"/>
        <v>0</v>
      </c>
      <c r="AT34" s="244">
        <f t="shared" si="6"/>
        <v>0</v>
      </c>
      <c r="AU34" s="245">
        <f t="shared" si="7"/>
        <v>11</v>
      </c>
      <c r="AV34" s="243">
        <f t="shared" si="8"/>
        <v>0.73333333333333328</v>
      </c>
      <c r="AW34">
        <f t="shared" si="2"/>
        <v>4</v>
      </c>
      <c r="AX34" s="243">
        <f t="shared" si="9"/>
        <v>0.26666666666666666</v>
      </c>
      <c r="AZ34">
        <f t="shared" si="10"/>
        <v>4</v>
      </c>
    </row>
    <row r="35" spans="1:52" x14ac:dyDescent="0.35">
      <c r="A35" s="291" t="s">
        <v>0</v>
      </c>
      <c r="B35" s="291" t="s">
        <v>0</v>
      </c>
      <c r="C35" s="293">
        <v>448</v>
      </c>
      <c r="D35" s="2">
        <v>543</v>
      </c>
      <c r="E35" s="2">
        <v>550</v>
      </c>
      <c r="F35" s="2">
        <v>559</v>
      </c>
      <c r="G35" s="2">
        <v>574</v>
      </c>
      <c r="H35" s="2">
        <v>579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Y35" t="str">
        <f t="shared" ref="Y35" si="46">IF(EXACT(A34,UPPER(A34)),"Elected","Excluded")</f>
        <v>Excluded</v>
      </c>
      <c r="AM35" s="238">
        <f>SUM(AM8:AM34)</f>
        <v>68554</v>
      </c>
      <c r="AN35" s="238"/>
      <c r="AP35" s="242">
        <f>SUM(AP8:AP34)</f>
        <v>76</v>
      </c>
      <c r="AQ35" s="238">
        <f>SUM(AQ8:AQ34)</f>
        <v>26</v>
      </c>
      <c r="AS35">
        <f>SUM(AS8:AS34)</f>
        <v>5</v>
      </c>
      <c r="AU35" s="245">
        <f>SUM(AU8:AU34)</f>
        <v>50</v>
      </c>
      <c r="AW35">
        <f>SUM(AW8:AW34)</f>
        <v>26</v>
      </c>
      <c r="AZ35">
        <f t="shared" si="10"/>
        <v>31</v>
      </c>
    </row>
    <row r="36" spans="1:52" ht="15" thickBot="1" x14ac:dyDescent="0.4">
      <c r="A36" s="291" t="s">
        <v>2781</v>
      </c>
      <c r="B36" s="291" t="s">
        <v>33</v>
      </c>
      <c r="C36" s="293">
        <v>909</v>
      </c>
      <c r="D36" s="1">
        <v>209</v>
      </c>
      <c r="E36" s="1">
        <v>89</v>
      </c>
      <c r="F36" s="1">
        <v>41</v>
      </c>
      <c r="G36" s="1">
        <v>36</v>
      </c>
      <c r="H36" s="1">
        <v>148</v>
      </c>
      <c r="I36" s="1">
        <v>44</v>
      </c>
      <c r="J36" s="1">
        <v>223</v>
      </c>
      <c r="K36" s="1">
        <v>35</v>
      </c>
      <c r="L36" s="1">
        <v>34</v>
      </c>
      <c r="M36" s="1">
        <v>35</v>
      </c>
      <c r="X36" t="str">
        <f t="shared" ref="X36" si="47">LEFT(MID(A36,FIND("(",A36)+1,LEN(A36)),FIND(")",MID(A36,FIND("(",A36)+1,LEN(A36)))-1)</f>
        <v>NON-P</v>
      </c>
      <c r="Z36" t="str">
        <f t="shared" ref="Z36" si="48">Y37</f>
        <v>Elected</v>
      </c>
    </row>
    <row r="37" spans="1:52" x14ac:dyDescent="0.35">
      <c r="A37" s="291" t="s">
        <v>0</v>
      </c>
      <c r="B37" s="291" t="s">
        <v>0</v>
      </c>
      <c r="C37" s="293">
        <v>909</v>
      </c>
      <c r="D37" s="2">
        <v>1118</v>
      </c>
      <c r="E37" s="2">
        <v>1207</v>
      </c>
      <c r="F37" s="2">
        <v>1248</v>
      </c>
      <c r="G37" s="2">
        <v>1284</v>
      </c>
      <c r="H37" s="2">
        <v>1432</v>
      </c>
      <c r="I37" s="2">
        <v>1476</v>
      </c>
      <c r="J37" s="2">
        <v>1699</v>
      </c>
      <c r="K37" s="2">
        <v>1734</v>
      </c>
      <c r="L37" s="2">
        <v>1768</v>
      </c>
      <c r="M37" s="2">
        <v>1803</v>
      </c>
      <c r="Y37" t="str">
        <f t="shared" ref="Y37" si="49">IF(EXACT(A36,UPPER(A36)),"Elected","Excluded")</f>
        <v>Elected</v>
      </c>
      <c r="AO37" s="246" t="s">
        <v>2673</v>
      </c>
      <c r="AP37" s="247"/>
      <c r="AQ37" s="248">
        <f>AQ35+AU35</f>
        <v>76</v>
      </c>
      <c r="AR37" s="247" t="s">
        <v>2674</v>
      </c>
      <c r="AS37" s="249"/>
      <c r="AT37" s="249"/>
      <c r="AU37" s="246" t="s">
        <v>2675</v>
      </c>
      <c r="AV37" s="247" t="s">
        <v>2676</v>
      </c>
      <c r="AW37" s="250">
        <f>AW35</f>
        <v>26</v>
      </c>
    </row>
    <row r="38" spans="1:52" ht="15" thickBot="1" x14ac:dyDescent="0.4">
      <c r="A38" s="291" t="s">
        <v>207</v>
      </c>
      <c r="B38" s="291" t="s">
        <v>31</v>
      </c>
      <c r="C38" s="293">
        <v>347</v>
      </c>
      <c r="D38" s="1">
        <v>114</v>
      </c>
      <c r="E38" s="1">
        <v>54</v>
      </c>
      <c r="F38" s="1">
        <v>6</v>
      </c>
      <c r="G38" s="1">
        <v>10</v>
      </c>
      <c r="H38" s="1">
        <v>-531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X38" t="str">
        <f t="shared" ref="X38" si="50">LEFT(MID(A38,FIND("(",A38)+1,LEN(A38)),FIND(")",MID(A38,FIND("(",A38)+1,LEN(A38)))-1)</f>
        <v>TIP</v>
      </c>
      <c r="Z38" t="str">
        <f t="shared" ref="Z38" si="51">Y39</f>
        <v>Excluded</v>
      </c>
      <c r="AO38" s="251" t="s">
        <v>2677</v>
      </c>
      <c r="AP38" s="252" t="e">
        <f>LEFT(MID(#REF!,FIND("(",#REF!)+1,LEN(#REF!)),FIND(")",MID(#REF!,FIND("(",#REF!)+1,LEN(#REF!)))-1)</f>
        <v>#REF!</v>
      </c>
      <c r="AQ38" s="252">
        <f>BW8</f>
        <v>0</v>
      </c>
      <c r="AR38" s="252" t="s">
        <v>2678</v>
      </c>
      <c r="AS38" s="253"/>
      <c r="AT38" s="253"/>
      <c r="AU38" s="254"/>
      <c r="AV38" s="241" t="s">
        <v>2679</v>
      </c>
      <c r="AW38" s="255">
        <f>AS35</f>
        <v>5</v>
      </c>
    </row>
    <row r="39" spans="1:52" ht="15" thickBot="1" x14ac:dyDescent="0.4">
      <c r="A39" s="291" t="s">
        <v>0</v>
      </c>
      <c r="B39" s="291" t="s">
        <v>0</v>
      </c>
      <c r="C39" s="293">
        <v>347</v>
      </c>
      <c r="D39" s="2">
        <v>461</v>
      </c>
      <c r="E39" s="2">
        <v>515</v>
      </c>
      <c r="F39" s="2">
        <v>521</v>
      </c>
      <c r="G39" s="2">
        <v>531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Y39" t="str">
        <f t="shared" ref="Y39" si="52">IF(EXACT(A38,UPPER(A38)),"Elected","Excluded")</f>
        <v>Excluded</v>
      </c>
      <c r="AU39" s="251"/>
      <c r="AV39" s="252" t="s">
        <v>2680</v>
      </c>
      <c r="AW39" s="256">
        <f>SUM(AW37:AW38)</f>
        <v>31</v>
      </c>
    </row>
    <row r="40" spans="1:52" x14ac:dyDescent="0.35">
      <c r="A40" s="291" t="s">
        <v>47</v>
      </c>
      <c r="B40" s="291" t="s">
        <v>0</v>
      </c>
      <c r="C40" s="292">
        <v>0</v>
      </c>
      <c r="D40" s="1">
        <f>(D10+D12+D14+D16+D18+D20+D22+D24+D26+D28+D30+D32+D34+D36+D38)*(-1)</f>
        <v>0</v>
      </c>
      <c r="E40" s="1">
        <f t="shared" ref="E40:M40" si="53">(E10+E12+E14+E16+E18+E20+E22+E24+E26+E28+E30+E32+E34+E36+E38)*(-1)</f>
        <v>77</v>
      </c>
      <c r="F40" s="1">
        <f t="shared" si="53"/>
        <v>43</v>
      </c>
      <c r="G40" s="1">
        <f t="shared" si="53"/>
        <v>48</v>
      </c>
      <c r="H40" s="1">
        <f t="shared" si="53"/>
        <v>288</v>
      </c>
      <c r="I40" s="1">
        <f t="shared" si="53"/>
        <v>96</v>
      </c>
      <c r="J40" s="1">
        <f t="shared" si="53"/>
        <v>156</v>
      </c>
      <c r="K40" s="1">
        <f t="shared" si="53"/>
        <v>126</v>
      </c>
      <c r="L40" s="1">
        <f t="shared" si="53"/>
        <v>0</v>
      </c>
      <c r="M40" s="1">
        <f t="shared" si="53"/>
        <v>12</v>
      </c>
    </row>
    <row r="41" spans="1:52" x14ac:dyDescent="0.35">
      <c r="A41" s="291" t="s">
        <v>0</v>
      </c>
      <c r="B41" s="291" t="s">
        <v>0</v>
      </c>
      <c r="C41" s="293">
        <v>0</v>
      </c>
      <c r="D41" s="2">
        <v>0</v>
      </c>
      <c r="E41" s="2">
        <v>77</v>
      </c>
      <c r="F41">
        <v>120</v>
      </c>
      <c r="G41">
        <v>168</v>
      </c>
      <c r="H41">
        <v>456</v>
      </c>
      <c r="I41">
        <v>552</v>
      </c>
      <c r="J41">
        <v>708</v>
      </c>
      <c r="K41">
        <v>834</v>
      </c>
      <c r="L41">
        <v>834</v>
      </c>
      <c r="M41">
        <v>846</v>
      </c>
    </row>
    <row r="42" spans="1:52" x14ac:dyDescent="0.35">
      <c r="A42" t="s">
        <v>48</v>
      </c>
      <c r="B42" t="s">
        <v>0</v>
      </c>
      <c r="C42" s="2">
        <v>13881</v>
      </c>
      <c r="D42" s="2">
        <v>13881</v>
      </c>
      <c r="E42" s="2">
        <v>13881</v>
      </c>
      <c r="F42" s="2">
        <v>13881</v>
      </c>
      <c r="G42" s="2">
        <v>13881</v>
      </c>
      <c r="H42" s="2">
        <v>13881</v>
      </c>
      <c r="I42" s="2">
        <v>13881</v>
      </c>
      <c r="J42" s="2">
        <v>13881</v>
      </c>
      <c r="K42" s="2">
        <v>13881</v>
      </c>
      <c r="L42" s="2">
        <v>13881</v>
      </c>
      <c r="M42" s="2">
        <v>13881</v>
      </c>
    </row>
    <row r="46" spans="1:52" x14ac:dyDescent="0.35">
      <c r="A46" t="s">
        <v>0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</row>
    <row r="47" spans="1:52" x14ac:dyDescent="0.35">
      <c r="A47" t="s">
        <v>0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</row>
    <row r="48" spans="1:52" x14ac:dyDescent="0.35">
      <c r="A48" t="s">
        <v>0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</row>
    <row r="49" spans="1:37" x14ac:dyDescent="0.35">
      <c r="A49" t="s">
        <v>0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</row>
    <row r="50" spans="1:37" x14ac:dyDescent="0.35">
      <c r="A50" t="s">
        <v>0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</row>
    <row r="51" spans="1:37" x14ac:dyDescent="0.35">
      <c r="A51" t="s">
        <v>0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</row>
    <row r="52" spans="1:37" x14ac:dyDescent="0.35">
      <c r="A52" t="s">
        <v>0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</row>
    <row r="53" spans="1:37" x14ac:dyDescent="0.35">
      <c r="A53" s="291" t="s">
        <v>79</v>
      </c>
      <c r="B53" s="291" t="s">
        <v>2</v>
      </c>
      <c r="C53" s="291" t="s">
        <v>3</v>
      </c>
      <c r="D53" t="s">
        <v>4</v>
      </c>
      <c r="E53" t="s">
        <v>5</v>
      </c>
      <c r="F53" t="s">
        <v>6</v>
      </c>
      <c r="G53" t="s">
        <v>7</v>
      </c>
      <c r="H53" t="s">
        <v>8</v>
      </c>
      <c r="I53" t="s">
        <v>9</v>
      </c>
      <c r="J53" t="s">
        <v>10</v>
      </c>
      <c r="K53" t="s">
        <v>11</v>
      </c>
      <c r="L53" t="s">
        <v>12</v>
      </c>
    </row>
    <row r="54" spans="1:37" x14ac:dyDescent="0.35">
      <c r="A54" s="291" t="s">
        <v>0</v>
      </c>
      <c r="B54" s="291" t="s">
        <v>0</v>
      </c>
      <c r="C54" s="291" t="s">
        <v>17</v>
      </c>
      <c r="D54" t="s">
        <v>208</v>
      </c>
      <c r="E54" t="s">
        <v>209</v>
      </c>
      <c r="F54" t="s">
        <v>210</v>
      </c>
      <c r="G54" t="s">
        <v>211</v>
      </c>
      <c r="H54" t="s">
        <v>212</v>
      </c>
      <c r="I54" t="s">
        <v>213</v>
      </c>
      <c r="J54" t="s">
        <v>214</v>
      </c>
      <c r="K54" t="s">
        <v>215</v>
      </c>
      <c r="L54" t="s">
        <v>216</v>
      </c>
      <c r="AB54" t="s">
        <v>2526</v>
      </c>
      <c r="AC54" t="s">
        <v>2525</v>
      </c>
      <c r="AD54" t="s">
        <v>2524</v>
      </c>
      <c r="AE54" t="s">
        <v>2523</v>
      </c>
      <c r="AF54" t="s">
        <v>759</v>
      </c>
      <c r="AG54" t="s">
        <v>2522</v>
      </c>
      <c r="AH54" t="s">
        <v>2521</v>
      </c>
      <c r="AI54" t="s">
        <v>2520</v>
      </c>
      <c r="AJ54" t="s">
        <v>2519</v>
      </c>
      <c r="AK54" t="s">
        <v>2518</v>
      </c>
    </row>
    <row r="55" spans="1:37" x14ac:dyDescent="0.35">
      <c r="A55" s="291" t="s">
        <v>217</v>
      </c>
      <c r="B55" s="291" t="s">
        <v>33</v>
      </c>
      <c r="C55" s="293">
        <v>1872</v>
      </c>
      <c r="D55" s="1">
        <v>0</v>
      </c>
      <c r="E55" s="1">
        <v>-119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X55" t="str">
        <f>LEFT(MID(A55,FIND("(",A55)+1,LEN(A55)),FIND(")",MID(A55,FIND("(",A55)+1,LEN(A55)))-1)</f>
        <v>FG</v>
      </c>
      <c r="Z55" t="str">
        <f>Y56</f>
        <v>Elected</v>
      </c>
      <c r="AB55">
        <v>6</v>
      </c>
      <c r="AC55" s="238">
        <v>30018</v>
      </c>
      <c r="AD55" s="238">
        <f>AH55+AF55</f>
        <v>12526</v>
      </c>
      <c r="AE55" s="227">
        <f>SUM(AD55/AC55*100)</f>
        <v>41.728296355520023</v>
      </c>
      <c r="AF55">
        <v>257</v>
      </c>
      <c r="AG55" s="227">
        <f>SUM(AF55/AC55*100)</f>
        <v>0.85615297488173758</v>
      </c>
      <c r="AH55" s="238">
        <v>12269</v>
      </c>
      <c r="AI55">
        <v>13</v>
      </c>
      <c r="AJ55">
        <v>3</v>
      </c>
      <c r="AK55" s="227">
        <f>SUM(AJ55/AI55*100)</f>
        <v>23.076923076923077</v>
      </c>
    </row>
    <row r="56" spans="1:37" x14ac:dyDescent="0.35">
      <c r="A56" s="291" t="s">
        <v>0</v>
      </c>
      <c r="B56" s="291" t="s">
        <v>0</v>
      </c>
      <c r="C56" s="293">
        <v>1872</v>
      </c>
      <c r="D56" s="2">
        <v>1872</v>
      </c>
      <c r="E56" s="2">
        <v>1753</v>
      </c>
      <c r="F56" s="2">
        <v>1753</v>
      </c>
      <c r="G56" s="2">
        <v>1753</v>
      </c>
      <c r="H56" s="2">
        <v>1753</v>
      </c>
      <c r="I56" s="2">
        <v>1753</v>
      </c>
      <c r="J56" s="2">
        <v>1753</v>
      </c>
      <c r="K56" s="2">
        <v>1753</v>
      </c>
      <c r="L56" s="2">
        <v>1753</v>
      </c>
      <c r="Y56" t="str">
        <f>IF(EXACT(A55,UPPER(A55)),"Elected","Excluded")</f>
        <v>Elected</v>
      </c>
    </row>
    <row r="57" spans="1:37" x14ac:dyDescent="0.35">
      <c r="A57" s="291" t="s">
        <v>218</v>
      </c>
      <c r="B57" s="291" t="s">
        <v>33</v>
      </c>
      <c r="C57" s="293">
        <v>1279</v>
      </c>
      <c r="D57" s="1">
        <v>19</v>
      </c>
      <c r="E57" s="1">
        <v>5</v>
      </c>
      <c r="F57" s="1">
        <v>10</v>
      </c>
      <c r="G57" s="1">
        <v>19</v>
      </c>
      <c r="H57" s="1">
        <v>41</v>
      </c>
      <c r="I57" s="1">
        <v>1</v>
      </c>
      <c r="J57" s="1">
        <v>50</v>
      </c>
      <c r="K57" s="1">
        <v>39</v>
      </c>
      <c r="L57" s="1">
        <v>306</v>
      </c>
      <c r="X57" t="str">
        <f t="shared" ref="X57" si="54">LEFT(MID(A57,FIND("(",A57)+1,LEN(A57)),FIND(")",MID(A57,FIND("(",A57)+1,LEN(A57)))-1)</f>
        <v>SF</v>
      </c>
      <c r="Z57" t="str">
        <f>Y58</f>
        <v>Elected</v>
      </c>
      <c r="AC57" t="s">
        <v>3692</v>
      </c>
      <c r="AD57" t="s">
        <v>3693</v>
      </c>
    </row>
    <row r="58" spans="1:37" x14ac:dyDescent="0.35">
      <c r="A58" s="291" t="s">
        <v>0</v>
      </c>
      <c r="B58" s="291" t="s">
        <v>0</v>
      </c>
      <c r="C58" s="293">
        <v>1279</v>
      </c>
      <c r="D58" s="2">
        <v>1298</v>
      </c>
      <c r="E58" s="2">
        <v>1303</v>
      </c>
      <c r="F58" s="2">
        <v>1313</v>
      </c>
      <c r="G58" s="2">
        <v>1332</v>
      </c>
      <c r="H58" s="2">
        <v>1373</v>
      </c>
      <c r="I58" s="2">
        <v>1374</v>
      </c>
      <c r="J58" s="2">
        <v>1424</v>
      </c>
      <c r="K58" s="2">
        <v>1463</v>
      </c>
      <c r="L58" s="2">
        <v>1769</v>
      </c>
      <c r="Y58" t="str">
        <f t="shared" ref="Y58" si="55">IF(EXACT(A57,UPPER(A57)),"Elected","Excluded")</f>
        <v>Elected</v>
      </c>
      <c r="AC58">
        <v>6</v>
      </c>
      <c r="AD58">
        <v>5</v>
      </c>
    </row>
    <row r="59" spans="1:37" x14ac:dyDescent="0.35">
      <c r="A59" s="291" t="s">
        <v>219</v>
      </c>
      <c r="B59" s="291" t="s">
        <v>33</v>
      </c>
      <c r="C59" s="293">
        <v>1930</v>
      </c>
      <c r="D59" s="1">
        <v>-177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X59" t="str">
        <f t="shared" ref="X59" si="56">LEFT(MID(A59,FIND("(",A59)+1,LEN(A59)),FIND(")",MID(A59,FIND("(",A59)+1,LEN(A59)))-1)</f>
        <v>FF</v>
      </c>
      <c r="Z59" t="str">
        <f t="shared" ref="Z59" si="57">Y60</f>
        <v>Elected</v>
      </c>
    </row>
    <row r="60" spans="1:37" x14ac:dyDescent="0.35">
      <c r="A60" s="291" t="s">
        <v>0</v>
      </c>
      <c r="B60" s="291" t="s">
        <v>0</v>
      </c>
      <c r="C60" s="293">
        <v>1930</v>
      </c>
      <c r="D60" s="2">
        <v>1753</v>
      </c>
      <c r="E60" s="2">
        <v>1753</v>
      </c>
      <c r="F60" s="2">
        <v>1753</v>
      </c>
      <c r="G60" s="2">
        <v>1753</v>
      </c>
      <c r="H60" s="2">
        <v>1753</v>
      </c>
      <c r="I60" s="2">
        <v>1753</v>
      </c>
      <c r="J60" s="2">
        <v>1753</v>
      </c>
      <c r="K60" s="2">
        <v>1753</v>
      </c>
      <c r="L60" s="2">
        <v>1753</v>
      </c>
      <c r="Y60" t="str">
        <f t="shared" ref="Y60" si="58">IF(EXACT(A59,UPPER(A59)),"Elected","Excluded")</f>
        <v>Elected</v>
      </c>
    </row>
    <row r="61" spans="1:37" x14ac:dyDescent="0.35">
      <c r="A61" s="291" t="s">
        <v>220</v>
      </c>
      <c r="B61" s="291" t="s">
        <v>31</v>
      </c>
      <c r="C61" s="293">
        <v>1126</v>
      </c>
      <c r="D61" s="1">
        <v>21</v>
      </c>
      <c r="E61" s="1">
        <v>6</v>
      </c>
      <c r="F61" s="1">
        <v>19</v>
      </c>
      <c r="G61" s="1">
        <v>51</v>
      </c>
      <c r="H61" s="1">
        <v>55</v>
      </c>
      <c r="I61" s="1">
        <v>1</v>
      </c>
      <c r="J61" s="1">
        <v>42</v>
      </c>
      <c r="K61" s="1">
        <v>90</v>
      </c>
      <c r="L61" s="1">
        <v>362</v>
      </c>
      <c r="X61" t="str">
        <f t="shared" ref="X61" si="59">LEFT(MID(A61,FIND("(",A61)+1,LEN(A61)),FIND(")",MID(A61,FIND("(",A61)+1,LEN(A61)))-1)</f>
        <v>SF</v>
      </c>
      <c r="Z61" t="str">
        <f t="shared" ref="Z61" si="60">Y62</f>
        <v>Elected</v>
      </c>
    </row>
    <row r="62" spans="1:37" x14ac:dyDescent="0.35">
      <c r="A62" s="291" t="s">
        <v>0</v>
      </c>
      <c r="B62" s="291" t="s">
        <v>0</v>
      </c>
      <c r="C62" s="293">
        <v>1126</v>
      </c>
      <c r="D62" s="2">
        <v>1147</v>
      </c>
      <c r="E62" s="2">
        <v>1153</v>
      </c>
      <c r="F62" s="2">
        <v>1172</v>
      </c>
      <c r="G62" s="2">
        <v>1223</v>
      </c>
      <c r="H62" s="2">
        <v>1278</v>
      </c>
      <c r="I62" s="2">
        <v>1279</v>
      </c>
      <c r="J62" s="2">
        <v>1321</v>
      </c>
      <c r="K62" s="2">
        <v>1411</v>
      </c>
      <c r="L62" s="2">
        <v>1773</v>
      </c>
      <c r="Y62" t="str">
        <f t="shared" ref="Y62" si="61">IF(EXACT(A61,UPPER(A61)),"Elected","Excluded")</f>
        <v>Elected</v>
      </c>
    </row>
    <row r="63" spans="1:37" x14ac:dyDescent="0.35">
      <c r="A63" s="291" t="s">
        <v>2803</v>
      </c>
      <c r="B63" s="291" t="s">
        <v>31</v>
      </c>
      <c r="C63" s="293">
        <v>460</v>
      </c>
      <c r="D63" s="1">
        <v>5</v>
      </c>
      <c r="E63" s="1">
        <v>11</v>
      </c>
      <c r="F63" s="1">
        <v>70</v>
      </c>
      <c r="G63" s="1">
        <v>146</v>
      </c>
      <c r="H63" s="1">
        <v>12</v>
      </c>
      <c r="I63" s="1">
        <v>17</v>
      </c>
      <c r="J63" s="1">
        <v>39</v>
      </c>
      <c r="K63" s="1">
        <v>-760</v>
      </c>
      <c r="L63" s="1">
        <v>0</v>
      </c>
      <c r="X63" t="str">
        <f t="shared" ref="X63" si="62">LEFT(MID(A63,FIND("(",A63)+1,LEN(A63)),FIND(")",MID(A63,FIND("(",A63)+1,LEN(A63)))-1)</f>
        <v>GRN</v>
      </c>
      <c r="Z63" t="str">
        <f>Y64</f>
        <v>Excluded</v>
      </c>
    </row>
    <row r="64" spans="1:37" x14ac:dyDescent="0.35">
      <c r="A64" s="291" t="s">
        <v>0</v>
      </c>
      <c r="B64" s="291" t="s">
        <v>0</v>
      </c>
      <c r="C64" s="293">
        <v>460</v>
      </c>
      <c r="D64" s="2">
        <v>465</v>
      </c>
      <c r="E64" s="2">
        <v>476</v>
      </c>
      <c r="F64" s="2">
        <v>546</v>
      </c>
      <c r="G64" s="2">
        <v>692</v>
      </c>
      <c r="H64" s="2">
        <v>704</v>
      </c>
      <c r="I64" s="2">
        <v>721</v>
      </c>
      <c r="J64" s="2">
        <v>760</v>
      </c>
      <c r="K64" s="2">
        <v>0</v>
      </c>
      <c r="L64" s="2">
        <v>0</v>
      </c>
      <c r="Y64" t="str">
        <f t="shared" ref="Y64" si="63">IF(EXACT(A63,UPPER(A63)),"Elected","Excluded")</f>
        <v>Excluded</v>
      </c>
    </row>
    <row r="65" spans="1:26" x14ac:dyDescent="0.35">
      <c r="A65" s="291" t="s">
        <v>2796</v>
      </c>
      <c r="B65" s="291" t="s">
        <v>33</v>
      </c>
      <c r="C65" s="293">
        <v>337</v>
      </c>
      <c r="D65" s="1">
        <v>7</v>
      </c>
      <c r="E65" s="1">
        <v>8</v>
      </c>
      <c r="F65" s="1">
        <v>-352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X65" t="str">
        <f t="shared" ref="X65" si="64">LEFT(MID(A65,FIND("(",A65)+1,LEN(A65)),FIND(")",MID(A65,FIND("(",A65)+1,LEN(A65)))-1)</f>
        <v>LAB</v>
      </c>
      <c r="Z65" t="str">
        <f t="shared" ref="Z65" si="65">Y66</f>
        <v>Excluded</v>
      </c>
    </row>
    <row r="66" spans="1:26" x14ac:dyDescent="0.35">
      <c r="A66" s="291" t="s">
        <v>0</v>
      </c>
      <c r="B66" s="291" t="s">
        <v>0</v>
      </c>
      <c r="C66" s="293">
        <v>337</v>
      </c>
      <c r="D66" s="2">
        <v>344</v>
      </c>
      <c r="E66" s="2">
        <v>352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Y66" t="str">
        <f t="shared" ref="Y66" si="66">IF(EXACT(A65,UPPER(A65)),"Elected","Excluded")</f>
        <v>Excluded</v>
      </c>
    </row>
    <row r="67" spans="1:26" x14ac:dyDescent="0.35">
      <c r="A67" s="291" t="s">
        <v>221</v>
      </c>
      <c r="B67" s="291" t="s">
        <v>33</v>
      </c>
      <c r="C67" s="293">
        <v>724</v>
      </c>
      <c r="D67" s="1">
        <v>4</v>
      </c>
      <c r="E67" s="1">
        <v>2</v>
      </c>
      <c r="F67" s="1">
        <v>12</v>
      </c>
      <c r="G67" s="1">
        <v>6</v>
      </c>
      <c r="H67" s="1">
        <v>135</v>
      </c>
      <c r="I67" s="1">
        <v>2</v>
      </c>
      <c r="J67" s="1">
        <v>219</v>
      </c>
      <c r="K67" s="1">
        <v>26</v>
      </c>
      <c r="L67" s="1">
        <v>43</v>
      </c>
      <c r="X67" t="str">
        <f t="shared" ref="X67" si="67">LEFT(MID(A67,FIND("(",A67)+1,LEN(A67)),FIND(")",MID(A67,FIND("(",A67)+1,LEN(A67)))-1)</f>
        <v>TIP</v>
      </c>
      <c r="Z67" t="str">
        <f t="shared" ref="Z67" si="68">Y68</f>
        <v>Excluded</v>
      </c>
    </row>
    <row r="68" spans="1:26" x14ac:dyDescent="0.35">
      <c r="A68" s="291" t="s">
        <v>0</v>
      </c>
      <c r="B68" s="291" t="s">
        <v>0</v>
      </c>
      <c r="C68" s="293">
        <v>724</v>
      </c>
      <c r="D68" s="2">
        <v>728</v>
      </c>
      <c r="E68" s="2">
        <v>730</v>
      </c>
      <c r="F68" s="2">
        <v>742</v>
      </c>
      <c r="G68" s="2">
        <v>748</v>
      </c>
      <c r="H68" s="2">
        <v>883</v>
      </c>
      <c r="I68" s="2">
        <v>885</v>
      </c>
      <c r="J68" s="2">
        <v>1104</v>
      </c>
      <c r="K68" s="2">
        <v>1130</v>
      </c>
      <c r="L68" s="2">
        <v>1173</v>
      </c>
      <c r="Y68" t="str">
        <f t="shared" ref="Y68" si="69">IF(EXACT(A67,UPPER(A67)),"Elected","Excluded")</f>
        <v>Excluded</v>
      </c>
    </row>
    <row r="69" spans="1:26" x14ac:dyDescent="0.35">
      <c r="A69" s="291" t="s">
        <v>222</v>
      </c>
      <c r="B69" s="291" t="s">
        <v>31</v>
      </c>
      <c r="C69" s="293">
        <v>391</v>
      </c>
      <c r="D69" s="1">
        <v>3</v>
      </c>
      <c r="E69" s="1">
        <v>4</v>
      </c>
      <c r="F69" s="1">
        <v>70</v>
      </c>
      <c r="G69" s="1">
        <v>-468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X69" t="str">
        <f t="shared" ref="X69" si="70">LEFT(MID(A69,FIND("(",A69)+1,LEN(A69)),FIND(")",MID(A69,FIND("(",A69)+1,LEN(A69)))-1)</f>
        <v>SD</v>
      </c>
      <c r="Z69" t="str">
        <f t="shared" ref="Z69" si="71">Y70</f>
        <v>Excluded</v>
      </c>
    </row>
    <row r="70" spans="1:26" x14ac:dyDescent="0.35">
      <c r="A70" s="291" t="s">
        <v>0</v>
      </c>
      <c r="B70" s="291" t="s">
        <v>0</v>
      </c>
      <c r="C70" s="293">
        <v>391</v>
      </c>
      <c r="D70" s="2">
        <v>394</v>
      </c>
      <c r="E70" s="2">
        <v>398</v>
      </c>
      <c r="F70" s="2">
        <v>468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Y70" t="str">
        <f t="shared" ref="Y70" si="72">IF(EXACT(A69,UPPER(A69)),"Elected","Excluded")</f>
        <v>Excluded</v>
      </c>
    </row>
    <row r="71" spans="1:26" x14ac:dyDescent="0.35">
      <c r="A71" s="291" t="s">
        <v>223</v>
      </c>
      <c r="B71" s="291" t="s">
        <v>33</v>
      </c>
      <c r="C71" s="293">
        <v>733</v>
      </c>
      <c r="D71" s="1">
        <v>7</v>
      </c>
      <c r="E71" s="1">
        <v>3</v>
      </c>
      <c r="F71" s="1">
        <v>29</v>
      </c>
      <c r="G71" s="1">
        <v>145</v>
      </c>
      <c r="H71" s="1">
        <v>61</v>
      </c>
      <c r="I71" s="1">
        <v>3</v>
      </c>
      <c r="J71" s="1">
        <v>74</v>
      </c>
      <c r="K71" s="1">
        <v>236</v>
      </c>
      <c r="L71" s="1">
        <v>75</v>
      </c>
      <c r="X71" t="str">
        <f t="shared" ref="X71" si="73">LEFT(MID(A71,FIND("(",A71)+1,LEN(A71)),FIND(")",MID(A71,FIND("(",A71)+1,LEN(A71)))-1)</f>
        <v>PBP</v>
      </c>
      <c r="Z71" t="str">
        <f t="shared" ref="Z71" si="74">Y72</f>
        <v>Elected</v>
      </c>
    </row>
    <row r="72" spans="1:26" x14ac:dyDescent="0.35">
      <c r="A72" s="291" t="s">
        <v>0</v>
      </c>
      <c r="B72" s="291" t="s">
        <v>0</v>
      </c>
      <c r="C72" s="293">
        <v>733</v>
      </c>
      <c r="D72" s="2">
        <v>740</v>
      </c>
      <c r="E72" s="2">
        <v>743</v>
      </c>
      <c r="F72" s="2">
        <v>772</v>
      </c>
      <c r="G72" s="2">
        <v>917</v>
      </c>
      <c r="H72" s="2">
        <v>978</v>
      </c>
      <c r="I72" s="2">
        <v>981</v>
      </c>
      <c r="J72" s="2">
        <v>1055</v>
      </c>
      <c r="K72" s="2">
        <v>1291</v>
      </c>
      <c r="L72" s="2">
        <v>1366</v>
      </c>
      <c r="Y72" t="str">
        <f t="shared" ref="Y72" si="75">IF(EXACT(A71,UPPER(A71)),"Elected","Excluded")</f>
        <v>Elected</v>
      </c>
    </row>
    <row r="73" spans="1:26" x14ac:dyDescent="0.35">
      <c r="A73" s="291" t="s">
        <v>2782</v>
      </c>
      <c r="B73" s="291" t="s">
        <v>33</v>
      </c>
      <c r="C73" s="293">
        <v>535</v>
      </c>
      <c r="D73" s="1">
        <v>6</v>
      </c>
      <c r="E73" s="1">
        <v>1</v>
      </c>
      <c r="F73" s="1">
        <v>18</v>
      </c>
      <c r="G73" s="1">
        <v>14</v>
      </c>
      <c r="H73" s="1">
        <v>-574</v>
      </c>
      <c r="I73" s="1">
        <v>0</v>
      </c>
      <c r="J73" s="1">
        <v>0</v>
      </c>
      <c r="K73" s="1">
        <v>0</v>
      </c>
      <c r="L73" s="1">
        <v>0</v>
      </c>
      <c r="X73" t="str">
        <f t="shared" ref="X73" si="76">LEFT(MID(A73,FIND("(",A73)+1,LEN(A73)),FIND(")",MID(A73,FIND("(",A73)+1,LEN(A73)))-1)</f>
        <v>NON-P</v>
      </c>
      <c r="Z73" t="str">
        <f t="shared" ref="Z73" si="77">Y74</f>
        <v>Excluded</v>
      </c>
    </row>
    <row r="74" spans="1:26" x14ac:dyDescent="0.35">
      <c r="A74" s="291" t="s">
        <v>0</v>
      </c>
      <c r="B74" s="291" t="s">
        <v>0</v>
      </c>
      <c r="C74" s="293">
        <v>535</v>
      </c>
      <c r="D74" s="2">
        <v>541</v>
      </c>
      <c r="E74" s="2">
        <v>542</v>
      </c>
      <c r="F74" s="2">
        <v>560</v>
      </c>
      <c r="G74" s="2">
        <v>574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Y74" t="str">
        <f t="shared" ref="Y74" si="78">IF(EXACT(A73,UPPER(A73)),"Elected","Excluded")</f>
        <v>Excluded</v>
      </c>
    </row>
    <row r="75" spans="1:26" x14ac:dyDescent="0.35">
      <c r="A75" s="291" t="s">
        <v>224</v>
      </c>
      <c r="B75" s="291" t="s">
        <v>33</v>
      </c>
      <c r="C75" s="293">
        <v>739</v>
      </c>
      <c r="D75" s="1">
        <v>18</v>
      </c>
      <c r="E75" s="1">
        <v>2</v>
      </c>
      <c r="F75" s="1">
        <v>13</v>
      </c>
      <c r="G75" s="1">
        <v>16</v>
      </c>
      <c r="H75" s="1">
        <v>38</v>
      </c>
      <c r="I75" s="1">
        <v>1</v>
      </c>
      <c r="J75" s="1">
        <v>44</v>
      </c>
      <c r="K75" s="1">
        <v>37</v>
      </c>
      <c r="L75" s="1">
        <v>-908</v>
      </c>
      <c r="X75" t="str">
        <f t="shared" ref="X75" si="79">LEFT(MID(A75,FIND("(",A75)+1,LEN(A75)),FIND(")",MID(A75,FIND("(",A75)+1,LEN(A75)))-1)</f>
        <v>SF</v>
      </c>
      <c r="Z75" t="str">
        <f t="shared" ref="Z75" si="80">Y76</f>
        <v>Excluded</v>
      </c>
    </row>
    <row r="76" spans="1:26" x14ac:dyDescent="0.35">
      <c r="A76" s="291" t="s">
        <v>0</v>
      </c>
      <c r="B76" s="291" t="s">
        <v>0</v>
      </c>
      <c r="C76" s="293">
        <v>739</v>
      </c>
      <c r="D76" s="2">
        <v>757</v>
      </c>
      <c r="E76" s="2">
        <v>759</v>
      </c>
      <c r="F76" s="2">
        <v>772</v>
      </c>
      <c r="G76" s="2">
        <v>788</v>
      </c>
      <c r="H76" s="2">
        <v>826</v>
      </c>
      <c r="I76" s="2">
        <v>827</v>
      </c>
      <c r="J76" s="2">
        <v>871</v>
      </c>
      <c r="K76" s="2">
        <v>908</v>
      </c>
      <c r="L76" s="2">
        <v>0</v>
      </c>
      <c r="Y76" t="str">
        <f t="shared" ref="Y76" si="81">IF(EXACT(A75,UPPER(A75)),"Elected","Excluded")</f>
        <v>Excluded</v>
      </c>
    </row>
    <row r="77" spans="1:26" x14ac:dyDescent="0.35">
      <c r="A77" s="291" t="s">
        <v>225</v>
      </c>
      <c r="B77" s="291" t="s">
        <v>33</v>
      </c>
      <c r="C77" s="293">
        <v>1573</v>
      </c>
      <c r="D77" s="1">
        <v>82</v>
      </c>
      <c r="E77" s="1">
        <v>72</v>
      </c>
      <c r="F77" s="1">
        <v>53</v>
      </c>
      <c r="G77" s="1">
        <v>0</v>
      </c>
      <c r="H77" s="1">
        <v>0</v>
      </c>
      <c r="I77" s="1">
        <v>-27</v>
      </c>
      <c r="J77" s="1">
        <v>0</v>
      </c>
      <c r="K77" s="1">
        <v>0</v>
      </c>
      <c r="L77" s="1">
        <v>0</v>
      </c>
      <c r="X77" t="str">
        <f t="shared" ref="X77" si="82">LEFT(MID(A77,FIND("(",A77)+1,LEN(A77)),FIND(")",MID(A77,FIND("(",A77)+1,LEN(A77)))-1)</f>
        <v>FF</v>
      </c>
      <c r="Z77" t="str">
        <f t="shared" ref="Z77" si="83">Y78</f>
        <v>Elected</v>
      </c>
    </row>
    <row r="78" spans="1:26" x14ac:dyDescent="0.35">
      <c r="A78" s="291" t="s">
        <v>0</v>
      </c>
      <c r="B78" s="291" t="s">
        <v>0</v>
      </c>
      <c r="C78" s="293">
        <v>1573</v>
      </c>
      <c r="D78" s="2">
        <v>1655</v>
      </c>
      <c r="E78" s="2">
        <v>1727</v>
      </c>
      <c r="F78" s="2">
        <v>1780</v>
      </c>
      <c r="G78" s="2">
        <v>1780</v>
      </c>
      <c r="H78" s="2">
        <v>1780</v>
      </c>
      <c r="I78" s="2">
        <v>1753</v>
      </c>
      <c r="J78" s="2">
        <v>1753</v>
      </c>
      <c r="K78" s="2">
        <v>1753</v>
      </c>
      <c r="L78" s="2">
        <v>1753</v>
      </c>
      <c r="Y78" t="str">
        <f t="shared" ref="Y78" si="84">IF(EXACT(A77,UPPER(A77)),"Elected","Excluded")</f>
        <v>Elected</v>
      </c>
    </row>
    <row r="79" spans="1:26" x14ac:dyDescent="0.35">
      <c r="A79" s="291" t="s">
        <v>2792</v>
      </c>
      <c r="B79" s="291" t="s">
        <v>33</v>
      </c>
      <c r="C79" s="293">
        <v>570</v>
      </c>
      <c r="D79" s="1">
        <v>5</v>
      </c>
      <c r="E79" s="1">
        <v>5</v>
      </c>
      <c r="F79" s="1">
        <v>10</v>
      </c>
      <c r="G79" s="1">
        <v>19</v>
      </c>
      <c r="H79" s="1">
        <v>91</v>
      </c>
      <c r="I79" s="1">
        <v>2</v>
      </c>
      <c r="J79" s="1">
        <v>-702</v>
      </c>
      <c r="K79" s="1">
        <v>0</v>
      </c>
      <c r="L79" s="1">
        <v>0</v>
      </c>
      <c r="X79" t="str">
        <f t="shared" ref="X79" si="85">LEFT(MID(A79,FIND("(",A79)+1,LEN(A79)),FIND(")",MID(A79,FIND("(",A79)+1,LEN(A79)))-1)</f>
        <v>ANT</v>
      </c>
      <c r="Z79" t="str">
        <f t="shared" ref="Z79" si="86">Y80</f>
        <v>Excluded</v>
      </c>
    </row>
    <row r="80" spans="1:26" x14ac:dyDescent="0.35">
      <c r="A80" s="291" t="s">
        <v>0</v>
      </c>
      <c r="B80" s="291" t="s">
        <v>0</v>
      </c>
      <c r="C80" s="293">
        <v>570</v>
      </c>
      <c r="D80" s="2">
        <v>575</v>
      </c>
      <c r="E80" s="2">
        <v>580</v>
      </c>
      <c r="F80" s="2">
        <v>590</v>
      </c>
      <c r="G80" s="2">
        <v>609</v>
      </c>
      <c r="H80" s="2">
        <v>700</v>
      </c>
      <c r="I80" s="2">
        <v>702</v>
      </c>
      <c r="J80" s="2">
        <v>0</v>
      </c>
      <c r="K80" s="2">
        <v>0</v>
      </c>
      <c r="L80" s="2">
        <v>0</v>
      </c>
      <c r="Y80" t="str">
        <f t="shared" ref="Y80" si="87">IF(EXACT(A79,UPPER(A79)),"Elected","Excluded")</f>
        <v>Excluded</v>
      </c>
    </row>
    <row r="81" spans="1:37" x14ac:dyDescent="0.35">
      <c r="A81" s="291" t="s">
        <v>47</v>
      </c>
      <c r="B81" s="291" t="s">
        <v>0</v>
      </c>
      <c r="C81" s="292">
        <v>0</v>
      </c>
      <c r="D81" s="1">
        <f>(D55+D57+D59+D61+D63+D65+D67+D69+D71+D73+D75+D77+D79)*(-1)</f>
        <v>0</v>
      </c>
      <c r="E81" s="1">
        <f t="shared" ref="E81:L81" si="88">(E55+E57+E59+E61+E63+E65+E67+E69+E71+E73+E75+E77+E79)*(-1)</f>
        <v>0</v>
      </c>
      <c r="F81" s="1">
        <f t="shared" si="88"/>
        <v>48</v>
      </c>
      <c r="G81" s="1">
        <f t="shared" si="88"/>
        <v>52</v>
      </c>
      <c r="H81" s="1">
        <f t="shared" si="88"/>
        <v>141</v>
      </c>
      <c r="I81" s="1">
        <f t="shared" si="88"/>
        <v>0</v>
      </c>
      <c r="J81" s="1">
        <f t="shared" si="88"/>
        <v>234</v>
      </c>
      <c r="K81" s="1">
        <f t="shared" si="88"/>
        <v>332</v>
      </c>
      <c r="L81" s="1">
        <f t="shared" si="88"/>
        <v>122</v>
      </c>
    </row>
    <row r="82" spans="1:37" x14ac:dyDescent="0.35">
      <c r="A82" s="291" t="s">
        <v>0</v>
      </c>
      <c r="B82" s="291" t="s">
        <v>0</v>
      </c>
      <c r="C82" s="293">
        <v>0</v>
      </c>
      <c r="D82" s="2">
        <v>0</v>
      </c>
      <c r="E82" s="2">
        <v>0</v>
      </c>
      <c r="F82" s="2">
        <v>48</v>
      </c>
      <c r="G82" s="2">
        <v>100</v>
      </c>
      <c r="H82" s="2">
        <v>241</v>
      </c>
      <c r="I82" s="2">
        <v>241</v>
      </c>
      <c r="J82" s="2">
        <v>475</v>
      </c>
      <c r="K82" s="2">
        <v>807</v>
      </c>
      <c r="L82" s="2">
        <v>929</v>
      </c>
    </row>
    <row r="83" spans="1:37" x14ac:dyDescent="0.35">
      <c r="A83" t="s">
        <v>48</v>
      </c>
      <c r="B83" t="s">
        <v>0</v>
      </c>
      <c r="C83" s="2">
        <v>12269</v>
      </c>
      <c r="D83" s="2">
        <v>12269</v>
      </c>
      <c r="E83" s="2">
        <v>12269</v>
      </c>
      <c r="F83" s="2">
        <v>12269</v>
      </c>
      <c r="G83" s="2">
        <v>12269</v>
      </c>
      <c r="H83" s="2">
        <v>12269</v>
      </c>
      <c r="I83" s="2">
        <v>12269</v>
      </c>
      <c r="J83" s="2">
        <v>12269</v>
      </c>
      <c r="K83" s="2">
        <v>12269</v>
      </c>
      <c r="L83" s="2">
        <v>12269</v>
      </c>
    </row>
    <row r="87" spans="1:3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</row>
    <row r="88" spans="1:3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</row>
    <row r="89" spans="1:3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</row>
    <row r="90" spans="1:3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</row>
    <row r="91" spans="1:3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</row>
    <row r="92" spans="1:3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</row>
    <row r="93" spans="1:3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</row>
    <row r="94" spans="1:37" x14ac:dyDescent="0.35">
      <c r="A94" s="291" t="s">
        <v>59</v>
      </c>
      <c r="B94" s="291" t="s">
        <v>2</v>
      </c>
      <c r="C94" s="291" t="s">
        <v>3</v>
      </c>
      <c r="D94" t="s">
        <v>4</v>
      </c>
      <c r="E94" t="s">
        <v>5</v>
      </c>
      <c r="F94" t="s">
        <v>6</v>
      </c>
      <c r="G94" t="s">
        <v>7</v>
      </c>
      <c r="H94" t="s">
        <v>8</v>
      </c>
      <c r="I94" t="s">
        <v>9</v>
      </c>
      <c r="J94" t="s">
        <v>10</v>
      </c>
      <c r="K94" t="s">
        <v>11</v>
      </c>
      <c r="L94" t="s">
        <v>12</v>
      </c>
    </row>
    <row r="95" spans="1:37" x14ac:dyDescent="0.35">
      <c r="A95" s="291" t="s">
        <v>0</v>
      </c>
      <c r="B95" s="291" t="s">
        <v>0</v>
      </c>
      <c r="C95" s="291" t="s">
        <v>17</v>
      </c>
      <c r="D95" t="s">
        <v>226</v>
      </c>
      <c r="E95" t="s">
        <v>227</v>
      </c>
      <c r="F95" t="s">
        <v>228</v>
      </c>
      <c r="G95" t="s">
        <v>229</v>
      </c>
      <c r="H95" t="s">
        <v>230</v>
      </c>
      <c r="I95" t="s">
        <v>231</v>
      </c>
      <c r="J95" t="s">
        <v>232</v>
      </c>
      <c r="K95" t="s">
        <v>233</v>
      </c>
      <c r="L95" t="s">
        <v>234</v>
      </c>
      <c r="AB95" t="s">
        <v>2526</v>
      </c>
      <c r="AC95" t="s">
        <v>2525</v>
      </c>
      <c r="AD95" t="s">
        <v>2524</v>
      </c>
      <c r="AE95" t="s">
        <v>2523</v>
      </c>
      <c r="AF95" t="s">
        <v>759</v>
      </c>
      <c r="AG95" t="s">
        <v>2522</v>
      </c>
      <c r="AH95" t="s">
        <v>2521</v>
      </c>
      <c r="AI95" t="s">
        <v>2520</v>
      </c>
      <c r="AJ95" t="s">
        <v>2519</v>
      </c>
      <c r="AK95" t="s">
        <v>2518</v>
      </c>
    </row>
    <row r="96" spans="1:37" x14ac:dyDescent="0.35">
      <c r="A96" s="291" t="s">
        <v>2804</v>
      </c>
      <c r="B96" s="291" t="s">
        <v>33</v>
      </c>
      <c r="C96" s="293">
        <v>883</v>
      </c>
      <c r="D96" s="1">
        <v>35</v>
      </c>
      <c r="E96" s="1">
        <v>3</v>
      </c>
      <c r="F96" s="1">
        <v>8</v>
      </c>
      <c r="G96" s="1">
        <v>13</v>
      </c>
      <c r="H96" s="1">
        <v>3</v>
      </c>
      <c r="I96" s="1">
        <v>80</v>
      </c>
      <c r="J96" s="1">
        <v>48</v>
      </c>
      <c r="K96" s="1">
        <v>24</v>
      </c>
      <c r="L96" s="1">
        <v>184</v>
      </c>
      <c r="X96" t="str">
        <f>LEFT(MID(A96,FIND("(",A96)+1,LEN(A96)),FIND(")",MID(A96,FIND("(",A96)+1,LEN(A96)))-1)</f>
        <v>GRN</v>
      </c>
      <c r="Z96" t="str">
        <f>Y97</f>
        <v>Elected</v>
      </c>
      <c r="AB96">
        <v>6</v>
      </c>
      <c r="AC96" s="238">
        <v>26020</v>
      </c>
      <c r="AD96" s="238">
        <f>AH96+AF96</f>
        <v>10800</v>
      </c>
      <c r="AE96" s="227">
        <f>SUM(AD96/AC96*100)</f>
        <v>41.506533435818596</v>
      </c>
      <c r="AF96">
        <v>108</v>
      </c>
      <c r="AG96" s="227">
        <f>SUM(AF96/AC96*100)</f>
        <v>0.41506533435818599</v>
      </c>
      <c r="AH96" s="238">
        <v>10692</v>
      </c>
      <c r="AI96">
        <v>15</v>
      </c>
      <c r="AJ96">
        <v>2</v>
      </c>
      <c r="AK96" s="227">
        <f>SUM(AJ96/AI96*100)</f>
        <v>13.333333333333334</v>
      </c>
    </row>
    <row r="97" spans="1:30" x14ac:dyDescent="0.35">
      <c r="A97" s="291" t="s">
        <v>0</v>
      </c>
      <c r="B97" s="291" t="s">
        <v>0</v>
      </c>
      <c r="C97" s="293">
        <v>883</v>
      </c>
      <c r="D97" s="2">
        <v>918</v>
      </c>
      <c r="E97" s="2">
        <v>921</v>
      </c>
      <c r="F97" s="2">
        <v>929</v>
      </c>
      <c r="G97" s="2">
        <v>942</v>
      </c>
      <c r="H97" s="2">
        <v>945</v>
      </c>
      <c r="I97" s="2">
        <v>1025</v>
      </c>
      <c r="J97" s="2">
        <v>1073</v>
      </c>
      <c r="K97" s="2">
        <v>1097</v>
      </c>
      <c r="L97" s="2">
        <v>1281</v>
      </c>
      <c r="Y97" t="str">
        <f>IF(EXACT(A96,UPPER(A96)),"Elected","Excluded")</f>
        <v>Elected</v>
      </c>
    </row>
    <row r="98" spans="1:30" x14ac:dyDescent="0.35">
      <c r="A98" s="291" t="s">
        <v>235</v>
      </c>
      <c r="B98" s="291" t="s">
        <v>33</v>
      </c>
      <c r="C98" s="293">
        <v>624</v>
      </c>
      <c r="D98" s="1">
        <v>108</v>
      </c>
      <c r="E98" s="1">
        <v>3</v>
      </c>
      <c r="F98" s="1">
        <v>10</v>
      </c>
      <c r="G98" s="1">
        <v>1</v>
      </c>
      <c r="H98" s="1">
        <v>3</v>
      </c>
      <c r="I98" s="1">
        <v>16</v>
      </c>
      <c r="J98" s="1">
        <v>62</v>
      </c>
      <c r="K98" s="1">
        <v>31</v>
      </c>
      <c r="L98" s="1">
        <v>-858</v>
      </c>
      <c r="X98" t="str">
        <f t="shared" ref="X98" si="89">LEFT(MID(A98,FIND("(",A98)+1,LEN(A98)),FIND(")",MID(A98,FIND("(",A98)+1,LEN(A98)))-1)</f>
        <v>FF</v>
      </c>
      <c r="Z98" t="str">
        <f>Y99</f>
        <v>Excluded</v>
      </c>
      <c r="AC98" t="s">
        <v>3692</v>
      </c>
      <c r="AD98" t="s">
        <v>3693</v>
      </c>
    </row>
    <row r="99" spans="1:30" x14ac:dyDescent="0.35">
      <c r="A99" s="291" t="s">
        <v>0</v>
      </c>
      <c r="B99" s="291" t="s">
        <v>0</v>
      </c>
      <c r="C99" s="293">
        <v>624</v>
      </c>
      <c r="D99" s="2">
        <v>732</v>
      </c>
      <c r="E99" s="2">
        <v>735</v>
      </c>
      <c r="F99" s="2">
        <v>745</v>
      </c>
      <c r="G99" s="2">
        <v>746</v>
      </c>
      <c r="H99" s="2">
        <v>749</v>
      </c>
      <c r="I99" s="2">
        <v>765</v>
      </c>
      <c r="J99" s="2">
        <v>827</v>
      </c>
      <c r="K99" s="2">
        <v>858</v>
      </c>
      <c r="L99" s="2">
        <v>0</v>
      </c>
      <c r="Y99" t="str">
        <f t="shared" ref="Y99" si="90">IF(EXACT(A98,UPPER(A98)),"Elected","Excluded")</f>
        <v>Excluded</v>
      </c>
      <c r="AC99">
        <v>5</v>
      </c>
      <c r="AD99">
        <v>5</v>
      </c>
    </row>
    <row r="100" spans="1:30" x14ac:dyDescent="0.35">
      <c r="A100" s="291" t="s">
        <v>2793</v>
      </c>
      <c r="B100" s="291" t="s">
        <v>31</v>
      </c>
      <c r="C100" s="293">
        <v>527</v>
      </c>
      <c r="D100" s="1">
        <v>12</v>
      </c>
      <c r="E100" s="1">
        <v>1</v>
      </c>
      <c r="F100" s="1">
        <v>17</v>
      </c>
      <c r="G100" s="1">
        <v>1</v>
      </c>
      <c r="H100" s="1">
        <v>79</v>
      </c>
      <c r="I100" s="1">
        <v>16</v>
      </c>
      <c r="J100" s="1">
        <v>-653</v>
      </c>
      <c r="K100" s="1">
        <v>0</v>
      </c>
      <c r="L100" s="1">
        <v>0</v>
      </c>
      <c r="X100" t="str">
        <f t="shared" ref="X100" si="91">LEFT(MID(A100,FIND("(",A100)+1,LEN(A100)),FIND(")",MID(A100,FIND("(",A100)+1,LEN(A100)))-1)</f>
        <v>ANT</v>
      </c>
      <c r="Z100" t="str">
        <f t="shared" ref="Z100" si="92">Y101</f>
        <v>Excluded</v>
      </c>
    </row>
    <row r="101" spans="1:30" x14ac:dyDescent="0.35">
      <c r="A101" s="291" t="s">
        <v>0</v>
      </c>
      <c r="B101" s="291" t="s">
        <v>0</v>
      </c>
      <c r="C101" s="293">
        <v>527</v>
      </c>
      <c r="D101" s="2">
        <v>539</v>
      </c>
      <c r="E101" s="2">
        <v>540</v>
      </c>
      <c r="F101" s="2">
        <v>557</v>
      </c>
      <c r="G101" s="2">
        <v>558</v>
      </c>
      <c r="H101" s="2">
        <v>637</v>
      </c>
      <c r="I101" s="2">
        <v>653</v>
      </c>
      <c r="J101" s="2">
        <v>0</v>
      </c>
      <c r="K101" s="2">
        <v>0</v>
      </c>
      <c r="L101" s="2">
        <v>0</v>
      </c>
      <c r="Y101" t="str">
        <f t="shared" ref="Y101" si="93">IF(EXACT(A100,UPPER(A100)),"Elected","Excluded")</f>
        <v>Excluded</v>
      </c>
    </row>
    <row r="102" spans="1:30" x14ac:dyDescent="0.35">
      <c r="A102" s="291" t="s">
        <v>2783</v>
      </c>
      <c r="B102" s="291" t="s">
        <v>33</v>
      </c>
      <c r="C102" s="293">
        <v>879</v>
      </c>
      <c r="D102" s="1">
        <v>16</v>
      </c>
      <c r="E102" s="1">
        <v>2</v>
      </c>
      <c r="F102" s="1">
        <v>34</v>
      </c>
      <c r="G102" s="1">
        <v>4</v>
      </c>
      <c r="H102" s="1">
        <v>68</v>
      </c>
      <c r="I102" s="1">
        <v>12</v>
      </c>
      <c r="J102" s="1">
        <v>137</v>
      </c>
      <c r="K102" s="1">
        <v>45</v>
      </c>
      <c r="L102" s="1">
        <v>114</v>
      </c>
      <c r="X102" t="str">
        <f t="shared" ref="X102" si="94">LEFT(MID(A102,FIND("(",A102)+1,LEN(A102)),FIND(")",MID(A102,FIND("(",A102)+1,LEN(A102)))-1)</f>
        <v>NON-P</v>
      </c>
      <c r="Z102" t="str">
        <f t="shared" ref="Z102" si="95">Y103</f>
        <v>Elected</v>
      </c>
    </row>
    <row r="103" spans="1:30" x14ac:dyDescent="0.35">
      <c r="A103" s="291" t="s">
        <v>0</v>
      </c>
      <c r="B103" s="291" t="s">
        <v>0</v>
      </c>
      <c r="C103" s="293">
        <v>879</v>
      </c>
      <c r="D103" s="2">
        <v>895</v>
      </c>
      <c r="E103" s="2">
        <v>897</v>
      </c>
      <c r="F103" s="2">
        <v>931</v>
      </c>
      <c r="G103" s="2">
        <v>935</v>
      </c>
      <c r="H103" s="2">
        <v>1003</v>
      </c>
      <c r="I103" s="2">
        <v>1015</v>
      </c>
      <c r="J103" s="2">
        <v>1152</v>
      </c>
      <c r="K103" s="2">
        <v>1197</v>
      </c>
      <c r="L103" s="2">
        <v>1311</v>
      </c>
      <c r="Y103" t="str">
        <f t="shared" ref="Y103" si="96">IF(EXACT(A102,UPPER(A102)),"Elected","Excluded")</f>
        <v>Elected</v>
      </c>
    </row>
    <row r="104" spans="1:30" x14ac:dyDescent="0.35">
      <c r="A104" s="291" t="s">
        <v>2801</v>
      </c>
      <c r="B104" s="291" t="s">
        <v>33</v>
      </c>
      <c r="C104" s="293">
        <v>200</v>
      </c>
      <c r="D104" s="1">
        <v>12</v>
      </c>
      <c r="E104" s="1">
        <v>2</v>
      </c>
      <c r="F104" s="1">
        <v>-214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X104" t="str">
        <f t="shared" ref="X104" si="97">LEFT(MID(A104,FIND("(",A104)+1,LEN(A104)),FIND(")",MID(A104,FIND("(",A104)+1,LEN(A104)))-1)</f>
        <v>INDI</v>
      </c>
      <c r="Z104" t="str">
        <f>Y105</f>
        <v>Excluded</v>
      </c>
    </row>
    <row r="105" spans="1:30" x14ac:dyDescent="0.35">
      <c r="A105" s="291" t="s">
        <v>0</v>
      </c>
      <c r="B105" s="291" t="s">
        <v>0</v>
      </c>
      <c r="C105" s="293">
        <v>200</v>
      </c>
      <c r="D105" s="2">
        <v>212</v>
      </c>
      <c r="E105" s="2">
        <v>214</v>
      </c>
      <c r="F105" s="2">
        <v>0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Y105" t="str">
        <f t="shared" ref="Y105" si="98">IF(EXACT(A104,UPPER(A104)),"Elected","Excluded")</f>
        <v>Excluded</v>
      </c>
    </row>
    <row r="106" spans="1:30" x14ac:dyDescent="0.35">
      <c r="A106" s="291" t="s">
        <v>236</v>
      </c>
      <c r="B106" s="291" t="s">
        <v>31</v>
      </c>
      <c r="C106" s="293">
        <v>846</v>
      </c>
      <c r="D106" s="1">
        <v>7</v>
      </c>
      <c r="E106" s="1">
        <v>1</v>
      </c>
      <c r="F106" s="1">
        <v>11</v>
      </c>
      <c r="G106" s="1">
        <v>22</v>
      </c>
      <c r="H106" s="1">
        <v>9</v>
      </c>
      <c r="I106" s="1">
        <v>31</v>
      </c>
      <c r="J106" s="1">
        <v>52</v>
      </c>
      <c r="K106" s="1">
        <v>468</v>
      </c>
      <c r="L106" s="1">
        <v>44</v>
      </c>
      <c r="X106" t="str">
        <f t="shared" ref="X106" si="99">LEFT(MID(A106,FIND("(",A106)+1,LEN(A106)),FIND(")",MID(A106,FIND("(",A106)+1,LEN(A106)))-1)</f>
        <v>SF</v>
      </c>
      <c r="Z106" t="str">
        <f t="shared" ref="Z106" si="100">Y107</f>
        <v>Elected</v>
      </c>
    </row>
    <row r="107" spans="1:30" x14ac:dyDescent="0.35">
      <c r="A107" s="291" t="s">
        <v>0</v>
      </c>
      <c r="B107" s="291" t="s">
        <v>0</v>
      </c>
      <c r="C107" s="293">
        <v>846</v>
      </c>
      <c r="D107" s="2">
        <v>853</v>
      </c>
      <c r="E107" s="2">
        <v>854</v>
      </c>
      <c r="F107" s="2">
        <v>865</v>
      </c>
      <c r="G107" s="2">
        <v>887</v>
      </c>
      <c r="H107" s="2">
        <v>896</v>
      </c>
      <c r="I107" s="2">
        <v>927</v>
      </c>
      <c r="J107" s="2">
        <v>979</v>
      </c>
      <c r="K107" s="2">
        <v>1447</v>
      </c>
      <c r="L107" s="2">
        <v>1491</v>
      </c>
      <c r="Y107" t="str">
        <f t="shared" ref="Y107" si="101">IF(EXACT(A106,UPPER(A106)),"Elected","Excluded")</f>
        <v>Elected</v>
      </c>
    </row>
    <row r="108" spans="1:30" x14ac:dyDescent="0.35">
      <c r="A108" s="291" t="s">
        <v>237</v>
      </c>
      <c r="B108" s="291" t="s">
        <v>33</v>
      </c>
      <c r="C108" s="293">
        <v>226</v>
      </c>
      <c r="D108" s="1">
        <v>1</v>
      </c>
      <c r="E108" s="1">
        <v>1</v>
      </c>
      <c r="F108" s="1">
        <v>3</v>
      </c>
      <c r="G108" s="1">
        <v>-231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X108" t="str">
        <f t="shared" ref="X108" si="102">LEFT(MID(A108,FIND("(",A108)+1,LEN(A108)),FIND(")",MID(A108,FIND("(",A108)+1,LEN(A108)))-1)</f>
        <v>PBP</v>
      </c>
      <c r="Z108" t="str">
        <f t="shared" ref="Z108" si="103">Y109</f>
        <v>Excluded</v>
      </c>
    </row>
    <row r="109" spans="1:30" x14ac:dyDescent="0.35">
      <c r="A109" s="291" t="s">
        <v>0</v>
      </c>
      <c r="B109" s="291" t="s">
        <v>0</v>
      </c>
      <c r="C109" s="293">
        <v>226</v>
      </c>
      <c r="D109" s="2">
        <v>227</v>
      </c>
      <c r="E109" s="2">
        <v>228</v>
      </c>
      <c r="F109" s="2">
        <v>231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Y109" t="str">
        <f t="shared" ref="Y109" si="104">IF(EXACT(A108,UPPER(A108)),"Elected","Excluded")</f>
        <v>Excluded</v>
      </c>
    </row>
    <row r="110" spans="1:30" x14ac:dyDescent="0.35">
      <c r="A110" s="291" t="s">
        <v>2797</v>
      </c>
      <c r="B110" s="291" t="s">
        <v>33</v>
      </c>
      <c r="C110" s="293">
        <v>338</v>
      </c>
      <c r="D110" s="1">
        <v>14</v>
      </c>
      <c r="E110" s="1">
        <v>6</v>
      </c>
      <c r="F110" s="1">
        <v>4</v>
      </c>
      <c r="G110" s="1">
        <v>34</v>
      </c>
      <c r="H110" s="1">
        <v>2</v>
      </c>
      <c r="I110" s="1">
        <v>-398</v>
      </c>
      <c r="J110" s="1">
        <v>0</v>
      </c>
      <c r="K110" s="1">
        <v>0</v>
      </c>
      <c r="L110" s="1">
        <v>0</v>
      </c>
      <c r="X110" t="str">
        <f t="shared" ref="X110" si="105">LEFT(MID(A110,FIND("(",A110)+1,LEN(A110)),FIND(")",MID(A110,FIND("(",A110)+1,LEN(A110)))-1)</f>
        <v>LAB</v>
      </c>
      <c r="Z110" t="str">
        <f t="shared" ref="Z110" si="106">Y111</f>
        <v>Excluded</v>
      </c>
    </row>
    <row r="111" spans="1:30" x14ac:dyDescent="0.35">
      <c r="A111" s="291" t="s">
        <v>0</v>
      </c>
      <c r="B111" s="291" t="s">
        <v>0</v>
      </c>
      <c r="C111" s="293">
        <v>338</v>
      </c>
      <c r="D111" s="2">
        <v>352</v>
      </c>
      <c r="E111" s="2">
        <v>358</v>
      </c>
      <c r="F111" s="2">
        <v>362</v>
      </c>
      <c r="G111" s="2">
        <v>396</v>
      </c>
      <c r="H111" s="2">
        <v>398</v>
      </c>
      <c r="I111" s="2">
        <v>0</v>
      </c>
      <c r="J111" s="2">
        <v>0</v>
      </c>
      <c r="K111" s="2">
        <v>0</v>
      </c>
      <c r="L111" s="2">
        <v>0</v>
      </c>
      <c r="Y111" t="str">
        <f t="shared" ref="Y111" si="107">IF(EXACT(A110,UPPER(A110)),"Elected","Excluded")</f>
        <v>Excluded</v>
      </c>
    </row>
    <row r="112" spans="1:30" x14ac:dyDescent="0.35">
      <c r="A112" s="291" t="s">
        <v>238</v>
      </c>
      <c r="B112" s="291" t="s">
        <v>33</v>
      </c>
      <c r="C112" s="293">
        <v>1402</v>
      </c>
      <c r="D112" s="1">
        <v>87</v>
      </c>
      <c r="E112" s="1">
        <v>1</v>
      </c>
      <c r="F112" s="1">
        <v>12</v>
      </c>
      <c r="G112" s="1">
        <v>1</v>
      </c>
      <c r="H112" s="1">
        <v>5</v>
      </c>
      <c r="I112" s="1">
        <v>29</v>
      </c>
      <c r="J112" s="1">
        <v>0</v>
      </c>
      <c r="K112" s="1">
        <v>0</v>
      </c>
      <c r="L112" s="1">
        <v>0</v>
      </c>
      <c r="X112" t="str">
        <f t="shared" ref="X112" si="108">LEFT(MID(A112,FIND("(",A112)+1,LEN(A112)),FIND(")",MID(A112,FIND("(",A112)+1,LEN(A112)))-1)</f>
        <v>FF</v>
      </c>
      <c r="Z112" t="str">
        <f t="shared" ref="Z112" si="109">Y113</f>
        <v>Elected</v>
      </c>
    </row>
    <row r="113" spans="1:26" x14ac:dyDescent="0.35">
      <c r="A113" s="291" t="s">
        <v>0</v>
      </c>
      <c r="B113" s="291" t="s">
        <v>0</v>
      </c>
      <c r="C113" s="293">
        <v>1402</v>
      </c>
      <c r="D113" s="2">
        <v>1489</v>
      </c>
      <c r="E113" s="2">
        <v>1490</v>
      </c>
      <c r="F113" s="2">
        <v>1502</v>
      </c>
      <c r="G113" s="2">
        <v>1503</v>
      </c>
      <c r="H113" s="2">
        <v>1508</v>
      </c>
      <c r="I113" s="2">
        <v>1537</v>
      </c>
      <c r="J113" s="2">
        <v>1537</v>
      </c>
      <c r="K113" s="2">
        <v>1537</v>
      </c>
      <c r="L113" s="2">
        <v>1537</v>
      </c>
      <c r="Y113" t="str">
        <f t="shared" ref="Y113" si="110">IF(EXACT(A112,UPPER(A112)),"Elected","Excluded")</f>
        <v>Elected</v>
      </c>
    </row>
    <row r="114" spans="1:26" x14ac:dyDescent="0.35">
      <c r="A114" s="291" t="s">
        <v>239</v>
      </c>
      <c r="B114" s="291" t="s">
        <v>33</v>
      </c>
      <c r="C114" s="293">
        <v>616</v>
      </c>
      <c r="D114" s="1">
        <v>12</v>
      </c>
      <c r="E114" s="1">
        <v>1</v>
      </c>
      <c r="F114" s="1">
        <v>14</v>
      </c>
      <c r="G114" s="1">
        <v>23</v>
      </c>
      <c r="H114" s="1">
        <v>23</v>
      </c>
      <c r="I114" s="1">
        <v>12</v>
      </c>
      <c r="J114" s="1">
        <v>33</v>
      </c>
      <c r="K114" s="1">
        <v>-734</v>
      </c>
      <c r="L114" s="1">
        <v>0</v>
      </c>
      <c r="X114" t="str">
        <f t="shared" ref="X114" si="111">LEFT(MID(A114,FIND("(",A114)+1,LEN(A114)),FIND(")",MID(A114,FIND("(",A114)+1,LEN(A114)))-1)</f>
        <v>SF</v>
      </c>
      <c r="Z114" t="str">
        <f t="shared" ref="Z114" si="112">Y115</f>
        <v>Excluded</v>
      </c>
    </row>
    <row r="115" spans="1:26" x14ac:dyDescent="0.35">
      <c r="A115" s="291" t="s">
        <v>0</v>
      </c>
      <c r="B115" s="291" t="s">
        <v>0</v>
      </c>
      <c r="C115" s="293">
        <v>616</v>
      </c>
      <c r="D115" s="2">
        <v>628</v>
      </c>
      <c r="E115" s="2">
        <v>629</v>
      </c>
      <c r="F115" s="2">
        <v>643</v>
      </c>
      <c r="G115" s="2">
        <v>666</v>
      </c>
      <c r="H115" s="2">
        <v>689</v>
      </c>
      <c r="I115" s="2">
        <v>701</v>
      </c>
      <c r="J115" s="2">
        <v>734</v>
      </c>
      <c r="K115" s="2">
        <v>0</v>
      </c>
      <c r="L115" s="2">
        <v>0</v>
      </c>
      <c r="Y115" t="str">
        <f t="shared" ref="Y115" si="113">IF(EXACT(A114,UPPER(A114)),"Elected","Excluded")</f>
        <v>Excluded</v>
      </c>
    </row>
    <row r="116" spans="1:26" x14ac:dyDescent="0.35">
      <c r="A116" s="291" t="s">
        <v>240</v>
      </c>
      <c r="B116" s="291" t="s">
        <v>33</v>
      </c>
      <c r="C116" s="293">
        <v>330</v>
      </c>
      <c r="D116" s="1">
        <v>4</v>
      </c>
      <c r="E116" s="1">
        <v>1</v>
      </c>
      <c r="F116" s="1">
        <v>38</v>
      </c>
      <c r="G116" s="1">
        <v>3</v>
      </c>
      <c r="H116" s="1">
        <v>-376</v>
      </c>
      <c r="I116" s="1">
        <v>0</v>
      </c>
      <c r="J116" s="1">
        <v>0</v>
      </c>
      <c r="K116" s="1">
        <v>0</v>
      </c>
      <c r="L116" s="1">
        <v>0</v>
      </c>
      <c r="X116" t="str">
        <f t="shared" ref="X116" si="114">LEFT(MID(A116,FIND("(",A116)+1,LEN(A116)),FIND(")",MID(A116,FIND("(",A116)+1,LEN(A116)))-1)</f>
        <v>IF</v>
      </c>
      <c r="Z116" t="str">
        <f t="shared" ref="Z116" si="115">Y117</f>
        <v>Excluded</v>
      </c>
    </row>
    <row r="117" spans="1:26" x14ac:dyDescent="0.35">
      <c r="A117" s="291" t="s">
        <v>0</v>
      </c>
      <c r="B117" s="291" t="s">
        <v>0</v>
      </c>
      <c r="C117" s="293">
        <v>330</v>
      </c>
      <c r="D117" s="2">
        <v>334</v>
      </c>
      <c r="E117" s="2">
        <v>335</v>
      </c>
      <c r="F117" s="2">
        <v>373</v>
      </c>
      <c r="G117" s="2">
        <v>376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Y117" t="str">
        <f t="shared" ref="Y117" si="116">IF(EXACT(A116,UPPER(A116)),"Elected","Excluded")</f>
        <v>Excluded</v>
      </c>
    </row>
    <row r="118" spans="1:26" x14ac:dyDescent="0.35">
      <c r="A118" s="291" t="s">
        <v>2784</v>
      </c>
      <c r="B118" s="291" t="s">
        <v>33</v>
      </c>
      <c r="C118" s="293">
        <v>845</v>
      </c>
      <c r="D118" s="1">
        <v>9</v>
      </c>
      <c r="E118" s="1">
        <v>0</v>
      </c>
      <c r="F118" s="1">
        <v>21</v>
      </c>
      <c r="G118" s="1">
        <v>17</v>
      </c>
      <c r="H118" s="1">
        <v>89</v>
      </c>
      <c r="I118" s="1">
        <v>16</v>
      </c>
      <c r="J118" s="1">
        <v>91</v>
      </c>
      <c r="K118" s="1">
        <v>46</v>
      </c>
      <c r="L118" s="1">
        <v>42</v>
      </c>
      <c r="X118" t="str">
        <f t="shared" ref="X118" si="117">LEFT(MID(A118,FIND("(",A118)+1,LEN(A118)),FIND(")",MID(A118,FIND("(",A118)+1,LEN(A118)))-1)</f>
        <v>NON-P</v>
      </c>
      <c r="Z118" t="str">
        <f t="shared" ref="Z118" si="118">Y119</f>
        <v>Excluded</v>
      </c>
    </row>
    <row r="119" spans="1:26" x14ac:dyDescent="0.35">
      <c r="A119" s="291" t="s">
        <v>0</v>
      </c>
      <c r="B119" s="291" t="s">
        <v>0</v>
      </c>
      <c r="C119" s="293">
        <v>845</v>
      </c>
      <c r="D119" s="2">
        <v>854</v>
      </c>
      <c r="E119" s="2">
        <v>854</v>
      </c>
      <c r="F119" s="2">
        <v>875</v>
      </c>
      <c r="G119" s="2">
        <v>892</v>
      </c>
      <c r="H119" s="2">
        <v>981</v>
      </c>
      <c r="I119" s="2">
        <v>997</v>
      </c>
      <c r="J119" s="2">
        <v>1088</v>
      </c>
      <c r="K119" s="2">
        <v>1134</v>
      </c>
      <c r="L119" s="2">
        <v>1176</v>
      </c>
      <c r="Y119" t="str">
        <f t="shared" ref="Y119" si="119">IF(EXACT(A118,UPPER(A118)),"Elected","Excluded")</f>
        <v>Excluded</v>
      </c>
    </row>
    <row r="120" spans="1:26" x14ac:dyDescent="0.35">
      <c r="A120" s="291" t="s">
        <v>241</v>
      </c>
      <c r="B120" s="291" t="s">
        <v>33</v>
      </c>
      <c r="C120" s="293">
        <v>1870</v>
      </c>
      <c r="D120" s="1">
        <v>-342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X120" t="str">
        <f t="shared" ref="X120" si="120">LEFT(MID(A120,FIND("(",A120)+1,LEN(A120)),FIND(")",MID(A120,FIND("(",A120)+1,LEN(A120)))-1)</f>
        <v>FG</v>
      </c>
      <c r="Z120" t="str">
        <f t="shared" ref="Z120" si="121">Y121</f>
        <v>Elected</v>
      </c>
    </row>
    <row r="121" spans="1:26" x14ac:dyDescent="0.35">
      <c r="A121" s="291" t="s">
        <v>0</v>
      </c>
      <c r="B121" s="291" t="s">
        <v>0</v>
      </c>
      <c r="C121" s="293">
        <v>1870</v>
      </c>
      <c r="D121" s="2">
        <v>1528</v>
      </c>
      <c r="E121" s="2">
        <v>1528</v>
      </c>
      <c r="F121" s="2">
        <v>1528</v>
      </c>
      <c r="G121" s="2">
        <v>1528</v>
      </c>
      <c r="H121" s="2">
        <v>1528</v>
      </c>
      <c r="I121" s="2">
        <v>1528</v>
      </c>
      <c r="J121" s="2">
        <v>1528</v>
      </c>
      <c r="K121" s="2">
        <v>1528</v>
      </c>
      <c r="L121" s="2">
        <v>1528</v>
      </c>
      <c r="Y121" t="str">
        <f t="shared" ref="Y121" si="122">IF(EXACT(A120,UPPER(A120)),"Elected","Excluded")</f>
        <v>Elected</v>
      </c>
    </row>
    <row r="122" spans="1:26" x14ac:dyDescent="0.35">
      <c r="A122" s="291" t="s">
        <v>2785</v>
      </c>
      <c r="B122" s="291" t="s">
        <v>33</v>
      </c>
      <c r="C122" s="293">
        <v>25</v>
      </c>
      <c r="D122" s="1">
        <v>3</v>
      </c>
      <c r="E122" s="1">
        <v>-28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X122" t="str">
        <f t="shared" ref="X122" si="123">LEFT(MID(A122,FIND("(",A122)+1,LEN(A122)),FIND(")",MID(A122,FIND("(",A122)+1,LEN(A122)))-1)</f>
        <v>NON-P</v>
      </c>
      <c r="Z122" t="str">
        <f t="shared" ref="Z122" si="124">Y123</f>
        <v>Excluded</v>
      </c>
    </row>
    <row r="123" spans="1:26" x14ac:dyDescent="0.35">
      <c r="A123" s="291" t="s">
        <v>0</v>
      </c>
      <c r="B123" s="291" t="s">
        <v>0</v>
      </c>
      <c r="C123" s="293">
        <v>25</v>
      </c>
      <c r="D123" s="2">
        <v>28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Y123" t="str">
        <f t="shared" ref="Y123" si="125">IF(EXACT(A122,UPPER(A122)),"Elected","Excluded")</f>
        <v>Excluded</v>
      </c>
    </row>
    <row r="124" spans="1:26" x14ac:dyDescent="0.35">
      <c r="A124" s="291" t="s">
        <v>242</v>
      </c>
      <c r="B124" s="291" t="s">
        <v>33</v>
      </c>
      <c r="C124" s="293">
        <v>1081</v>
      </c>
      <c r="D124" s="1">
        <v>22</v>
      </c>
      <c r="E124" s="1">
        <v>2</v>
      </c>
      <c r="F124" s="1">
        <v>9</v>
      </c>
      <c r="G124" s="1">
        <v>102</v>
      </c>
      <c r="H124" s="1">
        <v>12</v>
      </c>
      <c r="I124" s="1">
        <v>127</v>
      </c>
      <c r="J124" s="1">
        <v>42</v>
      </c>
      <c r="K124" s="1">
        <v>50</v>
      </c>
      <c r="L124" s="1">
        <v>108</v>
      </c>
      <c r="X124" t="str">
        <f t="shared" ref="X124" si="126">LEFT(MID(A124,FIND("(",A124)+1,LEN(A124)),FIND(")",MID(A124,FIND("(",A124)+1,LEN(A124)))-1)</f>
        <v>SD</v>
      </c>
      <c r="Z124" t="str">
        <f t="shared" ref="Z124" si="127">Y125</f>
        <v>Elected</v>
      </c>
    </row>
    <row r="125" spans="1:26" x14ac:dyDescent="0.35">
      <c r="A125" s="291" t="s">
        <v>0</v>
      </c>
      <c r="B125" s="291" t="s">
        <v>0</v>
      </c>
      <c r="C125" s="293">
        <v>1081</v>
      </c>
      <c r="D125" s="2">
        <v>1103</v>
      </c>
      <c r="E125" s="2">
        <v>1105</v>
      </c>
      <c r="F125" s="2">
        <v>1114</v>
      </c>
      <c r="G125" s="2">
        <v>1216</v>
      </c>
      <c r="H125" s="2">
        <v>1228</v>
      </c>
      <c r="I125" s="2">
        <v>1355</v>
      </c>
      <c r="J125" s="2">
        <v>1397</v>
      </c>
      <c r="K125" s="2">
        <v>1447</v>
      </c>
      <c r="L125" s="2">
        <v>1555</v>
      </c>
      <c r="Y125" t="str">
        <f t="shared" ref="Y125" si="128">IF(EXACT(A124,UPPER(A124)),"Elected","Excluded")</f>
        <v>Elected</v>
      </c>
    </row>
    <row r="126" spans="1:26" x14ac:dyDescent="0.35">
      <c r="A126" s="291" t="s">
        <v>47</v>
      </c>
      <c r="B126" s="291" t="s">
        <v>0</v>
      </c>
      <c r="C126" s="292">
        <v>0</v>
      </c>
      <c r="D126" s="1">
        <f>(D96+D98+D100+D102+D104+D106+D108+D110+D112+D114+D116+D118+D120+D122+D124)*(-1)</f>
        <v>0</v>
      </c>
      <c r="E126" s="1">
        <f t="shared" ref="E126:L126" si="129">(E96+E98+E100+E102+E104+E106+E108+E110+E112+E114+E116+E118+E120+E122+E124)*(-1)</f>
        <v>4</v>
      </c>
      <c r="F126" s="1">
        <f t="shared" si="129"/>
        <v>33</v>
      </c>
      <c r="G126" s="1">
        <f t="shared" si="129"/>
        <v>10</v>
      </c>
      <c r="H126" s="1">
        <f t="shared" si="129"/>
        <v>83</v>
      </c>
      <c r="I126" s="1">
        <f t="shared" si="129"/>
        <v>59</v>
      </c>
      <c r="J126" s="1">
        <f t="shared" si="129"/>
        <v>188</v>
      </c>
      <c r="K126" s="1">
        <f t="shared" si="129"/>
        <v>70</v>
      </c>
      <c r="L126" s="1">
        <f t="shared" si="129"/>
        <v>366</v>
      </c>
    </row>
    <row r="127" spans="1:26" x14ac:dyDescent="0.35">
      <c r="A127" s="291" t="s">
        <v>0</v>
      </c>
      <c r="B127" s="291" t="s">
        <v>0</v>
      </c>
      <c r="C127" s="293">
        <v>0</v>
      </c>
      <c r="D127" s="2">
        <v>0</v>
      </c>
      <c r="E127" s="2">
        <v>4</v>
      </c>
      <c r="F127" s="2">
        <v>37</v>
      </c>
      <c r="G127" s="2">
        <v>47</v>
      </c>
      <c r="H127" s="2">
        <v>130</v>
      </c>
      <c r="I127" s="2">
        <v>189</v>
      </c>
      <c r="J127" s="2">
        <v>377</v>
      </c>
      <c r="K127" s="2">
        <v>447</v>
      </c>
      <c r="L127" s="2">
        <v>813</v>
      </c>
    </row>
    <row r="128" spans="1:26" x14ac:dyDescent="0.35">
      <c r="A128" t="s">
        <v>48</v>
      </c>
      <c r="B128" t="s">
        <v>0</v>
      </c>
      <c r="C128" s="2">
        <v>10692</v>
      </c>
      <c r="D128" s="2">
        <v>10692</v>
      </c>
      <c r="E128" s="2">
        <v>10692</v>
      </c>
      <c r="F128" s="2">
        <v>10692</v>
      </c>
      <c r="G128" s="2">
        <v>10692</v>
      </c>
      <c r="H128" s="2">
        <v>10692</v>
      </c>
      <c r="I128" s="2">
        <v>10692</v>
      </c>
      <c r="J128" s="2">
        <v>10692</v>
      </c>
      <c r="K128" s="2">
        <v>10692</v>
      </c>
      <c r="L128" s="2">
        <v>10692</v>
      </c>
    </row>
    <row r="132" spans="1:3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</row>
    <row r="133" spans="1:3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</row>
    <row r="134" spans="1:3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</row>
    <row r="135" spans="1:3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</row>
    <row r="136" spans="1:3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</row>
    <row r="137" spans="1:3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</row>
    <row r="138" spans="1:3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</row>
    <row r="139" spans="1:37" x14ac:dyDescent="0.35">
      <c r="A139" s="291" t="s">
        <v>243</v>
      </c>
      <c r="B139" s="291" t="s">
        <v>2</v>
      </c>
      <c r="C139" s="291" t="s">
        <v>3</v>
      </c>
      <c r="D139" t="s">
        <v>4</v>
      </c>
      <c r="E139" t="s">
        <v>5</v>
      </c>
      <c r="F139" t="s">
        <v>6</v>
      </c>
      <c r="G139" t="s">
        <v>7</v>
      </c>
      <c r="H139" t="s">
        <v>8</v>
      </c>
      <c r="I139" t="s">
        <v>9</v>
      </c>
      <c r="J139" t="s">
        <v>10</v>
      </c>
      <c r="K139" t="s">
        <v>11</v>
      </c>
      <c r="L139" t="s">
        <v>12</v>
      </c>
      <c r="M139" t="s">
        <v>13</v>
      </c>
      <c r="N139" t="s">
        <v>14</v>
      </c>
    </row>
    <row r="140" spans="1:37" x14ac:dyDescent="0.35">
      <c r="A140" s="291" t="s">
        <v>0</v>
      </c>
      <c r="B140" s="291" t="s">
        <v>0</v>
      </c>
      <c r="C140" s="291" t="s">
        <v>17</v>
      </c>
      <c r="D140" t="s">
        <v>244</v>
      </c>
      <c r="E140" t="s">
        <v>245</v>
      </c>
      <c r="F140" t="s">
        <v>246</v>
      </c>
      <c r="G140" t="s">
        <v>247</v>
      </c>
      <c r="H140" t="s">
        <v>248</v>
      </c>
      <c r="I140" t="s">
        <v>249</v>
      </c>
      <c r="J140" t="s">
        <v>250</v>
      </c>
      <c r="K140" t="s">
        <v>251</v>
      </c>
      <c r="L140" t="s">
        <v>252</v>
      </c>
      <c r="M140" t="s">
        <v>253</v>
      </c>
      <c r="N140" t="s">
        <v>254</v>
      </c>
      <c r="AB140" t="s">
        <v>2526</v>
      </c>
      <c r="AC140" t="s">
        <v>2525</v>
      </c>
      <c r="AD140" t="s">
        <v>2524</v>
      </c>
      <c r="AE140" t="s">
        <v>2523</v>
      </c>
      <c r="AF140" t="s">
        <v>759</v>
      </c>
      <c r="AG140" t="s">
        <v>2522</v>
      </c>
      <c r="AH140" t="s">
        <v>2521</v>
      </c>
      <c r="AI140" t="s">
        <v>2520</v>
      </c>
      <c r="AJ140" t="s">
        <v>2519</v>
      </c>
      <c r="AK140" t="s">
        <v>2518</v>
      </c>
    </row>
    <row r="141" spans="1:37" x14ac:dyDescent="0.35">
      <c r="A141" s="291" t="s">
        <v>2777</v>
      </c>
      <c r="B141" s="291" t="s">
        <v>31</v>
      </c>
      <c r="C141" s="293">
        <v>523</v>
      </c>
      <c r="D141" s="1">
        <v>9</v>
      </c>
      <c r="E141" s="1">
        <v>62</v>
      </c>
      <c r="F141" s="1">
        <v>35</v>
      </c>
      <c r="G141" s="1">
        <v>59</v>
      </c>
      <c r="H141" s="1">
        <v>42</v>
      </c>
      <c r="I141" s="1">
        <v>-730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X141" t="str">
        <f>LEFT(MID(A141,FIND("(",A141)+1,LEN(A141)),FIND(")",MID(A141,FIND("(",A141)+1,LEN(A141)))-1)</f>
        <v>NON-P</v>
      </c>
      <c r="Z141" t="str">
        <f>Y142</f>
        <v>Excluded</v>
      </c>
      <c r="AA141" s="258" t="s">
        <v>2776</v>
      </c>
      <c r="AB141">
        <v>6</v>
      </c>
      <c r="AC141" s="238">
        <v>34109</v>
      </c>
      <c r="AD141" s="238">
        <f>AH141+AF141</f>
        <v>15848</v>
      </c>
      <c r="AE141" s="227">
        <f>SUM(AD141/AC141*100)</f>
        <v>46.462810401946705</v>
      </c>
      <c r="AF141">
        <v>183</v>
      </c>
      <c r="AG141" s="227">
        <f>SUM(AF141/AC141*100)</f>
        <v>0.53651528921985392</v>
      </c>
      <c r="AH141" s="238">
        <v>15665</v>
      </c>
      <c r="AI141" s="239">
        <v>16</v>
      </c>
      <c r="AJ141" s="239">
        <v>7</v>
      </c>
      <c r="AK141" s="227">
        <f>SUM(AJ141/AI141*100)</f>
        <v>43.75</v>
      </c>
    </row>
    <row r="142" spans="1:37" x14ac:dyDescent="0.35">
      <c r="A142" s="291" t="s">
        <v>0</v>
      </c>
      <c r="B142" s="291" t="s">
        <v>0</v>
      </c>
      <c r="C142" s="293">
        <v>523</v>
      </c>
      <c r="D142" s="2">
        <v>532</v>
      </c>
      <c r="E142" s="2">
        <v>594</v>
      </c>
      <c r="F142" s="2">
        <v>629</v>
      </c>
      <c r="G142" s="2">
        <v>688</v>
      </c>
      <c r="H142" s="2">
        <v>730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Y142" t="str">
        <f>IF(EXACT(A141,UPPER(A141)),"Elected","Excluded")</f>
        <v>Excluded</v>
      </c>
    </row>
    <row r="143" spans="1:37" x14ac:dyDescent="0.35">
      <c r="A143" s="291" t="s">
        <v>255</v>
      </c>
      <c r="B143" s="291" t="s">
        <v>33</v>
      </c>
      <c r="C143" s="293">
        <v>1748</v>
      </c>
      <c r="D143" s="1">
        <v>2</v>
      </c>
      <c r="E143" s="1">
        <v>4</v>
      </c>
      <c r="F143" s="1">
        <v>3</v>
      </c>
      <c r="G143" s="1">
        <v>7</v>
      </c>
      <c r="H143" s="1">
        <v>11</v>
      </c>
      <c r="I143" s="1">
        <v>39</v>
      </c>
      <c r="J143" s="1">
        <v>161</v>
      </c>
      <c r="K143" s="1">
        <v>40</v>
      </c>
      <c r="L143" s="1">
        <v>18</v>
      </c>
      <c r="M143" s="1">
        <v>7</v>
      </c>
      <c r="N143" s="1">
        <v>79</v>
      </c>
      <c r="X143" t="str">
        <f t="shared" ref="X143" si="130">LEFT(MID(A143,FIND("(",A143)+1,LEN(A143)),FIND(")",MID(A143,FIND("(",A143)+1,LEN(A143)))-1)</f>
        <v>FG</v>
      </c>
      <c r="Z143" t="str">
        <f>Y144</f>
        <v>Elected</v>
      </c>
      <c r="AC143" t="s">
        <v>3692</v>
      </c>
      <c r="AD143" t="s">
        <v>3693</v>
      </c>
    </row>
    <row r="144" spans="1:37" x14ac:dyDescent="0.35">
      <c r="A144" s="291" t="s">
        <v>0</v>
      </c>
      <c r="B144" s="291" t="s">
        <v>0</v>
      </c>
      <c r="C144" s="293">
        <v>1748</v>
      </c>
      <c r="D144" s="2">
        <v>1750</v>
      </c>
      <c r="E144" s="2">
        <v>1754</v>
      </c>
      <c r="F144" s="2">
        <v>1757</v>
      </c>
      <c r="G144" s="2">
        <v>1764</v>
      </c>
      <c r="H144" s="2">
        <v>1775</v>
      </c>
      <c r="I144" s="2">
        <v>1814</v>
      </c>
      <c r="J144" s="2">
        <v>1975</v>
      </c>
      <c r="K144" s="2">
        <v>2015</v>
      </c>
      <c r="L144" s="2">
        <v>2033</v>
      </c>
      <c r="M144" s="2">
        <v>2040</v>
      </c>
      <c r="N144" s="2">
        <v>2119</v>
      </c>
      <c r="Y144" t="str">
        <f t="shared" ref="Y144" si="131">IF(EXACT(A143,UPPER(A143)),"Elected","Excluded")</f>
        <v>Elected</v>
      </c>
      <c r="AC144">
        <v>6</v>
      </c>
      <c r="AD144">
        <v>4</v>
      </c>
    </row>
    <row r="145" spans="1:27" x14ac:dyDescent="0.35">
      <c r="A145" s="291" t="s">
        <v>256</v>
      </c>
      <c r="B145" s="291" t="s">
        <v>31</v>
      </c>
      <c r="C145" s="293">
        <v>619</v>
      </c>
      <c r="D145" s="1">
        <v>1</v>
      </c>
      <c r="E145" s="1">
        <v>8</v>
      </c>
      <c r="F145" s="1">
        <v>6</v>
      </c>
      <c r="G145" s="1">
        <v>9</v>
      </c>
      <c r="H145" s="1">
        <v>-643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X145" t="str">
        <f t="shared" ref="X145" si="132">LEFT(MID(A145,FIND("(",A145)+1,LEN(A145)),FIND(")",MID(A145,FIND("(",A145)+1,LEN(A145)))-1)</f>
        <v>SF</v>
      </c>
      <c r="Z145" t="str">
        <f t="shared" ref="Z145" si="133">Y146</f>
        <v>Excluded</v>
      </c>
    </row>
    <row r="146" spans="1:27" x14ac:dyDescent="0.35">
      <c r="A146" s="291" t="s">
        <v>0</v>
      </c>
      <c r="B146" s="291" t="s">
        <v>0</v>
      </c>
      <c r="C146" s="293">
        <v>619</v>
      </c>
      <c r="D146" s="2">
        <v>620</v>
      </c>
      <c r="E146" s="2">
        <v>628</v>
      </c>
      <c r="F146" s="2">
        <v>634</v>
      </c>
      <c r="G146" s="2">
        <v>643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Y146" t="str">
        <f t="shared" ref="Y146" si="134">IF(EXACT(A145,UPPER(A145)),"Elected","Excluded")</f>
        <v>Excluded</v>
      </c>
    </row>
    <row r="147" spans="1:27" x14ac:dyDescent="0.35">
      <c r="A147" s="291" t="s">
        <v>257</v>
      </c>
      <c r="B147" s="291" t="s">
        <v>31</v>
      </c>
      <c r="C147" s="293">
        <v>1897</v>
      </c>
      <c r="D147" s="1">
        <v>1</v>
      </c>
      <c r="E147" s="1">
        <v>2</v>
      </c>
      <c r="F147" s="1">
        <v>4</v>
      </c>
      <c r="G147" s="1">
        <v>5</v>
      </c>
      <c r="H147" s="1">
        <v>23</v>
      </c>
      <c r="I147" s="1">
        <v>35</v>
      </c>
      <c r="J147" s="1">
        <v>133</v>
      </c>
      <c r="K147" s="1">
        <v>76</v>
      </c>
      <c r="L147" s="1">
        <v>15</v>
      </c>
      <c r="M147" s="1">
        <v>5</v>
      </c>
      <c r="N147" s="1">
        <v>73</v>
      </c>
      <c r="X147" t="str">
        <f t="shared" ref="X147" si="135">LEFT(MID(A147,FIND("(",A147)+1,LEN(A147)),FIND(")",MID(A147,FIND("(",A147)+1,LEN(A147)))-1)</f>
        <v>FF</v>
      </c>
      <c r="Z147" t="str">
        <f t="shared" ref="Z147" si="136">Y148</f>
        <v>Elected</v>
      </c>
    </row>
    <row r="148" spans="1:27" x14ac:dyDescent="0.35">
      <c r="A148" s="291" t="s">
        <v>0</v>
      </c>
      <c r="B148" s="291" t="s">
        <v>0</v>
      </c>
      <c r="C148" s="293">
        <v>1897</v>
      </c>
      <c r="D148" s="2">
        <v>1898</v>
      </c>
      <c r="E148" s="2">
        <v>1900</v>
      </c>
      <c r="F148" s="2">
        <v>1904</v>
      </c>
      <c r="G148" s="2">
        <v>1909</v>
      </c>
      <c r="H148" s="2">
        <v>1932</v>
      </c>
      <c r="I148" s="2">
        <v>1967</v>
      </c>
      <c r="J148" s="2">
        <v>2100</v>
      </c>
      <c r="K148" s="2">
        <v>2176</v>
      </c>
      <c r="L148" s="2">
        <v>2191</v>
      </c>
      <c r="M148" s="2">
        <v>2196</v>
      </c>
      <c r="N148" s="2">
        <v>2269</v>
      </c>
      <c r="Y148" t="str">
        <f t="shared" ref="Y148" si="137">IF(EXACT(A147,UPPER(A147)),"Elected","Excluded")</f>
        <v>Elected</v>
      </c>
    </row>
    <row r="149" spans="1:27" x14ac:dyDescent="0.35">
      <c r="A149" s="291" t="s">
        <v>258</v>
      </c>
      <c r="B149" s="291" t="s">
        <v>31</v>
      </c>
      <c r="C149" s="293">
        <v>799</v>
      </c>
      <c r="D149" s="1">
        <v>0</v>
      </c>
      <c r="E149" s="1">
        <v>17</v>
      </c>
      <c r="F149" s="1">
        <v>4</v>
      </c>
      <c r="G149" s="1">
        <v>10</v>
      </c>
      <c r="H149" s="1">
        <v>33</v>
      </c>
      <c r="I149" s="1">
        <v>198</v>
      </c>
      <c r="J149" s="1">
        <v>23</v>
      </c>
      <c r="K149" s="1">
        <v>-1084</v>
      </c>
      <c r="L149" s="1">
        <v>0</v>
      </c>
      <c r="M149" s="1">
        <v>0</v>
      </c>
      <c r="N149" s="1">
        <v>0</v>
      </c>
      <c r="X149" t="str">
        <f t="shared" ref="X149" si="138">LEFT(MID(A149,FIND("(",A149)+1,LEN(A149)),FIND(")",MID(A149,FIND("(",A149)+1,LEN(A149)))-1)</f>
        <v>SD</v>
      </c>
      <c r="Z149" t="str">
        <f>Y150</f>
        <v>Excluded</v>
      </c>
    </row>
    <row r="150" spans="1:27" x14ac:dyDescent="0.35">
      <c r="A150" s="291" t="s">
        <v>0</v>
      </c>
      <c r="B150" s="291" t="s">
        <v>0</v>
      </c>
      <c r="C150" s="293">
        <v>799</v>
      </c>
      <c r="D150" s="2">
        <v>799</v>
      </c>
      <c r="E150" s="2">
        <v>816</v>
      </c>
      <c r="F150" s="2">
        <v>820</v>
      </c>
      <c r="G150" s="2">
        <v>830</v>
      </c>
      <c r="H150" s="2">
        <v>863</v>
      </c>
      <c r="I150" s="2">
        <v>1061</v>
      </c>
      <c r="J150" s="2">
        <v>1084</v>
      </c>
      <c r="K150" s="2">
        <v>0</v>
      </c>
      <c r="L150" s="2">
        <v>0</v>
      </c>
      <c r="M150" s="2">
        <v>0</v>
      </c>
      <c r="N150" s="2">
        <v>0</v>
      </c>
      <c r="Y150" t="str">
        <f t="shared" ref="Y150" si="139">IF(EXACT(A149,UPPER(A149)),"Elected","Excluded")</f>
        <v>Excluded</v>
      </c>
    </row>
    <row r="151" spans="1:27" x14ac:dyDescent="0.35">
      <c r="A151" s="291" t="s">
        <v>2786</v>
      </c>
      <c r="B151" s="291" t="s">
        <v>33</v>
      </c>
      <c r="C151" s="293">
        <v>86</v>
      </c>
      <c r="D151" s="1">
        <v>-86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X151" t="str">
        <f t="shared" ref="X151" si="140">LEFT(MID(A151,FIND("(",A151)+1,LEN(A151)),FIND(")",MID(A151,FIND("(",A151)+1,LEN(A151)))-1)</f>
        <v>NON-P</v>
      </c>
      <c r="Z151" t="str">
        <f t="shared" ref="Z151" si="141">Y152</f>
        <v>Excluded</v>
      </c>
    </row>
    <row r="152" spans="1:27" x14ac:dyDescent="0.35">
      <c r="A152" s="291" t="s">
        <v>0</v>
      </c>
      <c r="B152" s="291" t="s">
        <v>0</v>
      </c>
      <c r="C152" s="293">
        <v>86</v>
      </c>
      <c r="D152" s="2">
        <v>0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Y152" t="str">
        <f t="shared" ref="Y152" si="142">IF(EXACT(A151,UPPER(A151)),"Elected","Excluded")</f>
        <v>Excluded</v>
      </c>
    </row>
    <row r="153" spans="1:27" x14ac:dyDescent="0.35">
      <c r="A153" s="291" t="s">
        <v>259</v>
      </c>
      <c r="B153" s="291" t="s">
        <v>31</v>
      </c>
      <c r="C153" s="293">
        <v>1187</v>
      </c>
      <c r="D153" s="1">
        <v>2</v>
      </c>
      <c r="E153" s="1">
        <v>2</v>
      </c>
      <c r="F153" s="1">
        <v>4</v>
      </c>
      <c r="G153" s="1">
        <v>3</v>
      </c>
      <c r="H153" s="1">
        <v>15</v>
      </c>
      <c r="I153" s="1">
        <v>17</v>
      </c>
      <c r="J153" s="1">
        <v>248</v>
      </c>
      <c r="K153" s="1">
        <v>50</v>
      </c>
      <c r="L153" s="1">
        <v>11</v>
      </c>
      <c r="M153" s="1">
        <v>4</v>
      </c>
      <c r="N153" s="1">
        <v>49</v>
      </c>
      <c r="X153" t="str">
        <f t="shared" ref="X153" si="143">LEFT(MID(A153,FIND("(",A153)+1,LEN(A153)),FIND(")",MID(A153,FIND("(",A153)+1,LEN(A153)))-1)</f>
        <v>FG</v>
      </c>
      <c r="Z153" t="str">
        <f t="shared" ref="Z153" si="144">Y154</f>
        <v>Excluded</v>
      </c>
    </row>
    <row r="154" spans="1:27" x14ac:dyDescent="0.35">
      <c r="A154" s="291" t="s">
        <v>0</v>
      </c>
      <c r="B154" s="291" t="s">
        <v>0</v>
      </c>
      <c r="C154" s="293">
        <v>1187</v>
      </c>
      <c r="D154" s="2">
        <v>1189</v>
      </c>
      <c r="E154" s="2">
        <v>1191</v>
      </c>
      <c r="F154" s="2">
        <v>1195</v>
      </c>
      <c r="G154" s="2">
        <v>1198</v>
      </c>
      <c r="H154" s="2">
        <v>1213</v>
      </c>
      <c r="I154" s="2">
        <v>1230</v>
      </c>
      <c r="J154" s="2">
        <v>1478</v>
      </c>
      <c r="K154" s="2">
        <v>1528</v>
      </c>
      <c r="L154" s="2">
        <v>1539</v>
      </c>
      <c r="M154" s="2">
        <v>1543</v>
      </c>
      <c r="N154" s="2">
        <v>1592</v>
      </c>
      <c r="Y154" t="str">
        <f t="shared" ref="Y154" si="145">IF(EXACT(A153,UPPER(A153)),"Elected","Excluded")</f>
        <v>Excluded</v>
      </c>
    </row>
    <row r="155" spans="1:27" x14ac:dyDescent="0.35">
      <c r="A155" s="291" t="s">
        <v>2798</v>
      </c>
      <c r="B155" s="291" t="s">
        <v>33</v>
      </c>
      <c r="C155" s="293">
        <v>1205</v>
      </c>
      <c r="D155" s="1">
        <v>4</v>
      </c>
      <c r="E155" s="1">
        <v>6</v>
      </c>
      <c r="F155" s="1">
        <v>6</v>
      </c>
      <c r="G155" s="1">
        <v>7</v>
      </c>
      <c r="H155" s="1">
        <v>20</v>
      </c>
      <c r="I155" s="1">
        <v>27</v>
      </c>
      <c r="J155" s="1">
        <v>46</v>
      </c>
      <c r="K155" s="1">
        <v>226</v>
      </c>
      <c r="L155" s="1">
        <v>9</v>
      </c>
      <c r="M155" s="1">
        <v>19</v>
      </c>
      <c r="N155" s="1">
        <v>239</v>
      </c>
      <c r="X155" t="str">
        <f t="shared" ref="X155" si="146">LEFT(MID(A155,FIND("(",A155)+1,LEN(A155)),FIND(")",MID(A155,FIND("(",A155)+1,LEN(A155)))-1)</f>
        <v>LAB</v>
      </c>
      <c r="Z155" t="str">
        <f t="shared" ref="Z155" si="147">Y156</f>
        <v>Elected</v>
      </c>
    </row>
    <row r="156" spans="1:27" x14ac:dyDescent="0.35">
      <c r="A156" s="291" t="s">
        <v>0</v>
      </c>
      <c r="B156" s="291" t="s">
        <v>0</v>
      </c>
      <c r="C156" s="293">
        <v>1205</v>
      </c>
      <c r="D156" s="2">
        <v>1209</v>
      </c>
      <c r="E156" s="2">
        <v>1215</v>
      </c>
      <c r="F156" s="2">
        <v>1221</v>
      </c>
      <c r="G156" s="2">
        <v>1228</v>
      </c>
      <c r="H156" s="2">
        <v>1248</v>
      </c>
      <c r="I156" s="2">
        <v>1275</v>
      </c>
      <c r="J156" s="2">
        <v>1321</v>
      </c>
      <c r="K156" s="2">
        <v>1547</v>
      </c>
      <c r="L156" s="2">
        <v>1556</v>
      </c>
      <c r="M156" s="2">
        <v>1575</v>
      </c>
      <c r="N156" s="2">
        <v>1814</v>
      </c>
      <c r="Y156" t="str">
        <f t="shared" ref="Y156" si="148">IF(EXACT(A155,UPPER(A155)),"Elected","Excluded")</f>
        <v>Elected</v>
      </c>
    </row>
    <row r="157" spans="1:27" x14ac:dyDescent="0.35">
      <c r="A157" s="291" t="s">
        <v>2778</v>
      </c>
      <c r="B157" s="291" t="s">
        <v>31</v>
      </c>
      <c r="C157" s="293">
        <v>160</v>
      </c>
      <c r="D157" s="1">
        <v>8</v>
      </c>
      <c r="E157" s="1">
        <v>-168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X157" t="str">
        <f t="shared" ref="X157" si="149">LEFT(MID(A157,FIND("(",A157)+1,LEN(A157)),FIND(")",MID(A157,FIND("(",A157)+1,LEN(A157)))-1)</f>
        <v>NON-P</v>
      </c>
      <c r="Z157" t="str">
        <f t="shared" ref="Z157" si="150">Y158</f>
        <v>Excluded</v>
      </c>
      <c r="AA157" s="258" t="s">
        <v>2776</v>
      </c>
    </row>
    <row r="158" spans="1:27" x14ac:dyDescent="0.35">
      <c r="A158" s="291" t="s">
        <v>0</v>
      </c>
      <c r="B158" s="291" t="s">
        <v>0</v>
      </c>
      <c r="C158" s="293">
        <v>160</v>
      </c>
      <c r="D158" s="2">
        <v>168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Y158" t="str">
        <f t="shared" ref="Y158" si="151">IF(EXACT(A157,UPPER(A157)),"Elected","Excluded")</f>
        <v>Excluded</v>
      </c>
    </row>
    <row r="159" spans="1:27" x14ac:dyDescent="0.35">
      <c r="A159" s="291" t="s">
        <v>2805</v>
      </c>
      <c r="B159" s="344" t="s">
        <v>33</v>
      </c>
      <c r="C159" s="293">
        <v>1186</v>
      </c>
      <c r="D159" s="1">
        <v>3</v>
      </c>
      <c r="E159" s="1">
        <v>11</v>
      </c>
      <c r="F159" s="1">
        <v>7</v>
      </c>
      <c r="G159" s="1">
        <v>6</v>
      </c>
      <c r="H159" s="1">
        <v>25</v>
      </c>
      <c r="I159" s="1">
        <v>93</v>
      </c>
      <c r="J159" s="1">
        <v>69</v>
      </c>
      <c r="K159" s="1">
        <v>306</v>
      </c>
      <c r="L159" s="1">
        <v>9</v>
      </c>
      <c r="M159" s="1">
        <v>16</v>
      </c>
      <c r="N159" s="1">
        <v>203</v>
      </c>
      <c r="X159" t="str">
        <f t="shared" ref="X159" si="152">LEFT(MID(A159,FIND("(",A159)+1,LEN(A159)),FIND(")",MID(A159,FIND("(",A159)+1,LEN(A159)))-1)</f>
        <v>GRN</v>
      </c>
      <c r="Z159" t="str">
        <f t="shared" ref="Z159" si="153">Y160</f>
        <v>Elected</v>
      </c>
    </row>
    <row r="160" spans="1:27" x14ac:dyDescent="0.35">
      <c r="A160" s="291" t="s">
        <v>0</v>
      </c>
      <c r="B160" s="344" t="s">
        <v>0</v>
      </c>
      <c r="C160" s="293">
        <v>1186</v>
      </c>
      <c r="D160" s="2">
        <v>1189</v>
      </c>
      <c r="E160" s="2">
        <v>1200</v>
      </c>
      <c r="F160" s="2">
        <v>1207</v>
      </c>
      <c r="G160" s="2">
        <v>1213</v>
      </c>
      <c r="H160" s="2">
        <v>1238</v>
      </c>
      <c r="I160" s="2">
        <v>1331</v>
      </c>
      <c r="J160" s="2">
        <v>1400</v>
      </c>
      <c r="K160" s="2">
        <v>1706</v>
      </c>
      <c r="L160" s="2">
        <v>1715</v>
      </c>
      <c r="M160" s="2">
        <v>1731</v>
      </c>
      <c r="N160" s="2">
        <v>1934</v>
      </c>
      <c r="Y160" t="str">
        <f t="shared" ref="Y160" si="154">IF(EXACT(A159,UPPER(A159)),"Elected","Excluded")</f>
        <v>Elected</v>
      </c>
    </row>
    <row r="161" spans="1:26" x14ac:dyDescent="0.35">
      <c r="A161" s="291" t="s">
        <v>2787</v>
      </c>
      <c r="B161" s="291" t="s">
        <v>33</v>
      </c>
      <c r="C161" s="293">
        <v>1752</v>
      </c>
      <c r="D161" s="1">
        <v>19</v>
      </c>
      <c r="E161" s="1">
        <v>20</v>
      </c>
      <c r="F161" s="1">
        <v>27</v>
      </c>
      <c r="G161" s="1">
        <v>88</v>
      </c>
      <c r="H161" s="1">
        <v>33</v>
      </c>
      <c r="I161" s="1">
        <v>107</v>
      </c>
      <c r="J161" s="1">
        <v>109</v>
      </c>
      <c r="K161" s="1">
        <v>147</v>
      </c>
      <c r="L161" s="1">
        <v>0</v>
      </c>
      <c r="M161" s="1">
        <v>-64</v>
      </c>
      <c r="N161" s="1">
        <v>0</v>
      </c>
      <c r="X161" t="str">
        <f t="shared" ref="X161" si="155">LEFT(MID(A161,FIND("(",A161)+1,LEN(A161)),FIND(")",MID(A161,FIND("(",A161)+1,LEN(A161)))-1)</f>
        <v>NON-P</v>
      </c>
      <c r="Z161" t="str">
        <f t="shared" ref="Z161" si="156">Y162</f>
        <v>Elected</v>
      </c>
    </row>
    <row r="162" spans="1:26" x14ac:dyDescent="0.35">
      <c r="A162" s="291" t="s">
        <v>0</v>
      </c>
      <c r="B162" s="291" t="s">
        <v>0</v>
      </c>
      <c r="C162" s="293">
        <v>1752</v>
      </c>
      <c r="D162" s="2">
        <v>1771</v>
      </c>
      <c r="E162" s="2">
        <v>1791</v>
      </c>
      <c r="F162" s="2">
        <v>1818</v>
      </c>
      <c r="G162" s="2">
        <v>1906</v>
      </c>
      <c r="H162" s="2">
        <v>1939</v>
      </c>
      <c r="I162" s="2">
        <v>2046</v>
      </c>
      <c r="J162" s="2">
        <v>2155</v>
      </c>
      <c r="K162" s="2">
        <v>2302</v>
      </c>
      <c r="L162" s="2">
        <v>2302</v>
      </c>
      <c r="M162" s="2">
        <v>2238</v>
      </c>
      <c r="N162" s="2">
        <v>2238</v>
      </c>
      <c r="Y162" t="str">
        <f t="shared" ref="Y162" si="157">IF(EXACT(A161,UPPER(A161)),"Elected","Excluded")</f>
        <v>Elected</v>
      </c>
    </row>
    <row r="163" spans="1:26" x14ac:dyDescent="0.35">
      <c r="A163" s="291" t="s">
        <v>260</v>
      </c>
      <c r="B163" s="291" t="s">
        <v>33</v>
      </c>
      <c r="C163" s="293">
        <v>924</v>
      </c>
      <c r="D163" s="1">
        <v>1</v>
      </c>
      <c r="E163" s="1">
        <v>0</v>
      </c>
      <c r="F163" s="1">
        <v>3</v>
      </c>
      <c r="G163" s="1">
        <v>9</v>
      </c>
      <c r="H163" s="1">
        <v>14</v>
      </c>
      <c r="I163" s="1">
        <v>17</v>
      </c>
      <c r="J163" s="1">
        <v>-968</v>
      </c>
      <c r="K163" s="1">
        <v>0</v>
      </c>
      <c r="L163" s="1">
        <v>0</v>
      </c>
      <c r="M163" s="1">
        <v>0</v>
      </c>
      <c r="N163" s="1">
        <v>0</v>
      </c>
      <c r="X163" t="str">
        <f t="shared" ref="X163" si="158">LEFT(MID(A163,FIND("(",A163)+1,LEN(A163)),FIND(")",MID(A163,FIND("(",A163)+1,LEN(A163)))-1)</f>
        <v>FG</v>
      </c>
      <c r="Z163" t="str">
        <f t="shared" ref="Z163" si="159">Y164</f>
        <v>Excluded</v>
      </c>
    </row>
    <row r="164" spans="1:26" x14ac:dyDescent="0.35">
      <c r="A164" s="291" t="s">
        <v>0</v>
      </c>
      <c r="B164" s="291" t="s">
        <v>0</v>
      </c>
      <c r="C164" s="293">
        <v>924</v>
      </c>
      <c r="D164" s="2">
        <v>925</v>
      </c>
      <c r="E164" s="2">
        <v>925</v>
      </c>
      <c r="F164" s="2">
        <v>928</v>
      </c>
      <c r="G164" s="2">
        <v>937</v>
      </c>
      <c r="H164" s="2">
        <v>951</v>
      </c>
      <c r="I164" s="2">
        <v>968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Y164" t="str">
        <f t="shared" ref="Y164" si="160">IF(EXACT(A163,UPPER(A163)),"Elected","Excluded")</f>
        <v>Excluded</v>
      </c>
    </row>
    <row r="165" spans="1:26" x14ac:dyDescent="0.35">
      <c r="A165" s="291" t="s">
        <v>261</v>
      </c>
      <c r="B165" s="291" t="s">
        <v>33</v>
      </c>
      <c r="C165" s="293">
        <v>840</v>
      </c>
      <c r="D165" s="1">
        <v>0</v>
      </c>
      <c r="E165" s="1">
        <v>12</v>
      </c>
      <c r="F165" s="1">
        <v>17</v>
      </c>
      <c r="G165" s="1">
        <v>25</v>
      </c>
      <c r="H165" s="1">
        <v>380</v>
      </c>
      <c r="I165" s="1">
        <v>46</v>
      </c>
      <c r="J165" s="1">
        <v>19</v>
      </c>
      <c r="K165" s="1">
        <v>95</v>
      </c>
      <c r="L165" s="1">
        <v>2</v>
      </c>
      <c r="M165" s="1">
        <v>13</v>
      </c>
      <c r="N165" s="1">
        <v>-1449</v>
      </c>
      <c r="X165" t="str">
        <f t="shared" ref="X165" si="161">LEFT(MID(A165,FIND("(",A165)+1,LEN(A165)),FIND(")",MID(A165,FIND("(",A165)+1,LEN(A165)))-1)</f>
        <v>SF</v>
      </c>
      <c r="Z165" t="str">
        <f t="shared" ref="Z165" si="162">Y166</f>
        <v>Excluded</v>
      </c>
    </row>
    <row r="166" spans="1:26" x14ac:dyDescent="0.35">
      <c r="A166" s="291" t="s">
        <v>0</v>
      </c>
      <c r="B166" s="291" t="s">
        <v>0</v>
      </c>
      <c r="C166" s="293">
        <v>840</v>
      </c>
      <c r="D166" s="2">
        <v>840</v>
      </c>
      <c r="E166" s="2">
        <v>852</v>
      </c>
      <c r="F166" s="2">
        <v>869</v>
      </c>
      <c r="G166" s="2">
        <v>894</v>
      </c>
      <c r="H166" s="2">
        <v>1274</v>
      </c>
      <c r="I166" s="2">
        <v>1320</v>
      </c>
      <c r="J166" s="2">
        <v>1339</v>
      </c>
      <c r="K166" s="2">
        <v>1434</v>
      </c>
      <c r="L166" s="2">
        <v>1436</v>
      </c>
      <c r="M166" s="2">
        <v>1449</v>
      </c>
      <c r="N166" s="2">
        <v>0</v>
      </c>
      <c r="Y166" t="str">
        <f t="shared" ref="Y166" si="163">IF(EXACT(A165,UPPER(A165)),"Elected","Excluded")</f>
        <v>Excluded</v>
      </c>
    </row>
    <row r="167" spans="1:26" x14ac:dyDescent="0.35">
      <c r="A167" s="291" t="s">
        <v>262</v>
      </c>
      <c r="B167" s="291" t="s">
        <v>33</v>
      </c>
      <c r="C167" s="293">
        <v>348</v>
      </c>
      <c r="D167" s="1">
        <v>15</v>
      </c>
      <c r="E167" s="1">
        <v>4</v>
      </c>
      <c r="F167" s="1">
        <v>89</v>
      </c>
      <c r="G167" s="1">
        <v>-456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X167" t="str">
        <f t="shared" ref="X167" si="164">LEFT(MID(A167,FIND("(",A167)+1,LEN(A167)),FIND(")",MID(A167,FIND("(",A167)+1,LEN(A167)))-1)</f>
        <v>TIP</v>
      </c>
      <c r="Z167" t="str">
        <f t="shared" ref="Z167" si="165">Y168</f>
        <v>Excluded</v>
      </c>
    </row>
    <row r="168" spans="1:26" x14ac:dyDescent="0.35">
      <c r="A168" s="291" t="s">
        <v>0</v>
      </c>
      <c r="B168" s="291" t="s">
        <v>0</v>
      </c>
      <c r="C168" s="293">
        <v>348</v>
      </c>
      <c r="D168" s="2">
        <v>363</v>
      </c>
      <c r="E168" s="2">
        <v>367</v>
      </c>
      <c r="F168" s="2">
        <v>456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Y168" t="str">
        <f t="shared" ref="Y168" si="166">IF(EXACT(A167,UPPER(A167)),"Elected","Excluded")</f>
        <v>Excluded</v>
      </c>
    </row>
    <row r="169" spans="1:26" x14ac:dyDescent="0.35">
      <c r="A169" s="291" t="s">
        <v>263</v>
      </c>
      <c r="B169" s="291" t="s">
        <v>33</v>
      </c>
      <c r="C169" s="293">
        <v>2157</v>
      </c>
      <c r="D169" s="1">
        <v>3</v>
      </c>
      <c r="E169" s="1">
        <v>3</v>
      </c>
      <c r="F169" s="1">
        <v>6</v>
      </c>
      <c r="G169" s="1">
        <v>19</v>
      </c>
      <c r="H169" s="1">
        <v>13</v>
      </c>
      <c r="I169" s="1">
        <v>13</v>
      </c>
      <c r="J169" s="1">
        <v>88</v>
      </c>
      <c r="K169" s="1">
        <v>0</v>
      </c>
      <c r="L169" s="1">
        <v>-64</v>
      </c>
      <c r="M169" s="1">
        <v>0</v>
      </c>
      <c r="N169" s="1">
        <v>0</v>
      </c>
      <c r="X169" t="str">
        <f t="shared" ref="X169" si="167">LEFT(MID(A169,FIND("(",A169)+1,LEN(A169)),FIND(")",MID(A169,FIND("(",A169)+1,LEN(A169)))-1)</f>
        <v>FF</v>
      </c>
      <c r="Z169" t="str">
        <f t="shared" ref="Z169" si="168">Y170</f>
        <v>Elected</v>
      </c>
    </row>
    <row r="170" spans="1:26" x14ac:dyDescent="0.35">
      <c r="A170" s="291" t="s">
        <v>0</v>
      </c>
      <c r="B170" s="291" t="s">
        <v>0</v>
      </c>
      <c r="C170" s="293">
        <v>2157</v>
      </c>
      <c r="D170" s="2">
        <v>2160</v>
      </c>
      <c r="E170" s="2">
        <v>2163</v>
      </c>
      <c r="F170" s="2">
        <v>2169</v>
      </c>
      <c r="G170" s="2">
        <v>2188</v>
      </c>
      <c r="H170" s="2">
        <v>2201</v>
      </c>
      <c r="I170" s="2">
        <v>2214</v>
      </c>
      <c r="J170" s="2">
        <v>2302</v>
      </c>
      <c r="K170" s="2">
        <v>2302</v>
      </c>
      <c r="L170" s="2">
        <v>2238</v>
      </c>
      <c r="M170" s="2">
        <v>2238</v>
      </c>
      <c r="N170" s="2">
        <v>2238</v>
      </c>
      <c r="Y170" t="str">
        <f t="shared" ref="Y170" si="169">IF(EXACT(A169,UPPER(A169)),"Elected","Excluded")</f>
        <v>Elected</v>
      </c>
    </row>
    <row r="171" spans="1:26" x14ac:dyDescent="0.35">
      <c r="A171" s="291" t="s">
        <v>2788</v>
      </c>
      <c r="B171" s="344" t="s">
        <v>31</v>
      </c>
      <c r="C171" s="293">
        <v>234</v>
      </c>
      <c r="D171" s="1">
        <v>9</v>
      </c>
      <c r="E171" s="1">
        <v>9</v>
      </c>
      <c r="F171" s="1">
        <v>-252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X171" t="str">
        <f t="shared" ref="X171" si="170">LEFT(MID(A171,FIND("(",A171)+1,LEN(A171)),FIND(")",MID(A171,FIND("(",A171)+1,LEN(A171)))-1)</f>
        <v>NON-P</v>
      </c>
      <c r="Z171" t="str">
        <f t="shared" ref="Z171" si="171">Y172</f>
        <v>Excluded</v>
      </c>
    </row>
    <row r="172" spans="1:26" x14ac:dyDescent="0.35">
      <c r="A172" s="291" t="s">
        <v>0</v>
      </c>
      <c r="B172" s="344" t="s">
        <v>0</v>
      </c>
      <c r="C172" s="293">
        <v>234</v>
      </c>
      <c r="D172" s="2">
        <v>243</v>
      </c>
      <c r="E172" s="2">
        <v>252</v>
      </c>
      <c r="F172" s="2">
        <v>0</v>
      </c>
      <c r="G172" s="2">
        <v>0</v>
      </c>
      <c r="H172" s="2">
        <v>0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Y172" t="str">
        <f t="shared" ref="Y172" si="172">IF(EXACT(A171,UPPER(A171)),"Elected","Excluded")</f>
        <v>Excluded</v>
      </c>
    </row>
    <row r="173" spans="1:26" x14ac:dyDescent="0.35">
      <c r="A173" s="291" t="s">
        <v>47</v>
      </c>
      <c r="B173" s="291" t="s">
        <v>0</v>
      </c>
      <c r="C173" s="292">
        <v>0</v>
      </c>
      <c r="D173" s="1">
        <f>(D141+D143+D145+D147+D149+D151+D153+D155+D157+D159+D161+D163+D165+D167+D169+D171)*(-1)</f>
        <v>9</v>
      </c>
      <c r="E173" s="1">
        <f t="shared" ref="E173:N173" si="173">(E141+E143+E145+E147+E149+E151+E153+E155+E157+E159+E161+E163+E165+E167+E169+E171)*(-1)</f>
        <v>8</v>
      </c>
      <c r="F173" s="1">
        <f t="shared" si="173"/>
        <v>41</v>
      </c>
      <c r="G173" s="1">
        <f t="shared" si="173"/>
        <v>209</v>
      </c>
      <c r="H173" s="1">
        <f t="shared" si="173"/>
        <v>34</v>
      </c>
      <c r="I173" s="1">
        <f t="shared" si="173"/>
        <v>138</v>
      </c>
      <c r="J173" s="1">
        <f t="shared" si="173"/>
        <v>72</v>
      </c>
      <c r="K173" s="1">
        <f t="shared" si="173"/>
        <v>144</v>
      </c>
      <c r="L173" s="1">
        <f t="shared" si="173"/>
        <v>0</v>
      </c>
      <c r="M173" s="1">
        <f t="shared" si="173"/>
        <v>0</v>
      </c>
      <c r="N173" s="1">
        <f t="shared" si="173"/>
        <v>806</v>
      </c>
    </row>
    <row r="174" spans="1:26" x14ac:dyDescent="0.35">
      <c r="A174" s="291" t="s">
        <v>0</v>
      </c>
      <c r="B174" s="291" t="s">
        <v>0</v>
      </c>
      <c r="C174" s="293">
        <v>0</v>
      </c>
      <c r="D174" s="2">
        <v>9</v>
      </c>
      <c r="E174" s="2">
        <v>17</v>
      </c>
      <c r="F174" s="2">
        <v>58</v>
      </c>
      <c r="G174" s="2">
        <v>267</v>
      </c>
      <c r="H174" s="2">
        <v>301</v>
      </c>
      <c r="I174" s="2">
        <v>439</v>
      </c>
      <c r="J174" s="2">
        <v>511</v>
      </c>
      <c r="K174" s="2">
        <v>655</v>
      </c>
      <c r="L174" s="2">
        <v>655</v>
      </c>
      <c r="M174" s="2">
        <v>655</v>
      </c>
      <c r="N174" s="2">
        <v>1461</v>
      </c>
    </row>
    <row r="175" spans="1:26" x14ac:dyDescent="0.35">
      <c r="A175" t="s">
        <v>48</v>
      </c>
      <c r="B175" t="s">
        <v>0</v>
      </c>
      <c r="C175" s="2">
        <v>15665</v>
      </c>
      <c r="D175" s="2">
        <v>15665</v>
      </c>
      <c r="E175" s="2">
        <v>15665</v>
      </c>
      <c r="F175" s="2">
        <v>15665</v>
      </c>
      <c r="G175" s="2">
        <v>15665</v>
      </c>
      <c r="H175" s="2">
        <v>15665</v>
      </c>
      <c r="I175" s="2">
        <v>15665</v>
      </c>
      <c r="J175" s="2">
        <v>15665</v>
      </c>
      <c r="K175" s="2">
        <v>15665</v>
      </c>
      <c r="L175" s="2">
        <v>15665</v>
      </c>
      <c r="M175" s="2">
        <v>15665</v>
      </c>
      <c r="N175" s="2">
        <v>15665</v>
      </c>
    </row>
    <row r="179" spans="1:37" x14ac:dyDescent="0.35">
      <c r="A179" t="s">
        <v>0</v>
      </c>
      <c r="B179" t="s">
        <v>0</v>
      </c>
      <c r="C179" t="s">
        <v>0</v>
      </c>
      <c r="D179" t="s">
        <v>0</v>
      </c>
      <c r="E179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</row>
    <row r="180" spans="1:37" x14ac:dyDescent="0.35">
      <c r="A180" t="s">
        <v>0</v>
      </c>
      <c r="B180" t="s">
        <v>0</v>
      </c>
      <c r="C180" t="s">
        <v>0</v>
      </c>
      <c r="D180" t="s">
        <v>0</v>
      </c>
      <c r="E180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</row>
    <row r="181" spans="1:37" x14ac:dyDescent="0.35">
      <c r="A181" t="s">
        <v>0</v>
      </c>
      <c r="B181" t="s">
        <v>0</v>
      </c>
      <c r="C181" t="s">
        <v>0</v>
      </c>
      <c r="D181" t="s">
        <v>0</v>
      </c>
      <c r="E181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</row>
    <row r="182" spans="1:37" x14ac:dyDescent="0.35">
      <c r="A182" t="s">
        <v>0</v>
      </c>
      <c r="B182" t="s">
        <v>0</v>
      </c>
      <c r="C182" t="s">
        <v>0</v>
      </c>
      <c r="D182" t="s">
        <v>0</v>
      </c>
      <c r="E182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</row>
    <row r="183" spans="1:37" x14ac:dyDescent="0.35">
      <c r="A183" t="s">
        <v>0</v>
      </c>
      <c r="B183" t="s">
        <v>0</v>
      </c>
      <c r="C183" t="s">
        <v>0</v>
      </c>
      <c r="D183" t="s">
        <v>0</v>
      </c>
      <c r="E183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</row>
    <row r="184" spans="1:37" x14ac:dyDescent="0.35">
      <c r="A184" t="s">
        <v>0</v>
      </c>
      <c r="B184" t="s">
        <v>0</v>
      </c>
      <c r="C184" t="s">
        <v>0</v>
      </c>
      <c r="D184" t="s">
        <v>0</v>
      </c>
      <c r="E184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</row>
    <row r="185" spans="1:37" x14ac:dyDescent="0.35">
      <c r="A185" t="s">
        <v>0</v>
      </c>
      <c r="B185" t="s">
        <v>0</v>
      </c>
      <c r="C185" t="s">
        <v>0</v>
      </c>
      <c r="D185" t="s">
        <v>0</v>
      </c>
      <c r="E18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</row>
    <row r="186" spans="1:37" x14ac:dyDescent="0.35">
      <c r="A186" s="291" t="s">
        <v>264</v>
      </c>
      <c r="B186" s="291" t="s">
        <v>2</v>
      </c>
      <c r="C186" s="291" t="s">
        <v>3</v>
      </c>
      <c r="D186" t="s">
        <v>4</v>
      </c>
      <c r="E186" t="s">
        <v>5</v>
      </c>
      <c r="F186" t="s">
        <v>6</v>
      </c>
      <c r="G186" t="s">
        <v>7</v>
      </c>
      <c r="H186" t="s">
        <v>8</v>
      </c>
      <c r="I186" t="s">
        <v>9</v>
      </c>
      <c r="J186" t="s">
        <v>10</v>
      </c>
      <c r="K186" t="s">
        <v>11</v>
      </c>
      <c r="L186" t="s">
        <v>12</v>
      </c>
      <c r="M186" t="s">
        <v>13</v>
      </c>
      <c r="N186" t="s">
        <v>14</v>
      </c>
      <c r="O186" t="s">
        <v>15</v>
      </c>
      <c r="P186" t="s">
        <v>16</v>
      </c>
    </row>
    <row r="187" spans="1:37" x14ac:dyDescent="0.35">
      <c r="A187" s="291" t="s">
        <v>0</v>
      </c>
      <c r="B187" s="291" t="s">
        <v>0</v>
      </c>
      <c r="C187" s="291" t="s">
        <v>17</v>
      </c>
      <c r="D187" t="s">
        <v>265</v>
      </c>
      <c r="E187" t="s">
        <v>266</v>
      </c>
      <c r="F187" t="s">
        <v>267</v>
      </c>
      <c r="G187" t="s">
        <v>268</v>
      </c>
      <c r="H187" t="s">
        <v>269</v>
      </c>
      <c r="I187" t="s">
        <v>270</v>
      </c>
      <c r="J187" t="s">
        <v>271</v>
      </c>
      <c r="K187" t="s">
        <v>272</v>
      </c>
      <c r="L187" t="s">
        <v>273</v>
      </c>
      <c r="M187" t="s">
        <v>274</v>
      </c>
      <c r="N187" t="s">
        <v>275</v>
      </c>
      <c r="O187" t="s">
        <v>276</v>
      </c>
      <c r="P187" t="s">
        <v>277</v>
      </c>
      <c r="AB187" t="s">
        <v>2526</v>
      </c>
      <c r="AC187" t="s">
        <v>2525</v>
      </c>
      <c r="AD187" t="s">
        <v>2524</v>
      </c>
      <c r="AE187" t="s">
        <v>2523</v>
      </c>
      <c r="AF187" t="s">
        <v>759</v>
      </c>
      <c r="AG187" t="s">
        <v>2522</v>
      </c>
      <c r="AH187" t="s">
        <v>2521</v>
      </c>
      <c r="AI187" t="s">
        <v>2520</v>
      </c>
      <c r="AJ187" t="s">
        <v>2519</v>
      </c>
      <c r="AK187" t="s">
        <v>2518</v>
      </c>
    </row>
    <row r="188" spans="1:37" x14ac:dyDescent="0.35">
      <c r="A188" s="291" t="s">
        <v>278</v>
      </c>
      <c r="B188" s="291" t="s">
        <v>31</v>
      </c>
      <c r="C188" s="293">
        <v>533</v>
      </c>
      <c r="D188" s="1">
        <v>4</v>
      </c>
      <c r="E188" s="1">
        <v>7</v>
      </c>
      <c r="F188" s="1">
        <v>-544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X188" t="str">
        <f>LEFT(MID(A188,FIND("(",A188)+1,LEN(A188)),FIND(")",MID(A188,FIND("(",A188)+1,LEN(A188)))-1)</f>
        <v>FG</v>
      </c>
      <c r="Z188" t="str">
        <f>Y189</f>
        <v>Excluded</v>
      </c>
      <c r="AB188">
        <v>7</v>
      </c>
      <c r="AC188" s="238">
        <v>36127</v>
      </c>
      <c r="AD188" s="238">
        <f>AH188+AF188</f>
        <v>16247</v>
      </c>
      <c r="AE188" s="227">
        <f>SUM(AD188/AC188*100)</f>
        <v>44.971904669637667</v>
      </c>
      <c r="AF188">
        <v>200</v>
      </c>
      <c r="AG188" s="227">
        <f>SUM(AF188/AC188*100)</f>
        <v>0.55360256871591884</v>
      </c>
      <c r="AH188" s="238">
        <v>16047</v>
      </c>
      <c r="AI188">
        <v>17</v>
      </c>
      <c r="AJ188">
        <v>6</v>
      </c>
      <c r="AK188" s="227">
        <f>SUM(AJ188/AI188*100)</f>
        <v>35.294117647058826</v>
      </c>
    </row>
    <row r="189" spans="1:37" x14ac:dyDescent="0.35">
      <c r="A189" s="291" t="s">
        <v>0</v>
      </c>
      <c r="B189" s="291" t="s">
        <v>0</v>
      </c>
      <c r="C189" s="293">
        <v>533</v>
      </c>
      <c r="D189" s="2">
        <v>537</v>
      </c>
      <c r="E189" s="2">
        <v>544</v>
      </c>
      <c r="F189" s="2">
        <v>0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Y189" t="str">
        <f>IF(EXACT(A188,UPPER(A188)),"Elected","Excluded")</f>
        <v>Excluded</v>
      </c>
    </row>
    <row r="190" spans="1:37" x14ac:dyDescent="0.35">
      <c r="A190" s="291" t="s">
        <v>279</v>
      </c>
      <c r="B190" s="291" t="s">
        <v>33</v>
      </c>
      <c r="C190" s="293">
        <v>1176</v>
      </c>
      <c r="D190" s="1">
        <v>8</v>
      </c>
      <c r="E190" s="1">
        <v>12</v>
      </c>
      <c r="F190" s="1">
        <v>71</v>
      </c>
      <c r="G190" s="1">
        <v>7</v>
      </c>
      <c r="H190" s="1">
        <v>60</v>
      </c>
      <c r="I190" s="1">
        <v>39</v>
      </c>
      <c r="J190" s="1">
        <v>31</v>
      </c>
      <c r="K190" s="1">
        <v>11</v>
      </c>
      <c r="L190" s="1">
        <v>41</v>
      </c>
      <c r="M190" s="1">
        <v>117</v>
      </c>
      <c r="N190" s="1">
        <v>22</v>
      </c>
      <c r="O190" s="1">
        <v>59</v>
      </c>
      <c r="P190" s="1">
        <v>9</v>
      </c>
      <c r="X190" t="str">
        <f t="shared" ref="X190" si="174">LEFT(MID(A190,FIND("(",A190)+1,LEN(A190)),FIND(")",MID(A190,FIND("(",A190)+1,LEN(A190)))-1)</f>
        <v>FF</v>
      </c>
      <c r="Z190" t="str">
        <f>Y191</f>
        <v>Elected</v>
      </c>
      <c r="AC190" t="s">
        <v>3692</v>
      </c>
      <c r="AD190" t="s">
        <v>3693</v>
      </c>
    </row>
    <row r="191" spans="1:37" x14ac:dyDescent="0.35">
      <c r="A191" s="291" t="s">
        <v>0</v>
      </c>
      <c r="B191" s="291" t="s">
        <v>0</v>
      </c>
      <c r="C191" s="293">
        <v>1176</v>
      </c>
      <c r="D191" s="2">
        <v>1184</v>
      </c>
      <c r="E191" s="2">
        <v>1196</v>
      </c>
      <c r="F191" s="2">
        <v>1267</v>
      </c>
      <c r="G191" s="2">
        <v>1274</v>
      </c>
      <c r="H191" s="2">
        <v>1334</v>
      </c>
      <c r="I191" s="2">
        <v>1373</v>
      </c>
      <c r="J191" s="2">
        <v>1404</v>
      </c>
      <c r="K191" s="2">
        <v>1415</v>
      </c>
      <c r="L191" s="2">
        <v>1456</v>
      </c>
      <c r="M191" s="2">
        <v>1573</v>
      </c>
      <c r="N191" s="2">
        <v>1595</v>
      </c>
      <c r="O191" s="2">
        <v>1654</v>
      </c>
      <c r="P191" s="2">
        <v>1663</v>
      </c>
      <c r="Y191" t="str">
        <f t="shared" ref="Y191" si="175">IF(EXACT(A190,UPPER(A190)),"Elected","Excluded")</f>
        <v>Elected</v>
      </c>
      <c r="AC191">
        <v>4</v>
      </c>
      <c r="AD191">
        <v>3</v>
      </c>
    </row>
    <row r="192" spans="1:37" x14ac:dyDescent="0.35">
      <c r="A192" s="291" t="s">
        <v>2789</v>
      </c>
      <c r="B192" s="291" t="s">
        <v>33</v>
      </c>
      <c r="C192" s="293">
        <v>1137</v>
      </c>
      <c r="D192" s="1">
        <v>29</v>
      </c>
      <c r="E192" s="1">
        <v>190</v>
      </c>
      <c r="F192" s="1">
        <v>24</v>
      </c>
      <c r="G192" s="1">
        <v>15</v>
      </c>
      <c r="H192" s="1">
        <v>15</v>
      </c>
      <c r="I192" s="1">
        <v>21</v>
      </c>
      <c r="J192" s="1">
        <v>257</v>
      </c>
      <c r="K192" s="1">
        <v>16</v>
      </c>
      <c r="L192" s="1">
        <v>24</v>
      </c>
      <c r="M192" s="1">
        <v>28</v>
      </c>
      <c r="N192" s="1">
        <v>13</v>
      </c>
      <c r="O192" s="1">
        <v>61</v>
      </c>
      <c r="P192" s="1">
        <v>30</v>
      </c>
      <c r="X192" t="str">
        <f t="shared" ref="X192" si="176">LEFT(MID(A192,FIND("(",A192)+1,LEN(A192)),FIND(")",MID(A192,FIND("(",A192)+1,LEN(A192)))-1)</f>
        <v>NON-P</v>
      </c>
      <c r="Z192" t="str">
        <f t="shared" ref="Z192" si="177">Y193</f>
        <v>Elected</v>
      </c>
    </row>
    <row r="193" spans="1:26" x14ac:dyDescent="0.35">
      <c r="A193" s="291" t="s">
        <v>0</v>
      </c>
      <c r="B193" s="291" t="s">
        <v>0</v>
      </c>
      <c r="C193" s="293">
        <v>1137</v>
      </c>
      <c r="D193" s="2">
        <v>1166</v>
      </c>
      <c r="E193" s="2">
        <v>1356</v>
      </c>
      <c r="F193" s="2">
        <v>1380</v>
      </c>
      <c r="G193" s="2">
        <v>1395</v>
      </c>
      <c r="H193" s="2">
        <v>1410</v>
      </c>
      <c r="I193" s="2">
        <v>1431</v>
      </c>
      <c r="J193" s="2">
        <v>1688</v>
      </c>
      <c r="K193" s="2">
        <v>1704</v>
      </c>
      <c r="L193" s="2">
        <v>1728</v>
      </c>
      <c r="M193" s="2">
        <v>1756</v>
      </c>
      <c r="N193" s="2">
        <v>1769</v>
      </c>
      <c r="O193" s="2">
        <v>1830</v>
      </c>
      <c r="P193" s="2">
        <v>1860</v>
      </c>
      <c r="Y193" t="str">
        <f t="shared" ref="Y193" si="178">IF(EXACT(A192,UPPER(A192)),"Elected","Excluded")</f>
        <v>Elected</v>
      </c>
    </row>
    <row r="194" spans="1:26" x14ac:dyDescent="0.35">
      <c r="A194" s="291" t="s">
        <v>280</v>
      </c>
      <c r="B194" s="291" t="s">
        <v>33</v>
      </c>
      <c r="C194" s="293">
        <v>1713</v>
      </c>
      <c r="D194" s="1">
        <v>11</v>
      </c>
      <c r="E194" s="1">
        <v>34</v>
      </c>
      <c r="F194" s="1">
        <v>68</v>
      </c>
      <c r="G194" s="1">
        <v>44</v>
      </c>
      <c r="H194" s="1">
        <v>73</v>
      </c>
      <c r="I194" s="1">
        <v>51</v>
      </c>
      <c r="J194" s="1">
        <v>57</v>
      </c>
      <c r="K194" s="1">
        <v>-45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X194" t="str">
        <f t="shared" ref="X194" si="179">LEFT(MID(A194,FIND("(",A194)+1,LEN(A194)),FIND(")",MID(A194,FIND("(",A194)+1,LEN(A194)))-1)</f>
        <v>FF</v>
      </c>
      <c r="Z194" t="str">
        <f t="shared" ref="Z194" si="180">Y195</f>
        <v>Elected</v>
      </c>
    </row>
    <row r="195" spans="1:26" x14ac:dyDescent="0.35">
      <c r="A195" s="291" t="s">
        <v>0</v>
      </c>
      <c r="B195" s="291" t="s">
        <v>0</v>
      </c>
      <c r="C195" s="293">
        <v>1713</v>
      </c>
      <c r="D195" s="2">
        <v>1724</v>
      </c>
      <c r="E195" s="2">
        <v>1758</v>
      </c>
      <c r="F195" s="2">
        <v>1826</v>
      </c>
      <c r="G195" s="2">
        <v>1870</v>
      </c>
      <c r="H195" s="2">
        <v>1943</v>
      </c>
      <c r="I195" s="2">
        <v>1994</v>
      </c>
      <c r="J195" s="2">
        <v>2051</v>
      </c>
      <c r="K195" s="2">
        <v>2006</v>
      </c>
      <c r="L195" s="2">
        <v>2006</v>
      </c>
      <c r="M195" s="2">
        <v>2006</v>
      </c>
      <c r="N195" s="2">
        <v>2006</v>
      </c>
      <c r="O195" s="2">
        <v>2006</v>
      </c>
      <c r="P195" s="2">
        <v>2006</v>
      </c>
      <c r="Y195" t="str">
        <f t="shared" ref="Y195" si="181">IF(EXACT(A194,UPPER(A194)),"Elected","Excluded")</f>
        <v>Elected</v>
      </c>
    </row>
    <row r="196" spans="1:26" x14ac:dyDescent="0.35">
      <c r="A196" s="291" t="s">
        <v>2806</v>
      </c>
      <c r="B196" s="291" t="s">
        <v>31</v>
      </c>
      <c r="C196" s="293">
        <v>682</v>
      </c>
      <c r="D196" s="1">
        <v>10</v>
      </c>
      <c r="E196" s="1">
        <v>6</v>
      </c>
      <c r="F196" s="1">
        <v>25</v>
      </c>
      <c r="G196" s="1">
        <v>8</v>
      </c>
      <c r="H196" s="1">
        <v>28</v>
      </c>
      <c r="I196" s="1">
        <v>-759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X196" t="str">
        <f t="shared" ref="X196" si="182">LEFT(MID(A196,FIND("(",A196)+1,LEN(A196)),FIND(")",MID(A196,FIND("(",A196)+1,LEN(A196)))-1)</f>
        <v>GRN</v>
      </c>
      <c r="Z196" t="str">
        <f>Y197</f>
        <v>Excluded</v>
      </c>
    </row>
    <row r="197" spans="1:26" x14ac:dyDescent="0.35">
      <c r="A197" s="291" t="s">
        <v>0</v>
      </c>
      <c r="B197" s="291" t="s">
        <v>0</v>
      </c>
      <c r="C197" s="293">
        <v>682</v>
      </c>
      <c r="D197" s="2">
        <v>692</v>
      </c>
      <c r="E197" s="2">
        <v>698</v>
      </c>
      <c r="F197" s="2">
        <v>723</v>
      </c>
      <c r="G197" s="2">
        <v>731</v>
      </c>
      <c r="H197" s="2">
        <v>759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Y197" t="str">
        <f t="shared" ref="Y197" si="183">IF(EXACT(A196,UPPER(A196)),"Elected","Excluded")</f>
        <v>Excluded</v>
      </c>
    </row>
    <row r="198" spans="1:26" x14ac:dyDescent="0.35">
      <c r="A198" s="291" t="s">
        <v>2799</v>
      </c>
      <c r="B198" s="291" t="s">
        <v>31</v>
      </c>
      <c r="C198" s="293">
        <v>1240</v>
      </c>
      <c r="D198" s="1">
        <v>20</v>
      </c>
      <c r="E198" s="1">
        <v>30</v>
      </c>
      <c r="F198" s="1">
        <v>56</v>
      </c>
      <c r="G198" s="1">
        <v>31</v>
      </c>
      <c r="H198" s="1">
        <v>58</v>
      </c>
      <c r="I198" s="1">
        <v>213</v>
      </c>
      <c r="J198" s="1">
        <v>41</v>
      </c>
      <c r="K198" s="1">
        <v>3</v>
      </c>
      <c r="L198" s="1">
        <v>43</v>
      </c>
      <c r="M198" s="1">
        <v>54</v>
      </c>
      <c r="N198" s="1">
        <v>27</v>
      </c>
      <c r="O198" s="1">
        <v>135</v>
      </c>
      <c r="P198" s="1">
        <v>35</v>
      </c>
      <c r="X198" t="str">
        <f t="shared" ref="X198" si="184">LEFT(MID(A198,FIND("(",A198)+1,LEN(A198)),FIND(")",MID(A198,FIND("(",A198)+1,LEN(A198)))-1)</f>
        <v>LAB</v>
      </c>
      <c r="Z198" t="str">
        <f t="shared" ref="Z198" si="185">Y199</f>
        <v>Elected</v>
      </c>
    </row>
    <row r="199" spans="1:26" x14ac:dyDescent="0.35">
      <c r="A199" s="291" t="s">
        <v>0</v>
      </c>
      <c r="B199" s="291" t="s">
        <v>0</v>
      </c>
      <c r="C199" s="293">
        <v>1240</v>
      </c>
      <c r="D199" s="2">
        <v>1260</v>
      </c>
      <c r="E199" s="2">
        <v>1290</v>
      </c>
      <c r="F199" s="2">
        <v>1346</v>
      </c>
      <c r="G199" s="2">
        <v>1377</v>
      </c>
      <c r="H199" s="2">
        <v>1435</v>
      </c>
      <c r="I199" s="2">
        <v>1648</v>
      </c>
      <c r="J199" s="2">
        <v>1689</v>
      </c>
      <c r="K199" s="2">
        <v>1692</v>
      </c>
      <c r="L199" s="2">
        <v>1735</v>
      </c>
      <c r="M199" s="2">
        <v>1789</v>
      </c>
      <c r="N199" s="2">
        <v>1816</v>
      </c>
      <c r="O199" s="2">
        <v>1951</v>
      </c>
      <c r="P199" s="2">
        <v>1986</v>
      </c>
      <c r="Y199" t="str">
        <f t="shared" ref="Y199" si="186">IF(EXACT(A198,UPPER(A198)),"Elected","Excluded")</f>
        <v>Elected</v>
      </c>
    </row>
    <row r="200" spans="1:26" x14ac:dyDescent="0.35">
      <c r="A200" s="291" t="s">
        <v>281</v>
      </c>
      <c r="B200" s="291" t="s">
        <v>33</v>
      </c>
      <c r="C200" s="293">
        <v>1746</v>
      </c>
      <c r="D200" s="1">
        <v>2</v>
      </c>
      <c r="E200" s="1">
        <v>11</v>
      </c>
      <c r="F200" s="1">
        <v>11</v>
      </c>
      <c r="G200" s="1">
        <v>5</v>
      </c>
      <c r="H200" s="1">
        <v>127</v>
      </c>
      <c r="I200" s="1">
        <v>17</v>
      </c>
      <c r="J200" s="1">
        <v>48</v>
      </c>
      <c r="K200" s="1">
        <v>3</v>
      </c>
      <c r="L200" s="1">
        <v>204</v>
      </c>
      <c r="M200" s="1">
        <v>0</v>
      </c>
      <c r="N200" s="1">
        <v>-168</v>
      </c>
      <c r="O200" s="1">
        <v>0</v>
      </c>
      <c r="P200" s="1">
        <v>0</v>
      </c>
      <c r="X200" t="str">
        <f t="shared" ref="X200" si="187">LEFT(MID(A200,FIND("(",A200)+1,LEN(A200)),FIND(")",MID(A200,FIND("(",A200)+1,LEN(A200)))-1)</f>
        <v>FF</v>
      </c>
      <c r="Z200" t="str">
        <f t="shared" ref="Z200" si="188">Y201</f>
        <v>Elected</v>
      </c>
    </row>
    <row r="201" spans="1:26" x14ac:dyDescent="0.35">
      <c r="A201" s="291" t="s">
        <v>0</v>
      </c>
      <c r="B201" s="291" t="s">
        <v>0</v>
      </c>
      <c r="C201" s="293">
        <v>1746</v>
      </c>
      <c r="D201" s="2">
        <v>1748</v>
      </c>
      <c r="E201" s="2">
        <v>1759</v>
      </c>
      <c r="F201" s="2">
        <v>1770</v>
      </c>
      <c r="G201" s="2">
        <v>1775</v>
      </c>
      <c r="H201" s="2">
        <v>1902</v>
      </c>
      <c r="I201" s="2">
        <v>1919</v>
      </c>
      <c r="J201" s="2">
        <v>1967</v>
      </c>
      <c r="K201" s="2">
        <v>1970</v>
      </c>
      <c r="L201" s="2">
        <v>2174</v>
      </c>
      <c r="M201" s="2">
        <v>2174</v>
      </c>
      <c r="N201" s="2">
        <v>2006</v>
      </c>
      <c r="O201" s="2">
        <v>2006</v>
      </c>
      <c r="P201" s="2">
        <v>2006</v>
      </c>
      <c r="Y201" t="str">
        <f t="shared" ref="Y201" si="189">IF(EXACT(A200,UPPER(A200)),"Elected","Excluded")</f>
        <v>Elected</v>
      </c>
    </row>
    <row r="202" spans="1:26" x14ac:dyDescent="0.35">
      <c r="A202" s="291" t="s">
        <v>282</v>
      </c>
      <c r="B202" s="291" t="s">
        <v>33</v>
      </c>
      <c r="C202" s="293">
        <v>1559</v>
      </c>
      <c r="D202" s="1">
        <v>7</v>
      </c>
      <c r="E202" s="1">
        <v>9</v>
      </c>
      <c r="F202" s="1">
        <v>191</v>
      </c>
      <c r="G202" s="1">
        <v>0</v>
      </c>
      <c r="H202" s="1">
        <v>57</v>
      </c>
      <c r="I202" s="1">
        <v>73</v>
      </c>
      <c r="J202" s="1">
        <v>46</v>
      </c>
      <c r="K202" s="1">
        <v>4</v>
      </c>
      <c r="L202" s="1">
        <v>427</v>
      </c>
      <c r="M202" s="1">
        <v>-367</v>
      </c>
      <c r="N202" s="1">
        <v>0</v>
      </c>
      <c r="O202" s="1">
        <v>0</v>
      </c>
      <c r="P202" s="1">
        <v>0</v>
      </c>
      <c r="X202" t="str">
        <f t="shared" ref="X202" si="190">LEFT(MID(A202,FIND("(",A202)+1,LEN(A202)),FIND(")",MID(A202,FIND("(",A202)+1,LEN(A202)))-1)</f>
        <v>FG</v>
      </c>
      <c r="Z202" t="str">
        <f t="shared" ref="Z202" si="191">Y203</f>
        <v>Elected</v>
      </c>
    </row>
    <row r="203" spans="1:26" x14ac:dyDescent="0.35">
      <c r="A203" s="291" t="s">
        <v>0</v>
      </c>
      <c r="B203" s="291" t="s">
        <v>0</v>
      </c>
      <c r="C203" s="293">
        <v>1559</v>
      </c>
      <c r="D203" s="2">
        <v>1566</v>
      </c>
      <c r="E203" s="2">
        <v>1575</v>
      </c>
      <c r="F203" s="2">
        <v>1766</v>
      </c>
      <c r="G203" s="2">
        <v>1766</v>
      </c>
      <c r="H203" s="2">
        <v>1823</v>
      </c>
      <c r="I203" s="2">
        <v>1896</v>
      </c>
      <c r="J203" s="2">
        <v>1942</v>
      </c>
      <c r="K203" s="2">
        <v>1946</v>
      </c>
      <c r="L203" s="2">
        <v>2373</v>
      </c>
      <c r="M203" s="2">
        <v>2006</v>
      </c>
      <c r="N203" s="2">
        <v>2006</v>
      </c>
      <c r="O203" s="2">
        <v>2006</v>
      </c>
      <c r="P203" s="2">
        <v>2006</v>
      </c>
      <c r="Y203" t="str">
        <f t="shared" ref="Y203" si="192">IF(EXACT(A202,UPPER(A202)),"Elected","Excluded")</f>
        <v>Elected</v>
      </c>
    </row>
    <row r="204" spans="1:26" x14ac:dyDescent="0.35">
      <c r="A204" s="291" t="s">
        <v>2790</v>
      </c>
      <c r="B204" s="291" t="s">
        <v>33</v>
      </c>
      <c r="C204" s="293">
        <v>469</v>
      </c>
      <c r="D204" s="1">
        <v>50</v>
      </c>
      <c r="E204" s="1">
        <v>-519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X204" t="str">
        <f t="shared" ref="X204" si="193">LEFT(MID(A204,FIND("(",A204)+1,LEN(A204)),FIND(")",MID(A204,FIND("(",A204)+1,LEN(A204)))-1)</f>
        <v>NON-P</v>
      </c>
      <c r="Z204" t="str">
        <f t="shared" ref="Z204" si="194">Y205</f>
        <v>Excluded</v>
      </c>
    </row>
    <row r="205" spans="1:26" x14ac:dyDescent="0.35">
      <c r="A205" s="291" t="s">
        <v>0</v>
      </c>
      <c r="B205" s="291" t="s">
        <v>0</v>
      </c>
      <c r="C205" s="293">
        <v>469</v>
      </c>
      <c r="D205" s="2">
        <v>519</v>
      </c>
      <c r="E205" s="2">
        <v>0</v>
      </c>
      <c r="F205" s="2">
        <v>0</v>
      </c>
      <c r="G205" s="2">
        <v>0</v>
      </c>
      <c r="H205" s="2">
        <v>0</v>
      </c>
      <c r="I205" s="2">
        <v>0</v>
      </c>
      <c r="J205" s="2">
        <v>0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  <c r="Y205" t="str">
        <f t="shared" ref="Y205" si="195">IF(EXACT(A204,UPPER(A204)),"Elected","Excluded")</f>
        <v>Excluded</v>
      </c>
    </row>
    <row r="206" spans="1:26" x14ac:dyDescent="0.35">
      <c r="A206" s="291" t="s">
        <v>283</v>
      </c>
      <c r="B206" s="291" t="s">
        <v>33</v>
      </c>
      <c r="C206" s="293">
        <v>1027</v>
      </c>
      <c r="D206" s="1">
        <v>7</v>
      </c>
      <c r="E206" s="1">
        <v>12</v>
      </c>
      <c r="F206" s="1">
        <v>3</v>
      </c>
      <c r="G206" s="1">
        <v>105</v>
      </c>
      <c r="H206" s="1">
        <v>15</v>
      </c>
      <c r="I206" s="1">
        <v>23</v>
      </c>
      <c r="J206" s="1">
        <v>31</v>
      </c>
      <c r="K206" s="1">
        <v>1</v>
      </c>
      <c r="L206" s="1">
        <v>69</v>
      </c>
      <c r="M206" s="1">
        <v>16</v>
      </c>
      <c r="N206" s="1">
        <v>28</v>
      </c>
      <c r="O206" s="1">
        <v>783</v>
      </c>
      <c r="P206" s="1">
        <v>-114</v>
      </c>
      <c r="X206" t="str">
        <f t="shared" ref="X206" si="196">LEFT(MID(A206,FIND("(",A206)+1,LEN(A206)),FIND(")",MID(A206,FIND("(",A206)+1,LEN(A206)))-1)</f>
        <v>SF</v>
      </c>
      <c r="Z206" t="str">
        <f t="shared" ref="Z206" si="197">Y207</f>
        <v>Elected</v>
      </c>
    </row>
    <row r="207" spans="1:26" x14ac:dyDescent="0.35">
      <c r="A207" s="291" t="s">
        <v>0</v>
      </c>
      <c r="B207" s="291" t="s">
        <v>0</v>
      </c>
      <c r="C207" s="293">
        <v>1027</v>
      </c>
      <c r="D207" s="2">
        <v>1034</v>
      </c>
      <c r="E207" s="2">
        <v>1046</v>
      </c>
      <c r="F207" s="2">
        <v>1049</v>
      </c>
      <c r="G207" s="2">
        <v>1154</v>
      </c>
      <c r="H207" s="2">
        <v>1169</v>
      </c>
      <c r="I207" s="2">
        <v>1192</v>
      </c>
      <c r="J207" s="2">
        <v>1223</v>
      </c>
      <c r="K207" s="2">
        <v>1224</v>
      </c>
      <c r="L207" s="2">
        <v>1293</v>
      </c>
      <c r="M207" s="2">
        <v>1309</v>
      </c>
      <c r="N207" s="2">
        <v>1337</v>
      </c>
      <c r="O207" s="2">
        <v>2120</v>
      </c>
      <c r="P207" s="2">
        <v>2006</v>
      </c>
      <c r="Y207" t="str">
        <f t="shared" ref="Y207" si="198">IF(EXACT(A206,UPPER(A206)),"Elected","Excluded")</f>
        <v>Elected</v>
      </c>
    </row>
    <row r="208" spans="1:26" x14ac:dyDescent="0.35">
      <c r="A208" s="291" t="s">
        <v>2791</v>
      </c>
      <c r="B208" s="291" t="s">
        <v>33</v>
      </c>
      <c r="C208" s="293">
        <v>240</v>
      </c>
      <c r="D208" s="1">
        <v>-240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X208" t="str">
        <f t="shared" ref="X208" si="199">LEFT(MID(A208,FIND("(",A208)+1,LEN(A208)),FIND(")",MID(A208,FIND("(",A208)+1,LEN(A208)))-1)</f>
        <v>NON-P</v>
      </c>
      <c r="Z208" t="str">
        <f t="shared" ref="Z208" si="200">Y209</f>
        <v>Excluded</v>
      </c>
    </row>
    <row r="209" spans="1:37" x14ac:dyDescent="0.35">
      <c r="A209" s="291" t="s">
        <v>0</v>
      </c>
      <c r="B209" s="291" t="s">
        <v>0</v>
      </c>
      <c r="C209" s="293">
        <v>240</v>
      </c>
      <c r="D209" s="2">
        <v>0</v>
      </c>
      <c r="E209" s="2">
        <v>0</v>
      </c>
      <c r="F209" s="2">
        <v>0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Y209" t="str">
        <f t="shared" ref="Y209" si="201">IF(EXACT(A208,UPPER(A208)),"Elected","Excluded")</f>
        <v>Excluded</v>
      </c>
    </row>
    <row r="210" spans="1:37" x14ac:dyDescent="0.35">
      <c r="A210" s="291" t="s">
        <v>284</v>
      </c>
      <c r="B210" s="291" t="s">
        <v>33</v>
      </c>
      <c r="C210" s="293">
        <v>1008</v>
      </c>
      <c r="D210" s="1">
        <v>22</v>
      </c>
      <c r="E210" s="1">
        <v>18</v>
      </c>
      <c r="F210" s="1">
        <v>10</v>
      </c>
      <c r="G210" s="1">
        <v>17</v>
      </c>
      <c r="H210" s="1">
        <v>35</v>
      </c>
      <c r="I210" s="1">
        <v>164</v>
      </c>
      <c r="J210" s="1">
        <v>35</v>
      </c>
      <c r="K210" s="1">
        <v>2</v>
      </c>
      <c r="L210" s="1">
        <v>75</v>
      </c>
      <c r="M210" s="1">
        <v>45</v>
      </c>
      <c r="N210" s="1">
        <v>28</v>
      </c>
      <c r="O210" s="1">
        <v>89</v>
      </c>
      <c r="P210" s="1">
        <v>40</v>
      </c>
      <c r="X210" t="str">
        <f t="shared" ref="X210" si="202">LEFT(MID(A210,FIND("(",A210)+1,LEN(A210)),FIND(")",MID(A210,FIND("(",A210)+1,LEN(A210)))-1)</f>
        <v>SD</v>
      </c>
      <c r="Z210" t="str">
        <f t="shared" ref="Z210" si="203">Y211</f>
        <v>Excluded</v>
      </c>
    </row>
    <row r="211" spans="1:37" x14ac:dyDescent="0.35">
      <c r="A211" s="291" t="s">
        <v>0</v>
      </c>
      <c r="B211" s="291" t="s">
        <v>0</v>
      </c>
      <c r="C211" s="293">
        <v>1008</v>
      </c>
      <c r="D211" s="2">
        <v>1030</v>
      </c>
      <c r="E211" s="2">
        <v>1048</v>
      </c>
      <c r="F211" s="2">
        <v>1058</v>
      </c>
      <c r="G211" s="2">
        <v>1075</v>
      </c>
      <c r="H211" s="2">
        <v>1110</v>
      </c>
      <c r="I211" s="2">
        <v>1274</v>
      </c>
      <c r="J211" s="2">
        <v>1309</v>
      </c>
      <c r="K211" s="2">
        <v>1311</v>
      </c>
      <c r="L211" s="2">
        <v>1386</v>
      </c>
      <c r="M211" s="2">
        <v>1431</v>
      </c>
      <c r="N211" s="2">
        <v>1459</v>
      </c>
      <c r="O211" s="2">
        <v>1548</v>
      </c>
      <c r="P211" s="2">
        <v>1588</v>
      </c>
      <c r="Y211" t="str">
        <f t="shared" ref="Y211" si="204">IF(EXACT(A210,UPPER(A210)),"Elected","Excluded")</f>
        <v>Excluded</v>
      </c>
    </row>
    <row r="212" spans="1:37" x14ac:dyDescent="0.35">
      <c r="A212" s="291" t="s">
        <v>285</v>
      </c>
      <c r="B212" s="291" t="s">
        <v>33</v>
      </c>
      <c r="C212" s="293">
        <v>551</v>
      </c>
      <c r="D212" s="1">
        <v>18</v>
      </c>
      <c r="E212" s="1">
        <v>46</v>
      </c>
      <c r="F212" s="1">
        <v>5</v>
      </c>
      <c r="G212" s="1">
        <v>-620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X212" t="str">
        <f t="shared" ref="X212" si="205">LEFT(MID(A212,FIND("(",A212)+1,LEN(A212)),FIND(")",MID(A212,FIND("(",A212)+1,LEN(A212)))-1)</f>
        <v>SF</v>
      </c>
      <c r="Z212" t="str">
        <f t="shared" ref="Z212" si="206">Y213</f>
        <v>Excluded</v>
      </c>
    </row>
    <row r="213" spans="1:37" x14ac:dyDescent="0.35">
      <c r="A213" s="291" t="s">
        <v>0</v>
      </c>
      <c r="B213" s="291" t="s">
        <v>0</v>
      </c>
      <c r="C213" s="293">
        <v>551</v>
      </c>
      <c r="D213" s="2">
        <v>569</v>
      </c>
      <c r="E213" s="2">
        <v>615</v>
      </c>
      <c r="F213" s="2">
        <v>620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  <c r="Y213" t="str">
        <f t="shared" ref="Y213" si="207">IF(EXACT(A212,UPPER(A212)),"Elected","Excluded")</f>
        <v>Excluded</v>
      </c>
    </row>
    <row r="214" spans="1:37" x14ac:dyDescent="0.35">
      <c r="A214" s="291" t="s">
        <v>2794</v>
      </c>
      <c r="B214" s="291" t="s">
        <v>31</v>
      </c>
      <c r="C214" s="293">
        <v>718</v>
      </c>
      <c r="D214" s="1">
        <v>11</v>
      </c>
      <c r="E214" s="1">
        <v>33</v>
      </c>
      <c r="F214" s="1">
        <v>3</v>
      </c>
      <c r="G214" s="1">
        <v>5</v>
      </c>
      <c r="H214" s="1">
        <v>17</v>
      </c>
      <c r="I214" s="1">
        <v>24</v>
      </c>
      <c r="J214" s="1">
        <v>-811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X214" t="str">
        <f t="shared" ref="X214" si="208">LEFT(MID(A214,FIND("(",A214)+1,LEN(A214)),FIND(")",MID(A214,FIND("(",A214)+1,LEN(A214)))-1)</f>
        <v>ANT</v>
      </c>
      <c r="Z214" t="str">
        <f t="shared" ref="Z214" si="209">Y215</f>
        <v>Excluded</v>
      </c>
    </row>
    <row r="215" spans="1:37" x14ac:dyDescent="0.35">
      <c r="A215" s="291" t="s">
        <v>0</v>
      </c>
      <c r="B215" s="291" t="s">
        <v>0</v>
      </c>
      <c r="C215" s="293">
        <v>718</v>
      </c>
      <c r="D215" s="2">
        <v>729</v>
      </c>
      <c r="E215" s="2">
        <v>762</v>
      </c>
      <c r="F215" s="2">
        <v>765</v>
      </c>
      <c r="G215" s="2">
        <v>770</v>
      </c>
      <c r="H215" s="2">
        <v>787</v>
      </c>
      <c r="I215" s="2">
        <v>811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Y215" t="str">
        <f t="shared" ref="Y215" si="210">IF(EXACT(A214,UPPER(A214)),"Elected","Excluded")</f>
        <v>Excluded</v>
      </c>
    </row>
    <row r="216" spans="1:37" x14ac:dyDescent="0.35">
      <c r="A216" s="291" t="s">
        <v>286</v>
      </c>
      <c r="B216" s="291" t="s">
        <v>33</v>
      </c>
      <c r="C216" s="293">
        <v>858</v>
      </c>
      <c r="D216" s="1">
        <v>5</v>
      </c>
      <c r="E216" s="1">
        <v>7</v>
      </c>
      <c r="F216" s="1">
        <v>47</v>
      </c>
      <c r="G216" s="1">
        <v>5</v>
      </c>
      <c r="H216" s="1">
        <v>48</v>
      </c>
      <c r="I216" s="1">
        <v>33</v>
      </c>
      <c r="J216" s="1">
        <v>32</v>
      </c>
      <c r="K216" s="1">
        <v>0</v>
      </c>
      <c r="L216" s="1">
        <v>-1035</v>
      </c>
      <c r="M216" s="1">
        <v>0</v>
      </c>
      <c r="N216" s="1">
        <v>0</v>
      </c>
      <c r="O216" s="1">
        <v>0</v>
      </c>
      <c r="P216" s="1">
        <v>0</v>
      </c>
      <c r="X216" t="str">
        <f t="shared" ref="X216" si="211">LEFT(MID(A216,FIND("(",A216)+1,LEN(A216)),FIND(")",MID(A216,FIND("(",A216)+1,LEN(A216)))-1)</f>
        <v>FG</v>
      </c>
      <c r="Z216" t="str">
        <f t="shared" ref="Z216" si="212">Y217</f>
        <v>Excluded</v>
      </c>
    </row>
    <row r="217" spans="1:37" x14ac:dyDescent="0.35">
      <c r="A217" s="291" t="s">
        <v>0</v>
      </c>
      <c r="B217" s="291" t="s">
        <v>0</v>
      </c>
      <c r="C217" s="293">
        <v>858</v>
      </c>
      <c r="D217" s="2">
        <v>863</v>
      </c>
      <c r="E217" s="2">
        <v>870</v>
      </c>
      <c r="F217" s="2">
        <v>917</v>
      </c>
      <c r="G217" s="2">
        <v>922</v>
      </c>
      <c r="H217" s="2">
        <v>970</v>
      </c>
      <c r="I217" s="2">
        <v>1003</v>
      </c>
      <c r="J217" s="2">
        <v>1035</v>
      </c>
      <c r="K217" s="2">
        <v>1035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  <c r="Y217" t="str">
        <f t="shared" ref="Y217" si="213">IF(EXACT(A216,UPPER(A216)),"Elected","Excluded")</f>
        <v>Excluded</v>
      </c>
    </row>
    <row r="218" spans="1:37" x14ac:dyDescent="0.35">
      <c r="A218" s="291" t="s">
        <v>287</v>
      </c>
      <c r="B218" s="291" t="s">
        <v>31</v>
      </c>
      <c r="C218" s="293">
        <v>787</v>
      </c>
      <c r="D218" s="1">
        <v>13</v>
      </c>
      <c r="E218" s="1">
        <v>23</v>
      </c>
      <c r="F218" s="1">
        <v>10</v>
      </c>
      <c r="G218" s="1">
        <v>344</v>
      </c>
      <c r="H218" s="1">
        <v>11</v>
      </c>
      <c r="I218" s="1">
        <v>36</v>
      </c>
      <c r="J218" s="1">
        <v>37</v>
      </c>
      <c r="K218" s="1">
        <v>1</v>
      </c>
      <c r="L218" s="1">
        <v>28</v>
      </c>
      <c r="M218" s="1">
        <v>7</v>
      </c>
      <c r="N218" s="1">
        <v>9</v>
      </c>
      <c r="O218" s="1">
        <v>-1306</v>
      </c>
      <c r="P218" s="1">
        <v>0</v>
      </c>
      <c r="X218" t="str">
        <f t="shared" ref="X218" si="214">LEFT(MID(A218,FIND("(",A218)+1,LEN(A218)),FIND(")",MID(A218,FIND("(",A218)+1,LEN(A218)))-1)</f>
        <v>SF</v>
      </c>
      <c r="Z218" t="str">
        <f t="shared" ref="Z218" si="215">Y219</f>
        <v>Excluded</v>
      </c>
    </row>
    <row r="219" spans="1:37" x14ac:dyDescent="0.35">
      <c r="A219" s="291" t="s">
        <v>0</v>
      </c>
      <c r="B219" s="291" t="s">
        <v>0</v>
      </c>
      <c r="C219" s="293">
        <v>787</v>
      </c>
      <c r="D219" s="2">
        <v>800</v>
      </c>
      <c r="E219" s="2">
        <v>823</v>
      </c>
      <c r="F219" s="2">
        <v>833</v>
      </c>
      <c r="G219" s="2">
        <v>1177</v>
      </c>
      <c r="H219" s="2">
        <v>1188</v>
      </c>
      <c r="I219" s="2">
        <v>1224</v>
      </c>
      <c r="J219" s="2">
        <v>1261</v>
      </c>
      <c r="K219" s="2">
        <v>1262</v>
      </c>
      <c r="L219" s="2">
        <v>1290</v>
      </c>
      <c r="M219" s="2">
        <v>1297</v>
      </c>
      <c r="N219" s="2">
        <v>1306</v>
      </c>
      <c r="O219" s="2">
        <v>0</v>
      </c>
      <c r="P219" s="2">
        <v>0</v>
      </c>
      <c r="Y219" t="str">
        <f t="shared" ref="Y219" si="216">IF(EXACT(A218,UPPER(A218)),"Elected","Excluded")</f>
        <v>Excluded</v>
      </c>
    </row>
    <row r="220" spans="1:37" x14ac:dyDescent="0.35">
      <c r="A220" s="291" t="s">
        <v>288</v>
      </c>
      <c r="B220" s="291" t="s">
        <v>31</v>
      </c>
      <c r="C220" s="293">
        <v>603</v>
      </c>
      <c r="D220" s="1">
        <v>6</v>
      </c>
      <c r="E220" s="1">
        <v>4</v>
      </c>
      <c r="F220" s="1">
        <v>10</v>
      </c>
      <c r="G220" s="1">
        <v>2</v>
      </c>
      <c r="H220" s="1">
        <v>-625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X220" t="str">
        <f t="shared" ref="X220" si="217">LEFT(MID(A220,FIND("(",A220)+1,LEN(A220)),FIND(")",MID(A220,FIND("(",A220)+1,LEN(A220)))-1)</f>
        <v>FF</v>
      </c>
      <c r="Z220" t="str">
        <f t="shared" ref="Z220" si="218">Y221</f>
        <v>Excluded</v>
      </c>
    </row>
    <row r="221" spans="1:37" x14ac:dyDescent="0.35">
      <c r="A221" s="291" t="s">
        <v>0</v>
      </c>
      <c r="B221" s="291" t="s">
        <v>0</v>
      </c>
      <c r="C221" s="293">
        <v>603</v>
      </c>
      <c r="D221" s="2">
        <v>609</v>
      </c>
      <c r="E221" s="2">
        <v>613</v>
      </c>
      <c r="F221" s="2">
        <v>623</v>
      </c>
      <c r="G221" s="2">
        <v>625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Y221" t="str">
        <f t="shared" ref="Y221" si="219">IF(EXACT(A220,UPPER(A220)),"Elected","Excluded")</f>
        <v>Excluded</v>
      </c>
    </row>
    <row r="222" spans="1:37" x14ac:dyDescent="0.35">
      <c r="A222" s="291" t="s">
        <v>47</v>
      </c>
      <c r="B222" s="291" t="s">
        <v>0</v>
      </c>
      <c r="C222" s="292">
        <v>0</v>
      </c>
      <c r="D222" s="1">
        <f>(D188+D190+D192+D194+D196+D198+D200+D202+D204+D206+D208+D210+D212+D214+D216+D218+D220)*(-1)</f>
        <v>17</v>
      </c>
      <c r="E222" s="1">
        <f t="shared" ref="E222:P222" si="220">(E188+E190+E192+E194+E196+E198+E200+E202+E204+E206+E208+E210+E212+E214+E216+E218+E220)*(-1)</f>
        <v>77</v>
      </c>
      <c r="F222" s="1">
        <f t="shared" si="220"/>
        <v>10</v>
      </c>
      <c r="G222" s="1">
        <f t="shared" si="220"/>
        <v>32</v>
      </c>
      <c r="H222" s="1">
        <f t="shared" si="220"/>
        <v>81</v>
      </c>
      <c r="I222" s="1">
        <f t="shared" si="220"/>
        <v>65</v>
      </c>
      <c r="J222" s="1">
        <f t="shared" si="220"/>
        <v>196</v>
      </c>
      <c r="K222" s="1">
        <f t="shared" si="220"/>
        <v>4</v>
      </c>
      <c r="L222" s="1">
        <f t="shared" si="220"/>
        <v>124</v>
      </c>
      <c r="M222" s="1">
        <f t="shared" si="220"/>
        <v>100</v>
      </c>
      <c r="N222" s="1">
        <f t="shared" si="220"/>
        <v>41</v>
      </c>
      <c r="O222" s="1">
        <f t="shared" si="220"/>
        <v>179</v>
      </c>
      <c r="P222" s="1">
        <f t="shared" si="220"/>
        <v>0</v>
      </c>
    </row>
    <row r="223" spans="1:37" x14ac:dyDescent="0.35">
      <c r="A223" s="291" t="s">
        <v>0</v>
      </c>
      <c r="B223" s="291" t="s">
        <v>0</v>
      </c>
      <c r="C223" s="293">
        <v>0</v>
      </c>
      <c r="D223" s="2">
        <v>17</v>
      </c>
      <c r="E223" s="2">
        <v>94</v>
      </c>
      <c r="F223" s="2">
        <v>104</v>
      </c>
      <c r="G223" s="2">
        <v>136</v>
      </c>
      <c r="H223" s="2">
        <v>217</v>
      </c>
      <c r="I223" s="2">
        <v>282</v>
      </c>
      <c r="J223" s="2">
        <v>478</v>
      </c>
      <c r="K223" s="2">
        <v>482</v>
      </c>
      <c r="L223" s="2">
        <v>606</v>
      </c>
      <c r="M223" s="2">
        <v>706</v>
      </c>
      <c r="N223" s="2">
        <v>747</v>
      </c>
      <c r="O223" s="2">
        <v>926</v>
      </c>
      <c r="P223" s="2">
        <v>926</v>
      </c>
      <c r="AB223" t="s">
        <v>2526</v>
      </c>
      <c r="AC223" t="s">
        <v>2525</v>
      </c>
      <c r="AD223" t="s">
        <v>2524</v>
      </c>
      <c r="AE223" t="s">
        <v>2523</v>
      </c>
      <c r="AF223" t="s">
        <v>759</v>
      </c>
      <c r="AG223" t="s">
        <v>2522</v>
      </c>
      <c r="AH223" t="s">
        <v>2521</v>
      </c>
      <c r="AI223" t="s">
        <v>2520</v>
      </c>
      <c r="AJ223" t="s">
        <v>2519</v>
      </c>
      <c r="AK223" t="s">
        <v>2518</v>
      </c>
    </row>
    <row r="224" spans="1:37" x14ac:dyDescent="0.35">
      <c r="A224" t="s">
        <v>48</v>
      </c>
      <c r="B224" t="s">
        <v>0</v>
      </c>
      <c r="C224" s="2">
        <v>16047</v>
      </c>
      <c r="D224" s="2">
        <v>16047</v>
      </c>
      <c r="E224" s="2">
        <v>16047</v>
      </c>
      <c r="F224" s="2">
        <v>16047</v>
      </c>
      <c r="G224" s="2">
        <v>16047</v>
      </c>
      <c r="H224" s="2">
        <v>16047</v>
      </c>
      <c r="I224" s="2">
        <v>16047</v>
      </c>
      <c r="J224" s="2">
        <v>16047</v>
      </c>
      <c r="K224" s="2">
        <v>16047</v>
      </c>
      <c r="L224" s="2">
        <v>16047</v>
      </c>
      <c r="M224" s="2">
        <v>16047</v>
      </c>
      <c r="N224" s="2">
        <v>16047</v>
      </c>
      <c r="O224" s="2">
        <v>16047</v>
      </c>
      <c r="P224" s="2">
        <v>16047</v>
      </c>
      <c r="AB224">
        <f>AB188+AB141+AB96+AB55+AB10</f>
        <v>31</v>
      </c>
      <c r="AC224">
        <f>AC188+AC141+AC96+AC55+AC10</f>
        <v>158902</v>
      </c>
      <c r="AD224">
        <f>AD188+AD141+AD96+AD55+AD10</f>
        <v>69492</v>
      </c>
      <c r="AE224" s="227">
        <f>SUM(AD224/AC224*100)</f>
        <v>43.732615070924219</v>
      </c>
      <c r="AF224">
        <f>AF188+AF141+AF96+AF55+AF10</f>
        <v>938</v>
      </c>
      <c r="AG224" s="227">
        <f>SUM(AF224/AC224*100)</f>
        <v>0.59030094020213719</v>
      </c>
      <c r="AH224">
        <f>AH188+AH141+AH96+AH55+AH10</f>
        <v>68554</v>
      </c>
      <c r="AI224">
        <f>AI188+AI141+AI96+AI55+AI10</f>
        <v>76</v>
      </c>
      <c r="AJ224">
        <f>AJ188+AJ141+AJ96+AJ55+AJ10</f>
        <v>26</v>
      </c>
      <c r="AK224" s="227">
        <f>SUM(AJ224/AI224*100)</f>
        <v>34.210526315789473</v>
      </c>
    </row>
    <row r="226" spans="1:30" x14ac:dyDescent="0.35">
      <c r="AC226" t="s">
        <v>3692</v>
      </c>
      <c r="AD226" t="s">
        <v>3693</v>
      </c>
    </row>
    <row r="227" spans="1:30" x14ac:dyDescent="0.35">
      <c r="AC227">
        <f>AC191+AC144+AC99+AC58+AC13</f>
        <v>24</v>
      </c>
      <c r="AD227">
        <f>AD191+AD144+AD99+AD58+AD13</f>
        <v>20</v>
      </c>
    </row>
    <row r="228" spans="1:30" x14ac:dyDescent="0.35">
      <c r="B228" t="s">
        <v>2596</v>
      </c>
    </row>
    <row r="229" spans="1:30" x14ac:dyDescent="0.35">
      <c r="A229" t="s">
        <v>2535</v>
      </c>
      <c r="B229" s="2">
        <f>C26+C34+C59+C77+C98+C112+C147+C169+C190+C194+C200+C220</f>
        <v>16648</v>
      </c>
    </row>
    <row r="230" spans="1:30" x14ac:dyDescent="0.35">
      <c r="A230" t="s">
        <v>2534</v>
      </c>
      <c r="B230" s="2">
        <f>C16+C20+C55+C120+C143+C153+C163+C188+C202+C216</f>
        <v>12780</v>
      </c>
    </row>
    <row r="231" spans="1:30" x14ac:dyDescent="0.35">
      <c r="A231" t="s">
        <v>2536</v>
      </c>
      <c r="B231" s="2">
        <f>C14+C32+C57+C75+C106+C114+C145+C165+C206+C212+C218+C61</f>
        <v>9680</v>
      </c>
    </row>
    <row r="232" spans="1:30" x14ac:dyDescent="0.35">
      <c r="A232" t="s">
        <v>2727</v>
      </c>
      <c r="B232" s="2">
        <f>C24+C65+C110+C155+C198</f>
        <v>5125</v>
      </c>
    </row>
    <row r="233" spans="1:30" x14ac:dyDescent="0.35">
      <c r="A233" t="s">
        <v>2574</v>
      </c>
      <c r="B233" s="2">
        <f>C18+C69+C124+C149+C210</f>
        <v>3695</v>
      </c>
    </row>
    <row r="234" spans="1:30" x14ac:dyDescent="0.35">
      <c r="A234" t="s">
        <v>2573</v>
      </c>
      <c r="B234" s="2">
        <f>C28+C63+C96+C159+C196</f>
        <v>4117</v>
      </c>
    </row>
    <row r="235" spans="1:30" x14ac:dyDescent="0.35">
      <c r="A235" t="s">
        <v>2575</v>
      </c>
      <c r="B235" s="2">
        <f>C30+C104</f>
        <v>3334</v>
      </c>
    </row>
    <row r="236" spans="1:30" x14ac:dyDescent="0.35">
      <c r="A236" t="s">
        <v>2594</v>
      </c>
      <c r="B236" s="2">
        <f>C10+C71+C108</f>
        <v>1582</v>
      </c>
    </row>
    <row r="237" spans="1:30" x14ac:dyDescent="0.35">
      <c r="A237" t="s">
        <v>2576</v>
      </c>
      <c r="B237" s="2">
        <f>C79+C100+C214</f>
        <v>1815</v>
      </c>
    </row>
    <row r="238" spans="1:30" x14ac:dyDescent="0.35">
      <c r="A238" t="s">
        <v>2590</v>
      </c>
      <c r="B238">
        <v>0</v>
      </c>
    </row>
    <row r="239" spans="1:30" x14ac:dyDescent="0.35">
      <c r="A239" t="s">
        <v>2582</v>
      </c>
      <c r="B239">
        <v>0</v>
      </c>
    </row>
    <row r="240" spans="1:30" x14ac:dyDescent="0.35">
      <c r="A240" t="s">
        <v>2583</v>
      </c>
      <c r="B240">
        <v>0</v>
      </c>
    </row>
    <row r="241" spans="1:2" x14ac:dyDescent="0.35">
      <c r="A241" t="s">
        <v>2584</v>
      </c>
      <c r="B241">
        <v>0</v>
      </c>
    </row>
    <row r="242" spans="1:2" x14ac:dyDescent="0.35">
      <c r="A242" t="s">
        <v>2577</v>
      </c>
      <c r="B242">
        <v>0</v>
      </c>
    </row>
    <row r="243" spans="1:2" x14ac:dyDescent="0.35">
      <c r="A243" t="s">
        <v>2578</v>
      </c>
      <c r="B243">
        <v>0</v>
      </c>
    </row>
    <row r="244" spans="1:2" x14ac:dyDescent="0.35">
      <c r="A244" t="s">
        <v>2581</v>
      </c>
      <c r="B244">
        <v>0</v>
      </c>
    </row>
    <row r="245" spans="1:2" x14ac:dyDescent="0.35">
      <c r="A245" t="s">
        <v>2579</v>
      </c>
      <c r="B245">
        <v>0</v>
      </c>
    </row>
    <row r="246" spans="1:2" x14ac:dyDescent="0.35">
      <c r="A246" t="s">
        <v>2585</v>
      </c>
      <c r="B246">
        <v>0</v>
      </c>
    </row>
    <row r="247" spans="1:2" x14ac:dyDescent="0.35">
      <c r="A247" t="s">
        <v>2591</v>
      </c>
      <c r="B247">
        <v>0</v>
      </c>
    </row>
    <row r="248" spans="1:2" x14ac:dyDescent="0.35">
      <c r="A248" t="s">
        <v>2586</v>
      </c>
      <c r="B248" s="2">
        <f>C38+C67+C167</f>
        <v>1419</v>
      </c>
    </row>
    <row r="249" spans="1:2" x14ac:dyDescent="0.35">
      <c r="A249" t="s">
        <v>2587</v>
      </c>
      <c r="B249" s="2">
        <f>C116</f>
        <v>330</v>
      </c>
    </row>
    <row r="250" spans="1:2" x14ac:dyDescent="0.35">
      <c r="A250" t="s">
        <v>2580</v>
      </c>
      <c r="B250">
        <v>0</v>
      </c>
    </row>
    <row r="251" spans="1:2" x14ac:dyDescent="0.35">
      <c r="A251" t="s">
        <v>2592</v>
      </c>
      <c r="B251">
        <v>0</v>
      </c>
    </row>
    <row r="252" spans="1:2" x14ac:dyDescent="0.35">
      <c r="A252" t="s">
        <v>2597</v>
      </c>
      <c r="B252">
        <v>0</v>
      </c>
    </row>
    <row r="253" spans="1:2" x14ac:dyDescent="0.35">
      <c r="A253" t="s">
        <v>2588</v>
      </c>
      <c r="B253">
        <v>0</v>
      </c>
    </row>
    <row r="254" spans="1:2" x14ac:dyDescent="0.35">
      <c r="A254" t="s">
        <v>2589</v>
      </c>
      <c r="B254">
        <v>0</v>
      </c>
    </row>
    <row r="255" spans="1:2" x14ac:dyDescent="0.35">
      <c r="A255" t="s">
        <v>2741</v>
      </c>
      <c r="B255" s="2">
        <f>C12+C36+C73+C102+C118+C141+C151+C161+C171+C192+C204+C208+C157+C122+C22</f>
        <v>8029</v>
      </c>
    </row>
    <row r="256" spans="1:2" x14ac:dyDescent="0.35">
      <c r="B256" s="2">
        <f>SUM(B229:B255)</f>
        <v>68554</v>
      </c>
    </row>
    <row r="259" spans="1:14" x14ac:dyDescent="0.35">
      <c r="A259" s="2"/>
      <c r="B259" s="2"/>
      <c r="C259" s="2"/>
      <c r="D259" s="2"/>
      <c r="E259" s="2"/>
      <c r="F259" s="2"/>
      <c r="G259" s="2"/>
      <c r="H259" s="240" t="s">
        <v>2648</v>
      </c>
      <c r="I259" s="2"/>
      <c r="J259" s="2"/>
      <c r="K259" s="2"/>
      <c r="L259" s="240" t="s">
        <v>2649</v>
      </c>
    </row>
    <row r="260" spans="1:14" x14ac:dyDescent="0.35">
      <c r="D260" s="241" t="s">
        <v>2529</v>
      </c>
      <c r="E260" s="241" t="s">
        <v>2650</v>
      </c>
      <c r="F260" s="241" t="s">
        <v>2651</v>
      </c>
      <c r="G260" s="241" t="s">
        <v>2650</v>
      </c>
      <c r="H260" s="241" t="s">
        <v>2652</v>
      </c>
      <c r="I260" s="241" t="s">
        <v>2653</v>
      </c>
      <c r="J260" s="241" t="s">
        <v>2649</v>
      </c>
      <c r="K260" s="241" t="s">
        <v>2654</v>
      </c>
      <c r="L260" s="241" t="s">
        <v>2652</v>
      </c>
    </row>
    <row r="261" spans="1:14" x14ac:dyDescent="0.35">
      <c r="D261" s="241" t="s">
        <v>2655</v>
      </c>
      <c r="E261" s="241" t="s">
        <v>2655</v>
      </c>
      <c r="F261" s="241" t="s">
        <v>2652</v>
      </c>
      <c r="G261" s="241" t="s">
        <v>2656</v>
      </c>
      <c r="H261" s="241" t="s">
        <v>2656</v>
      </c>
      <c r="I261" s="241" t="s">
        <v>2655</v>
      </c>
      <c r="J261" s="241" t="s">
        <v>2652</v>
      </c>
      <c r="K261" s="241" t="s">
        <v>2656</v>
      </c>
      <c r="L261" s="241" t="s">
        <v>2656</v>
      </c>
      <c r="N261" s="241" t="s">
        <v>3666</v>
      </c>
    </row>
    <row r="262" spans="1:14" x14ac:dyDescent="0.35">
      <c r="A262" s="238">
        <f>SUMIFS($C$10:$C$284, $X$10:$X$284, B262)</f>
        <v>16648</v>
      </c>
      <c r="B262" t="s">
        <v>2657</v>
      </c>
      <c r="C262" t="s">
        <v>2535</v>
      </c>
      <c r="D262" s="242">
        <f>E262+I262</f>
        <v>12</v>
      </c>
      <c r="E262" s="238">
        <f>COUNTIFS($X$10:$X$283, B262,$B$10:$B$283,"F")</f>
        <v>3</v>
      </c>
      <c r="F262" s="243">
        <f t="shared" ref="F262:F288" si="221">IFERROR(E262/D262,0)</f>
        <v>0.25</v>
      </c>
      <c r="G262">
        <f t="shared" ref="G262:G288" si="222">COUNTIFS($X$10:$X$283, B262,$B$10:$B$283,"F",$Z$10:$Z$283,"Elected")</f>
        <v>2</v>
      </c>
      <c r="H262" s="244">
        <f>IFERROR(G262/D262,0)</f>
        <v>0.16666666666666666</v>
      </c>
      <c r="I262" s="245">
        <f>COUNTIFS($X$10:$X$283, B262,$B$10:$B$283,"M")</f>
        <v>9</v>
      </c>
      <c r="J262" s="243">
        <f>IFERROR(I262/D262,0)</f>
        <v>0.75</v>
      </c>
      <c r="K262">
        <f t="shared" ref="K262:K288" si="223">COUNTIFS($X$10:$X$283, B262,$B$10:$B$283,"M",$Z$10:$Z$283,"Elected")</f>
        <v>7</v>
      </c>
      <c r="L262" s="243">
        <f>IFERROR(K262/D262,0)</f>
        <v>0.58333333333333337</v>
      </c>
      <c r="N262">
        <f>K262+G262</f>
        <v>9</v>
      </c>
    </row>
    <row r="263" spans="1:14" x14ac:dyDescent="0.35">
      <c r="A263" s="238">
        <f t="shared" ref="A263:A287" si="224">SUMIFS($C$10:$C$284, $X$10:$X$284, B263)</f>
        <v>12780</v>
      </c>
      <c r="B263" t="s">
        <v>2658</v>
      </c>
      <c r="C263" t="s">
        <v>2534</v>
      </c>
      <c r="D263" s="242">
        <f t="shared" ref="D263:D288" si="225">E263+I263</f>
        <v>10</v>
      </c>
      <c r="E263" s="238">
        <f t="shared" ref="E263:E288" si="226">COUNTIFS($X$10:$X$283, B263,$B$10:$B$283,"F")</f>
        <v>3</v>
      </c>
      <c r="F263" s="243">
        <f t="shared" si="221"/>
        <v>0.3</v>
      </c>
      <c r="G263">
        <f t="shared" si="222"/>
        <v>0</v>
      </c>
      <c r="H263" s="244">
        <f t="shared" ref="H263:H288" si="227">IFERROR(G263/D263,0)</f>
        <v>0</v>
      </c>
      <c r="I263" s="245">
        <f t="shared" ref="I263:I288" si="228">COUNTIFS($X$10:$X$283, B263,$B$10:$B$283,"M")</f>
        <v>7</v>
      </c>
      <c r="J263" s="243">
        <f t="shared" ref="J263:J288" si="229">IFERROR(I263/D263,0)</f>
        <v>0.7</v>
      </c>
      <c r="K263">
        <f t="shared" si="223"/>
        <v>5</v>
      </c>
      <c r="L263" s="243">
        <f t="shared" ref="L263:L288" si="230">IFERROR(K263/D263,0)</f>
        <v>0.5</v>
      </c>
      <c r="N263">
        <f t="shared" ref="N263:N289" si="231">K263+G263</f>
        <v>5</v>
      </c>
    </row>
    <row r="264" spans="1:14" x14ac:dyDescent="0.35">
      <c r="A264" s="238">
        <f t="shared" si="224"/>
        <v>9680</v>
      </c>
      <c r="B264" t="s">
        <v>2659</v>
      </c>
      <c r="C264" t="s">
        <v>2536</v>
      </c>
      <c r="D264" s="242">
        <f t="shared" si="225"/>
        <v>12</v>
      </c>
      <c r="E264" s="238">
        <f t="shared" si="226"/>
        <v>6</v>
      </c>
      <c r="F264" s="243">
        <f t="shared" si="221"/>
        <v>0.5</v>
      </c>
      <c r="G264">
        <f t="shared" si="222"/>
        <v>2</v>
      </c>
      <c r="H264" s="244">
        <f t="shared" si="227"/>
        <v>0.16666666666666666</v>
      </c>
      <c r="I264" s="245">
        <f t="shared" si="228"/>
        <v>6</v>
      </c>
      <c r="J264" s="243">
        <f t="shared" si="229"/>
        <v>0.5</v>
      </c>
      <c r="K264">
        <f t="shared" si="223"/>
        <v>2</v>
      </c>
      <c r="L264" s="243">
        <f t="shared" si="230"/>
        <v>0.16666666666666666</v>
      </c>
      <c r="N264">
        <f t="shared" si="231"/>
        <v>4</v>
      </c>
    </row>
    <row r="265" spans="1:14" x14ac:dyDescent="0.35">
      <c r="A265" s="238">
        <f>SUMIFS($C$10:$C$284, $X$10:$X$284, B265)</f>
        <v>5125</v>
      </c>
      <c r="B265" t="s">
        <v>2661</v>
      </c>
      <c r="C265" t="s">
        <v>2727</v>
      </c>
      <c r="D265" s="242">
        <f t="shared" si="225"/>
        <v>5</v>
      </c>
      <c r="E265" s="238">
        <f t="shared" si="226"/>
        <v>1</v>
      </c>
      <c r="F265" s="243">
        <f t="shared" si="221"/>
        <v>0.2</v>
      </c>
      <c r="G265">
        <f t="shared" si="222"/>
        <v>1</v>
      </c>
      <c r="H265" s="244">
        <f t="shared" si="227"/>
        <v>0.2</v>
      </c>
      <c r="I265" s="245">
        <f t="shared" si="228"/>
        <v>4</v>
      </c>
      <c r="J265" s="243">
        <f t="shared" si="229"/>
        <v>0.8</v>
      </c>
      <c r="K265">
        <f t="shared" si="223"/>
        <v>2</v>
      </c>
      <c r="L265" s="243">
        <f t="shared" si="230"/>
        <v>0.4</v>
      </c>
      <c r="N265">
        <f t="shared" si="231"/>
        <v>3</v>
      </c>
    </row>
    <row r="266" spans="1:14" x14ac:dyDescent="0.35">
      <c r="A266" s="238">
        <f t="shared" si="224"/>
        <v>3695</v>
      </c>
      <c r="B266" t="s">
        <v>2663</v>
      </c>
      <c r="C266" t="s">
        <v>2574</v>
      </c>
      <c r="D266" s="242">
        <f t="shared" si="225"/>
        <v>5</v>
      </c>
      <c r="E266" s="238">
        <f t="shared" si="226"/>
        <v>3</v>
      </c>
      <c r="F266" s="243">
        <f t="shared" si="221"/>
        <v>0.6</v>
      </c>
      <c r="G266">
        <f t="shared" si="222"/>
        <v>0</v>
      </c>
      <c r="H266" s="244">
        <f t="shared" si="227"/>
        <v>0</v>
      </c>
      <c r="I266" s="245">
        <f t="shared" si="228"/>
        <v>2</v>
      </c>
      <c r="J266" s="243">
        <f t="shared" si="229"/>
        <v>0.4</v>
      </c>
      <c r="K266">
        <f t="shared" si="223"/>
        <v>1</v>
      </c>
      <c r="L266" s="243">
        <f t="shared" si="230"/>
        <v>0.2</v>
      </c>
      <c r="N266">
        <f t="shared" si="231"/>
        <v>1</v>
      </c>
    </row>
    <row r="267" spans="1:14" x14ac:dyDescent="0.35">
      <c r="A267" s="238">
        <f t="shared" si="224"/>
        <v>4117</v>
      </c>
      <c r="B267" t="s">
        <v>2689</v>
      </c>
      <c r="C267" t="s">
        <v>2573</v>
      </c>
      <c r="D267" s="242">
        <f t="shared" si="225"/>
        <v>5</v>
      </c>
      <c r="E267" s="238">
        <f t="shared" si="226"/>
        <v>2</v>
      </c>
      <c r="F267" s="243">
        <f t="shared" si="221"/>
        <v>0.4</v>
      </c>
      <c r="G267">
        <f t="shared" si="222"/>
        <v>0</v>
      </c>
      <c r="H267" s="244">
        <f t="shared" si="227"/>
        <v>0</v>
      </c>
      <c r="I267" s="245">
        <f t="shared" si="228"/>
        <v>3</v>
      </c>
      <c r="J267" s="243">
        <f t="shared" si="229"/>
        <v>0.6</v>
      </c>
      <c r="K267">
        <f t="shared" si="223"/>
        <v>3</v>
      </c>
      <c r="L267" s="243">
        <f t="shared" si="230"/>
        <v>0.6</v>
      </c>
      <c r="N267">
        <f t="shared" si="231"/>
        <v>3</v>
      </c>
    </row>
    <row r="268" spans="1:14" x14ac:dyDescent="0.35">
      <c r="A268" s="238">
        <f t="shared" si="224"/>
        <v>3334</v>
      </c>
      <c r="B268" t="s">
        <v>2662</v>
      </c>
      <c r="C268" t="s">
        <v>2575</v>
      </c>
      <c r="D268" s="242">
        <f t="shared" si="225"/>
        <v>2</v>
      </c>
      <c r="E268" s="238">
        <f t="shared" si="226"/>
        <v>0</v>
      </c>
      <c r="F268" s="243">
        <f t="shared" si="221"/>
        <v>0</v>
      </c>
      <c r="G268">
        <f t="shared" si="222"/>
        <v>0</v>
      </c>
      <c r="H268" s="244">
        <f t="shared" si="227"/>
        <v>0</v>
      </c>
      <c r="I268" s="245">
        <f t="shared" si="228"/>
        <v>2</v>
      </c>
      <c r="J268" s="243">
        <f t="shared" si="229"/>
        <v>1</v>
      </c>
      <c r="K268">
        <f t="shared" si="223"/>
        <v>1</v>
      </c>
      <c r="L268" s="243">
        <f t="shared" si="230"/>
        <v>0.5</v>
      </c>
      <c r="N268">
        <f t="shared" si="231"/>
        <v>1</v>
      </c>
    </row>
    <row r="269" spans="1:14" x14ac:dyDescent="0.35">
      <c r="A269" s="238">
        <f t="shared" si="224"/>
        <v>1582</v>
      </c>
      <c r="B269" t="s">
        <v>2660</v>
      </c>
      <c r="C269" t="s">
        <v>2594</v>
      </c>
      <c r="D269" s="242">
        <f t="shared" si="225"/>
        <v>3</v>
      </c>
      <c r="E269" s="238">
        <f t="shared" si="226"/>
        <v>1</v>
      </c>
      <c r="F269" s="243">
        <f t="shared" si="221"/>
        <v>0.33333333333333331</v>
      </c>
      <c r="G269">
        <f t="shared" si="222"/>
        <v>0</v>
      </c>
      <c r="H269" s="244">
        <f t="shared" si="227"/>
        <v>0</v>
      </c>
      <c r="I269" s="245">
        <f t="shared" si="228"/>
        <v>2</v>
      </c>
      <c r="J269" s="243">
        <f t="shared" si="229"/>
        <v>0.66666666666666663</v>
      </c>
      <c r="K269">
        <f t="shared" si="223"/>
        <v>1</v>
      </c>
      <c r="L269" s="243">
        <f t="shared" si="230"/>
        <v>0.33333333333333331</v>
      </c>
      <c r="N269">
        <f t="shared" si="231"/>
        <v>1</v>
      </c>
    </row>
    <row r="270" spans="1:14" x14ac:dyDescent="0.35">
      <c r="A270" s="238">
        <f t="shared" si="224"/>
        <v>1815</v>
      </c>
      <c r="B270" t="s">
        <v>2688</v>
      </c>
      <c r="C270" t="s">
        <v>2576</v>
      </c>
      <c r="D270" s="242">
        <f t="shared" si="225"/>
        <v>3</v>
      </c>
      <c r="E270" s="238">
        <f t="shared" si="226"/>
        <v>2</v>
      </c>
      <c r="F270" s="243">
        <f t="shared" si="221"/>
        <v>0.66666666666666663</v>
      </c>
      <c r="G270">
        <f t="shared" si="222"/>
        <v>0</v>
      </c>
      <c r="H270" s="244">
        <f t="shared" si="227"/>
        <v>0</v>
      </c>
      <c r="I270" s="245">
        <f t="shared" si="228"/>
        <v>1</v>
      </c>
      <c r="J270" s="243">
        <f t="shared" si="229"/>
        <v>0.33333333333333331</v>
      </c>
      <c r="K270">
        <f t="shared" si="223"/>
        <v>0</v>
      </c>
      <c r="L270" s="243">
        <f t="shared" si="230"/>
        <v>0</v>
      </c>
      <c r="N270">
        <f t="shared" si="231"/>
        <v>0</v>
      </c>
    </row>
    <row r="271" spans="1:14" x14ac:dyDescent="0.35">
      <c r="A271" s="238">
        <f t="shared" si="224"/>
        <v>0</v>
      </c>
      <c r="C271" t="s">
        <v>2590</v>
      </c>
      <c r="D271" s="242">
        <f t="shared" si="225"/>
        <v>0</v>
      </c>
      <c r="E271" s="238">
        <f t="shared" si="226"/>
        <v>0</v>
      </c>
      <c r="F271" s="243">
        <f t="shared" si="221"/>
        <v>0</v>
      </c>
      <c r="G271">
        <f t="shared" si="222"/>
        <v>0</v>
      </c>
      <c r="H271" s="244">
        <f t="shared" si="227"/>
        <v>0</v>
      </c>
      <c r="I271" s="245">
        <f t="shared" si="228"/>
        <v>0</v>
      </c>
      <c r="J271" s="243">
        <f t="shared" si="229"/>
        <v>0</v>
      </c>
      <c r="K271">
        <f t="shared" si="223"/>
        <v>0</v>
      </c>
      <c r="L271" s="243">
        <f t="shared" si="230"/>
        <v>0</v>
      </c>
      <c r="N271">
        <f t="shared" si="231"/>
        <v>0</v>
      </c>
    </row>
    <row r="272" spans="1:14" x14ac:dyDescent="0.35">
      <c r="A272" s="238">
        <f t="shared" si="224"/>
        <v>0</v>
      </c>
      <c r="B272" t="s">
        <v>2671</v>
      </c>
      <c r="C272" t="s">
        <v>2582</v>
      </c>
      <c r="D272" s="242">
        <f t="shared" si="225"/>
        <v>0</v>
      </c>
      <c r="E272" s="238">
        <f t="shared" si="226"/>
        <v>0</v>
      </c>
      <c r="F272" s="243">
        <f t="shared" si="221"/>
        <v>0</v>
      </c>
      <c r="G272">
        <f t="shared" si="222"/>
        <v>0</v>
      </c>
      <c r="H272" s="244">
        <f t="shared" si="227"/>
        <v>0</v>
      </c>
      <c r="I272" s="245">
        <f t="shared" si="228"/>
        <v>0</v>
      </c>
      <c r="J272" s="243">
        <f t="shared" si="229"/>
        <v>0</v>
      </c>
      <c r="K272">
        <f t="shared" si="223"/>
        <v>0</v>
      </c>
      <c r="L272" s="243">
        <f t="shared" si="230"/>
        <v>0</v>
      </c>
      <c r="N272">
        <f t="shared" si="231"/>
        <v>0</v>
      </c>
    </row>
    <row r="273" spans="1:14" x14ac:dyDescent="0.35">
      <c r="A273" s="238">
        <f t="shared" si="224"/>
        <v>0</v>
      </c>
      <c r="B273" t="s">
        <v>2665</v>
      </c>
      <c r="C273" t="s">
        <v>2598</v>
      </c>
      <c r="D273" s="242">
        <f t="shared" si="225"/>
        <v>0</v>
      </c>
      <c r="E273" s="238">
        <f t="shared" si="226"/>
        <v>0</v>
      </c>
      <c r="F273" s="243">
        <f t="shared" si="221"/>
        <v>0</v>
      </c>
      <c r="G273">
        <f t="shared" si="222"/>
        <v>0</v>
      </c>
      <c r="H273" s="244">
        <f t="shared" si="227"/>
        <v>0</v>
      </c>
      <c r="I273" s="245">
        <f t="shared" si="228"/>
        <v>0</v>
      </c>
      <c r="J273" s="243">
        <f t="shared" si="229"/>
        <v>0</v>
      </c>
      <c r="K273">
        <f t="shared" si="223"/>
        <v>0</v>
      </c>
      <c r="L273" s="243">
        <f t="shared" si="230"/>
        <v>0</v>
      </c>
      <c r="N273">
        <f t="shared" si="231"/>
        <v>0</v>
      </c>
    </row>
    <row r="274" spans="1:14" x14ac:dyDescent="0.35">
      <c r="A274" s="238">
        <f t="shared" si="224"/>
        <v>0</v>
      </c>
      <c r="B274" t="s">
        <v>2666</v>
      </c>
      <c r="C274" t="s">
        <v>2584</v>
      </c>
      <c r="D274" s="242">
        <f t="shared" si="225"/>
        <v>0</v>
      </c>
      <c r="E274" s="238">
        <f t="shared" si="226"/>
        <v>0</v>
      </c>
      <c r="F274" s="243">
        <f t="shared" si="221"/>
        <v>0</v>
      </c>
      <c r="G274">
        <f t="shared" si="222"/>
        <v>0</v>
      </c>
      <c r="H274" s="244">
        <f t="shared" si="227"/>
        <v>0</v>
      </c>
      <c r="I274" s="245">
        <f t="shared" si="228"/>
        <v>0</v>
      </c>
      <c r="J274" s="243">
        <f t="shared" si="229"/>
        <v>0</v>
      </c>
      <c r="K274">
        <f t="shared" si="223"/>
        <v>0</v>
      </c>
      <c r="L274" s="243">
        <f t="shared" si="230"/>
        <v>0</v>
      </c>
      <c r="N274">
        <f t="shared" si="231"/>
        <v>0</v>
      </c>
    </row>
    <row r="275" spans="1:14" x14ac:dyDescent="0.35">
      <c r="A275" s="238">
        <f t="shared" si="224"/>
        <v>0</v>
      </c>
      <c r="B275" t="s">
        <v>2667</v>
      </c>
      <c r="C275" t="s">
        <v>2577</v>
      </c>
      <c r="D275" s="242">
        <f t="shared" si="225"/>
        <v>0</v>
      </c>
      <c r="E275" s="238">
        <f t="shared" si="226"/>
        <v>0</v>
      </c>
      <c r="F275" s="243">
        <f t="shared" si="221"/>
        <v>0</v>
      </c>
      <c r="G275">
        <f t="shared" si="222"/>
        <v>0</v>
      </c>
      <c r="H275" s="244">
        <f t="shared" si="227"/>
        <v>0</v>
      </c>
      <c r="I275" s="245">
        <f t="shared" si="228"/>
        <v>0</v>
      </c>
      <c r="J275" s="243">
        <f t="shared" si="229"/>
        <v>0</v>
      </c>
      <c r="K275">
        <f t="shared" si="223"/>
        <v>0</v>
      </c>
      <c r="L275" s="243">
        <f t="shared" si="230"/>
        <v>0</v>
      </c>
      <c r="N275">
        <f t="shared" si="231"/>
        <v>0</v>
      </c>
    </row>
    <row r="276" spans="1:14" x14ac:dyDescent="0.35">
      <c r="A276" s="238">
        <f t="shared" si="224"/>
        <v>0</v>
      </c>
      <c r="B276" t="s">
        <v>2670</v>
      </c>
      <c r="C276" t="s">
        <v>2578</v>
      </c>
      <c r="D276" s="242">
        <f t="shared" si="225"/>
        <v>0</v>
      </c>
      <c r="E276" s="238">
        <f t="shared" si="226"/>
        <v>0</v>
      </c>
      <c r="F276" s="243">
        <f t="shared" si="221"/>
        <v>0</v>
      </c>
      <c r="G276">
        <f t="shared" si="222"/>
        <v>0</v>
      </c>
      <c r="H276" s="244">
        <f t="shared" si="227"/>
        <v>0</v>
      </c>
      <c r="I276" s="245">
        <f t="shared" si="228"/>
        <v>0</v>
      </c>
      <c r="J276" s="243">
        <f t="shared" si="229"/>
        <v>0</v>
      </c>
      <c r="K276">
        <f t="shared" si="223"/>
        <v>0</v>
      </c>
      <c r="L276" s="243">
        <f t="shared" si="230"/>
        <v>0</v>
      </c>
      <c r="N276">
        <f t="shared" si="231"/>
        <v>0</v>
      </c>
    </row>
    <row r="277" spans="1:14" x14ac:dyDescent="0.35">
      <c r="A277" s="238">
        <f t="shared" si="224"/>
        <v>0</v>
      </c>
      <c r="C277" t="s">
        <v>2581</v>
      </c>
      <c r="D277" s="242">
        <f t="shared" si="225"/>
        <v>0</v>
      </c>
      <c r="E277" s="238">
        <f t="shared" si="226"/>
        <v>0</v>
      </c>
      <c r="F277" s="243">
        <f t="shared" si="221"/>
        <v>0</v>
      </c>
      <c r="G277">
        <f t="shared" si="222"/>
        <v>0</v>
      </c>
      <c r="H277" s="244">
        <f t="shared" si="227"/>
        <v>0</v>
      </c>
      <c r="I277" s="245">
        <f t="shared" si="228"/>
        <v>0</v>
      </c>
      <c r="J277" s="243">
        <f t="shared" si="229"/>
        <v>0</v>
      </c>
      <c r="K277">
        <f t="shared" si="223"/>
        <v>0</v>
      </c>
      <c r="L277" s="243">
        <f t="shared" si="230"/>
        <v>0</v>
      </c>
      <c r="N277">
        <f t="shared" si="231"/>
        <v>0</v>
      </c>
    </row>
    <row r="278" spans="1:14" x14ac:dyDescent="0.35">
      <c r="A278" s="238">
        <f t="shared" si="224"/>
        <v>0</v>
      </c>
      <c r="C278" t="s">
        <v>2579</v>
      </c>
      <c r="D278" s="242">
        <f t="shared" si="225"/>
        <v>0</v>
      </c>
      <c r="E278" s="238">
        <f t="shared" si="226"/>
        <v>0</v>
      </c>
      <c r="F278" s="243">
        <f t="shared" si="221"/>
        <v>0</v>
      </c>
      <c r="G278">
        <f t="shared" si="222"/>
        <v>0</v>
      </c>
      <c r="H278" s="244">
        <f t="shared" si="227"/>
        <v>0</v>
      </c>
      <c r="I278" s="245">
        <f t="shared" si="228"/>
        <v>0</v>
      </c>
      <c r="J278" s="243">
        <f t="shared" si="229"/>
        <v>0</v>
      </c>
      <c r="K278">
        <f t="shared" si="223"/>
        <v>0</v>
      </c>
      <c r="L278" s="243">
        <f t="shared" si="230"/>
        <v>0</v>
      </c>
      <c r="N278">
        <f t="shared" si="231"/>
        <v>0</v>
      </c>
    </row>
    <row r="279" spans="1:14" x14ac:dyDescent="0.35">
      <c r="A279" s="238">
        <f t="shared" si="224"/>
        <v>0</v>
      </c>
      <c r="B279" t="s">
        <v>2690</v>
      </c>
      <c r="C279" t="s">
        <v>2585</v>
      </c>
      <c r="D279" s="242">
        <f t="shared" si="225"/>
        <v>0</v>
      </c>
      <c r="E279" s="238">
        <f t="shared" si="226"/>
        <v>0</v>
      </c>
      <c r="F279" s="243">
        <f t="shared" si="221"/>
        <v>0</v>
      </c>
      <c r="G279">
        <f t="shared" si="222"/>
        <v>0</v>
      </c>
      <c r="H279" s="244">
        <f t="shared" si="227"/>
        <v>0</v>
      </c>
      <c r="I279" s="245">
        <f t="shared" si="228"/>
        <v>0</v>
      </c>
      <c r="J279" s="243">
        <f t="shared" si="229"/>
        <v>0</v>
      </c>
      <c r="K279">
        <f t="shared" si="223"/>
        <v>0</v>
      </c>
      <c r="L279" s="243">
        <f t="shared" si="230"/>
        <v>0</v>
      </c>
      <c r="N279">
        <f t="shared" si="231"/>
        <v>0</v>
      </c>
    </row>
    <row r="280" spans="1:14" x14ac:dyDescent="0.35">
      <c r="A280" s="238">
        <f t="shared" si="224"/>
        <v>0</v>
      </c>
      <c r="C280" t="s">
        <v>2591</v>
      </c>
      <c r="D280" s="242">
        <f t="shared" si="225"/>
        <v>0</v>
      </c>
      <c r="E280" s="238">
        <f t="shared" si="226"/>
        <v>0</v>
      </c>
      <c r="F280" s="243">
        <f t="shared" si="221"/>
        <v>0</v>
      </c>
      <c r="G280">
        <f t="shared" si="222"/>
        <v>0</v>
      </c>
      <c r="H280" s="244">
        <f t="shared" si="227"/>
        <v>0</v>
      </c>
      <c r="I280" s="245">
        <f t="shared" si="228"/>
        <v>0</v>
      </c>
      <c r="J280" s="243">
        <f t="shared" si="229"/>
        <v>0</v>
      </c>
      <c r="K280">
        <f t="shared" si="223"/>
        <v>0</v>
      </c>
      <c r="L280" s="243">
        <f t="shared" si="230"/>
        <v>0</v>
      </c>
      <c r="N280">
        <f t="shared" si="231"/>
        <v>0</v>
      </c>
    </row>
    <row r="281" spans="1:14" x14ac:dyDescent="0.35">
      <c r="A281" s="238">
        <f t="shared" si="224"/>
        <v>1419</v>
      </c>
      <c r="B281" t="s">
        <v>2664</v>
      </c>
      <c r="C281" t="s">
        <v>2586</v>
      </c>
      <c r="D281" s="242">
        <f t="shared" si="225"/>
        <v>3</v>
      </c>
      <c r="E281" s="238">
        <f t="shared" si="226"/>
        <v>1</v>
      </c>
      <c r="F281" s="243">
        <f t="shared" si="221"/>
        <v>0.33333333333333331</v>
      </c>
      <c r="G281">
        <f t="shared" si="222"/>
        <v>0</v>
      </c>
      <c r="H281" s="244">
        <f t="shared" si="227"/>
        <v>0</v>
      </c>
      <c r="I281" s="245">
        <f t="shared" si="228"/>
        <v>2</v>
      </c>
      <c r="J281" s="243">
        <f t="shared" si="229"/>
        <v>0.66666666666666663</v>
      </c>
      <c r="K281">
        <f t="shared" si="223"/>
        <v>0</v>
      </c>
      <c r="L281" s="243">
        <f t="shared" si="230"/>
        <v>0</v>
      </c>
      <c r="N281">
        <f t="shared" si="231"/>
        <v>0</v>
      </c>
    </row>
    <row r="282" spans="1:14" x14ac:dyDescent="0.35">
      <c r="A282" s="238">
        <f t="shared" si="224"/>
        <v>330</v>
      </c>
      <c r="B282" t="s">
        <v>2669</v>
      </c>
      <c r="C282" t="s">
        <v>2587</v>
      </c>
      <c r="D282" s="242">
        <f>E282+I282</f>
        <v>1</v>
      </c>
      <c r="E282" s="238">
        <f t="shared" si="226"/>
        <v>0</v>
      </c>
      <c r="F282" s="243">
        <f t="shared" si="221"/>
        <v>0</v>
      </c>
      <c r="G282">
        <f t="shared" si="222"/>
        <v>0</v>
      </c>
      <c r="H282" s="244">
        <f t="shared" si="227"/>
        <v>0</v>
      </c>
      <c r="I282" s="245">
        <f t="shared" si="228"/>
        <v>1</v>
      </c>
      <c r="J282" s="243">
        <f t="shared" si="229"/>
        <v>1</v>
      </c>
      <c r="K282">
        <f t="shared" si="223"/>
        <v>0</v>
      </c>
      <c r="L282" s="243">
        <f t="shared" si="230"/>
        <v>0</v>
      </c>
      <c r="N282">
        <f t="shared" si="231"/>
        <v>0</v>
      </c>
    </row>
    <row r="283" spans="1:14" x14ac:dyDescent="0.35">
      <c r="A283" s="238">
        <f t="shared" si="224"/>
        <v>0</v>
      </c>
      <c r="B283" t="s">
        <v>2691</v>
      </c>
      <c r="C283" t="s">
        <v>2580</v>
      </c>
      <c r="D283" s="242">
        <f t="shared" si="225"/>
        <v>0</v>
      </c>
      <c r="E283" s="238">
        <f t="shared" si="226"/>
        <v>0</v>
      </c>
      <c r="F283" s="243">
        <f t="shared" si="221"/>
        <v>0</v>
      </c>
      <c r="G283">
        <f t="shared" si="222"/>
        <v>0</v>
      </c>
      <c r="H283" s="244">
        <f t="shared" si="227"/>
        <v>0</v>
      </c>
      <c r="I283" s="245">
        <f t="shared" si="228"/>
        <v>0</v>
      </c>
      <c r="J283" s="243">
        <f t="shared" si="229"/>
        <v>0</v>
      </c>
      <c r="K283">
        <f t="shared" si="223"/>
        <v>0</v>
      </c>
      <c r="L283" s="243">
        <f t="shared" si="230"/>
        <v>0</v>
      </c>
      <c r="N283">
        <f t="shared" si="231"/>
        <v>0</v>
      </c>
    </row>
    <row r="284" spans="1:14" x14ac:dyDescent="0.35">
      <c r="A284" s="238">
        <f t="shared" si="224"/>
        <v>0</v>
      </c>
      <c r="C284" t="s">
        <v>2592</v>
      </c>
      <c r="D284" s="242">
        <f t="shared" si="225"/>
        <v>0</v>
      </c>
      <c r="E284" s="238">
        <f t="shared" si="226"/>
        <v>0</v>
      </c>
      <c r="F284" s="243">
        <f t="shared" si="221"/>
        <v>0</v>
      </c>
      <c r="G284">
        <f t="shared" si="222"/>
        <v>0</v>
      </c>
      <c r="H284" s="244">
        <f t="shared" si="227"/>
        <v>0</v>
      </c>
      <c r="I284" s="245">
        <f t="shared" si="228"/>
        <v>0</v>
      </c>
      <c r="J284" s="243">
        <f t="shared" si="229"/>
        <v>0</v>
      </c>
      <c r="K284">
        <f t="shared" si="223"/>
        <v>0</v>
      </c>
      <c r="L284" s="243">
        <f t="shared" si="230"/>
        <v>0</v>
      </c>
      <c r="N284">
        <f t="shared" si="231"/>
        <v>0</v>
      </c>
    </row>
    <row r="285" spans="1:14" x14ac:dyDescent="0.35">
      <c r="A285" s="238">
        <f t="shared" si="224"/>
        <v>0</v>
      </c>
      <c r="C285" t="s">
        <v>2597</v>
      </c>
      <c r="D285" s="242">
        <f t="shared" si="225"/>
        <v>0</v>
      </c>
      <c r="E285" s="238">
        <f t="shared" si="226"/>
        <v>0</v>
      </c>
      <c r="F285" s="243">
        <f t="shared" si="221"/>
        <v>0</v>
      </c>
      <c r="G285">
        <f t="shared" si="222"/>
        <v>0</v>
      </c>
      <c r="H285" s="244">
        <f t="shared" si="227"/>
        <v>0</v>
      </c>
      <c r="I285" s="245">
        <f t="shared" si="228"/>
        <v>0</v>
      </c>
      <c r="J285" s="243">
        <f t="shared" si="229"/>
        <v>0</v>
      </c>
      <c r="K285">
        <f t="shared" si="223"/>
        <v>0</v>
      </c>
      <c r="L285" s="243">
        <f t="shared" si="230"/>
        <v>0</v>
      </c>
      <c r="N285">
        <f t="shared" si="231"/>
        <v>0</v>
      </c>
    </row>
    <row r="286" spans="1:14" x14ac:dyDescent="0.35">
      <c r="A286" s="238">
        <f t="shared" si="224"/>
        <v>0</v>
      </c>
      <c r="B286" t="s">
        <v>2668</v>
      </c>
      <c r="C286" t="s">
        <v>2588</v>
      </c>
      <c r="D286" s="242">
        <f t="shared" si="225"/>
        <v>0</v>
      </c>
      <c r="E286" s="238">
        <f t="shared" si="226"/>
        <v>0</v>
      </c>
      <c r="F286" s="243">
        <f t="shared" si="221"/>
        <v>0</v>
      </c>
      <c r="G286">
        <f t="shared" si="222"/>
        <v>0</v>
      </c>
      <c r="H286" s="244">
        <f t="shared" si="227"/>
        <v>0</v>
      </c>
      <c r="I286" s="245">
        <f t="shared" si="228"/>
        <v>0</v>
      </c>
      <c r="J286" s="243">
        <f t="shared" si="229"/>
        <v>0</v>
      </c>
      <c r="K286">
        <f t="shared" si="223"/>
        <v>0</v>
      </c>
      <c r="L286" s="243">
        <f t="shared" si="230"/>
        <v>0</v>
      </c>
      <c r="N286">
        <f t="shared" si="231"/>
        <v>0</v>
      </c>
    </row>
    <row r="287" spans="1:14" x14ac:dyDescent="0.35">
      <c r="A287" s="238">
        <f t="shared" si="224"/>
        <v>0</v>
      </c>
      <c r="B287" t="s">
        <v>2692</v>
      </c>
      <c r="C287" t="s">
        <v>2589</v>
      </c>
      <c r="D287" s="242">
        <f t="shared" si="225"/>
        <v>0</v>
      </c>
      <c r="E287" s="238">
        <f t="shared" si="226"/>
        <v>0</v>
      </c>
      <c r="F287" s="243">
        <f t="shared" si="221"/>
        <v>0</v>
      </c>
      <c r="G287">
        <f t="shared" si="222"/>
        <v>0</v>
      </c>
      <c r="H287" s="244">
        <f t="shared" si="227"/>
        <v>0</v>
      </c>
      <c r="I287" s="245">
        <f t="shared" si="228"/>
        <v>0</v>
      </c>
      <c r="J287" s="243">
        <f t="shared" si="229"/>
        <v>0</v>
      </c>
      <c r="K287">
        <f t="shared" si="223"/>
        <v>0</v>
      </c>
      <c r="L287" s="243">
        <f t="shared" si="230"/>
        <v>0</v>
      </c>
      <c r="N287">
        <f t="shared" si="231"/>
        <v>0</v>
      </c>
    </row>
    <row r="288" spans="1:14" x14ac:dyDescent="0.35">
      <c r="A288" s="238">
        <f>SUMIFS($C$10:$C$284, $X$10:$X$284, B288)</f>
        <v>8029</v>
      </c>
      <c r="B288" t="s">
        <v>2672</v>
      </c>
      <c r="C288" t="s">
        <v>2530</v>
      </c>
      <c r="D288" s="242">
        <f t="shared" si="225"/>
        <v>15</v>
      </c>
      <c r="E288" s="238">
        <f t="shared" si="226"/>
        <v>4</v>
      </c>
      <c r="F288" s="243">
        <f t="shared" si="221"/>
        <v>0.26666666666666666</v>
      </c>
      <c r="G288">
        <f t="shared" si="222"/>
        <v>0</v>
      </c>
      <c r="H288" s="244">
        <f t="shared" si="227"/>
        <v>0</v>
      </c>
      <c r="I288" s="245">
        <f t="shared" si="228"/>
        <v>11</v>
      </c>
      <c r="J288" s="243">
        <f t="shared" si="229"/>
        <v>0.73333333333333328</v>
      </c>
      <c r="K288">
        <f t="shared" si="223"/>
        <v>4</v>
      </c>
      <c r="L288" s="243">
        <f t="shared" si="230"/>
        <v>0.26666666666666666</v>
      </c>
      <c r="N288">
        <f t="shared" si="231"/>
        <v>4</v>
      </c>
    </row>
    <row r="289" spans="1:14" x14ac:dyDescent="0.35">
      <c r="A289" s="238">
        <f>SUM(A262:A288)</f>
        <v>68554</v>
      </c>
      <c r="B289" s="238"/>
      <c r="D289" s="242">
        <f>SUM(D262:D288)</f>
        <v>76</v>
      </c>
      <c r="E289" s="238">
        <f>SUM(E262:E288)</f>
        <v>26</v>
      </c>
      <c r="G289">
        <f>SUM(G262:G288)</f>
        <v>5</v>
      </c>
      <c r="I289" s="245">
        <f>SUM(I262:I288)</f>
        <v>50</v>
      </c>
      <c r="K289">
        <f>SUM(K262:K288)</f>
        <v>26</v>
      </c>
      <c r="N289">
        <f t="shared" si="231"/>
        <v>31</v>
      </c>
    </row>
    <row r="290" spans="1:14" ht="15" thickBot="1" x14ac:dyDescent="0.4"/>
    <row r="291" spans="1:14" x14ac:dyDescent="0.35">
      <c r="C291" s="246" t="s">
        <v>2673</v>
      </c>
      <c r="D291" s="247"/>
      <c r="E291" s="248">
        <f>E289+I289</f>
        <v>76</v>
      </c>
      <c r="F291" s="247" t="s">
        <v>2674</v>
      </c>
      <c r="G291" s="249"/>
      <c r="H291" s="249"/>
      <c r="I291" s="246" t="s">
        <v>2675</v>
      </c>
      <c r="J291" s="247" t="s">
        <v>2676</v>
      </c>
      <c r="K291" s="250">
        <f>K289</f>
        <v>26</v>
      </c>
    </row>
    <row r="292" spans="1:14" ht="15" thickBot="1" x14ac:dyDescent="0.4">
      <c r="C292" s="251" t="s">
        <v>2677</v>
      </c>
      <c r="D292" s="252" t="e">
        <f>LEFT(MID(#REF!,FIND("(",#REF!)+1,LEN(#REF!)),FIND(")",MID(#REF!,FIND("(",#REF!)+1,LEN(#REF!)))-1)</f>
        <v>#REF!</v>
      </c>
      <c r="E292" s="252">
        <f>AK262</f>
        <v>0</v>
      </c>
      <c r="F292" s="252" t="s">
        <v>2678</v>
      </c>
      <c r="G292" s="253"/>
      <c r="H292" s="253"/>
      <c r="I292" s="254"/>
      <c r="J292" s="241" t="s">
        <v>2679</v>
      </c>
      <c r="K292" s="255">
        <f>G289</f>
        <v>5</v>
      </c>
    </row>
    <row r="293" spans="1:14" ht="15" thickBot="1" x14ac:dyDescent="0.4">
      <c r="I293" s="251"/>
      <c r="J293" s="252" t="s">
        <v>2680</v>
      </c>
      <c r="K293" s="256">
        <f>SUM(K291:K292)</f>
        <v>31</v>
      </c>
    </row>
  </sheetData>
  <mergeCells count="258">
    <mergeCell ref="A8:A9"/>
    <mergeCell ref="B8:B9"/>
    <mergeCell ref="C8:C9"/>
    <mergeCell ref="A10:A11"/>
    <mergeCell ref="B10:B11"/>
    <mergeCell ref="C10:C11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24:A25"/>
    <mergeCell ref="B24:B25"/>
    <mergeCell ref="C24:C25"/>
    <mergeCell ref="A26:A27"/>
    <mergeCell ref="B26:B27"/>
    <mergeCell ref="C26:C27"/>
    <mergeCell ref="A20:A21"/>
    <mergeCell ref="B20:B21"/>
    <mergeCell ref="C20:C21"/>
    <mergeCell ref="A22:A23"/>
    <mergeCell ref="B22:B23"/>
    <mergeCell ref="C22:C23"/>
    <mergeCell ref="A32:A33"/>
    <mergeCell ref="B32:B33"/>
    <mergeCell ref="C32:C33"/>
    <mergeCell ref="A34:A35"/>
    <mergeCell ref="B34:B35"/>
    <mergeCell ref="C34:C35"/>
    <mergeCell ref="A28:A29"/>
    <mergeCell ref="B28:B29"/>
    <mergeCell ref="C28:C29"/>
    <mergeCell ref="A30:A31"/>
    <mergeCell ref="B30:B31"/>
    <mergeCell ref="C30:C31"/>
    <mergeCell ref="A40:A41"/>
    <mergeCell ref="B40:B41"/>
    <mergeCell ref="C40:C41"/>
    <mergeCell ref="A53:A54"/>
    <mergeCell ref="B53:B54"/>
    <mergeCell ref="C53:C54"/>
    <mergeCell ref="A36:A37"/>
    <mergeCell ref="B36:B37"/>
    <mergeCell ref="C36:C37"/>
    <mergeCell ref="A38:A39"/>
    <mergeCell ref="B38:B39"/>
    <mergeCell ref="C38:C39"/>
    <mergeCell ref="A59:A60"/>
    <mergeCell ref="B59:B60"/>
    <mergeCell ref="C59:C60"/>
    <mergeCell ref="A61:A62"/>
    <mergeCell ref="B61:B62"/>
    <mergeCell ref="C61:C62"/>
    <mergeCell ref="A55:A56"/>
    <mergeCell ref="B55:B56"/>
    <mergeCell ref="C55:C56"/>
    <mergeCell ref="A57:A58"/>
    <mergeCell ref="B57:B58"/>
    <mergeCell ref="C57:C58"/>
    <mergeCell ref="A67:A68"/>
    <mergeCell ref="B67:B68"/>
    <mergeCell ref="C67:C68"/>
    <mergeCell ref="A69:A70"/>
    <mergeCell ref="B69:B70"/>
    <mergeCell ref="C69:C70"/>
    <mergeCell ref="A63:A64"/>
    <mergeCell ref="B63:B64"/>
    <mergeCell ref="C63:C64"/>
    <mergeCell ref="A65:A66"/>
    <mergeCell ref="B65:B66"/>
    <mergeCell ref="C65:C66"/>
    <mergeCell ref="A75:A76"/>
    <mergeCell ref="B75:B76"/>
    <mergeCell ref="C75:C76"/>
    <mergeCell ref="A77:A78"/>
    <mergeCell ref="B77:B78"/>
    <mergeCell ref="C77:C78"/>
    <mergeCell ref="A71:A72"/>
    <mergeCell ref="B71:B72"/>
    <mergeCell ref="C71:C72"/>
    <mergeCell ref="A73:A74"/>
    <mergeCell ref="B73:B74"/>
    <mergeCell ref="C73:C74"/>
    <mergeCell ref="A94:A95"/>
    <mergeCell ref="B94:B95"/>
    <mergeCell ref="C94:C95"/>
    <mergeCell ref="A96:A97"/>
    <mergeCell ref="B96:B97"/>
    <mergeCell ref="C96:C97"/>
    <mergeCell ref="A79:A80"/>
    <mergeCell ref="B79:B80"/>
    <mergeCell ref="C79:C80"/>
    <mergeCell ref="A81:A82"/>
    <mergeCell ref="B81:B82"/>
    <mergeCell ref="C81:C82"/>
    <mergeCell ref="A102:A103"/>
    <mergeCell ref="B102:B103"/>
    <mergeCell ref="C102:C103"/>
    <mergeCell ref="A104:A105"/>
    <mergeCell ref="B104:B105"/>
    <mergeCell ref="C104:C105"/>
    <mergeCell ref="A98:A99"/>
    <mergeCell ref="B98:B99"/>
    <mergeCell ref="C98:C99"/>
    <mergeCell ref="A100:A101"/>
    <mergeCell ref="B100:B101"/>
    <mergeCell ref="C100:C101"/>
    <mergeCell ref="A110:A111"/>
    <mergeCell ref="B110:B111"/>
    <mergeCell ref="C110:C111"/>
    <mergeCell ref="A112:A113"/>
    <mergeCell ref="B112:B113"/>
    <mergeCell ref="C112:C113"/>
    <mergeCell ref="A106:A107"/>
    <mergeCell ref="B106:B107"/>
    <mergeCell ref="C106:C107"/>
    <mergeCell ref="A108:A109"/>
    <mergeCell ref="B108:B109"/>
    <mergeCell ref="C108:C109"/>
    <mergeCell ref="A118:A119"/>
    <mergeCell ref="B118:B119"/>
    <mergeCell ref="C118:C119"/>
    <mergeCell ref="A120:A121"/>
    <mergeCell ref="B120:B121"/>
    <mergeCell ref="C120:C121"/>
    <mergeCell ref="A114:A115"/>
    <mergeCell ref="B114:B115"/>
    <mergeCell ref="C114:C115"/>
    <mergeCell ref="A116:A117"/>
    <mergeCell ref="B116:B117"/>
    <mergeCell ref="C116:C117"/>
    <mergeCell ref="A126:A127"/>
    <mergeCell ref="B126:B127"/>
    <mergeCell ref="C126:C127"/>
    <mergeCell ref="A139:A140"/>
    <mergeCell ref="B139:B140"/>
    <mergeCell ref="C139:C140"/>
    <mergeCell ref="A122:A123"/>
    <mergeCell ref="B122:B123"/>
    <mergeCell ref="C122:C123"/>
    <mergeCell ref="A124:A125"/>
    <mergeCell ref="B124:B125"/>
    <mergeCell ref="C124:C125"/>
    <mergeCell ref="A145:A146"/>
    <mergeCell ref="B145:B146"/>
    <mergeCell ref="C145:C146"/>
    <mergeCell ref="A147:A148"/>
    <mergeCell ref="B147:B148"/>
    <mergeCell ref="C147:C148"/>
    <mergeCell ref="A141:A142"/>
    <mergeCell ref="B141:B142"/>
    <mergeCell ref="C141:C142"/>
    <mergeCell ref="A143:A144"/>
    <mergeCell ref="B143:B144"/>
    <mergeCell ref="C143:C144"/>
    <mergeCell ref="A153:A154"/>
    <mergeCell ref="B153:B154"/>
    <mergeCell ref="C153:C154"/>
    <mergeCell ref="A155:A156"/>
    <mergeCell ref="B155:B156"/>
    <mergeCell ref="C155:C156"/>
    <mergeCell ref="A149:A150"/>
    <mergeCell ref="B149:B150"/>
    <mergeCell ref="C149:C150"/>
    <mergeCell ref="A151:A152"/>
    <mergeCell ref="B151:B152"/>
    <mergeCell ref="C151:C152"/>
    <mergeCell ref="A161:A162"/>
    <mergeCell ref="B161:B162"/>
    <mergeCell ref="C161:C162"/>
    <mergeCell ref="A163:A164"/>
    <mergeCell ref="B163:B164"/>
    <mergeCell ref="C163:C164"/>
    <mergeCell ref="A157:A158"/>
    <mergeCell ref="B157:B158"/>
    <mergeCell ref="C157:C158"/>
    <mergeCell ref="A159:A160"/>
    <mergeCell ref="B159:B160"/>
    <mergeCell ref="C159:C160"/>
    <mergeCell ref="A169:A170"/>
    <mergeCell ref="B169:B170"/>
    <mergeCell ref="C169:C170"/>
    <mergeCell ref="A171:A172"/>
    <mergeCell ref="B171:B172"/>
    <mergeCell ref="C171:C172"/>
    <mergeCell ref="A165:A166"/>
    <mergeCell ref="B165:B166"/>
    <mergeCell ref="C165:C166"/>
    <mergeCell ref="A167:A168"/>
    <mergeCell ref="B167:B168"/>
    <mergeCell ref="C167:C168"/>
    <mergeCell ref="A188:A189"/>
    <mergeCell ref="B188:B189"/>
    <mergeCell ref="C188:C189"/>
    <mergeCell ref="A190:A191"/>
    <mergeCell ref="B190:B191"/>
    <mergeCell ref="C190:C191"/>
    <mergeCell ref="A173:A174"/>
    <mergeCell ref="B173:B174"/>
    <mergeCell ref="C173:C174"/>
    <mergeCell ref="A186:A187"/>
    <mergeCell ref="B186:B187"/>
    <mergeCell ref="C186:C187"/>
    <mergeCell ref="A196:A197"/>
    <mergeCell ref="B196:B197"/>
    <mergeCell ref="C196:C197"/>
    <mergeCell ref="A198:A199"/>
    <mergeCell ref="B198:B199"/>
    <mergeCell ref="C198:C199"/>
    <mergeCell ref="A192:A193"/>
    <mergeCell ref="B192:B193"/>
    <mergeCell ref="C192:C193"/>
    <mergeCell ref="A194:A195"/>
    <mergeCell ref="B194:B195"/>
    <mergeCell ref="C194:C195"/>
    <mergeCell ref="A204:A205"/>
    <mergeCell ref="B204:B205"/>
    <mergeCell ref="C204:C205"/>
    <mergeCell ref="A206:A207"/>
    <mergeCell ref="B206:B207"/>
    <mergeCell ref="C206:C207"/>
    <mergeCell ref="A200:A201"/>
    <mergeCell ref="B200:B201"/>
    <mergeCell ref="C200:C201"/>
    <mergeCell ref="A202:A203"/>
    <mergeCell ref="B202:B203"/>
    <mergeCell ref="C202:C203"/>
    <mergeCell ref="A212:A213"/>
    <mergeCell ref="B212:B213"/>
    <mergeCell ref="C212:C213"/>
    <mergeCell ref="A214:A215"/>
    <mergeCell ref="B214:B215"/>
    <mergeCell ref="C214:C215"/>
    <mergeCell ref="A208:A209"/>
    <mergeCell ref="B208:B209"/>
    <mergeCell ref="C208:C209"/>
    <mergeCell ref="A210:A211"/>
    <mergeCell ref="B210:B211"/>
    <mergeCell ref="C210:C211"/>
    <mergeCell ref="A220:A221"/>
    <mergeCell ref="B220:B221"/>
    <mergeCell ref="C220:C221"/>
    <mergeCell ref="A222:A223"/>
    <mergeCell ref="B222:B223"/>
    <mergeCell ref="C222:C223"/>
    <mergeCell ref="A216:A217"/>
    <mergeCell ref="B216:B217"/>
    <mergeCell ref="C216:C217"/>
    <mergeCell ref="A218:A219"/>
    <mergeCell ref="B218:B219"/>
    <mergeCell ref="C218:C219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C458"/>
  <sheetViews>
    <sheetView topLeftCell="A352" zoomScale="70" zoomScaleNormal="70" workbookViewId="0">
      <selection activeCell="I389" sqref="I389:L390"/>
    </sheetView>
  </sheetViews>
  <sheetFormatPr defaultRowHeight="14.5" x14ac:dyDescent="0.35"/>
  <cols>
    <col min="1" max="1" width="54.453125" bestFit="1" customWidth="1"/>
    <col min="18" max="23" width="8.81640625"/>
    <col min="26" max="26" width="8.81640625"/>
    <col min="29" max="29" width="10" bestFit="1" customWidth="1"/>
  </cols>
  <sheetData>
    <row r="1" spans="1:55" x14ac:dyDescent="0.35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</row>
    <row r="2" spans="1:55" x14ac:dyDescent="0.35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</row>
    <row r="3" spans="1:55" x14ac:dyDescent="0.35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</row>
    <row r="4" spans="1:55" x14ac:dyDescent="0.35">
      <c r="A4" t="s">
        <v>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</row>
    <row r="5" spans="1:55" x14ac:dyDescent="0.35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AM5" s="2"/>
      <c r="AN5" s="2"/>
      <c r="AO5" s="2"/>
      <c r="AP5" s="2"/>
      <c r="AQ5" s="2"/>
      <c r="AR5" s="2"/>
      <c r="AS5" s="2"/>
      <c r="AT5" s="240" t="s">
        <v>2648</v>
      </c>
      <c r="AU5" s="2"/>
      <c r="AV5" s="2"/>
      <c r="AW5" s="2"/>
      <c r="AX5" s="240" t="s">
        <v>2649</v>
      </c>
    </row>
    <row r="6" spans="1:55" x14ac:dyDescent="0.3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AP6" s="241" t="s">
        <v>2529</v>
      </c>
      <c r="AQ6" s="241" t="s">
        <v>2650</v>
      </c>
      <c r="AR6" s="241" t="s">
        <v>2651</v>
      </c>
      <c r="AS6" s="241" t="s">
        <v>2650</v>
      </c>
      <c r="AT6" s="241" t="s">
        <v>2652</v>
      </c>
      <c r="AU6" s="241" t="s">
        <v>2653</v>
      </c>
      <c r="AV6" s="241" t="s">
        <v>2649</v>
      </c>
      <c r="AW6" s="241" t="s">
        <v>2654</v>
      </c>
      <c r="AX6" s="241" t="s">
        <v>2652</v>
      </c>
    </row>
    <row r="7" spans="1:55" x14ac:dyDescent="0.35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Y7" s="241" t="s">
        <v>2682</v>
      </c>
      <c r="Z7" s="241" t="s">
        <v>2683</v>
      </c>
      <c r="AP7" s="241" t="s">
        <v>2655</v>
      </c>
      <c r="AQ7" s="241" t="s">
        <v>2655</v>
      </c>
      <c r="AR7" s="241" t="s">
        <v>2652</v>
      </c>
      <c r="AS7" s="241" t="s">
        <v>2656</v>
      </c>
      <c r="AT7" s="241" t="s">
        <v>2656</v>
      </c>
      <c r="AU7" s="241" t="s">
        <v>2655</v>
      </c>
      <c r="AV7" s="241" t="s">
        <v>2652</v>
      </c>
      <c r="AW7" s="241" t="s">
        <v>2656</v>
      </c>
      <c r="AX7" s="241" t="s">
        <v>2656</v>
      </c>
      <c r="AZ7" s="241" t="s">
        <v>3666</v>
      </c>
      <c r="BB7" s="241" t="s">
        <v>3692</v>
      </c>
      <c r="BC7" s="241" t="s">
        <v>3693</v>
      </c>
    </row>
    <row r="8" spans="1:55" x14ac:dyDescent="0.35">
      <c r="A8" s="291" t="s">
        <v>79</v>
      </c>
      <c r="B8" s="291" t="s">
        <v>2</v>
      </c>
      <c r="C8" s="291" t="s">
        <v>3</v>
      </c>
      <c r="D8" t="s">
        <v>4</v>
      </c>
      <c r="E8" t="s">
        <v>5</v>
      </c>
      <c r="F8" t="s">
        <v>6</v>
      </c>
      <c r="G8" t="s">
        <v>7</v>
      </c>
      <c r="H8" t="s">
        <v>8</v>
      </c>
      <c r="I8" t="s">
        <v>9</v>
      </c>
      <c r="J8" t="s">
        <v>10</v>
      </c>
      <c r="Y8" s="241" t="s">
        <v>2684</v>
      </c>
      <c r="Z8" s="241" t="s">
        <v>2685</v>
      </c>
      <c r="AM8" s="238">
        <f>SUMIFS($C$10:$C$388, $X$10:$X$388, AN8)</f>
        <v>39958</v>
      </c>
      <c r="AN8" t="s">
        <v>2657</v>
      </c>
      <c r="AO8" t="s">
        <v>2535</v>
      </c>
      <c r="AP8" s="242">
        <f>AQ8+AU8</f>
        <v>23</v>
      </c>
      <c r="AQ8" s="238">
        <f>COUNTIFS($X$10:$X$388, AN8,$B$10:$B$388,"F")</f>
        <v>8</v>
      </c>
      <c r="AR8" s="243">
        <f t="shared" ref="AR8:AR34" si="0">IFERROR(AQ8/AP8,0)</f>
        <v>0.34782608695652173</v>
      </c>
      <c r="AS8">
        <f>COUNTIFS($X$10:$X$388, AN8,$B$10:$B$388,"F",$Z$10:$Z$388,"Elected")</f>
        <v>7</v>
      </c>
      <c r="AT8" s="244">
        <f>IFERROR(AS8/AP8,0)</f>
        <v>0.30434782608695654</v>
      </c>
      <c r="AU8" s="245">
        <f>COUNTIFS($X$10:$X$388, AN8,$B$10:$B$388,"M")</f>
        <v>15</v>
      </c>
      <c r="AV8" s="243">
        <f>IFERROR(AU8/AP8,0)</f>
        <v>0.65217391304347827</v>
      </c>
      <c r="AW8">
        <f>COUNTIFS($X$10:$X$388, AN8,$B$10:$B$388,"M",$Z$10:$Z$388,"Elected")</f>
        <v>12</v>
      </c>
      <c r="AX8" s="243">
        <f>IFERROR(AW8/AP8,0)</f>
        <v>0.52173913043478259</v>
      </c>
      <c r="AZ8">
        <f>AW8+AS8</f>
        <v>19</v>
      </c>
      <c r="BB8" s="238">
        <f>AC398</f>
        <v>44</v>
      </c>
      <c r="BC8" s="238">
        <f>AD398</f>
        <v>38</v>
      </c>
    </row>
    <row r="9" spans="1:55" ht="15.5" x14ac:dyDescent="0.35">
      <c r="A9" s="291" t="s">
        <v>0</v>
      </c>
      <c r="B9" s="291" t="s">
        <v>0</v>
      </c>
      <c r="C9" s="291" t="s">
        <v>17</v>
      </c>
      <c r="D9" t="s">
        <v>289</v>
      </c>
      <c r="E9" t="s">
        <v>290</v>
      </c>
      <c r="F9" t="s">
        <v>291</v>
      </c>
      <c r="G9" t="s">
        <v>292</v>
      </c>
      <c r="H9" t="s">
        <v>293</v>
      </c>
      <c r="I9" t="s">
        <v>294</v>
      </c>
      <c r="J9" t="s">
        <v>295</v>
      </c>
      <c r="X9" s="257" t="s">
        <v>2681</v>
      </c>
      <c r="Y9" s="241" t="s">
        <v>2686</v>
      </c>
      <c r="Z9" s="241" t="s">
        <v>2687</v>
      </c>
      <c r="AB9" t="s">
        <v>2526</v>
      </c>
      <c r="AC9" t="s">
        <v>2525</v>
      </c>
      <c r="AD9" t="s">
        <v>2524</v>
      </c>
      <c r="AE9" t="s">
        <v>2523</v>
      </c>
      <c r="AF9" t="s">
        <v>759</v>
      </c>
      <c r="AG9" t="s">
        <v>2522</v>
      </c>
      <c r="AH9" t="s">
        <v>2521</v>
      </c>
      <c r="AI9" t="s">
        <v>2520</v>
      </c>
      <c r="AJ9" t="s">
        <v>2519</v>
      </c>
      <c r="AK9" t="s">
        <v>2518</v>
      </c>
      <c r="AM9" s="238">
        <f t="shared" ref="AM9:AM34" si="1">SUMIFS($C$10:$C$388, $X$10:$X$388, AN9)</f>
        <v>42043</v>
      </c>
      <c r="AN9" t="s">
        <v>2658</v>
      </c>
      <c r="AO9" t="s">
        <v>2534</v>
      </c>
      <c r="AP9" s="242">
        <f t="shared" ref="AP9:AP27" si="2">AQ9+AU9</f>
        <v>24</v>
      </c>
      <c r="AQ9" s="238">
        <f t="shared" ref="AQ9:AQ34" si="3">COUNTIFS($X$10:$X$388, AN9,$B$10:$B$388,"F")</f>
        <v>9</v>
      </c>
      <c r="AR9" s="243">
        <f t="shared" si="0"/>
        <v>0.375</v>
      </c>
      <c r="AS9">
        <f t="shared" ref="AS9:AS34" si="4">COUNTIFS($X$10:$X$388, AN9,$B$10:$B$388,"F",$Z$10:$Z$388,"Elected")</f>
        <v>6</v>
      </c>
      <c r="AT9" s="244">
        <f t="shared" ref="AT9:AT34" si="5">IFERROR(AS9/AP9,0)</f>
        <v>0.25</v>
      </c>
      <c r="AU9" s="245">
        <f t="shared" ref="AU9:AU34" si="6">COUNTIFS($X$10:$X$388, AN9,$B$10:$B$388,"M")</f>
        <v>15</v>
      </c>
      <c r="AV9" s="243">
        <f t="shared" ref="AV9:AV34" si="7">IFERROR(AU9/AP9,0)</f>
        <v>0.625</v>
      </c>
      <c r="AW9">
        <f t="shared" ref="AW9:AW34" si="8">COUNTIFS($X$10:$X$388, AN9,$B$10:$B$388,"M",$Z$10:$Z$388,"Elected")</f>
        <v>12</v>
      </c>
      <c r="AX9" s="243">
        <f t="shared" ref="AX9:AX34" si="9">IFERROR(AW9/AP9,0)</f>
        <v>0.5</v>
      </c>
      <c r="AZ9">
        <f t="shared" ref="AZ9:AZ35" si="10">AW9+AS9</f>
        <v>18</v>
      </c>
    </row>
    <row r="10" spans="1:55" x14ac:dyDescent="0.35">
      <c r="A10" s="291" t="s">
        <v>296</v>
      </c>
      <c r="B10" s="291" t="s">
        <v>31</v>
      </c>
      <c r="C10" s="293">
        <v>1800</v>
      </c>
      <c r="D10" s="1">
        <v>14</v>
      </c>
      <c r="E10" s="1">
        <v>153</v>
      </c>
      <c r="F10" s="1">
        <v>168</v>
      </c>
      <c r="G10" s="1">
        <v>112</v>
      </c>
      <c r="H10" s="1">
        <v>123</v>
      </c>
      <c r="I10" s="1">
        <v>17</v>
      </c>
      <c r="J10" s="1">
        <v>0</v>
      </c>
      <c r="X10" t="str">
        <f>LEFT(MID(A10,FIND("(",A10)+1,LEN(A10)),FIND(")",MID(A10,FIND("(",A10)+1,LEN(A10)))-1)</f>
        <v>SD</v>
      </c>
      <c r="Z10" t="str">
        <f>Y11</f>
        <v>Elected</v>
      </c>
      <c r="AB10">
        <v>6</v>
      </c>
      <c r="AC10" s="238">
        <v>31002</v>
      </c>
      <c r="AD10" s="238">
        <f>AH10+AF10</f>
        <v>16748</v>
      </c>
      <c r="AE10" s="227">
        <f>SUM(AD10/AC10*100)</f>
        <v>54.02232114057157</v>
      </c>
      <c r="AF10">
        <v>102</v>
      </c>
      <c r="AG10" s="227">
        <f>SUM(AF10/AC10*100)</f>
        <v>0.32901103154635181</v>
      </c>
      <c r="AH10" s="238">
        <v>16646</v>
      </c>
      <c r="AI10">
        <v>13</v>
      </c>
      <c r="AJ10">
        <v>6</v>
      </c>
      <c r="AK10" s="227">
        <f>SUM(AJ10/AI10*100)</f>
        <v>46.153846153846153</v>
      </c>
      <c r="AM10" s="238">
        <f t="shared" si="1"/>
        <v>7185</v>
      </c>
      <c r="AN10" t="s">
        <v>2659</v>
      </c>
      <c r="AO10" t="s">
        <v>2536</v>
      </c>
      <c r="AP10" s="242">
        <f t="shared" si="2"/>
        <v>10</v>
      </c>
      <c r="AQ10" s="238">
        <f t="shared" si="3"/>
        <v>4</v>
      </c>
      <c r="AR10" s="243">
        <f t="shared" si="0"/>
        <v>0.4</v>
      </c>
      <c r="AS10">
        <f t="shared" si="4"/>
        <v>0</v>
      </c>
      <c r="AT10" s="244">
        <f t="shared" si="5"/>
        <v>0</v>
      </c>
      <c r="AU10" s="245">
        <f t="shared" si="6"/>
        <v>6</v>
      </c>
      <c r="AV10" s="243">
        <f t="shared" si="7"/>
        <v>0.6</v>
      </c>
      <c r="AW10">
        <f t="shared" si="8"/>
        <v>1</v>
      </c>
      <c r="AX10" s="243">
        <f t="shared" si="9"/>
        <v>0.1</v>
      </c>
      <c r="AZ10">
        <f t="shared" si="10"/>
        <v>1</v>
      </c>
    </row>
    <row r="11" spans="1:55" x14ac:dyDescent="0.35">
      <c r="A11" s="291" t="s">
        <v>0</v>
      </c>
      <c r="B11" s="291" t="s">
        <v>0</v>
      </c>
      <c r="C11" s="293">
        <v>1800</v>
      </c>
      <c r="D11" s="2">
        <v>1814</v>
      </c>
      <c r="E11" s="2">
        <v>1967</v>
      </c>
      <c r="F11" s="2">
        <v>2135</v>
      </c>
      <c r="G11" s="2">
        <v>2247</v>
      </c>
      <c r="H11" s="2">
        <v>2370</v>
      </c>
      <c r="I11" s="2">
        <v>2387</v>
      </c>
      <c r="J11" s="2">
        <v>2387</v>
      </c>
      <c r="Y11" t="str">
        <f>IF(EXACT(A10,UPPER(A10)),"Elected","Excluded")</f>
        <v>Elected</v>
      </c>
      <c r="AM11" s="238">
        <f t="shared" si="1"/>
        <v>5506</v>
      </c>
      <c r="AN11" t="s">
        <v>2661</v>
      </c>
      <c r="AO11" t="s">
        <v>2727</v>
      </c>
      <c r="AP11" s="242">
        <f t="shared" si="2"/>
        <v>5</v>
      </c>
      <c r="AQ11" s="238">
        <f t="shared" si="3"/>
        <v>1</v>
      </c>
      <c r="AR11" s="243">
        <f t="shared" si="0"/>
        <v>0.2</v>
      </c>
      <c r="AS11">
        <f t="shared" si="4"/>
        <v>0</v>
      </c>
      <c r="AT11" s="244">
        <f t="shared" si="5"/>
        <v>0</v>
      </c>
      <c r="AU11" s="245">
        <f t="shared" si="6"/>
        <v>4</v>
      </c>
      <c r="AV11" s="243">
        <f t="shared" si="7"/>
        <v>0.8</v>
      </c>
      <c r="AW11">
        <f t="shared" si="8"/>
        <v>2</v>
      </c>
      <c r="AX11" s="243">
        <f t="shared" si="9"/>
        <v>0.4</v>
      </c>
      <c r="AZ11">
        <f t="shared" si="10"/>
        <v>2</v>
      </c>
    </row>
    <row r="12" spans="1:55" x14ac:dyDescent="0.35">
      <c r="A12" s="291" t="s">
        <v>2826</v>
      </c>
      <c r="B12" s="291" t="s">
        <v>33</v>
      </c>
      <c r="C12" s="293">
        <v>2511</v>
      </c>
      <c r="D12" s="1">
        <v>-132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X12" t="str">
        <f t="shared" ref="X12" si="11">LEFT(MID(A12,FIND("(",A12)+1,LEN(A12)),FIND(")",MID(A12,FIND("(",A12)+1,LEN(A12)))-1)</f>
        <v>NON-P</v>
      </c>
      <c r="Z12" t="str">
        <f>Y13</f>
        <v>Elected</v>
      </c>
      <c r="AC12" t="s">
        <v>3692</v>
      </c>
      <c r="AD12" t="s">
        <v>3693</v>
      </c>
      <c r="AM12" s="238">
        <f t="shared" si="1"/>
        <v>6753</v>
      </c>
      <c r="AN12" t="s">
        <v>2663</v>
      </c>
      <c r="AO12" t="s">
        <v>2574</v>
      </c>
      <c r="AP12" s="242">
        <f t="shared" si="2"/>
        <v>7</v>
      </c>
      <c r="AQ12" s="238">
        <f t="shared" si="3"/>
        <v>2</v>
      </c>
      <c r="AR12" s="243">
        <f t="shared" si="0"/>
        <v>0.2857142857142857</v>
      </c>
      <c r="AS12">
        <f t="shared" si="4"/>
        <v>2</v>
      </c>
      <c r="AT12" s="244">
        <f t="shared" si="5"/>
        <v>0.2857142857142857</v>
      </c>
      <c r="AU12" s="245">
        <f t="shared" si="6"/>
        <v>5</v>
      </c>
      <c r="AV12" s="243">
        <f t="shared" si="7"/>
        <v>0.7142857142857143</v>
      </c>
      <c r="AW12">
        <f t="shared" si="8"/>
        <v>1</v>
      </c>
      <c r="AX12" s="243">
        <f t="shared" si="9"/>
        <v>0.14285714285714285</v>
      </c>
      <c r="AZ12">
        <f t="shared" si="10"/>
        <v>3</v>
      </c>
    </row>
    <row r="13" spans="1:55" x14ac:dyDescent="0.35">
      <c r="A13" s="291" t="s">
        <v>0</v>
      </c>
      <c r="B13" s="291" t="s">
        <v>0</v>
      </c>
      <c r="C13" s="293">
        <v>2511</v>
      </c>
      <c r="D13" s="2">
        <v>2379</v>
      </c>
      <c r="E13" s="2">
        <v>2379</v>
      </c>
      <c r="F13" s="2">
        <v>2379</v>
      </c>
      <c r="G13" s="2">
        <v>2379</v>
      </c>
      <c r="H13" s="2">
        <v>2379</v>
      </c>
      <c r="I13" s="2">
        <v>2379</v>
      </c>
      <c r="J13" s="2">
        <v>2379</v>
      </c>
      <c r="Y13" t="str">
        <f t="shared" ref="Y13" si="12">IF(EXACT(A12,UPPER(A12)),"Elected","Excluded")</f>
        <v>Elected</v>
      </c>
      <c r="AC13">
        <v>4</v>
      </c>
      <c r="AD13">
        <v>3</v>
      </c>
      <c r="AM13" s="238">
        <f t="shared" si="1"/>
        <v>3967</v>
      </c>
      <c r="AN13" t="s">
        <v>2689</v>
      </c>
      <c r="AO13" t="s">
        <v>2573</v>
      </c>
      <c r="AP13" s="242">
        <f t="shared" si="2"/>
        <v>10</v>
      </c>
      <c r="AQ13" s="238">
        <f t="shared" si="3"/>
        <v>5</v>
      </c>
      <c r="AR13" s="243">
        <f t="shared" si="0"/>
        <v>0.5</v>
      </c>
      <c r="AS13">
        <f t="shared" si="4"/>
        <v>0</v>
      </c>
      <c r="AT13" s="244">
        <f t="shared" si="5"/>
        <v>0</v>
      </c>
      <c r="AU13" s="245">
        <f t="shared" si="6"/>
        <v>5</v>
      </c>
      <c r="AV13" s="243">
        <f t="shared" si="7"/>
        <v>0.5</v>
      </c>
      <c r="AW13">
        <f t="shared" si="8"/>
        <v>0</v>
      </c>
      <c r="AX13" s="243">
        <f t="shared" si="9"/>
        <v>0</v>
      </c>
      <c r="AZ13">
        <f t="shared" si="10"/>
        <v>0</v>
      </c>
    </row>
    <row r="14" spans="1:55" x14ac:dyDescent="0.35">
      <c r="A14" s="291" t="s">
        <v>2851</v>
      </c>
      <c r="B14" s="291" t="s">
        <v>33</v>
      </c>
      <c r="C14" s="293">
        <v>2380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X14" t="str">
        <f t="shared" ref="X14" si="13">LEFT(MID(A14,FIND("(",A14)+1,LEN(A14)),FIND(")",MID(A14,FIND("(",A14)+1,LEN(A14)))-1)</f>
        <v>INDI</v>
      </c>
      <c r="Z14" t="str">
        <f t="shared" ref="Z14" si="14">Y15</f>
        <v>Elected</v>
      </c>
      <c r="AM14" s="238">
        <f t="shared" si="1"/>
        <v>9828</v>
      </c>
      <c r="AN14" t="s">
        <v>2662</v>
      </c>
      <c r="AO14" t="s">
        <v>2575</v>
      </c>
      <c r="AP14" s="242">
        <f t="shared" si="2"/>
        <v>8</v>
      </c>
      <c r="AQ14" s="238">
        <f t="shared" si="3"/>
        <v>1</v>
      </c>
      <c r="AR14" s="243">
        <f t="shared" si="0"/>
        <v>0.125</v>
      </c>
      <c r="AS14">
        <f t="shared" si="4"/>
        <v>0</v>
      </c>
      <c r="AT14" s="244">
        <f t="shared" si="5"/>
        <v>0</v>
      </c>
      <c r="AU14" s="245">
        <f t="shared" si="6"/>
        <v>7</v>
      </c>
      <c r="AV14" s="243">
        <f t="shared" si="7"/>
        <v>0.875</v>
      </c>
      <c r="AW14">
        <f t="shared" si="8"/>
        <v>4</v>
      </c>
      <c r="AX14" s="243">
        <f t="shared" si="9"/>
        <v>0.5</v>
      </c>
      <c r="AZ14">
        <f t="shared" si="10"/>
        <v>4</v>
      </c>
    </row>
    <row r="15" spans="1:55" x14ac:dyDescent="0.35">
      <c r="A15" s="291" t="s">
        <v>0</v>
      </c>
      <c r="B15" s="291" t="s">
        <v>0</v>
      </c>
      <c r="C15" s="293">
        <v>2380</v>
      </c>
      <c r="D15" s="2">
        <v>2380</v>
      </c>
      <c r="E15" s="2">
        <v>2380</v>
      </c>
      <c r="F15" s="2">
        <v>2380</v>
      </c>
      <c r="G15" s="2">
        <v>2380</v>
      </c>
      <c r="H15" s="2">
        <v>2380</v>
      </c>
      <c r="I15" s="2">
        <v>2380</v>
      </c>
      <c r="J15" s="2">
        <v>2380</v>
      </c>
      <c r="Y15" t="str">
        <f t="shared" ref="Y15" si="15">IF(EXACT(A14,UPPER(A14)),"Elected","Excluded")</f>
        <v>Elected</v>
      </c>
      <c r="AM15" s="238">
        <f t="shared" si="1"/>
        <v>492</v>
      </c>
      <c r="AN15" t="s">
        <v>2660</v>
      </c>
      <c r="AO15" t="s">
        <v>2594</v>
      </c>
      <c r="AP15" s="242">
        <f t="shared" si="2"/>
        <v>1</v>
      </c>
      <c r="AQ15" s="238">
        <f t="shared" si="3"/>
        <v>1</v>
      </c>
      <c r="AR15" s="243">
        <f t="shared" si="0"/>
        <v>1</v>
      </c>
      <c r="AS15">
        <f t="shared" si="4"/>
        <v>0</v>
      </c>
      <c r="AT15" s="244">
        <f t="shared" si="5"/>
        <v>0</v>
      </c>
      <c r="AU15" s="245">
        <f t="shared" si="6"/>
        <v>0</v>
      </c>
      <c r="AV15" s="243">
        <f t="shared" si="7"/>
        <v>0</v>
      </c>
      <c r="AW15">
        <f t="shared" si="8"/>
        <v>0</v>
      </c>
      <c r="AX15" s="243">
        <f t="shared" si="9"/>
        <v>0</v>
      </c>
      <c r="AZ15">
        <f t="shared" si="10"/>
        <v>0</v>
      </c>
    </row>
    <row r="16" spans="1:55" x14ac:dyDescent="0.35">
      <c r="A16" s="291" t="s">
        <v>297</v>
      </c>
      <c r="B16" s="291" t="s">
        <v>31</v>
      </c>
      <c r="C16" s="293">
        <v>1726</v>
      </c>
      <c r="D16" s="1">
        <v>25</v>
      </c>
      <c r="E16" s="1">
        <v>13</v>
      </c>
      <c r="F16" s="1">
        <v>18</v>
      </c>
      <c r="G16" s="1">
        <v>47</v>
      </c>
      <c r="H16" s="1">
        <v>150</v>
      </c>
      <c r="I16" s="1">
        <v>20</v>
      </c>
      <c r="J16" s="1">
        <v>486</v>
      </c>
      <c r="X16" t="str">
        <f t="shared" ref="X16" si="16">LEFT(MID(A16,FIND("(",A16)+1,LEN(A16)),FIND(")",MID(A16,FIND("(",A16)+1,LEN(A16)))-1)</f>
        <v>FF</v>
      </c>
      <c r="Z16" t="str">
        <f t="shared" ref="Z16" si="17">Y17</f>
        <v>Elected</v>
      </c>
      <c r="AM16" s="238">
        <f t="shared" si="1"/>
        <v>3071</v>
      </c>
      <c r="AN16" t="s">
        <v>2688</v>
      </c>
      <c r="AO16" t="s">
        <v>2576</v>
      </c>
      <c r="AP16" s="242">
        <f t="shared" si="2"/>
        <v>6</v>
      </c>
      <c r="AQ16" s="238">
        <f t="shared" si="3"/>
        <v>4</v>
      </c>
      <c r="AR16" s="243">
        <f t="shared" si="0"/>
        <v>0.66666666666666663</v>
      </c>
      <c r="AS16">
        <f t="shared" si="4"/>
        <v>0</v>
      </c>
      <c r="AT16" s="244">
        <f t="shared" si="5"/>
        <v>0</v>
      </c>
      <c r="AU16" s="245">
        <f t="shared" si="6"/>
        <v>2</v>
      </c>
      <c r="AV16" s="243">
        <f t="shared" si="7"/>
        <v>0.33333333333333331</v>
      </c>
      <c r="AW16">
        <f t="shared" si="8"/>
        <v>0</v>
      </c>
      <c r="AX16" s="243">
        <f t="shared" si="9"/>
        <v>0</v>
      </c>
      <c r="AZ16">
        <f t="shared" si="10"/>
        <v>0</v>
      </c>
    </row>
    <row r="17" spans="1:52" x14ac:dyDescent="0.35">
      <c r="A17" s="291" t="s">
        <v>0</v>
      </c>
      <c r="B17" s="291" t="s">
        <v>0</v>
      </c>
      <c r="C17" s="293">
        <v>1726</v>
      </c>
      <c r="D17" s="2">
        <v>1751</v>
      </c>
      <c r="E17" s="2">
        <v>1764</v>
      </c>
      <c r="F17" s="2">
        <v>1782</v>
      </c>
      <c r="G17" s="2">
        <v>1829</v>
      </c>
      <c r="H17" s="2">
        <v>1979</v>
      </c>
      <c r="I17" s="2">
        <v>1999</v>
      </c>
      <c r="J17" s="2">
        <v>2485</v>
      </c>
      <c r="Y17" t="str">
        <f t="shared" ref="Y17" si="18">IF(EXACT(A16,UPPER(A16)),"Elected","Excluded")</f>
        <v>Elected</v>
      </c>
      <c r="AM17" s="238">
        <f t="shared" si="1"/>
        <v>0</v>
      </c>
      <c r="AO17" t="s">
        <v>2590</v>
      </c>
      <c r="AP17" s="242">
        <f t="shared" si="2"/>
        <v>0</v>
      </c>
      <c r="AQ17" s="238">
        <f t="shared" si="3"/>
        <v>0</v>
      </c>
      <c r="AR17" s="243">
        <f t="shared" si="0"/>
        <v>0</v>
      </c>
      <c r="AS17">
        <f t="shared" si="4"/>
        <v>0</v>
      </c>
      <c r="AT17" s="244">
        <f t="shared" si="5"/>
        <v>0</v>
      </c>
      <c r="AU17" s="245">
        <f t="shared" si="6"/>
        <v>0</v>
      </c>
      <c r="AV17" s="243">
        <f t="shared" si="7"/>
        <v>0</v>
      </c>
      <c r="AW17">
        <f t="shared" si="8"/>
        <v>0</v>
      </c>
      <c r="AX17" s="243">
        <f t="shared" si="9"/>
        <v>0</v>
      </c>
      <c r="AZ17">
        <f t="shared" si="10"/>
        <v>0</v>
      </c>
    </row>
    <row r="18" spans="1:52" x14ac:dyDescent="0.35">
      <c r="A18" s="291" t="s">
        <v>298</v>
      </c>
      <c r="B18" s="291" t="s">
        <v>33</v>
      </c>
      <c r="C18" s="293">
        <v>2194</v>
      </c>
      <c r="D18" s="1">
        <v>14</v>
      </c>
      <c r="E18" s="1">
        <v>15</v>
      </c>
      <c r="F18" s="1">
        <v>11</v>
      </c>
      <c r="G18" s="1">
        <v>20</v>
      </c>
      <c r="H18" s="1">
        <v>273</v>
      </c>
      <c r="I18" s="1">
        <v>-148</v>
      </c>
      <c r="J18" s="1">
        <v>0</v>
      </c>
      <c r="X18" t="str">
        <f t="shared" ref="X18" si="19">LEFT(MID(A18,FIND("(",A18)+1,LEN(A18)),FIND(")",MID(A18,FIND("(",A18)+1,LEN(A18)))-1)</f>
        <v>FG</v>
      </c>
      <c r="Z18" t="str">
        <f>Y19</f>
        <v>Elected</v>
      </c>
      <c r="AM18" s="238">
        <f t="shared" si="1"/>
        <v>0</v>
      </c>
      <c r="AN18" t="s">
        <v>2671</v>
      </c>
      <c r="AO18" t="s">
        <v>2582</v>
      </c>
      <c r="AP18" s="242">
        <f t="shared" si="2"/>
        <v>0</v>
      </c>
      <c r="AQ18" s="238">
        <f t="shared" si="3"/>
        <v>0</v>
      </c>
      <c r="AR18" s="243">
        <f t="shared" si="0"/>
        <v>0</v>
      </c>
      <c r="AS18">
        <f t="shared" si="4"/>
        <v>0</v>
      </c>
      <c r="AT18" s="244">
        <f t="shared" si="5"/>
        <v>0</v>
      </c>
      <c r="AU18" s="245">
        <f t="shared" si="6"/>
        <v>0</v>
      </c>
      <c r="AV18" s="243">
        <f t="shared" si="7"/>
        <v>0</v>
      </c>
      <c r="AW18">
        <f t="shared" si="8"/>
        <v>0</v>
      </c>
      <c r="AX18" s="243">
        <f t="shared" si="9"/>
        <v>0</v>
      </c>
      <c r="AZ18">
        <f t="shared" si="10"/>
        <v>0</v>
      </c>
    </row>
    <row r="19" spans="1:52" x14ac:dyDescent="0.35">
      <c r="A19" s="291" t="s">
        <v>0</v>
      </c>
      <c r="B19" s="291" t="s">
        <v>0</v>
      </c>
      <c r="C19" s="293">
        <v>2194</v>
      </c>
      <c r="D19" s="2">
        <v>2208</v>
      </c>
      <c r="E19" s="2">
        <v>2223</v>
      </c>
      <c r="F19" s="2">
        <v>2234</v>
      </c>
      <c r="G19" s="2">
        <v>2254</v>
      </c>
      <c r="H19" s="2">
        <v>2527</v>
      </c>
      <c r="I19" s="2">
        <v>2379</v>
      </c>
      <c r="J19" s="2">
        <v>2379</v>
      </c>
      <c r="Y19" t="str">
        <f t="shared" ref="Y19" si="20">IF(EXACT(A18,UPPER(A18)),"Elected","Excluded")</f>
        <v>Elected</v>
      </c>
      <c r="AM19" s="238">
        <f t="shared" si="1"/>
        <v>0</v>
      </c>
      <c r="AN19" t="s">
        <v>2665</v>
      </c>
      <c r="AO19" t="s">
        <v>2598</v>
      </c>
      <c r="AP19" s="242">
        <f t="shared" si="2"/>
        <v>0</v>
      </c>
      <c r="AQ19" s="238">
        <f t="shared" si="3"/>
        <v>0</v>
      </c>
      <c r="AR19" s="243">
        <f t="shared" si="0"/>
        <v>0</v>
      </c>
      <c r="AS19">
        <f t="shared" si="4"/>
        <v>0</v>
      </c>
      <c r="AT19" s="244">
        <f t="shared" si="5"/>
        <v>0</v>
      </c>
      <c r="AU19" s="245">
        <f t="shared" si="6"/>
        <v>0</v>
      </c>
      <c r="AV19" s="243">
        <f t="shared" si="7"/>
        <v>0</v>
      </c>
      <c r="AW19">
        <f t="shared" si="8"/>
        <v>0</v>
      </c>
      <c r="AX19" s="243">
        <f t="shared" si="9"/>
        <v>0</v>
      </c>
      <c r="AZ19">
        <f t="shared" si="10"/>
        <v>0</v>
      </c>
    </row>
    <row r="20" spans="1:52" x14ac:dyDescent="0.35">
      <c r="A20" s="291" t="s">
        <v>299</v>
      </c>
      <c r="B20" s="291" t="s">
        <v>31</v>
      </c>
      <c r="C20" s="293">
        <v>983</v>
      </c>
      <c r="D20" s="1">
        <v>20</v>
      </c>
      <c r="E20" s="1">
        <v>19</v>
      </c>
      <c r="F20" s="1">
        <v>34</v>
      </c>
      <c r="G20" s="1">
        <v>44</v>
      </c>
      <c r="H20" s="1">
        <v>99</v>
      </c>
      <c r="I20" s="1">
        <v>14</v>
      </c>
      <c r="J20" s="1">
        <v>-1213</v>
      </c>
      <c r="X20" t="str">
        <f t="shared" ref="X20" si="21">LEFT(MID(A20,FIND("(",A20)+1,LEN(A20)),FIND(")",MID(A20,FIND("(",A20)+1,LEN(A20)))-1)</f>
        <v>FF</v>
      </c>
      <c r="Z20" t="str">
        <f t="shared" ref="Z20" si="22">Y21</f>
        <v>Excluded</v>
      </c>
      <c r="AM20" s="238">
        <f t="shared" si="1"/>
        <v>0</v>
      </c>
      <c r="AN20" t="s">
        <v>2666</v>
      </c>
      <c r="AO20" t="s">
        <v>2584</v>
      </c>
      <c r="AP20" s="242">
        <f t="shared" si="2"/>
        <v>0</v>
      </c>
      <c r="AQ20" s="238">
        <f t="shared" si="3"/>
        <v>0</v>
      </c>
      <c r="AR20" s="243">
        <f t="shared" si="0"/>
        <v>0</v>
      </c>
      <c r="AS20">
        <f t="shared" si="4"/>
        <v>0</v>
      </c>
      <c r="AT20" s="244">
        <f t="shared" si="5"/>
        <v>0</v>
      </c>
      <c r="AU20" s="245">
        <f t="shared" si="6"/>
        <v>0</v>
      </c>
      <c r="AV20" s="243">
        <f t="shared" si="7"/>
        <v>0</v>
      </c>
      <c r="AW20">
        <f t="shared" si="8"/>
        <v>0</v>
      </c>
      <c r="AX20" s="243">
        <f t="shared" si="9"/>
        <v>0</v>
      </c>
      <c r="AZ20">
        <f t="shared" si="10"/>
        <v>0</v>
      </c>
    </row>
    <row r="21" spans="1:52" x14ac:dyDescent="0.35">
      <c r="A21" s="291" t="s">
        <v>0</v>
      </c>
      <c r="B21" s="291" t="s">
        <v>0</v>
      </c>
      <c r="C21" s="293">
        <v>983</v>
      </c>
      <c r="D21" s="2">
        <v>1003</v>
      </c>
      <c r="E21" s="2">
        <v>1022</v>
      </c>
      <c r="F21" s="2">
        <v>1056</v>
      </c>
      <c r="G21" s="2">
        <v>1100</v>
      </c>
      <c r="H21" s="2">
        <v>1199</v>
      </c>
      <c r="I21" s="2">
        <v>1213</v>
      </c>
      <c r="J21" s="2">
        <v>0</v>
      </c>
      <c r="Y21" t="str">
        <f t="shared" ref="Y21" si="23">IF(EXACT(A20,UPPER(A20)),"Elected","Excluded")</f>
        <v>Excluded</v>
      </c>
      <c r="AM21" s="238">
        <f t="shared" si="1"/>
        <v>0</v>
      </c>
      <c r="AN21" t="s">
        <v>2667</v>
      </c>
      <c r="AO21" t="s">
        <v>2577</v>
      </c>
      <c r="AP21" s="242">
        <f t="shared" si="2"/>
        <v>0</v>
      </c>
      <c r="AQ21" s="238">
        <f t="shared" si="3"/>
        <v>0</v>
      </c>
      <c r="AR21" s="243">
        <f t="shared" si="0"/>
        <v>0</v>
      </c>
      <c r="AS21">
        <f t="shared" si="4"/>
        <v>0</v>
      </c>
      <c r="AT21" s="244">
        <f t="shared" si="5"/>
        <v>0</v>
      </c>
      <c r="AU21" s="245">
        <f t="shared" si="6"/>
        <v>0</v>
      </c>
      <c r="AV21" s="243">
        <f t="shared" si="7"/>
        <v>0</v>
      </c>
      <c r="AW21">
        <f t="shared" si="8"/>
        <v>0</v>
      </c>
      <c r="AX21" s="243">
        <f t="shared" si="9"/>
        <v>0</v>
      </c>
      <c r="AZ21">
        <f t="shared" si="10"/>
        <v>0</v>
      </c>
    </row>
    <row r="22" spans="1:52" x14ac:dyDescent="0.35">
      <c r="A22" s="291" t="s">
        <v>300</v>
      </c>
      <c r="B22" s="291" t="s">
        <v>31</v>
      </c>
      <c r="C22" s="293">
        <v>443</v>
      </c>
      <c r="D22" s="1">
        <v>3</v>
      </c>
      <c r="E22" s="1">
        <v>32</v>
      </c>
      <c r="F22" s="1">
        <v>-478</v>
      </c>
      <c r="G22" s="1">
        <v>0</v>
      </c>
      <c r="H22" s="1">
        <v>0</v>
      </c>
      <c r="I22" s="1">
        <v>0</v>
      </c>
      <c r="J22" s="1">
        <v>0</v>
      </c>
      <c r="X22" t="str">
        <f t="shared" ref="X22" si="24">LEFT(MID(A22,FIND("(",A22)+1,LEN(A22)),FIND(")",MID(A22,FIND("(",A22)+1,LEN(A22)))-1)</f>
        <v>SF</v>
      </c>
      <c r="Z22" t="str">
        <f t="shared" ref="Z22" si="25">Y23</f>
        <v>Excluded</v>
      </c>
      <c r="AM22" s="238">
        <f t="shared" si="1"/>
        <v>0</v>
      </c>
      <c r="AN22" t="s">
        <v>2670</v>
      </c>
      <c r="AO22" t="s">
        <v>2578</v>
      </c>
      <c r="AP22" s="242">
        <f t="shared" si="2"/>
        <v>0</v>
      </c>
      <c r="AQ22" s="238">
        <f t="shared" si="3"/>
        <v>0</v>
      </c>
      <c r="AR22" s="243">
        <f t="shared" si="0"/>
        <v>0</v>
      </c>
      <c r="AS22">
        <f t="shared" si="4"/>
        <v>0</v>
      </c>
      <c r="AT22" s="244">
        <f t="shared" si="5"/>
        <v>0</v>
      </c>
      <c r="AU22" s="245">
        <f t="shared" si="6"/>
        <v>0</v>
      </c>
      <c r="AV22" s="243">
        <f t="shared" si="7"/>
        <v>0</v>
      </c>
      <c r="AW22">
        <f t="shared" si="8"/>
        <v>0</v>
      </c>
      <c r="AX22" s="243">
        <f t="shared" si="9"/>
        <v>0</v>
      </c>
      <c r="AZ22">
        <f t="shared" si="10"/>
        <v>0</v>
      </c>
    </row>
    <row r="23" spans="1:52" x14ac:dyDescent="0.35">
      <c r="A23" s="291" t="s">
        <v>0</v>
      </c>
      <c r="B23" s="291" t="s">
        <v>0</v>
      </c>
      <c r="C23" s="293">
        <v>443</v>
      </c>
      <c r="D23" s="2">
        <v>446</v>
      </c>
      <c r="E23" s="2">
        <v>478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Y23" t="str">
        <f t="shared" ref="Y23" si="26">IF(EXACT(A22,UPPER(A22)),"Elected","Excluded")</f>
        <v>Excluded</v>
      </c>
      <c r="AM23" s="238">
        <f t="shared" si="1"/>
        <v>0</v>
      </c>
      <c r="AO23" t="s">
        <v>2581</v>
      </c>
      <c r="AP23" s="242">
        <f t="shared" si="2"/>
        <v>0</v>
      </c>
      <c r="AQ23" s="238">
        <f t="shared" si="3"/>
        <v>0</v>
      </c>
      <c r="AR23" s="243">
        <f t="shared" si="0"/>
        <v>0</v>
      </c>
      <c r="AS23">
        <f t="shared" si="4"/>
        <v>0</v>
      </c>
      <c r="AT23" s="244">
        <f t="shared" si="5"/>
        <v>0</v>
      </c>
      <c r="AU23" s="245">
        <f t="shared" si="6"/>
        <v>0</v>
      </c>
      <c r="AV23" s="243">
        <f t="shared" si="7"/>
        <v>0</v>
      </c>
      <c r="AW23">
        <f t="shared" si="8"/>
        <v>0</v>
      </c>
      <c r="AX23" s="243">
        <f t="shared" si="9"/>
        <v>0</v>
      </c>
      <c r="AZ23">
        <f t="shared" si="10"/>
        <v>0</v>
      </c>
    </row>
    <row r="24" spans="1:52" x14ac:dyDescent="0.35">
      <c r="A24" s="291" t="s">
        <v>301</v>
      </c>
      <c r="B24" s="291" t="s">
        <v>33</v>
      </c>
      <c r="C24" s="293">
        <v>1118</v>
      </c>
      <c r="D24" s="1">
        <v>10</v>
      </c>
      <c r="E24" s="1">
        <v>14</v>
      </c>
      <c r="F24" s="1">
        <v>21</v>
      </c>
      <c r="G24" s="1">
        <v>34</v>
      </c>
      <c r="H24" s="1">
        <v>106</v>
      </c>
      <c r="I24" s="1">
        <v>7</v>
      </c>
      <c r="J24" s="1">
        <v>319</v>
      </c>
      <c r="X24" t="str">
        <f t="shared" ref="X24" si="27">LEFT(MID(A24,FIND("(",A24)+1,LEN(A24)),FIND(")",MID(A24,FIND("(",A24)+1,LEN(A24)))-1)</f>
        <v>FF</v>
      </c>
      <c r="Z24" t="str">
        <f t="shared" ref="Z24" si="28">Y25</f>
        <v>Excluded</v>
      </c>
      <c r="AM24" s="238">
        <f t="shared" si="1"/>
        <v>0</v>
      </c>
      <c r="AO24" t="s">
        <v>2579</v>
      </c>
      <c r="AP24" s="242">
        <f t="shared" si="2"/>
        <v>0</v>
      </c>
      <c r="AQ24" s="238">
        <f t="shared" si="3"/>
        <v>0</v>
      </c>
      <c r="AR24" s="243">
        <f t="shared" si="0"/>
        <v>0</v>
      </c>
      <c r="AS24">
        <f t="shared" si="4"/>
        <v>0</v>
      </c>
      <c r="AT24" s="244">
        <f t="shared" si="5"/>
        <v>0</v>
      </c>
      <c r="AU24" s="245">
        <f t="shared" si="6"/>
        <v>0</v>
      </c>
      <c r="AV24" s="243">
        <f t="shared" si="7"/>
        <v>0</v>
      </c>
      <c r="AW24">
        <f t="shared" si="8"/>
        <v>0</v>
      </c>
      <c r="AX24" s="243">
        <f t="shared" si="9"/>
        <v>0</v>
      </c>
      <c r="AZ24">
        <f t="shared" si="10"/>
        <v>0</v>
      </c>
    </row>
    <row r="25" spans="1:52" x14ac:dyDescent="0.35">
      <c r="A25" s="291" t="s">
        <v>0</v>
      </c>
      <c r="B25" s="291" t="s">
        <v>0</v>
      </c>
      <c r="C25" s="293">
        <v>1118</v>
      </c>
      <c r="D25" s="2">
        <v>1128</v>
      </c>
      <c r="E25" s="2">
        <v>1142</v>
      </c>
      <c r="F25" s="2">
        <v>1163</v>
      </c>
      <c r="G25" s="2">
        <v>1197</v>
      </c>
      <c r="H25" s="2">
        <v>1303</v>
      </c>
      <c r="I25" s="2">
        <v>1310</v>
      </c>
      <c r="J25" s="2">
        <v>1629</v>
      </c>
      <c r="Y25" t="str">
        <f t="shared" ref="Y25" si="29">IF(EXACT(A24,UPPER(A24)),"Elected","Excluded")</f>
        <v>Excluded</v>
      </c>
      <c r="AM25" s="238">
        <f t="shared" si="1"/>
        <v>0</v>
      </c>
      <c r="AN25" t="s">
        <v>2690</v>
      </c>
      <c r="AO25" t="s">
        <v>2585</v>
      </c>
      <c r="AP25" s="242">
        <f t="shared" si="2"/>
        <v>0</v>
      </c>
      <c r="AQ25" s="238">
        <f t="shared" si="3"/>
        <v>0</v>
      </c>
      <c r="AR25" s="243">
        <f t="shared" si="0"/>
        <v>0</v>
      </c>
      <c r="AS25">
        <f t="shared" si="4"/>
        <v>0</v>
      </c>
      <c r="AT25" s="244">
        <f t="shared" si="5"/>
        <v>0</v>
      </c>
      <c r="AU25" s="245">
        <f t="shared" si="6"/>
        <v>0</v>
      </c>
      <c r="AV25" s="243">
        <f t="shared" si="7"/>
        <v>0</v>
      </c>
      <c r="AW25">
        <f t="shared" si="8"/>
        <v>0</v>
      </c>
      <c r="AX25" s="243">
        <f t="shared" si="9"/>
        <v>0</v>
      </c>
      <c r="AZ25">
        <f t="shared" si="10"/>
        <v>0</v>
      </c>
    </row>
    <row r="26" spans="1:52" x14ac:dyDescent="0.35">
      <c r="A26" s="291" t="s">
        <v>302</v>
      </c>
      <c r="B26" s="291" t="s">
        <v>31</v>
      </c>
      <c r="C26" s="293">
        <v>145</v>
      </c>
      <c r="D26" s="1">
        <v>2</v>
      </c>
      <c r="E26" s="1">
        <v>-147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X26" t="str">
        <f t="shared" ref="X26" si="30">LEFT(MID(A26,FIND("(",A26)+1,LEN(A26)),FIND(")",MID(A26,FIND("(",A26)+1,LEN(A26)))-1)</f>
        <v>TIP</v>
      </c>
      <c r="Z26" t="str">
        <f t="shared" ref="Z26" si="31">Y27</f>
        <v>Excluded</v>
      </c>
      <c r="AM26" s="238">
        <f t="shared" si="1"/>
        <v>0</v>
      </c>
      <c r="AO26" t="s">
        <v>2591</v>
      </c>
      <c r="AP26" s="242">
        <f t="shared" si="2"/>
        <v>0</v>
      </c>
      <c r="AQ26" s="238">
        <f t="shared" si="3"/>
        <v>0</v>
      </c>
      <c r="AR26" s="243">
        <f t="shared" si="0"/>
        <v>0</v>
      </c>
      <c r="AS26">
        <f t="shared" si="4"/>
        <v>0</v>
      </c>
      <c r="AT26" s="244">
        <f t="shared" si="5"/>
        <v>0</v>
      </c>
      <c r="AU26" s="245">
        <f t="shared" si="6"/>
        <v>0</v>
      </c>
      <c r="AV26" s="243">
        <f t="shared" si="7"/>
        <v>0</v>
      </c>
      <c r="AW26">
        <f t="shared" si="8"/>
        <v>0</v>
      </c>
      <c r="AX26" s="243">
        <f t="shared" si="9"/>
        <v>0</v>
      </c>
      <c r="AZ26">
        <f t="shared" si="10"/>
        <v>0</v>
      </c>
    </row>
    <row r="27" spans="1:52" x14ac:dyDescent="0.35">
      <c r="A27" s="291" t="s">
        <v>0</v>
      </c>
      <c r="B27" s="291" t="s">
        <v>0</v>
      </c>
      <c r="C27" s="293">
        <v>145</v>
      </c>
      <c r="D27" s="2">
        <v>147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Y27" t="str">
        <f t="shared" ref="Y27" si="32">IF(EXACT(A26,UPPER(A26)),"Elected","Excluded")</f>
        <v>Excluded</v>
      </c>
      <c r="AM27" s="238">
        <f t="shared" si="1"/>
        <v>678</v>
      </c>
      <c r="AN27" t="s">
        <v>2664</v>
      </c>
      <c r="AO27" t="s">
        <v>2586</v>
      </c>
      <c r="AP27" s="242">
        <f t="shared" si="2"/>
        <v>3</v>
      </c>
      <c r="AQ27" s="238">
        <f t="shared" si="3"/>
        <v>1</v>
      </c>
      <c r="AR27" s="243">
        <f t="shared" si="0"/>
        <v>0.33333333333333331</v>
      </c>
      <c r="AS27">
        <f t="shared" si="4"/>
        <v>0</v>
      </c>
      <c r="AT27" s="244">
        <f t="shared" si="5"/>
        <v>0</v>
      </c>
      <c r="AU27" s="245">
        <f t="shared" si="6"/>
        <v>2</v>
      </c>
      <c r="AV27" s="243">
        <f t="shared" si="7"/>
        <v>0.66666666666666663</v>
      </c>
      <c r="AW27">
        <f t="shared" si="8"/>
        <v>0</v>
      </c>
      <c r="AX27" s="243">
        <f t="shared" si="9"/>
        <v>0</v>
      </c>
      <c r="AZ27">
        <f t="shared" si="10"/>
        <v>0</v>
      </c>
    </row>
    <row r="28" spans="1:52" x14ac:dyDescent="0.35">
      <c r="A28" s="291" t="s">
        <v>303</v>
      </c>
      <c r="B28" s="291" t="s">
        <v>31</v>
      </c>
      <c r="C28" s="293">
        <v>1598</v>
      </c>
      <c r="D28" s="1">
        <v>26</v>
      </c>
      <c r="E28" s="1">
        <v>32</v>
      </c>
      <c r="F28" s="1">
        <v>12</v>
      </c>
      <c r="G28" s="1">
        <v>104</v>
      </c>
      <c r="H28" s="1">
        <v>208</v>
      </c>
      <c r="I28" s="1">
        <v>90</v>
      </c>
      <c r="J28" s="1">
        <v>141</v>
      </c>
      <c r="X28" t="str">
        <f t="shared" ref="X28" si="33">LEFT(MID(A28,FIND("(",A28)+1,LEN(A28)),FIND(")",MID(A28,FIND("(",A28)+1,LEN(A28)))-1)</f>
        <v>FG</v>
      </c>
      <c r="Z28" t="str">
        <f t="shared" ref="Z28" si="34">Y29</f>
        <v>Elected</v>
      </c>
      <c r="AM28" s="238">
        <f t="shared" si="1"/>
        <v>1267</v>
      </c>
      <c r="AN28" t="s">
        <v>2669</v>
      </c>
      <c r="AO28" t="s">
        <v>2587</v>
      </c>
      <c r="AP28" s="242">
        <f>AQ28+AU28</f>
        <v>2</v>
      </c>
      <c r="AQ28" s="238">
        <f t="shared" si="3"/>
        <v>0</v>
      </c>
      <c r="AR28" s="243">
        <f t="shared" si="0"/>
        <v>0</v>
      </c>
      <c r="AS28">
        <f t="shared" si="4"/>
        <v>0</v>
      </c>
      <c r="AT28" s="244">
        <f t="shared" si="5"/>
        <v>0</v>
      </c>
      <c r="AU28" s="245">
        <f t="shared" si="6"/>
        <v>2</v>
      </c>
      <c r="AV28" s="243">
        <f t="shared" si="7"/>
        <v>1</v>
      </c>
      <c r="AW28">
        <f t="shared" si="8"/>
        <v>0</v>
      </c>
      <c r="AX28" s="243">
        <f t="shared" si="9"/>
        <v>0</v>
      </c>
      <c r="AZ28">
        <f t="shared" si="10"/>
        <v>0</v>
      </c>
    </row>
    <row r="29" spans="1:52" x14ac:dyDescent="0.35">
      <c r="A29" s="291" t="s">
        <v>0</v>
      </c>
      <c r="B29" s="291" t="s">
        <v>0</v>
      </c>
      <c r="C29" s="293">
        <v>1598</v>
      </c>
      <c r="D29" s="2">
        <v>1624</v>
      </c>
      <c r="E29" s="2">
        <v>1656</v>
      </c>
      <c r="F29" s="2">
        <v>1668</v>
      </c>
      <c r="G29" s="2">
        <v>1772</v>
      </c>
      <c r="H29" s="2">
        <v>1980</v>
      </c>
      <c r="I29" s="2">
        <v>2070</v>
      </c>
      <c r="J29" s="2">
        <v>2211</v>
      </c>
      <c r="Y29" t="str">
        <f t="shared" ref="Y29" si="35">IF(EXACT(A28,UPPER(A28)),"Elected","Excluded")</f>
        <v>Elected</v>
      </c>
      <c r="AM29" s="238">
        <f t="shared" si="1"/>
        <v>0</v>
      </c>
      <c r="AN29" t="s">
        <v>2691</v>
      </c>
      <c r="AO29" t="s">
        <v>2580</v>
      </c>
      <c r="AP29" s="242">
        <f t="shared" ref="AP29:AP34" si="36">AQ29+AU29</f>
        <v>0</v>
      </c>
      <c r="AQ29" s="238">
        <f t="shared" si="3"/>
        <v>0</v>
      </c>
      <c r="AR29" s="243">
        <f t="shared" si="0"/>
        <v>0</v>
      </c>
      <c r="AS29">
        <f t="shared" si="4"/>
        <v>0</v>
      </c>
      <c r="AT29" s="244">
        <f t="shared" si="5"/>
        <v>0</v>
      </c>
      <c r="AU29" s="245">
        <f t="shared" si="6"/>
        <v>0</v>
      </c>
      <c r="AV29" s="243">
        <f t="shared" si="7"/>
        <v>0</v>
      </c>
      <c r="AW29">
        <f t="shared" si="8"/>
        <v>0</v>
      </c>
      <c r="AX29" s="243">
        <f t="shared" si="9"/>
        <v>0</v>
      </c>
      <c r="AZ29">
        <f t="shared" si="10"/>
        <v>0</v>
      </c>
    </row>
    <row r="30" spans="1:52" x14ac:dyDescent="0.35">
      <c r="A30" s="291" t="s">
        <v>2827</v>
      </c>
      <c r="B30" s="291" t="s">
        <v>33</v>
      </c>
      <c r="C30" s="293">
        <v>488</v>
      </c>
      <c r="D30" s="1">
        <v>9</v>
      </c>
      <c r="E30" s="1">
        <v>82</v>
      </c>
      <c r="F30" s="1">
        <v>84</v>
      </c>
      <c r="G30" s="1">
        <v>-663</v>
      </c>
      <c r="H30" s="1">
        <v>0</v>
      </c>
      <c r="I30" s="1">
        <v>0</v>
      </c>
      <c r="J30" s="1">
        <v>0</v>
      </c>
      <c r="X30" t="str">
        <f t="shared" ref="X30" si="37">LEFT(MID(A30,FIND("(",A30)+1,LEN(A30)),FIND(")",MID(A30,FIND("(",A30)+1,LEN(A30)))-1)</f>
        <v>NON-P</v>
      </c>
      <c r="Z30" t="str">
        <f t="shared" ref="Z30" si="38">Y31</f>
        <v>Excluded</v>
      </c>
      <c r="AM30" s="238">
        <f t="shared" si="1"/>
        <v>0</v>
      </c>
      <c r="AO30" t="s">
        <v>2592</v>
      </c>
      <c r="AP30" s="242">
        <f t="shared" si="36"/>
        <v>0</v>
      </c>
      <c r="AQ30" s="238">
        <f t="shared" si="3"/>
        <v>0</v>
      </c>
      <c r="AR30" s="243">
        <f t="shared" si="0"/>
        <v>0</v>
      </c>
      <c r="AS30">
        <f t="shared" si="4"/>
        <v>0</v>
      </c>
      <c r="AT30" s="244">
        <f t="shared" si="5"/>
        <v>0</v>
      </c>
      <c r="AU30" s="245">
        <f t="shared" si="6"/>
        <v>0</v>
      </c>
      <c r="AV30" s="243">
        <f t="shared" si="7"/>
        <v>0</v>
      </c>
      <c r="AW30">
        <f t="shared" si="8"/>
        <v>0</v>
      </c>
      <c r="AX30" s="243">
        <f t="shared" si="9"/>
        <v>0</v>
      </c>
      <c r="AZ30">
        <f t="shared" si="10"/>
        <v>0</v>
      </c>
    </row>
    <row r="31" spans="1:52" x14ac:dyDescent="0.35">
      <c r="A31" s="291" t="s">
        <v>0</v>
      </c>
      <c r="B31" s="291" t="s">
        <v>0</v>
      </c>
      <c r="C31" s="293">
        <v>488</v>
      </c>
      <c r="D31" s="2">
        <v>497</v>
      </c>
      <c r="E31" s="2">
        <v>579</v>
      </c>
      <c r="F31" s="2">
        <v>663</v>
      </c>
      <c r="G31" s="2">
        <v>0</v>
      </c>
      <c r="H31" s="2">
        <v>0</v>
      </c>
      <c r="I31" s="2">
        <v>0</v>
      </c>
      <c r="J31" s="2">
        <v>0</v>
      </c>
      <c r="Y31" t="str">
        <f t="shared" ref="Y31" si="39">IF(EXACT(A30,UPPER(A30)),"Elected","Excluded")</f>
        <v>Excluded</v>
      </c>
      <c r="AM31" s="238">
        <f t="shared" si="1"/>
        <v>559</v>
      </c>
      <c r="AN31" t="s">
        <v>2809</v>
      </c>
      <c r="AO31" t="s">
        <v>2597</v>
      </c>
      <c r="AP31" s="242">
        <f t="shared" si="36"/>
        <v>1</v>
      </c>
      <c r="AQ31" s="238">
        <f t="shared" si="3"/>
        <v>0</v>
      </c>
      <c r="AR31" s="243">
        <f t="shared" si="0"/>
        <v>0</v>
      </c>
      <c r="AS31">
        <f t="shared" si="4"/>
        <v>0</v>
      </c>
      <c r="AT31" s="244">
        <f t="shared" si="5"/>
        <v>0</v>
      </c>
      <c r="AU31" s="245">
        <f t="shared" si="6"/>
        <v>1</v>
      </c>
      <c r="AV31" s="243">
        <f t="shared" si="7"/>
        <v>1</v>
      </c>
      <c r="AW31">
        <f t="shared" si="8"/>
        <v>0</v>
      </c>
      <c r="AX31" s="243">
        <f t="shared" si="9"/>
        <v>0</v>
      </c>
      <c r="AZ31">
        <f t="shared" si="10"/>
        <v>0</v>
      </c>
    </row>
    <row r="32" spans="1:52" x14ac:dyDescent="0.35">
      <c r="A32" s="291" t="s">
        <v>304</v>
      </c>
      <c r="B32" s="291" t="s">
        <v>33</v>
      </c>
      <c r="C32" s="293">
        <v>988</v>
      </c>
      <c r="D32" s="1">
        <v>7</v>
      </c>
      <c r="E32" s="1">
        <v>15</v>
      </c>
      <c r="F32" s="1">
        <v>11</v>
      </c>
      <c r="G32" s="1">
        <v>13</v>
      </c>
      <c r="H32" s="1">
        <v>-1034</v>
      </c>
      <c r="I32" s="1">
        <v>0</v>
      </c>
      <c r="J32" s="1">
        <v>0</v>
      </c>
      <c r="X32" t="str">
        <f t="shared" ref="X32" si="40">LEFT(MID(A32,FIND("(",A32)+1,LEN(A32)),FIND(")",MID(A32,FIND("(",A32)+1,LEN(A32)))-1)</f>
        <v>FG</v>
      </c>
      <c r="Z32" t="str">
        <f t="shared" ref="Z32" si="41">Y33</f>
        <v>Excluded</v>
      </c>
      <c r="AM32" s="238">
        <f t="shared" si="1"/>
        <v>0</v>
      </c>
      <c r="AN32" t="s">
        <v>2668</v>
      </c>
      <c r="AO32" t="s">
        <v>2588</v>
      </c>
      <c r="AP32" s="242">
        <f t="shared" si="36"/>
        <v>0</v>
      </c>
      <c r="AQ32" s="238">
        <f t="shared" si="3"/>
        <v>0</v>
      </c>
      <c r="AR32" s="243">
        <f t="shared" si="0"/>
        <v>0</v>
      </c>
      <c r="AS32">
        <f t="shared" si="4"/>
        <v>0</v>
      </c>
      <c r="AT32" s="244">
        <f t="shared" si="5"/>
        <v>0</v>
      </c>
      <c r="AU32" s="245">
        <f t="shared" si="6"/>
        <v>0</v>
      </c>
      <c r="AV32" s="243">
        <f t="shared" si="7"/>
        <v>0</v>
      </c>
      <c r="AW32">
        <f t="shared" si="8"/>
        <v>0</v>
      </c>
      <c r="AX32" s="243">
        <f t="shared" si="9"/>
        <v>0</v>
      </c>
      <c r="AZ32">
        <f t="shared" si="10"/>
        <v>0</v>
      </c>
    </row>
    <row r="33" spans="1:52" x14ac:dyDescent="0.35">
      <c r="A33" s="291" t="s">
        <v>0</v>
      </c>
      <c r="B33" s="291" t="s">
        <v>0</v>
      </c>
      <c r="C33" s="293">
        <v>988</v>
      </c>
      <c r="D33" s="2">
        <v>995</v>
      </c>
      <c r="E33" s="2">
        <v>1010</v>
      </c>
      <c r="F33" s="2">
        <v>1021</v>
      </c>
      <c r="G33" s="2">
        <v>1034</v>
      </c>
      <c r="H33" s="2">
        <v>0</v>
      </c>
      <c r="I33" s="2">
        <v>0</v>
      </c>
      <c r="J33" s="2">
        <v>0</v>
      </c>
      <c r="Y33" t="str">
        <f t="shared" ref="Y33" si="42">IF(EXACT(A32,UPPER(A32)),"Elected","Excluded")</f>
        <v>Excluded</v>
      </c>
      <c r="AM33" s="238">
        <f t="shared" si="1"/>
        <v>0</v>
      </c>
      <c r="AN33" t="s">
        <v>2692</v>
      </c>
      <c r="AO33" t="s">
        <v>2589</v>
      </c>
      <c r="AP33" s="242">
        <f t="shared" si="36"/>
        <v>0</v>
      </c>
      <c r="AQ33" s="238">
        <f t="shared" si="3"/>
        <v>0</v>
      </c>
      <c r="AR33" s="243">
        <f t="shared" si="0"/>
        <v>0</v>
      </c>
      <c r="AS33">
        <f t="shared" si="4"/>
        <v>0</v>
      </c>
      <c r="AT33" s="244">
        <f t="shared" si="5"/>
        <v>0</v>
      </c>
      <c r="AU33" s="245">
        <f t="shared" si="6"/>
        <v>0</v>
      </c>
      <c r="AV33" s="243">
        <f t="shared" si="7"/>
        <v>0</v>
      </c>
      <c r="AW33">
        <f t="shared" si="8"/>
        <v>0</v>
      </c>
      <c r="AX33" s="243">
        <f t="shared" si="9"/>
        <v>0</v>
      </c>
      <c r="AZ33">
        <f t="shared" si="10"/>
        <v>0</v>
      </c>
    </row>
    <row r="34" spans="1:52" x14ac:dyDescent="0.35">
      <c r="A34" s="291" t="s">
        <v>2810</v>
      </c>
      <c r="B34" s="291" t="s">
        <v>33</v>
      </c>
      <c r="C34" s="293">
        <v>272</v>
      </c>
      <c r="D34" s="1">
        <v>2</v>
      </c>
      <c r="E34" s="1">
        <v>-274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X34" t="str">
        <f t="shared" ref="X34" si="43">LEFT(MID(A34,FIND("(",A34)+1,LEN(A34)),FIND(")",MID(A34,FIND("(",A34)+1,LEN(A34)))-1)</f>
        <v>GRN</v>
      </c>
      <c r="Z34" t="str">
        <f t="shared" ref="Z34" si="44">Y35</f>
        <v>Excluded</v>
      </c>
      <c r="AM34" s="238">
        <f t="shared" si="1"/>
        <v>23782</v>
      </c>
      <c r="AN34" t="s">
        <v>2672</v>
      </c>
      <c r="AO34" t="s">
        <v>2530</v>
      </c>
      <c r="AP34" s="242">
        <f t="shared" si="36"/>
        <v>22</v>
      </c>
      <c r="AQ34" s="238">
        <f t="shared" si="3"/>
        <v>4</v>
      </c>
      <c r="AR34" s="243">
        <f t="shared" si="0"/>
        <v>0.18181818181818182</v>
      </c>
      <c r="AS34">
        <f t="shared" si="4"/>
        <v>1</v>
      </c>
      <c r="AT34" s="244">
        <f t="shared" si="5"/>
        <v>4.5454545454545456E-2</v>
      </c>
      <c r="AU34" s="245">
        <f t="shared" si="6"/>
        <v>18</v>
      </c>
      <c r="AV34" s="243">
        <f t="shared" si="7"/>
        <v>0.81818181818181823</v>
      </c>
      <c r="AW34">
        <f t="shared" si="8"/>
        <v>7</v>
      </c>
      <c r="AX34" s="243">
        <f t="shared" si="9"/>
        <v>0.31818181818181818</v>
      </c>
      <c r="AZ34">
        <f t="shared" si="10"/>
        <v>8</v>
      </c>
    </row>
    <row r="35" spans="1:52" x14ac:dyDescent="0.35">
      <c r="A35" s="291" t="s">
        <v>0</v>
      </c>
      <c r="B35" s="291" t="s">
        <v>0</v>
      </c>
      <c r="C35" s="293">
        <v>272</v>
      </c>
      <c r="D35" s="2">
        <v>274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Y35" t="str">
        <f t="shared" ref="Y35" si="45">IF(EXACT(A34,UPPER(A34)),"Elected","Excluded")</f>
        <v>Excluded</v>
      </c>
      <c r="AM35" s="238">
        <f>SUM(AM8:AM34)</f>
        <v>145089</v>
      </c>
      <c r="AN35" s="238"/>
      <c r="AP35" s="242">
        <f>SUM(AP8:AP34)</f>
        <v>122</v>
      </c>
      <c r="AQ35" s="238">
        <f>SUM(AQ8:AQ34)</f>
        <v>40</v>
      </c>
      <c r="AS35">
        <f>SUM(AS8:AS34)</f>
        <v>16</v>
      </c>
      <c r="AU35" s="245">
        <f>SUM(AU8:AU34)</f>
        <v>82</v>
      </c>
      <c r="AW35">
        <f>SUM(AW8:AW34)</f>
        <v>39</v>
      </c>
      <c r="AZ35">
        <f t="shared" si="10"/>
        <v>55</v>
      </c>
    </row>
    <row r="36" spans="1:52" ht="15" thickBot="1" x14ac:dyDescent="0.4">
      <c r="A36" s="291" t="s">
        <v>47</v>
      </c>
      <c r="B36" s="291" t="s">
        <v>0</v>
      </c>
      <c r="C36" s="292">
        <v>0</v>
      </c>
      <c r="D36" s="1">
        <f>(D10+D12+D14+D16+D18+D20+D22+D24+D26+D28+D30+D32+D34)*(-1)</f>
        <v>0</v>
      </c>
      <c r="E36" s="1">
        <f t="shared" ref="E36:J36" si="46">(E10+E12+E14+E16+E18+E20+E22+E24+E26+E28+E30+E32+E34)*(-1)</f>
        <v>46</v>
      </c>
      <c r="F36" s="1">
        <f t="shared" si="46"/>
        <v>119</v>
      </c>
      <c r="G36" s="1">
        <f t="shared" si="46"/>
        <v>289</v>
      </c>
      <c r="H36" s="1">
        <f t="shared" si="46"/>
        <v>75</v>
      </c>
      <c r="I36" s="1">
        <f t="shared" si="46"/>
        <v>0</v>
      </c>
      <c r="J36" s="1">
        <f t="shared" si="46"/>
        <v>267</v>
      </c>
    </row>
    <row r="37" spans="1:52" x14ac:dyDescent="0.35">
      <c r="A37" s="291" t="s">
        <v>0</v>
      </c>
      <c r="B37" s="291" t="s">
        <v>0</v>
      </c>
      <c r="C37" s="293">
        <v>0</v>
      </c>
      <c r="D37" s="2">
        <v>0</v>
      </c>
      <c r="E37" s="2">
        <v>46</v>
      </c>
      <c r="F37" s="2">
        <v>165</v>
      </c>
      <c r="G37" s="2">
        <v>454</v>
      </c>
      <c r="H37" s="2">
        <v>529</v>
      </c>
      <c r="I37" s="2">
        <v>529</v>
      </c>
      <c r="J37" s="2">
        <v>796</v>
      </c>
      <c r="AO37" s="246" t="s">
        <v>2673</v>
      </c>
      <c r="AP37" s="247"/>
      <c r="AQ37" s="248">
        <f>AQ35+AU35</f>
        <v>122</v>
      </c>
      <c r="AR37" s="247" t="s">
        <v>2674</v>
      </c>
      <c r="AS37" s="249"/>
      <c r="AT37" s="249"/>
      <c r="AU37" s="246" t="s">
        <v>2675</v>
      </c>
      <c r="AV37" s="247" t="s">
        <v>2676</v>
      </c>
      <c r="AW37" s="250">
        <f>AW35</f>
        <v>39</v>
      </c>
    </row>
    <row r="38" spans="1:52" ht="15" thickBot="1" x14ac:dyDescent="0.4">
      <c r="A38" t="s">
        <v>48</v>
      </c>
      <c r="B38" t="s">
        <v>0</v>
      </c>
      <c r="C38" s="2">
        <v>16646</v>
      </c>
      <c r="D38" s="2">
        <v>16646</v>
      </c>
      <c r="E38" s="2">
        <v>16646</v>
      </c>
      <c r="F38" s="2">
        <v>16646</v>
      </c>
      <c r="G38" s="2">
        <v>16646</v>
      </c>
      <c r="H38" s="2">
        <v>16646</v>
      </c>
      <c r="I38" s="2">
        <v>16646</v>
      </c>
      <c r="J38" s="2">
        <v>16646</v>
      </c>
      <c r="AO38" s="251" t="s">
        <v>2677</v>
      </c>
      <c r="AP38" s="252" t="e">
        <f>LEFT(MID(#REF!,FIND("(",#REF!)+1,LEN(#REF!)),FIND(")",MID(#REF!,FIND("(",#REF!)+1,LEN(#REF!)))-1)</f>
        <v>#REF!</v>
      </c>
      <c r="AQ38" s="252">
        <f>BW8</f>
        <v>0</v>
      </c>
      <c r="AR38" s="252" t="s">
        <v>2678</v>
      </c>
      <c r="AS38" s="253"/>
      <c r="AT38" s="253"/>
      <c r="AU38" s="254"/>
      <c r="AV38" s="241" t="s">
        <v>2679</v>
      </c>
      <c r="AW38" s="255">
        <f>AS35</f>
        <v>16</v>
      </c>
    </row>
    <row r="39" spans="1:52" ht="15" thickBot="1" x14ac:dyDescent="0.4">
      <c r="AU39" s="251"/>
      <c r="AV39" s="252" t="s">
        <v>2680</v>
      </c>
      <c r="AW39" s="256">
        <f>SUM(AW37:AW38)</f>
        <v>55</v>
      </c>
    </row>
    <row r="42" spans="1:52" x14ac:dyDescent="0.35">
      <c r="A42" t="s">
        <v>0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</row>
    <row r="43" spans="1:52" x14ac:dyDescent="0.35">
      <c r="A43" t="s">
        <v>0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</row>
    <row r="44" spans="1:52" x14ac:dyDescent="0.35">
      <c r="A44" t="s">
        <v>0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</row>
    <row r="45" spans="1:52" x14ac:dyDescent="0.35">
      <c r="A45" t="s">
        <v>0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</row>
    <row r="46" spans="1:52" x14ac:dyDescent="0.35">
      <c r="A46" t="s">
        <v>0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</row>
    <row r="47" spans="1:52" x14ac:dyDescent="0.35">
      <c r="A47" t="s">
        <v>0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</row>
    <row r="48" spans="1:52" x14ac:dyDescent="0.35">
      <c r="A48" t="s">
        <v>0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</row>
    <row r="49" spans="1:37" x14ac:dyDescent="0.35">
      <c r="A49" s="291" t="s">
        <v>95</v>
      </c>
      <c r="B49" s="291" t="s">
        <v>2</v>
      </c>
      <c r="C49" s="291" t="s">
        <v>3</v>
      </c>
      <c r="D49" t="s">
        <v>4</v>
      </c>
      <c r="E49" t="s">
        <v>5</v>
      </c>
      <c r="F49" t="s">
        <v>6</v>
      </c>
      <c r="G49" t="s">
        <v>7</v>
      </c>
      <c r="H49" t="s">
        <v>8</v>
      </c>
      <c r="I49" t="s">
        <v>9</v>
      </c>
      <c r="J49" t="s">
        <v>10</v>
      </c>
    </row>
    <row r="50" spans="1:37" x14ac:dyDescent="0.35">
      <c r="A50" s="291" t="s">
        <v>0</v>
      </c>
      <c r="B50" s="291" t="s">
        <v>0</v>
      </c>
      <c r="C50" s="291" t="s">
        <v>17</v>
      </c>
      <c r="D50" t="s">
        <v>291</v>
      </c>
      <c r="E50" t="s">
        <v>305</v>
      </c>
      <c r="F50" t="s">
        <v>306</v>
      </c>
      <c r="G50" t="s">
        <v>307</v>
      </c>
      <c r="H50" t="s">
        <v>308</v>
      </c>
      <c r="I50" t="s">
        <v>309</v>
      </c>
      <c r="J50" t="s">
        <v>310</v>
      </c>
      <c r="AB50" t="s">
        <v>2526</v>
      </c>
      <c r="AC50" t="s">
        <v>2525</v>
      </c>
      <c r="AD50" t="s">
        <v>2524</v>
      </c>
      <c r="AE50" t="s">
        <v>2523</v>
      </c>
      <c r="AF50" t="s">
        <v>759</v>
      </c>
      <c r="AG50" t="s">
        <v>2522</v>
      </c>
      <c r="AH50" t="s">
        <v>2521</v>
      </c>
      <c r="AI50" t="s">
        <v>2520</v>
      </c>
      <c r="AJ50" t="s">
        <v>2519</v>
      </c>
      <c r="AK50" t="s">
        <v>2518</v>
      </c>
    </row>
    <row r="51" spans="1:37" x14ac:dyDescent="0.35">
      <c r="A51" s="291" t="s">
        <v>2811</v>
      </c>
      <c r="B51" s="291" t="s">
        <v>31</v>
      </c>
      <c r="C51" s="293">
        <v>294</v>
      </c>
      <c r="D51" s="1">
        <v>20</v>
      </c>
      <c r="E51" s="1">
        <v>4</v>
      </c>
      <c r="F51" s="1">
        <v>-318</v>
      </c>
      <c r="G51" s="1">
        <v>0</v>
      </c>
      <c r="H51" s="1">
        <v>0</v>
      </c>
      <c r="I51" s="1">
        <v>0</v>
      </c>
      <c r="J51" s="1">
        <v>0</v>
      </c>
      <c r="X51" t="str">
        <f>LEFT(MID(A51,FIND("(",A51)+1,LEN(A51)),FIND(")",MID(A51,FIND("(",A51)+1,LEN(A51)))-1)</f>
        <v>GRN</v>
      </c>
      <c r="Z51" t="str">
        <f>Y52</f>
        <v>Excluded</v>
      </c>
      <c r="AB51">
        <v>4</v>
      </c>
      <c r="AC51" s="238">
        <v>21485</v>
      </c>
      <c r="AD51" s="238">
        <f>AH51+AF51</f>
        <v>12396</v>
      </c>
      <c r="AE51" s="227">
        <f>SUM(AD51/AC51*100)</f>
        <v>57.696067023504774</v>
      </c>
      <c r="AF51">
        <v>101</v>
      </c>
      <c r="AG51" s="227">
        <f>SUM(AF51/AC51*100)</f>
        <v>0.47009541540609723</v>
      </c>
      <c r="AH51" s="238">
        <v>12295</v>
      </c>
      <c r="AI51">
        <v>11</v>
      </c>
      <c r="AJ51">
        <v>4</v>
      </c>
      <c r="AK51" s="227">
        <f>SUM(AJ51/AI51*100)</f>
        <v>36.363636363636367</v>
      </c>
    </row>
    <row r="52" spans="1:37" x14ac:dyDescent="0.35">
      <c r="A52" s="291" t="s">
        <v>0</v>
      </c>
      <c r="B52" s="291" t="s">
        <v>0</v>
      </c>
      <c r="C52" s="293">
        <v>294</v>
      </c>
      <c r="D52" s="2">
        <v>314</v>
      </c>
      <c r="E52" s="2">
        <v>318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Y52" t="str">
        <f>IF(EXACT(A51,UPPER(A51)),"Elected","Excluded")</f>
        <v>Excluded</v>
      </c>
    </row>
    <row r="53" spans="1:37" x14ac:dyDescent="0.35">
      <c r="A53" s="291" t="s">
        <v>2852</v>
      </c>
      <c r="B53" s="291" t="s">
        <v>33</v>
      </c>
      <c r="C53" s="293">
        <v>2386</v>
      </c>
      <c r="D53" s="1">
        <v>45</v>
      </c>
      <c r="E53" s="1">
        <v>84</v>
      </c>
      <c r="F53" s="1">
        <v>0</v>
      </c>
      <c r="G53" s="1">
        <v>-55</v>
      </c>
      <c r="H53" s="1">
        <v>0</v>
      </c>
      <c r="I53" s="1">
        <v>0</v>
      </c>
      <c r="J53" s="1">
        <v>0</v>
      </c>
      <c r="X53" t="str">
        <f t="shared" ref="X53" si="47">LEFT(MID(A53,FIND("(",A53)+1,LEN(A53)),FIND(")",MID(A53,FIND("(",A53)+1,LEN(A53)))-1)</f>
        <v>INDI</v>
      </c>
      <c r="Z53" t="str">
        <f>Y54</f>
        <v>Elected</v>
      </c>
      <c r="AC53" t="s">
        <v>3692</v>
      </c>
      <c r="AD53" t="s">
        <v>3693</v>
      </c>
    </row>
    <row r="54" spans="1:37" x14ac:dyDescent="0.35">
      <c r="A54" s="291" t="s">
        <v>0</v>
      </c>
      <c r="B54" s="291" t="s">
        <v>0</v>
      </c>
      <c r="C54" s="293">
        <v>2386</v>
      </c>
      <c r="D54" s="2">
        <v>2431</v>
      </c>
      <c r="E54" s="2">
        <v>2515</v>
      </c>
      <c r="F54" s="2">
        <v>2515</v>
      </c>
      <c r="G54" s="2">
        <v>2460</v>
      </c>
      <c r="H54" s="2">
        <v>2460</v>
      </c>
      <c r="I54" s="2">
        <v>2460</v>
      </c>
      <c r="J54" s="2">
        <v>2460</v>
      </c>
      <c r="Y54" t="str">
        <f t="shared" ref="Y54" si="48">IF(EXACT(A53,UPPER(A53)),"Elected","Excluded")</f>
        <v>Elected</v>
      </c>
      <c r="AC54">
        <v>4</v>
      </c>
      <c r="AD54">
        <v>3</v>
      </c>
    </row>
    <row r="55" spans="1:37" x14ac:dyDescent="0.35">
      <c r="A55" s="291" t="s">
        <v>311</v>
      </c>
      <c r="B55" s="291" t="s">
        <v>31</v>
      </c>
      <c r="C55" s="293">
        <v>1696</v>
      </c>
      <c r="D55" s="1">
        <v>13</v>
      </c>
      <c r="E55" s="1">
        <v>29</v>
      </c>
      <c r="F55" s="1">
        <v>304</v>
      </c>
      <c r="G55" s="1">
        <v>8</v>
      </c>
      <c r="H55" s="1">
        <v>238</v>
      </c>
      <c r="I55" s="1">
        <v>150</v>
      </c>
      <c r="J55" s="1">
        <v>40</v>
      </c>
      <c r="X55" t="str">
        <f t="shared" ref="X55" si="49">LEFT(MID(A55,FIND("(",A55)+1,LEN(A55)),FIND(")",MID(A55,FIND("(",A55)+1,LEN(A55)))-1)</f>
        <v>FG</v>
      </c>
      <c r="Z55" t="str">
        <f t="shared" ref="Z55" si="50">Y56</f>
        <v>Elected</v>
      </c>
    </row>
    <row r="56" spans="1:37" x14ac:dyDescent="0.35">
      <c r="A56" s="291" t="s">
        <v>0</v>
      </c>
      <c r="B56" s="291" t="s">
        <v>0</v>
      </c>
      <c r="C56" s="293">
        <v>1696</v>
      </c>
      <c r="D56" s="2">
        <v>1709</v>
      </c>
      <c r="E56" s="2">
        <v>1738</v>
      </c>
      <c r="F56" s="2">
        <v>2042</v>
      </c>
      <c r="G56" s="2">
        <v>2050</v>
      </c>
      <c r="H56" s="2">
        <v>2288</v>
      </c>
      <c r="I56" s="2">
        <v>2438</v>
      </c>
      <c r="J56" s="2">
        <v>2478</v>
      </c>
      <c r="Y56" t="str">
        <f t="shared" ref="Y56" si="51">IF(EXACT(A55,UPPER(A55)),"Elected","Excluded")</f>
        <v>Elected</v>
      </c>
    </row>
    <row r="57" spans="1:37" x14ac:dyDescent="0.35">
      <c r="A57" s="291" t="s">
        <v>312</v>
      </c>
      <c r="B57" s="291" t="s">
        <v>33</v>
      </c>
      <c r="C57" s="293">
        <v>1245</v>
      </c>
      <c r="D57" s="1">
        <v>8</v>
      </c>
      <c r="E57" s="1">
        <v>11</v>
      </c>
      <c r="F57" s="1">
        <v>53</v>
      </c>
      <c r="G57" s="1">
        <v>2</v>
      </c>
      <c r="H57" s="1">
        <v>92</v>
      </c>
      <c r="I57" s="1">
        <v>-1411</v>
      </c>
      <c r="J57" s="1">
        <v>0</v>
      </c>
      <c r="X57" t="str">
        <f t="shared" ref="X57" si="52">LEFT(MID(A57,FIND("(",A57)+1,LEN(A57)),FIND(")",MID(A57,FIND("(",A57)+1,LEN(A57)))-1)</f>
        <v>FF</v>
      </c>
      <c r="Z57" t="str">
        <f t="shared" ref="Z57" si="53">Y58</f>
        <v>Excluded</v>
      </c>
    </row>
    <row r="58" spans="1:37" x14ac:dyDescent="0.35">
      <c r="A58" s="291" t="s">
        <v>0</v>
      </c>
      <c r="B58" s="291" t="s">
        <v>0</v>
      </c>
      <c r="C58" s="293">
        <v>1245</v>
      </c>
      <c r="D58" s="2">
        <v>1253</v>
      </c>
      <c r="E58" s="2">
        <v>1264</v>
      </c>
      <c r="F58" s="2">
        <v>1317</v>
      </c>
      <c r="G58" s="2">
        <v>1319</v>
      </c>
      <c r="H58" s="2">
        <v>1411</v>
      </c>
      <c r="I58" s="2">
        <v>0</v>
      </c>
      <c r="J58" s="2">
        <v>0</v>
      </c>
      <c r="Y58" t="str">
        <f t="shared" ref="Y58" si="54">IF(EXACT(A57,UPPER(A57)),"Elected","Excluded")</f>
        <v>Excluded</v>
      </c>
    </row>
    <row r="59" spans="1:37" x14ac:dyDescent="0.35">
      <c r="A59" s="291" t="s">
        <v>2828</v>
      </c>
      <c r="B59" s="291" t="s">
        <v>33</v>
      </c>
      <c r="C59" s="293">
        <v>1870</v>
      </c>
      <c r="D59" s="1">
        <v>24</v>
      </c>
      <c r="E59" s="1">
        <v>74</v>
      </c>
      <c r="F59" s="1">
        <v>80</v>
      </c>
      <c r="G59" s="1">
        <v>23</v>
      </c>
      <c r="H59" s="1">
        <v>187</v>
      </c>
      <c r="I59" s="1">
        <v>410</v>
      </c>
      <c r="J59" s="1">
        <v>-208</v>
      </c>
      <c r="X59" t="str">
        <f t="shared" ref="X59" si="55">LEFT(MID(A59,FIND("(",A59)+1,LEN(A59)),FIND(")",MID(A59,FIND("(",A59)+1,LEN(A59)))-1)</f>
        <v>NON-P</v>
      </c>
      <c r="Z59" t="str">
        <f>Y60</f>
        <v>Elected</v>
      </c>
    </row>
    <row r="60" spans="1:37" x14ac:dyDescent="0.35">
      <c r="A60" s="291" t="s">
        <v>0</v>
      </c>
      <c r="B60" s="291" t="s">
        <v>0</v>
      </c>
      <c r="C60" s="293">
        <v>1870</v>
      </c>
      <c r="D60" s="2">
        <v>1894</v>
      </c>
      <c r="E60" s="2">
        <v>1968</v>
      </c>
      <c r="F60" s="2">
        <v>2048</v>
      </c>
      <c r="G60" s="2">
        <v>2071</v>
      </c>
      <c r="H60" s="2">
        <v>2258</v>
      </c>
      <c r="I60" s="2">
        <v>2668</v>
      </c>
      <c r="J60" s="2">
        <v>2460</v>
      </c>
      <c r="Y60" t="str">
        <f t="shared" ref="Y60" si="56">IF(EXACT(A59,UPPER(A59)),"Elected","Excluded")</f>
        <v>Elected</v>
      </c>
    </row>
    <row r="61" spans="1:37" x14ac:dyDescent="0.35">
      <c r="A61" s="291" t="s">
        <v>313</v>
      </c>
      <c r="B61" s="291" t="s">
        <v>33</v>
      </c>
      <c r="C61" s="293">
        <v>994</v>
      </c>
      <c r="D61" s="1">
        <v>63</v>
      </c>
      <c r="E61" s="1">
        <v>11</v>
      </c>
      <c r="F61" s="1">
        <v>217</v>
      </c>
      <c r="G61" s="1">
        <v>3</v>
      </c>
      <c r="H61" s="1">
        <v>-1288</v>
      </c>
      <c r="I61" s="1">
        <v>0</v>
      </c>
      <c r="J61" s="1">
        <v>0</v>
      </c>
      <c r="X61" t="str">
        <f t="shared" ref="X61" si="57">LEFT(MID(A61,FIND("(",A61)+1,LEN(A61)),FIND(")",MID(A61,FIND("(",A61)+1,LEN(A61)))-1)</f>
        <v>SD</v>
      </c>
      <c r="Z61" t="str">
        <f t="shared" ref="Z61" si="58">Y62</f>
        <v>Excluded</v>
      </c>
    </row>
    <row r="62" spans="1:37" x14ac:dyDescent="0.35">
      <c r="A62" s="291" t="s">
        <v>0</v>
      </c>
      <c r="B62" s="291" t="s">
        <v>0</v>
      </c>
      <c r="C62" s="293">
        <v>994</v>
      </c>
      <c r="D62" s="2">
        <v>1057</v>
      </c>
      <c r="E62" s="2">
        <v>1068</v>
      </c>
      <c r="F62" s="2">
        <v>1285</v>
      </c>
      <c r="G62" s="2">
        <v>1288</v>
      </c>
      <c r="H62" s="2">
        <v>0</v>
      </c>
      <c r="I62" s="2">
        <v>0</v>
      </c>
      <c r="J62" s="2">
        <v>0</v>
      </c>
      <c r="Y62" t="str">
        <f t="shared" ref="Y62" si="59">IF(EXACT(A61,UPPER(A61)),"Elected","Excluded")</f>
        <v>Excluded</v>
      </c>
    </row>
    <row r="63" spans="1:37" x14ac:dyDescent="0.35">
      <c r="A63" s="291" t="s">
        <v>314</v>
      </c>
      <c r="B63" s="291" t="s">
        <v>31</v>
      </c>
      <c r="C63" s="293">
        <v>562</v>
      </c>
      <c r="D63" s="1">
        <v>5</v>
      </c>
      <c r="E63" s="1">
        <v>19</v>
      </c>
      <c r="F63" s="1">
        <v>-586</v>
      </c>
      <c r="G63" s="1">
        <v>0</v>
      </c>
      <c r="H63" s="1">
        <v>0</v>
      </c>
      <c r="I63" s="1">
        <v>0</v>
      </c>
      <c r="J63" s="1">
        <v>0</v>
      </c>
      <c r="X63" t="str">
        <f t="shared" ref="X63" si="60">LEFT(MID(A63,FIND("(",A63)+1,LEN(A63)),FIND(")",MID(A63,FIND("(",A63)+1,LEN(A63)))-1)</f>
        <v>FG</v>
      </c>
      <c r="Z63" t="str">
        <f t="shared" ref="Z63" si="61">Y64</f>
        <v>Excluded</v>
      </c>
    </row>
    <row r="64" spans="1:37" x14ac:dyDescent="0.35">
      <c r="A64" s="291" t="s">
        <v>0</v>
      </c>
      <c r="B64" s="291" t="s">
        <v>0</v>
      </c>
      <c r="C64" s="293">
        <v>562</v>
      </c>
      <c r="D64" s="2">
        <v>567</v>
      </c>
      <c r="E64" s="2">
        <v>586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Y64" t="str">
        <f t="shared" ref="Y64" si="62">IF(EXACT(A63,UPPER(A63)),"Elected","Excluded")</f>
        <v>Excluded</v>
      </c>
    </row>
    <row r="65" spans="1:26" x14ac:dyDescent="0.35">
      <c r="A65" s="291" t="s">
        <v>2820</v>
      </c>
      <c r="B65" s="291" t="s">
        <v>33</v>
      </c>
      <c r="C65" s="293">
        <v>289</v>
      </c>
      <c r="D65" s="1">
        <v>15</v>
      </c>
      <c r="E65" s="1">
        <v>-304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X65" t="str">
        <f t="shared" ref="X65" si="63">LEFT(MID(A65,FIND("(",A65)+1,LEN(A65)),FIND(")",MID(A65,FIND("(",A65)+1,LEN(A65)))-1)</f>
        <v>ANT</v>
      </c>
      <c r="Z65" t="str">
        <f t="shared" ref="Z65" si="64">Y66</f>
        <v>Excluded</v>
      </c>
    </row>
    <row r="66" spans="1:26" x14ac:dyDescent="0.35">
      <c r="A66" s="291" t="s">
        <v>0</v>
      </c>
      <c r="B66" s="291" t="s">
        <v>0</v>
      </c>
      <c r="C66" s="293">
        <v>289</v>
      </c>
      <c r="D66" s="2">
        <v>304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Y66" t="str">
        <f t="shared" ref="Y66" si="65">IF(EXACT(A65,UPPER(A65)),"Elected","Excluded")</f>
        <v>Excluded</v>
      </c>
    </row>
    <row r="67" spans="1:26" x14ac:dyDescent="0.35">
      <c r="A67" s="291" t="s">
        <v>315</v>
      </c>
      <c r="B67" s="291" t="s">
        <v>33</v>
      </c>
      <c r="C67" s="293">
        <v>1361</v>
      </c>
      <c r="D67" s="1">
        <v>6</v>
      </c>
      <c r="E67" s="1">
        <v>23</v>
      </c>
      <c r="F67" s="1">
        <v>73</v>
      </c>
      <c r="G67" s="1">
        <v>8</v>
      </c>
      <c r="H67" s="1">
        <v>103</v>
      </c>
      <c r="I67" s="1">
        <v>476</v>
      </c>
      <c r="J67" s="1">
        <v>135</v>
      </c>
      <c r="X67" t="str">
        <f t="shared" ref="X67" si="66">LEFT(MID(A67,FIND("(",A67)+1,LEN(A67)),FIND(")",MID(A67,FIND("(",A67)+1,LEN(A67)))-1)</f>
        <v>FF</v>
      </c>
      <c r="Z67" t="str">
        <f t="shared" ref="Z67" si="67">Y68</f>
        <v>Elected</v>
      </c>
    </row>
    <row r="68" spans="1:26" x14ac:dyDescent="0.35">
      <c r="A68" s="291" t="s">
        <v>0</v>
      </c>
      <c r="B68" s="291" t="s">
        <v>0</v>
      </c>
      <c r="C68" s="293">
        <v>1361</v>
      </c>
      <c r="D68" s="2">
        <v>1367</v>
      </c>
      <c r="E68" s="2">
        <v>1390</v>
      </c>
      <c r="F68" s="2">
        <v>1463</v>
      </c>
      <c r="G68" s="2">
        <v>1471</v>
      </c>
      <c r="H68" s="2">
        <v>1574</v>
      </c>
      <c r="I68" s="2">
        <v>2050</v>
      </c>
      <c r="J68" s="2">
        <v>2185</v>
      </c>
      <c r="Y68" t="str">
        <f t="shared" ref="Y68" si="68">IF(EXACT(A67,UPPER(A67)),"Elected","Excluded")</f>
        <v>Elected</v>
      </c>
    </row>
    <row r="69" spans="1:26" x14ac:dyDescent="0.35">
      <c r="A69" s="291" t="s">
        <v>316</v>
      </c>
      <c r="B69" s="291" t="s">
        <v>33</v>
      </c>
      <c r="C69" s="293">
        <v>258</v>
      </c>
      <c r="D69" s="1">
        <v>-258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X69" t="str">
        <f t="shared" ref="X69" si="69">LEFT(MID(A69,FIND("(",A69)+1,LEN(A69)),FIND(")",MID(A69,FIND("(",A69)+1,LEN(A69)))-1)</f>
        <v>SF</v>
      </c>
      <c r="Z69" t="str">
        <f t="shared" ref="Z69" si="70">Y70</f>
        <v>Excluded</v>
      </c>
    </row>
    <row r="70" spans="1:26" x14ac:dyDescent="0.35">
      <c r="A70" s="291" t="s">
        <v>0</v>
      </c>
      <c r="B70" s="291" t="s">
        <v>0</v>
      </c>
      <c r="C70" s="293">
        <v>258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Y70" t="str">
        <f t="shared" ref="Y70" si="71">IF(EXACT(A69,UPPER(A69)),"Elected","Excluded")</f>
        <v>Excluded</v>
      </c>
    </row>
    <row r="71" spans="1:26" x14ac:dyDescent="0.35">
      <c r="A71" s="291" t="s">
        <v>2829</v>
      </c>
      <c r="B71" s="291" t="s">
        <v>31</v>
      </c>
      <c r="C71" s="293">
        <v>1340</v>
      </c>
      <c r="D71" s="1">
        <v>29</v>
      </c>
      <c r="E71" s="1">
        <v>34</v>
      </c>
      <c r="F71" s="1">
        <v>96</v>
      </c>
      <c r="G71" s="1">
        <v>11</v>
      </c>
      <c r="H71" s="1">
        <v>258</v>
      </c>
      <c r="I71" s="1">
        <v>194</v>
      </c>
      <c r="J71" s="1">
        <v>33</v>
      </c>
      <c r="X71" t="str">
        <f t="shared" ref="X71" si="72">LEFT(MID(A71,FIND("(",A71)+1,LEN(A71)),FIND(")",MID(A71,FIND("(",A71)+1,LEN(A71)))-1)</f>
        <v>NON-P</v>
      </c>
      <c r="Z71" t="str">
        <f t="shared" ref="Z71" si="73">Y72</f>
        <v>Excluded</v>
      </c>
    </row>
    <row r="72" spans="1:26" x14ac:dyDescent="0.35">
      <c r="A72" s="291" t="s">
        <v>0</v>
      </c>
      <c r="B72" s="291" t="s">
        <v>0</v>
      </c>
      <c r="C72" s="293">
        <v>1340</v>
      </c>
      <c r="D72" s="2">
        <v>1369</v>
      </c>
      <c r="E72" s="2">
        <v>1403</v>
      </c>
      <c r="F72" s="2">
        <v>1499</v>
      </c>
      <c r="G72" s="2">
        <v>1510</v>
      </c>
      <c r="H72" s="2">
        <v>1768</v>
      </c>
      <c r="I72" s="2">
        <v>1962</v>
      </c>
      <c r="J72" s="2">
        <v>1995</v>
      </c>
      <c r="Y72" t="str">
        <f t="shared" ref="Y72" si="74">IF(EXACT(A71,UPPER(A71)),"Elected","Excluded")</f>
        <v>Excluded</v>
      </c>
    </row>
    <row r="73" spans="1:26" x14ac:dyDescent="0.35">
      <c r="A73" s="291" t="s">
        <v>47</v>
      </c>
      <c r="B73" s="291" t="s">
        <v>0</v>
      </c>
      <c r="C73" s="292">
        <v>0</v>
      </c>
      <c r="D73" s="1">
        <f>(D51+D53+D55+D57+D59+D61+D63+D65+D67+D69+D71)*(-1)</f>
        <v>30</v>
      </c>
      <c r="E73" s="1">
        <f t="shared" ref="E73:J73" si="75">(E51+E53+E55+E57+E59+E61+E63+E65+E67+E69+E71)*(-1)</f>
        <v>15</v>
      </c>
      <c r="F73" s="1">
        <f t="shared" si="75"/>
        <v>81</v>
      </c>
      <c r="G73" s="1">
        <f t="shared" si="75"/>
        <v>0</v>
      </c>
      <c r="H73" s="1">
        <f t="shared" si="75"/>
        <v>410</v>
      </c>
      <c r="I73" s="1">
        <f t="shared" si="75"/>
        <v>181</v>
      </c>
      <c r="J73" s="1">
        <f t="shared" si="75"/>
        <v>0</v>
      </c>
    </row>
    <row r="74" spans="1:26" x14ac:dyDescent="0.35">
      <c r="A74" s="291" t="s">
        <v>0</v>
      </c>
      <c r="B74" s="291" t="s">
        <v>0</v>
      </c>
      <c r="C74" s="293">
        <v>0</v>
      </c>
      <c r="D74" s="2">
        <v>30</v>
      </c>
      <c r="E74" s="2">
        <v>45</v>
      </c>
      <c r="F74" s="2">
        <v>126</v>
      </c>
      <c r="G74" s="2">
        <v>126</v>
      </c>
      <c r="H74" s="2">
        <v>536</v>
      </c>
      <c r="I74" s="2">
        <v>717</v>
      </c>
      <c r="J74" s="2">
        <v>717</v>
      </c>
    </row>
    <row r="75" spans="1:26" x14ac:dyDescent="0.35">
      <c r="A75" t="s">
        <v>48</v>
      </c>
      <c r="B75" t="s">
        <v>0</v>
      </c>
      <c r="C75" s="2">
        <v>12295</v>
      </c>
      <c r="D75" s="2">
        <v>12295</v>
      </c>
      <c r="E75" s="2">
        <v>12295</v>
      </c>
      <c r="F75" s="2">
        <v>12295</v>
      </c>
      <c r="G75" s="2">
        <v>12295</v>
      </c>
      <c r="H75" s="2">
        <v>12295</v>
      </c>
      <c r="I75" s="2">
        <v>12295</v>
      </c>
      <c r="J75" s="2">
        <v>12295</v>
      </c>
    </row>
    <row r="79" spans="1:26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</row>
    <row r="80" spans="1:26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</row>
    <row r="81" spans="1:3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</row>
    <row r="82" spans="1:3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</row>
    <row r="83" spans="1:3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</row>
    <row r="84" spans="1:3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</row>
    <row r="85" spans="1:3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</row>
    <row r="86" spans="1:37" x14ac:dyDescent="0.35">
      <c r="A86" s="291" t="s">
        <v>317</v>
      </c>
      <c r="B86" s="291" t="s">
        <v>2</v>
      </c>
      <c r="C86" s="291" t="s">
        <v>3</v>
      </c>
      <c r="D86" t="s">
        <v>4</v>
      </c>
      <c r="E86" t="s">
        <v>5</v>
      </c>
      <c r="F86" t="s">
        <v>6</v>
      </c>
      <c r="G86" t="s">
        <v>7</v>
      </c>
      <c r="H86" t="s">
        <v>8</v>
      </c>
      <c r="I86" t="s">
        <v>9</v>
      </c>
      <c r="J86" t="s">
        <v>10</v>
      </c>
    </row>
    <row r="87" spans="1:37" x14ac:dyDescent="0.35">
      <c r="A87" s="291" t="s">
        <v>0</v>
      </c>
      <c r="B87" s="291" t="s">
        <v>0</v>
      </c>
      <c r="C87" s="291" t="s">
        <v>17</v>
      </c>
      <c r="D87" t="s">
        <v>318</v>
      </c>
      <c r="E87" t="s">
        <v>319</v>
      </c>
      <c r="F87" t="s">
        <v>320</v>
      </c>
      <c r="G87" t="s">
        <v>321</v>
      </c>
      <c r="H87" t="s">
        <v>322</v>
      </c>
      <c r="I87" t="s">
        <v>323</v>
      </c>
      <c r="J87" t="s">
        <v>324</v>
      </c>
      <c r="AB87" t="s">
        <v>2526</v>
      </c>
      <c r="AC87" t="s">
        <v>2525</v>
      </c>
      <c r="AD87" t="s">
        <v>2524</v>
      </c>
      <c r="AE87" t="s">
        <v>2523</v>
      </c>
      <c r="AF87" t="s">
        <v>759</v>
      </c>
      <c r="AG87" t="s">
        <v>2522</v>
      </c>
      <c r="AH87" t="s">
        <v>2521</v>
      </c>
      <c r="AI87" t="s">
        <v>2520</v>
      </c>
      <c r="AJ87" t="s">
        <v>2519</v>
      </c>
      <c r="AK87" t="s">
        <v>2518</v>
      </c>
    </row>
    <row r="88" spans="1:37" x14ac:dyDescent="0.35">
      <c r="A88" s="291" t="s">
        <v>325</v>
      </c>
      <c r="B88" s="291" t="s">
        <v>31</v>
      </c>
      <c r="C88" s="293">
        <v>967</v>
      </c>
      <c r="D88" s="1">
        <v>1016</v>
      </c>
      <c r="E88" s="1">
        <v>47</v>
      </c>
      <c r="F88" s="1">
        <v>80</v>
      </c>
      <c r="G88" s="1">
        <v>-53</v>
      </c>
      <c r="H88" s="1">
        <v>0</v>
      </c>
      <c r="I88" s="1">
        <v>0</v>
      </c>
      <c r="J88" s="1">
        <v>0</v>
      </c>
      <c r="X88" t="str">
        <f>LEFT(MID(A88,FIND("(",A88)+1,LEN(A88)),FIND(")",MID(A88,FIND("(",A88)+1,LEN(A88)))-1)</f>
        <v>FF</v>
      </c>
      <c r="Z88" t="str">
        <f>Y89</f>
        <v>Elected</v>
      </c>
      <c r="AB88">
        <v>6</v>
      </c>
      <c r="AC88" s="238">
        <v>30679</v>
      </c>
      <c r="AD88" s="238">
        <f>AH88+AF88</f>
        <v>14495</v>
      </c>
      <c r="AE88" s="227">
        <f>SUM(AD88/AC88*100)</f>
        <v>47.247302715212356</v>
      </c>
      <c r="AF88">
        <v>100</v>
      </c>
      <c r="AG88" s="227">
        <f>SUM(AF88/AC88*100)</f>
        <v>0.32595586557580103</v>
      </c>
      <c r="AH88" s="238">
        <v>14395</v>
      </c>
      <c r="AI88">
        <v>10</v>
      </c>
      <c r="AJ88">
        <v>3</v>
      </c>
      <c r="AK88" s="227">
        <f>SUM(AJ88/AI88*100)</f>
        <v>30</v>
      </c>
    </row>
    <row r="89" spans="1:37" x14ac:dyDescent="0.35">
      <c r="A89" s="291" t="s">
        <v>0</v>
      </c>
      <c r="B89" s="291" t="s">
        <v>0</v>
      </c>
      <c r="C89" s="293">
        <v>967</v>
      </c>
      <c r="D89" s="2">
        <v>1983</v>
      </c>
      <c r="E89" s="2">
        <v>2030</v>
      </c>
      <c r="F89" s="2">
        <v>2110</v>
      </c>
      <c r="G89" s="2">
        <v>2057</v>
      </c>
      <c r="H89" s="2">
        <v>2057</v>
      </c>
      <c r="I89" s="2">
        <v>2057</v>
      </c>
      <c r="J89" s="2">
        <v>2057</v>
      </c>
      <c r="Y89" t="str">
        <f>IF(EXACT(A88,UPPER(A88)),"Elected","Excluded")</f>
        <v>Elected</v>
      </c>
    </row>
    <row r="90" spans="1:37" x14ac:dyDescent="0.35">
      <c r="A90" s="291" t="s">
        <v>2807</v>
      </c>
      <c r="B90" s="291" t="s">
        <v>33</v>
      </c>
      <c r="C90" s="293">
        <v>2315</v>
      </c>
      <c r="D90" s="1">
        <v>0</v>
      </c>
      <c r="E90" s="1">
        <v>-258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X90" t="str">
        <f t="shared" ref="X90" si="76">LEFT(MID(A90,FIND("(",A90)+1,LEN(A90)),FIND(")",MID(A90,FIND("(",A90)+1,LEN(A90)))-1)</f>
        <v>NON-P</v>
      </c>
      <c r="Z90" t="str">
        <f>Y91</f>
        <v>Elected</v>
      </c>
      <c r="AA90" t="s">
        <v>2776</v>
      </c>
      <c r="AC90" t="s">
        <v>3692</v>
      </c>
      <c r="AD90" t="s">
        <v>3693</v>
      </c>
    </row>
    <row r="91" spans="1:37" x14ac:dyDescent="0.35">
      <c r="A91" s="291" t="s">
        <v>0</v>
      </c>
      <c r="B91" s="291" t="s">
        <v>0</v>
      </c>
      <c r="C91" s="293">
        <v>2315</v>
      </c>
      <c r="D91" s="2">
        <v>2315</v>
      </c>
      <c r="E91" s="2">
        <v>2057</v>
      </c>
      <c r="F91" s="2">
        <v>2057</v>
      </c>
      <c r="G91" s="2">
        <v>2057</v>
      </c>
      <c r="H91" s="2">
        <v>2057</v>
      </c>
      <c r="I91" s="2">
        <v>2057</v>
      </c>
      <c r="J91" s="2">
        <v>2057</v>
      </c>
      <c r="Y91" t="str">
        <f t="shared" ref="Y91" si="77">IF(EXACT(A90,UPPER(A90)),"Elected","Excluded")</f>
        <v>Elected</v>
      </c>
      <c r="AC91">
        <v>5</v>
      </c>
      <c r="AD91">
        <v>5</v>
      </c>
    </row>
    <row r="92" spans="1:37" x14ac:dyDescent="0.35">
      <c r="A92" s="291" t="s">
        <v>326</v>
      </c>
      <c r="B92" s="291" t="s">
        <v>33</v>
      </c>
      <c r="C92" s="293">
        <v>1353</v>
      </c>
      <c r="D92" s="1">
        <v>279</v>
      </c>
      <c r="E92" s="1">
        <v>27</v>
      </c>
      <c r="F92" s="1">
        <v>18</v>
      </c>
      <c r="G92" s="1">
        <v>8</v>
      </c>
      <c r="H92" s="1">
        <v>31</v>
      </c>
      <c r="I92" s="1">
        <v>114</v>
      </c>
      <c r="J92" s="1">
        <v>209</v>
      </c>
      <c r="X92" t="str">
        <f t="shared" ref="X92" si="78">LEFT(MID(A92,FIND("(",A92)+1,LEN(A92)),FIND(")",MID(A92,FIND("(",A92)+1,LEN(A92)))-1)</f>
        <v>SF</v>
      </c>
      <c r="Z92" t="str">
        <f t="shared" ref="Z92" si="79">Y93</f>
        <v>Elected</v>
      </c>
    </row>
    <row r="93" spans="1:37" x14ac:dyDescent="0.35">
      <c r="A93" s="291" t="s">
        <v>0</v>
      </c>
      <c r="B93" s="291" t="s">
        <v>0</v>
      </c>
      <c r="C93" s="293">
        <v>1353</v>
      </c>
      <c r="D93" s="2">
        <v>1632</v>
      </c>
      <c r="E93" s="2">
        <v>1659</v>
      </c>
      <c r="F93" s="2">
        <v>1677</v>
      </c>
      <c r="G93" s="2">
        <v>1685</v>
      </c>
      <c r="H93" s="2">
        <v>1716</v>
      </c>
      <c r="I93" s="2">
        <v>1830</v>
      </c>
      <c r="J93" s="2">
        <v>2039</v>
      </c>
      <c r="Y93" t="str">
        <f t="shared" ref="Y93" si="80">IF(EXACT(A92,UPPER(A92)),"Elected","Excluded")</f>
        <v>Elected</v>
      </c>
    </row>
    <row r="94" spans="1:37" x14ac:dyDescent="0.35">
      <c r="A94" s="291" t="s">
        <v>327</v>
      </c>
      <c r="B94" s="291" t="s">
        <v>31</v>
      </c>
      <c r="C94" s="293">
        <v>1092</v>
      </c>
      <c r="D94" s="1">
        <v>594</v>
      </c>
      <c r="E94" s="1">
        <v>68</v>
      </c>
      <c r="F94" s="1">
        <v>98</v>
      </c>
      <c r="G94" s="1">
        <v>33</v>
      </c>
      <c r="H94" s="1">
        <v>144</v>
      </c>
      <c r="I94" s="1">
        <v>73</v>
      </c>
      <c r="J94" s="1">
        <v>0</v>
      </c>
      <c r="X94" t="str">
        <f t="shared" ref="X94" si="81">LEFT(MID(A94,FIND("(",A94)+1,LEN(A94)),FIND(")",MID(A94,FIND("(",A94)+1,LEN(A94)))-1)</f>
        <v>FG</v>
      </c>
      <c r="Z94" t="str">
        <f t="shared" ref="Z94" si="82">Y95</f>
        <v>Elected</v>
      </c>
    </row>
    <row r="95" spans="1:37" x14ac:dyDescent="0.35">
      <c r="A95" s="291" t="s">
        <v>0</v>
      </c>
      <c r="B95" s="291" t="s">
        <v>0</v>
      </c>
      <c r="C95" s="293">
        <v>1092</v>
      </c>
      <c r="D95" s="2">
        <v>1686</v>
      </c>
      <c r="E95" s="2">
        <v>1754</v>
      </c>
      <c r="F95" s="2">
        <v>1852</v>
      </c>
      <c r="G95" s="2">
        <v>1885</v>
      </c>
      <c r="H95" s="2">
        <v>2029</v>
      </c>
      <c r="I95" s="2">
        <v>2102</v>
      </c>
      <c r="J95" s="2">
        <v>2102</v>
      </c>
      <c r="Y95" t="str">
        <f t="shared" ref="Y95" si="83">IF(EXACT(A94,UPPER(A94)),"Elected","Excluded")</f>
        <v>Elected</v>
      </c>
    </row>
    <row r="96" spans="1:37" x14ac:dyDescent="0.35">
      <c r="A96" s="291" t="s">
        <v>328</v>
      </c>
      <c r="B96" s="291" t="s">
        <v>33</v>
      </c>
      <c r="C96" s="293">
        <v>5191</v>
      </c>
      <c r="D96" s="1">
        <v>-3134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X96" t="str">
        <f t="shared" ref="X96" si="84">LEFT(MID(A96,FIND("(",A96)+1,LEN(A96)),FIND(")",MID(A96,FIND("(",A96)+1,LEN(A96)))-1)</f>
        <v>FF</v>
      </c>
      <c r="Z96" t="str">
        <f>Y97</f>
        <v>Elected</v>
      </c>
    </row>
    <row r="97" spans="1:27" x14ac:dyDescent="0.35">
      <c r="A97" s="291" t="s">
        <v>0</v>
      </c>
      <c r="B97" s="291" t="s">
        <v>0</v>
      </c>
      <c r="C97" s="293">
        <v>5191</v>
      </c>
      <c r="D97" s="2">
        <v>2057</v>
      </c>
      <c r="E97" s="2">
        <v>2057</v>
      </c>
      <c r="F97" s="2">
        <v>2057</v>
      </c>
      <c r="G97" s="2">
        <v>2057</v>
      </c>
      <c r="H97" s="2">
        <v>2057</v>
      </c>
      <c r="I97" s="2">
        <v>2057</v>
      </c>
      <c r="J97" s="2">
        <v>2057</v>
      </c>
      <c r="Y97" t="str">
        <f t="shared" ref="Y97" si="85">IF(EXACT(A96,UPPER(A96)),"Elected","Excluded")</f>
        <v>Elected</v>
      </c>
    </row>
    <row r="98" spans="1:27" x14ac:dyDescent="0.35">
      <c r="A98" s="291" t="s">
        <v>2808</v>
      </c>
      <c r="B98" s="291" t="s">
        <v>33</v>
      </c>
      <c r="C98" s="293">
        <v>541</v>
      </c>
      <c r="D98" s="1">
        <v>162</v>
      </c>
      <c r="E98" s="1">
        <v>66</v>
      </c>
      <c r="F98" s="1">
        <v>15</v>
      </c>
      <c r="G98" s="1">
        <v>3</v>
      </c>
      <c r="H98" s="1">
        <v>35</v>
      </c>
      <c r="I98" s="1">
        <v>100</v>
      </c>
      <c r="J98" s="1">
        <v>-922</v>
      </c>
      <c r="X98" t="str">
        <f t="shared" ref="X98" si="86">LEFT(MID(A98,FIND("(",A98)+1,LEN(A98)),FIND(")",MID(A98,FIND("(",A98)+1,LEN(A98)))-1)</f>
        <v>NON-P</v>
      </c>
      <c r="Z98" t="str">
        <f t="shared" ref="Z98" si="87">Y99</f>
        <v>Excluded</v>
      </c>
      <c r="AA98" t="s">
        <v>2776</v>
      </c>
    </row>
    <row r="99" spans="1:27" x14ac:dyDescent="0.35">
      <c r="A99" s="291" t="s">
        <v>0</v>
      </c>
      <c r="B99" s="291" t="s">
        <v>0</v>
      </c>
      <c r="C99" s="293">
        <v>541</v>
      </c>
      <c r="D99" s="2">
        <v>703</v>
      </c>
      <c r="E99" s="2">
        <v>769</v>
      </c>
      <c r="F99" s="2">
        <v>784</v>
      </c>
      <c r="G99" s="2">
        <v>787</v>
      </c>
      <c r="H99" s="2">
        <v>822</v>
      </c>
      <c r="I99" s="2">
        <v>922</v>
      </c>
      <c r="J99" s="2">
        <v>0</v>
      </c>
      <c r="Y99" t="str">
        <f t="shared" ref="Y99" si="88">IF(EXACT(A98,UPPER(A98)),"Elected","Excluded")</f>
        <v>Excluded</v>
      </c>
    </row>
    <row r="100" spans="1:27" x14ac:dyDescent="0.35">
      <c r="A100" s="291" t="s">
        <v>2846</v>
      </c>
      <c r="B100" s="291" t="s">
        <v>33</v>
      </c>
      <c r="C100" s="293">
        <v>361</v>
      </c>
      <c r="D100" s="1">
        <v>126</v>
      </c>
      <c r="E100" s="1">
        <v>14</v>
      </c>
      <c r="F100" s="1">
        <v>15</v>
      </c>
      <c r="G100" s="1">
        <v>3</v>
      </c>
      <c r="H100" s="1">
        <v>-519</v>
      </c>
      <c r="I100" s="1">
        <v>0</v>
      </c>
      <c r="J100" s="1">
        <v>0</v>
      </c>
      <c r="X100" t="str">
        <f t="shared" ref="X100" si="89">LEFT(MID(A100,FIND("(",A100)+1,LEN(A100)),FIND(")",MID(A100,FIND("(",A100)+1,LEN(A100)))-1)</f>
        <v>LAB</v>
      </c>
      <c r="Z100" t="str">
        <f t="shared" ref="Z100" si="90">Y101</f>
        <v>Excluded</v>
      </c>
    </row>
    <row r="101" spans="1:27" x14ac:dyDescent="0.35">
      <c r="A101" s="291" t="s">
        <v>0</v>
      </c>
      <c r="B101" s="291" t="s">
        <v>0</v>
      </c>
      <c r="C101" s="293">
        <v>361</v>
      </c>
      <c r="D101" s="2">
        <v>487</v>
      </c>
      <c r="E101" s="2">
        <v>501</v>
      </c>
      <c r="F101" s="2">
        <v>516</v>
      </c>
      <c r="G101" s="2">
        <v>519</v>
      </c>
      <c r="H101" s="2">
        <v>0</v>
      </c>
      <c r="I101" s="2">
        <v>0</v>
      </c>
      <c r="J101" s="2">
        <v>0</v>
      </c>
      <c r="Y101" t="str">
        <f t="shared" ref="Y101" si="91">IF(EXACT(A100,UPPER(A100)),"Elected","Excluded")</f>
        <v>Excluded</v>
      </c>
    </row>
    <row r="102" spans="1:27" x14ac:dyDescent="0.35">
      <c r="A102" s="291" t="s">
        <v>2812</v>
      </c>
      <c r="B102" s="291" t="s">
        <v>31</v>
      </c>
      <c r="C102" s="293">
        <v>550</v>
      </c>
      <c r="D102" s="1">
        <v>153</v>
      </c>
      <c r="E102" s="1">
        <v>23</v>
      </c>
      <c r="F102" s="1">
        <v>17</v>
      </c>
      <c r="G102" s="1">
        <v>6</v>
      </c>
      <c r="H102" s="1">
        <v>108</v>
      </c>
      <c r="I102" s="1">
        <v>239</v>
      </c>
      <c r="J102" s="1">
        <v>240</v>
      </c>
      <c r="X102" t="str">
        <f t="shared" ref="X102" si="92">LEFT(MID(A102,FIND("(",A102)+1,LEN(A102)),FIND(")",MID(A102,FIND("(",A102)+1,LEN(A102)))-1)</f>
        <v>GRN</v>
      </c>
      <c r="Z102" t="str">
        <f t="shared" ref="Z102" si="93">Y103</f>
        <v>Excluded</v>
      </c>
    </row>
    <row r="103" spans="1:27" x14ac:dyDescent="0.35">
      <c r="A103" s="291" t="s">
        <v>0</v>
      </c>
      <c r="B103" s="291" t="s">
        <v>0</v>
      </c>
      <c r="C103" s="293">
        <v>550</v>
      </c>
      <c r="D103" s="2">
        <v>703</v>
      </c>
      <c r="E103" s="2">
        <v>726</v>
      </c>
      <c r="F103" s="2">
        <v>743</v>
      </c>
      <c r="G103" s="2">
        <v>749</v>
      </c>
      <c r="H103" s="2">
        <v>857</v>
      </c>
      <c r="I103" s="2">
        <v>1096</v>
      </c>
      <c r="J103" s="2">
        <v>1336</v>
      </c>
      <c r="Y103" t="str">
        <f t="shared" ref="Y103" si="94">IF(EXACT(A102,UPPER(A102)),"Elected","Excluded")</f>
        <v>Excluded</v>
      </c>
    </row>
    <row r="104" spans="1:27" x14ac:dyDescent="0.35">
      <c r="A104" s="291" t="s">
        <v>329</v>
      </c>
      <c r="B104" s="291" t="s">
        <v>33</v>
      </c>
      <c r="C104" s="293">
        <v>455</v>
      </c>
      <c r="D104" s="1">
        <v>67</v>
      </c>
      <c r="E104" s="1">
        <v>13</v>
      </c>
      <c r="F104" s="1">
        <v>7</v>
      </c>
      <c r="G104" s="1">
        <v>0</v>
      </c>
      <c r="H104" s="1">
        <v>72</v>
      </c>
      <c r="I104" s="1">
        <v>-614</v>
      </c>
      <c r="J104" s="1">
        <v>0</v>
      </c>
      <c r="X104" t="str">
        <f t="shared" ref="X104" si="95">LEFT(MID(A104,FIND("(",A104)+1,LEN(A104)),FIND(")",MID(A104,FIND("(",A104)+1,LEN(A104)))-1)</f>
        <v>SD</v>
      </c>
      <c r="Z104" t="str">
        <f t="shared" ref="Z104" si="96">Y105</f>
        <v>Excluded</v>
      </c>
    </row>
    <row r="105" spans="1:27" x14ac:dyDescent="0.35">
      <c r="A105" s="291" t="s">
        <v>0</v>
      </c>
      <c r="B105" s="291" t="s">
        <v>0</v>
      </c>
      <c r="C105" s="293">
        <v>455</v>
      </c>
      <c r="D105" s="2">
        <v>522</v>
      </c>
      <c r="E105" s="2">
        <v>535</v>
      </c>
      <c r="F105" s="2">
        <v>542</v>
      </c>
      <c r="G105" s="2">
        <v>542</v>
      </c>
      <c r="H105" s="2">
        <v>614</v>
      </c>
      <c r="I105" s="2">
        <v>0</v>
      </c>
      <c r="J105" s="2">
        <v>0</v>
      </c>
      <c r="Y105" t="str">
        <f t="shared" ref="Y105" si="97">IF(EXACT(A104,UPPER(A104)),"Elected","Excluded")</f>
        <v>Excluded</v>
      </c>
    </row>
    <row r="106" spans="1:27" x14ac:dyDescent="0.35">
      <c r="A106" s="291" t="s">
        <v>330</v>
      </c>
      <c r="B106" s="291" t="s">
        <v>33</v>
      </c>
      <c r="C106" s="293">
        <v>1570</v>
      </c>
      <c r="D106" s="1">
        <v>737</v>
      </c>
      <c r="E106" s="1">
        <v>0</v>
      </c>
      <c r="F106" s="1">
        <v>-250</v>
      </c>
      <c r="G106" s="1">
        <v>0</v>
      </c>
      <c r="H106" s="1">
        <v>0</v>
      </c>
      <c r="I106" s="1">
        <v>0</v>
      </c>
      <c r="J106" s="1">
        <v>0</v>
      </c>
      <c r="X106" t="str">
        <f t="shared" ref="X106" si="98">LEFT(MID(A106,FIND("(",A106)+1,LEN(A106)),FIND(")",MID(A106,FIND("(",A106)+1,LEN(A106)))-1)</f>
        <v>FG</v>
      </c>
      <c r="Z106" t="str">
        <f t="shared" ref="Z106" si="99">Y107</f>
        <v>Elected</v>
      </c>
    </row>
    <row r="107" spans="1:27" x14ac:dyDescent="0.35">
      <c r="A107" s="291" t="s">
        <v>0</v>
      </c>
      <c r="B107" s="291" t="s">
        <v>0</v>
      </c>
      <c r="C107" s="293">
        <v>1570</v>
      </c>
      <c r="D107" s="2">
        <v>2307</v>
      </c>
      <c r="E107" s="2">
        <v>2307</v>
      </c>
      <c r="F107" s="2">
        <v>2057</v>
      </c>
      <c r="G107" s="2">
        <v>2057</v>
      </c>
      <c r="H107" s="2">
        <v>2057</v>
      </c>
      <c r="I107" s="2">
        <v>2057</v>
      </c>
      <c r="J107" s="2">
        <v>2057</v>
      </c>
      <c r="Y107" t="str">
        <f t="shared" ref="Y107" si="100">IF(EXACT(A106,UPPER(A106)),"Elected","Excluded")</f>
        <v>Elected</v>
      </c>
    </row>
    <row r="108" spans="1:27" x14ac:dyDescent="0.35">
      <c r="A108" s="291" t="s">
        <v>47</v>
      </c>
      <c r="B108" s="291" t="s">
        <v>0</v>
      </c>
      <c r="C108" s="292">
        <v>0</v>
      </c>
      <c r="D108" s="1">
        <f>(D88+D90+D92+D94+D96+D98+D100+D102+D104+D106)*(-1)</f>
        <v>0</v>
      </c>
      <c r="E108" s="1">
        <f t="shared" ref="E108:J108" si="101">(E88+E90+E92+E94+E96+E98+E100+E102+E104+E106)*(-1)</f>
        <v>0</v>
      </c>
      <c r="F108" s="1">
        <f t="shared" si="101"/>
        <v>0</v>
      </c>
      <c r="G108" s="1">
        <f t="shared" si="101"/>
        <v>0</v>
      </c>
      <c r="H108" s="1">
        <f t="shared" si="101"/>
        <v>129</v>
      </c>
      <c r="I108" s="1">
        <f t="shared" si="101"/>
        <v>88</v>
      </c>
      <c r="J108" s="1">
        <f t="shared" si="101"/>
        <v>473</v>
      </c>
    </row>
    <row r="109" spans="1:27" x14ac:dyDescent="0.35">
      <c r="A109" s="291" t="s">
        <v>0</v>
      </c>
      <c r="B109" s="291" t="s">
        <v>0</v>
      </c>
      <c r="C109" s="293">
        <v>0</v>
      </c>
      <c r="D109" s="2">
        <v>0</v>
      </c>
      <c r="E109" s="2">
        <v>0</v>
      </c>
      <c r="F109" s="2">
        <v>0</v>
      </c>
      <c r="G109" s="2">
        <v>0</v>
      </c>
      <c r="H109" s="2">
        <v>129</v>
      </c>
      <c r="I109" s="2">
        <v>217</v>
      </c>
      <c r="J109" s="2">
        <v>690</v>
      </c>
    </row>
    <row r="110" spans="1:27" x14ac:dyDescent="0.35">
      <c r="A110" t="s">
        <v>48</v>
      </c>
      <c r="B110" t="s">
        <v>0</v>
      </c>
      <c r="C110" s="2">
        <v>14395</v>
      </c>
      <c r="D110" s="2">
        <v>14395</v>
      </c>
      <c r="E110" s="2">
        <v>14395</v>
      </c>
      <c r="F110" s="2">
        <v>14395</v>
      </c>
      <c r="G110" s="2">
        <v>14395</v>
      </c>
      <c r="H110" s="2">
        <v>14395</v>
      </c>
      <c r="I110" s="2">
        <v>14395</v>
      </c>
      <c r="J110" s="2">
        <v>14395</v>
      </c>
    </row>
    <row r="114" spans="1:3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</row>
    <row r="115" spans="1:3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</row>
    <row r="116" spans="1:3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</row>
    <row r="117" spans="1:3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</row>
    <row r="118" spans="1:3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</row>
    <row r="119" spans="1:3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</row>
    <row r="120" spans="1:3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</row>
    <row r="121" spans="1:37" x14ac:dyDescent="0.35">
      <c r="A121" s="291" t="s">
        <v>107</v>
      </c>
      <c r="B121" s="291" t="s">
        <v>2</v>
      </c>
      <c r="C121" s="291" t="s">
        <v>3</v>
      </c>
      <c r="D121" t="s">
        <v>4</v>
      </c>
      <c r="E121" t="s">
        <v>5</v>
      </c>
      <c r="F121" t="s">
        <v>6</v>
      </c>
      <c r="G121" t="s">
        <v>7</v>
      </c>
      <c r="H121" t="s">
        <v>8</v>
      </c>
      <c r="I121" t="s">
        <v>9</v>
      </c>
      <c r="J121" t="s">
        <v>10</v>
      </c>
      <c r="K121" t="s">
        <v>11</v>
      </c>
      <c r="L121" t="s">
        <v>12</v>
      </c>
      <c r="M121" t="s">
        <v>13</v>
      </c>
    </row>
    <row r="122" spans="1:37" x14ac:dyDescent="0.35">
      <c r="A122" s="291" t="s">
        <v>0</v>
      </c>
      <c r="B122" s="291" t="s">
        <v>0</v>
      </c>
      <c r="C122" s="291" t="s">
        <v>17</v>
      </c>
      <c r="D122" t="s">
        <v>331</v>
      </c>
      <c r="E122" t="s">
        <v>332</v>
      </c>
      <c r="F122" t="s">
        <v>333</v>
      </c>
      <c r="G122" t="s">
        <v>334</v>
      </c>
      <c r="H122" t="s">
        <v>335</v>
      </c>
      <c r="I122" t="s">
        <v>336</v>
      </c>
      <c r="J122" t="s">
        <v>337</v>
      </c>
      <c r="K122" t="s">
        <v>338</v>
      </c>
      <c r="L122" t="s">
        <v>339</v>
      </c>
      <c r="M122" t="s">
        <v>340</v>
      </c>
      <c r="AB122" t="s">
        <v>2526</v>
      </c>
      <c r="AC122" t="s">
        <v>2525</v>
      </c>
      <c r="AD122" t="s">
        <v>2524</v>
      </c>
      <c r="AE122" t="s">
        <v>2523</v>
      </c>
      <c r="AF122" t="s">
        <v>759</v>
      </c>
      <c r="AG122" t="s">
        <v>2522</v>
      </c>
      <c r="AH122" t="s">
        <v>2521</v>
      </c>
      <c r="AI122" t="s">
        <v>2520</v>
      </c>
      <c r="AJ122" t="s">
        <v>2519</v>
      </c>
      <c r="AK122" t="s">
        <v>2518</v>
      </c>
    </row>
    <row r="123" spans="1:37" x14ac:dyDescent="0.35">
      <c r="A123" s="291" t="s">
        <v>341</v>
      </c>
      <c r="B123" s="291" t="s">
        <v>31</v>
      </c>
      <c r="C123" s="293">
        <v>492</v>
      </c>
      <c r="D123" s="1">
        <v>10</v>
      </c>
      <c r="E123" s="1">
        <v>13</v>
      </c>
      <c r="F123" s="1">
        <v>-515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X123" t="str">
        <f>LEFT(MID(A123,FIND("(",A123)+1,LEN(A123)),FIND(")",MID(A123,FIND("(",A123)+1,LEN(A123)))-1)</f>
        <v>PBP</v>
      </c>
      <c r="Z123" t="str">
        <f>Y124</f>
        <v>Excluded</v>
      </c>
      <c r="AB123">
        <v>6</v>
      </c>
      <c r="AC123" s="238">
        <v>28695</v>
      </c>
      <c r="AD123" s="238">
        <f>AH123+AF123</f>
        <v>13021</v>
      </c>
      <c r="AE123" s="227">
        <f>SUM(AD123/AC123*100)</f>
        <v>45.377243422198987</v>
      </c>
      <c r="AF123">
        <v>106</v>
      </c>
      <c r="AG123" s="227">
        <f>SUM(AF123/AC123*100)</f>
        <v>0.36940233490155078</v>
      </c>
      <c r="AH123" s="238">
        <v>12915</v>
      </c>
      <c r="AI123" s="239">
        <v>12</v>
      </c>
      <c r="AJ123" s="239">
        <v>4</v>
      </c>
      <c r="AK123" s="227">
        <f>SUM(AJ123/AI123*100)</f>
        <v>33.333333333333329</v>
      </c>
    </row>
    <row r="124" spans="1:37" x14ac:dyDescent="0.35">
      <c r="A124" s="291" t="s">
        <v>0</v>
      </c>
      <c r="B124" s="291" t="s">
        <v>0</v>
      </c>
      <c r="C124" s="293">
        <v>492</v>
      </c>
      <c r="D124" s="2">
        <v>502</v>
      </c>
      <c r="E124" s="2">
        <v>515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Y124" t="str">
        <f>IF(EXACT(A123,UPPER(A123)),"Elected","Excluded")</f>
        <v>Excluded</v>
      </c>
    </row>
    <row r="125" spans="1:37" x14ac:dyDescent="0.35">
      <c r="A125" s="291" t="s">
        <v>342</v>
      </c>
      <c r="B125" s="291" t="s">
        <v>33</v>
      </c>
      <c r="C125" s="293">
        <v>1935</v>
      </c>
      <c r="D125" s="1">
        <v>0</v>
      </c>
      <c r="E125" s="1">
        <v>0</v>
      </c>
      <c r="F125" s="1">
        <v>0</v>
      </c>
      <c r="G125" s="1">
        <v>-89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X125" t="str">
        <f t="shared" ref="X125" si="102">LEFT(MID(A125,FIND("(",A125)+1,LEN(A125)),FIND(")",MID(A125,FIND("(",A125)+1,LEN(A125)))-1)</f>
        <v>FG</v>
      </c>
      <c r="Z125" t="str">
        <f>Y126</f>
        <v>Elected</v>
      </c>
      <c r="AC125" t="s">
        <v>3692</v>
      </c>
      <c r="AD125" t="s">
        <v>3693</v>
      </c>
    </row>
    <row r="126" spans="1:37" x14ac:dyDescent="0.35">
      <c r="A126" s="291" t="s">
        <v>0</v>
      </c>
      <c r="B126" s="291" t="s">
        <v>0</v>
      </c>
      <c r="C126" s="293">
        <v>1935</v>
      </c>
      <c r="D126" s="2">
        <v>1935</v>
      </c>
      <c r="E126" s="2">
        <v>1935</v>
      </c>
      <c r="F126" s="2">
        <v>1935</v>
      </c>
      <c r="G126" s="2">
        <v>1846</v>
      </c>
      <c r="H126" s="2">
        <v>1846</v>
      </c>
      <c r="I126" s="2">
        <v>1846</v>
      </c>
      <c r="J126" s="2">
        <v>1846</v>
      </c>
      <c r="K126" s="2">
        <v>1846</v>
      </c>
      <c r="L126" s="2">
        <v>1846</v>
      </c>
      <c r="M126" s="2">
        <v>1846</v>
      </c>
      <c r="Y126" t="str">
        <f t="shared" ref="Y126" si="103">IF(EXACT(A125,UPPER(A125)),"Elected","Excluded")</f>
        <v>Elected</v>
      </c>
      <c r="AC126">
        <v>4</v>
      </c>
      <c r="AD126">
        <v>4</v>
      </c>
    </row>
    <row r="127" spans="1:37" x14ac:dyDescent="0.35">
      <c r="A127" s="291" t="s">
        <v>2853</v>
      </c>
      <c r="B127" s="291" t="s">
        <v>33</v>
      </c>
      <c r="C127" s="293">
        <v>1293</v>
      </c>
      <c r="D127" s="1">
        <v>9</v>
      </c>
      <c r="E127" s="1">
        <v>107</v>
      </c>
      <c r="F127" s="1">
        <v>45</v>
      </c>
      <c r="G127" s="1">
        <v>4</v>
      </c>
      <c r="H127" s="1">
        <v>281</v>
      </c>
      <c r="I127" s="1">
        <v>34</v>
      </c>
      <c r="J127" s="1">
        <v>11</v>
      </c>
      <c r="K127" s="1">
        <v>217</v>
      </c>
      <c r="L127" s="1">
        <v>-155</v>
      </c>
      <c r="M127" s="1">
        <v>0</v>
      </c>
      <c r="X127" t="str">
        <f t="shared" ref="X127" si="104">LEFT(MID(A127,FIND("(",A127)+1,LEN(A127)),FIND(")",MID(A127,FIND("(",A127)+1,LEN(A127)))-1)</f>
        <v>INDI</v>
      </c>
      <c r="Z127" t="str">
        <f t="shared" ref="Z127" si="105">Y128</f>
        <v>Elected</v>
      </c>
    </row>
    <row r="128" spans="1:37" x14ac:dyDescent="0.35">
      <c r="A128" s="291" t="s">
        <v>0</v>
      </c>
      <c r="B128" s="291" t="s">
        <v>0</v>
      </c>
      <c r="C128" s="293">
        <v>1293</v>
      </c>
      <c r="D128" s="2">
        <v>1302</v>
      </c>
      <c r="E128" s="2">
        <v>1409</v>
      </c>
      <c r="F128" s="2">
        <v>1454</v>
      </c>
      <c r="G128" s="2">
        <v>1458</v>
      </c>
      <c r="H128" s="2">
        <v>1739</v>
      </c>
      <c r="I128" s="2">
        <v>1773</v>
      </c>
      <c r="J128" s="2">
        <v>1784</v>
      </c>
      <c r="K128" s="2">
        <v>2001</v>
      </c>
      <c r="L128" s="2">
        <v>1846</v>
      </c>
      <c r="M128" s="2">
        <v>1846</v>
      </c>
      <c r="Y128" t="str">
        <f t="shared" ref="Y128" si="106">IF(EXACT(A127,UPPER(A127)),"Elected","Excluded")</f>
        <v>Elected</v>
      </c>
    </row>
    <row r="129" spans="1:26" x14ac:dyDescent="0.35">
      <c r="A129" s="291" t="s">
        <v>343</v>
      </c>
      <c r="B129" s="291" t="s">
        <v>33</v>
      </c>
      <c r="C129" s="293">
        <v>940</v>
      </c>
      <c r="D129" s="1">
        <v>113</v>
      </c>
      <c r="E129" s="1">
        <v>30</v>
      </c>
      <c r="F129" s="1">
        <v>15</v>
      </c>
      <c r="G129" s="1">
        <v>12</v>
      </c>
      <c r="H129" s="1">
        <v>15</v>
      </c>
      <c r="I129" s="1">
        <v>83</v>
      </c>
      <c r="J129" s="1">
        <v>90</v>
      </c>
      <c r="K129" s="1">
        <v>40</v>
      </c>
      <c r="L129" s="1">
        <v>24</v>
      </c>
      <c r="M129" s="1">
        <v>14</v>
      </c>
      <c r="X129" t="str">
        <f t="shared" ref="X129" si="107">LEFT(MID(A129,FIND("(",A129)+1,LEN(A129)),FIND(")",MID(A129,FIND("(",A129)+1,LEN(A129)))-1)</f>
        <v>FF</v>
      </c>
      <c r="Z129" t="str">
        <f t="shared" ref="Z129" si="108">Y130</f>
        <v>Elected</v>
      </c>
    </row>
    <row r="130" spans="1:26" x14ac:dyDescent="0.35">
      <c r="A130" s="291" t="s">
        <v>0</v>
      </c>
      <c r="B130" s="291" t="s">
        <v>0</v>
      </c>
      <c r="C130" s="293">
        <v>940</v>
      </c>
      <c r="D130" s="2">
        <v>1053</v>
      </c>
      <c r="E130" s="2">
        <v>1083</v>
      </c>
      <c r="F130" s="2">
        <v>1098</v>
      </c>
      <c r="G130" s="2">
        <v>1110</v>
      </c>
      <c r="H130" s="2">
        <v>1125</v>
      </c>
      <c r="I130" s="2">
        <v>1208</v>
      </c>
      <c r="J130" s="2">
        <v>1298</v>
      </c>
      <c r="K130" s="2">
        <v>1338</v>
      </c>
      <c r="L130" s="2">
        <v>1362</v>
      </c>
      <c r="M130" s="2">
        <v>1376</v>
      </c>
      <c r="Y130" t="str">
        <f t="shared" ref="Y130" si="109">IF(EXACT(A129,UPPER(A129)),"Elected","Excluded")</f>
        <v>Elected</v>
      </c>
    </row>
    <row r="131" spans="1:26" x14ac:dyDescent="0.35">
      <c r="A131" s="291" t="s">
        <v>344</v>
      </c>
      <c r="B131" s="291" t="s">
        <v>33</v>
      </c>
      <c r="C131" s="293">
        <v>645</v>
      </c>
      <c r="D131" s="1">
        <v>54</v>
      </c>
      <c r="E131" s="1">
        <v>4</v>
      </c>
      <c r="F131" s="1">
        <v>11</v>
      </c>
      <c r="G131" s="1">
        <v>14</v>
      </c>
      <c r="H131" s="1">
        <v>5</v>
      </c>
      <c r="I131" s="1">
        <v>-733</v>
      </c>
      <c r="J131" s="1">
        <v>0</v>
      </c>
      <c r="K131" s="1">
        <v>0</v>
      </c>
      <c r="L131" s="1">
        <v>0</v>
      </c>
      <c r="M131" s="1">
        <v>0</v>
      </c>
      <c r="X131" t="str">
        <f t="shared" ref="X131" si="110">LEFT(MID(A131,FIND("(",A131)+1,LEN(A131)),FIND(")",MID(A131,FIND("(",A131)+1,LEN(A131)))-1)</f>
        <v>FG</v>
      </c>
      <c r="Z131" t="str">
        <f>Y132</f>
        <v>Excluded</v>
      </c>
    </row>
    <row r="132" spans="1:26" x14ac:dyDescent="0.35">
      <c r="A132" s="291" t="s">
        <v>0</v>
      </c>
      <c r="B132" s="291" t="s">
        <v>0</v>
      </c>
      <c r="C132" s="293">
        <v>645</v>
      </c>
      <c r="D132" s="2">
        <v>699</v>
      </c>
      <c r="E132" s="2">
        <v>703</v>
      </c>
      <c r="F132" s="2">
        <v>714</v>
      </c>
      <c r="G132" s="2">
        <v>728</v>
      </c>
      <c r="H132" s="2">
        <v>733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Y132" t="str">
        <f t="shared" ref="Y132" si="111">IF(EXACT(A131,UPPER(A131)),"Elected","Excluded")</f>
        <v>Excluded</v>
      </c>
    </row>
    <row r="133" spans="1:26" x14ac:dyDescent="0.35">
      <c r="A133" s="291" t="s">
        <v>2830</v>
      </c>
      <c r="B133" s="291" t="s">
        <v>33</v>
      </c>
      <c r="C133" s="293">
        <v>357</v>
      </c>
      <c r="D133" s="1">
        <v>6</v>
      </c>
      <c r="E133" s="1">
        <v>-363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X133" t="str">
        <f t="shared" ref="X133" si="112">LEFT(MID(A133,FIND("(",A133)+1,LEN(A133)),FIND(")",MID(A133,FIND("(",A133)+1,LEN(A133)))-1)</f>
        <v>NON-P</v>
      </c>
      <c r="Z133" t="str">
        <f t="shared" ref="Z133" si="113">Y134</f>
        <v>Excluded</v>
      </c>
    </row>
    <row r="134" spans="1:26" x14ac:dyDescent="0.35">
      <c r="A134" s="291" t="s">
        <v>0</v>
      </c>
      <c r="B134" s="291" t="s">
        <v>0</v>
      </c>
      <c r="C134" s="293">
        <v>357</v>
      </c>
      <c r="D134" s="2">
        <v>363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Y134" t="str">
        <f t="shared" ref="Y134" si="114">IF(EXACT(A133,UPPER(A133)),"Elected","Excluded")</f>
        <v>Excluded</v>
      </c>
    </row>
    <row r="135" spans="1:26" x14ac:dyDescent="0.35">
      <c r="A135" s="291" t="s">
        <v>345</v>
      </c>
      <c r="B135" s="291" t="s">
        <v>33</v>
      </c>
      <c r="C135" s="293">
        <v>620</v>
      </c>
      <c r="D135" s="1">
        <v>8</v>
      </c>
      <c r="E135" s="1">
        <v>18</v>
      </c>
      <c r="F135" s="1">
        <v>142</v>
      </c>
      <c r="G135" s="1">
        <v>2</v>
      </c>
      <c r="H135" s="1">
        <v>82</v>
      </c>
      <c r="I135" s="1">
        <v>19</v>
      </c>
      <c r="J135" s="1">
        <v>3</v>
      </c>
      <c r="K135" s="1">
        <v>-894</v>
      </c>
      <c r="L135" s="1">
        <v>0</v>
      </c>
      <c r="M135" s="1">
        <v>0</v>
      </c>
      <c r="X135" t="str">
        <f t="shared" ref="X135" si="115">LEFT(MID(A135,FIND("(",A135)+1,LEN(A135)),FIND(")",MID(A135,FIND("(",A135)+1,LEN(A135)))-1)</f>
        <v>SF</v>
      </c>
      <c r="Z135" t="str">
        <f t="shared" ref="Z135" si="116">Y136</f>
        <v>Excluded</v>
      </c>
    </row>
    <row r="136" spans="1:26" x14ac:dyDescent="0.35">
      <c r="A136" s="291" t="s">
        <v>0</v>
      </c>
      <c r="B136" s="291" t="s">
        <v>0</v>
      </c>
      <c r="C136" s="293">
        <v>620</v>
      </c>
      <c r="D136" s="2">
        <v>628</v>
      </c>
      <c r="E136" s="2">
        <v>646</v>
      </c>
      <c r="F136" s="2">
        <v>788</v>
      </c>
      <c r="G136" s="2">
        <v>790</v>
      </c>
      <c r="H136" s="2">
        <v>872</v>
      </c>
      <c r="I136" s="2">
        <v>891</v>
      </c>
      <c r="J136" s="2">
        <v>894</v>
      </c>
      <c r="K136" s="2">
        <v>0</v>
      </c>
      <c r="L136" s="2">
        <v>0</v>
      </c>
      <c r="M136" s="2">
        <v>0</v>
      </c>
      <c r="Y136" t="str">
        <f t="shared" ref="Y136" si="117">IF(EXACT(A135,UPPER(A135)),"Elected","Excluded")</f>
        <v>Excluded</v>
      </c>
    </row>
    <row r="137" spans="1:26" x14ac:dyDescent="0.35">
      <c r="A137" s="291" t="s">
        <v>346</v>
      </c>
      <c r="B137" s="291" t="s">
        <v>33</v>
      </c>
      <c r="C137" s="293">
        <v>559</v>
      </c>
      <c r="D137" s="1">
        <v>8</v>
      </c>
      <c r="E137" s="1">
        <v>53</v>
      </c>
      <c r="F137" s="1">
        <v>43</v>
      </c>
      <c r="G137" s="1">
        <v>3</v>
      </c>
      <c r="H137" s="1">
        <v>-666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X137" t="str">
        <f t="shared" ref="X137" si="118">LEFT(MID(A137,FIND("(",A137)+1,LEN(A137)),FIND(")",MID(A137,FIND("(",A137)+1,LEN(A137)))-1)</f>
        <v>GVP</v>
      </c>
      <c r="Z137" t="str">
        <f t="shared" ref="Z137" si="119">Y138</f>
        <v>Excluded</v>
      </c>
    </row>
    <row r="138" spans="1:26" x14ac:dyDescent="0.35">
      <c r="A138" s="291" t="s">
        <v>0</v>
      </c>
      <c r="B138" s="291" t="s">
        <v>0</v>
      </c>
      <c r="C138" s="293">
        <v>559</v>
      </c>
      <c r="D138" s="2">
        <v>567</v>
      </c>
      <c r="E138" s="2">
        <v>620</v>
      </c>
      <c r="F138" s="2">
        <v>663</v>
      </c>
      <c r="G138" s="2">
        <v>666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Y138" t="str">
        <f t="shared" ref="Y138" si="120">IF(EXACT(A137,UPPER(A137)),"Elected","Excluded")</f>
        <v>Excluded</v>
      </c>
    </row>
    <row r="139" spans="1:26" x14ac:dyDescent="0.35">
      <c r="A139" s="291" t="s">
        <v>347</v>
      </c>
      <c r="B139" s="291" t="s">
        <v>31</v>
      </c>
      <c r="C139" s="293">
        <v>2202</v>
      </c>
      <c r="D139" s="1">
        <v>-356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X139" t="str">
        <f t="shared" ref="X139" si="121">LEFT(MID(A139,FIND("(",A139)+1,LEN(A139)),FIND(")",MID(A139,FIND("(",A139)+1,LEN(A139)))-1)</f>
        <v>FF</v>
      </c>
      <c r="Z139" t="str">
        <f t="shared" ref="Z139" si="122">Y140</f>
        <v>Elected</v>
      </c>
    </row>
    <row r="140" spans="1:26" x14ac:dyDescent="0.35">
      <c r="A140" s="291" t="s">
        <v>0</v>
      </c>
      <c r="B140" s="291" t="s">
        <v>0</v>
      </c>
      <c r="C140" s="293">
        <v>2202</v>
      </c>
      <c r="D140" s="2">
        <v>1846</v>
      </c>
      <c r="E140" s="2">
        <v>1846</v>
      </c>
      <c r="F140" s="2">
        <v>1846</v>
      </c>
      <c r="G140" s="2">
        <v>1846</v>
      </c>
      <c r="H140" s="2">
        <v>1846</v>
      </c>
      <c r="I140" s="2">
        <v>1846</v>
      </c>
      <c r="J140" s="2">
        <v>1846</v>
      </c>
      <c r="K140" s="2">
        <v>1846</v>
      </c>
      <c r="L140" s="2">
        <v>1846</v>
      </c>
      <c r="M140" s="2">
        <v>1846</v>
      </c>
      <c r="Y140" t="str">
        <f t="shared" ref="Y140" si="123">IF(EXACT(A139,UPPER(A139)),"Elected","Excluded")</f>
        <v>Elected</v>
      </c>
    </row>
    <row r="141" spans="1:26" x14ac:dyDescent="0.35">
      <c r="A141" s="291" t="s">
        <v>2813</v>
      </c>
      <c r="B141" s="291" t="s">
        <v>31</v>
      </c>
      <c r="C141" s="293">
        <v>834</v>
      </c>
      <c r="D141" s="1">
        <v>17</v>
      </c>
      <c r="E141" s="1">
        <v>18</v>
      </c>
      <c r="F141" s="1">
        <v>113</v>
      </c>
      <c r="G141" s="1">
        <v>8</v>
      </c>
      <c r="H141" s="1">
        <v>39</v>
      </c>
      <c r="I141" s="1">
        <v>46</v>
      </c>
      <c r="J141" s="1">
        <v>41</v>
      </c>
      <c r="K141" s="1">
        <v>148</v>
      </c>
      <c r="L141" s="1">
        <v>54</v>
      </c>
      <c r="M141" s="1">
        <v>51</v>
      </c>
      <c r="X141" t="str">
        <f t="shared" ref="X141" si="124">LEFT(MID(A141,FIND("(",A141)+1,LEN(A141)),FIND(")",MID(A141,FIND("(",A141)+1,LEN(A141)))-1)</f>
        <v>GRN</v>
      </c>
      <c r="Z141" t="str">
        <f t="shared" ref="Z141" si="125">Y142</f>
        <v>Excluded</v>
      </c>
    </row>
    <row r="142" spans="1:26" x14ac:dyDescent="0.35">
      <c r="A142" s="291" t="s">
        <v>0</v>
      </c>
      <c r="B142" s="291" t="s">
        <v>0</v>
      </c>
      <c r="C142" s="293">
        <v>834</v>
      </c>
      <c r="D142" s="2">
        <v>851</v>
      </c>
      <c r="E142" s="2">
        <v>869</v>
      </c>
      <c r="F142" s="2">
        <v>982</v>
      </c>
      <c r="G142" s="2">
        <v>990</v>
      </c>
      <c r="H142" s="2">
        <v>1029</v>
      </c>
      <c r="I142" s="2">
        <v>1075</v>
      </c>
      <c r="J142" s="2">
        <v>1116</v>
      </c>
      <c r="K142" s="2">
        <v>1264</v>
      </c>
      <c r="L142" s="2">
        <v>1318</v>
      </c>
      <c r="M142" s="2">
        <v>1369</v>
      </c>
      <c r="Y142" t="str">
        <f t="shared" ref="Y142" si="126">IF(EXACT(A141,UPPER(A141)),"Elected","Excluded")</f>
        <v>Excluded</v>
      </c>
    </row>
    <row r="143" spans="1:26" x14ac:dyDescent="0.35">
      <c r="A143" s="291" t="s">
        <v>2847</v>
      </c>
      <c r="B143" s="291" t="s">
        <v>33</v>
      </c>
      <c r="C143" s="293">
        <v>1541</v>
      </c>
      <c r="D143" s="1">
        <v>11</v>
      </c>
      <c r="E143" s="1">
        <v>54</v>
      </c>
      <c r="F143" s="1">
        <v>43</v>
      </c>
      <c r="G143" s="1">
        <v>5</v>
      </c>
      <c r="H143" s="1">
        <v>55</v>
      </c>
      <c r="I143" s="1">
        <v>43</v>
      </c>
      <c r="J143" s="1">
        <v>30</v>
      </c>
      <c r="K143" s="1">
        <v>142</v>
      </c>
      <c r="L143" s="1">
        <v>0</v>
      </c>
      <c r="M143" s="1">
        <v>-78</v>
      </c>
      <c r="X143" t="str">
        <f t="shared" ref="X143" si="127">LEFT(MID(A143,FIND("(",A143)+1,LEN(A143)),FIND(")",MID(A143,FIND("(",A143)+1,LEN(A143)))-1)</f>
        <v>LAB</v>
      </c>
      <c r="Z143" t="str">
        <f t="shared" ref="Z143" si="128">Y144</f>
        <v>Elected</v>
      </c>
    </row>
    <row r="144" spans="1:26" x14ac:dyDescent="0.35">
      <c r="A144" s="291" t="s">
        <v>0</v>
      </c>
      <c r="B144" s="291" t="s">
        <v>0</v>
      </c>
      <c r="C144" s="293">
        <v>1541</v>
      </c>
      <c r="D144" s="2">
        <v>1552</v>
      </c>
      <c r="E144" s="2">
        <v>1606</v>
      </c>
      <c r="F144" s="2">
        <v>1649</v>
      </c>
      <c r="G144" s="2">
        <v>1654</v>
      </c>
      <c r="H144" s="2">
        <v>1709</v>
      </c>
      <c r="I144" s="2">
        <v>1752</v>
      </c>
      <c r="J144" s="2">
        <v>1782</v>
      </c>
      <c r="K144" s="2">
        <v>1924</v>
      </c>
      <c r="L144" s="2">
        <v>1924</v>
      </c>
      <c r="M144" s="2">
        <v>1846</v>
      </c>
      <c r="Y144" t="str">
        <f t="shared" ref="Y144" si="129">IF(EXACT(A143,UPPER(A143)),"Elected","Excluded")</f>
        <v>Elected</v>
      </c>
    </row>
    <row r="145" spans="1:26" x14ac:dyDescent="0.35">
      <c r="A145" s="291" t="s">
        <v>348</v>
      </c>
      <c r="B145" s="344" t="s">
        <v>31</v>
      </c>
      <c r="C145" s="293">
        <v>1497</v>
      </c>
      <c r="D145" s="1">
        <v>120</v>
      </c>
      <c r="E145" s="1">
        <v>22</v>
      </c>
      <c r="F145" s="1">
        <v>30</v>
      </c>
      <c r="G145" s="1">
        <v>41</v>
      </c>
      <c r="H145" s="1">
        <v>45</v>
      </c>
      <c r="I145" s="1">
        <v>361</v>
      </c>
      <c r="J145" s="1">
        <v>-270</v>
      </c>
      <c r="K145" s="1">
        <v>0</v>
      </c>
      <c r="L145" s="1">
        <v>0</v>
      </c>
      <c r="M145" s="1">
        <v>0</v>
      </c>
      <c r="X145" t="str">
        <f t="shared" ref="X145" si="130">LEFT(MID(A145,FIND("(",A145)+1,LEN(A145)),FIND(")",MID(A145,FIND("(",A145)+1,LEN(A145)))-1)</f>
        <v>FG</v>
      </c>
      <c r="Z145" t="str">
        <f t="shared" ref="Z145" si="131">Y146</f>
        <v>Elected</v>
      </c>
    </row>
    <row r="146" spans="1:26" x14ac:dyDescent="0.35">
      <c r="A146" s="291" t="s">
        <v>0</v>
      </c>
      <c r="B146" s="344" t="s">
        <v>0</v>
      </c>
      <c r="C146" s="293">
        <v>1497</v>
      </c>
      <c r="D146" s="2">
        <v>1617</v>
      </c>
      <c r="E146" s="2">
        <v>1639</v>
      </c>
      <c r="F146" s="2">
        <v>1669</v>
      </c>
      <c r="G146" s="2">
        <v>1710</v>
      </c>
      <c r="H146" s="2">
        <v>1755</v>
      </c>
      <c r="I146" s="2">
        <v>2116</v>
      </c>
      <c r="J146" s="2">
        <v>1846</v>
      </c>
      <c r="K146" s="2">
        <v>1846</v>
      </c>
      <c r="L146" s="2">
        <v>1846</v>
      </c>
      <c r="M146" s="2">
        <v>1846</v>
      </c>
      <c r="Y146" t="str">
        <f t="shared" ref="Y146" si="132">IF(EXACT(A145,UPPER(A145)),"Elected","Excluded")</f>
        <v>Elected</v>
      </c>
    </row>
    <row r="147" spans="1:26" x14ac:dyDescent="0.35">
      <c r="A147" s="291" t="s">
        <v>47</v>
      </c>
      <c r="B147" s="291" t="s">
        <v>0</v>
      </c>
      <c r="C147" s="292">
        <v>0</v>
      </c>
      <c r="D147" s="1">
        <f>(D123+D125+D127+D129+D131+D133+D135+D137+D139+D141+D143+D145)*(-1)</f>
        <v>0</v>
      </c>
      <c r="E147" s="1">
        <f t="shared" ref="E147:M147" si="133">(E123+E125+E127+E129+E131+E133+E135+E137+E139+E141+E143+E145)*(-1)</f>
        <v>44</v>
      </c>
      <c r="F147" s="1">
        <f t="shared" si="133"/>
        <v>73</v>
      </c>
      <c r="G147" s="1">
        <f t="shared" si="133"/>
        <v>0</v>
      </c>
      <c r="H147" s="1">
        <f t="shared" si="133"/>
        <v>144</v>
      </c>
      <c r="I147" s="1">
        <f t="shared" si="133"/>
        <v>147</v>
      </c>
      <c r="J147" s="1">
        <f t="shared" si="133"/>
        <v>95</v>
      </c>
      <c r="K147" s="1">
        <f t="shared" si="133"/>
        <v>347</v>
      </c>
      <c r="L147" s="1">
        <f t="shared" si="133"/>
        <v>77</v>
      </c>
      <c r="M147" s="1">
        <f t="shared" si="133"/>
        <v>13</v>
      </c>
    </row>
    <row r="148" spans="1:26" x14ac:dyDescent="0.35">
      <c r="A148" s="291" t="s">
        <v>0</v>
      </c>
      <c r="B148" s="291" t="s">
        <v>0</v>
      </c>
      <c r="C148" s="293">
        <v>0</v>
      </c>
      <c r="D148" s="2">
        <v>0</v>
      </c>
      <c r="E148" s="2">
        <v>44</v>
      </c>
      <c r="F148" s="2">
        <v>117</v>
      </c>
      <c r="G148" s="2">
        <v>117</v>
      </c>
      <c r="H148" s="2">
        <v>261</v>
      </c>
      <c r="I148" s="2">
        <v>408</v>
      </c>
      <c r="J148" s="2">
        <v>503</v>
      </c>
      <c r="K148" s="2">
        <v>850</v>
      </c>
      <c r="L148" s="2">
        <v>927</v>
      </c>
      <c r="M148" s="2">
        <v>940</v>
      </c>
    </row>
    <row r="149" spans="1:26" x14ac:dyDescent="0.35">
      <c r="A149" t="s">
        <v>48</v>
      </c>
      <c r="B149" t="s">
        <v>0</v>
      </c>
      <c r="C149" s="2">
        <v>12915</v>
      </c>
      <c r="D149" s="2">
        <v>12915</v>
      </c>
      <c r="E149" s="2">
        <v>12915</v>
      </c>
      <c r="F149" s="2">
        <v>12915</v>
      </c>
      <c r="G149" s="2">
        <v>12915</v>
      </c>
      <c r="H149" s="2">
        <v>12915</v>
      </c>
      <c r="I149" s="2">
        <v>12915</v>
      </c>
      <c r="J149" s="2">
        <v>12915</v>
      </c>
      <c r="K149" s="2">
        <v>12915</v>
      </c>
      <c r="L149" s="2">
        <v>12915</v>
      </c>
      <c r="M149" s="2">
        <v>12915</v>
      </c>
    </row>
    <row r="153" spans="1:26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</row>
    <row r="154" spans="1:26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</row>
    <row r="155" spans="1:26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</row>
    <row r="156" spans="1:26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</row>
    <row r="157" spans="1:26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</row>
    <row r="158" spans="1:26" x14ac:dyDescent="0.35">
      <c r="A158" t="s">
        <v>0</v>
      </c>
      <c r="B158" t="s">
        <v>0</v>
      </c>
      <c r="C158" t="s">
        <v>0</v>
      </c>
      <c r="D158" t="s">
        <v>0</v>
      </c>
      <c r="E158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</row>
    <row r="159" spans="1:26" x14ac:dyDescent="0.35">
      <c r="A159" t="s">
        <v>0</v>
      </c>
      <c r="B159" t="s">
        <v>0</v>
      </c>
      <c r="C159" t="s">
        <v>0</v>
      </c>
      <c r="D159" t="s">
        <v>0</v>
      </c>
      <c r="E159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</row>
    <row r="160" spans="1:26" x14ac:dyDescent="0.35">
      <c r="A160" s="291" t="s">
        <v>59</v>
      </c>
      <c r="B160" s="291" t="s">
        <v>2</v>
      </c>
      <c r="C160" s="291" t="s">
        <v>3</v>
      </c>
      <c r="D160" t="s">
        <v>4</v>
      </c>
      <c r="E160" t="s">
        <v>5</v>
      </c>
      <c r="F160" t="s">
        <v>6</v>
      </c>
      <c r="G160" t="s">
        <v>7</v>
      </c>
      <c r="H160" t="s">
        <v>8</v>
      </c>
      <c r="I160" t="s">
        <v>9</v>
      </c>
      <c r="J160" t="s">
        <v>10</v>
      </c>
      <c r="K160" t="s">
        <v>11</v>
      </c>
    </row>
    <row r="161" spans="1:37" x14ac:dyDescent="0.35">
      <c r="A161" s="291" t="s">
        <v>0</v>
      </c>
      <c r="B161" s="291" t="s">
        <v>0</v>
      </c>
      <c r="C161" s="291" t="s">
        <v>17</v>
      </c>
      <c r="D161" t="s">
        <v>349</v>
      </c>
      <c r="E161" t="s">
        <v>350</v>
      </c>
      <c r="F161" t="s">
        <v>351</v>
      </c>
      <c r="G161" t="s">
        <v>352</v>
      </c>
      <c r="H161" t="s">
        <v>353</v>
      </c>
      <c r="I161" t="s">
        <v>354</v>
      </c>
      <c r="J161" t="s">
        <v>355</v>
      </c>
      <c r="K161" t="s">
        <v>356</v>
      </c>
      <c r="AB161" t="s">
        <v>2526</v>
      </c>
      <c r="AC161" t="s">
        <v>2525</v>
      </c>
      <c r="AD161" t="s">
        <v>2524</v>
      </c>
      <c r="AE161" t="s">
        <v>2523</v>
      </c>
      <c r="AF161" t="s">
        <v>759</v>
      </c>
      <c r="AG161" t="s">
        <v>2522</v>
      </c>
      <c r="AH161" t="s">
        <v>2521</v>
      </c>
      <c r="AI161" t="s">
        <v>2520</v>
      </c>
      <c r="AJ161" t="s">
        <v>2519</v>
      </c>
      <c r="AK161" t="s">
        <v>2518</v>
      </c>
    </row>
    <row r="162" spans="1:37" x14ac:dyDescent="0.35">
      <c r="A162" s="291" t="s">
        <v>357</v>
      </c>
      <c r="B162" s="291" t="s">
        <v>33</v>
      </c>
      <c r="C162" s="293">
        <v>899</v>
      </c>
      <c r="D162" s="1">
        <v>40</v>
      </c>
      <c r="E162" s="1">
        <v>12</v>
      </c>
      <c r="F162" s="1">
        <v>50</v>
      </c>
      <c r="G162" s="1">
        <v>69</v>
      </c>
      <c r="H162" s="1">
        <v>88</v>
      </c>
      <c r="I162" s="1">
        <v>-1158</v>
      </c>
      <c r="J162" s="1">
        <v>0</v>
      </c>
      <c r="K162" s="1">
        <v>0</v>
      </c>
      <c r="X162" t="str">
        <f>LEFT(MID(A162,FIND("(",A162)+1,LEN(A162)),FIND(")",MID(A162,FIND("(",A162)+1,LEN(A162)))-1)</f>
        <v>IF</v>
      </c>
      <c r="Z162" t="str">
        <f>Y163</f>
        <v>Excluded</v>
      </c>
      <c r="AB162">
        <v>6</v>
      </c>
      <c r="AC162" s="238">
        <v>31544</v>
      </c>
      <c r="AD162" s="238">
        <f>AH162+AF162</f>
        <v>16655</v>
      </c>
      <c r="AE162" s="227">
        <f>SUM(AD162/AC162*100)</f>
        <v>52.799264519401468</v>
      </c>
      <c r="AF162">
        <v>154</v>
      </c>
      <c r="AG162" s="227">
        <f>SUM(AF162/AC162*100)</f>
        <v>0.48820694902358608</v>
      </c>
      <c r="AH162" s="238">
        <v>16501</v>
      </c>
      <c r="AI162">
        <v>15</v>
      </c>
      <c r="AJ162">
        <v>2</v>
      </c>
      <c r="AK162" s="227">
        <f>SUM(AJ162/AI162*100)</f>
        <v>13.333333333333334</v>
      </c>
    </row>
    <row r="163" spans="1:37" x14ac:dyDescent="0.35">
      <c r="A163" s="291" t="s">
        <v>0</v>
      </c>
      <c r="B163" s="291" t="s">
        <v>0</v>
      </c>
      <c r="C163" s="293">
        <v>899</v>
      </c>
      <c r="D163" s="2">
        <v>939</v>
      </c>
      <c r="E163" s="2">
        <v>951</v>
      </c>
      <c r="F163" s="2">
        <v>1001</v>
      </c>
      <c r="G163" s="2">
        <v>1070</v>
      </c>
      <c r="H163" s="2">
        <v>1158</v>
      </c>
      <c r="I163" s="2">
        <v>0</v>
      </c>
      <c r="J163" s="2">
        <v>0</v>
      </c>
      <c r="K163" s="2">
        <v>0</v>
      </c>
      <c r="Y163" t="str">
        <f>IF(EXACT(A162,UPPER(A162)),"Elected","Excluded")</f>
        <v>Excluded</v>
      </c>
    </row>
    <row r="164" spans="1:37" x14ac:dyDescent="0.35">
      <c r="A164" s="291" t="s">
        <v>2854</v>
      </c>
      <c r="B164" s="291" t="s">
        <v>33</v>
      </c>
      <c r="C164" s="293">
        <v>162</v>
      </c>
      <c r="D164" s="1">
        <v>16</v>
      </c>
      <c r="E164" s="1">
        <v>3</v>
      </c>
      <c r="F164" s="1">
        <v>-181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X164" t="str">
        <f t="shared" ref="X164" si="134">LEFT(MID(A164,FIND("(",A164)+1,LEN(A164)),FIND(")",MID(A164,FIND("(",A164)+1,LEN(A164)))-1)</f>
        <v>INDI</v>
      </c>
      <c r="Z164" t="str">
        <f>Y165</f>
        <v>Excluded</v>
      </c>
      <c r="AC164" t="s">
        <v>3692</v>
      </c>
      <c r="AD164" t="s">
        <v>3693</v>
      </c>
    </row>
    <row r="165" spans="1:37" x14ac:dyDescent="0.35">
      <c r="A165" s="291" t="s">
        <v>0</v>
      </c>
      <c r="B165" s="291" t="s">
        <v>0</v>
      </c>
      <c r="C165" s="293">
        <v>162</v>
      </c>
      <c r="D165" s="2">
        <v>178</v>
      </c>
      <c r="E165" s="2">
        <v>181</v>
      </c>
      <c r="F165" s="2">
        <v>0</v>
      </c>
      <c r="G165" s="2">
        <v>0</v>
      </c>
      <c r="H165" s="2">
        <v>0</v>
      </c>
      <c r="I165" s="2">
        <v>0</v>
      </c>
      <c r="J165" s="2">
        <v>0</v>
      </c>
      <c r="K165" s="2">
        <v>0</v>
      </c>
      <c r="Y165" t="str">
        <f t="shared" ref="Y165" si="135">IF(EXACT(A164,UPPER(A164)),"Elected","Excluded")</f>
        <v>Excluded</v>
      </c>
      <c r="AC165">
        <v>6</v>
      </c>
      <c r="AD165">
        <v>4</v>
      </c>
    </row>
    <row r="166" spans="1:37" x14ac:dyDescent="0.35">
      <c r="A166" s="291" t="s">
        <v>358</v>
      </c>
      <c r="B166" s="291" t="s">
        <v>33</v>
      </c>
      <c r="C166" s="293">
        <v>1239</v>
      </c>
      <c r="D166" s="1">
        <v>67</v>
      </c>
      <c r="E166" s="1">
        <v>28</v>
      </c>
      <c r="F166" s="1">
        <v>57</v>
      </c>
      <c r="G166" s="1">
        <v>157</v>
      </c>
      <c r="H166" s="1">
        <v>59</v>
      </c>
      <c r="I166" s="1">
        <v>88</v>
      </c>
      <c r="J166" s="1">
        <v>208</v>
      </c>
      <c r="K166" s="1">
        <v>127</v>
      </c>
      <c r="X166" t="str">
        <f t="shared" ref="X166" si="136">LEFT(MID(A166,FIND("(",A166)+1,LEN(A166)),FIND(")",MID(A166,FIND("(",A166)+1,LEN(A166)))-1)</f>
        <v>FF</v>
      </c>
      <c r="Z166" t="str">
        <f t="shared" ref="Z166" si="137">Y167</f>
        <v>Elected</v>
      </c>
    </row>
    <row r="167" spans="1:37" x14ac:dyDescent="0.35">
      <c r="A167" s="291" t="s">
        <v>0</v>
      </c>
      <c r="B167" s="291" t="s">
        <v>0</v>
      </c>
      <c r="C167" s="293">
        <v>1239</v>
      </c>
      <c r="D167" s="2">
        <v>1306</v>
      </c>
      <c r="E167" s="2">
        <v>1334</v>
      </c>
      <c r="F167" s="2">
        <v>1391</v>
      </c>
      <c r="G167" s="2">
        <v>1548</v>
      </c>
      <c r="H167" s="2">
        <v>1607</v>
      </c>
      <c r="I167" s="2">
        <v>1695</v>
      </c>
      <c r="J167" s="2">
        <v>1903</v>
      </c>
      <c r="K167" s="2">
        <v>2030</v>
      </c>
      <c r="Y167" t="str">
        <f t="shared" ref="Y167" si="138">IF(EXACT(A166,UPPER(A166)),"Elected","Excluded")</f>
        <v>Elected</v>
      </c>
    </row>
    <row r="168" spans="1:37" x14ac:dyDescent="0.35">
      <c r="A168" s="291" t="s">
        <v>359</v>
      </c>
      <c r="B168" s="291" t="s">
        <v>31</v>
      </c>
      <c r="C168" s="293">
        <v>1059</v>
      </c>
      <c r="D168" s="1">
        <v>36</v>
      </c>
      <c r="E168" s="1">
        <v>62</v>
      </c>
      <c r="F168" s="1">
        <v>42</v>
      </c>
      <c r="G168" s="1">
        <v>55</v>
      </c>
      <c r="H168" s="1">
        <v>43</v>
      </c>
      <c r="I168" s="1">
        <v>28</v>
      </c>
      <c r="J168" s="1">
        <v>-1325</v>
      </c>
      <c r="K168" s="1">
        <v>0</v>
      </c>
      <c r="X168" t="str">
        <f t="shared" ref="X168" si="139">LEFT(MID(A168,FIND("(",A168)+1,LEN(A168)),FIND(")",MID(A168,FIND("(",A168)+1,LEN(A168)))-1)</f>
        <v>FG</v>
      </c>
      <c r="Z168" t="str">
        <f t="shared" ref="Z168" si="140">Y169</f>
        <v>Excluded</v>
      </c>
    </row>
    <row r="169" spans="1:37" x14ac:dyDescent="0.35">
      <c r="A169" s="291" t="s">
        <v>0</v>
      </c>
      <c r="B169" s="291" t="s">
        <v>0</v>
      </c>
      <c r="C169" s="293">
        <v>1059</v>
      </c>
      <c r="D169" s="2">
        <v>1095</v>
      </c>
      <c r="E169" s="2">
        <v>1157</v>
      </c>
      <c r="F169" s="2">
        <v>1199</v>
      </c>
      <c r="G169" s="2">
        <v>1254</v>
      </c>
      <c r="H169" s="2">
        <v>1297</v>
      </c>
      <c r="I169" s="2">
        <v>1325</v>
      </c>
      <c r="J169" s="2">
        <v>0</v>
      </c>
      <c r="K169" s="2">
        <v>0</v>
      </c>
      <c r="Y169" t="str">
        <f t="shared" ref="Y169" si="141">IF(EXACT(A168,UPPER(A168)),"Elected","Excluded")</f>
        <v>Excluded</v>
      </c>
    </row>
    <row r="170" spans="1:37" x14ac:dyDescent="0.35">
      <c r="A170" s="291" t="s">
        <v>2848</v>
      </c>
      <c r="B170" s="291" t="s">
        <v>33</v>
      </c>
      <c r="C170" s="293">
        <v>915</v>
      </c>
      <c r="D170" s="1">
        <v>60</v>
      </c>
      <c r="E170" s="1">
        <v>12</v>
      </c>
      <c r="F170" s="1">
        <v>108</v>
      </c>
      <c r="G170" s="1">
        <v>30</v>
      </c>
      <c r="H170" s="1">
        <v>164</v>
      </c>
      <c r="I170" s="1">
        <v>80</v>
      </c>
      <c r="J170" s="1">
        <v>256</v>
      </c>
      <c r="K170" s="1">
        <v>117</v>
      </c>
      <c r="X170" t="str">
        <f t="shared" ref="X170" si="142">LEFT(MID(A170,FIND("(",A170)+1,LEN(A170)),FIND(")",MID(A170,FIND("(",A170)+1,LEN(A170)))-1)</f>
        <v>LAB</v>
      </c>
      <c r="Z170" t="str">
        <f>Y171</f>
        <v>Excluded</v>
      </c>
    </row>
    <row r="171" spans="1:37" x14ac:dyDescent="0.35">
      <c r="A171" s="291" t="s">
        <v>0</v>
      </c>
      <c r="B171" s="291" t="s">
        <v>0</v>
      </c>
      <c r="C171" s="293">
        <v>915</v>
      </c>
      <c r="D171" s="2">
        <v>975</v>
      </c>
      <c r="E171" s="2">
        <v>987</v>
      </c>
      <c r="F171" s="2">
        <v>1095</v>
      </c>
      <c r="G171" s="2">
        <v>1125</v>
      </c>
      <c r="H171" s="2">
        <v>1289</v>
      </c>
      <c r="I171" s="2">
        <v>1369</v>
      </c>
      <c r="J171" s="2">
        <v>1625</v>
      </c>
      <c r="K171" s="2">
        <v>1742</v>
      </c>
      <c r="Y171" t="str">
        <f t="shared" ref="Y171" si="143">IF(EXACT(A170,UPPER(A170)),"Elected","Excluded")</f>
        <v>Excluded</v>
      </c>
    </row>
    <row r="172" spans="1:37" x14ac:dyDescent="0.35">
      <c r="A172" s="291" t="s">
        <v>2831</v>
      </c>
      <c r="B172" s="291" t="s">
        <v>33</v>
      </c>
      <c r="C172" s="293">
        <v>61</v>
      </c>
      <c r="D172" s="1">
        <v>3</v>
      </c>
      <c r="E172" s="1">
        <v>0</v>
      </c>
      <c r="F172" s="1">
        <v>-64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X172" t="str">
        <f t="shared" ref="X172" si="144">LEFT(MID(A172,FIND("(",A172)+1,LEN(A172)),FIND(")",MID(A172,FIND("(",A172)+1,LEN(A172)))-1)</f>
        <v>NON-P</v>
      </c>
      <c r="Z172" t="str">
        <f t="shared" ref="Z172" si="145">Y173</f>
        <v>Excluded</v>
      </c>
    </row>
    <row r="173" spans="1:37" x14ac:dyDescent="0.35">
      <c r="A173" s="291" t="s">
        <v>0</v>
      </c>
      <c r="B173" s="291" t="s">
        <v>0</v>
      </c>
      <c r="C173" s="293">
        <v>61</v>
      </c>
      <c r="D173" s="2">
        <v>64</v>
      </c>
      <c r="E173" s="2">
        <v>64</v>
      </c>
      <c r="F173" s="2">
        <v>0</v>
      </c>
      <c r="G173" s="2">
        <v>0</v>
      </c>
      <c r="H173" s="2">
        <v>0</v>
      </c>
      <c r="I173" s="2">
        <v>0</v>
      </c>
      <c r="J173" s="2">
        <v>0</v>
      </c>
      <c r="K173" s="2">
        <v>0</v>
      </c>
      <c r="Y173" t="str">
        <f t="shared" ref="Y173" si="146">IF(EXACT(A172,UPPER(A172)),"Elected","Excluded")</f>
        <v>Excluded</v>
      </c>
    </row>
    <row r="174" spans="1:37" x14ac:dyDescent="0.35">
      <c r="A174" s="291" t="s">
        <v>360</v>
      </c>
      <c r="B174" s="291" t="s">
        <v>33</v>
      </c>
      <c r="C174" s="293">
        <v>2624</v>
      </c>
      <c r="D174" s="1">
        <v>0</v>
      </c>
      <c r="E174" s="1">
        <v>-266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X174" t="str">
        <f t="shared" ref="X174" si="147">LEFT(MID(A174,FIND("(",A174)+1,LEN(A174)),FIND(")",MID(A174,FIND("(",A174)+1,LEN(A174)))-1)</f>
        <v>FG</v>
      </c>
      <c r="Z174" t="str">
        <f t="shared" ref="Z174" si="148">Y175</f>
        <v>Elected</v>
      </c>
    </row>
    <row r="175" spans="1:37" x14ac:dyDescent="0.35">
      <c r="A175" s="291" t="s">
        <v>0</v>
      </c>
      <c r="B175" s="291" t="s">
        <v>0</v>
      </c>
      <c r="C175" s="293">
        <v>2624</v>
      </c>
      <c r="D175" s="2">
        <v>2624</v>
      </c>
      <c r="E175" s="2">
        <v>2358</v>
      </c>
      <c r="F175" s="2">
        <v>2358</v>
      </c>
      <c r="G175" s="2">
        <v>2358</v>
      </c>
      <c r="H175" s="2">
        <v>2358</v>
      </c>
      <c r="I175" s="2">
        <v>2358</v>
      </c>
      <c r="J175" s="2">
        <v>2358</v>
      </c>
      <c r="K175" s="2">
        <v>2358</v>
      </c>
      <c r="Y175" t="str">
        <f t="shared" ref="Y175" si="149">IF(EXACT(A174,UPPER(A174)),"Elected","Excluded")</f>
        <v>Elected</v>
      </c>
    </row>
    <row r="176" spans="1:37" x14ac:dyDescent="0.35">
      <c r="A176" s="291" t="s">
        <v>361</v>
      </c>
      <c r="B176" s="291" t="s">
        <v>31</v>
      </c>
      <c r="C176" s="293">
        <v>1891</v>
      </c>
      <c r="D176" s="1">
        <v>41</v>
      </c>
      <c r="E176" s="1">
        <v>31</v>
      </c>
      <c r="F176" s="1">
        <v>28</v>
      </c>
      <c r="G176" s="1">
        <v>140</v>
      </c>
      <c r="H176" s="1">
        <v>114</v>
      </c>
      <c r="I176" s="1">
        <v>83</v>
      </c>
      <c r="J176" s="1">
        <v>467</v>
      </c>
      <c r="K176" s="1">
        <v>-437</v>
      </c>
      <c r="X176" t="str">
        <f t="shared" ref="X176" si="150">LEFT(MID(A176,FIND("(",A176)+1,LEN(A176)),FIND(")",MID(A176,FIND("(",A176)+1,LEN(A176)))-1)</f>
        <v>FF</v>
      </c>
      <c r="Z176" t="str">
        <f t="shared" ref="Z176" si="151">Y177</f>
        <v>Elected</v>
      </c>
    </row>
    <row r="177" spans="1:26" x14ac:dyDescent="0.35">
      <c r="A177" s="291" t="s">
        <v>0</v>
      </c>
      <c r="B177" s="291" t="s">
        <v>0</v>
      </c>
      <c r="C177" s="293">
        <v>1891</v>
      </c>
      <c r="D177" s="2">
        <v>1932</v>
      </c>
      <c r="E177" s="2">
        <v>1963</v>
      </c>
      <c r="F177" s="2">
        <v>1991</v>
      </c>
      <c r="G177" s="2">
        <v>2131</v>
      </c>
      <c r="H177" s="2">
        <v>2245</v>
      </c>
      <c r="I177" s="2">
        <v>2328</v>
      </c>
      <c r="J177" s="2">
        <v>2795</v>
      </c>
      <c r="K177" s="2">
        <v>2358</v>
      </c>
      <c r="Y177" t="str">
        <f t="shared" ref="Y177" si="152">IF(EXACT(A176,UPPER(A176)),"Elected","Excluded")</f>
        <v>Elected</v>
      </c>
    </row>
    <row r="178" spans="1:26" x14ac:dyDescent="0.35">
      <c r="A178" s="291" t="s">
        <v>362</v>
      </c>
      <c r="B178" s="291" t="s">
        <v>33</v>
      </c>
      <c r="C178" s="293">
        <v>725</v>
      </c>
      <c r="D178" s="1">
        <v>18</v>
      </c>
      <c r="E178" s="1">
        <v>14</v>
      </c>
      <c r="F178" s="1">
        <v>48</v>
      </c>
      <c r="G178" s="1">
        <v>48</v>
      </c>
      <c r="H178" s="1">
        <v>-853</v>
      </c>
      <c r="I178" s="1">
        <v>0</v>
      </c>
      <c r="J178" s="1">
        <v>0</v>
      </c>
      <c r="K178" s="1">
        <v>0</v>
      </c>
      <c r="X178" t="str">
        <f t="shared" ref="X178" si="153">LEFT(MID(A178,FIND("(",A178)+1,LEN(A178)),FIND(")",MID(A178,FIND("(",A178)+1,LEN(A178)))-1)</f>
        <v>SF</v>
      </c>
      <c r="Z178" t="str">
        <f t="shared" ref="Z178" si="154">Y179</f>
        <v>Excluded</v>
      </c>
    </row>
    <row r="179" spans="1:26" x14ac:dyDescent="0.35">
      <c r="A179" s="291" t="s">
        <v>0</v>
      </c>
      <c r="B179" s="291" t="s">
        <v>0</v>
      </c>
      <c r="C179" s="293">
        <v>725</v>
      </c>
      <c r="D179" s="2">
        <v>743</v>
      </c>
      <c r="E179" s="2">
        <v>757</v>
      </c>
      <c r="F179" s="2">
        <v>805</v>
      </c>
      <c r="G179" s="2">
        <v>853</v>
      </c>
      <c r="H179" s="2">
        <v>0</v>
      </c>
      <c r="I179" s="2">
        <v>0</v>
      </c>
      <c r="J179" s="2">
        <v>0</v>
      </c>
      <c r="K179" s="2">
        <v>0</v>
      </c>
      <c r="Y179" t="str">
        <f t="shared" ref="Y179" si="155">IF(EXACT(A178,UPPER(A178)),"Elected","Excluded")</f>
        <v>Excluded</v>
      </c>
    </row>
    <row r="180" spans="1:26" x14ac:dyDescent="0.35">
      <c r="A180" s="291" t="s">
        <v>2832</v>
      </c>
      <c r="B180" s="291" t="s">
        <v>33</v>
      </c>
      <c r="C180" s="293">
        <v>937</v>
      </c>
      <c r="D180" s="1">
        <v>88</v>
      </c>
      <c r="E180" s="1">
        <v>18</v>
      </c>
      <c r="F180" s="1">
        <v>52</v>
      </c>
      <c r="G180" s="1">
        <v>97</v>
      </c>
      <c r="H180" s="1">
        <v>89</v>
      </c>
      <c r="I180" s="1">
        <v>367</v>
      </c>
      <c r="J180" s="1">
        <v>94</v>
      </c>
      <c r="K180" s="1">
        <v>42</v>
      </c>
      <c r="X180" t="str">
        <f t="shared" ref="X180" si="156">LEFT(MID(A180,FIND("(",A180)+1,LEN(A180)),FIND(")",MID(A180,FIND("(",A180)+1,LEN(A180)))-1)</f>
        <v>NON-P</v>
      </c>
      <c r="Z180" t="str">
        <f t="shared" ref="Z180" si="157">Y181</f>
        <v>Elected</v>
      </c>
    </row>
    <row r="181" spans="1:26" x14ac:dyDescent="0.35">
      <c r="A181" s="291" t="s">
        <v>0</v>
      </c>
      <c r="B181" s="291" t="s">
        <v>0</v>
      </c>
      <c r="C181" s="293">
        <v>937</v>
      </c>
      <c r="D181" s="2">
        <v>1025</v>
      </c>
      <c r="E181" s="2">
        <v>1043</v>
      </c>
      <c r="F181" s="2">
        <v>1095</v>
      </c>
      <c r="G181" s="2">
        <v>1192</v>
      </c>
      <c r="H181" s="2">
        <v>1281</v>
      </c>
      <c r="I181" s="2">
        <v>1648</v>
      </c>
      <c r="J181" s="2">
        <v>1742</v>
      </c>
      <c r="K181" s="2">
        <v>1784</v>
      </c>
      <c r="Y181" t="str">
        <f t="shared" ref="Y181" si="158">IF(EXACT(A180,UPPER(A180)),"Elected","Excluded")</f>
        <v>Elected</v>
      </c>
    </row>
    <row r="182" spans="1:26" x14ac:dyDescent="0.35">
      <c r="A182" s="291" t="s">
        <v>363</v>
      </c>
      <c r="B182" s="291" t="s">
        <v>33</v>
      </c>
      <c r="C182" s="293">
        <v>2150</v>
      </c>
      <c r="D182" s="1">
        <v>114</v>
      </c>
      <c r="E182" s="1">
        <v>69</v>
      </c>
      <c r="F182" s="1">
        <v>49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X182" t="str">
        <f t="shared" ref="X182" si="159">LEFT(MID(A182,FIND("(",A182)+1,LEN(A182)),FIND(")",MID(A182,FIND("(",A182)+1,LEN(A182)))-1)</f>
        <v>FF</v>
      </c>
      <c r="Z182" t="str">
        <f t="shared" ref="Z182" si="160">Y183</f>
        <v>Elected</v>
      </c>
    </row>
    <row r="183" spans="1:26" x14ac:dyDescent="0.35">
      <c r="A183" s="291" t="s">
        <v>0</v>
      </c>
      <c r="B183" s="291" t="s">
        <v>0</v>
      </c>
      <c r="C183" s="293">
        <v>2150</v>
      </c>
      <c r="D183" s="2">
        <v>2264</v>
      </c>
      <c r="E183" s="2">
        <v>2333</v>
      </c>
      <c r="F183" s="2">
        <v>2382</v>
      </c>
      <c r="G183" s="2">
        <v>2382</v>
      </c>
      <c r="H183" s="2">
        <v>2382</v>
      </c>
      <c r="I183" s="2">
        <v>2382</v>
      </c>
      <c r="J183" s="2">
        <v>2382</v>
      </c>
      <c r="K183" s="2">
        <v>2382</v>
      </c>
      <c r="Y183" t="str">
        <f t="shared" ref="Y183" si="161">IF(EXACT(A182,UPPER(A182)),"Elected","Excluded")</f>
        <v>Elected</v>
      </c>
    </row>
    <row r="184" spans="1:26" x14ac:dyDescent="0.35">
      <c r="A184" s="291" t="s">
        <v>2833</v>
      </c>
      <c r="B184" s="291" t="s">
        <v>33</v>
      </c>
      <c r="C184" s="293">
        <v>2920</v>
      </c>
      <c r="D184" s="1">
        <v>-562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X184" t="str">
        <f t="shared" ref="X184" si="162">LEFT(MID(A184,FIND("(",A184)+1,LEN(A184)),FIND(")",MID(A184,FIND("(",A184)+1,LEN(A184)))-1)</f>
        <v>NON-P</v>
      </c>
      <c r="Z184" t="str">
        <f t="shared" ref="Z184" si="163">Y185</f>
        <v>Elected</v>
      </c>
    </row>
    <row r="185" spans="1:26" x14ac:dyDescent="0.35">
      <c r="A185" s="291" t="s">
        <v>0</v>
      </c>
      <c r="B185" s="291" t="s">
        <v>0</v>
      </c>
      <c r="C185" s="293">
        <v>2920</v>
      </c>
      <c r="D185" s="2">
        <v>2358</v>
      </c>
      <c r="E185" s="2">
        <v>2358</v>
      </c>
      <c r="F185" s="2">
        <v>2358</v>
      </c>
      <c r="G185" s="2">
        <v>2358</v>
      </c>
      <c r="H185" s="2">
        <v>2358</v>
      </c>
      <c r="I185" s="2">
        <v>2358</v>
      </c>
      <c r="J185" s="2">
        <v>2358</v>
      </c>
      <c r="K185" s="2">
        <v>2358</v>
      </c>
      <c r="Y185" t="str">
        <f t="shared" ref="Y185" si="164">IF(EXACT(A184,UPPER(A184)),"Elected","Excluded")</f>
        <v>Elected</v>
      </c>
    </row>
    <row r="186" spans="1:26" x14ac:dyDescent="0.35">
      <c r="A186" s="291" t="s">
        <v>2834</v>
      </c>
      <c r="B186" s="291" t="s">
        <v>33</v>
      </c>
      <c r="C186" s="293">
        <v>628</v>
      </c>
      <c r="D186" s="1">
        <v>59</v>
      </c>
      <c r="E186" s="1">
        <v>7</v>
      </c>
      <c r="F186" s="1">
        <v>39</v>
      </c>
      <c r="G186" s="1">
        <v>-733</v>
      </c>
      <c r="H186" s="1">
        <v>0</v>
      </c>
      <c r="I186" s="1">
        <v>0</v>
      </c>
      <c r="J186" s="1">
        <v>0</v>
      </c>
      <c r="K186" s="1">
        <v>0</v>
      </c>
      <c r="X186" t="str">
        <f t="shared" ref="X186" si="165">LEFT(MID(A186,FIND("(",A186)+1,LEN(A186)),FIND(")",MID(A186,FIND("(",A186)+1,LEN(A186)))-1)</f>
        <v>NON-P</v>
      </c>
      <c r="Z186" t="str">
        <f t="shared" ref="Z186" si="166">Y187</f>
        <v>Excluded</v>
      </c>
    </row>
    <row r="187" spans="1:26" x14ac:dyDescent="0.35">
      <c r="A187" s="291" t="s">
        <v>0</v>
      </c>
      <c r="B187" s="291" t="s">
        <v>0</v>
      </c>
      <c r="C187" s="293">
        <v>628</v>
      </c>
      <c r="D187" s="2">
        <v>687</v>
      </c>
      <c r="E187" s="2">
        <v>694</v>
      </c>
      <c r="F187" s="2">
        <v>733</v>
      </c>
      <c r="G187" s="2">
        <v>0</v>
      </c>
      <c r="H187" s="2">
        <v>0</v>
      </c>
      <c r="I187" s="2">
        <v>0</v>
      </c>
      <c r="J187" s="2">
        <v>0</v>
      </c>
      <c r="K187" s="2">
        <v>0</v>
      </c>
      <c r="Y187" t="str">
        <f t="shared" ref="Y187" si="167">IF(EXACT(A186,UPPER(A186)),"Elected","Excluded")</f>
        <v>Excluded</v>
      </c>
    </row>
    <row r="188" spans="1:26" x14ac:dyDescent="0.35">
      <c r="A188" s="291" t="s">
        <v>2814</v>
      </c>
      <c r="B188" s="291" t="s">
        <v>33</v>
      </c>
      <c r="C188" s="293">
        <v>189</v>
      </c>
      <c r="D188" s="1">
        <v>8</v>
      </c>
      <c r="E188" s="1">
        <v>2</v>
      </c>
      <c r="F188" s="1">
        <v>-199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X188" t="str">
        <f t="shared" ref="X188" si="168">LEFT(MID(A188,FIND("(",A188)+1,LEN(A188)),FIND(")",MID(A188,FIND("(",A188)+1,LEN(A188)))-1)</f>
        <v>GRN</v>
      </c>
      <c r="Z188" t="str">
        <f t="shared" ref="Z188" si="169">Y189</f>
        <v>Excluded</v>
      </c>
    </row>
    <row r="189" spans="1:26" x14ac:dyDescent="0.35">
      <c r="A189" s="291" t="s">
        <v>0</v>
      </c>
      <c r="B189" s="291" t="s">
        <v>0</v>
      </c>
      <c r="C189" s="293">
        <v>189</v>
      </c>
      <c r="D189" s="2">
        <v>197</v>
      </c>
      <c r="E189" s="2">
        <v>199</v>
      </c>
      <c r="F189" s="2">
        <v>0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Y189" t="str">
        <f t="shared" ref="Y189" si="170">IF(EXACT(A188,UPPER(A188)),"Elected","Excluded")</f>
        <v>Excluded</v>
      </c>
    </row>
    <row r="190" spans="1:26" x14ac:dyDescent="0.35">
      <c r="A190" s="291" t="s">
        <v>2835</v>
      </c>
      <c r="B190" s="291" t="s">
        <v>33</v>
      </c>
      <c r="C190" s="293">
        <v>102</v>
      </c>
      <c r="D190" s="1">
        <v>12</v>
      </c>
      <c r="E190" s="1">
        <v>8</v>
      </c>
      <c r="F190" s="1">
        <v>-122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X190" t="str">
        <f t="shared" ref="X190" si="171">LEFT(MID(A190,FIND("(",A190)+1,LEN(A190)),FIND(")",MID(A190,FIND("(",A190)+1,LEN(A190)))-1)</f>
        <v>NON-P</v>
      </c>
      <c r="Z190" t="str">
        <f t="shared" ref="Z190" si="172">Y191</f>
        <v>Excluded</v>
      </c>
    </row>
    <row r="191" spans="1:26" x14ac:dyDescent="0.35">
      <c r="A191" s="291" t="s">
        <v>0</v>
      </c>
      <c r="B191" s="291" t="s">
        <v>0</v>
      </c>
      <c r="C191" s="293">
        <v>102</v>
      </c>
      <c r="D191" s="2">
        <v>114</v>
      </c>
      <c r="E191" s="2">
        <v>122</v>
      </c>
      <c r="F191" s="2">
        <v>0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Y191" t="str">
        <f t="shared" ref="Y191" si="173">IF(EXACT(A190,UPPER(A190)),"Elected","Excluded")</f>
        <v>Excluded</v>
      </c>
    </row>
    <row r="192" spans="1:26" x14ac:dyDescent="0.35">
      <c r="A192" s="291" t="s">
        <v>47</v>
      </c>
      <c r="B192" s="291" t="s">
        <v>0</v>
      </c>
      <c r="C192" s="292">
        <v>0</v>
      </c>
      <c r="D192" s="1">
        <f>(D162+D164+D166+D168+D170+D172+D174+D176+D178+D180+D182+D184+D186+D188+D190)*(-1)</f>
        <v>0</v>
      </c>
      <c r="E192" s="1">
        <f t="shared" ref="E192:K192" si="174">(E162+E164+E166+E168+E170+E172+E174+E176+E178+E180+E182+E184+E186+E188+E190)*(-1)</f>
        <v>0</v>
      </c>
      <c r="F192" s="1">
        <f>(F162+F164+F166+F168+F170+F172+F174+F176+F178+F180+F182+F184+F186+F188+F190)*(-1)</f>
        <v>93</v>
      </c>
      <c r="G192" s="1">
        <f t="shared" si="174"/>
        <v>137</v>
      </c>
      <c r="H192" s="1">
        <f t="shared" si="174"/>
        <v>296</v>
      </c>
      <c r="I192" s="1">
        <f t="shared" si="174"/>
        <v>512</v>
      </c>
      <c r="J192" s="1">
        <f t="shared" si="174"/>
        <v>300</v>
      </c>
      <c r="K192" s="1">
        <f t="shared" si="174"/>
        <v>151</v>
      </c>
    </row>
    <row r="193" spans="1:37" x14ac:dyDescent="0.35">
      <c r="A193" s="291" t="s">
        <v>0</v>
      </c>
      <c r="B193" s="291" t="s">
        <v>0</v>
      </c>
      <c r="C193" s="293">
        <v>0</v>
      </c>
      <c r="D193" s="2">
        <v>0</v>
      </c>
      <c r="E193" s="2">
        <v>0</v>
      </c>
      <c r="F193" s="2">
        <v>93</v>
      </c>
      <c r="G193" s="2">
        <v>230</v>
      </c>
      <c r="H193" s="2">
        <v>526</v>
      </c>
      <c r="I193" s="2">
        <v>1038</v>
      </c>
      <c r="J193" s="2">
        <v>1338</v>
      </c>
      <c r="K193" s="2">
        <v>1489</v>
      </c>
    </row>
    <row r="194" spans="1:37" x14ac:dyDescent="0.35">
      <c r="A194" t="s">
        <v>48</v>
      </c>
      <c r="B194" t="s">
        <v>0</v>
      </c>
      <c r="C194" s="2">
        <v>16501</v>
      </c>
      <c r="D194" s="2">
        <v>16501</v>
      </c>
      <c r="E194" s="2">
        <v>16501</v>
      </c>
      <c r="F194" s="2">
        <v>16501</v>
      </c>
      <c r="G194" s="2">
        <v>16501</v>
      </c>
      <c r="H194" s="2">
        <v>16501</v>
      </c>
      <c r="I194" s="2">
        <v>16501</v>
      </c>
      <c r="J194" s="2">
        <v>16501</v>
      </c>
      <c r="K194" s="2">
        <v>16501</v>
      </c>
    </row>
    <row r="198" spans="1:37" x14ac:dyDescent="0.35">
      <c r="A198" t="s">
        <v>0</v>
      </c>
      <c r="B198" t="s">
        <v>0</v>
      </c>
      <c r="C198" t="s">
        <v>0</v>
      </c>
      <c r="D198" t="s">
        <v>0</v>
      </c>
      <c r="E198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</row>
    <row r="199" spans="1:37" x14ac:dyDescent="0.35">
      <c r="A199" t="s">
        <v>0</v>
      </c>
      <c r="B199" t="s">
        <v>0</v>
      </c>
      <c r="C199" t="s">
        <v>0</v>
      </c>
      <c r="D199" t="s">
        <v>0</v>
      </c>
      <c r="E199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</row>
    <row r="200" spans="1:37" x14ac:dyDescent="0.35">
      <c r="A200" t="s">
        <v>0</v>
      </c>
      <c r="B200" t="s">
        <v>0</v>
      </c>
      <c r="C200" t="s">
        <v>0</v>
      </c>
      <c r="D200" t="s">
        <v>0</v>
      </c>
      <c r="E200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</row>
    <row r="201" spans="1:37" x14ac:dyDescent="0.35">
      <c r="A201" t="s">
        <v>0</v>
      </c>
      <c r="B201" t="s">
        <v>0</v>
      </c>
      <c r="C201" t="s">
        <v>0</v>
      </c>
      <c r="D201" t="s">
        <v>0</v>
      </c>
      <c r="E201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</row>
    <row r="202" spans="1:37" x14ac:dyDescent="0.35">
      <c r="A202" t="s">
        <v>0</v>
      </c>
      <c r="B202" t="s">
        <v>0</v>
      </c>
      <c r="C202" t="s">
        <v>0</v>
      </c>
      <c r="D202" t="s">
        <v>0</v>
      </c>
      <c r="E202" t="s">
        <v>0</v>
      </c>
      <c r="F202" t="s">
        <v>0</v>
      </c>
      <c r="G202" t="s">
        <v>0</v>
      </c>
      <c r="H202" t="s">
        <v>0</v>
      </c>
      <c r="I202" t="s">
        <v>0</v>
      </c>
      <c r="J202" t="s">
        <v>0</v>
      </c>
    </row>
    <row r="203" spans="1:37" x14ac:dyDescent="0.35">
      <c r="A203" t="s">
        <v>0</v>
      </c>
      <c r="B203" t="s">
        <v>0</v>
      </c>
      <c r="C203" t="s">
        <v>0</v>
      </c>
      <c r="D203" t="s">
        <v>0</v>
      </c>
      <c r="E203" t="s">
        <v>0</v>
      </c>
      <c r="F203" t="s">
        <v>0</v>
      </c>
      <c r="G203" t="s">
        <v>0</v>
      </c>
      <c r="H203" t="s">
        <v>0</v>
      </c>
      <c r="I203" t="s">
        <v>0</v>
      </c>
      <c r="J203" t="s">
        <v>0</v>
      </c>
    </row>
    <row r="204" spans="1:37" x14ac:dyDescent="0.35">
      <c r="A204" t="s">
        <v>0</v>
      </c>
      <c r="B204" t="s">
        <v>0</v>
      </c>
      <c r="C204" t="s">
        <v>0</v>
      </c>
      <c r="D204" t="s">
        <v>0</v>
      </c>
      <c r="E204" t="s">
        <v>0</v>
      </c>
      <c r="F204" t="s">
        <v>0</v>
      </c>
      <c r="G204" t="s">
        <v>0</v>
      </c>
      <c r="H204" t="s">
        <v>0</v>
      </c>
      <c r="I204" t="s">
        <v>0</v>
      </c>
      <c r="J204" t="s">
        <v>0</v>
      </c>
    </row>
    <row r="205" spans="1:37" x14ac:dyDescent="0.35">
      <c r="A205" s="291" t="s">
        <v>317</v>
      </c>
      <c r="B205" s="291" t="s">
        <v>2</v>
      </c>
      <c r="C205" s="291" t="s">
        <v>3</v>
      </c>
      <c r="D205" t="s">
        <v>4</v>
      </c>
      <c r="E205" t="s">
        <v>5</v>
      </c>
      <c r="F205" t="s">
        <v>6</v>
      </c>
      <c r="G205" t="s">
        <v>7</v>
      </c>
      <c r="H205" t="s">
        <v>8</v>
      </c>
      <c r="I205" t="s">
        <v>9</v>
      </c>
      <c r="J205" t="s">
        <v>10</v>
      </c>
      <c r="AB205" t="s">
        <v>2526</v>
      </c>
      <c r="AC205" t="s">
        <v>2525</v>
      </c>
      <c r="AD205" t="s">
        <v>2524</v>
      </c>
      <c r="AE205" t="s">
        <v>2523</v>
      </c>
      <c r="AF205" t="s">
        <v>759</v>
      </c>
      <c r="AG205" t="s">
        <v>2522</v>
      </c>
      <c r="AH205" t="s">
        <v>2521</v>
      </c>
      <c r="AI205" t="s">
        <v>2520</v>
      </c>
      <c r="AJ205" t="s">
        <v>2519</v>
      </c>
      <c r="AK205" t="s">
        <v>2518</v>
      </c>
    </row>
    <row r="206" spans="1:37" x14ac:dyDescent="0.35">
      <c r="A206" s="291" t="s">
        <v>0</v>
      </c>
      <c r="B206" s="291" t="s">
        <v>0</v>
      </c>
      <c r="C206" s="291" t="s">
        <v>17</v>
      </c>
      <c r="D206" t="s">
        <v>364</v>
      </c>
      <c r="E206" t="s">
        <v>365</v>
      </c>
      <c r="F206" t="s">
        <v>366</v>
      </c>
      <c r="G206" t="s">
        <v>367</v>
      </c>
      <c r="H206" t="s">
        <v>368</v>
      </c>
      <c r="I206" t="s">
        <v>369</v>
      </c>
      <c r="J206" t="s">
        <v>370</v>
      </c>
      <c r="AB206">
        <v>4</v>
      </c>
      <c r="AC206" s="238">
        <v>21479</v>
      </c>
      <c r="AD206" s="238">
        <f>AH206+AF206</f>
        <v>11522</v>
      </c>
      <c r="AE206" s="227">
        <f>SUM(AD206/AC206*100)</f>
        <v>53.643093253875882</v>
      </c>
      <c r="AF206">
        <v>104</v>
      </c>
      <c r="AG206" s="227">
        <f>SUM(AF206/AC206*100)</f>
        <v>0.48419386377391876</v>
      </c>
      <c r="AH206" s="238">
        <v>11418</v>
      </c>
      <c r="AI206">
        <v>10</v>
      </c>
      <c r="AJ206">
        <v>3</v>
      </c>
      <c r="AK206" s="227">
        <f>SUM(AJ206/AI206*100)</f>
        <v>30</v>
      </c>
    </row>
    <row r="207" spans="1:37" x14ac:dyDescent="0.35">
      <c r="A207" s="291" t="s">
        <v>2815</v>
      </c>
      <c r="B207" s="291" t="s">
        <v>33</v>
      </c>
      <c r="C207" s="293">
        <v>154</v>
      </c>
      <c r="D207" s="1">
        <v>4</v>
      </c>
      <c r="E207" s="1">
        <v>1</v>
      </c>
      <c r="F207" s="1">
        <v>-159</v>
      </c>
      <c r="G207" s="1">
        <v>0</v>
      </c>
      <c r="H207" s="1">
        <v>0</v>
      </c>
      <c r="I207" s="1">
        <v>0</v>
      </c>
      <c r="J207" s="1">
        <v>0</v>
      </c>
      <c r="X207" t="str">
        <f>LEFT(MID(A207,FIND("(",A207)+1,LEN(A207)),FIND(")",MID(A207,FIND("(",A207)+1,LEN(A207)))-1)</f>
        <v>GRN</v>
      </c>
      <c r="Z207" t="str">
        <f>Y208</f>
        <v>Excluded</v>
      </c>
    </row>
    <row r="208" spans="1:37" x14ac:dyDescent="0.35">
      <c r="A208" s="291" t="s">
        <v>0</v>
      </c>
      <c r="B208" s="291" t="s">
        <v>0</v>
      </c>
      <c r="C208" s="293">
        <v>154</v>
      </c>
      <c r="D208" s="2">
        <v>158</v>
      </c>
      <c r="E208" s="2">
        <v>159</v>
      </c>
      <c r="F208" s="2">
        <v>0</v>
      </c>
      <c r="G208" s="2">
        <v>0</v>
      </c>
      <c r="H208" s="2">
        <v>0</v>
      </c>
      <c r="I208" s="2">
        <v>0</v>
      </c>
      <c r="J208" s="2">
        <v>0</v>
      </c>
      <c r="Y208" t="str">
        <f>IF(EXACT(A207,UPPER(A207)),"Elected","Excluded")</f>
        <v>Excluded</v>
      </c>
      <c r="AC208" t="s">
        <v>3692</v>
      </c>
      <c r="AD208" t="s">
        <v>3693</v>
      </c>
    </row>
    <row r="209" spans="1:30" x14ac:dyDescent="0.35">
      <c r="A209" s="291" t="s">
        <v>2836</v>
      </c>
      <c r="B209" s="291" t="s">
        <v>33</v>
      </c>
      <c r="C209" s="293">
        <v>509</v>
      </c>
      <c r="D209" s="1">
        <v>72</v>
      </c>
      <c r="E209" s="1">
        <v>5</v>
      </c>
      <c r="F209" s="1">
        <v>10</v>
      </c>
      <c r="G209" s="1">
        <v>85</v>
      </c>
      <c r="H209" s="1">
        <v>43</v>
      </c>
      <c r="I209" s="1">
        <v>-724</v>
      </c>
      <c r="J209" s="1">
        <v>0</v>
      </c>
      <c r="X209" t="str">
        <f t="shared" ref="X209" si="175">LEFT(MID(A209,FIND("(",A209)+1,LEN(A209)),FIND(")",MID(A209,FIND("(",A209)+1,LEN(A209)))-1)</f>
        <v>NON-P</v>
      </c>
      <c r="Z209" t="str">
        <f>Y210</f>
        <v>Excluded</v>
      </c>
      <c r="AC209">
        <v>3</v>
      </c>
      <c r="AD209">
        <v>3</v>
      </c>
    </row>
    <row r="210" spans="1:30" x14ac:dyDescent="0.35">
      <c r="A210" s="291" t="s">
        <v>0</v>
      </c>
      <c r="B210" s="291" t="s">
        <v>0</v>
      </c>
      <c r="C210" s="293">
        <v>509</v>
      </c>
      <c r="D210" s="2">
        <v>581</v>
      </c>
      <c r="E210" s="2">
        <v>586</v>
      </c>
      <c r="F210" s="2">
        <v>596</v>
      </c>
      <c r="G210" s="2">
        <v>681</v>
      </c>
      <c r="H210" s="2">
        <v>724</v>
      </c>
      <c r="I210" s="2">
        <v>0</v>
      </c>
      <c r="J210" s="2">
        <v>0</v>
      </c>
      <c r="Y210" t="str">
        <f t="shared" ref="Y210" si="176">IF(EXACT(A209,UPPER(A209)),"Elected","Excluded")</f>
        <v>Excluded</v>
      </c>
    </row>
    <row r="211" spans="1:30" x14ac:dyDescent="0.35">
      <c r="A211" s="291" t="s">
        <v>371</v>
      </c>
      <c r="B211" s="291" t="s">
        <v>33</v>
      </c>
      <c r="C211" s="293">
        <v>1200</v>
      </c>
      <c r="D211" s="1">
        <v>196</v>
      </c>
      <c r="E211" s="1">
        <v>13</v>
      </c>
      <c r="F211" s="1">
        <v>25</v>
      </c>
      <c r="G211" s="1">
        <v>69</v>
      </c>
      <c r="H211" s="1">
        <v>129</v>
      </c>
      <c r="I211" s="1">
        <v>73</v>
      </c>
      <c r="J211" s="1">
        <v>150</v>
      </c>
      <c r="X211" t="str">
        <f t="shared" ref="X211" si="177">LEFT(MID(A211,FIND("(",A211)+1,LEN(A211)),FIND(")",MID(A211,FIND("(",A211)+1,LEN(A211)))-1)</f>
        <v>FF</v>
      </c>
      <c r="Z211" t="str">
        <f t="shared" ref="Z211" si="178">Y212</f>
        <v>Elected</v>
      </c>
    </row>
    <row r="212" spans="1:30" x14ac:dyDescent="0.35">
      <c r="A212" s="291" t="s">
        <v>0</v>
      </c>
      <c r="B212" s="291" t="s">
        <v>0</v>
      </c>
      <c r="C212" s="293">
        <v>1200</v>
      </c>
      <c r="D212" s="2">
        <v>1396</v>
      </c>
      <c r="E212" s="2">
        <v>1409</v>
      </c>
      <c r="F212" s="2">
        <v>1434</v>
      </c>
      <c r="G212" s="2">
        <v>1503</v>
      </c>
      <c r="H212" s="2">
        <v>1632</v>
      </c>
      <c r="I212" s="2">
        <v>1705</v>
      </c>
      <c r="J212" s="2">
        <v>1855</v>
      </c>
      <c r="Y212" t="str">
        <f t="shared" ref="Y212" si="179">IF(EXACT(A211,UPPER(A211)),"Elected","Excluded")</f>
        <v>Elected</v>
      </c>
    </row>
    <row r="213" spans="1:30" x14ac:dyDescent="0.35">
      <c r="A213" s="291" t="s">
        <v>2821</v>
      </c>
      <c r="B213" s="291" t="s">
        <v>31</v>
      </c>
      <c r="C213" s="293">
        <v>953</v>
      </c>
      <c r="D213" s="1">
        <v>81</v>
      </c>
      <c r="E213" s="1">
        <v>18</v>
      </c>
      <c r="F213" s="1">
        <v>13</v>
      </c>
      <c r="G213" s="1">
        <v>76</v>
      </c>
      <c r="H213" s="1">
        <v>86</v>
      </c>
      <c r="I213" s="1">
        <v>258</v>
      </c>
      <c r="J213" s="1">
        <v>309</v>
      </c>
      <c r="X213" t="str">
        <f t="shared" ref="X213" si="180">LEFT(MID(A213,FIND("(",A213)+1,LEN(A213)),FIND(")",MID(A213,FIND("(",A213)+1,LEN(A213)))-1)</f>
        <v>ANT</v>
      </c>
      <c r="Z213" t="str">
        <f t="shared" ref="Z213" si="181">Y214</f>
        <v>Excluded</v>
      </c>
    </row>
    <row r="214" spans="1:30" x14ac:dyDescent="0.35">
      <c r="A214" s="291" t="s">
        <v>0</v>
      </c>
      <c r="B214" s="291" t="s">
        <v>0</v>
      </c>
      <c r="C214" s="293">
        <v>953</v>
      </c>
      <c r="D214" s="2">
        <v>1034</v>
      </c>
      <c r="E214" s="2">
        <v>1052</v>
      </c>
      <c r="F214" s="2">
        <v>1065</v>
      </c>
      <c r="G214" s="2">
        <v>1141</v>
      </c>
      <c r="H214" s="2">
        <v>1227</v>
      </c>
      <c r="I214" s="2">
        <v>1485</v>
      </c>
      <c r="J214" s="2">
        <v>1794</v>
      </c>
      <c r="Y214" t="str">
        <f t="shared" ref="Y214" si="182">IF(EXACT(A213,UPPER(A213)),"Elected","Excluded")</f>
        <v>Excluded</v>
      </c>
    </row>
    <row r="215" spans="1:30" x14ac:dyDescent="0.35">
      <c r="A215" s="291" t="s">
        <v>372</v>
      </c>
      <c r="B215" s="291" t="s">
        <v>33</v>
      </c>
      <c r="C215" s="293">
        <v>3030</v>
      </c>
      <c r="D215" s="1">
        <v>-746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X215" t="str">
        <f t="shared" ref="X215" si="183">LEFT(MID(A215,FIND("(",A215)+1,LEN(A215)),FIND(")",MID(A215,FIND("(",A215)+1,LEN(A215)))-1)</f>
        <v>FF</v>
      </c>
      <c r="Z215" t="str">
        <f>Y216</f>
        <v>Elected</v>
      </c>
    </row>
    <row r="216" spans="1:30" x14ac:dyDescent="0.35">
      <c r="A216" s="291" t="s">
        <v>0</v>
      </c>
      <c r="B216" s="291" t="s">
        <v>0</v>
      </c>
      <c r="C216" s="293">
        <v>3030</v>
      </c>
      <c r="D216" s="2">
        <v>2284</v>
      </c>
      <c r="E216" s="2">
        <v>2284</v>
      </c>
      <c r="F216" s="2">
        <v>2284</v>
      </c>
      <c r="G216" s="2">
        <v>2284</v>
      </c>
      <c r="H216" s="2">
        <v>2284</v>
      </c>
      <c r="I216" s="2">
        <v>2284</v>
      </c>
      <c r="J216" s="2">
        <v>2284</v>
      </c>
      <c r="Y216" t="str">
        <f t="shared" ref="Y216" si="184">IF(EXACT(A215,UPPER(A215)),"Elected","Excluded")</f>
        <v>Elected</v>
      </c>
    </row>
    <row r="217" spans="1:30" x14ac:dyDescent="0.35">
      <c r="A217" s="291" t="s">
        <v>373</v>
      </c>
      <c r="B217" s="291" t="s">
        <v>31</v>
      </c>
      <c r="C217" s="293">
        <v>2037</v>
      </c>
      <c r="D217" s="1">
        <v>195</v>
      </c>
      <c r="E217" s="1">
        <v>32</v>
      </c>
      <c r="F217" s="1">
        <v>28</v>
      </c>
      <c r="G217" s="1">
        <v>0</v>
      </c>
      <c r="H217" s="1">
        <v>0</v>
      </c>
      <c r="I217" s="1">
        <v>0</v>
      </c>
      <c r="J217" s="1">
        <v>0</v>
      </c>
      <c r="X217" t="str">
        <f t="shared" ref="X217" si="185">LEFT(MID(A217,FIND("(",A217)+1,LEN(A217)),FIND(")",MID(A217,FIND("(",A217)+1,LEN(A217)))-1)</f>
        <v>FG</v>
      </c>
      <c r="Z217" t="str">
        <f t="shared" ref="Z217" si="186">Y218</f>
        <v>Elected</v>
      </c>
    </row>
    <row r="218" spans="1:30" x14ac:dyDescent="0.35">
      <c r="A218" s="291" t="s">
        <v>0</v>
      </c>
      <c r="B218" s="291" t="s">
        <v>0</v>
      </c>
      <c r="C218" s="293">
        <v>2037</v>
      </c>
      <c r="D218" s="2">
        <v>2232</v>
      </c>
      <c r="E218" s="2">
        <v>2264</v>
      </c>
      <c r="F218" s="2">
        <v>2292</v>
      </c>
      <c r="G218" s="2">
        <v>2292</v>
      </c>
      <c r="H218" s="2">
        <v>2292</v>
      </c>
      <c r="I218" s="2">
        <v>2292</v>
      </c>
      <c r="J218" s="2">
        <v>2292</v>
      </c>
      <c r="Y218" t="str">
        <f t="shared" ref="Y218" si="187">IF(EXACT(A217,UPPER(A217)),"Elected","Excluded")</f>
        <v>Elected</v>
      </c>
    </row>
    <row r="219" spans="1:30" x14ac:dyDescent="0.35">
      <c r="A219" s="291" t="s">
        <v>2855</v>
      </c>
      <c r="B219" s="291" t="s">
        <v>33</v>
      </c>
      <c r="C219" s="293">
        <v>398</v>
      </c>
      <c r="D219" s="1">
        <v>6</v>
      </c>
      <c r="E219" s="1">
        <v>0</v>
      </c>
      <c r="F219" s="1">
        <v>3</v>
      </c>
      <c r="G219" s="1">
        <v>-407</v>
      </c>
      <c r="H219" s="1">
        <v>0</v>
      </c>
      <c r="I219" s="1">
        <v>0</v>
      </c>
      <c r="J219" s="1">
        <v>0</v>
      </c>
      <c r="X219" t="str">
        <f t="shared" ref="X219" si="188">LEFT(MID(A219,FIND("(",A219)+1,LEN(A219)),FIND(")",MID(A219,FIND("(",A219)+1,LEN(A219)))-1)</f>
        <v>INDI</v>
      </c>
      <c r="Z219" t="str">
        <f t="shared" ref="Z219" si="189">Y220</f>
        <v>Excluded</v>
      </c>
    </row>
    <row r="220" spans="1:30" x14ac:dyDescent="0.35">
      <c r="A220" s="291" t="s">
        <v>0</v>
      </c>
      <c r="B220" s="291" t="s">
        <v>0</v>
      </c>
      <c r="C220" s="293">
        <v>398</v>
      </c>
      <c r="D220" s="2">
        <v>404</v>
      </c>
      <c r="E220" s="2">
        <v>404</v>
      </c>
      <c r="F220" s="2">
        <v>407</v>
      </c>
      <c r="G220" s="2">
        <v>0</v>
      </c>
      <c r="H220" s="2">
        <v>0</v>
      </c>
      <c r="I220" s="2">
        <v>0</v>
      </c>
      <c r="J220" s="2">
        <v>0</v>
      </c>
      <c r="Y220" t="str">
        <f t="shared" ref="Y220" si="190">IF(EXACT(A219,UPPER(A219)),"Elected","Excluded")</f>
        <v>Excluded</v>
      </c>
    </row>
    <row r="221" spans="1:30" x14ac:dyDescent="0.35">
      <c r="A221" s="291" t="s">
        <v>374</v>
      </c>
      <c r="B221" s="291" t="s">
        <v>31</v>
      </c>
      <c r="C221" s="293">
        <v>536</v>
      </c>
      <c r="D221" s="1">
        <v>14</v>
      </c>
      <c r="E221" s="1">
        <v>2</v>
      </c>
      <c r="F221" s="1">
        <v>13</v>
      </c>
      <c r="G221" s="1">
        <v>34</v>
      </c>
      <c r="H221" s="1">
        <v>137</v>
      </c>
      <c r="I221" s="1">
        <v>76</v>
      </c>
      <c r="J221" s="1">
        <v>-812</v>
      </c>
      <c r="X221" t="str">
        <f t="shared" ref="X221" si="191">LEFT(MID(A221,FIND("(",A221)+1,LEN(A221)),FIND(")",MID(A221,FIND("(",A221)+1,LEN(A221)))-1)</f>
        <v>SF</v>
      </c>
      <c r="Z221" t="str">
        <f t="shared" ref="Z221" si="192">Y222</f>
        <v>Excluded</v>
      </c>
    </row>
    <row r="222" spans="1:30" x14ac:dyDescent="0.35">
      <c r="A222" s="291" t="s">
        <v>0</v>
      </c>
      <c r="B222" s="291" t="s">
        <v>0</v>
      </c>
      <c r="C222" s="293">
        <v>536</v>
      </c>
      <c r="D222" s="2">
        <v>550</v>
      </c>
      <c r="E222" s="2">
        <v>552</v>
      </c>
      <c r="F222" s="2">
        <v>565</v>
      </c>
      <c r="G222" s="2">
        <v>599</v>
      </c>
      <c r="H222" s="2">
        <v>736</v>
      </c>
      <c r="I222" s="2">
        <v>812</v>
      </c>
      <c r="J222" s="2">
        <v>0</v>
      </c>
      <c r="Y222" t="str">
        <f t="shared" ref="Y222" si="193">IF(EXACT(A221,UPPER(A221)),"Elected","Excluded")</f>
        <v>Excluded</v>
      </c>
    </row>
    <row r="223" spans="1:30" x14ac:dyDescent="0.35">
      <c r="A223" s="291" t="s">
        <v>375</v>
      </c>
      <c r="B223" s="291" t="s">
        <v>33</v>
      </c>
      <c r="C223" s="293">
        <v>2185</v>
      </c>
      <c r="D223" s="1">
        <v>171</v>
      </c>
      <c r="E223" s="1">
        <v>-72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X223" t="str">
        <f t="shared" ref="X223" si="194">LEFT(MID(A223,FIND("(",A223)+1,LEN(A223)),FIND(")",MID(A223,FIND("(",A223)+1,LEN(A223)))-1)</f>
        <v>FG</v>
      </c>
      <c r="Z223" t="str">
        <f t="shared" ref="Z223" si="195">Y224</f>
        <v>Elected</v>
      </c>
    </row>
    <row r="224" spans="1:30" x14ac:dyDescent="0.35">
      <c r="A224" s="291" t="s">
        <v>0</v>
      </c>
      <c r="B224" s="291" t="s">
        <v>0</v>
      </c>
      <c r="C224" s="293">
        <v>2185</v>
      </c>
      <c r="D224" s="2">
        <v>2356</v>
      </c>
      <c r="E224" s="2">
        <v>2284</v>
      </c>
      <c r="F224" s="2">
        <v>2284</v>
      </c>
      <c r="G224" s="2">
        <v>2284</v>
      </c>
      <c r="H224" s="2">
        <v>2284</v>
      </c>
      <c r="I224" s="2">
        <v>2284</v>
      </c>
      <c r="J224" s="2">
        <v>2284</v>
      </c>
      <c r="Y224" t="str">
        <f t="shared" ref="Y224" si="196">IF(EXACT(A223,UPPER(A223)),"Elected","Excluded")</f>
        <v>Elected</v>
      </c>
    </row>
    <row r="225" spans="1:26" x14ac:dyDescent="0.35">
      <c r="A225" s="291" t="s">
        <v>376</v>
      </c>
      <c r="B225" s="291" t="s">
        <v>33</v>
      </c>
      <c r="C225" s="293">
        <v>416</v>
      </c>
      <c r="D225" s="1">
        <v>7</v>
      </c>
      <c r="E225" s="1">
        <v>1</v>
      </c>
      <c r="F225" s="1">
        <v>53</v>
      </c>
      <c r="G225" s="1">
        <v>53</v>
      </c>
      <c r="H225" s="1">
        <v>-530</v>
      </c>
      <c r="I225" s="1">
        <v>0</v>
      </c>
      <c r="J225" s="1">
        <v>0</v>
      </c>
      <c r="X225" t="str">
        <f t="shared" ref="X225" si="197">LEFT(MID(A225,FIND("(",A225)+1,LEN(A225)),FIND(")",MID(A225,FIND("(",A225)+1,LEN(A225)))-1)</f>
        <v>SD</v>
      </c>
      <c r="Z225" t="str">
        <f t="shared" ref="Z225" si="198">Y226</f>
        <v>Excluded</v>
      </c>
    </row>
    <row r="226" spans="1:26" x14ac:dyDescent="0.35">
      <c r="A226" s="291" t="s">
        <v>0</v>
      </c>
      <c r="B226" s="291" t="s">
        <v>0</v>
      </c>
      <c r="C226" s="293">
        <v>416</v>
      </c>
      <c r="D226" s="2">
        <v>423</v>
      </c>
      <c r="E226" s="2">
        <v>424</v>
      </c>
      <c r="F226" s="2">
        <v>477</v>
      </c>
      <c r="G226" s="2">
        <v>530</v>
      </c>
      <c r="H226" s="2">
        <v>0</v>
      </c>
      <c r="I226" s="2">
        <v>0</v>
      </c>
      <c r="J226" s="2">
        <v>0</v>
      </c>
      <c r="Y226" t="str">
        <f t="shared" ref="Y226" si="199">IF(EXACT(A225,UPPER(A225)),"Elected","Excluded")</f>
        <v>Excluded</v>
      </c>
    </row>
    <row r="227" spans="1:26" x14ac:dyDescent="0.35">
      <c r="A227" s="291" t="s">
        <v>47</v>
      </c>
      <c r="B227" s="291" t="s">
        <v>0</v>
      </c>
      <c r="C227" s="292">
        <v>0</v>
      </c>
      <c r="D227" s="1">
        <f>(D207+D209+D211+D213+D215+D217+D219+D221+D223+D225)*(-1)</f>
        <v>0</v>
      </c>
      <c r="E227" s="1">
        <f t="shared" ref="E227:J227" si="200">(E207+E209+E211+E213+E215+E217+E219+E221+E223+E225)*(-1)</f>
        <v>0</v>
      </c>
      <c r="F227" s="1">
        <f t="shared" si="200"/>
        <v>14</v>
      </c>
      <c r="G227" s="1">
        <f t="shared" si="200"/>
        <v>90</v>
      </c>
      <c r="H227" s="1">
        <f t="shared" si="200"/>
        <v>135</v>
      </c>
      <c r="I227" s="1">
        <f t="shared" si="200"/>
        <v>317</v>
      </c>
      <c r="J227" s="1">
        <f t="shared" si="200"/>
        <v>353</v>
      </c>
    </row>
    <row r="228" spans="1:26" x14ac:dyDescent="0.35">
      <c r="A228" s="291" t="s">
        <v>0</v>
      </c>
      <c r="B228" s="291" t="s">
        <v>0</v>
      </c>
      <c r="C228" s="293">
        <v>0</v>
      </c>
      <c r="D228" s="2">
        <v>0</v>
      </c>
      <c r="E228" s="2">
        <v>0</v>
      </c>
      <c r="F228" s="2">
        <v>14</v>
      </c>
      <c r="G228" s="2">
        <v>104</v>
      </c>
      <c r="H228" s="2">
        <v>239</v>
      </c>
      <c r="I228" s="2">
        <v>556</v>
      </c>
      <c r="J228" s="2">
        <v>909</v>
      </c>
    </row>
    <row r="229" spans="1:26" x14ac:dyDescent="0.35">
      <c r="A229" t="s">
        <v>48</v>
      </c>
      <c r="B229" t="s">
        <v>0</v>
      </c>
      <c r="C229" s="2">
        <v>11418</v>
      </c>
      <c r="D229" s="2">
        <v>11418</v>
      </c>
      <c r="E229" s="2">
        <v>11418</v>
      </c>
      <c r="F229" s="2">
        <v>11418</v>
      </c>
      <c r="G229" s="2">
        <v>11418</v>
      </c>
      <c r="H229" s="2">
        <v>11418</v>
      </c>
      <c r="I229" s="2">
        <v>11418</v>
      </c>
      <c r="J229" s="2">
        <v>11418</v>
      </c>
    </row>
    <row r="233" spans="1:26" x14ac:dyDescent="0.35">
      <c r="A233" t="s">
        <v>0</v>
      </c>
      <c r="B233" t="s">
        <v>0</v>
      </c>
      <c r="C233" t="s">
        <v>0</v>
      </c>
      <c r="D233" t="s">
        <v>0</v>
      </c>
      <c r="E233" t="s">
        <v>0</v>
      </c>
      <c r="F233" t="s">
        <v>0</v>
      </c>
      <c r="G233" t="s">
        <v>0</v>
      </c>
      <c r="H233" t="s">
        <v>0</v>
      </c>
    </row>
    <row r="234" spans="1:26" x14ac:dyDescent="0.35">
      <c r="A234" t="s">
        <v>0</v>
      </c>
      <c r="B234" t="s">
        <v>0</v>
      </c>
      <c r="C234" t="s">
        <v>0</v>
      </c>
      <c r="D234" t="s">
        <v>0</v>
      </c>
      <c r="E234" t="s">
        <v>0</v>
      </c>
      <c r="F234" t="s">
        <v>0</v>
      </c>
      <c r="G234" t="s">
        <v>0</v>
      </c>
      <c r="H234" t="s">
        <v>0</v>
      </c>
    </row>
    <row r="235" spans="1:26" x14ac:dyDescent="0.35">
      <c r="A235" t="s">
        <v>0</v>
      </c>
      <c r="B235" t="s">
        <v>0</v>
      </c>
      <c r="C235" t="s">
        <v>0</v>
      </c>
      <c r="D235" t="s">
        <v>0</v>
      </c>
      <c r="E235" t="s">
        <v>0</v>
      </c>
      <c r="F235" t="s">
        <v>0</v>
      </c>
      <c r="G235" t="s">
        <v>0</v>
      </c>
      <c r="H235" t="s">
        <v>0</v>
      </c>
    </row>
    <row r="236" spans="1:26" x14ac:dyDescent="0.35">
      <c r="A236" t="s">
        <v>0</v>
      </c>
      <c r="B236" t="s">
        <v>0</v>
      </c>
      <c r="C236" t="s">
        <v>0</v>
      </c>
      <c r="D236" t="s">
        <v>0</v>
      </c>
      <c r="E236" t="s">
        <v>0</v>
      </c>
      <c r="F236" t="s">
        <v>0</v>
      </c>
      <c r="G236" t="s">
        <v>0</v>
      </c>
      <c r="H236" t="s">
        <v>0</v>
      </c>
    </row>
    <row r="237" spans="1:26" x14ac:dyDescent="0.35">
      <c r="A237" t="s">
        <v>0</v>
      </c>
      <c r="B237" t="s">
        <v>0</v>
      </c>
      <c r="C237" t="s">
        <v>0</v>
      </c>
      <c r="D237" t="s">
        <v>0</v>
      </c>
      <c r="E237" t="s">
        <v>0</v>
      </c>
      <c r="F237" t="s">
        <v>0</v>
      </c>
      <c r="G237" t="s">
        <v>0</v>
      </c>
      <c r="H237" t="s">
        <v>0</v>
      </c>
    </row>
    <row r="238" spans="1:26" x14ac:dyDescent="0.35">
      <c r="A238" t="s">
        <v>0</v>
      </c>
      <c r="B238" t="s">
        <v>0</v>
      </c>
      <c r="C238" t="s">
        <v>0</v>
      </c>
      <c r="D238" t="s">
        <v>0</v>
      </c>
      <c r="E238" t="s">
        <v>0</v>
      </c>
      <c r="F238" t="s">
        <v>0</v>
      </c>
      <c r="G238" t="s">
        <v>0</v>
      </c>
      <c r="H238" t="s">
        <v>0</v>
      </c>
    </row>
    <row r="239" spans="1:26" x14ac:dyDescent="0.35">
      <c r="A239" t="s">
        <v>0</v>
      </c>
      <c r="B239" t="s">
        <v>0</v>
      </c>
      <c r="C239" t="s">
        <v>0</v>
      </c>
      <c r="D239" t="s">
        <v>0</v>
      </c>
      <c r="E239" t="s">
        <v>0</v>
      </c>
      <c r="F239" t="s">
        <v>0</v>
      </c>
      <c r="G239" t="s">
        <v>0</v>
      </c>
      <c r="H239" t="s">
        <v>0</v>
      </c>
    </row>
    <row r="240" spans="1:26" x14ac:dyDescent="0.35">
      <c r="A240" s="291" t="s">
        <v>317</v>
      </c>
      <c r="B240" s="291" t="s">
        <v>2</v>
      </c>
      <c r="C240" s="291" t="s">
        <v>3</v>
      </c>
      <c r="D240" t="s">
        <v>4</v>
      </c>
      <c r="E240" t="s">
        <v>5</v>
      </c>
      <c r="F240" t="s">
        <v>6</v>
      </c>
      <c r="G240" t="s">
        <v>7</v>
      </c>
      <c r="H240" t="s">
        <v>8</v>
      </c>
    </row>
    <row r="241" spans="1:37" x14ac:dyDescent="0.35">
      <c r="A241" s="291" t="s">
        <v>0</v>
      </c>
      <c r="B241" s="291" t="s">
        <v>0</v>
      </c>
      <c r="C241" s="291" t="s">
        <v>17</v>
      </c>
      <c r="D241" t="s">
        <v>377</v>
      </c>
      <c r="E241" t="s">
        <v>378</v>
      </c>
      <c r="F241" t="s">
        <v>379</v>
      </c>
      <c r="G241" t="s">
        <v>380</v>
      </c>
      <c r="H241" t="s">
        <v>381</v>
      </c>
      <c r="AB241" t="s">
        <v>2526</v>
      </c>
      <c r="AC241" t="s">
        <v>2525</v>
      </c>
      <c r="AD241" t="s">
        <v>2524</v>
      </c>
      <c r="AE241" t="s">
        <v>2523</v>
      </c>
      <c r="AF241" t="s">
        <v>759</v>
      </c>
      <c r="AG241" t="s">
        <v>2522</v>
      </c>
      <c r="AH241" t="s">
        <v>2521</v>
      </c>
      <c r="AI241" t="s">
        <v>2520</v>
      </c>
      <c r="AJ241" t="s">
        <v>2519</v>
      </c>
      <c r="AK241" t="s">
        <v>2518</v>
      </c>
    </row>
    <row r="242" spans="1:37" x14ac:dyDescent="0.35">
      <c r="A242" s="291" t="s">
        <v>2816</v>
      </c>
      <c r="B242" s="291" t="s">
        <v>31</v>
      </c>
      <c r="C242" s="293">
        <v>939</v>
      </c>
      <c r="D242" s="1">
        <v>15</v>
      </c>
      <c r="E242" s="1">
        <v>44</v>
      </c>
      <c r="F242" s="1">
        <v>1</v>
      </c>
      <c r="G242" s="1">
        <v>-999</v>
      </c>
      <c r="H242" s="1">
        <v>0</v>
      </c>
      <c r="X242" t="str">
        <f>LEFT(MID(A242,FIND("(",A242)+1,LEN(A242)),FIND(")",MID(A242,FIND("(",A242)+1,LEN(A242)))-1)</f>
        <v>GRN</v>
      </c>
      <c r="Z242" t="str">
        <f>Y243</f>
        <v>Excluded</v>
      </c>
      <c r="AB242">
        <v>6</v>
      </c>
      <c r="AC242" s="238">
        <v>32318</v>
      </c>
      <c r="AD242" s="238">
        <f>AH242+AF242</f>
        <v>17928</v>
      </c>
      <c r="AE242" s="227">
        <f>SUM(AD242/AC242*100)</f>
        <v>55.473729810012998</v>
      </c>
      <c r="AF242">
        <v>140</v>
      </c>
      <c r="AG242" s="227">
        <f>SUM(AF242/AC242*100)</f>
        <v>0.43319512346061018</v>
      </c>
      <c r="AH242" s="238">
        <v>17788</v>
      </c>
      <c r="AI242">
        <v>10</v>
      </c>
      <c r="AJ242">
        <v>4</v>
      </c>
      <c r="AK242" s="227">
        <f>SUM(AJ242/AI242*100)</f>
        <v>40</v>
      </c>
    </row>
    <row r="243" spans="1:37" x14ac:dyDescent="0.35">
      <c r="A243" s="291" t="s">
        <v>0</v>
      </c>
      <c r="B243" s="291" t="s">
        <v>0</v>
      </c>
      <c r="C243" s="293">
        <v>939</v>
      </c>
      <c r="D243" s="2">
        <v>954</v>
      </c>
      <c r="E243" s="2">
        <v>998</v>
      </c>
      <c r="F243" s="2">
        <v>999</v>
      </c>
      <c r="G243" s="2">
        <v>0</v>
      </c>
      <c r="H243" s="2">
        <v>0</v>
      </c>
      <c r="Y243" t="str">
        <f>IF(EXACT(A242,UPPER(A242)),"Elected","Excluded")</f>
        <v>Excluded</v>
      </c>
    </row>
    <row r="244" spans="1:37" x14ac:dyDescent="0.35">
      <c r="A244" s="291" t="s">
        <v>2837</v>
      </c>
      <c r="B244" s="291" t="s">
        <v>33</v>
      </c>
      <c r="C244" s="293">
        <v>1478</v>
      </c>
      <c r="D244" s="1">
        <v>39</v>
      </c>
      <c r="E244" s="1">
        <v>107</v>
      </c>
      <c r="F244" s="1">
        <v>6</v>
      </c>
      <c r="G244" s="1">
        <v>174</v>
      </c>
      <c r="H244" s="1">
        <v>372</v>
      </c>
      <c r="X244" t="str">
        <f t="shared" ref="X244" si="201">LEFT(MID(A244,FIND("(",A244)+1,LEN(A244)),FIND(")",MID(A244,FIND("(",A244)+1,LEN(A244)))-1)</f>
        <v>NON-P</v>
      </c>
      <c r="Z244" t="str">
        <f>Y245</f>
        <v>Elected</v>
      </c>
      <c r="AC244" t="s">
        <v>3692</v>
      </c>
      <c r="AD244" t="s">
        <v>3693</v>
      </c>
    </row>
    <row r="245" spans="1:37" x14ac:dyDescent="0.35">
      <c r="A245" s="291" t="s">
        <v>0</v>
      </c>
      <c r="B245" s="291" t="s">
        <v>0</v>
      </c>
      <c r="C245" s="293">
        <v>1478</v>
      </c>
      <c r="D245" s="2">
        <v>1517</v>
      </c>
      <c r="E245" s="2">
        <v>1624</v>
      </c>
      <c r="F245" s="2">
        <v>1630</v>
      </c>
      <c r="G245" s="2">
        <v>1804</v>
      </c>
      <c r="H245" s="2">
        <v>2176</v>
      </c>
      <c r="Y245" t="str">
        <f t="shared" ref="Y245" si="202">IF(EXACT(A244,UPPER(A244)),"Elected","Excluded")</f>
        <v>Elected</v>
      </c>
      <c r="AC245">
        <v>6</v>
      </c>
      <c r="AD245">
        <v>6</v>
      </c>
    </row>
    <row r="246" spans="1:37" x14ac:dyDescent="0.35">
      <c r="A246" s="291" t="s">
        <v>382</v>
      </c>
      <c r="B246" s="291" t="s">
        <v>33</v>
      </c>
      <c r="C246" s="293">
        <v>2593</v>
      </c>
      <c r="D246" s="1">
        <v>0</v>
      </c>
      <c r="E246" s="1">
        <v>0</v>
      </c>
      <c r="F246" s="1">
        <v>-51</v>
      </c>
      <c r="G246" s="1">
        <v>0</v>
      </c>
      <c r="H246" s="1">
        <v>0</v>
      </c>
      <c r="X246" t="str">
        <f t="shared" ref="X246" si="203">LEFT(MID(A246,FIND("(",A246)+1,LEN(A246)),FIND(")",MID(A246,FIND("(",A246)+1,LEN(A246)))-1)</f>
        <v>FG</v>
      </c>
      <c r="Z246" t="str">
        <f t="shared" ref="Z246" si="204">Y247</f>
        <v>Elected</v>
      </c>
    </row>
    <row r="247" spans="1:37" x14ac:dyDescent="0.35">
      <c r="A247" s="291" t="s">
        <v>0</v>
      </c>
      <c r="B247" s="291" t="s">
        <v>0</v>
      </c>
      <c r="C247" s="293">
        <v>2593</v>
      </c>
      <c r="D247" s="2">
        <v>2593</v>
      </c>
      <c r="E247" s="2">
        <v>2593</v>
      </c>
      <c r="F247" s="2">
        <v>2542</v>
      </c>
      <c r="G247" s="2">
        <v>2542</v>
      </c>
      <c r="H247" s="2">
        <v>2542</v>
      </c>
      <c r="Y247" t="str">
        <f t="shared" ref="Y247" si="205">IF(EXACT(A246,UPPER(A246)),"Elected","Excluded")</f>
        <v>Elected</v>
      </c>
    </row>
    <row r="248" spans="1:37" x14ac:dyDescent="0.35">
      <c r="A248" s="291" t="s">
        <v>2856</v>
      </c>
      <c r="B248" s="291" t="s">
        <v>33</v>
      </c>
      <c r="C248" s="293">
        <v>1337</v>
      </c>
      <c r="D248" s="1">
        <v>34</v>
      </c>
      <c r="E248" s="1">
        <v>185</v>
      </c>
      <c r="F248" s="1">
        <v>9</v>
      </c>
      <c r="G248" s="1">
        <v>49</v>
      </c>
      <c r="H248" s="1">
        <v>282</v>
      </c>
      <c r="X248" t="str">
        <f t="shared" ref="X248" si="206">LEFT(MID(A248,FIND("(",A248)+1,LEN(A248)),FIND(")",MID(A248,FIND("(",A248)+1,LEN(A248)))-1)</f>
        <v>INDI</v>
      </c>
      <c r="Z248" t="str">
        <f t="shared" ref="Z248" si="207">Y249</f>
        <v>Excluded</v>
      </c>
    </row>
    <row r="249" spans="1:37" x14ac:dyDescent="0.35">
      <c r="A249" s="291" t="s">
        <v>0</v>
      </c>
      <c r="B249" s="291" t="s">
        <v>0</v>
      </c>
      <c r="C249" s="293">
        <v>1337</v>
      </c>
      <c r="D249" s="2">
        <v>1371</v>
      </c>
      <c r="E249" s="2">
        <v>1556</v>
      </c>
      <c r="F249" s="2">
        <v>1565</v>
      </c>
      <c r="G249" s="2">
        <v>1614</v>
      </c>
      <c r="H249" s="2">
        <v>1896</v>
      </c>
      <c r="Y249" t="str">
        <f t="shared" ref="Y249" si="208">IF(EXACT(A248,UPPER(A248)),"Elected","Excluded")</f>
        <v>Excluded</v>
      </c>
    </row>
    <row r="250" spans="1:37" x14ac:dyDescent="0.35">
      <c r="A250" s="291" t="s">
        <v>383</v>
      </c>
      <c r="B250" s="291" t="s">
        <v>33</v>
      </c>
      <c r="C250" s="293">
        <v>2508</v>
      </c>
      <c r="D250" s="1">
        <v>76</v>
      </c>
      <c r="E250" s="1">
        <v>0</v>
      </c>
      <c r="F250" s="1">
        <v>0</v>
      </c>
      <c r="G250" s="1">
        <v>0</v>
      </c>
      <c r="H250" s="1">
        <v>0</v>
      </c>
      <c r="X250" t="str">
        <f t="shared" ref="X250" si="209">LEFT(MID(A250,FIND("(",A250)+1,LEN(A250)),FIND(")",MID(A250,FIND("(",A250)+1,LEN(A250)))-1)</f>
        <v>FF</v>
      </c>
      <c r="Z250" t="str">
        <f>Y251</f>
        <v>Elected</v>
      </c>
    </row>
    <row r="251" spans="1:37" x14ac:dyDescent="0.35">
      <c r="A251" s="291" t="s">
        <v>0</v>
      </c>
      <c r="B251" s="291" t="s">
        <v>0</v>
      </c>
      <c r="C251" s="293">
        <v>2508</v>
      </c>
      <c r="D251" s="2">
        <v>2584</v>
      </c>
      <c r="E251" s="2">
        <v>2584</v>
      </c>
      <c r="F251" s="2">
        <v>2584</v>
      </c>
      <c r="G251" s="2">
        <v>2584</v>
      </c>
      <c r="H251" s="2">
        <v>2584</v>
      </c>
      <c r="Y251" t="str">
        <f t="shared" ref="Y251" si="210">IF(EXACT(A250,UPPER(A250)),"Elected","Excluded")</f>
        <v>Elected</v>
      </c>
    </row>
    <row r="252" spans="1:37" x14ac:dyDescent="0.35">
      <c r="A252" s="291" t="s">
        <v>384</v>
      </c>
      <c r="B252" s="291" t="s">
        <v>33</v>
      </c>
      <c r="C252" s="293">
        <v>2058</v>
      </c>
      <c r="D252" s="1">
        <v>27</v>
      </c>
      <c r="E252" s="1">
        <v>31</v>
      </c>
      <c r="F252" s="1">
        <v>20</v>
      </c>
      <c r="G252" s="1">
        <v>133</v>
      </c>
      <c r="H252" s="1">
        <v>150</v>
      </c>
      <c r="X252" t="str">
        <f t="shared" ref="X252" si="211">LEFT(MID(A252,FIND("(",A252)+1,LEN(A252)),FIND(")",MID(A252,FIND("(",A252)+1,LEN(A252)))-1)</f>
        <v>FG</v>
      </c>
      <c r="Z252" t="str">
        <f t="shared" ref="Z252" si="212">Y253</f>
        <v>Elected</v>
      </c>
    </row>
    <row r="253" spans="1:37" x14ac:dyDescent="0.35">
      <c r="A253" s="291" t="s">
        <v>0</v>
      </c>
      <c r="B253" s="291" t="s">
        <v>0</v>
      </c>
      <c r="C253" s="293">
        <v>2058</v>
      </c>
      <c r="D253" s="2">
        <v>2085</v>
      </c>
      <c r="E253" s="2">
        <v>2116</v>
      </c>
      <c r="F253" s="2">
        <v>2136</v>
      </c>
      <c r="G253" s="2">
        <v>2269</v>
      </c>
      <c r="H253" s="2">
        <v>2419</v>
      </c>
      <c r="Y253" t="str">
        <f t="shared" ref="Y253" si="213">IF(EXACT(A252,UPPER(A252)),"Elected","Excluded")</f>
        <v>Elected</v>
      </c>
    </row>
    <row r="254" spans="1:37" x14ac:dyDescent="0.35">
      <c r="A254" s="291" t="s">
        <v>385</v>
      </c>
      <c r="B254" s="291" t="s">
        <v>31</v>
      </c>
      <c r="C254" s="293">
        <v>2376</v>
      </c>
      <c r="D254" s="1">
        <v>32</v>
      </c>
      <c r="E254" s="1">
        <v>52</v>
      </c>
      <c r="F254" s="1">
        <v>13</v>
      </c>
      <c r="G254" s="1">
        <v>266</v>
      </c>
      <c r="H254" s="1">
        <v>0</v>
      </c>
      <c r="X254" t="str">
        <f t="shared" ref="X254" si="214">LEFT(MID(A254,FIND("(",A254)+1,LEN(A254)),FIND(")",MID(A254,FIND("(",A254)+1,LEN(A254)))-1)</f>
        <v>FG</v>
      </c>
      <c r="Z254" t="str">
        <f t="shared" ref="Z254" si="215">Y255</f>
        <v>Elected</v>
      </c>
    </row>
    <row r="255" spans="1:37" x14ac:dyDescent="0.35">
      <c r="A255" s="291" t="s">
        <v>0</v>
      </c>
      <c r="B255" s="291" t="s">
        <v>0</v>
      </c>
      <c r="C255" s="293">
        <v>2376</v>
      </c>
      <c r="D255" s="2">
        <v>2408</v>
      </c>
      <c r="E255" s="2">
        <v>2460</v>
      </c>
      <c r="F255" s="2">
        <v>2473</v>
      </c>
      <c r="G255" s="2">
        <v>2739</v>
      </c>
      <c r="H255" s="2">
        <v>2739</v>
      </c>
      <c r="Y255" t="str">
        <f t="shared" ref="Y255" si="216">IF(EXACT(A254,UPPER(A254)),"Elected","Excluded")</f>
        <v>Elected</v>
      </c>
    </row>
    <row r="256" spans="1:37" x14ac:dyDescent="0.35">
      <c r="A256" s="291" t="s">
        <v>386</v>
      </c>
      <c r="B256" s="291" t="s">
        <v>31</v>
      </c>
      <c r="C256" s="293">
        <v>2794</v>
      </c>
      <c r="D256" s="1">
        <v>-252</v>
      </c>
      <c r="E256" s="1">
        <v>0</v>
      </c>
      <c r="F256" s="1">
        <v>0</v>
      </c>
      <c r="G256" s="1">
        <v>0</v>
      </c>
      <c r="H256" s="1">
        <v>0</v>
      </c>
      <c r="X256" t="str">
        <f t="shared" ref="X256" si="217">LEFT(MID(A256,FIND("(",A256)+1,LEN(A256)),FIND(")",MID(A256,FIND("(",A256)+1,LEN(A256)))-1)</f>
        <v>FF</v>
      </c>
      <c r="Z256" t="str">
        <f t="shared" ref="Z256" si="218">Y257</f>
        <v>Elected</v>
      </c>
    </row>
    <row r="257" spans="1:26" x14ac:dyDescent="0.35">
      <c r="A257" s="291" t="s">
        <v>0</v>
      </c>
      <c r="B257" s="291" t="s">
        <v>0</v>
      </c>
      <c r="C257" s="293">
        <v>2794</v>
      </c>
      <c r="D257" s="2">
        <v>2542</v>
      </c>
      <c r="E257" s="2">
        <v>2542</v>
      </c>
      <c r="F257" s="2">
        <v>2542</v>
      </c>
      <c r="G257" s="2">
        <v>2542</v>
      </c>
      <c r="H257" s="2">
        <v>2542</v>
      </c>
      <c r="Y257" t="str">
        <f t="shared" ref="Y257" si="219">IF(EXACT(A256,UPPER(A256)),"Elected","Excluded")</f>
        <v>Elected</v>
      </c>
    </row>
    <row r="258" spans="1:26" x14ac:dyDescent="0.35">
      <c r="A258" s="291" t="s">
        <v>2822</v>
      </c>
      <c r="B258" s="291" t="s">
        <v>31</v>
      </c>
      <c r="C258" s="293">
        <v>588</v>
      </c>
      <c r="D258" s="1">
        <v>12</v>
      </c>
      <c r="E258" s="1">
        <v>-600</v>
      </c>
      <c r="F258" s="1">
        <v>0</v>
      </c>
      <c r="G258" s="1">
        <v>0</v>
      </c>
      <c r="H258" s="1">
        <v>0</v>
      </c>
      <c r="X258" t="str">
        <f t="shared" ref="X258" si="220">LEFT(MID(A258,FIND("(",A258)+1,LEN(A258)),FIND(")",MID(A258,FIND("(",A258)+1,LEN(A258)))-1)</f>
        <v>ANT</v>
      </c>
      <c r="Z258" t="str">
        <f t="shared" ref="Z258" si="221">Y259</f>
        <v>Excluded</v>
      </c>
    </row>
    <row r="259" spans="1:26" x14ac:dyDescent="0.35">
      <c r="A259" s="291" t="s">
        <v>0</v>
      </c>
      <c r="B259" s="291" t="s">
        <v>0</v>
      </c>
      <c r="C259" s="293">
        <v>588</v>
      </c>
      <c r="D259" s="2">
        <v>600</v>
      </c>
      <c r="E259" s="2">
        <v>0</v>
      </c>
      <c r="F259" s="2">
        <v>0</v>
      </c>
      <c r="G259" s="2">
        <v>0</v>
      </c>
      <c r="H259" s="2">
        <v>0</v>
      </c>
      <c r="Y259" t="str">
        <f t="shared" ref="Y259" si="222">IF(EXACT(A258,UPPER(A258)),"Elected","Excluded")</f>
        <v>Excluded</v>
      </c>
    </row>
    <row r="260" spans="1:26" x14ac:dyDescent="0.35">
      <c r="A260" s="291" t="s">
        <v>387</v>
      </c>
      <c r="B260" s="291" t="s">
        <v>33</v>
      </c>
      <c r="C260" s="293">
        <v>1117</v>
      </c>
      <c r="D260" s="1">
        <v>17</v>
      </c>
      <c r="E260" s="1">
        <v>58</v>
      </c>
      <c r="F260" s="1">
        <v>2</v>
      </c>
      <c r="G260" s="1">
        <v>172</v>
      </c>
      <c r="H260" s="1">
        <v>-1366</v>
      </c>
      <c r="X260" t="str">
        <f t="shared" ref="X260" si="223">LEFT(MID(A260,FIND("(",A260)+1,LEN(A260)),FIND(")",MID(A260,FIND("(",A260)+1,LEN(A260)))-1)</f>
        <v>SF</v>
      </c>
      <c r="Z260" t="str">
        <f t="shared" ref="Z260" si="224">Y261</f>
        <v>Excluded</v>
      </c>
    </row>
    <row r="261" spans="1:26" x14ac:dyDescent="0.35">
      <c r="A261" s="291" t="s">
        <v>0</v>
      </c>
      <c r="B261" s="291" t="s">
        <v>0</v>
      </c>
      <c r="C261" s="293">
        <v>1117</v>
      </c>
      <c r="D261" s="2">
        <v>1134</v>
      </c>
      <c r="E261" s="2">
        <v>1192</v>
      </c>
      <c r="F261" s="2">
        <v>1194</v>
      </c>
      <c r="G261" s="2">
        <v>1366</v>
      </c>
      <c r="H261" s="2">
        <v>0</v>
      </c>
      <c r="Y261" t="str">
        <f t="shared" ref="Y261" si="225">IF(EXACT(A260,UPPER(A260)),"Elected","Excluded")</f>
        <v>Excluded</v>
      </c>
    </row>
    <row r="262" spans="1:26" x14ac:dyDescent="0.35">
      <c r="A262" s="291" t="s">
        <v>47</v>
      </c>
      <c r="B262" s="291" t="s">
        <v>0</v>
      </c>
      <c r="C262" s="292">
        <v>0</v>
      </c>
      <c r="D262" s="1">
        <f>(D242+D244+D246+D248+D250+D252+D254+D256+D258+D260)*(-1)</f>
        <v>0</v>
      </c>
      <c r="E262" s="1">
        <f t="shared" ref="E262:H262" si="226">(E242+E244+E246+E248+E250+E252+E254+E256+E258+E260)*(-1)</f>
        <v>123</v>
      </c>
      <c r="F262" s="1">
        <f t="shared" si="226"/>
        <v>0</v>
      </c>
      <c r="G262" s="1">
        <f t="shared" si="226"/>
        <v>205</v>
      </c>
      <c r="H262" s="1">
        <f t="shared" si="226"/>
        <v>562</v>
      </c>
    </row>
    <row r="263" spans="1:26" x14ac:dyDescent="0.35">
      <c r="A263" s="291" t="s">
        <v>0</v>
      </c>
      <c r="B263" s="291" t="s">
        <v>0</v>
      </c>
      <c r="C263" s="293">
        <v>0</v>
      </c>
      <c r="D263" s="2">
        <v>0</v>
      </c>
      <c r="E263" s="2">
        <v>123</v>
      </c>
      <c r="F263" s="2">
        <v>123</v>
      </c>
      <c r="G263" s="2">
        <v>328</v>
      </c>
      <c r="H263" s="2">
        <v>890</v>
      </c>
    </row>
    <row r="264" spans="1:26" x14ac:dyDescent="0.35">
      <c r="A264" t="s">
        <v>48</v>
      </c>
      <c r="B264" t="s">
        <v>0</v>
      </c>
      <c r="C264" s="2">
        <v>17788</v>
      </c>
      <c r="D264" s="2">
        <v>17788</v>
      </c>
      <c r="E264" s="2">
        <v>17788</v>
      </c>
      <c r="F264" s="2">
        <v>17788</v>
      </c>
      <c r="G264" s="2">
        <v>17788</v>
      </c>
      <c r="H264" s="2">
        <v>17788</v>
      </c>
    </row>
    <row r="268" spans="1:26" x14ac:dyDescent="0.35">
      <c r="A268" t="s">
        <v>0</v>
      </c>
      <c r="B268" t="s">
        <v>0</v>
      </c>
      <c r="C268" t="s">
        <v>0</v>
      </c>
      <c r="D268" t="s">
        <v>0</v>
      </c>
      <c r="E268" t="s">
        <v>0</v>
      </c>
      <c r="F268" t="s">
        <v>0</v>
      </c>
      <c r="G268" t="s">
        <v>0</v>
      </c>
      <c r="H268" t="s">
        <v>0</v>
      </c>
      <c r="I268" t="s">
        <v>0</v>
      </c>
    </row>
    <row r="269" spans="1:26" x14ac:dyDescent="0.35">
      <c r="A269" t="s">
        <v>0</v>
      </c>
      <c r="B269" t="s">
        <v>0</v>
      </c>
      <c r="C269" t="s">
        <v>0</v>
      </c>
      <c r="D269" t="s">
        <v>0</v>
      </c>
      <c r="E269" t="s">
        <v>0</v>
      </c>
      <c r="F269" t="s">
        <v>0</v>
      </c>
      <c r="G269" t="s">
        <v>0</v>
      </c>
      <c r="H269" t="s">
        <v>0</v>
      </c>
      <c r="I269" t="s">
        <v>0</v>
      </c>
    </row>
    <row r="270" spans="1:26" x14ac:dyDescent="0.35">
      <c r="A270" t="s">
        <v>0</v>
      </c>
      <c r="B270" t="s">
        <v>0</v>
      </c>
      <c r="C270" t="s">
        <v>0</v>
      </c>
      <c r="D270" t="s">
        <v>0</v>
      </c>
      <c r="E270" t="s">
        <v>0</v>
      </c>
      <c r="F270" t="s">
        <v>0</v>
      </c>
      <c r="G270" t="s">
        <v>0</v>
      </c>
      <c r="H270" t="s">
        <v>0</v>
      </c>
      <c r="I270" t="s">
        <v>0</v>
      </c>
    </row>
    <row r="271" spans="1:26" x14ac:dyDescent="0.35">
      <c r="A271" t="s">
        <v>0</v>
      </c>
      <c r="B271" t="s">
        <v>0</v>
      </c>
      <c r="C271" t="s">
        <v>0</v>
      </c>
      <c r="D271" t="s">
        <v>0</v>
      </c>
      <c r="E271" t="s">
        <v>0</v>
      </c>
      <c r="F271" t="s">
        <v>0</v>
      </c>
      <c r="G271" t="s">
        <v>0</v>
      </c>
      <c r="H271" t="s">
        <v>0</v>
      </c>
      <c r="I271" t="s">
        <v>0</v>
      </c>
    </row>
    <row r="272" spans="1:26" x14ac:dyDescent="0.35">
      <c r="A272" t="s">
        <v>0</v>
      </c>
      <c r="B272" t="s">
        <v>0</v>
      </c>
      <c r="C272" t="s">
        <v>0</v>
      </c>
      <c r="D272" t="s">
        <v>0</v>
      </c>
      <c r="E272" t="s">
        <v>0</v>
      </c>
      <c r="F272" t="s">
        <v>0</v>
      </c>
      <c r="G272" t="s">
        <v>0</v>
      </c>
      <c r="H272" t="s">
        <v>0</v>
      </c>
      <c r="I272" t="s">
        <v>0</v>
      </c>
    </row>
    <row r="273" spans="1:37" x14ac:dyDescent="0.35">
      <c r="A273" t="s">
        <v>0</v>
      </c>
      <c r="B273" t="s">
        <v>0</v>
      </c>
      <c r="C273" t="s">
        <v>0</v>
      </c>
      <c r="D273" t="s">
        <v>0</v>
      </c>
      <c r="E273" t="s">
        <v>0</v>
      </c>
      <c r="F273" t="s">
        <v>0</v>
      </c>
      <c r="G273" t="s">
        <v>0</v>
      </c>
      <c r="H273" t="s">
        <v>0</v>
      </c>
      <c r="I273" t="s">
        <v>0</v>
      </c>
    </row>
    <row r="274" spans="1:37" x14ac:dyDescent="0.35">
      <c r="A274" t="s">
        <v>0</v>
      </c>
      <c r="B274" t="s">
        <v>0</v>
      </c>
      <c r="C274" t="s">
        <v>0</v>
      </c>
      <c r="D274" t="s">
        <v>0</v>
      </c>
      <c r="E274" t="s">
        <v>0</v>
      </c>
      <c r="F274" t="s">
        <v>0</v>
      </c>
      <c r="G274" t="s">
        <v>0</v>
      </c>
      <c r="H274" t="s">
        <v>0</v>
      </c>
      <c r="I274" t="s">
        <v>0</v>
      </c>
    </row>
    <row r="275" spans="1:37" x14ac:dyDescent="0.35">
      <c r="A275" s="291" t="s">
        <v>317</v>
      </c>
      <c r="B275" s="291" t="s">
        <v>2</v>
      </c>
      <c r="C275" s="291" t="s">
        <v>3</v>
      </c>
      <c r="D275" t="s">
        <v>4</v>
      </c>
      <c r="E275" t="s">
        <v>5</v>
      </c>
      <c r="F275" t="s">
        <v>6</v>
      </c>
      <c r="G275" t="s">
        <v>7</v>
      </c>
      <c r="H275" t="s">
        <v>8</v>
      </c>
      <c r="I275" t="s">
        <v>9</v>
      </c>
    </row>
    <row r="276" spans="1:37" x14ac:dyDescent="0.35">
      <c r="A276" s="291" t="s">
        <v>0</v>
      </c>
      <c r="B276" s="291" t="s">
        <v>0</v>
      </c>
      <c r="C276" s="291" t="s">
        <v>17</v>
      </c>
      <c r="D276" t="s">
        <v>388</v>
      </c>
      <c r="E276" t="s">
        <v>389</v>
      </c>
      <c r="F276" t="s">
        <v>390</v>
      </c>
      <c r="G276" t="s">
        <v>391</v>
      </c>
      <c r="H276" t="s">
        <v>392</v>
      </c>
      <c r="I276" t="s">
        <v>393</v>
      </c>
      <c r="AB276" t="s">
        <v>2526</v>
      </c>
      <c r="AC276" t="s">
        <v>2525</v>
      </c>
      <c r="AD276" t="s">
        <v>2524</v>
      </c>
      <c r="AE276" t="s">
        <v>2523</v>
      </c>
      <c r="AF276" t="s">
        <v>759</v>
      </c>
      <c r="AG276" t="s">
        <v>2522</v>
      </c>
      <c r="AH276" t="s">
        <v>2521</v>
      </c>
      <c r="AI276" t="s">
        <v>2520</v>
      </c>
      <c r="AJ276" t="s">
        <v>2519</v>
      </c>
      <c r="AK276" t="s">
        <v>2518</v>
      </c>
    </row>
    <row r="277" spans="1:37" x14ac:dyDescent="0.35">
      <c r="A277" s="291" t="s">
        <v>394</v>
      </c>
      <c r="B277" s="291" t="s">
        <v>33</v>
      </c>
      <c r="C277" s="293">
        <v>322</v>
      </c>
      <c r="D277" s="1">
        <v>24</v>
      </c>
      <c r="E277" s="1">
        <v>15</v>
      </c>
      <c r="F277" s="1">
        <v>12</v>
      </c>
      <c r="G277" s="1">
        <v>2</v>
      </c>
      <c r="H277" s="1">
        <v>14</v>
      </c>
      <c r="I277" s="1">
        <v>-389</v>
      </c>
      <c r="X277" t="str">
        <f>LEFT(MID(A277,FIND("(",A277)+1,LEN(A277)),FIND(")",MID(A277,FIND("(",A277)+1,LEN(A277)))-1)</f>
        <v>TIP</v>
      </c>
      <c r="Z277" t="str">
        <f>Y278</f>
        <v>Excluded</v>
      </c>
      <c r="AB277">
        <v>5</v>
      </c>
      <c r="AC277" s="238">
        <v>23585</v>
      </c>
      <c r="AD277" s="238">
        <f>AH277+AF277</f>
        <v>11852</v>
      </c>
      <c r="AE277" s="227">
        <f>SUM(AD277/AC277*100)</f>
        <v>50.252278990884037</v>
      </c>
      <c r="AF277">
        <v>105</v>
      </c>
      <c r="AG277" s="227">
        <f>SUM(AF277/AC277*100)</f>
        <v>0.44519821920712316</v>
      </c>
      <c r="AH277" s="238">
        <v>11747</v>
      </c>
      <c r="AI277">
        <v>10</v>
      </c>
      <c r="AJ277">
        <v>1</v>
      </c>
      <c r="AK277" s="227">
        <f>SUM(AJ277/AI277*100)</f>
        <v>10</v>
      </c>
    </row>
    <row r="278" spans="1:37" x14ac:dyDescent="0.35">
      <c r="A278" s="291" t="s">
        <v>0</v>
      </c>
      <c r="B278" s="291" t="s">
        <v>0</v>
      </c>
      <c r="C278" s="293">
        <v>322</v>
      </c>
      <c r="D278" s="2">
        <v>346</v>
      </c>
      <c r="E278" s="2">
        <v>361</v>
      </c>
      <c r="F278" s="2">
        <v>373</v>
      </c>
      <c r="G278" s="2">
        <v>375</v>
      </c>
      <c r="H278" s="2">
        <v>389</v>
      </c>
      <c r="I278" s="2">
        <v>0</v>
      </c>
      <c r="Y278" t="str">
        <f>IF(EXACT(A277,UPPER(A277)),"Elected","Excluded")</f>
        <v>Excluded</v>
      </c>
    </row>
    <row r="279" spans="1:37" x14ac:dyDescent="0.35">
      <c r="A279" s="291" t="s">
        <v>395</v>
      </c>
      <c r="B279" s="291" t="s">
        <v>33</v>
      </c>
      <c r="C279" s="293">
        <v>233</v>
      </c>
      <c r="D279" s="1">
        <v>22</v>
      </c>
      <c r="E279" s="1">
        <v>21</v>
      </c>
      <c r="F279" s="1">
        <v>23</v>
      </c>
      <c r="G279" s="1">
        <v>34</v>
      </c>
      <c r="H279" s="1">
        <v>-333</v>
      </c>
      <c r="I279" s="1">
        <v>0</v>
      </c>
      <c r="X279" t="str">
        <f t="shared" ref="X279" si="227">LEFT(MID(A279,FIND("(",A279)+1,LEN(A279)),FIND(")",MID(A279,FIND("(",A279)+1,LEN(A279)))-1)</f>
        <v>SD</v>
      </c>
      <c r="Z279" t="str">
        <f>Y280</f>
        <v>Excluded</v>
      </c>
      <c r="AC279" t="s">
        <v>3692</v>
      </c>
      <c r="AD279" t="s">
        <v>3693</v>
      </c>
    </row>
    <row r="280" spans="1:37" x14ac:dyDescent="0.35">
      <c r="A280" s="291" t="s">
        <v>0</v>
      </c>
      <c r="B280" s="291" t="s">
        <v>0</v>
      </c>
      <c r="C280" s="293">
        <v>233</v>
      </c>
      <c r="D280" s="2">
        <v>255</v>
      </c>
      <c r="E280" s="2">
        <v>276</v>
      </c>
      <c r="F280" s="2">
        <v>299</v>
      </c>
      <c r="G280" s="2">
        <v>333</v>
      </c>
      <c r="H280" s="2">
        <v>0</v>
      </c>
      <c r="I280" s="2">
        <v>0</v>
      </c>
      <c r="Y280" t="str">
        <f t="shared" ref="Y280" si="228">IF(EXACT(A279,UPPER(A279)),"Elected","Excluded")</f>
        <v>Excluded</v>
      </c>
      <c r="AC280">
        <v>5</v>
      </c>
      <c r="AD280">
        <v>5</v>
      </c>
    </row>
    <row r="281" spans="1:37" x14ac:dyDescent="0.35">
      <c r="A281" s="291" t="s">
        <v>151</v>
      </c>
      <c r="B281" s="291" t="s">
        <v>33</v>
      </c>
      <c r="C281" s="293">
        <v>1076</v>
      </c>
      <c r="D281" s="1">
        <v>215</v>
      </c>
      <c r="E281" s="1">
        <v>268</v>
      </c>
      <c r="F281" s="1">
        <v>70</v>
      </c>
      <c r="G281" s="1">
        <v>30</v>
      </c>
      <c r="H281" s="1">
        <v>38</v>
      </c>
      <c r="I281" s="1">
        <v>164</v>
      </c>
      <c r="X281" t="str">
        <f t="shared" ref="X281" si="229">LEFT(MID(A281,FIND("(",A281)+1,LEN(A281)),FIND(")",MID(A281,FIND("(",A281)+1,LEN(A281)))-1)</f>
        <v>FF</v>
      </c>
      <c r="Z281" t="str">
        <f t="shared" ref="Z281" si="230">Y282</f>
        <v>Elected</v>
      </c>
    </row>
    <row r="282" spans="1:37" x14ac:dyDescent="0.35">
      <c r="A282" s="291" t="s">
        <v>0</v>
      </c>
      <c r="B282" s="291" t="s">
        <v>0</v>
      </c>
      <c r="C282" s="293">
        <v>1076</v>
      </c>
      <c r="D282" s="2">
        <v>1291</v>
      </c>
      <c r="E282" s="2">
        <v>1559</v>
      </c>
      <c r="F282" s="2">
        <v>1629</v>
      </c>
      <c r="G282" s="2">
        <v>1659</v>
      </c>
      <c r="H282" s="2">
        <v>1697</v>
      </c>
      <c r="I282" s="2">
        <v>1861</v>
      </c>
      <c r="Y282" t="str">
        <f t="shared" ref="Y282" si="231">IF(EXACT(A281,UPPER(A281)),"Elected","Excluded")</f>
        <v>Elected</v>
      </c>
    </row>
    <row r="283" spans="1:37" x14ac:dyDescent="0.35">
      <c r="A283" s="291" t="s">
        <v>2849</v>
      </c>
      <c r="B283" s="291" t="s">
        <v>33</v>
      </c>
      <c r="C283" s="293">
        <v>2239</v>
      </c>
      <c r="D283" s="1">
        <v>0</v>
      </c>
      <c r="E283" s="1">
        <v>0</v>
      </c>
      <c r="F283" s="1">
        <v>-281</v>
      </c>
      <c r="G283" s="1">
        <v>0</v>
      </c>
      <c r="H283" s="1">
        <v>0</v>
      </c>
      <c r="I283" s="1">
        <v>0</v>
      </c>
      <c r="X283" t="str">
        <f t="shared" ref="X283" si="232">LEFT(MID(A283,FIND("(",A283)+1,LEN(A283)),FIND(")",MID(A283,FIND("(",A283)+1,LEN(A283)))-1)</f>
        <v>LAB</v>
      </c>
      <c r="Z283" t="str">
        <f t="shared" ref="Z283" si="233">Y284</f>
        <v>Elected</v>
      </c>
    </row>
    <row r="284" spans="1:37" x14ac:dyDescent="0.35">
      <c r="A284" s="291" t="s">
        <v>0</v>
      </c>
      <c r="B284" s="291" t="s">
        <v>0</v>
      </c>
      <c r="C284" s="293">
        <v>2239</v>
      </c>
      <c r="D284" s="2">
        <v>2239</v>
      </c>
      <c r="E284" s="2">
        <v>2239</v>
      </c>
      <c r="F284" s="2">
        <v>1958</v>
      </c>
      <c r="G284" s="2">
        <v>1958</v>
      </c>
      <c r="H284" s="2">
        <v>1958</v>
      </c>
      <c r="I284" s="2">
        <v>1958</v>
      </c>
      <c r="Y284" t="str">
        <f t="shared" ref="Y284" si="234">IF(EXACT(A283,UPPER(A283)),"Elected","Excluded")</f>
        <v>Elected</v>
      </c>
    </row>
    <row r="285" spans="1:37" x14ac:dyDescent="0.35">
      <c r="A285" s="291" t="s">
        <v>2817</v>
      </c>
      <c r="B285" s="291" t="s">
        <v>33</v>
      </c>
      <c r="C285" s="293">
        <v>134</v>
      </c>
      <c r="D285" s="1">
        <v>18</v>
      </c>
      <c r="E285" s="1">
        <v>18</v>
      </c>
      <c r="F285" s="1">
        <v>13</v>
      </c>
      <c r="G285" s="1">
        <v>-183</v>
      </c>
      <c r="H285" s="1">
        <v>0</v>
      </c>
      <c r="I285" s="1">
        <v>0</v>
      </c>
      <c r="X285" t="str">
        <f t="shared" ref="X285" si="235">LEFT(MID(A285,FIND("(",A285)+1,LEN(A285)),FIND(")",MID(A285,FIND("(",A285)+1,LEN(A285)))-1)</f>
        <v>GRN</v>
      </c>
      <c r="Z285" t="str">
        <f>Y286</f>
        <v>Excluded</v>
      </c>
    </row>
    <row r="286" spans="1:37" x14ac:dyDescent="0.35">
      <c r="A286" s="291" t="s">
        <v>0</v>
      </c>
      <c r="B286" s="291" t="s">
        <v>0</v>
      </c>
      <c r="C286" s="293">
        <v>134</v>
      </c>
      <c r="D286" s="2">
        <v>152</v>
      </c>
      <c r="E286" s="2">
        <v>170</v>
      </c>
      <c r="F286" s="2">
        <v>183</v>
      </c>
      <c r="G286" s="2">
        <v>0</v>
      </c>
      <c r="H286" s="2">
        <v>0</v>
      </c>
      <c r="I286" s="2">
        <v>0</v>
      </c>
      <c r="Y286" t="str">
        <f t="shared" ref="Y286" si="236">IF(EXACT(A285,UPPER(A285)),"Elected","Excluded")</f>
        <v>Excluded</v>
      </c>
    </row>
    <row r="287" spans="1:37" x14ac:dyDescent="0.35">
      <c r="A287" s="291" t="s">
        <v>396</v>
      </c>
      <c r="B287" s="291" t="s">
        <v>33</v>
      </c>
      <c r="C287" s="293">
        <v>2571</v>
      </c>
      <c r="D287" s="1">
        <v>0</v>
      </c>
      <c r="E287" s="1">
        <v>-613</v>
      </c>
      <c r="F287" s="1">
        <v>0</v>
      </c>
      <c r="G287" s="1">
        <v>0</v>
      </c>
      <c r="H287" s="1">
        <v>0</v>
      </c>
      <c r="I287" s="1">
        <v>0</v>
      </c>
      <c r="X287" t="str">
        <f t="shared" ref="X287" si="237">LEFT(MID(A287,FIND("(",A287)+1,LEN(A287)),FIND(")",MID(A287,FIND("(",A287)+1,LEN(A287)))-1)</f>
        <v>FG</v>
      </c>
      <c r="Z287" t="str">
        <f t="shared" ref="Z287" si="238">Y288</f>
        <v>Elected</v>
      </c>
    </row>
    <row r="288" spans="1:37" x14ac:dyDescent="0.35">
      <c r="A288" s="291" t="s">
        <v>0</v>
      </c>
      <c r="B288" s="291" t="s">
        <v>0</v>
      </c>
      <c r="C288" s="293">
        <v>2571</v>
      </c>
      <c r="D288" s="2">
        <v>2571</v>
      </c>
      <c r="E288" s="2">
        <v>1958</v>
      </c>
      <c r="F288" s="2">
        <v>1958</v>
      </c>
      <c r="G288" s="2">
        <v>1958</v>
      </c>
      <c r="H288" s="2">
        <v>1958</v>
      </c>
      <c r="I288" s="2">
        <v>1958</v>
      </c>
      <c r="Y288" t="str">
        <f t="shared" ref="Y288" si="239">IF(EXACT(A287,UPPER(A287)),"Elected","Excluded")</f>
        <v>Elected</v>
      </c>
    </row>
    <row r="289" spans="1:26" x14ac:dyDescent="0.35">
      <c r="A289" s="291" t="s">
        <v>397</v>
      </c>
      <c r="B289" s="291" t="s">
        <v>33</v>
      </c>
      <c r="C289" s="293">
        <v>1329</v>
      </c>
      <c r="D289" s="1">
        <v>254</v>
      </c>
      <c r="E289" s="1">
        <v>207</v>
      </c>
      <c r="F289" s="1">
        <v>84</v>
      </c>
      <c r="G289" s="1">
        <v>37</v>
      </c>
      <c r="H289" s="1">
        <v>60</v>
      </c>
      <c r="I289" s="1">
        <v>0</v>
      </c>
      <c r="X289" t="str">
        <f t="shared" ref="X289" si="240">LEFT(MID(A289,FIND("(",A289)+1,LEN(A289)),FIND(")",MID(A289,FIND("(",A289)+1,LEN(A289)))-1)</f>
        <v>FF</v>
      </c>
      <c r="Z289" t="str">
        <f t="shared" ref="Z289" si="241">Y290</f>
        <v>Elected</v>
      </c>
    </row>
    <row r="290" spans="1:26" x14ac:dyDescent="0.35">
      <c r="A290" s="291" t="s">
        <v>0</v>
      </c>
      <c r="B290" s="291" t="s">
        <v>0</v>
      </c>
      <c r="C290" s="293">
        <v>1329</v>
      </c>
      <c r="D290" s="2">
        <v>1583</v>
      </c>
      <c r="E290" s="2">
        <v>1790</v>
      </c>
      <c r="F290" s="2">
        <v>1874</v>
      </c>
      <c r="G290" s="2">
        <v>1911</v>
      </c>
      <c r="H290" s="2">
        <v>1971</v>
      </c>
      <c r="I290" s="2">
        <v>1971</v>
      </c>
      <c r="Y290" t="str">
        <f t="shared" ref="Y290" si="242">IF(EXACT(A289,UPPER(A289)),"Elected","Excluded")</f>
        <v>Elected</v>
      </c>
    </row>
    <row r="291" spans="1:26" x14ac:dyDescent="0.35">
      <c r="A291" s="291" t="s">
        <v>398</v>
      </c>
      <c r="B291" s="291" t="s">
        <v>31</v>
      </c>
      <c r="C291" s="293">
        <v>866</v>
      </c>
      <c r="D291" s="1">
        <v>89</v>
      </c>
      <c r="E291" s="1">
        <v>57</v>
      </c>
      <c r="F291" s="1">
        <v>65</v>
      </c>
      <c r="G291" s="1">
        <v>23</v>
      </c>
      <c r="H291" s="1">
        <v>105</v>
      </c>
      <c r="I291" s="1">
        <v>197</v>
      </c>
      <c r="X291" t="str">
        <f t="shared" ref="X291" si="243">LEFT(MID(A291,FIND("(",A291)+1,LEN(A291)),FIND(")",MID(A291,FIND("(",A291)+1,LEN(A291)))-1)</f>
        <v>SF</v>
      </c>
      <c r="Z291" t="str">
        <f t="shared" ref="Z291" si="244">Y292</f>
        <v>Excluded</v>
      </c>
    </row>
    <row r="292" spans="1:26" x14ac:dyDescent="0.35">
      <c r="A292" s="291" t="s">
        <v>0</v>
      </c>
      <c r="B292" s="291" t="s">
        <v>0</v>
      </c>
      <c r="C292" s="293">
        <v>866</v>
      </c>
      <c r="D292" s="2">
        <v>955</v>
      </c>
      <c r="E292" s="2">
        <v>1012</v>
      </c>
      <c r="F292" s="2">
        <v>1077</v>
      </c>
      <c r="G292" s="2">
        <v>1100</v>
      </c>
      <c r="H292" s="2">
        <v>1205</v>
      </c>
      <c r="I292" s="2">
        <v>1402</v>
      </c>
      <c r="Y292" t="str">
        <f t="shared" ref="Y292" si="245">IF(EXACT(A291,UPPER(A291)),"Elected","Excluded")</f>
        <v>Excluded</v>
      </c>
    </row>
    <row r="293" spans="1:26" x14ac:dyDescent="0.35">
      <c r="A293" s="291" t="s">
        <v>399</v>
      </c>
      <c r="B293" s="291" t="s">
        <v>33</v>
      </c>
      <c r="C293" s="293">
        <v>2615</v>
      </c>
      <c r="D293" s="1">
        <v>-657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X293" t="str">
        <f t="shared" ref="X293" si="246">LEFT(MID(A293,FIND("(",A293)+1,LEN(A293)),FIND(")",MID(A293,FIND("(",A293)+1,LEN(A293)))-1)</f>
        <v>FG</v>
      </c>
      <c r="Z293" t="str">
        <f t="shared" ref="Z293" si="247">Y294</f>
        <v>Elected</v>
      </c>
    </row>
    <row r="294" spans="1:26" x14ac:dyDescent="0.35">
      <c r="A294" s="291" t="s">
        <v>0</v>
      </c>
      <c r="B294" s="291" t="s">
        <v>0</v>
      </c>
      <c r="C294" s="293">
        <v>2615</v>
      </c>
      <c r="D294" s="2">
        <v>1958</v>
      </c>
      <c r="E294" s="2">
        <v>1958</v>
      </c>
      <c r="F294" s="2">
        <v>1958</v>
      </c>
      <c r="G294" s="2">
        <v>1958</v>
      </c>
      <c r="H294" s="2">
        <v>1958</v>
      </c>
      <c r="I294" s="2">
        <v>1958</v>
      </c>
      <c r="Y294" t="str">
        <f t="shared" ref="Y294" si="248">IF(EXACT(A293,UPPER(A293)),"Elected","Excluded")</f>
        <v>Elected</v>
      </c>
    </row>
    <row r="295" spans="1:26" x14ac:dyDescent="0.35">
      <c r="A295" s="291" t="s">
        <v>2823</v>
      </c>
      <c r="B295" s="291" t="s">
        <v>33</v>
      </c>
      <c r="C295" s="293">
        <v>362</v>
      </c>
      <c r="D295" s="1">
        <v>35</v>
      </c>
      <c r="E295" s="1">
        <v>27</v>
      </c>
      <c r="F295" s="1">
        <v>14</v>
      </c>
      <c r="G295" s="1">
        <v>16</v>
      </c>
      <c r="H295" s="1">
        <v>28</v>
      </c>
      <c r="I295" s="1">
        <v>-482</v>
      </c>
      <c r="X295" t="str">
        <f t="shared" ref="X295" si="249">LEFT(MID(A295,FIND("(",A295)+1,LEN(A295)),FIND(")",MID(A295,FIND("(",A295)+1,LEN(A295)))-1)</f>
        <v>ANT</v>
      </c>
      <c r="Z295" t="str">
        <f t="shared" ref="Z295" si="250">Y296</f>
        <v>Excluded</v>
      </c>
    </row>
    <row r="296" spans="1:26" x14ac:dyDescent="0.35">
      <c r="A296" s="291" t="s">
        <v>0</v>
      </c>
      <c r="B296" s="291" t="s">
        <v>0</v>
      </c>
      <c r="C296" s="293">
        <v>362</v>
      </c>
      <c r="D296" s="2">
        <v>397</v>
      </c>
      <c r="E296" s="2">
        <v>424</v>
      </c>
      <c r="F296" s="2">
        <v>438</v>
      </c>
      <c r="G296" s="2">
        <v>454</v>
      </c>
      <c r="H296" s="2">
        <v>482</v>
      </c>
      <c r="I296" s="2">
        <v>0</v>
      </c>
      <c r="Y296" t="str">
        <f t="shared" ref="Y296" si="251">IF(EXACT(A295,UPPER(A295)),"Elected","Excluded")</f>
        <v>Excluded</v>
      </c>
    </row>
    <row r="297" spans="1:26" x14ac:dyDescent="0.35">
      <c r="A297" s="291" t="s">
        <v>47</v>
      </c>
      <c r="B297" s="291" t="s">
        <v>0</v>
      </c>
      <c r="C297" s="292">
        <v>0</v>
      </c>
      <c r="D297" s="1">
        <f>(D277+D279+D281+D283+D285+D287+D289+D291+D293+D295)*(-1)</f>
        <v>0</v>
      </c>
      <c r="E297" s="1">
        <f t="shared" ref="E297:I297" si="252">(E277+E279+E281+E283+E285+E287+E289+E291+E293+E295)*(-1)</f>
        <v>0</v>
      </c>
      <c r="F297" s="1">
        <f t="shared" si="252"/>
        <v>0</v>
      </c>
      <c r="G297" s="1">
        <f t="shared" si="252"/>
        <v>41</v>
      </c>
      <c r="H297" s="1">
        <f t="shared" si="252"/>
        <v>88</v>
      </c>
      <c r="I297" s="1">
        <f t="shared" si="252"/>
        <v>510</v>
      </c>
    </row>
    <row r="298" spans="1:26" x14ac:dyDescent="0.35">
      <c r="A298" s="291" t="s">
        <v>0</v>
      </c>
      <c r="B298" s="291" t="s">
        <v>0</v>
      </c>
      <c r="C298" s="293">
        <v>0</v>
      </c>
      <c r="D298" s="2">
        <v>0</v>
      </c>
      <c r="E298" s="2">
        <v>0</v>
      </c>
      <c r="F298" s="2">
        <v>0</v>
      </c>
      <c r="G298" s="2">
        <v>41</v>
      </c>
      <c r="H298" s="2">
        <v>129</v>
      </c>
      <c r="I298" s="2">
        <v>639</v>
      </c>
    </row>
    <row r="299" spans="1:26" x14ac:dyDescent="0.35">
      <c r="A299" t="s">
        <v>48</v>
      </c>
      <c r="B299" t="s">
        <v>0</v>
      </c>
      <c r="C299" s="2">
        <v>11747</v>
      </c>
      <c r="D299" s="2">
        <v>11747</v>
      </c>
      <c r="E299" s="2">
        <v>11747</v>
      </c>
      <c r="F299" s="2">
        <v>11747</v>
      </c>
      <c r="G299" s="2">
        <v>11747</v>
      </c>
      <c r="H299" s="2">
        <v>11747</v>
      </c>
      <c r="I299" s="2">
        <v>11747</v>
      </c>
    </row>
    <row r="303" spans="1:26" x14ac:dyDescent="0.35">
      <c r="A303" t="s">
        <v>0</v>
      </c>
      <c r="B303" t="s">
        <v>0</v>
      </c>
      <c r="C303" t="s">
        <v>0</v>
      </c>
      <c r="D303" t="s">
        <v>0</v>
      </c>
      <c r="E303" t="s">
        <v>0</v>
      </c>
      <c r="F303" t="s">
        <v>0</v>
      </c>
      <c r="G303" t="s">
        <v>0</v>
      </c>
      <c r="H303" t="s">
        <v>0</v>
      </c>
      <c r="I303" t="s">
        <v>0</v>
      </c>
      <c r="J303" t="s">
        <v>0</v>
      </c>
      <c r="K303" t="s">
        <v>0</v>
      </c>
      <c r="L303" t="s">
        <v>0</v>
      </c>
      <c r="M303" t="s">
        <v>0</v>
      </c>
      <c r="N303" t="s">
        <v>0</v>
      </c>
    </row>
    <row r="304" spans="1:26" x14ac:dyDescent="0.35">
      <c r="A304" t="s">
        <v>0</v>
      </c>
      <c r="B304" t="s">
        <v>0</v>
      </c>
      <c r="C304" t="s">
        <v>0</v>
      </c>
      <c r="D304" t="s">
        <v>0</v>
      </c>
      <c r="E304" t="s">
        <v>0</v>
      </c>
      <c r="F304" t="s">
        <v>0</v>
      </c>
      <c r="G304" t="s">
        <v>0</v>
      </c>
      <c r="H304" t="s">
        <v>0</v>
      </c>
      <c r="I304" t="s">
        <v>0</v>
      </c>
      <c r="J304" t="s">
        <v>0</v>
      </c>
      <c r="K304" t="s">
        <v>0</v>
      </c>
      <c r="L304" t="s">
        <v>0</v>
      </c>
      <c r="M304" t="s">
        <v>0</v>
      </c>
      <c r="N304" t="s">
        <v>0</v>
      </c>
    </row>
    <row r="305" spans="1:37" x14ac:dyDescent="0.35">
      <c r="A305" t="s">
        <v>0</v>
      </c>
      <c r="B305" t="s">
        <v>0</v>
      </c>
      <c r="C305" t="s">
        <v>0</v>
      </c>
      <c r="D305" t="s">
        <v>0</v>
      </c>
      <c r="E305" t="s">
        <v>0</v>
      </c>
      <c r="F305" t="s">
        <v>0</v>
      </c>
      <c r="G305" t="s">
        <v>0</v>
      </c>
      <c r="H305" t="s">
        <v>0</v>
      </c>
      <c r="I305" t="s">
        <v>0</v>
      </c>
      <c r="J305" t="s">
        <v>0</v>
      </c>
      <c r="K305" t="s">
        <v>0</v>
      </c>
      <c r="L305" t="s">
        <v>0</v>
      </c>
      <c r="M305" t="s">
        <v>0</v>
      </c>
      <c r="N305" t="s">
        <v>0</v>
      </c>
    </row>
    <row r="306" spans="1:37" x14ac:dyDescent="0.35">
      <c r="A306" t="s">
        <v>0</v>
      </c>
      <c r="B306" t="s">
        <v>0</v>
      </c>
      <c r="C306" t="s">
        <v>0</v>
      </c>
      <c r="D306" t="s">
        <v>0</v>
      </c>
      <c r="E306" t="s">
        <v>0</v>
      </c>
      <c r="F306" t="s">
        <v>0</v>
      </c>
      <c r="G306" t="s">
        <v>0</v>
      </c>
      <c r="H306" t="s">
        <v>0</v>
      </c>
      <c r="I306" t="s">
        <v>0</v>
      </c>
      <c r="J306" t="s">
        <v>0</v>
      </c>
      <c r="K306" t="s">
        <v>0</v>
      </c>
      <c r="L306" t="s">
        <v>0</v>
      </c>
      <c r="M306" t="s">
        <v>0</v>
      </c>
      <c r="N306" t="s">
        <v>0</v>
      </c>
    </row>
    <row r="307" spans="1:37" x14ac:dyDescent="0.35">
      <c r="A307" t="s">
        <v>0</v>
      </c>
      <c r="B307" t="s">
        <v>0</v>
      </c>
      <c r="C307" t="s">
        <v>0</v>
      </c>
      <c r="D307" t="s">
        <v>0</v>
      </c>
      <c r="E307" t="s">
        <v>0</v>
      </c>
      <c r="F307" t="s">
        <v>0</v>
      </c>
      <c r="G307" t="s">
        <v>0</v>
      </c>
      <c r="H307" t="s">
        <v>0</v>
      </c>
      <c r="I307" t="s">
        <v>0</v>
      </c>
      <c r="J307" t="s">
        <v>0</v>
      </c>
      <c r="K307" t="s">
        <v>0</v>
      </c>
      <c r="L307" t="s">
        <v>0</v>
      </c>
      <c r="M307" t="s">
        <v>0</v>
      </c>
      <c r="N307" t="s">
        <v>0</v>
      </c>
    </row>
    <row r="308" spans="1:37" x14ac:dyDescent="0.35">
      <c r="A308" t="s">
        <v>0</v>
      </c>
      <c r="B308" t="s">
        <v>0</v>
      </c>
      <c r="C308" t="s">
        <v>0</v>
      </c>
      <c r="D308" t="s">
        <v>0</v>
      </c>
      <c r="E308" t="s">
        <v>0</v>
      </c>
      <c r="F308" t="s">
        <v>0</v>
      </c>
      <c r="G308" t="s">
        <v>0</v>
      </c>
      <c r="H308" t="s">
        <v>0</v>
      </c>
      <c r="I308" t="s">
        <v>0</v>
      </c>
      <c r="J308" t="s">
        <v>0</v>
      </c>
      <c r="K308" t="s">
        <v>0</v>
      </c>
      <c r="L308" t="s">
        <v>0</v>
      </c>
      <c r="M308" t="s">
        <v>0</v>
      </c>
      <c r="N308" t="s">
        <v>0</v>
      </c>
    </row>
    <row r="309" spans="1:37" x14ac:dyDescent="0.35">
      <c r="A309" t="s">
        <v>0</v>
      </c>
      <c r="B309" t="s">
        <v>0</v>
      </c>
      <c r="C309" t="s">
        <v>0</v>
      </c>
      <c r="D309" t="s">
        <v>0</v>
      </c>
      <c r="E309" t="s">
        <v>0</v>
      </c>
      <c r="F309" t="s">
        <v>0</v>
      </c>
      <c r="G309" t="s">
        <v>0</v>
      </c>
      <c r="H309" t="s">
        <v>0</v>
      </c>
      <c r="I309" t="s">
        <v>0</v>
      </c>
      <c r="J309" t="s">
        <v>0</v>
      </c>
      <c r="K309" t="s">
        <v>0</v>
      </c>
      <c r="L309" t="s">
        <v>0</v>
      </c>
      <c r="M309" t="s">
        <v>0</v>
      </c>
      <c r="N309" t="s">
        <v>0</v>
      </c>
    </row>
    <row r="310" spans="1:37" x14ac:dyDescent="0.35">
      <c r="A310" s="291" t="s">
        <v>243</v>
      </c>
      <c r="B310" s="291" t="s">
        <v>2</v>
      </c>
      <c r="C310" s="291" t="s">
        <v>3</v>
      </c>
      <c r="D310" t="s">
        <v>4</v>
      </c>
      <c r="E310" t="s">
        <v>5</v>
      </c>
      <c r="F310" t="s">
        <v>6</v>
      </c>
      <c r="G310" t="s">
        <v>7</v>
      </c>
      <c r="H310" t="s">
        <v>8</v>
      </c>
      <c r="I310" t="s">
        <v>9</v>
      </c>
      <c r="J310" t="s">
        <v>10</v>
      </c>
      <c r="K310" t="s">
        <v>11</v>
      </c>
      <c r="L310" t="s">
        <v>12</v>
      </c>
      <c r="M310" t="s">
        <v>13</v>
      </c>
      <c r="N310" t="s">
        <v>14</v>
      </c>
    </row>
    <row r="311" spans="1:37" x14ac:dyDescent="0.35">
      <c r="A311" s="291" t="s">
        <v>0</v>
      </c>
      <c r="B311" s="291" t="s">
        <v>0</v>
      </c>
      <c r="C311" s="291" t="s">
        <v>17</v>
      </c>
      <c r="D311" t="s">
        <v>400</v>
      </c>
      <c r="E311" t="s">
        <v>401</v>
      </c>
      <c r="F311" t="s">
        <v>402</v>
      </c>
      <c r="G311" t="s">
        <v>403</v>
      </c>
      <c r="H311" t="s">
        <v>404</v>
      </c>
      <c r="I311" t="s">
        <v>405</v>
      </c>
      <c r="J311" t="s">
        <v>406</v>
      </c>
      <c r="K311" t="s">
        <v>407</v>
      </c>
      <c r="L311" t="s">
        <v>408</v>
      </c>
      <c r="M311" t="s">
        <v>409</v>
      </c>
      <c r="N311" t="s">
        <v>410</v>
      </c>
      <c r="AB311" t="s">
        <v>2526</v>
      </c>
      <c r="AC311" t="s">
        <v>2525</v>
      </c>
      <c r="AD311" t="s">
        <v>2524</v>
      </c>
      <c r="AE311" t="s">
        <v>2523</v>
      </c>
      <c r="AF311" t="s">
        <v>759</v>
      </c>
      <c r="AG311" t="s">
        <v>2522</v>
      </c>
      <c r="AH311" t="s">
        <v>2521</v>
      </c>
      <c r="AI311" t="s">
        <v>2520</v>
      </c>
      <c r="AJ311" t="s">
        <v>2519</v>
      </c>
      <c r="AK311" t="s">
        <v>2518</v>
      </c>
    </row>
    <row r="312" spans="1:37" x14ac:dyDescent="0.35">
      <c r="A312" s="291" t="s">
        <v>411</v>
      </c>
      <c r="B312" s="291" t="s">
        <v>31</v>
      </c>
      <c r="C312" s="293">
        <v>715</v>
      </c>
      <c r="D312" s="1">
        <v>39</v>
      </c>
      <c r="E312" s="1">
        <v>1</v>
      </c>
      <c r="F312" s="1">
        <v>10</v>
      </c>
      <c r="G312" s="1">
        <v>9</v>
      </c>
      <c r="H312" s="1">
        <v>31</v>
      </c>
      <c r="I312" s="1">
        <v>31</v>
      </c>
      <c r="J312" s="1">
        <v>28</v>
      </c>
      <c r="K312" s="1">
        <v>41</v>
      </c>
      <c r="L312" s="1">
        <v>14</v>
      </c>
      <c r="M312" s="1">
        <v>-919</v>
      </c>
      <c r="N312" s="1">
        <v>0</v>
      </c>
      <c r="X312" t="str">
        <f>LEFT(MID(A312,FIND("(",A312)+1,LEN(A312)),FIND(")",MID(A312,FIND("(",A312)+1,LEN(A312)))-1)</f>
        <v>SF</v>
      </c>
      <c r="Z312" t="str">
        <f>Y313</f>
        <v>Excluded</v>
      </c>
      <c r="AB312">
        <v>7</v>
      </c>
      <c r="AC312" s="238">
        <v>36438</v>
      </c>
      <c r="AD312" s="238">
        <f>AH312+AF312</f>
        <v>16357</v>
      </c>
      <c r="AE312" s="227">
        <f>SUM(AD312/AC312*100)</f>
        <v>44.889950052143369</v>
      </c>
      <c r="AF312">
        <v>157</v>
      </c>
      <c r="AG312" s="227">
        <f>SUM(AF312/AC312*100)</f>
        <v>0.43086887315439926</v>
      </c>
      <c r="AH312" s="238">
        <v>16200</v>
      </c>
      <c r="AI312">
        <v>16</v>
      </c>
      <c r="AJ312">
        <v>8</v>
      </c>
      <c r="AK312" s="227">
        <f>SUM(AJ312/AI312*100)</f>
        <v>50</v>
      </c>
    </row>
    <row r="313" spans="1:37" x14ac:dyDescent="0.35">
      <c r="A313" s="291" t="s">
        <v>0</v>
      </c>
      <c r="B313" s="291" t="s">
        <v>0</v>
      </c>
      <c r="C313" s="293">
        <v>715</v>
      </c>
      <c r="D313" s="2">
        <v>754</v>
      </c>
      <c r="E313" s="2">
        <v>755</v>
      </c>
      <c r="F313" s="2">
        <v>765</v>
      </c>
      <c r="G313" s="2">
        <v>774</v>
      </c>
      <c r="H313" s="2">
        <v>805</v>
      </c>
      <c r="I313" s="2">
        <v>836</v>
      </c>
      <c r="J313" s="2">
        <v>864</v>
      </c>
      <c r="K313" s="2">
        <v>905</v>
      </c>
      <c r="L313" s="2">
        <v>919</v>
      </c>
      <c r="M313" s="2">
        <v>0</v>
      </c>
      <c r="N313" s="2">
        <v>0</v>
      </c>
      <c r="Y313" t="str">
        <f>IF(EXACT(A312,UPPER(A312)),"Elected","Excluded")</f>
        <v>Excluded</v>
      </c>
    </row>
    <row r="314" spans="1:37" x14ac:dyDescent="0.35">
      <c r="A314" s="291" t="s">
        <v>412</v>
      </c>
      <c r="B314" s="291" t="s">
        <v>31</v>
      </c>
      <c r="C314" s="293">
        <v>1053</v>
      </c>
      <c r="D314" s="1">
        <v>39</v>
      </c>
      <c r="E314" s="1">
        <v>7</v>
      </c>
      <c r="F314" s="1">
        <v>2</v>
      </c>
      <c r="G314" s="1">
        <v>7</v>
      </c>
      <c r="H314" s="1">
        <v>24</v>
      </c>
      <c r="I314" s="1">
        <v>4</v>
      </c>
      <c r="J314" s="1">
        <v>74</v>
      </c>
      <c r="K314" s="1">
        <v>43</v>
      </c>
      <c r="L314" s="1">
        <v>14</v>
      </c>
      <c r="M314" s="1">
        <v>61</v>
      </c>
      <c r="N314" s="1">
        <v>140</v>
      </c>
      <c r="X314" t="str">
        <f t="shared" ref="X314" si="253">LEFT(MID(A314,FIND("(",A314)+1,LEN(A314)),FIND(")",MID(A314,FIND("(",A314)+1,LEN(A314)))-1)</f>
        <v>FF</v>
      </c>
      <c r="Z314" t="str">
        <f>Y315</f>
        <v>Elected</v>
      </c>
      <c r="AC314" t="s">
        <v>3692</v>
      </c>
      <c r="AD314" t="s">
        <v>3693</v>
      </c>
    </row>
    <row r="315" spans="1:37" x14ac:dyDescent="0.35">
      <c r="A315" s="291" t="s">
        <v>0</v>
      </c>
      <c r="B315" s="291" t="s">
        <v>0</v>
      </c>
      <c r="C315" s="293">
        <v>1053</v>
      </c>
      <c r="D315" s="2">
        <v>1092</v>
      </c>
      <c r="E315" s="2">
        <v>1099</v>
      </c>
      <c r="F315" s="2">
        <v>1101</v>
      </c>
      <c r="G315" s="2">
        <v>1108</v>
      </c>
      <c r="H315" s="2">
        <v>1132</v>
      </c>
      <c r="I315" s="2">
        <v>1136</v>
      </c>
      <c r="J315" s="2">
        <v>1210</v>
      </c>
      <c r="K315" s="2">
        <v>1253</v>
      </c>
      <c r="L315" s="2">
        <v>1267</v>
      </c>
      <c r="M315" s="2">
        <v>1328</v>
      </c>
      <c r="N315" s="2">
        <v>1468</v>
      </c>
      <c r="Y315" t="str">
        <f t="shared" ref="Y315" si="254">IF(EXACT(A314,UPPER(A314)),"Elected","Excluded")</f>
        <v>Elected</v>
      </c>
      <c r="AC315">
        <v>3</v>
      </c>
      <c r="AD315">
        <v>3</v>
      </c>
    </row>
    <row r="316" spans="1:37" x14ac:dyDescent="0.35">
      <c r="A316" s="291" t="s">
        <v>2838</v>
      </c>
      <c r="B316" s="291" t="s">
        <v>33</v>
      </c>
      <c r="C316" s="293">
        <v>862</v>
      </c>
      <c r="D316" s="1">
        <v>36</v>
      </c>
      <c r="E316" s="1">
        <v>3</v>
      </c>
      <c r="F316" s="1">
        <v>19</v>
      </c>
      <c r="G316" s="1">
        <v>19</v>
      </c>
      <c r="H316" s="1">
        <v>7</v>
      </c>
      <c r="I316" s="1">
        <v>48</v>
      </c>
      <c r="J316" s="1">
        <v>185</v>
      </c>
      <c r="K316" s="1">
        <v>153</v>
      </c>
      <c r="L316" s="1">
        <v>20</v>
      </c>
      <c r="M316" s="1">
        <v>194</v>
      </c>
      <c r="N316" s="1">
        <v>289</v>
      </c>
      <c r="X316" t="str">
        <f t="shared" ref="X316" si="255">LEFT(MID(A316,FIND("(",A316)+1,LEN(A316)),FIND(")",MID(A316,FIND("(",A316)+1,LEN(A316)))-1)</f>
        <v>NON-P</v>
      </c>
      <c r="Z316" t="str">
        <f t="shared" ref="Z316" si="256">Y317</f>
        <v>Elected</v>
      </c>
    </row>
    <row r="317" spans="1:37" x14ac:dyDescent="0.35">
      <c r="A317" s="291" t="s">
        <v>0</v>
      </c>
      <c r="B317" s="291" t="s">
        <v>0</v>
      </c>
      <c r="C317" s="293">
        <v>862</v>
      </c>
      <c r="D317" s="2">
        <v>898</v>
      </c>
      <c r="E317" s="2">
        <v>901</v>
      </c>
      <c r="F317" s="2">
        <v>920</v>
      </c>
      <c r="G317" s="2">
        <v>939</v>
      </c>
      <c r="H317" s="2">
        <v>946</v>
      </c>
      <c r="I317" s="2">
        <v>994</v>
      </c>
      <c r="J317" s="2">
        <v>1179</v>
      </c>
      <c r="K317" s="2">
        <v>1332</v>
      </c>
      <c r="L317" s="2">
        <v>1352</v>
      </c>
      <c r="M317" s="2">
        <v>1546</v>
      </c>
      <c r="N317" s="2">
        <v>1835</v>
      </c>
      <c r="Y317" t="str">
        <f t="shared" ref="Y317" si="257">IF(EXACT(A316,UPPER(A316)),"Elected","Excluded")</f>
        <v>Elected</v>
      </c>
    </row>
    <row r="318" spans="1:37" x14ac:dyDescent="0.35">
      <c r="A318" s="291" t="s">
        <v>2839</v>
      </c>
      <c r="B318" s="291" t="s">
        <v>33</v>
      </c>
      <c r="C318" s="293">
        <v>654</v>
      </c>
      <c r="D318" s="1">
        <v>27</v>
      </c>
      <c r="E318" s="1">
        <v>3</v>
      </c>
      <c r="F318" s="1">
        <v>11</v>
      </c>
      <c r="G318" s="1">
        <v>20</v>
      </c>
      <c r="H318" s="1">
        <v>8</v>
      </c>
      <c r="I318" s="1">
        <v>19</v>
      </c>
      <c r="J318" s="1">
        <v>-742</v>
      </c>
      <c r="K318" s="1">
        <v>0</v>
      </c>
      <c r="L318" s="1">
        <v>0</v>
      </c>
      <c r="M318" s="1">
        <v>0</v>
      </c>
      <c r="N318" s="1">
        <v>0</v>
      </c>
      <c r="X318" t="str">
        <f t="shared" ref="X318" si="258">LEFT(MID(A318,FIND("(",A318)+1,LEN(A318)),FIND(")",MID(A318,FIND("(",A318)+1,LEN(A318)))-1)</f>
        <v>NON-P</v>
      </c>
      <c r="Z318" t="str">
        <f t="shared" ref="Z318" si="259">Y319</f>
        <v>Excluded</v>
      </c>
    </row>
    <row r="319" spans="1:37" x14ac:dyDescent="0.35">
      <c r="A319" s="291" t="s">
        <v>0</v>
      </c>
      <c r="B319" s="291" t="s">
        <v>0</v>
      </c>
      <c r="C319" s="293">
        <v>654</v>
      </c>
      <c r="D319" s="2">
        <v>681</v>
      </c>
      <c r="E319" s="2">
        <v>684</v>
      </c>
      <c r="F319" s="2">
        <v>695</v>
      </c>
      <c r="G319" s="2">
        <v>715</v>
      </c>
      <c r="H319" s="2">
        <v>723</v>
      </c>
      <c r="I319" s="2">
        <v>742</v>
      </c>
      <c r="J319" s="2">
        <v>0</v>
      </c>
      <c r="K319" s="2">
        <v>0</v>
      </c>
      <c r="L319" s="2">
        <v>0</v>
      </c>
      <c r="M319" s="2">
        <v>0</v>
      </c>
      <c r="N319" s="2">
        <v>0</v>
      </c>
      <c r="Y319" t="str">
        <f t="shared" ref="Y319" si="260">IF(EXACT(A318,UPPER(A318)),"Elected","Excluded")</f>
        <v>Excluded</v>
      </c>
    </row>
    <row r="320" spans="1:37" x14ac:dyDescent="0.35">
      <c r="A320" s="291" t="s">
        <v>413</v>
      </c>
      <c r="B320" s="291" t="s">
        <v>33</v>
      </c>
      <c r="C320" s="293">
        <v>368</v>
      </c>
      <c r="D320" s="1">
        <v>65</v>
      </c>
      <c r="E320" s="1">
        <v>0</v>
      </c>
      <c r="F320" s="1">
        <v>28</v>
      </c>
      <c r="G320" s="1">
        <v>53</v>
      </c>
      <c r="H320" s="1">
        <v>4</v>
      </c>
      <c r="I320" s="1">
        <v>-518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X320" t="str">
        <f t="shared" ref="X320" si="261">LEFT(MID(A320,FIND("(",A320)+1,LEN(A320)),FIND(")",MID(A320,FIND("(",A320)+1,LEN(A320)))-1)</f>
        <v>IF</v>
      </c>
      <c r="Z320" t="str">
        <f>Y321</f>
        <v>Excluded</v>
      </c>
    </row>
    <row r="321" spans="1:26" x14ac:dyDescent="0.35">
      <c r="A321" s="291" t="s">
        <v>0</v>
      </c>
      <c r="B321" s="291" t="s">
        <v>0</v>
      </c>
      <c r="C321" s="293">
        <v>368</v>
      </c>
      <c r="D321" s="2">
        <v>433</v>
      </c>
      <c r="E321" s="2">
        <v>433</v>
      </c>
      <c r="F321" s="2">
        <v>461</v>
      </c>
      <c r="G321" s="2">
        <v>514</v>
      </c>
      <c r="H321" s="2">
        <v>518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Y321" t="str">
        <f t="shared" ref="Y321" si="262">IF(EXACT(A320,UPPER(A320)),"Elected","Excluded")</f>
        <v>Excluded</v>
      </c>
    </row>
    <row r="322" spans="1:26" x14ac:dyDescent="0.35">
      <c r="A322" s="291" t="s">
        <v>414</v>
      </c>
      <c r="B322" s="291" t="s">
        <v>33</v>
      </c>
      <c r="C322" s="293">
        <v>1400</v>
      </c>
      <c r="D322" s="1">
        <v>22</v>
      </c>
      <c r="E322" s="1">
        <v>22</v>
      </c>
      <c r="F322" s="1">
        <v>5</v>
      </c>
      <c r="G322" s="1">
        <v>11</v>
      </c>
      <c r="H322" s="1">
        <v>42</v>
      </c>
      <c r="I322" s="1">
        <v>4</v>
      </c>
      <c r="J322" s="1">
        <v>143</v>
      </c>
      <c r="K322" s="1">
        <v>40</v>
      </c>
      <c r="L322" s="1">
        <v>18</v>
      </c>
      <c r="M322" s="1">
        <v>64</v>
      </c>
      <c r="N322" s="1">
        <v>101</v>
      </c>
      <c r="X322" t="str">
        <f t="shared" ref="X322" si="263">LEFT(MID(A322,FIND("(",A322)+1,LEN(A322)),FIND(")",MID(A322,FIND("(",A322)+1,LEN(A322)))-1)</f>
        <v>FG</v>
      </c>
      <c r="Z322" t="str">
        <f t="shared" ref="Z322" si="264">Y323</f>
        <v>Elected</v>
      </c>
    </row>
    <row r="323" spans="1:26" x14ac:dyDescent="0.35">
      <c r="A323" s="291" t="s">
        <v>0</v>
      </c>
      <c r="B323" s="291" t="s">
        <v>0</v>
      </c>
      <c r="C323" s="293">
        <v>1400</v>
      </c>
      <c r="D323" s="2">
        <v>1422</v>
      </c>
      <c r="E323" s="2">
        <v>1444</v>
      </c>
      <c r="F323" s="2">
        <v>1449</v>
      </c>
      <c r="G323" s="2">
        <v>1460</v>
      </c>
      <c r="H323" s="2">
        <v>1502</v>
      </c>
      <c r="I323" s="2">
        <v>1506</v>
      </c>
      <c r="J323" s="2">
        <v>1649</v>
      </c>
      <c r="K323" s="2">
        <v>1689</v>
      </c>
      <c r="L323" s="2">
        <v>1707</v>
      </c>
      <c r="M323" s="2">
        <v>1771</v>
      </c>
      <c r="N323" s="2">
        <v>1872</v>
      </c>
      <c r="Y323" t="str">
        <f t="shared" ref="Y323" si="265">IF(EXACT(A322,UPPER(A322)),"Elected","Excluded")</f>
        <v>Elected</v>
      </c>
    </row>
    <row r="324" spans="1:26" x14ac:dyDescent="0.35">
      <c r="A324" s="291" t="s">
        <v>415</v>
      </c>
      <c r="B324" s="291" t="s">
        <v>31</v>
      </c>
      <c r="C324" s="293">
        <v>803</v>
      </c>
      <c r="D324" s="1">
        <v>288</v>
      </c>
      <c r="E324" s="1">
        <v>19</v>
      </c>
      <c r="F324" s="1">
        <v>28</v>
      </c>
      <c r="G324" s="1">
        <v>2</v>
      </c>
      <c r="H324" s="1">
        <v>36</v>
      </c>
      <c r="I324" s="1">
        <v>63</v>
      </c>
      <c r="J324" s="1">
        <v>21</v>
      </c>
      <c r="K324" s="1">
        <v>38</v>
      </c>
      <c r="L324" s="1">
        <v>3</v>
      </c>
      <c r="M324" s="1">
        <v>45</v>
      </c>
      <c r="N324" s="1">
        <v>71</v>
      </c>
      <c r="X324" t="str">
        <f t="shared" ref="X324" si="266">LEFT(MID(A324,FIND("(",A324)+1,LEN(A324)),FIND(")",MID(A324,FIND("(",A324)+1,LEN(A324)))-1)</f>
        <v>FG</v>
      </c>
      <c r="Z324" t="str">
        <f t="shared" ref="Z324" si="267">Y325</f>
        <v>Excluded</v>
      </c>
    </row>
    <row r="325" spans="1:26" x14ac:dyDescent="0.35">
      <c r="A325" s="291" t="s">
        <v>0</v>
      </c>
      <c r="B325" s="291" t="s">
        <v>0</v>
      </c>
      <c r="C325" s="293">
        <v>803</v>
      </c>
      <c r="D325" s="2">
        <v>1091</v>
      </c>
      <c r="E325" s="2">
        <v>1110</v>
      </c>
      <c r="F325" s="2">
        <v>1138</v>
      </c>
      <c r="G325" s="2">
        <v>1140</v>
      </c>
      <c r="H325" s="2">
        <v>1176</v>
      </c>
      <c r="I325" s="2">
        <v>1239</v>
      </c>
      <c r="J325" s="2">
        <v>1260</v>
      </c>
      <c r="K325" s="2">
        <v>1298</v>
      </c>
      <c r="L325" s="2">
        <v>1301</v>
      </c>
      <c r="M325" s="2">
        <v>1346</v>
      </c>
      <c r="N325" s="2">
        <v>1417</v>
      </c>
      <c r="Y325" t="str">
        <f t="shared" ref="Y325" si="268">IF(EXACT(A324,UPPER(A324)),"Elected","Excluded")</f>
        <v>Excluded</v>
      </c>
    </row>
    <row r="326" spans="1:26" x14ac:dyDescent="0.35">
      <c r="A326" s="291" t="s">
        <v>2818</v>
      </c>
      <c r="B326" s="291" t="s">
        <v>31</v>
      </c>
      <c r="C326" s="293">
        <v>387</v>
      </c>
      <c r="D326" s="1">
        <v>12</v>
      </c>
      <c r="E326" s="1">
        <v>1</v>
      </c>
      <c r="F326" s="1">
        <v>7</v>
      </c>
      <c r="G326" s="1">
        <v>7</v>
      </c>
      <c r="H326" s="1">
        <v>-414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X326" t="str">
        <f t="shared" ref="X326" si="269">LEFT(MID(A326,FIND("(",A326)+1,LEN(A326)),FIND(")",MID(A326,FIND("(",A326)+1,LEN(A326)))-1)</f>
        <v>GRN</v>
      </c>
      <c r="Z326" t="str">
        <f t="shared" ref="Z326" si="270">Y327</f>
        <v>Excluded</v>
      </c>
    </row>
    <row r="327" spans="1:26" x14ac:dyDescent="0.35">
      <c r="A327" s="291" t="s">
        <v>0</v>
      </c>
      <c r="B327" s="291" t="s">
        <v>0</v>
      </c>
      <c r="C327" s="293">
        <v>387</v>
      </c>
      <c r="D327" s="2">
        <v>399</v>
      </c>
      <c r="E327" s="2">
        <v>400</v>
      </c>
      <c r="F327" s="2">
        <v>407</v>
      </c>
      <c r="G327" s="2">
        <v>414</v>
      </c>
      <c r="H327" s="2">
        <v>0</v>
      </c>
      <c r="I327" s="2">
        <v>0</v>
      </c>
      <c r="J327" s="2">
        <v>0</v>
      </c>
      <c r="K327" s="2">
        <v>0</v>
      </c>
      <c r="L327" s="2">
        <v>0</v>
      </c>
      <c r="M327" s="2">
        <v>0</v>
      </c>
      <c r="N327" s="2">
        <v>0</v>
      </c>
      <c r="Y327" t="str">
        <f t="shared" ref="Y327" si="271">IF(EXACT(A326,UPPER(A326)),"Elected","Excluded")</f>
        <v>Excluded</v>
      </c>
    </row>
    <row r="328" spans="1:26" x14ac:dyDescent="0.35">
      <c r="A328" s="291" t="s">
        <v>416</v>
      </c>
      <c r="B328" s="291" t="s">
        <v>33</v>
      </c>
      <c r="C328" s="293">
        <v>2116</v>
      </c>
      <c r="D328" s="1">
        <v>0</v>
      </c>
      <c r="E328" s="1">
        <v>-90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X328" t="str">
        <f t="shared" ref="X328" si="272">LEFT(MID(A328,FIND("(",A328)+1,LEN(A328)),FIND(")",MID(A328,FIND("(",A328)+1,LEN(A328)))-1)</f>
        <v>FG</v>
      </c>
      <c r="Z328" t="str">
        <f t="shared" ref="Z328" si="273">Y329</f>
        <v>Elected</v>
      </c>
    </row>
    <row r="329" spans="1:26" x14ac:dyDescent="0.35">
      <c r="A329" s="291" t="s">
        <v>0</v>
      </c>
      <c r="B329" s="291" t="s">
        <v>0</v>
      </c>
      <c r="C329" s="293">
        <v>2116</v>
      </c>
      <c r="D329" s="2">
        <v>2116</v>
      </c>
      <c r="E329" s="2">
        <v>2026</v>
      </c>
      <c r="F329" s="2">
        <v>2026</v>
      </c>
      <c r="G329" s="2">
        <v>2026</v>
      </c>
      <c r="H329" s="2">
        <v>2026</v>
      </c>
      <c r="I329" s="2">
        <v>2026</v>
      </c>
      <c r="J329" s="2">
        <v>2026</v>
      </c>
      <c r="K329" s="2">
        <v>2026</v>
      </c>
      <c r="L329" s="2">
        <v>2026</v>
      </c>
      <c r="M329" s="2">
        <v>2026</v>
      </c>
      <c r="N329" s="2">
        <v>2026</v>
      </c>
      <c r="Y329" t="str">
        <f t="shared" ref="Y329" si="274">IF(EXACT(A328,UPPER(A328)),"Elected","Excluded")</f>
        <v>Elected</v>
      </c>
    </row>
    <row r="330" spans="1:26" x14ac:dyDescent="0.35">
      <c r="A330" s="291" t="s">
        <v>2857</v>
      </c>
      <c r="B330" s="291" t="s">
        <v>31</v>
      </c>
      <c r="C330" s="293">
        <v>595</v>
      </c>
      <c r="D330" s="1">
        <v>40</v>
      </c>
      <c r="E330" s="1">
        <v>3</v>
      </c>
      <c r="F330" s="1">
        <v>20</v>
      </c>
      <c r="G330" s="1">
        <v>24</v>
      </c>
      <c r="H330" s="1">
        <v>12</v>
      </c>
      <c r="I330" s="1">
        <v>105</v>
      </c>
      <c r="J330" s="1">
        <v>35</v>
      </c>
      <c r="K330" s="1">
        <v>-834</v>
      </c>
      <c r="L330" s="1">
        <v>0</v>
      </c>
      <c r="M330" s="1">
        <v>0</v>
      </c>
      <c r="N330" s="1">
        <v>0</v>
      </c>
      <c r="X330" t="str">
        <f t="shared" ref="X330" si="275">LEFT(MID(A330,FIND("(",A330)+1,LEN(A330)),FIND(")",MID(A330,FIND("(",A330)+1,LEN(A330)))-1)</f>
        <v>INDI</v>
      </c>
      <c r="Z330" t="str">
        <f t="shared" ref="Z330" si="276">Y331</f>
        <v>Excluded</v>
      </c>
    </row>
    <row r="331" spans="1:26" x14ac:dyDescent="0.35">
      <c r="A331" s="291" t="s">
        <v>0</v>
      </c>
      <c r="B331" s="291" t="s">
        <v>0</v>
      </c>
      <c r="C331" s="293">
        <v>595</v>
      </c>
      <c r="D331" s="2">
        <v>635</v>
      </c>
      <c r="E331" s="2">
        <v>638</v>
      </c>
      <c r="F331" s="2">
        <v>658</v>
      </c>
      <c r="G331" s="2">
        <v>682</v>
      </c>
      <c r="H331" s="2">
        <v>694</v>
      </c>
      <c r="I331" s="2">
        <v>799</v>
      </c>
      <c r="J331" s="2">
        <v>834</v>
      </c>
      <c r="K331" s="2">
        <v>0</v>
      </c>
      <c r="L331" s="2">
        <v>0</v>
      </c>
      <c r="M331" s="2">
        <v>0</v>
      </c>
      <c r="N331" s="2">
        <v>0</v>
      </c>
      <c r="Y331" t="str">
        <f t="shared" ref="Y331" si="277">IF(EXACT(A330,UPPER(A330)),"Elected","Excluded")</f>
        <v>Excluded</v>
      </c>
    </row>
    <row r="332" spans="1:26" x14ac:dyDescent="0.35">
      <c r="A332" s="291" t="s">
        <v>2840</v>
      </c>
      <c r="B332" s="291" t="s">
        <v>31</v>
      </c>
      <c r="C332" s="293">
        <v>2962</v>
      </c>
      <c r="D332" s="1">
        <v>-936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X332" t="str">
        <f t="shared" ref="X332" si="278">LEFT(MID(A332,FIND("(",A332)+1,LEN(A332)),FIND(")",MID(A332,FIND("(",A332)+1,LEN(A332)))-1)</f>
        <v>NON-P</v>
      </c>
      <c r="Z332" t="str">
        <f t="shared" ref="Z332" si="279">Y333</f>
        <v>Elected</v>
      </c>
    </row>
    <row r="333" spans="1:26" x14ac:dyDescent="0.35">
      <c r="A333" s="291" t="s">
        <v>0</v>
      </c>
      <c r="B333" s="291" t="s">
        <v>0</v>
      </c>
      <c r="C333" s="293">
        <v>2962</v>
      </c>
      <c r="D333" s="2">
        <v>2026</v>
      </c>
      <c r="E333" s="2">
        <v>2026</v>
      </c>
      <c r="F333" s="2">
        <v>2026</v>
      </c>
      <c r="G333" s="2">
        <v>2026</v>
      </c>
      <c r="H333" s="2">
        <v>2026</v>
      </c>
      <c r="I333" s="2">
        <v>2026</v>
      </c>
      <c r="J333" s="2">
        <v>2026</v>
      </c>
      <c r="K333" s="2">
        <v>2026</v>
      </c>
      <c r="L333" s="2">
        <v>2026</v>
      </c>
      <c r="M333" s="2">
        <v>2026</v>
      </c>
      <c r="N333" s="2">
        <v>2026</v>
      </c>
      <c r="Y333" t="str">
        <f t="shared" ref="Y333" si="280">IF(EXACT(A332,UPPER(A332)),"Elected","Excluded")</f>
        <v>Elected</v>
      </c>
    </row>
    <row r="334" spans="1:26" x14ac:dyDescent="0.35">
      <c r="A334" s="291" t="s">
        <v>417</v>
      </c>
      <c r="B334" s="291" t="s">
        <v>33</v>
      </c>
      <c r="C334" s="293">
        <v>1629</v>
      </c>
      <c r="D334" s="1">
        <v>185</v>
      </c>
      <c r="E334" s="1">
        <v>22</v>
      </c>
      <c r="F334" s="1">
        <v>10</v>
      </c>
      <c r="G334" s="1">
        <v>17</v>
      </c>
      <c r="H334" s="1">
        <v>22</v>
      </c>
      <c r="I334" s="1">
        <v>12</v>
      </c>
      <c r="J334" s="1">
        <v>39</v>
      </c>
      <c r="K334" s="1">
        <v>41</v>
      </c>
      <c r="L334" s="1">
        <v>9</v>
      </c>
      <c r="M334" s="1">
        <v>50</v>
      </c>
      <c r="N334" s="1">
        <v>0</v>
      </c>
      <c r="X334" t="str">
        <f t="shared" ref="X334" si="281">LEFT(MID(A334,FIND("(",A334)+1,LEN(A334)),FIND(")",MID(A334,FIND("(",A334)+1,LEN(A334)))-1)</f>
        <v>FF</v>
      </c>
      <c r="Z334" t="str">
        <f t="shared" ref="Z334" si="282">Y335</f>
        <v>Elected</v>
      </c>
    </row>
    <row r="335" spans="1:26" x14ac:dyDescent="0.35">
      <c r="A335" s="291" t="s">
        <v>0</v>
      </c>
      <c r="B335" s="291" t="s">
        <v>0</v>
      </c>
      <c r="C335" s="293">
        <v>1629</v>
      </c>
      <c r="D335" s="2">
        <v>1814</v>
      </c>
      <c r="E335" s="2">
        <v>1836</v>
      </c>
      <c r="F335" s="2">
        <v>1846</v>
      </c>
      <c r="G335" s="2">
        <v>1863</v>
      </c>
      <c r="H335" s="2">
        <v>1885</v>
      </c>
      <c r="I335" s="2">
        <v>1897</v>
      </c>
      <c r="J335" s="2">
        <v>1936</v>
      </c>
      <c r="K335" s="2">
        <v>1977</v>
      </c>
      <c r="L335" s="2">
        <v>1986</v>
      </c>
      <c r="M335" s="2">
        <v>2036</v>
      </c>
      <c r="N335" s="2">
        <v>2036</v>
      </c>
      <c r="Y335" t="str">
        <f t="shared" ref="Y335" si="283">IF(EXACT(A334,UPPER(A334)),"Elected","Excluded")</f>
        <v>Elected</v>
      </c>
    </row>
    <row r="336" spans="1:26" x14ac:dyDescent="0.35">
      <c r="A336" s="291" t="s">
        <v>2841</v>
      </c>
      <c r="B336" s="291" t="s">
        <v>31</v>
      </c>
      <c r="C336" s="293">
        <v>147</v>
      </c>
      <c r="D336" s="1">
        <v>71</v>
      </c>
      <c r="E336" s="1">
        <v>1</v>
      </c>
      <c r="F336" s="1">
        <v>-219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X336" t="str">
        <f t="shared" ref="X336" si="284">LEFT(MID(A336,FIND("(",A336)+1,LEN(A336)),FIND(")",MID(A336,FIND("(",A336)+1,LEN(A336)))-1)</f>
        <v>NON-P</v>
      </c>
      <c r="Z336" t="str">
        <f t="shared" ref="Z336" si="285">Y337</f>
        <v>Excluded</v>
      </c>
    </row>
    <row r="337" spans="1:26" x14ac:dyDescent="0.35">
      <c r="A337" s="291" t="s">
        <v>0</v>
      </c>
      <c r="B337" s="291" t="s">
        <v>0</v>
      </c>
      <c r="C337" s="293">
        <v>147</v>
      </c>
      <c r="D337" s="2">
        <v>218</v>
      </c>
      <c r="E337" s="2">
        <v>219</v>
      </c>
      <c r="F337" s="2">
        <v>0</v>
      </c>
      <c r="G337" s="2">
        <v>0</v>
      </c>
      <c r="H337" s="2">
        <v>0</v>
      </c>
      <c r="I337" s="2">
        <v>0</v>
      </c>
      <c r="J337" s="2">
        <v>0</v>
      </c>
      <c r="K337" s="2">
        <v>0</v>
      </c>
      <c r="L337" s="2">
        <v>0</v>
      </c>
      <c r="M337" s="2">
        <v>0</v>
      </c>
      <c r="N337" s="2">
        <v>0</v>
      </c>
      <c r="Y337" t="str">
        <f t="shared" ref="Y337" si="286">IF(EXACT(A336,UPPER(A336)),"Elected","Excluded")</f>
        <v>Excluded</v>
      </c>
    </row>
    <row r="338" spans="1:26" x14ac:dyDescent="0.35">
      <c r="A338" s="291" t="s">
        <v>418</v>
      </c>
      <c r="B338" s="291" t="s">
        <v>33</v>
      </c>
      <c r="C338" s="293">
        <v>211</v>
      </c>
      <c r="D338" s="1">
        <v>13</v>
      </c>
      <c r="E338" s="1">
        <v>2</v>
      </c>
      <c r="F338" s="1">
        <v>13</v>
      </c>
      <c r="G338" s="1">
        <v>-239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X338" t="str">
        <f t="shared" ref="X338" si="287">LEFT(MID(A338,FIND("(",A338)+1,LEN(A338)),FIND(")",MID(A338,FIND("(",A338)+1,LEN(A338)))-1)</f>
        <v>TIP</v>
      </c>
      <c r="Z338" t="str">
        <f t="shared" ref="Z338" si="288">Y339</f>
        <v>Excluded</v>
      </c>
    </row>
    <row r="339" spans="1:26" x14ac:dyDescent="0.35">
      <c r="A339" s="291" t="s">
        <v>0</v>
      </c>
      <c r="B339" s="291" t="s">
        <v>0</v>
      </c>
      <c r="C339" s="293">
        <v>211</v>
      </c>
      <c r="D339" s="2">
        <v>224</v>
      </c>
      <c r="E339" s="2">
        <v>226</v>
      </c>
      <c r="F339" s="2">
        <v>239</v>
      </c>
      <c r="G339" s="2">
        <v>0</v>
      </c>
      <c r="H339" s="2">
        <v>0</v>
      </c>
      <c r="I339" s="2">
        <v>0</v>
      </c>
      <c r="J339" s="2">
        <v>0</v>
      </c>
      <c r="K339" s="2">
        <v>0</v>
      </c>
      <c r="L339" s="2">
        <v>0</v>
      </c>
      <c r="M339" s="2">
        <v>0</v>
      </c>
      <c r="N339" s="2">
        <v>0</v>
      </c>
      <c r="Y339" t="str">
        <f t="shared" ref="Y339" si="289">IF(EXACT(A338,UPPER(A338)),"Elected","Excluded")</f>
        <v>Excluded</v>
      </c>
    </row>
    <row r="340" spans="1:26" x14ac:dyDescent="0.35">
      <c r="A340" s="291" t="s">
        <v>419</v>
      </c>
      <c r="B340" s="291" t="s">
        <v>33</v>
      </c>
      <c r="C340" s="293">
        <v>1606</v>
      </c>
      <c r="D340" s="1">
        <v>75</v>
      </c>
      <c r="E340" s="1">
        <v>4</v>
      </c>
      <c r="F340" s="1">
        <v>15</v>
      </c>
      <c r="G340" s="1">
        <v>26</v>
      </c>
      <c r="H340" s="1">
        <v>175</v>
      </c>
      <c r="I340" s="1">
        <v>22</v>
      </c>
      <c r="J340" s="1">
        <v>84</v>
      </c>
      <c r="K340" s="1">
        <v>155</v>
      </c>
      <c r="L340" s="1">
        <v>-136</v>
      </c>
      <c r="M340" s="1">
        <v>0</v>
      </c>
      <c r="N340" s="1">
        <v>0</v>
      </c>
      <c r="X340" t="str">
        <f t="shared" ref="X340" si="290">LEFT(MID(A340,FIND("(",A340)+1,LEN(A340)),FIND(")",MID(A340,FIND("(",A340)+1,LEN(A340)))-1)</f>
        <v>SD</v>
      </c>
      <c r="Z340" t="str">
        <f t="shared" ref="Z340" si="291">Y341</f>
        <v>Elected</v>
      </c>
    </row>
    <row r="341" spans="1:26" x14ac:dyDescent="0.35">
      <c r="A341" s="291" t="s">
        <v>0</v>
      </c>
      <c r="B341" s="291" t="s">
        <v>0</v>
      </c>
      <c r="C341" s="293">
        <v>1606</v>
      </c>
      <c r="D341" s="2">
        <v>1681</v>
      </c>
      <c r="E341" s="2">
        <v>1685</v>
      </c>
      <c r="F341" s="2">
        <v>1700</v>
      </c>
      <c r="G341" s="2">
        <v>1726</v>
      </c>
      <c r="H341" s="2">
        <v>1901</v>
      </c>
      <c r="I341" s="2">
        <v>1923</v>
      </c>
      <c r="J341" s="2">
        <v>2007</v>
      </c>
      <c r="K341" s="2">
        <v>2162</v>
      </c>
      <c r="L341" s="2">
        <v>2026</v>
      </c>
      <c r="M341" s="2">
        <v>2026</v>
      </c>
      <c r="N341" s="2">
        <v>2026</v>
      </c>
      <c r="Y341" t="str">
        <f t="shared" ref="Y341" si="292">IF(EXACT(A340,UPPER(A340)),"Elected","Excluded")</f>
        <v>Elected</v>
      </c>
    </row>
    <row r="342" spans="1:26" x14ac:dyDescent="0.35">
      <c r="A342" s="291" t="s">
        <v>2824</v>
      </c>
      <c r="B342" s="291" t="s">
        <v>31</v>
      </c>
      <c r="C342" s="293">
        <v>692</v>
      </c>
      <c r="D342" s="1">
        <v>24</v>
      </c>
      <c r="E342" s="1">
        <v>2</v>
      </c>
      <c r="F342" s="1">
        <v>7</v>
      </c>
      <c r="G342" s="1">
        <v>16</v>
      </c>
      <c r="H342" s="1">
        <v>10</v>
      </c>
      <c r="I342" s="1">
        <v>57</v>
      </c>
      <c r="J342" s="1">
        <v>44</v>
      </c>
      <c r="K342" s="1">
        <v>113</v>
      </c>
      <c r="L342" s="1">
        <v>16</v>
      </c>
      <c r="M342" s="1">
        <v>122</v>
      </c>
      <c r="N342" s="1">
        <v>-1103</v>
      </c>
      <c r="X342" t="str">
        <f t="shared" ref="X342" si="293">LEFT(MID(A342,FIND("(",A342)+1,LEN(A342)),FIND(")",MID(A342,FIND("(",A342)+1,LEN(A342)))-1)</f>
        <v>ANT</v>
      </c>
      <c r="Z342" t="str">
        <f t="shared" ref="Z342" si="294">Y343</f>
        <v>Excluded</v>
      </c>
    </row>
    <row r="343" spans="1:26" x14ac:dyDescent="0.35">
      <c r="A343" s="291" t="s">
        <v>0</v>
      </c>
      <c r="B343" s="291" t="s">
        <v>0</v>
      </c>
      <c r="C343" s="293">
        <v>692</v>
      </c>
      <c r="D343" s="2">
        <v>716</v>
      </c>
      <c r="E343" s="2">
        <v>718</v>
      </c>
      <c r="F343" s="2">
        <v>725</v>
      </c>
      <c r="G343" s="2">
        <v>741</v>
      </c>
      <c r="H343" s="2">
        <v>751</v>
      </c>
      <c r="I343" s="2">
        <v>808</v>
      </c>
      <c r="J343" s="2">
        <v>852</v>
      </c>
      <c r="K343" s="2">
        <v>965</v>
      </c>
      <c r="L343" s="2">
        <v>981</v>
      </c>
      <c r="M343" s="2">
        <v>1103</v>
      </c>
      <c r="N343" s="2">
        <v>0</v>
      </c>
      <c r="Y343" t="str">
        <f t="shared" ref="Y343" si="295">IF(EXACT(A342,UPPER(A342)),"Elected","Excluded")</f>
        <v>Excluded</v>
      </c>
    </row>
    <row r="344" spans="1:26" x14ac:dyDescent="0.35">
      <c r="A344" s="291" t="s">
        <v>47</v>
      </c>
      <c r="B344" s="291" t="s">
        <v>0</v>
      </c>
      <c r="C344" s="292">
        <v>0</v>
      </c>
      <c r="D344" s="1">
        <f>(D312+D314+D316+D318+D320+D322+D324+D326+D328+D330+D332+D334+D336+D338+D340+D342)*(-1)</f>
        <v>0</v>
      </c>
      <c r="E344" s="1">
        <f t="shared" ref="E344:N344" si="296">(E312+E314+E316+E318+E320+E322+E324+E326+E328+E330+E332+E334+E336+E338+E340+E342)*(-1)</f>
        <v>0</v>
      </c>
      <c r="F344" s="1">
        <f t="shared" si="296"/>
        <v>44</v>
      </c>
      <c r="G344" s="1">
        <f t="shared" si="296"/>
        <v>28</v>
      </c>
      <c r="H344" s="1">
        <f t="shared" si="296"/>
        <v>43</v>
      </c>
      <c r="I344" s="1">
        <f t="shared" si="296"/>
        <v>153</v>
      </c>
      <c r="J344" s="1">
        <f t="shared" si="296"/>
        <v>89</v>
      </c>
      <c r="K344" s="1">
        <f t="shared" si="296"/>
        <v>210</v>
      </c>
      <c r="L344" s="1">
        <f t="shared" si="296"/>
        <v>42</v>
      </c>
      <c r="M344" s="1">
        <f t="shared" si="296"/>
        <v>383</v>
      </c>
      <c r="N344" s="1">
        <f t="shared" si="296"/>
        <v>502</v>
      </c>
    </row>
    <row r="345" spans="1:26" x14ac:dyDescent="0.35">
      <c r="A345" s="291" t="s">
        <v>0</v>
      </c>
      <c r="B345" s="291" t="s">
        <v>0</v>
      </c>
      <c r="C345" s="293">
        <v>0</v>
      </c>
      <c r="D345" s="2">
        <v>0</v>
      </c>
      <c r="E345" s="2">
        <v>0</v>
      </c>
      <c r="F345" s="2">
        <v>44</v>
      </c>
      <c r="G345" s="2">
        <v>72</v>
      </c>
      <c r="H345" s="2">
        <v>115</v>
      </c>
      <c r="I345" s="2">
        <v>268</v>
      </c>
      <c r="J345" s="2">
        <v>357</v>
      </c>
      <c r="K345" s="2">
        <v>567</v>
      </c>
      <c r="L345" s="2">
        <v>609</v>
      </c>
      <c r="M345" s="2">
        <v>992</v>
      </c>
      <c r="N345" s="2">
        <v>1494</v>
      </c>
    </row>
    <row r="346" spans="1:26" x14ac:dyDescent="0.35">
      <c r="A346" t="s">
        <v>48</v>
      </c>
      <c r="B346" t="s">
        <v>0</v>
      </c>
      <c r="C346" s="2">
        <v>16200</v>
      </c>
      <c r="D346" s="2">
        <v>16200</v>
      </c>
      <c r="E346" s="2">
        <v>16200</v>
      </c>
      <c r="F346" s="2">
        <v>16200</v>
      </c>
      <c r="G346" s="2">
        <v>16200</v>
      </c>
      <c r="H346" s="2">
        <v>16200</v>
      </c>
      <c r="I346" s="2">
        <v>16200</v>
      </c>
      <c r="J346" s="2">
        <v>16200</v>
      </c>
      <c r="K346" s="2">
        <v>16200</v>
      </c>
      <c r="L346" s="2">
        <v>16200</v>
      </c>
      <c r="M346" s="2">
        <v>16200</v>
      </c>
      <c r="N346" s="2">
        <v>16200</v>
      </c>
    </row>
    <row r="350" spans="1:26" x14ac:dyDescent="0.35">
      <c r="A350" t="s">
        <v>0</v>
      </c>
      <c r="B350" t="s">
        <v>0</v>
      </c>
      <c r="C350" t="s">
        <v>0</v>
      </c>
      <c r="D350" t="s">
        <v>0</v>
      </c>
      <c r="E350" t="s">
        <v>0</v>
      </c>
      <c r="F350" t="s">
        <v>0</v>
      </c>
      <c r="G350" t="s">
        <v>0</v>
      </c>
      <c r="H350" t="s">
        <v>0</v>
      </c>
      <c r="I350" t="s">
        <v>0</v>
      </c>
      <c r="J350" t="s">
        <v>0</v>
      </c>
      <c r="K350" t="s">
        <v>0</v>
      </c>
      <c r="L350" t="s">
        <v>0</v>
      </c>
    </row>
    <row r="351" spans="1:26" x14ac:dyDescent="0.35">
      <c r="A351" t="s">
        <v>0</v>
      </c>
      <c r="B351" t="s">
        <v>0</v>
      </c>
      <c r="C351" t="s">
        <v>0</v>
      </c>
      <c r="D351" t="s">
        <v>0</v>
      </c>
      <c r="E351" t="s">
        <v>0</v>
      </c>
      <c r="F351" t="s">
        <v>0</v>
      </c>
      <c r="G351" t="s">
        <v>0</v>
      </c>
      <c r="H351" t="s">
        <v>0</v>
      </c>
      <c r="I351" t="s">
        <v>0</v>
      </c>
      <c r="J351" t="s">
        <v>0</v>
      </c>
      <c r="K351" t="s">
        <v>0</v>
      </c>
      <c r="L351" t="s">
        <v>0</v>
      </c>
    </row>
    <row r="352" spans="1:26" x14ac:dyDescent="0.35">
      <c r="A352" t="s">
        <v>0</v>
      </c>
      <c r="B352" t="s">
        <v>0</v>
      </c>
      <c r="C352" t="s">
        <v>0</v>
      </c>
      <c r="D352" t="s">
        <v>0</v>
      </c>
      <c r="E352" t="s">
        <v>0</v>
      </c>
      <c r="F352" t="s">
        <v>0</v>
      </c>
      <c r="G352" t="s">
        <v>0</v>
      </c>
      <c r="H352" t="s">
        <v>0</v>
      </c>
      <c r="I352" t="s">
        <v>0</v>
      </c>
      <c r="J352" t="s">
        <v>0</v>
      </c>
      <c r="K352" t="s">
        <v>0</v>
      </c>
      <c r="L352" t="s">
        <v>0</v>
      </c>
    </row>
    <row r="353" spans="1:37" x14ac:dyDescent="0.35">
      <c r="A353" t="s">
        <v>0</v>
      </c>
      <c r="B353" t="s">
        <v>0</v>
      </c>
      <c r="C353" t="s">
        <v>0</v>
      </c>
      <c r="D353" t="s">
        <v>0</v>
      </c>
      <c r="E353" t="s">
        <v>0</v>
      </c>
      <c r="F353" t="s">
        <v>0</v>
      </c>
      <c r="G353" t="s">
        <v>0</v>
      </c>
      <c r="H353" t="s">
        <v>0</v>
      </c>
      <c r="I353" t="s">
        <v>0</v>
      </c>
      <c r="J353" t="s">
        <v>0</v>
      </c>
      <c r="K353" t="s">
        <v>0</v>
      </c>
      <c r="L353" t="s">
        <v>0</v>
      </c>
    </row>
    <row r="354" spans="1:37" x14ac:dyDescent="0.35">
      <c r="A354" t="s">
        <v>0</v>
      </c>
      <c r="B354" t="s">
        <v>0</v>
      </c>
      <c r="C354" t="s">
        <v>0</v>
      </c>
      <c r="D354" t="s">
        <v>0</v>
      </c>
      <c r="E354" t="s">
        <v>0</v>
      </c>
      <c r="F354" t="s">
        <v>0</v>
      </c>
      <c r="G354" t="s">
        <v>0</v>
      </c>
      <c r="H354" t="s">
        <v>0</v>
      </c>
      <c r="I354" t="s">
        <v>0</v>
      </c>
      <c r="J354" t="s">
        <v>0</v>
      </c>
      <c r="K354" t="s">
        <v>0</v>
      </c>
      <c r="L354" t="s">
        <v>0</v>
      </c>
    </row>
    <row r="355" spans="1:37" x14ac:dyDescent="0.35">
      <c r="A355" t="s">
        <v>0</v>
      </c>
      <c r="B355" t="s">
        <v>0</v>
      </c>
      <c r="C355" t="s">
        <v>0</v>
      </c>
      <c r="D355" t="s">
        <v>0</v>
      </c>
      <c r="E355" t="s">
        <v>0</v>
      </c>
      <c r="F355" t="s">
        <v>0</v>
      </c>
      <c r="G355" t="s">
        <v>0</v>
      </c>
      <c r="H355" t="s">
        <v>0</v>
      </c>
      <c r="I355" t="s">
        <v>0</v>
      </c>
      <c r="J355" t="s">
        <v>0</v>
      </c>
      <c r="K355" t="s">
        <v>0</v>
      </c>
      <c r="L355" t="s">
        <v>0</v>
      </c>
    </row>
    <row r="356" spans="1:37" x14ac:dyDescent="0.35">
      <c r="A356" t="s">
        <v>0</v>
      </c>
      <c r="B356" t="s">
        <v>0</v>
      </c>
      <c r="C356" t="s">
        <v>0</v>
      </c>
      <c r="D356" t="s">
        <v>0</v>
      </c>
      <c r="E356" t="s">
        <v>0</v>
      </c>
      <c r="F356" t="s">
        <v>0</v>
      </c>
      <c r="G356" t="s">
        <v>0</v>
      </c>
      <c r="H356" t="s">
        <v>0</v>
      </c>
      <c r="I356" t="s">
        <v>0</v>
      </c>
      <c r="J356" t="s">
        <v>0</v>
      </c>
      <c r="K356" t="s">
        <v>0</v>
      </c>
      <c r="L356" t="s">
        <v>0</v>
      </c>
    </row>
    <row r="357" spans="1:37" x14ac:dyDescent="0.35">
      <c r="A357" s="291" t="s">
        <v>59</v>
      </c>
      <c r="B357" s="291" t="s">
        <v>2</v>
      </c>
      <c r="C357" s="291" t="s">
        <v>3</v>
      </c>
      <c r="D357" t="s">
        <v>4</v>
      </c>
      <c r="E357" t="s">
        <v>5</v>
      </c>
      <c r="F357" t="s">
        <v>6</v>
      </c>
      <c r="G357" t="s">
        <v>7</v>
      </c>
      <c r="H357" t="s">
        <v>8</v>
      </c>
      <c r="I357" t="s">
        <v>9</v>
      </c>
      <c r="J357" t="s">
        <v>10</v>
      </c>
      <c r="K357" t="s">
        <v>11</v>
      </c>
      <c r="L357" t="s">
        <v>12</v>
      </c>
    </row>
    <row r="358" spans="1:37" x14ac:dyDescent="0.35">
      <c r="A358" s="291" t="s">
        <v>0</v>
      </c>
      <c r="B358" s="291" t="s">
        <v>0</v>
      </c>
      <c r="C358" s="291" t="s">
        <v>17</v>
      </c>
      <c r="D358" t="s">
        <v>420</v>
      </c>
      <c r="E358" t="s">
        <v>421</v>
      </c>
      <c r="F358" t="s">
        <v>422</v>
      </c>
      <c r="G358" t="s">
        <v>423</v>
      </c>
      <c r="H358" t="s">
        <v>424</v>
      </c>
      <c r="I358" t="s">
        <v>425</v>
      </c>
      <c r="J358" t="s">
        <v>426</v>
      </c>
      <c r="K358" t="s">
        <v>427</v>
      </c>
      <c r="L358" t="s">
        <v>428</v>
      </c>
      <c r="AB358" t="s">
        <v>2526</v>
      </c>
      <c r="AC358" t="s">
        <v>2525</v>
      </c>
      <c r="AD358" t="s">
        <v>2524</v>
      </c>
      <c r="AE358" t="s">
        <v>2523</v>
      </c>
      <c r="AF358" t="s">
        <v>759</v>
      </c>
      <c r="AG358" t="s">
        <v>2522</v>
      </c>
      <c r="AH358" t="s">
        <v>2521</v>
      </c>
      <c r="AI358" t="s">
        <v>2520</v>
      </c>
      <c r="AJ358" t="s">
        <v>2519</v>
      </c>
      <c r="AK358" t="s">
        <v>2518</v>
      </c>
    </row>
    <row r="359" spans="1:37" x14ac:dyDescent="0.35">
      <c r="A359" s="291" t="s">
        <v>429</v>
      </c>
      <c r="B359" s="291" t="s">
        <v>33</v>
      </c>
      <c r="C359" s="293">
        <v>1783</v>
      </c>
      <c r="D359" s="1">
        <v>21</v>
      </c>
      <c r="E359" s="1">
        <v>12</v>
      </c>
      <c r="F359" s="1">
        <v>155</v>
      </c>
      <c r="G359" s="1">
        <v>92</v>
      </c>
      <c r="H359" s="1">
        <v>26</v>
      </c>
      <c r="I359" s="1">
        <v>44</v>
      </c>
      <c r="J359" s="1">
        <v>141</v>
      </c>
      <c r="K359" s="1">
        <v>721</v>
      </c>
      <c r="L359" s="1">
        <v>-464</v>
      </c>
      <c r="X359" t="str">
        <f>LEFT(MID(A359,FIND("(",A359)+1,LEN(A359)),FIND(")",MID(A359,FIND("(",A359)+1,LEN(A359)))-1)</f>
        <v>FF</v>
      </c>
      <c r="Z359" t="str">
        <f>Y360</f>
        <v>Elected</v>
      </c>
      <c r="AB359">
        <v>5</v>
      </c>
      <c r="AC359" s="238">
        <v>27132</v>
      </c>
      <c r="AD359" s="238">
        <f>AH359+AF359</f>
        <v>15299</v>
      </c>
      <c r="AE359" s="227">
        <f>SUM(AD359/AC359*100)</f>
        <v>56.387291758808786</v>
      </c>
      <c r="AF359">
        <v>115</v>
      </c>
      <c r="AG359" s="227">
        <f>SUM(AF359/AC359*100)</f>
        <v>0.42385375202712666</v>
      </c>
      <c r="AH359" s="238">
        <v>15184</v>
      </c>
      <c r="AI359">
        <v>15</v>
      </c>
      <c r="AJ359">
        <v>5</v>
      </c>
      <c r="AK359" s="227">
        <f>SUM(AJ359/AI359*100)</f>
        <v>33.333333333333329</v>
      </c>
    </row>
    <row r="360" spans="1:37" x14ac:dyDescent="0.35">
      <c r="A360" s="291" t="s">
        <v>0</v>
      </c>
      <c r="B360" s="291" t="s">
        <v>0</v>
      </c>
      <c r="C360" s="293">
        <v>1783</v>
      </c>
      <c r="D360" s="2">
        <v>1804</v>
      </c>
      <c r="E360" s="2">
        <v>1816</v>
      </c>
      <c r="F360" s="2">
        <v>1971</v>
      </c>
      <c r="G360" s="2">
        <v>2063</v>
      </c>
      <c r="H360" s="2">
        <v>2089</v>
      </c>
      <c r="I360" s="2">
        <v>2133</v>
      </c>
      <c r="J360" s="2">
        <v>2274</v>
      </c>
      <c r="K360" s="2">
        <v>2995</v>
      </c>
      <c r="L360" s="2">
        <v>2531</v>
      </c>
      <c r="Y360" t="str">
        <f>IF(EXACT(A359,UPPER(A359)),"Elected","Excluded")</f>
        <v>Elected</v>
      </c>
    </row>
    <row r="361" spans="1:37" x14ac:dyDescent="0.35">
      <c r="A361" s="291" t="s">
        <v>2842</v>
      </c>
      <c r="B361" s="291" t="s">
        <v>31</v>
      </c>
      <c r="C361" s="293">
        <v>555</v>
      </c>
      <c r="D361" s="1">
        <v>22</v>
      </c>
      <c r="E361" s="1">
        <v>18</v>
      </c>
      <c r="F361" s="1">
        <v>-595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X361" t="str">
        <f t="shared" ref="X361" si="297">LEFT(MID(A361,FIND("(",A361)+1,LEN(A361)),FIND(")",MID(A361,FIND("(",A361)+1,LEN(A361)))-1)</f>
        <v>NON-P</v>
      </c>
      <c r="Z361" t="str">
        <f>Y362</f>
        <v>Excluded</v>
      </c>
      <c r="AC361" t="s">
        <v>3692</v>
      </c>
      <c r="AD361" t="s">
        <v>3693</v>
      </c>
    </row>
    <row r="362" spans="1:37" x14ac:dyDescent="0.35">
      <c r="A362" s="291" t="s">
        <v>0</v>
      </c>
      <c r="B362" s="291" t="s">
        <v>0</v>
      </c>
      <c r="C362" s="293">
        <v>555</v>
      </c>
      <c r="D362" s="2">
        <v>577</v>
      </c>
      <c r="E362" s="2">
        <v>595</v>
      </c>
      <c r="F362" s="2">
        <v>0</v>
      </c>
      <c r="G362" s="2">
        <v>0</v>
      </c>
      <c r="H362" s="2">
        <v>0</v>
      </c>
      <c r="I362" s="2">
        <v>0</v>
      </c>
      <c r="J362" s="2">
        <v>0</v>
      </c>
      <c r="K362" s="2">
        <v>0</v>
      </c>
      <c r="L362" s="2">
        <v>0</v>
      </c>
      <c r="Y362" t="str">
        <f t="shared" ref="Y362" si="298">IF(EXACT(A361,UPPER(A361)),"Elected","Excluded")</f>
        <v>Excluded</v>
      </c>
      <c r="AC362">
        <v>4</v>
      </c>
      <c r="AD362">
        <v>2</v>
      </c>
    </row>
    <row r="363" spans="1:37" x14ac:dyDescent="0.35">
      <c r="A363" s="291" t="s">
        <v>2825</v>
      </c>
      <c r="B363" s="291" t="s">
        <v>31</v>
      </c>
      <c r="C363" s="293">
        <v>187</v>
      </c>
      <c r="D363" s="1">
        <v>-187</v>
      </c>
      <c r="E363" s="1">
        <v>0</v>
      </c>
      <c r="F363" s="1">
        <v>0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X363" t="str">
        <f t="shared" ref="X363" si="299">LEFT(MID(A363,FIND("(",A363)+1,LEN(A363)),FIND(")",MID(A363,FIND("(",A363)+1,LEN(A363)))-1)</f>
        <v>ANT</v>
      </c>
      <c r="Z363" t="str">
        <f t="shared" ref="Z363" si="300">Y364</f>
        <v>Excluded</v>
      </c>
    </row>
    <row r="364" spans="1:37" x14ac:dyDescent="0.35">
      <c r="A364" s="291" t="s">
        <v>0</v>
      </c>
      <c r="B364" s="291" t="s">
        <v>0</v>
      </c>
      <c r="C364" s="293">
        <v>187</v>
      </c>
      <c r="D364" s="2">
        <v>0</v>
      </c>
      <c r="E364" s="2">
        <v>0</v>
      </c>
      <c r="F364" s="2">
        <v>0</v>
      </c>
      <c r="G364" s="2">
        <v>0</v>
      </c>
      <c r="H364" s="2">
        <v>0</v>
      </c>
      <c r="I364" s="2">
        <v>0</v>
      </c>
      <c r="J364" s="2">
        <v>0</v>
      </c>
      <c r="K364" s="2">
        <v>0</v>
      </c>
      <c r="L364" s="2">
        <v>0</v>
      </c>
      <c r="Y364" t="str">
        <f t="shared" ref="Y364" si="301">IF(EXACT(A363,UPPER(A363)),"Elected","Excluded")</f>
        <v>Excluded</v>
      </c>
    </row>
    <row r="365" spans="1:37" x14ac:dyDescent="0.35">
      <c r="A365" s="291" t="s">
        <v>2843</v>
      </c>
      <c r="B365" s="291" t="s">
        <v>33</v>
      </c>
      <c r="C365" s="293">
        <v>853</v>
      </c>
      <c r="D365" s="1">
        <v>16</v>
      </c>
      <c r="E365" s="1">
        <v>26</v>
      </c>
      <c r="F365" s="1">
        <v>32</v>
      </c>
      <c r="G365" s="1">
        <v>22</v>
      </c>
      <c r="H365" s="1">
        <v>119</v>
      </c>
      <c r="I365" s="1">
        <v>-1068</v>
      </c>
      <c r="J365" s="1">
        <v>0</v>
      </c>
      <c r="K365" s="1">
        <v>0</v>
      </c>
      <c r="L365" s="1">
        <v>0</v>
      </c>
      <c r="X365" t="str">
        <f t="shared" ref="X365" si="302">LEFT(MID(A365,FIND("(",A365)+1,LEN(A365)),FIND(")",MID(A365,FIND("(",A365)+1,LEN(A365)))-1)</f>
        <v>NON-P</v>
      </c>
      <c r="Z365" t="str">
        <f t="shared" ref="Z365" si="303">Y366</f>
        <v>Excluded</v>
      </c>
    </row>
    <row r="366" spans="1:37" x14ac:dyDescent="0.35">
      <c r="A366" s="291" t="s">
        <v>0</v>
      </c>
      <c r="B366" s="291" t="s">
        <v>0</v>
      </c>
      <c r="C366" s="293">
        <v>853</v>
      </c>
      <c r="D366" s="2">
        <v>869</v>
      </c>
      <c r="E366" s="2">
        <v>895</v>
      </c>
      <c r="F366" s="2">
        <v>927</v>
      </c>
      <c r="G366" s="2">
        <v>949</v>
      </c>
      <c r="H366" s="2">
        <v>1068</v>
      </c>
      <c r="I366" s="2">
        <v>0</v>
      </c>
      <c r="J366" s="2">
        <v>0</v>
      </c>
      <c r="K366" s="2">
        <v>0</v>
      </c>
      <c r="L366" s="2">
        <v>0</v>
      </c>
      <c r="Y366" t="str">
        <f t="shared" ref="Y366" si="304">IF(EXACT(A365,UPPER(A365)),"Elected","Excluded")</f>
        <v>Excluded</v>
      </c>
    </row>
    <row r="367" spans="1:37" x14ac:dyDescent="0.35">
      <c r="A367" s="291" t="s">
        <v>2844</v>
      </c>
      <c r="B367" s="291" t="s">
        <v>33</v>
      </c>
      <c r="C367" s="293">
        <v>1045</v>
      </c>
      <c r="D367" s="1">
        <v>36</v>
      </c>
      <c r="E367" s="1">
        <v>28</v>
      </c>
      <c r="F367" s="1">
        <v>48</v>
      </c>
      <c r="G367" s="1">
        <v>43</v>
      </c>
      <c r="H367" s="1">
        <v>69</v>
      </c>
      <c r="I367" s="1">
        <v>125</v>
      </c>
      <c r="J367" s="1">
        <v>-1394</v>
      </c>
      <c r="K367" s="1">
        <v>0</v>
      </c>
      <c r="L367" s="1">
        <v>0</v>
      </c>
      <c r="X367" t="str">
        <f t="shared" ref="X367" si="305">LEFT(MID(A367,FIND("(",A367)+1,LEN(A367)),FIND(")",MID(A367,FIND("(",A367)+1,LEN(A367)))-1)</f>
        <v>NON-P</v>
      </c>
      <c r="Z367" t="str">
        <f>Y368</f>
        <v>Excluded</v>
      </c>
    </row>
    <row r="368" spans="1:37" x14ac:dyDescent="0.35">
      <c r="A368" s="291" t="s">
        <v>0</v>
      </c>
      <c r="B368" s="291" t="s">
        <v>0</v>
      </c>
      <c r="C368" s="293">
        <v>1045</v>
      </c>
      <c r="D368" s="2">
        <v>1081</v>
      </c>
      <c r="E368" s="2">
        <v>1109</v>
      </c>
      <c r="F368" s="2">
        <v>1157</v>
      </c>
      <c r="G368" s="2">
        <v>1200</v>
      </c>
      <c r="H368" s="2">
        <v>1269</v>
      </c>
      <c r="I368" s="2">
        <v>1394</v>
      </c>
      <c r="J368" s="2">
        <v>0</v>
      </c>
      <c r="K368" s="2">
        <v>0</v>
      </c>
      <c r="L368" s="2">
        <v>0</v>
      </c>
      <c r="Y368" t="str">
        <f t="shared" ref="Y368" si="306">IF(EXACT(A367,UPPER(A367)),"Elected","Excluded")</f>
        <v>Excluded</v>
      </c>
    </row>
    <row r="369" spans="1:26" x14ac:dyDescent="0.35">
      <c r="A369" s="291" t="s">
        <v>2819</v>
      </c>
      <c r="B369" s="291" t="s">
        <v>33</v>
      </c>
      <c r="C369" s="293">
        <v>214</v>
      </c>
      <c r="D369" s="1">
        <v>-214</v>
      </c>
      <c r="E369" s="1">
        <v>0</v>
      </c>
      <c r="F369" s="1">
        <v>0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X369" t="str">
        <f t="shared" ref="X369" si="307">LEFT(MID(A369,FIND("(",A369)+1,LEN(A369)),FIND(")",MID(A369,FIND("(",A369)+1,LEN(A369)))-1)</f>
        <v>GRN</v>
      </c>
      <c r="Z369" t="str">
        <f t="shared" ref="Z369" si="308">Y370</f>
        <v>Excluded</v>
      </c>
    </row>
    <row r="370" spans="1:26" x14ac:dyDescent="0.35">
      <c r="A370" s="291" t="s">
        <v>0</v>
      </c>
      <c r="B370" s="291" t="s">
        <v>0</v>
      </c>
      <c r="C370" s="293">
        <v>214</v>
      </c>
      <c r="D370" s="2">
        <v>0</v>
      </c>
      <c r="E370" s="2">
        <v>0</v>
      </c>
      <c r="F370" s="2">
        <v>0</v>
      </c>
      <c r="G370" s="2">
        <v>0</v>
      </c>
      <c r="H370" s="2">
        <v>0</v>
      </c>
      <c r="I370" s="2">
        <v>0</v>
      </c>
      <c r="J370" s="2">
        <v>0</v>
      </c>
      <c r="K370" s="2">
        <v>0</v>
      </c>
      <c r="L370" s="2">
        <v>0</v>
      </c>
      <c r="Y370" t="str">
        <f t="shared" ref="Y370" si="309">IF(EXACT(A369,UPPER(A369)),"Elected","Excluded")</f>
        <v>Excluded</v>
      </c>
    </row>
    <row r="371" spans="1:26" x14ac:dyDescent="0.35">
      <c r="A371" s="291" t="s">
        <v>430</v>
      </c>
      <c r="B371" s="291" t="s">
        <v>31</v>
      </c>
      <c r="C371" s="293">
        <v>1344</v>
      </c>
      <c r="D371" s="1">
        <v>16</v>
      </c>
      <c r="E371" s="1">
        <v>43</v>
      </c>
      <c r="F371" s="1">
        <v>21</v>
      </c>
      <c r="G371" s="1">
        <v>24</v>
      </c>
      <c r="H371" s="1">
        <v>14</v>
      </c>
      <c r="I371" s="1">
        <v>33</v>
      </c>
      <c r="J371" s="1">
        <v>418</v>
      </c>
      <c r="K371" s="1">
        <v>83</v>
      </c>
      <c r="L371" s="1">
        <v>96</v>
      </c>
      <c r="X371" t="str">
        <f t="shared" ref="X371" si="310">LEFT(MID(A371,FIND("(",A371)+1,LEN(A371)),FIND(")",MID(A371,FIND("(",A371)+1,LEN(A371)))-1)</f>
        <v>FF</v>
      </c>
      <c r="Z371" t="str">
        <f t="shared" ref="Z371" si="311">Y372</f>
        <v>Elected</v>
      </c>
    </row>
    <row r="372" spans="1:26" x14ac:dyDescent="0.35">
      <c r="A372" s="291" t="s">
        <v>0</v>
      </c>
      <c r="B372" s="291" t="s">
        <v>0</v>
      </c>
      <c r="C372" s="293">
        <v>1344</v>
      </c>
      <c r="D372" s="2">
        <v>1360</v>
      </c>
      <c r="E372" s="2">
        <v>1403</v>
      </c>
      <c r="F372" s="2">
        <v>1424</v>
      </c>
      <c r="G372" s="2">
        <v>1448</v>
      </c>
      <c r="H372" s="2">
        <v>1462</v>
      </c>
      <c r="I372" s="2">
        <v>1495</v>
      </c>
      <c r="J372" s="2">
        <v>1913</v>
      </c>
      <c r="K372" s="2">
        <v>1996</v>
      </c>
      <c r="L372" s="2">
        <v>2092</v>
      </c>
      <c r="Y372" t="str">
        <f t="shared" ref="Y372" si="312">IF(EXACT(A371,UPPER(A371)),"Elected","Excluded")</f>
        <v>Elected</v>
      </c>
    </row>
    <row r="373" spans="1:26" x14ac:dyDescent="0.35">
      <c r="A373" s="291" t="s">
        <v>431</v>
      </c>
      <c r="B373" s="291" t="s">
        <v>33</v>
      </c>
      <c r="C373" s="293">
        <v>1384</v>
      </c>
      <c r="D373" s="1">
        <v>25</v>
      </c>
      <c r="E373" s="1">
        <v>15</v>
      </c>
      <c r="F373" s="1">
        <v>128</v>
      </c>
      <c r="G373" s="1">
        <v>41</v>
      </c>
      <c r="H373" s="1">
        <v>26</v>
      </c>
      <c r="I373" s="1">
        <v>55</v>
      </c>
      <c r="J373" s="1">
        <v>98</v>
      </c>
      <c r="K373" s="1">
        <v>-1772</v>
      </c>
      <c r="L373" s="1">
        <v>0</v>
      </c>
      <c r="X373" t="str">
        <f t="shared" ref="X373" si="313">LEFT(MID(A373,FIND("(",A373)+1,LEN(A373)),FIND(")",MID(A373,FIND("(",A373)+1,LEN(A373)))-1)</f>
        <v>FG</v>
      </c>
      <c r="Z373" t="str">
        <f t="shared" ref="Z373" si="314">Y374</f>
        <v>Excluded</v>
      </c>
    </row>
    <row r="374" spans="1:26" x14ac:dyDescent="0.35">
      <c r="A374" s="291" t="s">
        <v>0</v>
      </c>
      <c r="B374" s="291" t="s">
        <v>0</v>
      </c>
      <c r="C374" s="293">
        <v>1384</v>
      </c>
      <c r="D374" s="2">
        <v>1409</v>
      </c>
      <c r="E374" s="2">
        <v>1424</v>
      </c>
      <c r="F374" s="2">
        <v>1552</v>
      </c>
      <c r="G374" s="2">
        <v>1593</v>
      </c>
      <c r="H374" s="2">
        <v>1619</v>
      </c>
      <c r="I374" s="2">
        <v>1674</v>
      </c>
      <c r="J374" s="2">
        <v>1772</v>
      </c>
      <c r="K374" s="2">
        <v>0</v>
      </c>
      <c r="L374" s="2">
        <v>0</v>
      </c>
      <c r="Y374" t="str">
        <f t="shared" ref="Y374" si="315">IF(EXACT(A373,UPPER(A373)),"Elected","Excluded")</f>
        <v>Excluded</v>
      </c>
    </row>
    <row r="375" spans="1:26" x14ac:dyDescent="0.35">
      <c r="A375" s="291" t="s">
        <v>2850</v>
      </c>
      <c r="B375" s="291" t="s">
        <v>31</v>
      </c>
      <c r="C375" s="293">
        <v>450</v>
      </c>
      <c r="D375" s="1">
        <v>33</v>
      </c>
      <c r="E375" s="1">
        <v>-483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X375" t="str">
        <f t="shared" ref="X375" si="316">LEFT(MID(A375,FIND("(",A375)+1,LEN(A375)),FIND(")",MID(A375,FIND("(",A375)+1,LEN(A375)))-1)</f>
        <v>LAB</v>
      </c>
      <c r="Z375" t="str">
        <f t="shared" ref="Z375" si="317">Y376</f>
        <v>Excluded</v>
      </c>
    </row>
    <row r="376" spans="1:26" x14ac:dyDescent="0.35">
      <c r="A376" s="291" t="s">
        <v>0</v>
      </c>
      <c r="B376" s="291" t="s">
        <v>0</v>
      </c>
      <c r="C376" s="293">
        <v>450</v>
      </c>
      <c r="D376" s="2">
        <v>483</v>
      </c>
      <c r="E376" s="2">
        <v>0</v>
      </c>
      <c r="F376" s="2">
        <v>0</v>
      </c>
      <c r="G376" s="2">
        <v>0</v>
      </c>
      <c r="H376" s="2">
        <v>0</v>
      </c>
      <c r="I376" s="2">
        <v>0</v>
      </c>
      <c r="J376" s="2">
        <v>0</v>
      </c>
      <c r="K376" s="2">
        <v>0</v>
      </c>
      <c r="L376" s="2">
        <v>0</v>
      </c>
      <c r="Y376" t="str">
        <f t="shared" ref="Y376" si="318">IF(EXACT(A375,UPPER(A375)),"Elected","Excluded")</f>
        <v>Excluded</v>
      </c>
    </row>
    <row r="377" spans="1:26" x14ac:dyDescent="0.35">
      <c r="A377" s="291" t="s">
        <v>432</v>
      </c>
      <c r="B377" s="291" t="s">
        <v>33</v>
      </c>
      <c r="C377" s="293">
        <v>2445</v>
      </c>
      <c r="D377" s="1">
        <v>24</v>
      </c>
      <c r="E377" s="1">
        <v>48</v>
      </c>
      <c r="F377" s="1">
        <v>22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  <c r="L377" s="1">
        <v>0</v>
      </c>
      <c r="X377" t="str">
        <f t="shared" ref="X377" si="319">LEFT(MID(A377,FIND("(",A377)+1,LEN(A377)),FIND(")",MID(A377,FIND("(",A377)+1,LEN(A377)))-1)</f>
        <v>FG</v>
      </c>
      <c r="Z377" t="str">
        <f t="shared" ref="Z377" si="320">Y378</f>
        <v>Elected</v>
      </c>
    </row>
    <row r="378" spans="1:26" x14ac:dyDescent="0.35">
      <c r="A378" s="291" t="s">
        <v>0</v>
      </c>
      <c r="B378" s="291" t="s">
        <v>0</v>
      </c>
      <c r="C378" s="293">
        <v>2445</v>
      </c>
      <c r="D378" s="2">
        <v>2469</v>
      </c>
      <c r="E378" s="2">
        <v>2517</v>
      </c>
      <c r="F378" s="2">
        <v>2539</v>
      </c>
      <c r="G378" s="2">
        <v>2539</v>
      </c>
      <c r="H378" s="2">
        <v>2539</v>
      </c>
      <c r="I378" s="2">
        <v>2539</v>
      </c>
      <c r="J378" s="2">
        <v>2539</v>
      </c>
      <c r="K378" s="2">
        <v>2539</v>
      </c>
      <c r="L378" s="2">
        <v>2539</v>
      </c>
      <c r="Y378" t="str">
        <f t="shared" ref="Y378" si="321">IF(EXACT(A377,UPPER(A377)),"Elected","Excluded")</f>
        <v>Elected</v>
      </c>
    </row>
    <row r="379" spans="1:26" x14ac:dyDescent="0.35">
      <c r="A379" s="291" t="s">
        <v>2845</v>
      </c>
      <c r="B379" s="291" t="s">
        <v>33</v>
      </c>
      <c r="C379" s="293">
        <v>647</v>
      </c>
      <c r="D379" s="1">
        <v>18</v>
      </c>
      <c r="E379" s="1">
        <v>32</v>
      </c>
      <c r="F379" s="1">
        <v>22</v>
      </c>
      <c r="G379" s="1">
        <v>52</v>
      </c>
      <c r="H379" s="1">
        <v>-771</v>
      </c>
      <c r="I379" s="1">
        <v>0</v>
      </c>
      <c r="J379" s="1">
        <v>0</v>
      </c>
      <c r="K379" s="1">
        <v>0</v>
      </c>
      <c r="L379" s="1">
        <v>0</v>
      </c>
      <c r="X379" t="str">
        <f t="shared" ref="X379" si="322">LEFT(MID(A379,FIND("(",A379)+1,LEN(A379)),FIND(")",MID(A379,FIND("(",A379)+1,LEN(A379)))-1)</f>
        <v>NON-P</v>
      </c>
      <c r="Z379" t="str">
        <f t="shared" ref="Z379" si="323">Y380</f>
        <v>Excluded</v>
      </c>
    </row>
    <row r="380" spans="1:26" x14ac:dyDescent="0.35">
      <c r="A380" s="291" t="s">
        <v>0</v>
      </c>
      <c r="B380" s="291" t="s">
        <v>0</v>
      </c>
      <c r="C380" s="293">
        <v>647</v>
      </c>
      <c r="D380" s="2">
        <v>665</v>
      </c>
      <c r="E380" s="2">
        <v>697</v>
      </c>
      <c r="F380" s="2">
        <v>719</v>
      </c>
      <c r="G380" s="2">
        <v>771</v>
      </c>
      <c r="H380" s="2">
        <v>0</v>
      </c>
      <c r="I380" s="2">
        <v>0</v>
      </c>
      <c r="J380" s="2">
        <v>0</v>
      </c>
      <c r="K380" s="2">
        <v>0</v>
      </c>
      <c r="L380" s="2">
        <v>0</v>
      </c>
      <c r="Y380" t="str">
        <f t="shared" ref="Y380" si="324">IF(EXACT(A379,UPPER(A379)),"Elected","Excluded")</f>
        <v>Excluded</v>
      </c>
    </row>
    <row r="381" spans="1:26" x14ac:dyDescent="0.35">
      <c r="A381" s="291" t="s">
        <v>433</v>
      </c>
      <c r="B381" s="291" t="s">
        <v>33</v>
      </c>
      <c r="C381" s="293">
        <v>1199</v>
      </c>
      <c r="D381" s="1">
        <v>9</v>
      </c>
      <c r="E381" s="1">
        <v>25</v>
      </c>
      <c r="F381" s="1">
        <v>4</v>
      </c>
      <c r="G381" s="1">
        <v>18</v>
      </c>
      <c r="H381" s="1">
        <v>122</v>
      </c>
      <c r="I381" s="1">
        <v>352</v>
      </c>
      <c r="J381" s="1">
        <v>77</v>
      </c>
      <c r="K381" s="1">
        <v>120</v>
      </c>
      <c r="L381" s="1">
        <v>85</v>
      </c>
      <c r="X381" t="str">
        <f t="shared" ref="X381" si="325">LEFT(MID(A381,FIND("(",A381)+1,LEN(A381)),FIND(")",MID(A381,FIND("(",A381)+1,LEN(A381)))-1)</f>
        <v>FF</v>
      </c>
      <c r="Z381" t="str">
        <f t="shared" ref="Z381" si="326">Y382</f>
        <v>Excluded</v>
      </c>
    </row>
    <row r="382" spans="1:26" x14ac:dyDescent="0.35">
      <c r="A382" s="291" t="s">
        <v>0</v>
      </c>
      <c r="B382" s="291" t="s">
        <v>0</v>
      </c>
      <c r="C382" s="293">
        <v>1199</v>
      </c>
      <c r="D382" s="2">
        <v>1208</v>
      </c>
      <c r="E382" s="2">
        <v>1233</v>
      </c>
      <c r="F382" s="2">
        <v>1237</v>
      </c>
      <c r="G382" s="2">
        <v>1255</v>
      </c>
      <c r="H382" s="2">
        <v>1377</v>
      </c>
      <c r="I382" s="2">
        <v>1729</v>
      </c>
      <c r="J382" s="2">
        <v>1806</v>
      </c>
      <c r="K382" s="2">
        <v>1926</v>
      </c>
      <c r="L382" s="2">
        <v>2011</v>
      </c>
      <c r="Y382" t="str">
        <f t="shared" ref="Y382" si="327">IF(EXACT(A381,UPPER(A381)),"Elected","Excluded")</f>
        <v>Excluded</v>
      </c>
    </row>
    <row r="383" spans="1:26" x14ac:dyDescent="0.35">
      <c r="A383" s="291" t="s">
        <v>434</v>
      </c>
      <c r="B383" s="291" t="s">
        <v>33</v>
      </c>
      <c r="C383" s="293">
        <v>552</v>
      </c>
      <c r="D383" s="1">
        <v>22</v>
      </c>
      <c r="E383" s="1">
        <v>23</v>
      </c>
      <c r="F383" s="1">
        <v>43</v>
      </c>
      <c r="G383" s="1">
        <v>-640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X383" t="str">
        <f t="shared" ref="X383" si="328">LEFT(MID(A383,FIND("(",A383)+1,LEN(A383)),FIND(")",MID(A383,FIND("(",A383)+1,LEN(A383)))-1)</f>
        <v>SF</v>
      </c>
      <c r="Z383" t="str">
        <f t="shared" ref="Z383" si="329">Y384</f>
        <v>Excluded</v>
      </c>
    </row>
    <row r="384" spans="1:26" x14ac:dyDescent="0.35">
      <c r="A384" s="291" t="s">
        <v>0</v>
      </c>
      <c r="B384" s="291" t="s">
        <v>0</v>
      </c>
      <c r="C384" s="293">
        <v>552</v>
      </c>
      <c r="D384" s="2">
        <v>574</v>
      </c>
      <c r="E384" s="2">
        <v>597</v>
      </c>
      <c r="F384" s="2">
        <v>640</v>
      </c>
      <c r="G384" s="2">
        <v>0</v>
      </c>
      <c r="H384" s="2">
        <v>0</v>
      </c>
      <c r="I384" s="2">
        <v>0</v>
      </c>
      <c r="J384" s="2">
        <v>0</v>
      </c>
      <c r="K384" s="2">
        <v>0</v>
      </c>
      <c r="L384" s="2">
        <v>0</v>
      </c>
      <c r="Y384" t="str">
        <f t="shared" ref="Y384" si="330">IF(EXACT(A383,UPPER(A383)),"Elected","Excluded")</f>
        <v>Excluded</v>
      </c>
    </row>
    <row r="385" spans="1:37" x14ac:dyDescent="0.35">
      <c r="A385" s="291" t="s">
        <v>2858</v>
      </c>
      <c r="B385" s="291" t="s">
        <v>33</v>
      </c>
      <c r="C385" s="293">
        <v>1277</v>
      </c>
      <c r="D385" s="1">
        <v>41</v>
      </c>
      <c r="E385" s="1">
        <v>24</v>
      </c>
      <c r="F385" s="1">
        <v>36</v>
      </c>
      <c r="G385" s="1">
        <v>92</v>
      </c>
      <c r="H385" s="1">
        <v>154</v>
      </c>
      <c r="I385" s="1">
        <v>151</v>
      </c>
      <c r="J385" s="1">
        <v>256</v>
      </c>
      <c r="K385" s="1">
        <v>138</v>
      </c>
      <c r="L385" s="1">
        <v>69</v>
      </c>
      <c r="X385" t="str">
        <f t="shared" ref="X385" si="331">LEFT(MID(A385,FIND("(",A385)+1,LEN(A385)),FIND(")",MID(A385,FIND("(",A385)+1,LEN(A385)))-1)</f>
        <v>INDI</v>
      </c>
      <c r="Z385" t="str">
        <f t="shared" ref="Z385" si="332">Y386</f>
        <v>Elected</v>
      </c>
    </row>
    <row r="386" spans="1:37" x14ac:dyDescent="0.35">
      <c r="A386" s="291" t="s">
        <v>0</v>
      </c>
      <c r="B386" s="291" t="s">
        <v>0</v>
      </c>
      <c r="C386" s="293">
        <v>1277</v>
      </c>
      <c r="D386" s="2">
        <v>1318</v>
      </c>
      <c r="E386" s="2">
        <v>1342</v>
      </c>
      <c r="F386" s="2">
        <v>1378</v>
      </c>
      <c r="G386" s="2">
        <v>1470</v>
      </c>
      <c r="H386" s="2">
        <v>1624</v>
      </c>
      <c r="I386" s="2">
        <v>1775</v>
      </c>
      <c r="J386" s="2">
        <v>2031</v>
      </c>
      <c r="K386" s="2">
        <v>2169</v>
      </c>
      <c r="L386" s="2">
        <v>2238</v>
      </c>
      <c r="Y386" t="str">
        <f t="shared" ref="Y386" si="333">IF(EXACT(A385,UPPER(A385)),"Elected","Excluded")</f>
        <v>Elected</v>
      </c>
    </row>
    <row r="387" spans="1:37" x14ac:dyDescent="0.35">
      <c r="A387" s="291" t="s">
        <v>435</v>
      </c>
      <c r="B387" s="291" t="s">
        <v>31</v>
      </c>
      <c r="C387" s="293">
        <v>1249</v>
      </c>
      <c r="D387" s="1">
        <v>86</v>
      </c>
      <c r="E387" s="1">
        <v>175</v>
      </c>
      <c r="F387" s="1">
        <v>49</v>
      </c>
      <c r="G387" s="1">
        <v>142</v>
      </c>
      <c r="H387" s="1">
        <v>157</v>
      </c>
      <c r="I387" s="1">
        <v>159</v>
      </c>
      <c r="J387" s="1">
        <v>128</v>
      </c>
      <c r="K387" s="1">
        <v>301</v>
      </c>
      <c r="L387" s="1">
        <v>120</v>
      </c>
      <c r="X387" t="str">
        <f t="shared" ref="X387" si="334">LEFT(MID(A387,FIND("(",A387)+1,LEN(A387)),FIND(")",MID(A387,FIND("(",A387)+1,LEN(A387)))-1)</f>
        <v>SD</v>
      </c>
      <c r="Z387" t="str">
        <f t="shared" ref="Z387" si="335">Y388</f>
        <v>Elected</v>
      </c>
    </row>
    <row r="388" spans="1:37" x14ac:dyDescent="0.35">
      <c r="A388" s="291" t="s">
        <v>0</v>
      </c>
      <c r="B388" s="291" t="s">
        <v>0</v>
      </c>
      <c r="C388" s="293">
        <v>1249</v>
      </c>
      <c r="D388" s="2">
        <v>1335</v>
      </c>
      <c r="E388" s="2">
        <v>1510</v>
      </c>
      <c r="F388" s="2">
        <v>1559</v>
      </c>
      <c r="G388" s="2">
        <v>1701</v>
      </c>
      <c r="H388" s="2">
        <v>1858</v>
      </c>
      <c r="I388" s="2">
        <v>2017</v>
      </c>
      <c r="J388" s="2">
        <v>2145</v>
      </c>
      <c r="K388" s="2">
        <v>2446</v>
      </c>
      <c r="L388" s="2">
        <v>2566</v>
      </c>
      <c r="Y388" t="str">
        <f t="shared" ref="Y388" si="336">IF(EXACT(A387,UPPER(A387)),"Elected","Excluded")</f>
        <v>Elected</v>
      </c>
    </row>
    <row r="389" spans="1:37" x14ac:dyDescent="0.35">
      <c r="A389" s="291" t="s">
        <v>47</v>
      </c>
      <c r="B389" s="291" t="s">
        <v>0</v>
      </c>
      <c r="C389" s="292">
        <v>0</v>
      </c>
      <c r="D389" s="1">
        <f>(D359+D361+D363+D365+D367+D369+D371+D373+D375+D377+D379+D381+D383+D385+D387)*(-1)</f>
        <v>32</v>
      </c>
      <c r="E389" s="1">
        <f t="shared" ref="E389:L389" si="337">(E359+E361+E363+E365+E367+E369+E371+E373+E375+E377+E379+E381+E383+E385+E387)*(-1)</f>
        <v>14</v>
      </c>
      <c r="F389" s="1">
        <f t="shared" si="337"/>
        <v>35</v>
      </c>
      <c r="G389" s="1">
        <f t="shared" si="337"/>
        <v>114</v>
      </c>
      <c r="H389" s="1">
        <f t="shared" si="337"/>
        <v>84</v>
      </c>
      <c r="I389" s="1">
        <f t="shared" si="337"/>
        <v>149</v>
      </c>
      <c r="J389" s="1">
        <f t="shared" si="337"/>
        <v>276</v>
      </c>
      <c r="K389" s="1">
        <f t="shared" si="337"/>
        <v>409</v>
      </c>
      <c r="L389" s="1">
        <f t="shared" si="337"/>
        <v>94</v>
      </c>
    </row>
    <row r="390" spans="1:37" x14ac:dyDescent="0.35">
      <c r="A390" s="291" t="s">
        <v>0</v>
      </c>
      <c r="B390" s="291" t="s">
        <v>0</v>
      </c>
      <c r="C390" s="293">
        <v>0</v>
      </c>
      <c r="D390" s="2">
        <v>32</v>
      </c>
      <c r="E390" s="2">
        <v>46</v>
      </c>
      <c r="F390" s="2">
        <v>81</v>
      </c>
      <c r="G390" s="2">
        <v>195</v>
      </c>
      <c r="H390" s="2">
        <v>279</v>
      </c>
      <c r="I390" s="2">
        <v>428</v>
      </c>
      <c r="J390" s="2">
        <v>704</v>
      </c>
      <c r="K390" s="2">
        <v>1113</v>
      </c>
      <c r="L390" s="2">
        <v>1207</v>
      </c>
    </row>
    <row r="391" spans="1:37" x14ac:dyDescent="0.35">
      <c r="A391" t="s">
        <v>48</v>
      </c>
      <c r="B391" t="s">
        <v>0</v>
      </c>
      <c r="C391" s="2">
        <v>15184</v>
      </c>
      <c r="D391" s="2">
        <v>15184</v>
      </c>
      <c r="E391" s="2">
        <v>15184</v>
      </c>
      <c r="F391" s="2">
        <v>15184</v>
      </c>
      <c r="G391" s="2">
        <v>15184</v>
      </c>
      <c r="H391" s="2">
        <v>15184</v>
      </c>
      <c r="I391" s="2">
        <v>15184</v>
      </c>
      <c r="J391" s="2">
        <v>15184</v>
      </c>
      <c r="K391" s="2">
        <v>15184</v>
      </c>
      <c r="L391" s="2">
        <v>15184</v>
      </c>
    </row>
    <row r="394" spans="1:37" x14ac:dyDescent="0.35">
      <c r="B394" t="s">
        <v>2595</v>
      </c>
      <c r="AB394" t="s">
        <v>2526</v>
      </c>
      <c r="AC394" t="s">
        <v>2525</v>
      </c>
      <c r="AD394" t="s">
        <v>2524</v>
      </c>
      <c r="AE394" t="s">
        <v>2523</v>
      </c>
      <c r="AF394" t="s">
        <v>759</v>
      </c>
      <c r="AG394" t="s">
        <v>2522</v>
      </c>
      <c r="AH394" t="s">
        <v>2521</v>
      </c>
      <c r="AI394" t="s">
        <v>2520</v>
      </c>
      <c r="AJ394" t="s">
        <v>2519</v>
      </c>
      <c r="AK394" t="s">
        <v>2518</v>
      </c>
    </row>
    <row r="395" spans="1:37" x14ac:dyDescent="0.35">
      <c r="A395" t="s">
        <v>2535</v>
      </c>
      <c r="B395" s="2">
        <f>C16+C20+C24+C57+C67+C88+C96+C129+C139+C166+C176+C182+C211+C215+C250+C256+C281+C289+C314+C334+C359+C371+C381</f>
        <v>39958</v>
      </c>
      <c r="AB395">
        <f>AB359+AB312+AB277+AB242+AB206+AB162+AB123+AB88+AB51+AB10</f>
        <v>55</v>
      </c>
      <c r="AC395" s="238">
        <f>AC359+AC312+AC277+AC242+AC206+AC162+AC123+AC88+AC51+AC10</f>
        <v>284357</v>
      </c>
      <c r="AD395" s="238">
        <f>AH395+AF395</f>
        <v>146273</v>
      </c>
      <c r="AE395" s="227">
        <f>SUM(AD395/AC395*100)</f>
        <v>51.43991531771681</v>
      </c>
      <c r="AF395" s="238">
        <f>AF359+AF312+AF277+AF242+AF206+AF162+AF123+AF88+AF51+AF10</f>
        <v>1184</v>
      </c>
      <c r="AG395" s="227">
        <f>SUM(AF395/AC395*100)</f>
        <v>0.41637800370660827</v>
      </c>
      <c r="AH395" s="238">
        <f>AH359+AH312+AH277+AH242+AH206+AH162+AH123+AH88+AH51+AH10</f>
        <v>145089</v>
      </c>
      <c r="AI395" s="238">
        <f>AI359+AI312+AI277+AI242+AI206+AI162+AI123+AI88+AI51+AI10</f>
        <v>122</v>
      </c>
      <c r="AJ395" s="238">
        <f>AJ359+AJ312+AJ277+AJ242+AJ206+AJ162+AJ123+AJ88+AJ51+AJ10</f>
        <v>40</v>
      </c>
      <c r="AK395" s="227">
        <f>SUM(AJ395/AI395*100)</f>
        <v>32.786885245901637</v>
      </c>
    </row>
    <row r="396" spans="1:37" x14ac:dyDescent="0.35">
      <c r="A396" t="s">
        <v>2534</v>
      </c>
      <c r="B396" s="2">
        <f>C18+C28+C32+C55+C63+C94+C106+C125+C131+C145+C168+C174+C217+C223+C246+C252+C254+C287+C293+C322+C324+C328+C373+C377</f>
        <v>42043</v>
      </c>
    </row>
    <row r="397" spans="1:37" x14ac:dyDescent="0.35">
      <c r="A397" t="s">
        <v>2536</v>
      </c>
      <c r="B397" s="2">
        <f>C22+C69+C92+C135+C178+C221+C260+C291+C312+C383</f>
        <v>7185</v>
      </c>
      <c r="AC397" t="s">
        <v>3692</v>
      </c>
      <c r="AD397" t="s">
        <v>3693</v>
      </c>
    </row>
    <row r="398" spans="1:37" x14ac:dyDescent="0.35">
      <c r="A398" t="s">
        <v>2727</v>
      </c>
      <c r="B398" s="2">
        <f>C100+C143+C170+C283+C375</f>
        <v>5506</v>
      </c>
      <c r="AC398" s="238">
        <f>AC362+AC315+AC280+AC245+AC209+AC165+AC126+AC91+AC54+AC13</f>
        <v>44</v>
      </c>
      <c r="AD398" s="238">
        <f>AD362+AD315+AD280+AD245+AD209+AD165+AD126+AD91+AD54+AD13</f>
        <v>38</v>
      </c>
    </row>
    <row r="399" spans="1:37" x14ac:dyDescent="0.35">
      <c r="A399" t="s">
        <v>2574</v>
      </c>
      <c r="B399" s="2">
        <f>C10+C61+C104+C225+C279+C340+C387</f>
        <v>6753</v>
      </c>
    </row>
    <row r="400" spans="1:37" x14ac:dyDescent="0.35">
      <c r="A400" t="s">
        <v>2573</v>
      </c>
      <c r="B400" s="2">
        <f>C34+C51+C102+C141+C188+C207+C242+C285+C326+C369</f>
        <v>3967</v>
      </c>
    </row>
    <row r="401" spans="1:2" x14ac:dyDescent="0.35">
      <c r="A401" t="s">
        <v>2575</v>
      </c>
      <c r="B401" s="2">
        <f>C14+C53+C127+C164+C219+C248+C330+C385</f>
        <v>9828</v>
      </c>
    </row>
    <row r="402" spans="1:2" x14ac:dyDescent="0.35">
      <c r="A402" t="s">
        <v>2594</v>
      </c>
      <c r="B402" s="2">
        <f>C123</f>
        <v>492</v>
      </c>
    </row>
    <row r="403" spans="1:2" x14ac:dyDescent="0.35">
      <c r="A403" t="s">
        <v>2576</v>
      </c>
      <c r="B403" s="2">
        <f>C65+C213+C258+C295+C342+C363</f>
        <v>3071</v>
      </c>
    </row>
    <row r="404" spans="1:2" x14ac:dyDescent="0.35">
      <c r="A404" t="s">
        <v>2590</v>
      </c>
      <c r="B404">
        <v>0</v>
      </c>
    </row>
    <row r="405" spans="1:2" x14ac:dyDescent="0.35">
      <c r="A405" t="s">
        <v>2582</v>
      </c>
      <c r="B405">
        <v>0</v>
      </c>
    </row>
    <row r="406" spans="1:2" x14ac:dyDescent="0.35">
      <c r="A406" t="s">
        <v>2598</v>
      </c>
      <c r="B406">
        <v>0</v>
      </c>
    </row>
    <row r="407" spans="1:2" x14ac:dyDescent="0.35">
      <c r="A407" t="s">
        <v>2584</v>
      </c>
      <c r="B407">
        <v>0</v>
      </c>
    </row>
    <row r="408" spans="1:2" x14ac:dyDescent="0.35">
      <c r="A408" t="s">
        <v>2577</v>
      </c>
      <c r="B408">
        <v>0</v>
      </c>
    </row>
    <row r="409" spans="1:2" x14ac:dyDescent="0.35">
      <c r="A409" t="s">
        <v>2578</v>
      </c>
      <c r="B409">
        <v>0</v>
      </c>
    </row>
    <row r="410" spans="1:2" x14ac:dyDescent="0.35">
      <c r="A410" t="s">
        <v>2581</v>
      </c>
      <c r="B410">
        <v>0</v>
      </c>
    </row>
    <row r="411" spans="1:2" x14ac:dyDescent="0.35">
      <c r="A411" t="s">
        <v>2579</v>
      </c>
      <c r="B411">
        <v>0</v>
      </c>
    </row>
    <row r="412" spans="1:2" x14ac:dyDescent="0.35">
      <c r="A412" t="s">
        <v>2585</v>
      </c>
      <c r="B412">
        <v>0</v>
      </c>
    </row>
    <row r="413" spans="1:2" x14ac:dyDescent="0.35">
      <c r="A413" t="s">
        <v>2591</v>
      </c>
      <c r="B413">
        <v>0</v>
      </c>
    </row>
    <row r="414" spans="1:2" x14ac:dyDescent="0.35">
      <c r="A414" t="s">
        <v>2586</v>
      </c>
      <c r="B414" s="2">
        <f>C26+C277+C338</f>
        <v>678</v>
      </c>
    </row>
    <row r="415" spans="1:2" x14ac:dyDescent="0.35">
      <c r="A415" t="s">
        <v>2587</v>
      </c>
      <c r="B415" s="2">
        <f>C162+C320</f>
        <v>1267</v>
      </c>
    </row>
    <row r="416" spans="1:2" x14ac:dyDescent="0.35">
      <c r="A416" t="s">
        <v>2580</v>
      </c>
      <c r="B416">
        <v>0</v>
      </c>
    </row>
    <row r="417" spans="1:12" x14ac:dyDescent="0.35">
      <c r="A417" t="s">
        <v>2592</v>
      </c>
      <c r="B417">
        <v>0</v>
      </c>
    </row>
    <row r="418" spans="1:12" x14ac:dyDescent="0.35">
      <c r="A418" t="s">
        <v>2597</v>
      </c>
      <c r="B418" s="2">
        <f>C137</f>
        <v>559</v>
      </c>
    </row>
    <row r="419" spans="1:12" x14ac:dyDescent="0.35">
      <c r="A419" t="s">
        <v>2588</v>
      </c>
      <c r="B419">
        <v>0</v>
      </c>
    </row>
    <row r="420" spans="1:12" x14ac:dyDescent="0.35">
      <c r="A420" t="s">
        <v>2589</v>
      </c>
      <c r="B420">
        <v>0</v>
      </c>
    </row>
    <row r="421" spans="1:12" x14ac:dyDescent="0.35">
      <c r="A421" t="s">
        <v>2741</v>
      </c>
      <c r="B421" s="2">
        <f>C12+C59+C71+C90+C98+C133+C172+C180+C184+C190+C209+C244+C316+C318+C332+C336+C361+C365+C367+C379</f>
        <v>22666</v>
      </c>
    </row>
    <row r="424" spans="1:12" x14ac:dyDescent="0.35">
      <c r="A424" s="2"/>
      <c r="B424" s="2"/>
      <c r="C424" s="2"/>
      <c r="D424" s="2"/>
      <c r="E424" s="2"/>
      <c r="F424" s="2"/>
      <c r="G424" s="2"/>
      <c r="H424" s="240" t="s">
        <v>2648</v>
      </c>
      <c r="I424" s="2"/>
      <c r="J424" s="2"/>
      <c r="K424" s="2"/>
      <c r="L424" s="240" t="s">
        <v>2649</v>
      </c>
    </row>
    <row r="425" spans="1:12" x14ac:dyDescent="0.35">
      <c r="D425" s="241" t="s">
        <v>2529</v>
      </c>
      <c r="E425" s="241" t="s">
        <v>2650</v>
      </c>
      <c r="F425" s="241" t="s">
        <v>2651</v>
      </c>
      <c r="G425" s="241" t="s">
        <v>2650</v>
      </c>
      <c r="H425" s="241" t="s">
        <v>2652</v>
      </c>
      <c r="I425" s="241" t="s">
        <v>2653</v>
      </c>
      <c r="J425" s="241" t="s">
        <v>2649</v>
      </c>
      <c r="K425" s="241" t="s">
        <v>2654</v>
      </c>
      <c r="L425" s="241" t="s">
        <v>2652</v>
      </c>
    </row>
    <row r="426" spans="1:12" x14ac:dyDescent="0.35">
      <c r="D426" s="241" t="s">
        <v>2655</v>
      </c>
      <c r="E426" s="241" t="s">
        <v>2655</v>
      </c>
      <c r="F426" s="241" t="s">
        <v>2652</v>
      </c>
      <c r="G426" s="241" t="s">
        <v>2656</v>
      </c>
      <c r="H426" s="241" t="s">
        <v>2656</v>
      </c>
      <c r="I426" s="241" t="s">
        <v>2655</v>
      </c>
      <c r="J426" s="241" t="s">
        <v>2652</v>
      </c>
      <c r="K426" s="241" t="s">
        <v>2656</v>
      </c>
      <c r="L426" s="241" t="s">
        <v>2656</v>
      </c>
    </row>
    <row r="427" spans="1:12" x14ac:dyDescent="0.35">
      <c r="A427" s="238">
        <f>SUMIFS($C$10:$C$388, $X$10:$X$388, B427)</f>
        <v>39958</v>
      </c>
      <c r="B427" t="s">
        <v>2657</v>
      </c>
      <c r="C427" t="s">
        <v>2535</v>
      </c>
      <c r="D427" s="242">
        <f>E427+I427</f>
        <v>23</v>
      </c>
      <c r="E427" s="238">
        <f>COUNTIFS($X$10:$X$388, B427,$B$10:$B$388,"F")</f>
        <v>8</v>
      </c>
      <c r="F427" s="243">
        <f t="shared" ref="F427:F453" si="338">IFERROR(E427/D427,0)</f>
        <v>0.34782608695652173</v>
      </c>
      <c r="G427">
        <f>COUNTIFS($X$10:$X$388, B427,$B$10:$B$388,"F",$Z$10:$Z$388,"Elected")</f>
        <v>7</v>
      </c>
      <c r="H427" s="244">
        <f>IFERROR(G427/D427,0)</f>
        <v>0.30434782608695654</v>
      </c>
      <c r="I427" s="245">
        <f>COUNTIFS($X$10:$X$388, B427,$B$10:$B$388,"M")</f>
        <v>15</v>
      </c>
      <c r="J427" s="243">
        <f>IFERROR(I427/D427,0)</f>
        <v>0.65217391304347827</v>
      </c>
      <c r="K427">
        <f>COUNTIFS($X$10:$X$388, B427,$B$10:$B$388,"M",$Z$10:$Z$388,"Elected")</f>
        <v>12</v>
      </c>
      <c r="L427" s="243">
        <f>IFERROR(K427/D427,0)</f>
        <v>0.52173913043478259</v>
      </c>
    </row>
    <row r="428" spans="1:12" x14ac:dyDescent="0.35">
      <c r="A428" s="238">
        <f t="shared" ref="A428:A453" si="339">SUMIFS($C$10:$C$388, $X$10:$X$388, B428)</f>
        <v>42043</v>
      </c>
      <c r="B428" t="s">
        <v>2658</v>
      </c>
      <c r="C428" t="s">
        <v>2534</v>
      </c>
      <c r="D428" s="242">
        <f t="shared" ref="D428:D453" si="340">E428+I428</f>
        <v>24</v>
      </c>
      <c r="E428" s="238">
        <f t="shared" ref="E428:E453" si="341">COUNTIFS($X$10:$X$388, B428,$B$10:$B$388,"F")</f>
        <v>9</v>
      </c>
      <c r="F428" s="243">
        <f t="shared" si="338"/>
        <v>0.375</v>
      </c>
      <c r="G428">
        <f t="shared" ref="G428:G453" si="342">COUNTIFS($X$10:$X$388, B428,$B$10:$B$388,"F",$Z$10:$Z$388,"Elected")</f>
        <v>6</v>
      </c>
      <c r="H428" s="244">
        <f t="shared" ref="H428:H453" si="343">IFERROR(G428/D428,0)</f>
        <v>0.25</v>
      </c>
      <c r="I428" s="245">
        <f t="shared" ref="I428:I453" si="344">COUNTIFS($X$10:$X$388, B428,$B$10:$B$388,"M")</f>
        <v>15</v>
      </c>
      <c r="J428" s="243">
        <f t="shared" ref="J428:J453" si="345">IFERROR(I428/D428,0)</f>
        <v>0.625</v>
      </c>
      <c r="K428">
        <f t="shared" ref="K428:K453" si="346">COUNTIFS($X$10:$X$388, B428,$B$10:$B$388,"M",$Z$10:$Z$388,"Elected")</f>
        <v>12</v>
      </c>
      <c r="L428" s="243">
        <f t="shared" ref="L428:L453" si="347">IFERROR(K428/D428,0)</f>
        <v>0.5</v>
      </c>
    </row>
    <row r="429" spans="1:12" x14ac:dyDescent="0.35">
      <c r="A429" s="238">
        <f t="shared" si="339"/>
        <v>7185</v>
      </c>
      <c r="B429" t="s">
        <v>2659</v>
      </c>
      <c r="C429" t="s">
        <v>2536</v>
      </c>
      <c r="D429" s="242">
        <f t="shared" si="340"/>
        <v>10</v>
      </c>
      <c r="E429" s="238">
        <f t="shared" si="341"/>
        <v>4</v>
      </c>
      <c r="F429" s="243">
        <f t="shared" si="338"/>
        <v>0.4</v>
      </c>
      <c r="G429">
        <f t="shared" si="342"/>
        <v>0</v>
      </c>
      <c r="H429" s="244">
        <f t="shared" si="343"/>
        <v>0</v>
      </c>
      <c r="I429" s="245">
        <f t="shared" si="344"/>
        <v>6</v>
      </c>
      <c r="J429" s="243">
        <f t="shared" si="345"/>
        <v>0.6</v>
      </c>
      <c r="K429">
        <f t="shared" si="346"/>
        <v>1</v>
      </c>
      <c r="L429" s="243">
        <f t="shared" si="347"/>
        <v>0.1</v>
      </c>
    </row>
    <row r="430" spans="1:12" x14ac:dyDescent="0.35">
      <c r="A430" s="238">
        <f t="shared" si="339"/>
        <v>5506</v>
      </c>
      <c r="B430" t="s">
        <v>2661</v>
      </c>
      <c r="C430" t="s">
        <v>2727</v>
      </c>
      <c r="D430" s="242">
        <f t="shared" si="340"/>
        <v>5</v>
      </c>
      <c r="E430" s="238">
        <f t="shared" si="341"/>
        <v>1</v>
      </c>
      <c r="F430" s="243">
        <f t="shared" si="338"/>
        <v>0.2</v>
      </c>
      <c r="G430">
        <f t="shared" si="342"/>
        <v>0</v>
      </c>
      <c r="H430" s="244">
        <f t="shared" si="343"/>
        <v>0</v>
      </c>
      <c r="I430" s="245">
        <f t="shared" si="344"/>
        <v>4</v>
      </c>
      <c r="J430" s="243">
        <f t="shared" si="345"/>
        <v>0.8</v>
      </c>
      <c r="K430">
        <f t="shared" si="346"/>
        <v>2</v>
      </c>
      <c r="L430" s="243">
        <f t="shared" si="347"/>
        <v>0.4</v>
      </c>
    </row>
    <row r="431" spans="1:12" x14ac:dyDescent="0.35">
      <c r="A431" s="238">
        <f t="shared" si="339"/>
        <v>6753</v>
      </c>
      <c r="B431" t="s">
        <v>2663</v>
      </c>
      <c r="C431" t="s">
        <v>2574</v>
      </c>
      <c r="D431" s="242">
        <f t="shared" si="340"/>
        <v>7</v>
      </c>
      <c r="E431" s="238">
        <f t="shared" si="341"/>
        <v>2</v>
      </c>
      <c r="F431" s="243">
        <f t="shared" si="338"/>
        <v>0.2857142857142857</v>
      </c>
      <c r="G431">
        <f t="shared" si="342"/>
        <v>2</v>
      </c>
      <c r="H431" s="244">
        <f t="shared" si="343"/>
        <v>0.2857142857142857</v>
      </c>
      <c r="I431" s="245">
        <f t="shared" si="344"/>
        <v>5</v>
      </c>
      <c r="J431" s="243">
        <f t="shared" si="345"/>
        <v>0.7142857142857143</v>
      </c>
      <c r="K431">
        <f t="shared" si="346"/>
        <v>1</v>
      </c>
      <c r="L431" s="243">
        <f t="shared" si="347"/>
        <v>0.14285714285714285</v>
      </c>
    </row>
    <row r="432" spans="1:12" x14ac:dyDescent="0.35">
      <c r="A432" s="238">
        <f t="shared" si="339"/>
        <v>3967</v>
      </c>
      <c r="B432" t="s">
        <v>2689</v>
      </c>
      <c r="C432" t="s">
        <v>2573</v>
      </c>
      <c r="D432" s="242">
        <f t="shared" si="340"/>
        <v>10</v>
      </c>
      <c r="E432" s="238">
        <f t="shared" si="341"/>
        <v>5</v>
      </c>
      <c r="F432" s="243">
        <f t="shared" si="338"/>
        <v>0.5</v>
      </c>
      <c r="G432">
        <f t="shared" si="342"/>
        <v>0</v>
      </c>
      <c r="H432" s="244">
        <f t="shared" si="343"/>
        <v>0</v>
      </c>
      <c r="I432" s="245">
        <f t="shared" si="344"/>
        <v>5</v>
      </c>
      <c r="J432" s="243">
        <f t="shared" si="345"/>
        <v>0.5</v>
      </c>
      <c r="K432">
        <f t="shared" si="346"/>
        <v>0</v>
      </c>
      <c r="L432" s="243">
        <f t="shared" si="347"/>
        <v>0</v>
      </c>
    </row>
    <row r="433" spans="1:12" x14ac:dyDescent="0.35">
      <c r="A433" s="238">
        <f t="shared" si="339"/>
        <v>9828</v>
      </c>
      <c r="B433" t="s">
        <v>2662</v>
      </c>
      <c r="C433" t="s">
        <v>2575</v>
      </c>
      <c r="D433" s="242">
        <f t="shared" si="340"/>
        <v>8</v>
      </c>
      <c r="E433" s="238">
        <f t="shared" si="341"/>
        <v>1</v>
      </c>
      <c r="F433" s="243">
        <f t="shared" si="338"/>
        <v>0.125</v>
      </c>
      <c r="G433">
        <f t="shared" si="342"/>
        <v>0</v>
      </c>
      <c r="H433" s="244">
        <f t="shared" si="343"/>
        <v>0</v>
      </c>
      <c r="I433" s="245">
        <f t="shared" si="344"/>
        <v>7</v>
      </c>
      <c r="J433" s="243">
        <f t="shared" si="345"/>
        <v>0.875</v>
      </c>
      <c r="K433">
        <f t="shared" si="346"/>
        <v>4</v>
      </c>
      <c r="L433" s="243">
        <f t="shared" si="347"/>
        <v>0.5</v>
      </c>
    </row>
    <row r="434" spans="1:12" x14ac:dyDescent="0.35">
      <c r="A434" s="238">
        <f t="shared" si="339"/>
        <v>492</v>
      </c>
      <c r="B434" t="s">
        <v>2660</v>
      </c>
      <c r="C434" t="s">
        <v>2594</v>
      </c>
      <c r="D434" s="242">
        <f t="shared" si="340"/>
        <v>1</v>
      </c>
      <c r="E434" s="238">
        <f t="shared" si="341"/>
        <v>1</v>
      </c>
      <c r="F434" s="243">
        <f t="shared" si="338"/>
        <v>1</v>
      </c>
      <c r="G434">
        <f t="shared" si="342"/>
        <v>0</v>
      </c>
      <c r="H434" s="244">
        <f t="shared" si="343"/>
        <v>0</v>
      </c>
      <c r="I434" s="245">
        <f t="shared" si="344"/>
        <v>0</v>
      </c>
      <c r="J434" s="243">
        <f t="shared" si="345"/>
        <v>0</v>
      </c>
      <c r="K434">
        <f t="shared" si="346"/>
        <v>0</v>
      </c>
      <c r="L434" s="243">
        <f t="shared" si="347"/>
        <v>0</v>
      </c>
    </row>
    <row r="435" spans="1:12" x14ac:dyDescent="0.35">
      <c r="A435" s="238">
        <f t="shared" si="339"/>
        <v>3071</v>
      </c>
      <c r="B435" t="s">
        <v>2688</v>
      </c>
      <c r="C435" t="s">
        <v>2576</v>
      </c>
      <c r="D435" s="242">
        <f t="shared" si="340"/>
        <v>6</v>
      </c>
      <c r="E435" s="238">
        <f t="shared" si="341"/>
        <v>4</v>
      </c>
      <c r="F435" s="243">
        <f t="shared" si="338"/>
        <v>0.66666666666666663</v>
      </c>
      <c r="G435">
        <f t="shared" si="342"/>
        <v>0</v>
      </c>
      <c r="H435" s="244">
        <f t="shared" si="343"/>
        <v>0</v>
      </c>
      <c r="I435" s="245">
        <f t="shared" si="344"/>
        <v>2</v>
      </c>
      <c r="J435" s="243">
        <f t="shared" si="345"/>
        <v>0.33333333333333331</v>
      </c>
      <c r="K435">
        <f t="shared" si="346"/>
        <v>0</v>
      </c>
      <c r="L435" s="243">
        <f t="shared" si="347"/>
        <v>0</v>
      </c>
    </row>
    <row r="436" spans="1:12" x14ac:dyDescent="0.35">
      <c r="A436" s="238">
        <f t="shared" si="339"/>
        <v>0</v>
      </c>
      <c r="C436" t="s">
        <v>2590</v>
      </c>
      <c r="D436" s="242">
        <f t="shared" si="340"/>
        <v>0</v>
      </c>
      <c r="E436" s="238">
        <f t="shared" si="341"/>
        <v>0</v>
      </c>
      <c r="F436" s="243">
        <f t="shared" si="338"/>
        <v>0</v>
      </c>
      <c r="G436">
        <f t="shared" si="342"/>
        <v>0</v>
      </c>
      <c r="H436" s="244">
        <f t="shared" si="343"/>
        <v>0</v>
      </c>
      <c r="I436" s="245">
        <f t="shared" si="344"/>
        <v>0</v>
      </c>
      <c r="J436" s="243">
        <f t="shared" si="345"/>
        <v>0</v>
      </c>
      <c r="K436">
        <f t="shared" si="346"/>
        <v>0</v>
      </c>
      <c r="L436" s="243">
        <f t="shared" si="347"/>
        <v>0</v>
      </c>
    </row>
    <row r="437" spans="1:12" x14ac:dyDescent="0.35">
      <c r="A437" s="238">
        <f t="shared" si="339"/>
        <v>0</v>
      </c>
      <c r="B437" t="s">
        <v>2671</v>
      </c>
      <c r="C437" t="s">
        <v>2582</v>
      </c>
      <c r="D437" s="242">
        <f t="shared" si="340"/>
        <v>0</v>
      </c>
      <c r="E437" s="238">
        <f t="shared" si="341"/>
        <v>0</v>
      </c>
      <c r="F437" s="243">
        <f t="shared" si="338"/>
        <v>0</v>
      </c>
      <c r="G437">
        <f t="shared" si="342"/>
        <v>0</v>
      </c>
      <c r="H437" s="244">
        <f t="shared" si="343"/>
        <v>0</v>
      </c>
      <c r="I437" s="245">
        <f t="shared" si="344"/>
        <v>0</v>
      </c>
      <c r="J437" s="243">
        <f t="shared" si="345"/>
        <v>0</v>
      </c>
      <c r="K437">
        <f t="shared" si="346"/>
        <v>0</v>
      </c>
      <c r="L437" s="243">
        <f t="shared" si="347"/>
        <v>0</v>
      </c>
    </row>
    <row r="438" spans="1:12" x14ac:dyDescent="0.35">
      <c r="A438" s="238">
        <f t="shared" si="339"/>
        <v>0</v>
      </c>
      <c r="B438" t="s">
        <v>2665</v>
      </c>
      <c r="C438" t="s">
        <v>2598</v>
      </c>
      <c r="D438" s="242">
        <f t="shared" si="340"/>
        <v>0</v>
      </c>
      <c r="E438" s="238">
        <f t="shared" si="341"/>
        <v>0</v>
      </c>
      <c r="F438" s="243">
        <f t="shared" si="338"/>
        <v>0</v>
      </c>
      <c r="G438">
        <f t="shared" si="342"/>
        <v>0</v>
      </c>
      <c r="H438" s="244">
        <f t="shared" si="343"/>
        <v>0</v>
      </c>
      <c r="I438" s="245">
        <f t="shared" si="344"/>
        <v>0</v>
      </c>
      <c r="J438" s="243">
        <f t="shared" si="345"/>
        <v>0</v>
      </c>
      <c r="K438">
        <f t="shared" si="346"/>
        <v>0</v>
      </c>
      <c r="L438" s="243">
        <f t="shared" si="347"/>
        <v>0</v>
      </c>
    </row>
    <row r="439" spans="1:12" x14ac:dyDescent="0.35">
      <c r="A439" s="238">
        <f t="shared" si="339"/>
        <v>0</v>
      </c>
      <c r="B439" t="s">
        <v>2666</v>
      </c>
      <c r="C439" t="s">
        <v>2584</v>
      </c>
      <c r="D439" s="242">
        <f t="shared" si="340"/>
        <v>0</v>
      </c>
      <c r="E439" s="238">
        <f t="shared" si="341"/>
        <v>0</v>
      </c>
      <c r="F439" s="243">
        <f t="shared" si="338"/>
        <v>0</v>
      </c>
      <c r="G439">
        <f t="shared" si="342"/>
        <v>0</v>
      </c>
      <c r="H439" s="244">
        <f t="shared" si="343"/>
        <v>0</v>
      </c>
      <c r="I439" s="245">
        <f t="shared" si="344"/>
        <v>0</v>
      </c>
      <c r="J439" s="243">
        <f t="shared" si="345"/>
        <v>0</v>
      </c>
      <c r="K439">
        <f t="shared" si="346"/>
        <v>0</v>
      </c>
      <c r="L439" s="243">
        <f t="shared" si="347"/>
        <v>0</v>
      </c>
    </row>
    <row r="440" spans="1:12" x14ac:dyDescent="0.35">
      <c r="A440" s="238">
        <f t="shared" si="339"/>
        <v>0</v>
      </c>
      <c r="B440" t="s">
        <v>2667</v>
      </c>
      <c r="C440" t="s">
        <v>2577</v>
      </c>
      <c r="D440" s="242">
        <f t="shared" si="340"/>
        <v>0</v>
      </c>
      <c r="E440" s="238">
        <f t="shared" si="341"/>
        <v>0</v>
      </c>
      <c r="F440" s="243">
        <f t="shared" si="338"/>
        <v>0</v>
      </c>
      <c r="G440">
        <f t="shared" si="342"/>
        <v>0</v>
      </c>
      <c r="H440" s="244">
        <f t="shared" si="343"/>
        <v>0</v>
      </c>
      <c r="I440" s="245">
        <f t="shared" si="344"/>
        <v>0</v>
      </c>
      <c r="J440" s="243">
        <f t="shared" si="345"/>
        <v>0</v>
      </c>
      <c r="K440">
        <f t="shared" si="346"/>
        <v>0</v>
      </c>
      <c r="L440" s="243">
        <f t="shared" si="347"/>
        <v>0</v>
      </c>
    </row>
    <row r="441" spans="1:12" x14ac:dyDescent="0.35">
      <c r="A441" s="238">
        <f t="shared" si="339"/>
        <v>0</v>
      </c>
      <c r="B441" t="s">
        <v>2670</v>
      </c>
      <c r="C441" t="s">
        <v>2578</v>
      </c>
      <c r="D441" s="242">
        <f t="shared" si="340"/>
        <v>0</v>
      </c>
      <c r="E441" s="238">
        <f t="shared" si="341"/>
        <v>0</v>
      </c>
      <c r="F441" s="243">
        <f t="shared" si="338"/>
        <v>0</v>
      </c>
      <c r="G441">
        <f t="shared" si="342"/>
        <v>0</v>
      </c>
      <c r="H441" s="244">
        <f t="shared" si="343"/>
        <v>0</v>
      </c>
      <c r="I441" s="245">
        <f t="shared" si="344"/>
        <v>0</v>
      </c>
      <c r="J441" s="243">
        <f t="shared" si="345"/>
        <v>0</v>
      </c>
      <c r="K441">
        <f t="shared" si="346"/>
        <v>0</v>
      </c>
      <c r="L441" s="243">
        <f t="shared" si="347"/>
        <v>0</v>
      </c>
    </row>
    <row r="442" spans="1:12" x14ac:dyDescent="0.35">
      <c r="A442" s="238">
        <f t="shared" si="339"/>
        <v>0</v>
      </c>
      <c r="C442" t="s">
        <v>2581</v>
      </c>
      <c r="D442" s="242">
        <f t="shared" si="340"/>
        <v>0</v>
      </c>
      <c r="E442" s="238">
        <f t="shared" si="341"/>
        <v>0</v>
      </c>
      <c r="F442" s="243">
        <f t="shared" si="338"/>
        <v>0</v>
      </c>
      <c r="G442">
        <f t="shared" si="342"/>
        <v>0</v>
      </c>
      <c r="H442" s="244">
        <f t="shared" si="343"/>
        <v>0</v>
      </c>
      <c r="I442" s="245">
        <f t="shared" si="344"/>
        <v>0</v>
      </c>
      <c r="J442" s="243">
        <f t="shared" si="345"/>
        <v>0</v>
      </c>
      <c r="K442">
        <f t="shared" si="346"/>
        <v>0</v>
      </c>
      <c r="L442" s="243">
        <f t="shared" si="347"/>
        <v>0</v>
      </c>
    </row>
    <row r="443" spans="1:12" x14ac:dyDescent="0.35">
      <c r="A443" s="238">
        <f t="shared" si="339"/>
        <v>0</v>
      </c>
      <c r="C443" t="s">
        <v>2579</v>
      </c>
      <c r="D443" s="242">
        <f t="shared" si="340"/>
        <v>0</v>
      </c>
      <c r="E443" s="238">
        <f t="shared" si="341"/>
        <v>0</v>
      </c>
      <c r="F443" s="243">
        <f t="shared" si="338"/>
        <v>0</v>
      </c>
      <c r="G443">
        <f t="shared" si="342"/>
        <v>0</v>
      </c>
      <c r="H443" s="244">
        <f t="shared" si="343"/>
        <v>0</v>
      </c>
      <c r="I443" s="245">
        <f t="shared" si="344"/>
        <v>0</v>
      </c>
      <c r="J443" s="243">
        <f t="shared" si="345"/>
        <v>0</v>
      </c>
      <c r="K443">
        <f t="shared" si="346"/>
        <v>0</v>
      </c>
      <c r="L443" s="243">
        <f t="shared" si="347"/>
        <v>0</v>
      </c>
    </row>
    <row r="444" spans="1:12" x14ac:dyDescent="0.35">
      <c r="A444" s="238">
        <f t="shared" si="339"/>
        <v>0</v>
      </c>
      <c r="B444" t="s">
        <v>2690</v>
      </c>
      <c r="C444" t="s">
        <v>2585</v>
      </c>
      <c r="D444" s="242">
        <f t="shared" si="340"/>
        <v>0</v>
      </c>
      <c r="E444" s="238">
        <f t="shared" si="341"/>
        <v>0</v>
      </c>
      <c r="F444" s="243">
        <f t="shared" si="338"/>
        <v>0</v>
      </c>
      <c r="G444">
        <f t="shared" si="342"/>
        <v>0</v>
      </c>
      <c r="H444" s="244">
        <f t="shared" si="343"/>
        <v>0</v>
      </c>
      <c r="I444" s="245">
        <f t="shared" si="344"/>
        <v>0</v>
      </c>
      <c r="J444" s="243">
        <f t="shared" si="345"/>
        <v>0</v>
      </c>
      <c r="K444">
        <f t="shared" si="346"/>
        <v>0</v>
      </c>
      <c r="L444" s="243">
        <f t="shared" si="347"/>
        <v>0</v>
      </c>
    </row>
    <row r="445" spans="1:12" x14ac:dyDescent="0.35">
      <c r="A445" s="238">
        <f t="shared" si="339"/>
        <v>0</v>
      </c>
      <c r="C445" t="s">
        <v>2591</v>
      </c>
      <c r="D445" s="242">
        <f t="shared" si="340"/>
        <v>0</v>
      </c>
      <c r="E445" s="238">
        <f t="shared" si="341"/>
        <v>0</v>
      </c>
      <c r="F445" s="243">
        <f t="shared" si="338"/>
        <v>0</v>
      </c>
      <c r="G445">
        <f t="shared" si="342"/>
        <v>0</v>
      </c>
      <c r="H445" s="244">
        <f t="shared" si="343"/>
        <v>0</v>
      </c>
      <c r="I445" s="245">
        <f t="shared" si="344"/>
        <v>0</v>
      </c>
      <c r="J445" s="243">
        <f t="shared" si="345"/>
        <v>0</v>
      </c>
      <c r="K445">
        <f t="shared" si="346"/>
        <v>0</v>
      </c>
      <c r="L445" s="243">
        <f t="shared" si="347"/>
        <v>0</v>
      </c>
    </row>
    <row r="446" spans="1:12" x14ac:dyDescent="0.35">
      <c r="A446" s="238">
        <f t="shared" si="339"/>
        <v>678</v>
      </c>
      <c r="B446" t="s">
        <v>2664</v>
      </c>
      <c r="C446" t="s">
        <v>2586</v>
      </c>
      <c r="D446" s="242">
        <f t="shared" si="340"/>
        <v>3</v>
      </c>
      <c r="E446" s="238">
        <f t="shared" si="341"/>
        <v>1</v>
      </c>
      <c r="F446" s="243">
        <f t="shared" si="338"/>
        <v>0.33333333333333331</v>
      </c>
      <c r="G446">
        <f t="shared" si="342"/>
        <v>0</v>
      </c>
      <c r="H446" s="244">
        <f t="shared" si="343"/>
        <v>0</v>
      </c>
      <c r="I446" s="245">
        <f t="shared" si="344"/>
        <v>2</v>
      </c>
      <c r="J446" s="243">
        <f t="shared" si="345"/>
        <v>0.66666666666666663</v>
      </c>
      <c r="K446">
        <f t="shared" si="346"/>
        <v>0</v>
      </c>
      <c r="L446" s="243">
        <f t="shared" si="347"/>
        <v>0</v>
      </c>
    </row>
    <row r="447" spans="1:12" x14ac:dyDescent="0.35">
      <c r="A447" s="238">
        <f t="shared" si="339"/>
        <v>1267</v>
      </c>
      <c r="B447" t="s">
        <v>2669</v>
      </c>
      <c r="C447" t="s">
        <v>2587</v>
      </c>
      <c r="D447" s="242">
        <f>E447+I447</f>
        <v>2</v>
      </c>
      <c r="E447" s="238">
        <f t="shared" si="341"/>
        <v>0</v>
      </c>
      <c r="F447" s="243">
        <f t="shared" si="338"/>
        <v>0</v>
      </c>
      <c r="G447">
        <f t="shared" si="342"/>
        <v>0</v>
      </c>
      <c r="H447" s="244">
        <f t="shared" si="343"/>
        <v>0</v>
      </c>
      <c r="I447" s="245">
        <f t="shared" si="344"/>
        <v>2</v>
      </c>
      <c r="J447" s="243">
        <f t="shared" si="345"/>
        <v>1</v>
      </c>
      <c r="K447">
        <f t="shared" si="346"/>
        <v>0</v>
      </c>
      <c r="L447" s="243">
        <f t="shared" si="347"/>
        <v>0</v>
      </c>
    </row>
    <row r="448" spans="1:12" x14ac:dyDescent="0.35">
      <c r="A448" s="238">
        <f t="shared" si="339"/>
        <v>0</v>
      </c>
      <c r="B448" t="s">
        <v>2691</v>
      </c>
      <c r="C448" t="s">
        <v>2580</v>
      </c>
      <c r="D448" s="242">
        <f t="shared" si="340"/>
        <v>0</v>
      </c>
      <c r="E448" s="238">
        <f t="shared" si="341"/>
        <v>0</v>
      </c>
      <c r="F448" s="243">
        <f t="shared" si="338"/>
        <v>0</v>
      </c>
      <c r="G448">
        <f t="shared" si="342"/>
        <v>0</v>
      </c>
      <c r="H448" s="244">
        <f t="shared" si="343"/>
        <v>0</v>
      </c>
      <c r="I448" s="245">
        <f t="shared" si="344"/>
        <v>0</v>
      </c>
      <c r="J448" s="243">
        <f t="shared" si="345"/>
        <v>0</v>
      </c>
      <c r="K448">
        <f t="shared" si="346"/>
        <v>0</v>
      </c>
      <c r="L448" s="243">
        <f t="shared" si="347"/>
        <v>0</v>
      </c>
    </row>
    <row r="449" spans="1:12" x14ac:dyDescent="0.35">
      <c r="A449" s="238">
        <f t="shared" si="339"/>
        <v>0</v>
      </c>
      <c r="C449" t="s">
        <v>2592</v>
      </c>
      <c r="D449" s="242">
        <f t="shared" si="340"/>
        <v>0</v>
      </c>
      <c r="E449" s="238">
        <f t="shared" si="341"/>
        <v>0</v>
      </c>
      <c r="F449" s="243">
        <f t="shared" si="338"/>
        <v>0</v>
      </c>
      <c r="G449">
        <f t="shared" si="342"/>
        <v>0</v>
      </c>
      <c r="H449" s="244">
        <f t="shared" si="343"/>
        <v>0</v>
      </c>
      <c r="I449" s="245">
        <f t="shared" si="344"/>
        <v>0</v>
      </c>
      <c r="J449" s="243">
        <f t="shared" si="345"/>
        <v>0</v>
      </c>
      <c r="K449">
        <f t="shared" si="346"/>
        <v>0</v>
      </c>
      <c r="L449" s="243">
        <f t="shared" si="347"/>
        <v>0</v>
      </c>
    </row>
    <row r="450" spans="1:12" x14ac:dyDescent="0.35">
      <c r="A450" s="238">
        <f t="shared" si="339"/>
        <v>559</v>
      </c>
      <c r="B450" t="s">
        <v>2809</v>
      </c>
      <c r="C450" t="s">
        <v>2597</v>
      </c>
      <c r="D450" s="242">
        <f t="shared" si="340"/>
        <v>1</v>
      </c>
      <c r="E450" s="238">
        <f t="shared" si="341"/>
        <v>0</v>
      </c>
      <c r="F450" s="243">
        <f t="shared" si="338"/>
        <v>0</v>
      </c>
      <c r="G450">
        <f t="shared" si="342"/>
        <v>0</v>
      </c>
      <c r="H450" s="244">
        <f t="shared" si="343"/>
        <v>0</v>
      </c>
      <c r="I450" s="245">
        <f t="shared" si="344"/>
        <v>1</v>
      </c>
      <c r="J450" s="243">
        <f t="shared" si="345"/>
        <v>1</v>
      </c>
      <c r="K450">
        <f t="shared" si="346"/>
        <v>0</v>
      </c>
      <c r="L450" s="243">
        <f t="shared" si="347"/>
        <v>0</v>
      </c>
    </row>
    <row r="451" spans="1:12" x14ac:dyDescent="0.35">
      <c r="A451" s="238">
        <f t="shared" si="339"/>
        <v>0</v>
      </c>
      <c r="B451" t="s">
        <v>2668</v>
      </c>
      <c r="C451" t="s">
        <v>2588</v>
      </c>
      <c r="D451" s="242">
        <f t="shared" si="340"/>
        <v>0</v>
      </c>
      <c r="E451" s="238">
        <f t="shared" si="341"/>
        <v>0</v>
      </c>
      <c r="F451" s="243">
        <f t="shared" si="338"/>
        <v>0</v>
      </c>
      <c r="G451">
        <f t="shared" si="342"/>
        <v>0</v>
      </c>
      <c r="H451" s="244">
        <f t="shared" si="343"/>
        <v>0</v>
      </c>
      <c r="I451" s="245">
        <f t="shared" si="344"/>
        <v>0</v>
      </c>
      <c r="J451" s="243">
        <f t="shared" si="345"/>
        <v>0</v>
      </c>
      <c r="K451">
        <f t="shared" si="346"/>
        <v>0</v>
      </c>
      <c r="L451" s="243">
        <f t="shared" si="347"/>
        <v>0</v>
      </c>
    </row>
    <row r="452" spans="1:12" x14ac:dyDescent="0.35">
      <c r="A452" s="238">
        <f t="shared" si="339"/>
        <v>0</v>
      </c>
      <c r="B452" t="s">
        <v>2692</v>
      </c>
      <c r="C452" t="s">
        <v>2589</v>
      </c>
      <c r="D452" s="242">
        <f t="shared" si="340"/>
        <v>0</v>
      </c>
      <c r="E452" s="238">
        <f t="shared" si="341"/>
        <v>0</v>
      </c>
      <c r="F452" s="243">
        <f t="shared" si="338"/>
        <v>0</v>
      </c>
      <c r="G452">
        <f t="shared" si="342"/>
        <v>0</v>
      </c>
      <c r="H452" s="244">
        <f t="shared" si="343"/>
        <v>0</v>
      </c>
      <c r="I452" s="245">
        <f t="shared" si="344"/>
        <v>0</v>
      </c>
      <c r="J452" s="243">
        <f t="shared" si="345"/>
        <v>0</v>
      </c>
      <c r="K452">
        <f t="shared" si="346"/>
        <v>0</v>
      </c>
      <c r="L452" s="243">
        <f t="shared" si="347"/>
        <v>0</v>
      </c>
    </row>
    <row r="453" spans="1:12" x14ac:dyDescent="0.35">
      <c r="A453" s="238">
        <f t="shared" si="339"/>
        <v>23782</v>
      </c>
      <c r="B453" t="s">
        <v>2672</v>
      </c>
      <c r="C453" t="s">
        <v>2530</v>
      </c>
      <c r="D453" s="242">
        <f t="shared" si="340"/>
        <v>22</v>
      </c>
      <c r="E453" s="238">
        <f t="shared" si="341"/>
        <v>4</v>
      </c>
      <c r="F453" s="243">
        <f t="shared" si="338"/>
        <v>0.18181818181818182</v>
      </c>
      <c r="G453">
        <f t="shared" si="342"/>
        <v>1</v>
      </c>
      <c r="H453" s="244">
        <f t="shared" si="343"/>
        <v>4.5454545454545456E-2</v>
      </c>
      <c r="I453" s="245">
        <f t="shared" si="344"/>
        <v>18</v>
      </c>
      <c r="J453" s="243">
        <f t="shared" si="345"/>
        <v>0.81818181818181823</v>
      </c>
      <c r="K453">
        <f t="shared" si="346"/>
        <v>7</v>
      </c>
      <c r="L453" s="243">
        <f t="shared" si="347"/>
        <v>0.31818181818181818</v>
      </c>
    </row>
    <row r="454" spans="1:12" x14ac:dyDescent="0.35">
      <c r="A454" s="238">
        <f>SUM(A427:A453)</f>
        <v>145089</v>
      </c>
      <c r="B454" s="238"/>
      <c r="D454" s="242">
        <f>SUM(D427:D453)</f>
        <v>122</v>
      </c>
      <c r="E454" s="238">
        <f>SUM(E427:E453)</f>
        <v>40</v>
      </c>
      <c r="G454">
        <f>SUM(G427:G453)</f>
        <v>16</v>
      </c>
      <c r="I454" s="245">
        <f>SUM(I427:I453)</f>
        <v>82</v>
      </c>
      <c r="K454">
        <f>SUM(K427:K453)</f>
        <v>39</v>
      </c>
    </row>
    <row r="455" spans="1:12" ht="15" thickBot="1" x14ac:dyDescent="0.4"/>
    <row r="456" spans="1:12" x14ac:dyDescent="0.35">
      <c r="C456" s="246" t="s">
        <v>2673</v>
      </c>
      <c r="D456" s="247"/>
      <c r="E456" s="248">
        <f>E454+I454</f>
        <v>122</v>
      </c>
      <c r="F456" s="247" t="s">
        <v>2674</v>
      </c>
      <c r="G456" s="249"/>
      <c r="H456" s="249"/>
      <c r="I456" s="246" t="s">
        <v>2675</v>
      </c>
      <c r="J456" s="247" t="s">
        <v>2676</v>
      </c>
      <c r="K456" s="250">
        <f>K454</f>
        <v>39</v>
      </c>
    </row>
    <row r="457" spans="1:12" ht="15" thickBot="1" x14ac:dyDescent="0.4">
      <c r="C457" s="251" t="s">
        <v>2677</v>
      </c>
      <c r="D457" s="252" t="e">
        <f>LEFT(MID(#REF!,FIND("(",#REF!)+1,LEN(#REF!)),FIND(")",MID(#REF!,FIND("(",#REF!)+1,LEN(#REF!)))-1)</f>
        <v>#REF!</v>
      </c>
      <c r="E457" s="252">
        <f>AK427</f>
        <v>0</v>
      </c>
      <c r="F457" s="252" t="s">
        <v>2678</v>
      </c>
      <c r="G457" s="253"/>
      <c r="H457" s="253"/>
      <c r="I457" s="254"/>
      <c r="J457" s="241" t="s">
        <v>2679</v>
      </c>
      <c r="K457" s="255">
        <f>G454</f>
        <v>16</v>
      </c>
    </row>
    <row r="458" spans="1:12" ht="15" thickBot="1" x14ac:dyDescent="0.4">
      <c r="I458" s="251"/>
      <c r="J458" s="252" t="s">
        <v>2680</v>
      </c>
      <c r="K458" s="256">
        <f>SUM(K456:K457)</f>
        <v>55</v>
      </c>
    </row>
  </sheetData>
  <mergeCells count="426">
    <mergeCell ref="A389:A390"/>
    <mergeCell ref="B389:B390"/>
    <mergeCell ref="C389:C390"/>
    <mergeCell ref="A385:A386"/>
    <mergeCell ref="B385:B386"/>
    <mergeCell ref="C385:C386"/>
    <mergeCell ref="A387:A388"/>
    <mergeCell ref="B387:B388"/>
    <mergeCell ref="C387:C388"/>
    <mergeCell ref="A381:A382"/>
    <mergeCell ref="B381:B382"/>
    <mergeCell ref="C381:C382"/>
    <mergeCell ref="A383:A384"/>
    <mergeCell ref="B383:B384"/>
    <mergeCell ref="C383:C384"/>
    <mergeCell ref="A377:A378"/>
    <mergeCell ref="B377:B378"/>
    <mergeCell ref="C377:C378"/>
    <mergeCell ref="A379:A380"/>
    <mergeCell ref="B379:B380"/>
    <mergeCell ref="C379:C380"/>
    <mergeCell ref="A373:A374"/>
    <mergeCell ref="B373:B374"/>
    <mergeCell ref="C373:C374"/>
    <mergeCell ref="A375:A376"/>
    <mergeCell ref="B375:B376"/>
    <mergeCell ref="C375:C376"/>
    <mergeCell ref="A369:A370"/>
    <mergeCell ref="B369:B370"/>
    <mergeCell ref="C369:C370"/>
    <mergeCell ref="A371:A372"/>
    <mergeCell ref="B371:B372"/>
    <mergeCell ref="C371:C372"/>
    <mergeCell ref="A365:A366"/>
    <mergeCell ref="B365:B366"/>
    <mergeCell ref="C365:C366"/>
    <mergeCell ref="A367:A368"/>
    <mergeCell ref="B367:B368"/>
    <mergeCell ref="C367:C368"/>
    <mergeCell ref="A361:A362"/>
    <mergeCell ref="B361:B362"/>
    <mergeCell ref="C361:C362"/>
    <mergeCell ref="A363:A364"/>
    <mergeCell ref="B363:B364"/>
    <mergeCell ref="C363:C364"/>
    <mergeCell ref="A357:A358"/>
    <mergeCell ref="B357:B358"/>
    <mergeCell ref="C357:C358"/>
    <mergeCell ref="A359:A360"/>
    <mergeCell ref="B359:B360"/>
    <mergeCell ref="C359:C360"/>
    <mergeCell ref="A342:A343"/>
    <mergeCell ref="B342:B343"/>
    <mergeCell ref="C342:C343"/>
    <mergeCell ref="A344:A345"/>
    <mergeCell ref="B344:B345"/>
    <mergeCell ref="C344:C345"/>
    <mergeCell ref="A338:A339"/>
    <mergeCell ref="B338:B339"/>
    <mergeCell ref="C338:C339"/>
    <mergeCell ref="A340:A341"/>
    <mergeCell ref="B340:B341"/>
    <mergeCell ref="C340:C341"/>
    <mergeCell ref="A334:A335"/>
    <mergeCell ref="B334:B335"/>
    <mergeCell ref="C334:C335"/>
    <mergeCell ref="A336:A337"/>
    <mergeCell ref="B336:B337"/>
    <mergeCell ref="C336:C337"/>
    <mergeCell ref="A330:A331"/>
    <mergeCell ref="B330:B331"/>
    <mergeCell ref="C330:C331"/>
    <mergeCell ref="A332:A333"/>
    <mergeCell ref="B332:B333"/>
    <mergeCell ref="C332:C333"/>
    <mergeCell ref="A326:A327"/>
    <mergeCell ref="B326:B327"/>
    <mergeCell ref="C326:C327"/>
    <mergeCell ref="A328:A329"/>
    <mergeCell ref="B328:B329"/>
    <mergeCell ref="C328:C329"/>
    <mergeCell ref="A322:A323"/>
    <mergeCell ref="B322:B323"/>
    <mergeCell ref="C322:C323"/>
    <mergeCell ref="A324:A325"/>
    <mergeCell ref="B324:B325"/>
    <mergeCell ref="C324:C325"/>
    <mergeCell ref="A318:A319"/>
    <mergeCell ref="B318:B319"/>
    <mergeCell ref="C318:C319"/>
    <mergeCell ref="A320:A321"/>
    <mergeCell ref="B320:B321"/>
    <mergeCell ref="C320:C321"/>
    <mergeCell ref="A314:A315"/>
    <mergeCell ref="B314:B315"/>
    <mergeCell ref="C314:C315"/>
    <mergeCell ref="A316:A317"/>
    <mergeCell ref="B316:B317"/>
    <mergeCell ref="C316:C317"/>
    <mergeCell ref="A310:A311"/>
    <mergeCell ref="B310:B311"/>
    <mergeCell ref="C310:C311"/>
    <mergeCell ref="A312:A313"/>
    <mergeCell ref="B312:B313"/>
    <mergeCell ref="C312:C313"/>
    <mergeCell ref="A295:A296"/>
    <mergeCell ref="B295:B296"/>
    <mergeCell ref="C295:C296"/>
    <mergeCell ref="A297:A298"/>
    <mergeCell ref="B297:B298"/>
    <mergeCell ref="C297:C298"/>
    <mergeCell ref="A291:A292"/>
    <mergeCell ref="B291:B292"/>
    <mergeCell ref="C291:C292"/>
    <mergeCell ref="A293:A294"/>
    <mergeCell ref="B293:B294"/>
    <mergeCell ref="C293:C294"/>
    <mergeCell ref="A287:A288"/>
    <mergeCell ref="B287:B288"/>
    <mergeCell ref="C287:C288"/>
    <mergeCell ref="A289:A290"/>
    <mergeCell ref="B289:B290"/>
    <mergeCell ref="C289:C290"/>
    <mergeCell ref="A283:A284"/>
    <mergeCell ref="B283:B284"/>
    <mergeCell ref="C283:C284"/>
    <mergeCell ref="A285:A286"/>
    <mergeCell ref="B285:B286"/>
    <mergeCell ref="C285:C286"/>
    <mergeCell ref="A281:A282"/>
    <mergeCell ref="B281:B282"/>
    <mergeCell ref="C281:C282"/>
    <mergeCell ref="A275:A276"/>
    <mergeCell ref="B275:B276"/>
    <mergeCell ref="C275:C276"/>
    <mergeCell ref="A277:A278"/>
    <mergeCell ref="B277:B278"/>
    <mergeCell ref="C277:C278"/>
    <mergeCell ref="B250:B251"/>
    <mergeCell ref="C250:C251"/>
    <mergeCell ref="A244:A245"/>
    <mergeCell ref="B244:B245"/>
    <mergeCell ref="A248:A249"/>
    <mergeCell ref="B248:B249"/>
    <mergeCell ref="C248:C249"/>
    <mergeCell ref="A250:A251"/>
    <mergeCell ref="A279:A280"/>
    <mergeCell ref="B279:B280"/>
    <mergeCell ref="C279:C280"/>
    <mergeCell ref="C244:C245"/>
    <mergeCell ref="A246:A247"/>
    <mergeCell ref="B246:B247"/>
    <mergeCell ref="C246:C247"/>
    <mergeCell ref="A240:A241"/>
    <mergeCell ref="B240:B241"/>
    <mergeCell ref="C240:C241"/>
    <mergeCell ref="A242:A243"/>
    <mergeCell ref="B242:B243"/>
    <mergeCell ref="C242:C243"/>
    <mergeCell ref="A262:A263"/>
    <mergeCell ref="B262:B263"/>
    <mergeCell ref="C262:C263"/>
    <mergeCell ref="A256:A257"/>
    <mergeCell ref="A260:A261"/>
    <mergeCell ref="B260:B261"/>
    <mergeCell ref="C260:C261"/>
    <mergeCell ref="A252:A253"/>
    <mergeCell ref="B252:B253"/>
    <mergeCell ref="C252:C253"/>
    <mergeCell ref="A254:A255"/>
    <mergeCell ref="B254:B255"/>
    <mergeCell ref="C254:C255"/>
    <mergeCell ref="B256:B257"/>
    <mergeCell ref="C256:C257"/>
    <mergeCell ref="A258:A259"/>
    <mergeCell ref="B258:B259"/>
    <mergeCell ref="C258:C259"/>
    <mergeCell ref="A227:A228"/>
    <mergeCell ref="B227:B228"/>
    <mergeCell ref="C227:C228"/>
    <mergeCell ref="A223:A224"/>
    <mergeCell ref="B223:B224"/>
    <mergeCell ref="C223:C224"/>
    <mergeCell ref="A225:A226"/>
    <mergeCell ref="B225:B226"/>
    <mergeCell ref="C225:C226"/>
    <mergeCell ref="A219:A220"/>
    <mergeCell ref="B219:B220"/>
    <mergeCell ref="C219:C220"/>
    <mergeCell ref="A221:A222"/>
    <mergeCell ref="B221:B222"/>
    <mergeCell ref="C221:C222"/>
    <mergeCell ref="A215:A216"/>
    <mergeCell ref="B215:B216"/>
    <mergeCell ref="C215:C216"/>
    <mergeCell ref="A217:A218"/>
    <mergeCell ref="B217:B218"/>
    <mergeCell ref="C217:C218"/>
    <mergeCell ref="A211:A212"/>
    <mergeCell ref="B211:B212"/>
    <mergeCell ref="C211:C212"/>
    <mergeCell ref="A213:A214"/>
    <mergeCell ref="B213:B214"/>
    <mergeCell ref="C213:C214"/>
    <mergeCell ref="A207:A208"/>
    <mergeCell ref="B207:B208"/>
    <mergeCell ref="C207:C208"/>
    <mergeCell ref="A209:A210"/>
    <mergeCell ref="B209:B210"/>
    <mergeCell ref="C209:C210"/>
    <mergeCell ref="A192:A193"/>
    <mergeCell ref="B192:B193"/>
    <mergeCell ref="C192:C193"/>
    <mergeCell ref="A205:A206"/>
    <mergeCell ref="B205:B206"/>
    <mergeCell ref="C205:C206"/>
    <mergeCell ref="A188:A189"/>
    <mergeCell ref="B188:B189"/>
    <mergeCell ref="C188:C189"/>
    <mergeCell ref="A190:A191"/>
    <mergeCell ref="B190:B191"/>
    <mergeCell ref="C190:C191"/>
    <mergeCell ref="A184:A185"/>
    <mergeCell ref="B184:B185"/>
    <mergeCell ref="C184:C185"/>
    <mergeCell ref="A186:A187"/>
    <mergeCell ref="B186:B187"/>
    <mergeCell ref="C186:C187"/>
    <mergeCell ref="A180:A181"/>
    <mergeCell ref="B180:B181"/>
    <mergeCell ref="C180:C181"/>
    <mergeCell ref="A182:A183"/>
    <mergeCell ref="B182:B183"/>
    <mergeCell ref="C182:C183"/>
    <mergeCell ref="A176:A177"/>
    <mergeCell ref="B176:B177"/>
    <mergeCell ref="C176:C177"/>
    <mergeCell ref="A178:A179"/>
    <mergeCell ref="B178:B179"/>
    <mergeCell ref="C178:C179"/>
    <mergeCell ref="A172:A173"/>
    <mergeCell ref="B172:B173"/>
    <mergeCell ref="C172:C173"/>
    <mergeCell ref="A174:A175"/>
    <mergeCell ref="B174:B175"/>
    <mergeCell ref="C174:C175"/>
    <mergeCell ref="A168:A169"/>
    <mergeCell ref="B168:B169"/>
    <mergeCell ref="C168:C169"/>
    <mergeCell ref="A170:A171"/>
    <mergeCell ref="B170:B171"/>
    <mergeCell ref="C170:C171"/>
    <mergeCell ref="A164:A165"/>
    <mergeCell ref="B164:B165"/>
    <mergeCell ref="C164:C165"/>
    <mergeCell ref="A166:A167"/>
    <mergeCell ref="B166:B167"/>
    <mergeCell ref="C166:C167"/>
    <mergeCell ref="A160:A161"/>
    <mergeCell ref="B160:B161"/>
    <mergeCell ref="C160:C161"/>
    <mergeCell ref="A162:A163"/>
    <mergeCell ref="B162:B163"/>
    <mergeCell ref="C162:C163"/>
    <mergeCell ref="A145:A146"/>
    <mergeCell ref="B145:B146"/>
    <mergeCell ref="C145:C146"/>
    <mergeCell ref="A147:A148"/>
    <mergeCell ref="B147:B148"/>
    <mergeCell ref="C147:C148"/>
    <mergeCell ref="A141:A142"/>
    <mergeCell ref="B141:B142"/>
    <mergeCell ref="C141:C142"/>
    <mergeCell ref="A143:A144"/>
    <mergeCell ref="B143:B144"/>
    <mergeCell ref="C143:C144"/>
    <mergeCell ref="A137:A138"/>
    <mergeCell ref="B137:B138"/>
    <mergeCell ref="C137:C138"/>
    <mergeCell ref="A139:A140"/>
    <mergeCell ref="B139:B140"/>
    <mergeCell ref="C139:C140"/>
    <mergeCell ref="A133:A134"/>
    <mergeCell ref="B133:B134"/>
    <mergeCell ref="C133:C134"/>
    <mergeCell ref="A135:A136"/>
    <mergeCell ref="B135:B136"/>
    <mergeCell ref="C135:C136"/>
    <mergeCell ref="A129:A130"/>
    <mergeCell ref="B129:B130"/>
    <mergeCell ref="C129:C130"/>
    <mergeCell ref="A131:A132"/>
    <mergeCell ref="B131:B132"/>
    <mergeCell ref="C131:C132"/>
    <mergeCell ref="A125:A126"/>
    <mergeCell ref="B125:B126"/>
    <mergeCell ref="C125:C126"/>
    <mergeCell ref="A127:A128"/>
    <mergeCell ref="B127:B128"/>
    <mergeCell ref="C127:C128"/>
    <mergeCell ref="A121:A122"/>
    <mergeCell ref="B121:B122"/>
    <mergeCell ref="C121:C122"/>
    <mergeCell ref="A123:A124"/>
    <mergeCell ref="B123:B124"/>
    <mergeCell ref="C123:C124"/>
    <mergeCell ref="A106:A107"/>
    <mergeCell ref="B106:B107"/>
    <mergeCell ref="C106:C107"/>
    <mergeCell ref="A108:A109"/>
    <mergeCell ref="B108:B109"/>
    <mergeCell ref="C108:C109"/>
    <mergeCell ref="A102:A103"/>
    <mergeCell ref="B102:B103"/>
    <mergeCell ref="C102:C103"/>
    <mergeCell ref="A104:A105"/>
    <mergeCell ref="B104:B105"/>
    <mergeCell ref="C104:C105"/>
    <mergeCell ref="A98:A99"/>
    <mergeCell ref="B98:B99"/>
    <mergeCell ref="C98:C99"/>
    <mergeCell ref="A100:A101"/>
    <mergeCell ref="B100:B101"/>
    <mergeCell ref="C100:C101"/>
    <mergeCell ref="A94:A95"/>
    <mergeCell ref="B94:B95"/>
    <mergeCell ref="C94:C95"/>
    <mergeCell ref="A96:A97"/>
    <mergeCell ref="B96:B97"/>
    <mergeCell ref="C96:C97"/>
    <mergeCell ref="A90:A91"/>
    <mergeCell ref="B90:B91"/>
    <mergeCell ref="C90:C91"/>
    <mergeCell ref="A92:A93"/>
    <mergeCell ref="B92:B93"/>
    <mergeCell ref="C92:C93"/>
    <mergeCell ref="A86:A87"/>
    <mergeCell ref="B86:B87"/>
    <mergeCell ref="C86:C87"/>
    <mergeCell ref="A88:A89"/>
    <mergeCell ref="B88:B89"/>
    <mergeCell ref="C88:C89"/>
    <mergeCell ref="A8:A9"/>
    <mergeCell ref="B8:B9"/>
    <mergeCell ref="C8:C9"/>
    <mergeCell ref="A10:A11"/>
    <mergeCell ref="B10:B11"/>
    <mergeCell ref="C10:C11"/>
    <mergeCell ref="A12:A13"/>
    <mergeCell ref="B12:B13"/>
    <mergeCell ref="C12:C13"/>
    <mergeCell ref="A14:A15"/>
    <mergeCell ref="B14:B15"/>
    <mergeCell ref="C14:C15"/>
    <mergeCell ref="A16:A17"/>
    <mergeCell ref="B16:B17"/>
    <mergeCell ref="C16:C17"/>
    <mergeCell ref="A18:A19"/>
    <mergeCell ref="B18:B19"/>
    <mergeCell ref="C18:C19"/>
    <mergeCell ref="A20:A21"/>
    <mergeCell ref="B20:B21"/>
    <mergeCell ref="C20:C21"/>
    <mergeCell ref="A22:A23"/>
    <mergeCell ref="B22:B23"/>
    <mergeCell ref="C22:C23"/>
    <mergeCell ref="A24:A25"/>
    <mergeCell ref="B24:B25"/>
    <mergeCell ref="C24:C25"/>
    <mergeCell ref="A26:A27"/>
    <mergeCell ref="B26:B27"/>
    <mergeCell ref="C26:C27"/>
    <mergeCell ref="A28:A29"/>
    <mergeCell ref="B28:B29"/>
    <mergeCell ref="C28:C29"/>
    <mergeCell ref="A30:A31"/>
    <mergeCell ref="B30:B31"/>
    <mergeCell ref="C30:C31"/>
    <mergeCell ref="A32:A33"/>
    <mergeCell ref="B32:B33"/>
    <mergeCell ref="C32:C33"/>
    <mergeCell ref="A34:A35"/>
    <mergeCell ref="B34:B35"/>
    <mergeCell ref="C34:C35"/>
    <mergeCell ref="A36:A37"/>
    <mergeCell ref="B36:B37"/>
    <mergeCell ref="C36:C37"/>
    <mergeCell ref="A49:A50"/>
    <mergeCell ref="B49:B50"/>
    <mergeCell ref="C49:C50"/>
    <mergeCell ref="A51:A52"/>
    <mergeCell ref="B51:B52"/>
    <mergeCell ref="C51:C52"/>
    <mergeCell ref="A53:A54"/>
    <mergeCell ref="B53:B54"/>
    <mergeCell ref="C53:C54"/>
    <mergeCell ref="A55:A56"/>
    <mergeCell ref="B55:B56"/>
    <mergeCell ref="C55:C56"/>
    <mergeCell ref="A57:A58"/>
    <mergeCell ref="B57:B58"/>
    <mergeCell ref="C57:C58"/>
    <mergeCell ref="A59:A60"/>
    <mergeCell ref="B59:B60"/>
    <mergeCell ref="C59:C60"/>
    <mergeCell ref="A61:A62"/>
    <mergeCell ref="B61:B62"/>
    <mergeCell ref="C61:C62"/>
    <mergeCell ref="A63:A64"/>
    <mergeCell ref="B63:B64"/>
    <mergeCell ref="C63:C64"/>
    <mergeCell ref="A65:A66"/>
    <mergeCell ref="B65:B66"/>
    <mergeCell ref="C65:C66"/>
    <mergeCell ref="A73:A74"/>
    <mergeCell ref="B73:B74"/>
    <mergeCell ref="C73:C74"/>
    <mergeCell ref="A67:A68"/>
    <mergeCell ref="B67:B68"/>
    <mergeCell ref="C67:C68"/>
    <mergeCell ref="A69:A70"/>
    <mergeCell ref="B69:B70"/>
    <mergeCell ref="C69:C70"/>
    <mergeCell ref="A71:A72"/>
    <mergeCell ref="B71:B72"/>
    <mergeCell ref="C71:C72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C351"/>
  <sheetViews>
    <sheetView topLeftCell="A238" zoomScale="67" zoomScaleNormal="90" workbookViewId="0">
      <selection activeCell="D282" sqref="D282:G283"/>
    </sheetView>
  </sheetViews>
  <sheetFormatPr defaultRowHeight="14.5" x14ac:dyDescent="0.35"/>
  <cols>
    <col min="1" max="1" width="54.453125" bestFit="1" customWidth="1"/>
    <col min="18" max="23" width="8.81640625"/>
    <col min="26" max="26" width="8.81640625"/>
  </cols>
  <sheetData>
    <row r="1" spans="1:55" x14ac:dyDescent="0.35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</row>
    <row r="2" spans="1:55" x14ac:dyDescent="0.35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</row>
    <row r="3" spans="1:55" x14ac:dyDescent="0.35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</row>
    <row r="4" spans="1:55" x14ac:dyDescent="0.35">
      <c r="A4" t="s">
        <v>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</row>
    <row r="5" spans="1:55" x14ac:dyDescent="0.35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AM5" s="2"/>
      <c r="AN5" s="2"/>
      <c r="AO5" s="2"/>
      <c r="AP5" s="2"/>
      <c r="AQ5" s="2"/>
      <c r="AR5" s="2"/>
      <c r="AS5" s="2"/>
      <c r="AT5" s="240" t="s">
        <v>2648</v>
      </c>
      <c r="AU5" s="2"/>
      <c r="AV5" s="2"/>
      <c r="AW5" s="2"/>
      <c r="AX5" s="240" t="s">
        <v>2649</v>
      </c>
    </row>
    <row r="6" spans="1:55" x14ac:dyDescent="0.3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AP6" s="241" t="s">
        <v>2529</v>
      </c>
      <c r="AQ6" s="241" t="s">
        <v>2650</v>
      </c>
      <c r="AR6" s="241" t="s">
        <v>2651</v>
      </c>
      <c r="AS6" s="241" t="s">
        <v>2650</v>
      </c>
      <c r="AT6" s="241" t="s">
        <v>2652</v>
      </c>
      <c r="AU6" s="241" t="s">
        <v>2653</v>
      </c>
      <c r="AV6" s="241" t="s">
        <v>2649</v>
      </c>
      <c r="AW6" s="241" t="s">
        <v>2654</v>
      </c>
      <c r="AX6" s="241" t="s">
        <v>2652</v>
      </c>
    </row>
    <row r="7" spans="1:55" x14ac:dyDescent="0.35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Y7" s="241" t="s">
        <v>2682</v>
      </c>
      <c r="Z7" s="241" t="s">
        <v>2683</v>
      </c>
      <c r="AP7" s="241" t="s">
        <v>2655</v>
      </c>
      <c r="AQ7" s="241" t="s">
        <v>2655</v>
      </c>
      <c r="AR7" s="241" t="s">
        <v>2652</v>
      </c>
      <c r="AS7" s="241" t="s">
        <v>2656</v>
      </c>
      <c r="AT7" s="241" t="s">
        <v>2656</v>
      </c>
      <c r="AU7" s="241" t="s">
        <v>2655</v>
      </c>
      <c r="AV7" s="241" t="s">
        <v>2652</v>
      </c>
      <c r="AW7" s="241" t="s">
        <v>2656</v>
      </c>
      <c r="AX7" s="241" t="s">
        <v>2656</v>
      </c>
      <c r="AZ7" s="241" t="s">
        <v>3666</v>
      </c>
      <c r="BB7" s="241" t="s">
        <v>3692</v>
      </c>
      <c r="BC7" s="241" t="s">
        <v>3693</v>
      </c>
    </row>
    <row r="8" spans="1:55" x14ac:dyDescent="0.35">
      <c r="A8" s="291" t="s">
        <v>107</v>
      </c>
      <c r="B8" s="291" t="s">
        <v>2</v>
      </c>
      <c r="C8" s="291" t="s">
        <v>3</v>
      </c>
      <c r="D8" t="s">
        <v>4</v>
      </c>
      <c r="E8" t="s">
        <v>5</v>
      </c>
      <c r="F8" t="s">
        <v>6</v>
      </c>
      <c r="G8" t="s">
        <v>7</v>
      </c>
      <c r="H8" t="s">
        <v>8</v>
      </c>
      <c r="I8" t="s">
        <v>9</v>
      </c>
      <c r="J8" t="s">
        <v>10</v>
      </c>
      <c r="Y8" s="241" t="s">
        <v>2684</v>
      </c>
      <c r="Z8" s="241" t="s">
        <v>2685</v>
      </c>
      <c r="AM8" s="238">
        <f>SUMIFS($C$10:$C$284, $X$10:$X$284, AN8)</f>
        <v>17461</v>
      </c>
      <c r="AN8" t="s">
        <v>2657</v>
      </c>
      <c r="AO8" t="s">
        <v>2535</v>
      </c>
      <c r="AP8" s="242">
        <f>AQ8+AU8</f>
        <v>15</v>
      </c>
      <c r="AQ8" s="238">
        <f>COUNTIFS($X$10:$X$283, AN8,$B$10:$B$283,"F")</f>
        <v>2</v>
      </c>
      <c r="AR8" s="243">
        <f t="shared" ref="AR8:AR34" si="0">IFERROR(AQ8/AP8,0)</f>
        <v>0.13333333333333333</v>
      </c>
      <c r="AS8">
        <f t="shared" ref="AS8:AS34" si="1">COUNTIFS($X$10:$X$283, AN8,$B$10:$B$283,"F",$Z$10:$Z$283,"Elected")</f>
        <v>0</v>
      </c>
      <c r="AT8" s="244">
        <f>IFERROR(AS8/AP8,0)</f>
        <v>0</v>
      </c>
      <c r="AU8" s="245">
        <f>COUNTIFS($X$10:$X$283, AN8,$B$10:$B$283,"M")</f>
        <v>13</v>
      </c>
      <c r="AV8" s="243">
        <f>IFERROR(AU8/AP8,0)</f>
        <v>0.8666666666666667</v>
      </c>
      <c r="AW8">
        <f t="shared" ref="AW8:AW34" si="2">COUNTIFS($X$10:$X$283, AN8,$B$10:$B$283,"M",$Z$10:$Z$283,"Elected")</f>
        <v>10</v>
      </c>
      <c r="AX8" s="243">
        <f>IFERROR(AW8/AP8,0)</f>
        <v>0.66666666666666663</v>
      </c>
      <c r="AZ8">
        <f>AW8+AS8</f>
        <v>10</v>
      </c>
      <c r="BB8" s="238">
        <f>AC291</f>
        <v>32</v>
      </c>
      <c r="BC8" s="238">
        <f>AD291</f>
        <v>27</v>
      </c>
    </row>
    <row r="9" spans="1:55" ht="15.5" x14ac:dyDescent="0.35">
      <c r="A9" s="291" t="s">
        <v>0</v>
      </c>
      <c r="B9" s="291" t="s">
        <v>0</v>
      </c>
      <c r="C9" s="291" t="s">
        <v>17</v>
      </c>
      <c r="D9" t="s">
        <v>436</v>
      </c>
      <c r="E9" t="s">
        <v>437</v>
      </c>
      <c r="F9" t="s">
        <v>438</v>
      </c>
      <c r="G9" t="s">
        <v>439</v>
      </c>
      <c r="H9" t="s">
        <v>440</v>
      </c>
      <c r="I9" t="s">
        <v>441</v>
      </c>
      <c r="J9" t="s">
        <v>442</v>
      </c>
      <c r="X9" s="257" t="s">
        <v>2681</v>
      </c>
      <c r="Y9" s="241" t="s">
        <v>2686</v>
      </c>
      <c r="Z9" s="241" t="s">
        <v>2687</v>
      </c>
      <c r="AB9" t="s">
        <v>2526</v>
      </c>
      <c r="AC9" t="s">
        <v>2525</v>
      </c>
      <c r="AD9" t="s">
        <v>2524</v>
      </c>
      <c r="AE9" t="s">
        <v>2523</v>
      </c>
      <c r="AF9" t="s">
        <v>759</v>
      </c>
      <c r="AG9" t="s">
        <v>2522</v>
      </c>
      <c r="AH9" t="s">
        <v>2521</v>
      </c>
      <c r="AI9" t="s">
        <v>2520</v>
      </c>
      <c r="AJ9" t="s">
        <v>2519</v>
      </c>
      <c r="AK9" t="s">
        <v>2518</v>
      </c>
      <c r="AM9" s="238">
        <f t="shared" ref="AM9:AM10" si="3">SUMIFS($C$10:$C$284, $X$10:$X$284, AN9)</f>
        <v>8069</v>
      </c>
      <c r="AN9" t="s">
        <v>2658</v>
      </c>
      <c r="AO9" t="s">
        <v>2534</v>
      </c>
      <c r="AP9" s="242">
        <f t="shared" ref="AP9:AP27" si="4">AQ9+AU9</f>
        <v>9</v>
      </c>
      <c r="AQ9" s="238">
        <f t="shared" ref="AQ9:AQ34" si="5">COUNTIFS($X$10:$X$283, AN9,$B$10:$B$283,"F")</f>
        <v>0</v>
      </c>
      <c r="AR9" s="243">
        <f t="shared" si="0"/>
        <v>0</v>
      </c>
      <c r="AS9">
        <f t="shared" si="1"/>
        <v>0</v>
      </c>
      <c r="AT9" s="244">
        <f t="shared" ref="AT9:AT34" si="6">IFERROR(AS9/AP9,0)</f>
        <v>0</v>
      </c>
      <c r="AU9" s="245">
        <f t="shared" ref="AU9:AU34" si="7">COUNTIFS($X$10:$X$283, AN9,$B$10:$B$283,"M")</f>
        <v>9</v>
      </c>
      <c r="AV9" s="243">
        <f t="shared" ref="AV9:AV34" si="8">IFERROR(AU9/AP9,0)</f>
        <v>1</v>
      </c>
      <c r="AW9">
        <f t="shared" si="2"/>
        <v>3</v>
      </c>
      <c r="AX9" s="243">
        <f t="shared" ref="AX9:AX34" si="9">IFERROR(AW9/AP9,0)</f>
        <v>0.33333333333333331</v>
      </c>
      <c r="AZ9">
        <f t="shared" ref="AZ9:AZ35" si="10">AW9+AS9</f>
        <v>3</v>
      </c>
    </row>
    <row r="10" spans="1:55" x14ac:dyDescent="0.35">
      <c r="A10" s="291" t="s">
        <v>443</v>
      </c>
      <c r="B10" s="291" t="s">
        <v>31</v>
      </c>
      <c r="C10" s="293">
        <v>1587</v>
      </c>
      <c r="D10" s="1">
        <v>0</v>
      </c>
      <c r="E10" s="1">
        <v>-77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X10" t="str">
        <f>LEFT(MID(A10,FIND("(",A10)+1,LEN(A10)),FIND(")",MID(A10,FIND("(",A10)+1,LEN(A10)))-1)</f>
        <v>100R</v>
      </c>
      <c r="Z10" t="str">
        <f>Y11</f>
        <v>Elected</v>
      </c>
      <c r="AB10">
        <v>5</v>
      </c>
      <c r="AC10" s="238">
        <v>17578</v>
      </c>
      <c r="AD10" s="238">
        <f>AH10+AF10</f>
        <v>9198</v>
      </c>
      <c r="AE10" s="227">
        <f>SUM(AD10/AC10*100)</f>
        <v>52.326772101490505</v>
      </c>
      <c r="AF10">
        <v>141</v>
      </c>
      <c r="AG10" s="227">
        <f>SUM(AF10/AC10*100)</f>
        <v>0.80213903743315518</v>
      </c>
      <c r="AH10" s="238">
        <v>9057</v>
      </c>
      <c r="AI10">
        <v>12</v>
      </c>
      <c r="AJ10">
        <v>2</v>
      </c>
      <c r="AK10" s="227">
        <f>SUM(AJ10/AI10*100)</f>
        <v>16.666666666666664</v>
      </c>
      <c r="AM10" s="238">
        <f t="shared" si="3"/>
        <v>16799</v>
      </c>
      <c r="AN10" t="s">
        <v>2659</v>
      </c>
      <c r="AO10" t="s">
        <v>2536</v>
      </c>
      <c r="AP10" s="242">
        <f t="shared" si="4"/>
        <v>18</v>
      </c>
      <c r="AQ10" s="238">
        <f t="shared" si="5"/>
        <v>7</v>
      </c>
      <c r="AR10" s="243">
        <f t="shared" si="0"/>
        <v>0.3888888888888889</v>
      </c>
      <c r="AS10">
        <f t="shared" si="1"/>
        <v>1</v>
      </c>
      <c r="AT10" s="244">
        <f t="shared" si="6"/>
        <v>5.5555555555555552E-2</v>
      </c>
      <c r="AU10" s="245">
        <f t="shared" si="7"/>
        <v>11</v>
      </c>
      <c r="AV10" s="243">
        <f t="shared" si="8"/>
        <v>0.61111111111111116</v>
      </c>
      <c r="AW10">
        <f t="shared" si="2"/>
        <v>9</v>
      </c>
      <c r="AX10" s="243">
        <f t="shared" si="9"/>
        <v>0.5</v>
      </c>
      <c r="AZ10">
        <f t="shared" si="10"/>
        <v>10</v>
      </c>
    </row>
    <row r="11" spans="1:55" x14ac:dyDescent="0.35">
      <c r="A11" s="291" t="s">
        <v>0</v>
      </c>
      <c r="B11" s="291" t="s">
        <v>0</v>
      </c>
      <c r="C11" s="293">
        <v>1587</v>
      </c>
      <c r="D11" s="2">
        <v>1587</v>
      </c>
      <c r="E11" s="2">
        <v>1510</v>
      </c>
      <c r="F11" s="2">
        <v>1510</v>
      </c>
      <c r="G11" s="2">
        <v>1510</v>
      </c>
      <c r="H11" s="2">
        <v>1510</v>
      </c>
      <c r="I11" s="2">
        <v>1510</v>
      </c>
      <c r="J11" s="2">
        <v>1510</v>
      </c>
      <c r="Y11" t="str">
        <f>IF(EXACT(A10,UPPER(A10)),"Elected","Excluded")</f>
        <v>Elected</v>
      </c>
      <c r="AM11" s="238">
        <f>SUMIFS($C$10:$C$284, $X$10:$X$284, AN11)</f>
        <v>1514</v>
      </c>
      <c r="AN11" t="s">
        <v>2661</v>
      </c>
      <c r="AO11" t="s">
        <v>2727</v>
      </c>
      <c r="AP11" s="242">
        <f t="shared" si="4"/>
        <v>3</v>
      </c>
      <c r="AQ11" s="238">
        <f t="shared" si="5"/>
        <v>0</v>
      </c>
      <c r="AR11" s="243">
        <f t="shared" si="0"/>
        <v>0</v>
      </c>
      <c r="AS11">
        <f t="shared" si="1"/>
        <v>0</v>
      </c>
      <c r="AT11" s="244">
        <f t="shared" si="6"/>
        <v>0</v>
      </c>
      <c r="AU11" s="245">
        <f t="shared" si="7"/>
        <v>3</v>
      </c>
      <c r="AV11" s="243">
        <f t="shared" si="8"/>
        <v>1</v>
      </c>
      <c r="AW11">
        <f t="shared" si="2"/>
        <v>1</v>
      </c>
      <c r="AX11" s="243">
        <f t="shared" si="9"/>
        <v>0.33333333333333331</v>
      </c>
      <c r="AZ11">
        <f t="shared" si="10"/>
        <v>1</v>
      </c>
    </row>
    <row r="12" spans="1:55" x14ac:dyDescent="0.35">
      <c r="A12" s="291" t="s">
        <v>444</v>
      </c>
      <c r="B12" s="291" t="s">
        <v>33</v>
      </c>
      <c r="C12" s="293">
        <v>847</v>
      </c>
      <c r="D12" s="1">
        <v>89</v>
      </c>
      <c r="E12" s="1">
        <v>10</v>
      </c>
      <c r="F12" s="1">
        <v>2</v>
      </c>
      <c r="G12" s="1">
        <v>52</v>
      </c>
      <c r="H12" s="1">
        <v>75</v>
      </c>
      <c r="I12" s="1">
        <v>240</v>
      </c>
      <c r="J12" s="1">
        <v>109</v>
      </c>
      <c r="X12" t="str">
        <f t="shared" ref="X12" si="11">LEFT(MID(A12,FIND("(",A12)+1,LEN(A12)),FIND(")",MID(A12,FIND("(",A12)+1,LEN(A12)))-1)</f>
        <v>FF</v>
      </c>
      <c r="Z12" t="str">
        <f>Y13</f>
        <v>Elected</v>
      </c>
      <c r="AC12" t="s">
        <v>3692</v>
      </c>
      <c r="AD12" t="s">
        <v>3693</v>
      </c>
      <c r="AM12" s="238">
        <f t="shared" ref="AM12:AM33" si="12">SUMIFS($C$10:$C$284, $X$10:$X$284, AN12)</f>
        <v>0</v>
      </c>
      <c r="AN12" t="s">
        <v>2663</v>
      </c>
      <c r="AO12" t="s">
        <v>2574</v>
      </c>
      <c r="AP12" s="242">
        <f t="shared" si="4"/>
        <v>0</v>
      </c>
      <c r="AQ12" s="238">
        <f t="shared" si="5"/>
        <v>0</v>
      </c>
      <c r="AR12" s="243">
        <f t="shared" si="0"/>
        <v>0</v>
      </c>
      <c r="AS12">
        <f t="shared" si="1"/>
        <v>0</v>
      </c>
      <c r="AT12" s="244">
        <f t="shared" si="6"/>
        <v>0</v>
      </c>
      <c r="AU12" s="245">
        <f t="shared" si="7"/>
        <v>0</v>
      </c>
      <c r="AV12" s="243">
        <f t="shared" si="8"/>
        <v>0</v>
      </c>
      <c r="AW12">
        <f t="shared" si="2"/>
        <v>0</v>
      </c>
      <c r="AX12" s="243">
        <f t="shared" si="9"/>
        <v>0</v>
      </c>
      <c r="AZ12">
        <f t="shared" si="10"/>
        <v>0</v>
      </c>
    </row>
    <row r="13" spans="1:55" x14ac:dyDescent="0.35">
      <c r="A13" s="291" t="s">
        <v>0</v>
      </c>
      <c r="B13" s="291" t="s">
        <v>0</v>
      </c>
      <c r="C13" s="293">
        <v>847</v>
      </c>
      <c r="D13" s="2">
        <v>936</v>
      </c>
      <c r="E13" s="2">
        <v>946</v>
      </c>
      <c r="F13" s="2">
        <v>948</v>
      </c>
      <c r="G13" s="2">
        <v>1000</v>
      </c>
      <c r="H13" s="2">
        <v>1075</v>
      </c>
      <c r="I13" s="2">
        <v>1315</v>
      </c>
      <c r="J13" s="2">
        <v>1424</v>
      </c>
      <c r="Y13" t="str">
        <f t="shared" ref="Y13" si="13">IF(EXACT(A12,UPPER(A12)),"Elected","Excluded")</f>
        <v>Elected</v>
      </c>
      <c r="AC13">
        <v>3</v>
      </c>
      <c r="AD13">
        <v>3</v>
      </c>
      <c r="AM13" s="238">
        <f t="shared" si="12"/>
        <v>320</v>
      </c>
      <c r="AN13" t="s">
        <v>2689</v>
      </c>
      <c r="AO13" t="s">
        <v>2573</v>
      </c>
      <c r="AP13" s="242">
        <f t="shared" si="4"/>
        <v>3</v>
      </c>
      <c r="AQ13" s="238">
        <f t="shared" si="5"/>
        <v>1</v>
      </c>
      <c r="AR13" s="243">
        <f t="shared" si="0"/>
        <v>0.33333333333333331</v>
      </c>
      <c r="AS13">
        <f t="shared" si="1"/>
        <v>0</v>
      </c>
      <c r="AT13" s="244">
        <f t="shared" si="6"/>
        <v>0</v>
      </c>
      <c r="AU13" s="245">
        <f t="shared" si="7"/>
        <v>2</v>
      </c>
      <c r="AV13" s="243">
        <f t="shared" si="8"/>
        <v>0.66666666666666663</v>
      </c>
      <c r="AW13">
        <f t="shared" si="2"/>
        <v>0</v>
      </c>
      <c r="AX13" s="243">
        <f t="shared" si="9"/>
        <v>0</v>
      </c>
      <c r="AZ13">
        <f t="shared" si="10"/>
        <v>0</v>
      </c>
    </row>
    <row r="14" spans="1:55" x14ac:dyDescent="0.35">
      <c r="A14" s="291" t="s">
        <v>445</v>
      </c>
      <c r="B14" s="291" t="s">
        <v>33</v>
      </c>
      <c r="C14" s="293">
        <v>1267</v>
      </c>
      <c r="D14" s="1">
        <v>35</v>
      </c>
      <c r="E14" s="1">
        <v>6</v>
      </c>
      <c r="F14" s="1">
        <v>11</v>
      </c>
      <c r="G14" s="1">
        <v>22</v>
      </c>
      <c r="H14" s="1">
        <v>26</v>
      </c>
      <c r="I14" s="1">
        <v>96</v>
      </c>
      <c r="J14" s="1">
        <v>29</v>
      </c>
      <c r="X14" t="str">
        <f t="shared" ref="X14" si="14">LEFT(MID(A14,FIND("(",A14)+1,LEN(A14)),FIND(")",MID(A14,FIND("(",A14)+1,LEN(A14)))-1)</f>
        <v>FF</v>
      </c>
      <c r="Z14" t="str">
        <f t="shared" ref="Z14" si="15">Y15</f>
        <v>Elected</v>
      </c>
      <c r="AM14" s="238">
        <f t="shared" si="12"/>
        <v>0</v>
      </c>
      <c r="AN14" t="s">
        <v>2662</v>
      </c>
      <c r="AO14" t="s">
        <v>2575</v>
      </c>
      <c r="AP14" s="242">
        <f t="shared" si="4"/>
        <v>0</v>
      </c>
      <c r="AQ14" s="238">
        <f t="shared" si="5"/>
        <v>0</v>
      </c>
      <c r="AR14" s="243">
        <f t="shared" si="0"/>
        <v>0</v>
      </c>
      <c r="AS14">
        <f t="shared" si="1"/>
        <v>0</v>
      </c>
      <c r="AT14" s="244">
        <f t="shared" si="6"/>
        <v>0</v>
      </c>
      <c r="AU14" s="245">
        <f t="shared" si="7"/>
        <v>0</v>
      </c>
      <c r="AV14" s="243">
        <f t="shared" si="8"/>
        <v>0</v>
      </c>
      <c r="AW14">
        <f t="shared" si="2"/>
        <v>0</v>
      </c>
      <c r="AX14" s="243">
        <f t="shared" si="9"/>
        <v>0</v>
      </c>
      <c r="AZ14">
        <f t="shared" si="10"/>
        <v>0</v>
      </c>
    </row>
    <row r="15" spans="1:55" x14ac:dyDescent="0.35">
      <c r="A15" s="291" t="s">
        <v>0</v>
      </c>
      <c r="B15" s="291" t="s">
        <v>0</v>
      </c>
      <c r="C15" s="293">
        <v>1267</v>
      </c>
      <c r="D15" s="2">
        <v>1302</v>
      </c>
      <c r="E15" s="2">
        <v>1308</v>
      </c>
      <c r="F15" s="2">
        <v>1319</v>
      </c>
      <c r="G15" s="2">
        <v>1341</v>
      </c>
      <c r="H15" s="2">
        <v>1367</v>
      </c>
      <c r="I15" s="2">
        <v>1463</v>
      </c>
      <c r="J15" s="2">
        <v>1492</v>
      </c>
      <c r="Y15" t="str">
        <f t="shared" ref="Y15" si="16">IF(EXACT(A14,UPPER(A14)),"Elected","Excluded")</f>
        <v>Elected</v>
      </c>
      <c r="AM15" s="238">
        <f t="shared" si="12"/>
        <v>0</v>
      </c>
      <c r="AN15" t="s">
        <v>2660</v>
      </c>
      <c r="AO15" t="s">
        <v>2594</v>
      </c>
      <c r="AP15" s="242">
        <f t="shared" si="4"/>
        <v>0</v>
      </c>
      <c r="AQ15" s="238">
        <f t="shared" si="5"/>
        <v>0</v>
      </c>
      <c r="AR15" s="243">
        <f t="shared" si="0"/>
        <v>0</v>
      </c>
      <c r="AS15">
        <f t="shared" si="1"/>
        <v>0</v>
      </c>
      <c r="AT15" s="244">
        <f t="shared" si="6"/>
        <v>0</v>
      </c>
      <c r="AU15" s="245">
        <f t="shared" si="7"/>
        <v>0</v>
      </c>
      <c r="AV15" s="243">
        <f t="shared" si="8"/>
        <v>0</v>
      </c>
      <c r="AW15">
        <f t="shared" si="2"/>
        <v>0</v>
      </c>
      <c r="AX15" s="243">
        <f t="shared" si="9"/>
        <v>0</v>
      </c>
      <c r="AZ15">
        <f t="shared" si="10"/>
        <v>0</v>
      </c>
    </row>
    <row r="16" spans="1:55" x14ac:dyDescent="0.35">
      <c r="A16" s="291" t="s">
        <v>446</v>
      </c>
      <c r="B16" s="291" t="s">
        <v>33</v>
      </c>
      <c r="C16" s="293">
        <v>973</v>
      </c>
      <c r="D16" s="1">
        <v>129</v>
      </c>
      <c r="E16" s="1">
        <v>12</v>
      </c>
      <c r="F16" s="1">
        <v>11</v>
      </c>
      <c r="G16" s="1">
        <v>27</v>
      </c>
      <c r="H16" s="1">
        <v>21</v>
      </c>
      <c r="I16" s="1">
        <v>30</v>
      </c>
      <c r="J16" s="1">
        <v>40</v>
      </c>
      <c r="X16" t="str">
        <f t="shared" ref="X16" si="17">LEFT(MID(A16,FIND("(",A16)+1,LEN(A16)),FIND(")",MID(A16,FIND("(",A16)+1,LEN(A16)))-1)</f>
        <v>SF</v>
      </c>
      <c r="Z16" t="str">
        <f t="shared" ref="Z16" si="18">Y17</f>
        <v>Elected</v>
      </c>
      <c r="AM16" s="238">
        <f t="shared" si="12"/>
        <v>2251</v>
      </c>
      <c r="AN16" t="s">
        <v>2688</v>
      </c>
      <c r="AO16" t="s">
        <v>2576</v>
      </c>
      <c r="AP16" s="242">
        <f t="shared" si="4"/>
        <v>6</v>
      </c>
      <c r="AQ16" s="238">
        <f t="shared" si="5"/>
        <v>3</v>
      </c>
      <c r="AR16" s="243">
        <f t="shared" si="0"/>
        <v>0.5</v>
      </c>
      <c r="AS16">
        <f t="shared" si="1"/>
        <v>0</v>
      </c>
      <c r="AT16" s="244">
        <f t="shared" si="6"/>
        <v>0</v>
      </c>
      <c r="AU16" s="245">
        <f t="shared" si="7"/>
        <v>3</v>
      </c>
      <c r="AV16" s="243">
        <f t="shared" si="8"/>
        <v>0.5</v>
      </c>
      <c r="AW16">
        <f t="shared" si="2"/>
        <v>0</v>
      </c>
      <c r="AX16" s="243">
        <f t="shared" si="9"/>
        <v>0</v>
      </c>
      <c r="AZ16">
        <f t="shared" si="10"/>
        <v>0</v>
      </c>
    </row>
    <row r="17" spans="1:52" x14ac:dyDescent="0.35">
      <c r="A17" s="291" t="s">
        <v>0</v>
      </c>
      <c r="B17" s="291" t="s">
        <v>0</v>
      </c>
      <c r="C17" s="293">
        <v>973</v>
      </c>
      <c r="D17" s="2">
        <v>1102</v>
      </c>
      <c r="E17" s="2">
        <v>1114</v>
      </c>
      <c r="F17" s="2">
        <v>1125</v>
      </c>
      <c r="G17" s="2">
        <v>1152</v>
      </c>
      <c r="H17" s="2">
        <v>1173</v>
      </c>
      <c r="I17" s="2">
        <v>1203</v>
      </c>
      <c r="J17" s="2">
        <v>1243</v>
      </c>
      <c r="Y17" t="str">
        <f t="shared" ref="Y17" si="19">IF(EXACT(A16,UPPER(A16)),"Elected","Excluded")</f>
        <v>Elected</v>
      </c>
      <c r="AM17" s="238">
        <f t="shared" si="12"/>
        <v>0</v>
      </c>
      <c r="AO17" t="s">
        <v>2590</v>
      </c>
      <c r="AP17" s="242">
        <f t="shared" si="4"/>
        <v>0</v>
      </c>
      <c r="AQ17" s="238">
        <f t="shared" si="5"/>
        <v>0</v>
      </c>
      <c r="AR17" s="243">
        <f t="shared" si="0"/>
        <v>0</v>
      </c>
      <c r="AS17">
        <f t="shared" si="1"/>
        <v>0</v>
      </c>
      <c r="AT17" s="244">
        <f t="shared" si="6"/>
        <v>0</v>
      </c>
      <c r="AU17" s="245">
        <f t="shared" si="7"/>
        <v>0</v>
      </c>
      <c r="AV17" s="243">
        <f t="shared" si="8"/>
        <v>0</v>
      </c>
      <c r="AW17">
        <f t="shared" si="2"/>
        <v>0</v>
      </c>
      <c r="AX17" s="243">
        <f t="shared" si="9"/>
        <v>0</v>
      </c>
      <c r="AZ17">
        <f t="shared" si="10"/>
        <v>0</v>
      </c>
    </row>
    <row r="18" spans="1:52" x14ac:dyDescent="0.35">
      <c r="A18" s="291" t="s">
        <v>2962</v>
      </c>
      <c r="B18" s="291" t="s">
        <v>33</v>
      </c>
      <c r="C18" s="293">
        <v>89</v>
      </c>
      <c r="D18" s="1">
        <v>12</v>
      </c>
      <c r="E18" s="1">
        <v>3</v>
      </c>
      <c r="F18" s="1">
        <v>1</v>
      </c>
      <c r="G18" s="1">
        <v>-105</v>
      </c>
      <c r="H18" s="1">
        <v>0</v>
      </c>
      <c r="I18" s="1">
        <v>0</v>
      </c>
      <c r="J18" s="1">
        <v>0</v>
      </c>
      <c r="X18" t="str">
        <f t="shared" ref="X18" si="20">LEFT(MID(A18,FIND("(",A18)+1,LEN(A18)),FIND(")",MID(A18,FIND("(",A18)+1,LEN(A18)))-1)</f>
        <v>GRN</v>
      </c>
      <c r="Z18" t="str">
        <f>Y19</f>
        <v>Excluded</v>
      </c>
      <c r="AM18" s="238">
        <f t="shared" si="12"/>
        <v>7399</v>
      </c>
      <c r="AN18" t="s">
        <v>2671</v>
      </c>
      <c r="AO18" t="s">
        <v>2582</v>
      </c>
      <c r="AP18" s="242">
        <f t="shared" si="4"/>
        <v>6</v>
      </c>
      <c r="AQ18" s="238">
        <f t="shared" si="5"/>
        <v>1</v>
      </c>
      <c r="AR18" s="243">
        <f t="shared" si="0"/>
        <v>0.16666666666666666</v>
      </c>
      <c r="AS18">
        <f t="shared" si="1"/>
        <v>1</v>
      </c>
      <c r="AT18" s="244">
        <f t="shared" si="6"/>
        <v>0.16666666666666666</v>
      </c>
      <c r="AU18" s="245">
        <f t="shared" si="7"/>
        <v>5</v>
      </c>
      <c r="AV18" s="243">
        <f t="shared" si="8"/>
        <v>0.83333333333333337</v>
      </c>
      <c r="AW18">
        <f t="shared" si="2"/>
        <v>3</v>
      </c>
      <c r="AX18" s="243">
        <f t="shared" si="9"/>
        <v>0.5</v>
      </c>
      <c r="AZ18">
        <f t="shared" si="10"/>
        <v>4</v>
      </c>
    </row>
    <row r="19" spans="1:52" x14ac:dyDescent="0.35">
      <c r="A19" s="291" t="s">
        <v>0</v>
      </c>
      <c r="B19" s="291" t="s">
        <v>0</v>
      </c>
      <c r="C19" s="293">
        <v>89</v>
      </c>
      <c r="D19" s="2">
        <v>101</v>
      </c>
      <c r="E19" s="2">
        <v>104</v>
      </c>
      <c r="F19" s="2">
        <v>105</v>
      </c>
      <c r="G19" s="2">
        <v>0</v>
      </c>
      <c r="H19" s="2">
        <v>0</v>
      </c>
      <c r="I19" s="2">
        <v>0</v>
      </c>
      <c r="J19" s="2">
        <v>0</v>
      </c>
      <c r="Y19" t="str">
        <f t="shared" ref="Y19" si="21">IF(EXACT(A18,UPPER(A18)),"Elected","Excluded")</f>
        <v>Excluded</v>
      </c>
      <c r="AM19" s="238">
        <f t="shared" si="12"/>
        <v>0</v>
      </c>
      <c r="AN19" t="s">
        <v>2665</v>
      </c>
      <c r="AO19" t="s">
        <v>2598</v>
      </c>
      <c r="AP19" s="242">
        <f t="shared" si="4"/>
        <v>0</v>
      </c>
      <c r="AQ19" s="238">
        <f t="shared" si="5"/>
        <v>0</v>
      </c>
      <c r="AR19" s="243">
        <f t="shared" si="0"/>
        <v>0</v>
      </c>
      <c r="AS19">
        <f t="shared" si="1"/>
        <v>0</v>
      </c>
      <c r="AT19" s="244">
        <f t="shared" si="6"/>
        <v>0</v>
      </c>
      <c r="AU19" s="245">
        <f t="shared" si="7"/>
        <v>0</v>
      </c>
      <c r="AV19" s="243">
        <f t="shared" si="8"/>
        <v>0</v>
      </c>
      <c r="AW19">
        <f t="shared" si="2"/>
        <v>0</v>
      </c>
      <c r="AX19" s="243">
        <f t="shared" si="9"/>
        <v>0</v>
      </c>
      <c r="AZ19">
        <f t="shared" si="10"/>
        <v>0</v>
      </c>
    </row>
    <row r="20" spans="1:52" x14ac:dyDescent="0.35">
      <c r="A20" s="291" t="s">
        <v>2938</v>
      </c>
      <c r="B20" s="291" t="s">
        <v>33</v>
      </c>
      <c r="C20" s="293">
        <v>90</v>
      </c>
      <c r="D20" s="1">
        <v>8</v>
      </c>
      <c r="E20" s="1">
        <v>3</v>
      </c>
      <c r="F20" s="1">
        <v>-101</v>
      </c>
      <c r="G20" s="1">
        <v>0</v>
      </c>
      <c r="H20" s="1">
        <v>0</v>
      </c>
      <c r="I20" s="1">
        <v>0</v>
      </c>
      <c r="J20" s="1">
        <v>0</v>
      </c>
      <c r="X20" t="str">
        <f t="shared" ref="X20" si="22">LEFT(MID(A20,FIND("(",A20)+1,LEN(A20)),FIND(")",MID(A20,FIND("(",A20)+1,LEN(A20)))-1)</f>
        <v>NON-P</v>
      </c>
      <c r="Z20" t="str">
        <f t="shared" ref="Z20" si="23">Y21</f>
        <v>Excluded</v>
      </c>
      <c r="AM20" s="238">
        <f t="shared" si="12"/>
        <v>0</v>
      </c>
      <c r="AN20" t="s">
        <v>2666</v>
      </c>
      <c r="AO20" t="s">
        <v>2584</v>
      </c>
      <c r="AP20" s="242">
        <f t="shared" si="4"/>
        <v>0</v>
      </c>
      <c r="AQ20" s="238">
        <f t="shared" si="5"/>
        <v>0</v>
      </c>
      <c r="AR20" s="243">
        <f t="shared" si="0"/>
        <v>0</v>
      </c>
      <c r="AS20">
        <f t="shared" si="1"/>
        <v>0</v>
      </c>
      <c r="AT20" s="244">
        <f t="shared" si="6"/>
        <v>0</v>
      </c>
      <c r="AU20" s="245">
        <f t="shared" si="7"/>
        <v>0</v>
      </c>
      <c r="AV20" s="243">
        <f t="shared" si="8"/>
        <v>0</v>
      </c>
      <c r="AW20">
        <f t="shared" si="2"/>
        <v>0</v>
      </c>
      <c r="AX20" s="243">
        <f t="shared" si="9"/>
        <v>0</v>
      </c>
      <c r="AZ20">
        <f t="shared" si="10"/>
        <v>0</v>
      </c>
    </row>
    <row r="21" spans="1:52" x14ac:dyDescent="0.35">
      <c r="A21" s="291" t="s">
        <v>0</v>
      </c>
      <c r="B21" s="291" t="s">
        <v>0</v>
      </c>
      <c r="C21" s="293">
        <v>90</v>
      </c>
      <c r="D21" s="2">
        <v>98</v>
      </c>
      <c r="E21" s="2">
        <v>101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Y21" t="str">
        <f t="shared" ref="Y21" si="24">IF(EXACT(A20,UPPER(A20)),"Elected","Excluded")</f>
        <v>Excluded</v>
      </c>
      <c r="AM21" s="238">
        <f t="shared" si="12"/>
        <v>0</v>
      </c>
      <c r="AN21" t="s">
        <v>2667</v>
      </c>
      <c r="AO21" t="s">
        <v>2577</v>
      </c>
      <c r="AP21" s="242">
        <f t="shared" si="4"/>
        <v>0</v>
      </c>
      <c r="AQ21" s="238">
        <f t="shared" si="5"/>
        <v>0</v>
      </c>
      <c r="AR21" s="243">
        <f t="shared" si="0"/>
        <v>0</v>
      </c>
      <c r="AS21">
        <f t="shared" si="1"/>
        <v>0</v>
      </c>
      <c r="AT21" s="244">
        <f t="shared" si="6"/>
        <v>0</v>
      </c>
      <c r="AU21" s="245">
        <f t="shared" si="7"/>
        <v>0</v>
      </c>
      <c r="AV21" s="243">
        <f t="shared" si="8"/>
        <v>0</v>
      </c>
      <c r="AW21">
        <f t="shared" si="2"/>
        <v>0</v>
      </c>
      <c r="AX21" s="243">
        <f t="shared" si="9"/>
        <v>0</v>
      </c>
      <c r="AZ21">
        <f t="shared" si="10"/>
        <v>0</v>
      </c>
    </row>
    <row r="22" spans="1:52" x14ac:dyDescent="0.35">
      <c r="A22" s="291" t="s">
        <v>447</v>
      </c>
      <c r="B22" s="291" t="s">
        <v>31</v>
      </c>
      <c r="C22" s="293">
        <v>480</v>
      </c>
      <c r="D22" s="1">
        <v>280</v>
      </c>
      <c r="E22" s="1">
        <v>12</v>
      </c>
      <c r="F22" s="1">
        <v>6</v>
      </c>
      <c r="G22" s="1">
        <v>23</v>
      </c>
      <c r="H22" s="1">
        <v>45</v>
      </c>
      <c r="I22" s="1">
        <v>43</v>
      </c>
      <c r="J22" s="1">
        <v>83</v>
      </c>
      <c r="X22" t="str">
        <f t="shared" ref="X22" si="25">LEFT(MID(A22,FIND("(",A22)+1,LEN(A22)),FIND(")",MID(A22,FIND("(",A22)+1,LEN(A22)))-1)</f>
        <v>SF</v>
      </c>
      <c r="Z22" t="str">
        <f t="shared" ref="Z22" si="26">Y23</f>
        <v>Excluded</v>
      </c>
      <c r="AM22" s="238">
        <f t="shared" si="12"/>
        <v>0</v>
      </c>
      <c r="AN22" t="s">
        <v>2670</v>
      </c>
      <c r="AO22" t="s">
        <v>2578</v>
      </c>
      <c r="AP22" s="242">
        <f t="shared" si="4"/>
        <v>0</v>
      </c>
      <c r="AQ22" s="238">
        <f t="shared" si="5"/>
        <v>0</v>
      </c>
      <c r="AR22" s="243">
        <f t="shared" si="0"/>
        <v>0</v>
      </c>
      <c r="AS22">
        <f t="shared" si="1"/>
        <v>0</v>
      </c>
      <c r="AT22" s="244">
        <f t="shared" si="6"/>
        <v>0</v>
      </c>
      <c r="AU22" s="245">
        <f t="shared" si="7"/>
        <v>0</v>
      </c>
      <c r="AV22" s="243">
        <f t="shared" si="8"/>
        <v>0</v>
      </c>
      <c r="AW22">
        <f t="shared" si="2"/>
        <v>0</v>
      </c>
      <c r="AX22" s="243">
        <f t="shared" si="9"/>
        <v>0</v>
      </c>
      <c r="AZ22">
        <f t="shared" si="10"/>
        <v>0</v>
      </c>
    </row>
    <row r="23" spans="1:52" x14ac:dyDescent="0.35">
      <c r="A23" s="291" t="s">
        <v>0</v>
      </c>
      <c r="B23" s="291" t="s">
        <v>0</v>
      </c>
      <c r="C23" s="293">
        <v>480</v>
      </c>
      <c r="D23" s="2">
        <v>760</v>
      </c>
      <c r="E23" s="2">
        <v>772</v>
      </c>
      <c r="F23" s="2">
        <v>778</v>
      </c>
      <c r="G23" s="2">
        <v>801</v>
      </c>
      <c r="H23" s="2">
        <v>846</v>
      </c>
      <c r="I23" s="2">
        <v>889</v>
      </c>
      <c r="J23" s="2">
        <v>972</v>
      </c>
      <c r="Y23" t="str">
        <f t="shared" ref="Y23" si="27">IF(EXACT(A22,UPPER(A22)),"Elected","Excluded")</f>
        <v>Excluded</v>
      </c>
      <c r="AM23" s="238">
        <f t="shared" si="12"/>
        <v>0</v>
      </c>
      <c r="AO23" t="s">
        <v>2581</v>
      </c>
      <c r="AP23" s="242">
        <f t="shared" si="4"/>
        <v>0</v>
      </c>
      <c r="AQ23" s="238">
        <f t="shared" si="5"/>
        <v>0</v>
      </c>
      <c r="AR23" s="243">
        <f t="shared" si="0"/>
        <v>0</v>
      </c>
      <c r="AS23">
        <f t="shared" si="1"/>
        <v>0</v>
      </c>
      <c r="AT23" s="244">
        <f t="shared" si="6"/>
        <v>0</v>
      </c>
      <c r="AU23" s="245">
        <f t="shared" si="7"/>
        <v>0</v>
      </c>
      <c r="AV23" s="243">
        <f t="shared" si="8"/>
        <v>0</v>
      </c>
      <c r="AW23">
        <f t="shared" si="2"/>
        <v>0</v>
      </c>
      <c r="AX23" s="243">
        <f t="shared" si="9"/>
        <v>0</v>
      </c>
      <c r="AZ23">
        <f t="shared" si="10"/>
        <v>0</v>
      </c>
    </row>
    <row r="24" spans="1:52" x14ac:dyDescent="0.35">
      <c r="A24" s="291" t="s">
        <v>448</v>
      </c>
      <c r="B24" s="291" t="s">
        <v>33</v>
      </c>
      <c r="C24" s="293">
        <v>499</v>
      </c>
      <c r="D24" s="1">
        <v>67</v>
      </c>
      <c r="E24" s="1">
        <v>8</v>
      </c>
      <c r="F24" s="1">
        <v>2</v>
      </c>
      <c r="G24" s="1">
        <v>25</v>
      </c>
      <c r="H24" s="1">
        <v>59</v>
      </c>
      <c r="I24" s="1">
        <v>-660</v>
      </c>
      <c r="J24" s="1">
        <v>0</v>
      </c>
      <c r="X24" t="str">
        <f t="shared" ref="X24" si="28">LEFT(MID(A24,FIND("(",A24)+1,LEN(A24)),FIND(")",MID(A24,FIND("(",A24)+1,LEN(A24)))-1)</f>
        <v>FG</v>
      </c>
      <c r="Z24" t="str">
        <f t="shared" ref="Z24" si="29">Y25</f>
        <v>Excluded</v>
      </c>
      <c r="AM24" s="238">
        <f t="shared" si="12"/>
        <v>0</v>
      </c>
      <c r="AO24" t="s">
        <v>2579</v>
      </c>
      <c r="AP24" s="242">
        <f t="shared" si="4"/>
        <v>0</v>
      </c>
      <c r="AQ24" s="238">
        <f t="shared" si="5"/>
        <v>0</v>
      </c>
      <c r="AR24" s="243">
        <f t="shared" si="0"/>
        <v>0</v>
      </c>
      <c r="AS24">
        <f t="shared" si="1"/>
        <v>0</v>
      </c>
      <c r="AT24" s="244">
        <f t="shared" si="6"/>
        <v>0</v>
      </c>
      <c r="AU24" s="245">
        <f t="shared" si="7"/>
        <v>0</v>
      </c>
      <c r="AV24" s="243">
        <f t="shared" si="8"/>
        <v>0</v>
      </c>
      <c r="AW24">
        <f t="shared" si="2"/>
        <v>0</v>
      </c>
      <c r="AX24" s="243">
        <f t="shared" si="9"/>
        <v>0</v>
      </c>
      <c r="AZ24">
        <f t="shared" si="10"/>
        <v>0</v>
      </c>
    </row>
    <row r="25" spans="1:52" x14ac:dyDescent="0.35">
      <c r="A25" s="291" t="s">
        <v>0</v>
      </c>
      <c r="B25" s="291" t="s">
        <v>0</v>
      </c>
      <c r="C25" s="293">
        <v>499</v>
      </c>
      <c r="D25" s="2">
        <v>566</v>
      </c>
      <c r="E25" s="2">
        <v>574</v>
      </c>
      <c r="F25" s="2">
        <v>576</v>
      </c>
      <c r="G25" s="2">
        <v>601</v>
      </c>
      <c r="H25" s="2">
        <v>660</v>
      </c>
      <c r="I25" s="2">
        <v>0</v>
      </c>
      <c r="J25" s="2">
        <v>0</v>
      </c>
      <c r="Y25" t="str">
        <f t="shared" ref="Y25" si="30">IF(EXACT(A24,UPPER(A24)),"Elected","Excluded")</f>
        <v>Excluded</v>
      </c>
      <c r="AM25" s="238">
        <f t="shared" si="12"/>
        <v>0</v>
      </c>
      <c r="AN25" t="s">
        <v>2690</v>
      </c>
      <c r="AO25" t="s">
        <v>2585</v>
      </c>
      <c r="AP25" s="242">
        <f t="shared" si="4"/>
        <v>0</v>
      </c>
      <c r="AQ25" s="238">
        <f t="shared" si="5"/>
        <v>0</v>
      </c>
      <c r="AR25" s="243">
        <f t="shared" si="0"/>
        <v>0</v>
      </c>
      <c r="AS25">
        <f t="shared" si="1"/>
        <v>0</v>
      </c>
      <c r="AT25" s="244">
        <f t="shared" si="6"/>
        <v>0</v>
      </c>
      <c r="AU25" s="245">
        <f t="shared" si="7"/>
        <v>0</v>
      </c>
      <c r="AV25" s="243">
        <f t="shared" si="8"/>
        <v>0</v>
      </c>
      <c r="AW25">
        <f t="shared" si="2"/>
        <v>0</v>
      </c>
      <c r="AX25" s="243">
        <f t="shared" si="9"/>
        <v>0</v>
      </c>
      <c r="AZ25">
        <f t="shared" si="10"/>
        <v>0</v>
      </c>
    </row>
    <row r="26" spans="1:52" x14ac:dyDescent="0.35">
      <c r="A26" s="291" t="s">
        <v>449</v>
      </c>
      <c r="B26" s="291" t="s">
        <v>33</v>
      </c>
      <c r="C26" s="293">
        <v>567</v>
      </c>
      <c r="D26" s="1">
        <v>49</v>
      </c>
      <c r="E26" s="1">
        <v>13</v>
      </c>
      <c r="F26" s="1">
        <v>24</v>
      </c>
      <c r="G26" s="1">
        <v>39</v>
      </c>
      <c r="H26" s="1">
        <v>55</v>
      </c>
      <c r="I26" s="1">
        <v>46</v>
      </c>
      <c r="J26" s="1">
        <v>-793</v>
      </c>
      <c r="X26" t="str">
        <f t="shared" ref="X26" si="31">LEFT(MID(A26,FIND("(",A26)+1,LEN(A26)),FIND(")",MID(A26,FIND("(",A26)+1,LEN(A26)))-1)</f>
        <v>TIP</v>
      </c>
      <c r="Z26" t="str">
        <f t="shared" ref="Z26" si="32">Y27</f>
        <v>Excluded</v>
      </c>
      <c r="AM26" s="238">
        <f t="shared" si="12"/>
        <v>0</v>
      </c>
      <c r="AO26" t="s">
        <v>2591</v>
      </c>
      <c r="AP26" s="242">
        <f t="shared" si="4"/>
        <v>0</v>
      </c>
      <c r="AQ26" s="238">
        <f t="shared" si="5"/>
        <v>0</v>
      </c>
      <c r="AR26" s="243">
        <f t="shared" si="0"/>
        <v>0</v>
      </c>
      <c r="AS26">
        <f t="shared" si="1"/>
        <v>0</v>
      </c>
      <c r="AT26" s="244">
        <f t="shared" si="6"/>
        <v>0</v>
      </c>
      <c r="AU26" s="245">
        <f t="shared" si="7"/>
        <v>0</v>
      </c>
      <c r="AV26" s="243">
        <f t="shared" si="8"/>
        <v>0</v>
      </c>
      <c r="AW26">
        <f t="shared" si="2"/>
        <v>0</v>
      </c>
      <c r="AX26" s="243">
        <f t="shared" si="9"/>
        <v>0</v>
      </c>
      <c r="AZ26">
        <f t="shared" si="10"/>
        <v>0</v>
      </c>
    </row>
    <row r="27" spans="1:52" x14ac:dyDescent="0.35">
      <c r="A27" s="291" t="s">
        <v>0</v>
      </c>
      <c r="B27" s="291" t="s">
        <v>0</v>
      </c>
      <c r="C27" s="293">
        <v>567</v>
      </c>
      <c r="D27" s="2">
        <v>616</v>
      </c>
      <c r="E27" s="2">
        <v>629</v>
      </c>
      <c r="F27" s="2">
        <v>653</v>
      </c>
      <c r="G27" s="2">
        <v>692</v>
      </c>
      <c r="H27" s="2">
        <v>747</v>
      </c>
      <c r="I27" s="2">
        <v>793</v>
      </c>
      <c r="J27" s="2">
        <v>0</v>
      </c>
      <c r="Y27" t="str">
        <f t="shared" ref="Y27" si="33">IF(EXACT(A26,UPPER(A26)),"Elected","Excluded")</f>
        <v>Excluded</v>
      </c>
      <c r="AM27" s="238">
        <f t="shared" si="12"/>
        <v>1050</v>
      </c>
      <c r="AN27" t="s">
        <v>2664</v>
      </c>
      <c r="AO27" t="s">
        <v>2586</v>
      </c>
      <c r="AP27" s="242">
        <f t="shared" si="4"/>
        <v>4</v>
      </c>
      <c r="AQ27" s="238">
        <f t="shared" si="5"/>
        <v>1</v>
      </c>
      <c r="AR27" s="243">
        <f t="shared" si="0"/>
        <v>0.25</v>
      </c>
      <c r="AS27">
        <f t="shared" si="1"/>
        <v>0</v>
      </c>
      <c r="AT27" s="244">
        <f t="shared" si="6"/>
        <v>0</v>
      </c>
      <c r="AU27" s="245">
        <f t="shared" si="7"/>
        <v>3</v>
      </c>
      <c r="AV27" s="243">
        <f t="shared" si="8"/>
        <v>0.75</v>
      </c>
      <c r="AW27">
        <f t="shared" si="2"/>
        <v>0</v>
      </c>
      <c r="AX27" s="243">
        <f t="shared" si="9"/>
        <v>0</v>
      </c>
      <c r="AZ27">
        <f t="shared" si="10"/>
        <v>0</v>
      </c>
    </row>
    <row r="28" spans="1:52" x14ac:dyDescent="0.35">
      <c r="A28" s="291" t="s">
        <v>2939</v>
      </c>
      <c r="B28" s="291" t="s">
        <v>33</v>
      </c>
      <c r="C28" s="293">
        <v>251</v>
      </c>
      <c r="D28" s="1">
        <v>61</v>
      </c>
      <c r="E28" s="1">
        <v>7</v>
      </c>
      <c r="F28" s="1">
        <v>15</v>
      </c>
      <c r="G28" s="1">
        <v>24</v>
      </c>
      <c r="H28" s="1">
        <v>-358</v>
      </c>
      <c r="I28" s="1">
        <v>0</v>
      </c>
      <c r="J28" s="1">
        <v>0</v>
      </c>
      <c r="X28" t="str">
        <f t="shared" ref="X28" si="34">LEFT(MID(A28,FIND("(",A28)+1,LEN(A28)),FIND(")",MID(A28,FIND("(",A28)+1,LEN(A28)))-1)</f>
        <v>NON-P</v>
      </c>
      <c r="Z28" t="str">
        <f t="shared" ref="Z28" si="35">Y29</f>
        <v>Excluded</v>
      </c>
      <c r="AM28" s="238">
        <f t="shared" si="12"/>
        <v>0</v>
      </c>
      <c r="AN28" t="s">
        <v>2669</v>
      </c>
      <c r="AO28" t="s">
        <v>2587</v>
      </c>
      <c r="AP28" s="242">
        <f>AQ28+AU28</f>
        <v>0</v>
      </c>
      <c r="AQ28" s="238">
        <f t="shared" si="5"/>
        <v>0</v>
      </c>
      <c r="AR28" s="243">
        <f t="shared" si="0"/>
        <v>0</v>
      </c>
      <c r="AS28">
        <f t="shared" si="1"/>
        <v>0</v>
      </c>
      <c r="AT28" s="244">
        <f t="shared" si="6"/>
        <v>0</v>
      </c>
      <c r="AU28" s="245">
        <f t="shared" si="7"/>
        <v>0</v>
      </c>
      <c r="AV28" s="243">
        <f t="shared" si="8"/>
        <v>0</v>
      </c>
      <c r="AW28">
        <f t="shared" si="2"/>
        <v>0</v>
      </c>
      <c r="AX28" s="243">
        <f t="shared" si="9"/>
        <v>0</v>
      </c>
      <c r="AZ28">
        <f t="shared" si="10"/>
        <v>0</v>
      </c>
    </row>
    <row r="29" spans="1:52" x14ac:dyDescent="0.35">
      <c r="A29" s="291" t="s">
        <v>0</v>
      </c>
      <c r="B29" s="291" t="s">
        <v>0</v>
      </c>
      <c r="C29" s="293">
        <v>251</v>
      </c>
      <c r="D29" s="2">
        <v>312</v>
      </c>
      <c r="E29" s="2">
        <v>319</v>
      </c>
      <c r="F29" s="2">
        <v>334</v>
      </c>
      <c r="G29" s="2">
        <v>358</v>
      </c>
      <c r="H29" s="2">
        <v>0</v>
      </c>
      <c r="I29" s="2">
        <v>0</v>
      </c>
      <c r="J29" s="2">
        <v>0</v>
      </c>
      <c r="Y29" t="str">
        <f t="shared" ref="Y29" si="36">IF(EXACT(A28,UPPER(A28)),"Elected","Excluded")</f>
        <v>Excluded</v>
      </c>
      <c r="AM29" s="238">
        <f t="shared" si="12"/>
        <v>0</v>
      </c>
      <c r="AN29" t="s">
        <v>2931</v>
      </c>
      <c r="AO29" t="s">
        <v>2580</v>
      </c>
      <c r="AP29" s="242">
        <f t="shared" ref="AP29:AP34" si="37">AQ29+AU29</f>
        <v>0</v>
      </c>
      <c r="AQ29" s="238">
        <f t="shared" si="5"/>
        <v>0</v>
      </c>
      <c r="AR29" s="243">
        <f t="shared" si="0"/>
        <v>0</v>
      </c>
      <c r="AS29">
        <f t="shared" si="1"/>
        <v>0</v>
      </c>
      <c r="AT29" s="244">
        <f t="shared" si="6"/>
        <v>0</v>
      </c>
      <c r="AU29" s="245">
        <f t="shared" si="7"/>
        <v>0</v>
      </c>
      <c r="AV29" s="243">
        <f t="shared" si="8"/>
        <v>0</v>
      </c>
      <c r="AW29">
        <f t="shared" si="2"/>
        <v>0</v>
      </c>
      <c r="AX29" s="243">
        <f t="shared" si="9"/>
        <v>0</v>
      </c>
      <c r="AZ29">
        <f t="shared" si="10"/>
        <v>0</v>
      </c>
    </row>
    <row r="30" spans="1:52" x14ac:dyDescent="0.35">
      <c r="A30" s="291" t="s">
        <v>2932</v>
      </c>
      <c r="B30" s="291" t="s">
        <v>33</v>
      </c>
      <c r="C30" s="293">
        <v>159</v>
      </c>
      <c r="D30" s="1">
        <v>8</v>
      </c>
      <c r="E30" s="1">
        <v>3</v>
      </c>
      <c r="F30" s="1">
        <v>6</v>
      </c>
      <c r="G30" s="1">
        <v>-176</v>
      </c>
      <c r="H30" s="1">
        <v>0</v>
      </c>
      <c r="I30" s="1">
        <v>0</v>
      </c>
      <c r="J30" s="1">
        <v>0</v>
      </c>
      <c r="X30" t="str">
        <f t="shared" ref="X30" si="38">LEFT(MID(A30,FIND("(",A30)+1,LEN(A30)),FIND(")",MID(A30,FIND("(",A30)+1,LEN(A30)))-1)</f>
        <v>ANT</v>
      </c>
      <c r="Z30" t="str">
        <f t="shared" ref="Z30" si="39">Y31</f>
        <v>Excluded</v>
      </c>
      <c r="AM30" s="238">
        <f t="shared" si="12"/>
        <v>0</v>
      </c>
      <c r="AO30" t="s">
        <v>2592</v>
      </c>
      <c r="AP30" s="242">
        <f t="shared" si="37"/>
        <v>0</v>
      </c>
      <c r="AQ30" s="238">
        <f t="shared" si="5"/>
        <v>0</v>
      </c>
      <c r="AR30" s="243">
        <f t="shared" si="0"/>
        <v>0</v>
      </c>
      <c r="AS30">
        <f t="shared" si="1"/>
        <v>0</v>
      </c>
      <c r="AT30" s="244">
        <f t="shared" si="6"/>
        <v>0</v>
      </c>
      <c r="AU30" s="245">
        <f t="shared" si="7"/>
        <v>0</v>
      </c>
      <c r="AV30" s="243">
        <f t="shared" si="8"/>
        <v>0</v>
      </c>
      <c r="AW30">
        <f t="shared" si="2"/>
        <v>0</v>
      </c>
      <c r="AX30" s="243">
        <f t="shared" si="9"/>
        <v>0</v>
      </c>
      <c r="AZ30">
        <f t="shared" si="10"/>
        <v>0</v>
      </c>
    </row>
    <row r="31" spans="1:52" x14ac:dyDescent="0.35">
      <c r="A31" s="291" t="s">
        <v>0</v>
      </c>
      <c r="B31" s="291" t="s">
        <v>0</v>
      </c>
      <c r="C31" s="293">
        <v>159</v>
      </c>
      <c r="D31" s="2">
        <v>167</v>
      </c>
      <c r="E31" s="2">
        <v>170</v>
      </c>
      <c r="F31" s="2">
        <v>176</v>
      </c>
      <c r="G31" s="2">
        <v>0</v>
      </c>
      <c r="H31" s="2">
        <v>0</v>
      </c>
      <c r="I31" s="2">
        <v>0</v>
      </c>
      <c r="J31" s="2">
        <v>0</v>
      </c>
      <c r="Y31" t="str">
        <f t="shared" ref="Y31" si="40">IF(EXACT(A30,UPPER(A30)),"Elected","Excluded")</f>
        <v>Excluded</v>
      </c>
      <c r="AM31" s="238">
        <f t="shared" si="12"/>
        <v>0</v>
      </c>
      <c r="AN31" t="s">
        <v>2809</v>
      </c>
      <c r="AO31" t="s">
        <v>2597</v>
      </c>
      <c r="AP31" s="242">
        <f t="shared" si="37"/>
        <v>0</v>
      </c>
      <c r="AQ31" s="238">
        <f t="shared" si="5"/>
        <v>0</v>
      </c>
      <c r="AR31" s="243">
        <f t="shared" si="0"/>
        <v>0</v>
      </c>
      <c r="AS31">
        <f t="shared" si="1"/>
        <v>0</v>
      </c>
      <c r="AT31" s="244">
        <f t="shared" si="6"/>
        <v>0</v>
      </c>
      <c r="AU31" s="245">
        <f t="shared" si="7"/>
        <v>0</v>
      </c>
      <c r="AV31" s="243">
        <f t="shared" si="8"/>
        <v>0</v>
      </c>
      <c r="AW31">
        <f t="shared" si="2"/>
        <v>0</v>
      </c>
      <c r="AX31" s="243">
        <f t="shared" si="9"/>
        <v>0</v>
      </c>
      <c r="AZ31">
        <f t="shared" si="10"/>
        <v>0</v>
      </c>
    </row>
    <row r="32" spans="1:52" x14ac:dyDescent="0.35">
      <c r="A32" s="291" t="s">
        <v>450</v>
      </c>
      <c r="B32" s="291" t="s">
        <v>33</v>
      </c>
      <c r="C32" s="293">
        <v>2248</v>
      </c>
      <c r="D32" s="1">
        <v>-738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X32" t="str">
        <f t="shared" ref="X32" si="41">LEFT(MID(A32,FIND("(",A32)+1,LEN(A32)),FIND(")",MID(A32,FIND("(",A32)+1,LEN(A32)))-1)</f>
        <v>SF</v>
      </c>
      <c r="Z32" t="str">
        <f t="shared" ref="Z32" si="42">Y33</f>
        <v>Elected</v>
      </c>
      <c r="AM32" s="238">
        <f t="shared" si="12"/>
        <v>0</v>
      </c>
      <c r="AN32" t="s">
        <v>2668</v>
      </c>
      <c r="AO32" t="s">
        <v>2588</v>
      </c>
      <c r="AP32" s="242">
        <f t="shared" si="37"/>
        <v>0</v>
      </c>
      <c r="AQ32" s="238">
        <f t="shared" si="5"/>
        <v>0</v>
      </c>
      <c r="AR32" s="243">
        <f t="shared" si="0"/>
        <v>0</v>
      </c>
      <c r="AS32">
        <f t="shared" si="1"/>
        <v>0</v>
      </c>
      <c r="AT32" s="244">
        <f t="shared" si="6"/>
        <v>0</v>
      </c>
      <c r="AU32" s="245">
        <f t="shared" si="7"/>
        <v>0</v>
      </c>
      <c r="AV32" s="243">
        <f t="shared" si="8"/>
        <v>0</v>
      </c>
      <c r="AW32">
        <f t="shared" si="2"/>
        <v>0</v>
      </c>
      <c r="AX32" s="243">
        <f t="shared" si="9"/>
        <v>0</v>
      </c>
      <c r="AZ32">
        <f t="shared" si="10"/>
        <v>0</v>
      </c>
    </row>
    <row r="33" spans="1:52" x14ac:dyDescent="0.35">
      <c r="A33" s="291" t="s">
        <v>0</v>
      </c>
      <c r="B33" s="291" t="s">
        <v>0</v>
      </c>
      <c r="C33" s="293">
        <v>2248</v>
      </c>
      <c r="D33" s="2">
        <v>1510</v>
      </c>
      <c r="E33" s="2">
        <v>1510</v>
      </c>
      <c r="F33" s="2">
        <v>1510</v>
      </c>
      <c r="G33" s="2">
        <v>1510</v>
      </c>
      <c r="H33" s="2">
        <v>1510</v>
      </c>
      <c r="I33" s="2">
        <v>1510</v>
      </c>
      <c r="J33" s="2">
        <v>1510</v>
      </c>
      <c r="Y33" t="str">
        <f t="shared" ref="Y33" si="43">IF(EXACT(A32,UPPER(A32)),"Elected","Excluded")</f>
        <v>Elected</v>
      </c>
      <c r="AM33" s="238">
        <f t="shared" si="12"/>
        <v>0</v>
      </c>
      <c r="AN33" t="s">
        <v>2692</v>
      </c>
      <c r="AO33" t="s">
        <v>2589</v>
      </c>
      <c r="AP33" s="242">
        <f t="shared" si="37"/>
        <v>0</v>
      </c>
      <c r="AQ33" s="238">
        <f t="shared" si="5"/>
        <v>0</v>
      </c>
      <c r="AR33" s="243">
        <f t="shared" si="0"/>
        <v>0</v>
      </c>
      <c r="AS33">
        <f t="shared" si="1"/>
        <v>0</v>
      </c>
      <c r="AT33" s="244">
        <f t="shared" si="6"/>
        <v>0</v>
      </c>
      <c r="AU33" s="245">
        <f t="shared" si="7"/>
        <v>0</v>
      </c>
      <c r="AV33" s="243">
        <f t="shared" si="8"/>
        <v>0</v>
      </c>
      <c r="AW33">
        <f t="shared" si="2"/>
        <v>0</v>
      </c>
      <c r="AX33" s="243">
        <f t="shared" si="9"/>
        <v>0</v>
      </c>
      <c r="AZ33">
        <f t="shared" si="10"/>
        <v>0</v>
      </c>
    </row>
    <row r="34" spans="1:52" x14ac:dyDescent="0.35">
      <c r="A34" s="291" t="s">
        <v>47</v>
      </c>
      <c r="B34" s="291" t="s">
        <v>0</v>
      </c>
      <c r="C34" s="292">
        <v>0</v>
      </c>
      <c r="D34" s="1">
        <f>(D10+D12+D14+D16+D18+D20+D22+D24+D26+D28+D30+D32)*(-1)</f>
        <v>0</v>
      </c>
      <c r="E34" s="1">
        <f t="shared" ref="E34:J34" si="44">(E10+E12+E14+E16+E18+E20+E22+E24+E26+E28+E30+E32)*(-1)</f>
        <v>0</v>
      </c>
      <c r="F34" s="1">
        <f t="shared" si="44"/>
        <v>23</v>
      </c>
      <c r="G34" s="1">
        <f t="shared" si="44"/>
        <v>69</v>
      </c>
      <c r="H34" s="1">
        <f t="shared" si="44"/>
        <v>77</v>
      </c>
      <c r="I34" s="1">
        <f t="shared" si="44"/>
        <v>205</v>
      </c>
      <c r="J34" s="1">
        <f t="shared" si="44"/>
        <v>532</v>
      </c>
      <c r="AM34" s="238">
        <f>SUMIFS($C$10:$C$284, $X$10:$X$284, AN34)</f>
        <v>21852</v>
      </c>
      <c r="AN34" t="s">
        <v>2672</v>
      </c>
      <c r="AO34" t="s">
        <v>2530</v>
      </c>
      <c r="AP34" s="242">
        <f t="shared" si="37"/>
        <v>27</v>
      </c>
      <c r="AQ34" s="238">
        <f t="shared" si="5"/>
        <v>4</v>
      </c>
      <c r="AR34" s="243">
        <f t="shared" si="0"/>
        <v>0.14814814814814814</v>
      </c>
      <c r="AS34">
        <f t="shared" si="1"/>
        <v>1</v>
      </c>
      <c r="AT34" s="244">
        <f t="shared" si="6"/>
        <v>3.7037037037037035E-2</v>
      </c>
      <c r="AU34" s="245">
        <f t="shared" si="7"/>
        <v>23</v>
      </c>
      <c r="AV34" s="243">
        <f t="shared" si="8"/>
        <v>0.85185185185185186</v>
      </c>
      <c r="AW34">
        <f t="shared" si="2"/>
        <v>8</v>
      </c>
      <c r="AX34" s="243">
        <f t="shared" si="9"/>
        <v>0.29629629629629628</v>
      </c>
      <c r="AZ34">
        <f t="shared" si="10"/>
        <v>9</v>
      </c>
    </row>
    <row r="35" spans="1:52" x14ac:dyDescent="0.35">
      <c r="A35" s="291" t="s">
        <v>0</v>
      </c>
      <c r="B35" s="291" t="s">
        <v>0</v>
      </c>
      <c r="C35" s="293">
        <v>0</v>
      </c>
      <c r="D35" s="2">
        <v>0</v>
      </c>
      <c r="E35" s="2">
        <v>0</v>
      </c>
      <c r="F35" s="2">
        <v>23</v>
      </c>
      <c r="G35" s="2">
        <v>92</v>
      </c>
      <c r="H35" s="2">
        <v>169</v>
      </c>
      <c r="I35" s="2">
        <v>374</v>
      </c>
      <c r="J35" s="2">
        <v>906</v>
      </c>
      <c r="AM35" s="238">
        <f>SUM(AM8:AM34)</f>
        <v>76715</v>
      </c>
      <c r="AN35" s="238"/>
      <c r="AP35" s="242">
        <f>SUM(AP8:AP34)</f>
        <v>91</v>
      </c>
      <c r="AQ35" s="238">
        <f>SUM(AQ8:AQ34)</f>
        <v>19</v>
      </c>
      <c r="AS35">
        <f>SUM(AS8:AS34)</f>
        <v>3</v>
      </c>
      <c r="AU35" s="245">
        <f>SUM(AU8:AU34)</f>
        <v>72</v>
      </c>
      <c r="AW35">
        <f>SUM(AW8:AW34)</f>
        <v>34</v>
      </c>
      <c r="AZ35">
        <f t="shared" si="10"/>
        <v>37</v>
      </c>
    </row>
    <row r="36" spans="1:52" ht="15" thickBot="1" x14ac:dyDescent="0.4">
      <c r="A36" t="s">
        <v>48</v>
      </c>
      <c r="B36" t="s">
        <v>0</v>
      </c>
      <c r="C36" s="2">
        <v>9057</v>
      </c>
      <c r="D36" s="2">
        <v>9057</v>
      </c>
      <c r="E36" s="2">
        <v>9057</v>
      </c>
      <c r="F36" s="2">
        <v>9057</v>
      </c>
      <c r="G36" s="2">
        <v>9057</v>
      </c>
      <c r="H36" s="2">
        <v>9057</v>
      </c>
      <c r="I36" s="2">
        <v>9057</v>
      </c>
      <c r="J36" s="2">
        <v>9057</v>
      </c>
    </row>
    <row r="37" spans="1:52" x14ac:dyDescent="0.35">
      <c r="AO37" s="246" t="s">
        <v>2673</v>
      </c>
      <c r="AP37" s="247"/>
      <c r="AQ37" s="248">
        <f>AQ35+AU35</f>
        <v>91</v>
      </c>
      <c r="AR37" s="247" t="s">
        <v>2674</v>
      </c>
      <c r="AS37" s="249"/>
      <c r="AT37" s="249"/>
      <c r="AU37" s="246" t="s">
        <v>2675</v>
      </c>
      <c r="AV37" s="247" t="s">
        <v>2676</v>
      </c>
      <c r="AW37" s="250">
        <f>AW35</f>
        <v>34</v>
      </c>
    </row>
    <row r="38" spans="1:52" ht="15" thickBot="1" x14ac:dyDescent="0.4">
      <c r="AO38" s="251" t="s">
        <v>2677</v>
      </c>
      <c r="AP38" s="252" t="e">
        <f>LEFT(MID(#REF!,FIND("(",#REF!)+1,LEN(#REF!)),FIND(")",MID(#REF!,FIND("(",#REF!)+1,LEN(#REF!)))-1)</f>
        <v>#REF!</v>
      </c>
      <c r="AQ38" s="252">
        <f>BW8</f>
        <v>0</v>
      </c>
      <c r="AR38" s="252" t="s">
        <v>2678</v>
      </c>
      <c r="AS38" s="253"/>
      <c r="AT38" s="253"/>
      <c r="AU38" s="254"/>
      <c r="AV38" s="241" t="s">
        <v>2679</v>
      </c>
      <c r="AW38" s="255">
        <f>AS35</f>
        <v>3</v>
      </c>
    </row>
    <row r="39" spans="1:52" ht="15" thickBot="1" x14ac:dyDescent="0.4">
      <c r="AU39" s="251"/>
      <c r="AV39" s="252" t="s">
        <v>2680</v>
      </c>
      <c r="AW39" s="256">
        <f>SUM(AW37:AW38)</f>
        <v>37</v>
      </c>
    </row>
    <row r="40" spans="1:52" x14ac:dyDescent="0.35">
      <c r="A40" t="s">
        <v>0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</row>
    <row r="41" spans="1:52" x14ac:dyDescent="0.35">
      <c r="A41" t="s">
        <v>0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</row>
    <row r="42" spans="1:52" x14ac:dyDescent="0.35">
      <c r="A42" t="s">
        <v>0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</row>
    <row r="43" spans="1:52" x14ac:dyDescent="0.35">
      <c r="A43" t="s">
        <v>0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</row>
    <row r="44" spans="1:52" x14ac:dyDescent="0.35">
      <c r="A44" t="s">
        <v>0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</row>
    <row r="45" spans="1:52" x14ac:dyDescent="0.35">
      <c r="A45" t="s">
        <v>0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</row>
    <row r="46" spans="1:52" x14ac:dyDescent="0.35">
      <c r="A46" t="s">
        <v>0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</row>
    <row r="47" spans="1:52" x14ac:dyDescent="0.35">
      <c r="A47" s="291" t="s">
        <v>131</v>
      </c>
      <c r="B47" s="291" t="s">
        <v>2</v>
      </c>
      <c r="C47" s="291" t="s">
        <v>3</v>
      </c>
      <c r="D47" t="s">
        <v>4</v>
      </c>
      <c r="E47" t="s">
        <v>5</v>
      </c>
      <c r="F47" t="s">
        <v>6</v>
      </c>
      <c r="G47" t="s">
        <v>7</v>
      </c>
      <c r="H47" t="s">
        <v>8</v>
      </c>
      <c r="I47" t="s">
        <v>9</v>
      </c>
    </row>
    <row r="48" spans="1:52" x14ac:dyDescent="0.35">
      <c r="A48" s="291" t="s">
        <v>0</v>
      </c>
      <c r="B48" s="291" t="s">
        <v>0</v>
      </c>
      <c r="C48" s="291" t="s">
        <v>17</v>
      </c>
      <c r="D48" t="s">
        <v>451</v>
      </c>
      <c r="E48" t="s">
        <v>452</v>
      </c>
      <c r="F48" t="s">
        <v>453</v>
      </c>
      <c r="G48" t="s">
        <v>454</v>
      </c>
      <c r="H48" t="s">
        <v>455</v>
      </c>
      <c r="I48" t="s">
        <v>456</v>
      </c>
      <c r="AB48" t="s">
        <v>2526</v>
      </c>
      <c r="AC48" t="s">
        <v>2525</v>
      </c>
      <c r="AD48" t="s">
        <v>2524</v>
      </c>
      <c r="AE48" t="s">
        <v>2523</v>
      </c>
      <c r="AF48" t="s">
        <v>759</v>
      </c>
      <c r="AG48" t="s">
        <v>2522</v>
      </c>
      <c r="AH48" t="s">
        <v>2521</v>
      </c>
      <c r="AI48" t="s">
        <v>2520</v>
      </c>
      <c r="AJ48" t="s">
        <v>2519</v>
      </c>
      <c r="AK48" t="s">
        <v>2518</v>
      </c>
    </row>
    <row r="49" spans="1:37" x14ac:dyDescent="0.35">
      <c r="A49" s="291" t="s">
        <v>457</v>
      </c>
      <c r="B49" s="291" t="s">
        <v>31</v>
      </c>
      <c r="C49" s="293">
        <v>262</v>
      </c>
      <c r="D49" s="1">
        <v>42</v>
      </c>
      <c r="E49" s="1">
        <v>12</v>
      </c>
      <c r="F49" s="1">
        <v>13</v>
      </c>
      <c r="G49" s="1">
        <v>2</v>
      </c>
      <c r="H49" s="1">
        <v>-331</v>
      </c>
      <c r="I49" s="1">
        <v>0</v>
      </c>
      <c r="X49" t="str">
        <f>LEFT(MID(A49,FIND("(",A49)+1,LEN(A49)),FIND(")",MID(A49,FIND("(",A49)+1,LEN(A49)))-1)</f>
        <v>SF</v>
      </c>
      <c r="Z49" t="str">
        <f>Y50</f>
        <v>Excluded</v>
      </c>
      <c r="AB49">
        <v>4</v>
      </c>
      <c r="AC49" s="238">
        <v>15041</v>
      </c>
      <c r="AD49" s="238">
        <f>AH49+AF49</f>
        <v>8009</v>
      </c>
      <c r="AE49" s="227">
        <f>SUM(AD49/AC49*100)</f>
        <v>53.247789375706404</v>
      </c>
      <c r="AF49">
        <v>70</v>
      </c>
      <c r="AG49" s="227">
        <f>SUM(AF49/AC49*100)</f>
        <v>0.46539458812578954</v>
      </c>
      <c r="AH49" s="238">
        <v>7939</v>
      </c>
      <c r="AI49">
        <v>9</v>
      </c>
      <c r="AJ49">
        <v>1</v>
      </c>
      <c r="AK49" s="227">
        <f>SUM(AJ49/AI49*100)</f>
        <v>11.111111111111111</v>
      </c>
    </row>
    <row r="50" spans="1:37" x14ac:dyDescent="0.35">
      <c r="A50" s="291" t="s">
        <v>0</v>
      </c>
      <c r="B50" s="291" t="s">
        <v>0</v>
      </c>
      <c r="C50" s="293">
        <v>262</v>
      </c>
      <c r="D50" s="2">
        <v>304</v>
      </c>
      <c r="E50" s="2">
        <v>316</v>
      </c>
      <c r="F50" s="2">
        <v>329</v>
      </c>
      <c r="G50" s="2">
        <v>331</v>
      </c>
      <c r="H50" s="2">
        <v>0</v>
      </c>
      <c r="I50" s="2">
        <v>0</v>
      </c>
      <c r="Y50" t="str">
        <f>IF(EXACT(A49,UPPER(A49)),"Elected","Excluded")</f>
        <v>Excluded</v>
      </c>
    </row>
    <row r="51" spans="1:37" x14ac:dyDescent="0.35">
      <c r="A51" s="291" t="s">
        <v>458</v>
      </c>
      <c r="B51" s="291" t="s">
        <v>33</v>
      </c>
      <c r="C51" s="293">
        <v>996</v>
      </c>
      <c r="D51" s="1">
        <v>272</v>
      </c>
      <c r="E51" s="1">
        <v>162</v>
      </c>
      <c r="F51" s="1">
        <v>11</v>
      </c>
      <c r="G51" s="1">
        <v>29</v>
      </c>
      <c r="H51" s="1">
        <v>472</v>
      </c>
      <c r="I51" s="1">
        <v>-354</v>
      </c>
      <c r="X51" t="str">
        <f t="shared" ref="X51" si="45">LEFT(MID(A51,FIND("(",A51)+1,LEN(A51)),FIND(")",MID(A51,FIND("(",A51)+1,LEN(A51)))-1)</f>
        <v>SF</v>
      </c>
      <c r="Z51" t="str">
        <f>Y52</f>
        <v>Elected</v>
      </c>
      <c r="AC51" t="s">
        <v>3692</v>
      </c>
      <c r="AD51" t="s">
        <v>3693</v>
      </c>
    </row>
    <row r="52" spans="1:37" x14ac:dyDescent="0.35">
      <c r="A52" s="291" t="s">
        <v>0</v>
      </c>
      <c r="B52" s="291" t="s">
        <v>0</v>
      </c>
      <c r="C52" s="293">
        <v>996</v>
      </c>
      <c r="D52" s="2">
        <v>1268</v>
      </c>
      <c r="E52" s="2">
        <v>1430</v>
      </c>
      <c r="F52" s="2">
        <v>1441</v>
      </c>
      <c r="G52" s="2">
        <v>1470</v>
      </c>
      <c r="H52" s="2">
        <v>1942</v>
      </c>
      <c r="I52" s="2">
        <v>1588</v>
      </c>
      <c r="Y52" t="str">
        <f t="shared" ref="Y52" si="46">IF(EXACT(A51,UPPER(A51)),"Elected","Excluded")</f>
        <v>Elected</v>
      </c>
      <c r="AC52">
        <v>4</v>
      </c>
      <c r="AD52">
        <v>3</v>
      </c>
    </row>
    <row r="53" spans="1:37" x14ac:dyDescent="0.35">
      <c r="A53" s="291" t="s">
        <v>459</v>
      </c>
      <c r="B53" s="291" t="s">
        <v>33</v>
      </c>
      <c r="C53" s="293">
        <v>2253</v>
      </c>
      <c r="D53" s="1">
        <v>-665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X53" t="str">
        <f t="shared" ref="X53" si="47">LEFT(MID(A53,FIND("(",A53)+1,LEN(A53)),FIND(")",MID(A53,FIND("(",A53)+1,LEN(A53)))-1)</f>
        <v>100R</v>
      </c>
      <c r="Z53" t="str">
        <f t="shared" ref="Z53" si="48">Y54</f>
        <v>Elected</v>
      </c>
    </row>
    <row r="54" spans="1:37" x14ac:dyDescent="0.35">
      <c r="A54" s="291" t="s">
        <v>0</v>
      </c>
      <c r="B54" s="291" t="s">
        <v>0</v>
      </c>
      <c r="C54" s="293">
        <v>2253</v>
      </c>
      <c r="D54" s="2">
        <v>1588</v>
      </c>
      <c r="E54" s="2">
        <v>1588</v>
      </c>
      <c r="F54" s="2">
        <v>1588</v>
      </c>
      <c r="G54" s="2">
        <v>1588</v>
      </c>
      <c r="H54" s="2">
        <v>1588</v>
      </c>
      <c r="I54" s="2">
        <v>1588</v>
      </c>
      <c r="Y54" t="str">
        <f t="shared" ref="Y54" si="49">IF(EXACT(A53,UPPER(A53)),"Elected","Excluded")</f>
        <v>Elected</v>
      </c>
    </row>
    <row r="55" spans="1:37" x14ac:dyDescent="0.35">
      <c r="A55" s="291" t="s">
        <v>2965</v>
      </c>
      <c r="B55" s="291" t="s">
        <v>33</v>
      </c>
      <c r="C55" s="293">
        <v>1001</v>
      </c>
      <c r="D55" s="1">
        <v>83</v>
      </c>
      <c r="E55" s="1">
        <v>73</v>
      </c>
      <c r="F55" s="1">
        <v>11</v>
      </c>
      <c r="G55" s="1">
        <v>14</v>
      </c>
      <c r="H55" s="1">
        <v>75</v>
      </c>
      <c r="I55" s="1">
        <v>134</v>
      </c>
      <c r="X55" t="str">
        <f t="shared" ref="X55" si="50">LEFT(MID(A55,FIND("(",A55)+1,LEN(A55)),FIND(")",MID(A55,FIND("(",A55)+1,LEN(A55)))-1)</f>
        <v>LAB</v>
      </c>
      <c r="Z55" t="str">
        <f t="shared" ref="Z55" si="51">Y56</f>
        <v>Elected</v>
      </c>
    </row>
    <row r="56" spans="1:37" x14ac:dyDescent="0.35">
      <c r="A56" s="291" t="s">
        <v>0</v>
      </c>
      <c r="B56" s="291" t="s">
        <v>0</v>
      </c>
      <c r="C56" s="293">
        <v>1001</v>
      </c>
      <c r="D56" s="2">
        <v>1084</v>
      </c>
      <c r="E56" s="2">
        <v>1157</v>
      </c>
      <c r="F56" s="2">
        <v>1168</v>
      </c>
      <c r="G56" s="2">
        <v>1182</v>
      </c>
      <c r="H56" s="2">
        <v>1257</v>
      </c>
      <c r="I56" s="2">
        <v>1391</v>
      </c>
      <c r="Y56" t="str">
        <f t="shared" ref="Y56" si="52">IF(EXACT(A55,UPPER(A55)),"Elected","Excluded")</f>
        <v>Elected</v>
      </c>
    </row>
    <row r="57" spans="1:37" x14ac:dyDescent="0.35">
      <c r="A57" s="291" t="s">
        <v>460</v>
      </c>
      <c r="B57" s="291" t="s">
        <v>33</v>
      </c>
      <c r="C57" s="293">
        <v>2069</v>
      </c>
      <c r="D57" s="1">
        <v>0</v>
      </c>
      <c r="E57" s="1">
        <v>-481</v>
      </c>
      <c r="F57" s="1">
        <v>0</v>
      </c>
      <c r="G57" s="1">
        <v>0</v>
      </c>
      <c r="H57" s="1">
        <v>0</v>
      </c>
      <c r="I57" s="1">
        <v>0</v>
      </c>
      <c r="X57" t="str">
        <f t="shared" ref="X57" si="53">LEFT(MID(A57,FIND("(",A57)+1,LEN(A57)),FIND(")",MID(A57,FIND("(",A57)+1,LEN(A57)))-1)</f>
        <v>FF</v>
      </c>
      <c r="Z57" t="str">
        <f>Y58</f>
        <v>Elected</v>
      </c>
    </row>
    <row r="58" spans="1:37" x14ac:dyDescent="0.35">
      <c r="A58" s="291" t="s">
        <v>0</v>
      </c>
      <c r="B58" s="291" t="s">
        <v>0</v>
      </c>
      <c r="C58" s="293">
        <v>2069</v>
      </c>
      <c r="D58" s="2">
        <v>2069</v>
      </c>
      <c r="E58" s="2">
        <v>1588</v>
      </c>
      <c r="F58" s="2">
        <v>1588</v>
      </c>
      <c r="G58" s="2">
        <v>1588</v>
      </c>
      <c r="H58" s="2">
        <v>1588</v>
      </c>
      <c r="I58" s="2">
        <v>1588</v>
      </c>
      <c r="Y58" t="str">
        <f t="shared" ref="Y58" si="54">IF(EXACT(A57,UPPER(A57)),"Elected","Excluded")</f>
        <v>Elected</v>
      </c>
    </row>
    <row r="59" spans="1:37" x14ac:dyDescent="0.35">
      <c r="A59" s="291" t="s">
        <v>461</v>
      </c>
      <c r="B59" s="291" t="s">
        <v>33</v>
      </c>
      <c r="C59" s="293">
        <v>736</v>
      </c>
      <c r="D59" s="1">
        <v>99</v>
      </c>
      <c r="E59" s="1">
        <v>162</v>
      </c>
      <c r="F59" s="1">
        <v>10</v>
      </c>
      <c r="G59" s="1">
        <v>7</v>
      </c>
      <c r="H59" s="1">
        <v>102</v>
      </c>
      <c r="I59" s="1">
        <v>55</v>
      </c>
      <c r="X59" t="str">
        <f t="shared" ref="X59" si="55">LEFT(MID(A59,FIND("(",A59)+1,LEN(A59)),FIND(")",MID(A59,FIND("(",A59)+1,LEN(A59)))-1)</f>
        <v>FG</v>
      </c>
      <c r="Z59" t="str">
        <f t="shared" ref="Z59" si="56">Y60</f>
        <v>Excluded</v>
      </c>
    </row>
    <row r="60" spans="1:37" x14ac:dyDescent="0.35">
      <c r="A60" s="291" t="s">
        <v>0</v>
      </c>
      <c r="B60" s="291" t="s">
        <v>0</v>
      </c>
      <c r="C60" s="293">
        <v>736</v>
      </c>
      <c r="D60" s="2">
        <v>835</v>
      </c>
      <c r="E60" s="2">
        <v>997</v>
      </c>
      <c r="F60" s="2">
        <v>1007</v>
      </c>
      <c r="G60" s="2">
        <v>1014</v>
      </c>
      <c r="H60" s="2">
        <v>1116</v>
      </c>
      <c r="I60" s="2">
        <v>1171</v>
      </c>
      <c r="Y60" t="str">
        <f t="shared" ref="Y60" si="57">IF(EXACT(A59,UPPER(A59)),"Elected","Excluded")</f>
        <v>Excluded</v>
      </c>
    </row>
    <row r="61" spans="1:37" x14ac:dyDescent="0.35">
      <c r="A61" s="291" t="s">
        <v>462</v>
      </c>
      <c r="B61" s="291" t="s">
        <v>33</v>
      </c>
      <c r="C61" s="293">
        <v>193</v>
      </c>
      <c r="D61" s="1">
        <v>54</v>
      </c>
      <c r="E61" s="1">
        <v>13</v>
      </c>
      <c r="F61" s="1">
        <v>0</v>
      </c>
      <c r="G61" s="1">
        <v>-260</v>
      </c>
      <c r="H61" s="1">
        <v>0</v>
      </c>
      <c r="I61" s="1">
        <v>0</v>
      </c>
      <c r="X61" t="str">
        <f t="shared" ref="X61" si="58">LEFT(MID(A61,FIND("(",A61)+1,LEN(A61)),FIND(")",MID(A61,FIND("(",A61)+1,LEN(A61)))-1)</f>
        <v>TIP</v>
      </c>
      <c r="Z61" t="str">
        <f t="shared" ref="Z61" si="59">Y62</f>
        <v>Excluded</v>
      </c>
    </row>
    <row r="62" spans="1:37" x14ac:dyDescent="0.35">
      <c r="A62" s="291" t="s">
        <v>0</v>
      </c>
      <c r="B62" s="291" t="s">
        <v>0</v>
      </c>
      <c r="C62" s="293">
        <v>193</v>
      </c>
      <c r="D62" s="2">
        <v>247</v>
      </c>
      <c r="E62" s="2">
        <v>260</v>
      </c>
      <c r="F62" s="2">
        <v>260</v>
      </c>
      <c r="G62" s="2">
        <v>0</v>
      </c>
      <c r="H62" s="2">
        <v>0</v>
      </c>
      <c r="I62" s="2">
        <v>0</v>
      </c>
      <c r="Y62" t="str">
        <f t="shared" ref="Y62" si="60">IF(EXACT(A61,UPPER(A61)),"Elected","Excluded")</f>
        <v>Excluded</v>
      </c>
    </row>
    <row r="63" spans="1:37" x14ac:dyDescent="0.35">
      <c r="A63" s="291" t="s">
        <v>2940</v>
      </c>
      <c r="B63" s="291" t="s">
        <v>33</v>
      </c>
      <c r="C63" s="293">
        <v>374</v>
      </c>
      <c r="D63" s="1">
        <v>107</v>
      </c>
      <c r="E63" s="1">
        <v>56</v>
      </c>
      <c r="F63" s="1">
        <v>12</v>
      </c>
      <c r="G63" s="1">
        <v>125</v>
      </c>
      <c r="H63" s="1">
        <v>-674</v>
      </c>
      <c r="I63" s="1">
        <v>0</v>
      </c>
      <c r="X63" t="str">
        <f t="shared" ref="X63" si="61">LEFT(MID(A63,FIND("(",A63)+1,LEN(A63)),FIND(")",MID(A63,FIND("(",A63)+1,LEN(A63)))-1)</f>
        <v>NON-P</v>
      </c>
      <c r="Z63" t="str">
        <f t="shared" ref="Z63" si="62">Y64</f>
        <v>Excluded</v>
      </c>
    </row>
    <row r="64" spans="1:37" x14ac:dyDescent="0.35">
      <c r="A64" s="291" t="s">
        <v>0</v>
      </c>
      <c r="B64" s="291" t="s">
        <v>0</v>
      </c>
      <c r="C64" s="293">
        <v>374</v>
      </c>
      <c r="D64" s="2">
        <v>481</v>
      </c>
      <c r="E64" s="2">
        <v>537</v>
      </c>
      <c r="F64" s="2">
        <v>549</v>
      </c>
      <c r="G64" s="2">
        <v>674</v>
      </c>
      <c r="H64" s="2">
        <v>0</v>
      </c>
      <c r="I64" s="2">
        <v>0</v>
      </c>
      <c r="Y64" t="str">
        <f t="shared" ref="Y64" si="63">IF(EXACT(A63,UPPER(A63)),"Elected","Excluded")</f>
        <v>Excluded</v>
      </c>
    </row>
    <row r="65" spans="1:26" x14ac:dyDescent="0.35">
      <c r="A65" s="291" t="s">
        <v>2963</v>
      </c>
      <c r="B65" s="291" t="s">
        <v>33</v>
      </c>
      <c r="C65" s="293">
        <v>55</v>
      </c>
      <c r="D65" s="1">
        <v>8</v>
      </c>
      <c r="E65" s="1">
        <v>3</v>
      </c>
      <c r="F65" s="1">
        <v>-66</v>
      </c>
      <c r="G65" s="1">
        <v>0</v>
      </c>
      <c r="H65" s="1">
        <v>0</v>
      </c>
      <c r="I65" s="1">
        <v>0</v>
      </c>
      <c r="X65" t="str">
        <f t="shared" ref="X65" si="64">LEFT(MID(A65,FIND("(",A65)+1,LEN(A65)),FIND(")",MID(A65,FIND("(",A65)+1,LEN(A65)))-1)</f>
        <v>GRN</v>
      </c>
      <c r="Z65" t="str">
        <f t="shared" ref="Z65" si="65">Y66</f>
        <v>Excluded</v>
      </c>
    </row>
    <row r="66" spans="1:26" x14ac:dyDescent="0.35">
      <c r="A66" s="291" t="s">
        <v>0</v>
      </c>
      <c r="B66" s="291" t="s">
        <v>0</v>
      </c>
      <c r="C66" s="293">
        <v>55</v>
      </c>
      <c r="D66" s="2">
        <v>63</v>
      </c>
      <c r="E66" s="2">
        <v>66</v>
      </c>
      <c r="F66" s="2">
        <v>0</v>
      </c>
      <c r="G66" s="2">
        <v>0</v>
      </c>
      <c r="H66" s="2">
        <v>0</v>
      </c>
      <c r="I66" s="2">
        <v>0</v>
      </c>
      <c r="Y66" t="str">
        <f t="shared" ref="Y66" si="66">IF(EXACT(A65,UPPER(A65)),"Elected","Excluded")</f>
        <v>Excluded</v>
      </c>
    </row>
    <row r="67" spans="1:26" x14ac:dyDescent="0.35">
      <c r="A67" s="291" t="s">
        <v>47</v>
      </c>
      <c r="B67" s="291" t="s">
        <v>0</v>
      </c>
      <c r="C67" s="292">
        <v>0</v>
      </c>
      <c r="D67" s="1">
        <f>(D49+D51+D53+D55+D57+D59+D61+D63+D65)*(-1)</f>
        <v>0</v>
      </c>
      <c r="E67" s="1">
        <f t="shared" ref="E67:I67" si="67">(E49+E51+E53+E55+E57+E59+E61+E63+E65)*(-1)</f>
        <v>0</v>
      </c>
      <c r="F67" s="1">
        <f t="shared" si="67"/>
        <v>9</v>
      </c>
      <c r="G67" s="1">
        <f t="shared" si="67"/>
        <v>83</v>
      </c>
      <c r="H67" s="1">
        <f t="shared" si="67"/>
        <v>356</v>
      </c>
      <c r="I67" s="1">
        <f t="shared" si="67"/>
        <v>165</v>
      </c>
    </row>
    <row r="68" spans="1:26" x14ac:dyDescent="0.35">
      <c r="A68" s="291" t="s">
        <v>0</v>
      </c>
      <c r="B68" s="291" t="s">
        <v>0</v>
      </c>
      <c r="C68" s="293">
        <v>0</v>
      </c>
      <c r="D68" s="2">
        <v>0</v>
      </c>
      <c r="E68" s="2">
        <v>0</v>
      </c>
      <c r="F68" s="2">
        <v>9</v>
      </c>
      <c r="G68" s="2">
        <v>92</v>
      </c>
      <c r="H68" s="2">
        <v>448</v>
      </c>
      <c r="I68" s="2">
        <v>613</v>
      </c>
    </row>
    <row r="69" spans="1:26" x14ac:dyDescent="0.35">
      <c r="A69" t="s">
        <v>48</v>
      </c>
      <c r="B69" t="s">
        <v>0</v>
      </c>
      <c r="C69" s="2">
        <v>7939</v>
      </c>
      <c r="D69" s="2">
        <v>7939</v>
      </c>
      <c r="E69" s="2">
        <v>7939</v>
      </c>
      <c r="F69" s="2">
        <v>7939</v>
      </c>
      <c r="G69" s="2">
        <v>7939</v>
      </c>
      <c r="H69" s="2">
        <v>7939</v>
      </c>
      <c r="I69" s="2">
        <v>7939</v>
      </c>
    </row>
    <row r="73" spans="1:26" x14ac:dyDescent="0.3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</row>
    <row r="74" spans="1:26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</row>
    <row r="75" spans="1:26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</row>
    <row r="76" spans="1:26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</row>
    <row r="77" spans="1:26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</row>
    <row r="78" spans="1:26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</row>
    <row r="79" spans="1:26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</row>
    <row r="80" spans="1:26" x14ac:dyDescent="0.35">
      <c r="A80" s="291" t="s">
        <v>59</v>
      </c>
      <c r="B80" s="291" t="s">
        <v>2</v>
      </c>
      <c r="C80" s="291" t="s">
        <v>3</v>
      </c>
      <c r="D80" t="s">
        <v>4</v>
      </c>
      <c r="E80" t="s">
        <v>5</v>
      </c>
      <c r="F80" t="s">
        <v>6</v>
      </c>
      <c r="G80" t="s">
        <v>7</v>
      </c>
      <c r="H80" t="s">
        <v>8</v>
      </c>
      <c r="I80" t="s">
        <v>9</v>
      </c>
      <c r="J80" t="s">
        <v>10</v>
      </c>
      <c r="K80" t="s">
        <v>11</v>
      </c>
      <c r="L80" t="s">
        <v>12</v>
      </c>
      <c r="M80" t="s">
        <v>13</v>
      </c>
    </row>
    <row r="81" spans="1:37" x14ac:dyDescent="0.35">
      <c r="A81" s="291" t="s">
        <v>0</v>
      </c>
      <c r="B81" s="291" t="s">
        <v>0</v>
      </c>
      <c r="C81" s="291" t="s">
        <v>17</v>
      </c>
      <c r="D81" t="s">
        <v>463</v>
      </c>
      <c r="E81" t="s">
        <v>464</v>
      </c>
      <c r="F81" t="s">
        <v>465</v>
      </c>
      <c r="G81" t="s">
        <v>466</v>
      </c>
      <c r="H81" t="s">
        <v>467</v>
      </c>
      <c r="I81" t="s">
        <v>468</v>
      </c>
      <c r="J81" t="s">
        <v>469</v>
      </c>
      <c r="K81" t="s">
        <v>470</v>
      </c>
      <c r="L81" t="s">
        <v>471</v>
      </c>
      <c r="M81" t="s">
        <v>472</v>
      </c>
      <c r="AB81" t="s">
        <v>2526</v>
      </c>
      <c r="AC81" t="s">
        <v>2525</v>
      </c>
      <c r="AD81" t="s">
        <v>2524</v>
      </c>
      <c r="AE81" t="s">
        <v>2523</v>
      </c>
      <c r="AF81" t="s">
        <v>759</v>
      </c>
      <c r="AG81" t="s">
        <v>2522</v>
      </c>
      <c r="AH81" t="s">
        <v>2521</v>
      </c>
      <c r="AI81" t="s">
        <v>2520</v>
      </c>
      <c r="AJ81" t="s">
        <v>2519</v>
      </c>
      <c r="AK81" t="s">
        <v>2518</v>
      </c>
    </row>
    <row r="82" spans="1:37" x14ac:dyDescent="0.35">
      <c r="A82" s="291" t="s">
        <v>473</v>
      </c>
      <c r="B82" s="291" t="s">
        <v>31</v>
      </c>
      <c r="C82" s="293">
        <v>462</v>
      </c>
      <c r="D82" s="1">
        <v>0</v>
      </c>
      <c r="E82" s="1">
        <v>32</v>
      </c>
      <c r="F82" s="1">
        <v>3</v>
      </c>
      <c r="G82" s="1">
        <v>13</v>
      </c>
      <c r="H82" s="1">
        <v>-510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X82" t="str">
        <f>LEFT(MID(A82,FIND("(",A82)+1,LEN(A82)),FIND(")",MID(A82,FIND("(",A82)+1,LEN(A82)))-1)</f>
        <v>SF</v>
      </c>
      <c r="Z82" t="str">
        <f>Y83</f>
        <v>Excluded</v>
      </c>
      <c r="AB82">
        <v>6</v>
      </c>
      <c r="AC82" s="238">
        <v>24597</v>
      </c>
      <c r="AD82" s="238">
        <f>AH82+AF82</f>
        <v>13997</v>
      </c>
      <c r="AE82" s="227">
        <f>SUM(AD82/AC82*100)</f>
        <v>56.905313656136926</v>
      </c>
      <c r="AF82">
        <v>108</v>
      </c>
      <c r="AG82" s="227">
        <f>SUM(AF82/AC82*100)</f>
        <v>0.43907793633369924</v>
      </c>
      <c r="AH82" s="238">
        <v>13889</v>
      </c>
      <c r="AI82">
        <v>15</v>
      </c>
      <c r="AJ82">
        <v>3</v>
      </c>
      <c r="AK82" s="227">
        <f>SUM(AJ82/AI82*100)</f>
        <v>20</v>
      </c>
    </row>
    <row r="83" spans="1:37" x14ac:dyDescent="0.35">
      <c r="A83" s="291" t="s">
        <v>0</v>
      </c>
      <c r="B83" s="291" t="s">
        <v>0</v>
      </c>
      <c r="C83" s="293">
        <v>462</v>
      </c>
      <c r="D83" s="2">
        <v>462</v>
      </c>
      <c r="E83" s="2">
        <v>494</v>
      </c>
      <c r="F83" s="2">
        <v>497</v>
      </c>
      <c r="G83" s="2">
        <v>510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Y83" t="str">
        <f>IF(EXACT(A82,UPPER(A82)),"Elected","Excluded")</f>
        <v>Excluded</v>
      </c>
    </row>
    <row r="84" spans="1:37" x14ac:dyDescent="0.35">
      <c r="A84" s="291" t="s">
        <v>474</v>
      </c>
      <c r="B84" s="291" t="s">
        <v>33</v>
      </c>
      <c r="C84" s="293">
        <v>1274</v>
      </c>
      <c r="D84" s="1">
        <v>0</v>
      </c>
      <c r="E84" s="1">
        <v>18</v>
      </c>
      <c r="F84" s="1">
        <v>2</v>
      </c>
      <c r="G84" s="1">
        <v>18</v>
      </c>
      <c r="H84" s="1">
        <v>40</v>
      </c>
      <c r="I84" s="1">
        <v>3</v>
      </c>
      <c r="J84" s="1">
        <v>199</v>
      </c>
      <c r="K84" s="1">
        <v>41</v>
      </c>
      <c r="L84" s="1">
        <v>113</v>
      </c>
      <c r="M84" s="1">
        <v>43</v>
      </c>
      <c r="X84" t="str">
        <f t="shared" ref="X84" si="68">LEFT(MID(A84,FIND("(",A84)+1,LEN(A84)),FIND(")",MID(A84,FIND("(",A84)+1,LEN(A84)))-1)</f>
        <v>FG</v>
      </c>
      <c r="Z84" t="str">
        <f>Y85</f>
        <v>Elected</v>
      </c>
      <c r="AC84" t="s">
        <v>3692</v>
      </c>
      <c r="AD84" t="s">
        <v>3693</v>
      </c>
    </row>
    <row r="85" spans="1:37" x14ac:dyDescent="0.35">
      <c r="A85" s="291" t="s">
        <v>0</v>
      </c>
      <c r="B85" s="291" t="s">
        <v>0</v>
      </c>
      <c r="C85" s="293">
        <v>1274</v>
      </c>
      <c r="D85" s="2">
        <v>1274</v>
      </c>
      <c r="E85" s="2">
        <v>1292</v>
      </c>
      <c r="F85" s="2">
        <v>1294</v>
      </c>
      <c r="G85" s="2">
        <v>1312</v>
      </c>
      <c r="H85" s="2">
        <v>1352</v>
      </c>
      <c r="I85" s="2">
        <v>1355</v>
      </c>
      <c r="J85" s="2">
        <v>1554</v>
      </c>
      <c r="K85" s="2">
        <v>1595</v>
      </c>
      <c r="L85" s="2">
        <v>1708</v>
      </c>
      <c r="M85" s="2">
        <v>1751</v>
      </c>
      <c r="Y85" t="str">
        <f t="shared" ref="Y85" si="69">IF(EXACT(A84,UPPER(A84)),"Elected","Excluded")</f>
        <v>Elected</v>
      </c>
      <c r="AC85">
        <v>5</v>
      </c>
      <c r="AD85">
        <v>4</v>
      </c>
    </row>
    <row r="86" spans="1:37" x14ac:dyDescent="0.35">
      <c r="A86" s="291" t="s">
        <v>2941</v>
      </c>
      <c r="B86" s="291" t="s">
        <v>33</v>
      </c>
      <c r="C86" s="293">
        <v>1356</v>
      </c>
      <c r="D86" s="1">
        <v>6</v>
      </c>
      <c r="E86" s="1">
        <v>36</v>
      </c>
      <c r="F86" s="1">
        <v>6</v>
      </c>
      <c r="G86" s="1">
        <v>62</v>
      </c>
      <c r="H86" s="1">
        <v>62</v>
      </c>
      <c r="I86" s="1">
        <v>29</v>
      </c>
      <c r="J86" s="1">
        <v>148</v>
      </c>
      <c r="K86" s="1">
        <v>12</v>
      </c>
      <c r="L86" s="1">
        <v>233</v>
      </c>
      <c r="M86" s="1">
        <v>109</v>
      </c>
      <c r="X86" t="str">
        <f t="shared" ref="X86" si="70">LEFT(MID(A86,FIND("(",A86)+1,LEN(A86)),FIND(")",MID(A86,FIND("(",A86)+1,LEN(A86)))-1)</f>
        <v>NON-P</v>
      </c>
      <c r="Z86" t="str">
        <f t="shared" ref="Z86" si="71">Y87</f>
        <v>Elected</v>
      </c>
    </row>
    <row r="87" spans="1:37" x14ac:dyDescent="0.35">
      <c r="A87" s="291" t="s">
        <v>0</v>
      </c>
      <c r="B87" s="291" t="s">
        <v>0</v>
      </c>
      <c r="C87" s="293">
        <v>1356</v>
      </c>
      <c r="D87" s="2">
        <v>1362</v>
      </c>
      <c r="E87" s="2">
        <v>1398</v>
      </c>
      <c r="F87" s="2">
        <v>1404</v>
      </c>
      <c r="G87" s="2">
        <v>1466</v>
      </c>
      <c r="H87" s="2">
        <v>1528</v>
      </c>
      <c r="I87" s="2">
        <v>1557</v>
      </c>
      <c r="J87" s="2">
        <v>1705</v>
      </c>
      <c r="K87" s="2">
        <v>1717</v>
      </c>
      <c r="L87" s="2">
        <v>1950</v>
      </c>
      <c r="M87" s="2">
        <v>2059</v>
      </c>
      <c r="Y87" t="str">
        <f t="shared" ref="Y87" si="72">IF(EXACT(A86,UPPER(A86)),"Elected","Excluded")</f>
        <v>Elected</v>
      </c>
    </row>
    <row r="88" spans="1:37" x14ac:dyDescent="0.35">
      <c r="A88" s="291" t="s">
        <v>2933</v>
      </c>
      <c r="B88" s="291" t="s">
        <v>33</v>
      </c>
      <c r="C88" s="293">
        <v>280</v>
      </c>
      <c r="D88" s="1">
        <v>20</v>
      </c>
      <c r="E88" s="1">
        <v>11</v>
      </c>
      <c r="F88" s="1">
        <v>2</v>
      </c>
      <c r="G88" s="1">
        <v>-313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X88" t="str">
        <f t="shared" ref="X88" si="73">LEFT(MID(A88,FIND("(",A88)+1,LEN(A88)),FIND(")",MID(A88,FIND("(",A88)+1,LEN(A88)))-1)</f>
        <v>ANT</v>
      </c>
      <c r="Z88" t="str">
        <f t="shared" ref="Z88" si="74">Y89</f>
        <v>Excluded</v>
      </c>
    </row>
    <row r="89" spans="1:37" x14ac:dyDescent="0.35">
      <c r="A89" s="291" t="s">
        <v>0</v>
      </c>
      <c r="B89" s="291" t="s">
        <v>0</v>
      </c>
      <c r="C89" s="293">
        <v>280</v>
      </c>
      <c r="D89" s="2">
        <v>300</v>
      </c>
      <c r="E89" s="2">
        <v>311</v>
      </c>
      <c r="F89" s="2">
        <v>313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Y89" t="str">
        <f t="shared" ref="Y89" si="75">IF(EXACT(A88,UPPER(A88)),"Elected","Excluded")</f>
        <v>Excluded</v>
      </c>
    </row>
    <row r="90" spans="1:37" x14ac:dyDescent="0.35">
      <c r="A90" s="291" t="s">
        <v>2942</v>
      </c>
      <c r="B90" s="291" t="s">
        <v>33</v>
      </c>
      <c r="C90" s="293">
        <v>498</v>
      </c>
      <c r="D90" s="1">
        <v>17</v>
      </c>
      <c r="E90" s="1">
        <v>6</v>
      </c>
      <c r="F90" s="1">
        <v>31</v>
      </c>
      <c r="G90" s="1">
        <v>20</v>
      </c>
      <c r="H90" s="1">
        <v>1</v>
      </c>
      <c r="I90" s="1">
        <v>-573</v>
      </c>
      <c r="J90" s="1">
        <v>0</v>
      </c>
      <c r="K90" s="1">
        <v>0</v>
      </c>
      <c r="L90" s="1">
        <v>0</v>
      </c>
      <c r="M90" s="1">
        <v>0</v>
      </c>
      <c r="X90" t="str">
        <f t="shared" ref="X90" si="76">LEFT(MID(A90,FIND("(",A90)+1,LEN(A90)),FIND(")",MID(A90,FIND("(",A90)+1,LEN(A90)))-1)</f>
        <v>NON-P</v>
      </c>
      <c r="Z90" t="str">
        <f>Y91</f>
        <v>Excluded</v>
      </c>
    </row>
    <row r="91" spans="1:37" x14ac:dyDescent="0.35">
      <c r="A91" s="291" t="s">
        <v>0</v>
      </c>
      <c r="B91" s="291" t="s">
        <v>0</v>
      </c>
      <c r="C91" s="293">
        <v>498</v>
      </c>
      <c r="D91" s="2">
        <v>515</v>
      </c>
      <c r="E91" s="2">
        <v>521</v>
      </c>
      <c r="F91" s="2">
        <v>552</v>
      </c>
      <c r="G91" s="2">
        <v>572</v>
      </c>
      <c r="H91" s="2">
        <v>573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Y91" t="str">
        <f t="shared" ref="Y91" si="77">IF(EXACT(A90,UPPER(A90)),"Elected","Excluded")</f>
        <v>Excluded</v>
      </c>
    </row>
    <row r="92" spans="1:37" x14ac:dyDescent="0.35">
      <c r="A92" s="291" t="s">
        <v>475</v>
      </c>
      <c r="B92" s="291" t="s">
        <v>33</v>
      </c>
      <c r="C92" s="293">
        <v>776</v>
      </c>
      <c r="D92" s="1">
        <v>0</v>
      </c>
      <c r="E92" s="1">
        <v>9</v>
      </c>
      <c r="F92" s="1">
        <v>24</v>
      </c>
      <c r="G92" s="1">
        <v>8</v>
      </c>
      <c r="H92" s="1">
        <v>74</v>
      </c>
      <c r="I92" s="1">
        <v>3</v>
      </c>
      <c r="J92" s="1">
        <v>-894</v>
      </c>
      <c r="K92" s="1">
        <v>0</v>
      </c>
      <c r="L92" s="1">
        <v>0</v>
      </c>
      <c r="M92" s="1">
        <v>0</v>
      </c>
      <c r="X92" t="str">
        <f t="shared" ref="X92" si="78">LEFT(MID(A92,FIND("(",A92)+1,LEN(A92)),FIND(")",MID(A92,FIND("(",A92)+1,LEN(A92)))-1)</f>
        <v>FF</v>
      </c>
      <c r="Z92" t="str">
        <f t="shared" ref="Z92" si="79">Y93</f>
        <v>Excluded</v>
      </c>
    </row>
    <row r="93" spans="1:37" x14ac:dyDescent="0.35">
      <c r="A93" s="291" t="s">
        <v>0</v>
      </c>
      <c r="B93" s="291" t="s">
        <v>0</v>
      </c>
      <c r="C93" s="293">
        <v>776</v>
      </c>
      <c r="D93" s="2">
        <v>776</v>
      </c>
      <c r="E93" s="2">
        <v>785</v>
      </c>
      <c r="F93" s="2">
        <v>809</v>
      </c>
      <c r="G93" s="2">
        <v>817</v>
      </c>
      <c r="H93" s="2">
        <v>891</v>
      </c>
      <c r="I93" s="2">
        <v>894</v>
      </c>
      <c r="J93" s="2">
        <v>0</v>
      </c>
      <c r="K93" s="2">
        <v>0</v>
      </c>
      <c r="L93" s="2">
        <v>0</v>
      </c>
      <c r="M93" s="2">
        <v>0</v>
      </c>
      <c r="Y93" t="str">
        <f t="shared" ref="Y93" si="80">IF(EXACT(A92,UPPER(A92)),"Elected","Excluded")</f>
        <v>Excluded</v>
      </c>
    </row>
    <row r="94" spans="1:37" x14ac:dyDescent="0.35">
      <c r="A94" s="291" t="s">
        <v>476</v>
      </c>
      <c r="B94" s="291" t="s">
        <v>33</v>
      </c>
      <c r="C94" s="293">
        <v>1580</v>
      </c>
      <c r="D94" s="1">
        <v>1</v>
      </c>
      <c r="E94" s="1">
        <v>12</v>
      </c>
      <c r="F94" s="1">
        <v>8</v>
      </c>
      <c r="G94" s="1">
        <v>28</v>
      </c>
      <c r="H94" s="1">
        <v>182</v>
      </c>
      <c r="I94" s="1">
        <v>18</v>
      </c>
      <c r="J94" s="1">
        <v>39</v>
      </c>
      <c r="K94" s="1">
        <v>7</v>
      </c>
      <c r="L94" s="1">
        <v>477</v>
      </c>
      <c r="M94" s="1">
        <v>-367</v>
      </c>
      <c r="X94" t="str">
        <f t="shared" ref="X94" si="81">LEFT(MID(A94,FIND("(",A94)+1,LEN(A94)),FIND(")",MID(A94,FIND("(",A94)+1,LEN(A94)))-1)</f>
        <v>SF</v>
      </c>
      <c r="Z94" t="str">
        <f t="shared" ref="Z94" si="82">Y95</f>
        <v>Elected</v>
      </c>
    </row>
    <row r="95" spans="1:37" x14ac:dyDescent="0.35">
      <c r="A95" s="291" t="s">
        <v>0</v>
      </c>
      <c r="B95" s="291" t="s">
        <v>0</v>
      </c>
      <c r="C95" s="293">
        <v>1580</v>
      </c>
      <c r="D95" s="2">
        <v>1581</v>
      </c>
      <c r="E95" s="2">
        <v>1593</v>
      </c>
      <c r="F95" s="2">
        <v>1601</v>
      </c>
      <c r="G95" s="2">
        <v>1629</v>
      </c>
      <c r="H95" s="2">
        <v>1811</v>
      </c>
      <c r="I95" s="2">
        <v>1829</v>
      </c>
      <c r="J95" s="2">
        <v>1868</v>
      </c>
      <c r="K95" s="2">
        <v>1875</v>
      </c>
      <c r="L95" s="2">
        <v>2352</v>
      </c>
      <c r="M95" s="2">
        <v>1985</v>
      </c>
      <c r="Y95" t="str">
        <f t="shared" ref="Y95" si="83">IF(EXACT(A94,UPPER(A94)),"Elected","Excluded")</f>
        <v>Elected</v>
      </c>
    </row>
    <row r="96" spans="1:37" x14ac:dyDescent="0.35">
      <c r="A96" s="291" t="s">
        <v>477</v>
      </c>
      <c r="B96" s="291" t="s">
        <v>31</v>
      </c>
      <c r="C96" s="293">
        <v>301</v>
      </c>
      <c r="D96" s="1">
        <v>1</v>
      </c>
      <c r="E96" s="1">
        <v>1</v>
      </c>
      <c r="F96" s="1">
        <v>-303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X96" t="str">
        <f t="shared" ref="X96" si="84">LEFT(MID(A96,FIND("(",A96)+1,LEN(A96)),FIND(")",MID(A96,FIND("(",A96)+1,LEN(A96)))-1)</f>
        <v>FF</v>
      </c>
      <c r="Z96" t="str">
        <f t="shared" ref="Z96" si="85">Y97</f>
        <v>Excluded</v>
      </c>
    </row>
    <row r="97" spans="1:26" x14ac:dyDescent="0.35">
      <c r="A97" s="291" t="s">
        <v>0</v>
      </c>
      <c r="B97" s="291" t="s">
        <v>0</v>
      </c>
      <c r="C97" s="293">
        <v>301</v>
      </c>
      <c r="D97" s="2">
        <v>302</v>
      </c>
      <c r="E97" s="2">
        <v>303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Y97" t="str">
        <f t="shared" ref="Y97" si="86">IF(EXACT(A96,UPPER(A96)),"Elected","Excluded")</f>
        <v>Excluded</v>
      </c>
    </row>
    <row r="98" spans="1:26" x14ac:dyDescent="0.35">
      <c r="A98" s="291" t="s">
        <v>2943</v>
      </c>
      <c r="B98" s="291" t="s">
        <v>31</v>
      </c>
      <c r="C98" s="293">
        <v>1102</v>
      </c>
      <c r="D98" s="1">
        <v>17</v>
      </c>
      <c r="E98" s="1">
        <v>58</v>
      </c>
      <c r="F98" s="1">
        <v>20</v>
      </c>
      <c r="G98" s="1">
        <v>40</v>
      </c>
      <c r="H98" s="1">
        <v>84</v>
      </c>
      <c r="I98" s="1">
        <v>36</v>
      </c>
      <c r="J98" s="1">
        <v>231</v>
      </c>
      <c r="K98" s="1">
        <v>34</v>
      </c>
      <c r="L98" s="1">
        <v>319</v>
      </c>
      <c r="M98" s="1">
        <v>126</v>
      </c>
      <c r="X98" t="str">
        <f t="shared" ref="X98" si="87">LEFT(MID(A98,FIND("(",A98)+1,LEN(A98)),FIND(")",MID(A98,FIND("(",A98)+1,LEN(A98)))-1)</f>
        <v>NON-P</v>
      </c>
      <c r="Z98" t="str">
        <f t="shared" ref="Z98" si="88">Y99</f>
        <v>Elected</v>
      </c>
    </row>
    <row r="99" spans="1:26" x14ac:dyDescent="0.35">
      <c r="A99" s="291" t="s">
        <v>0</v>
      </c>
      <c r="B99" s="291" t="s">
        <v>0</v>
      </c>
      <c r="C99" s="293">
        <v>1102</v>
      </c>
      <c r="D99" s="2">
        <v>1119</v>
      </c>
      <c r="E99" s="2">
        <v>1177</v>
      </c>
      <c r="F99" s="2">
        <v>1197</v>
      </c>
      <c r="G99" s="2">
        <v>1237</v>
      </c>
      <c r="H99" s="2">
        <v>1321</v>
      </c>
      <c r="I99" s="2">
        <v>1357</v>
      </c>
      <c r="J99" s="2">
        <v>1588</v>
      </c>
      <c r="K99" s="2">
        <v>1622</v>
      </c>
      <c r="L99" s="2">
        <v>1941</v>
      </c>
      <c r="M99" s="2">
        <v>2067</v>
      </c>
      <c r="Y99" t="str">
        <f t="shared" ref="Y99" si="89">IF(EXACT(A98,UPPER(A98)),"Elected","Excluded")</f>
        <v>Elected</v>
      </c>
    </row>
    <row r="100" spans="1:26" x14ac:dyDescent="0.35">
      <c r="A100" s="291" t="s">
        <v>2944</v>
      </c>
      <c r="B100" s="291" t="s">
        <v>33</v>
      </c>
      <c r="C100" s="293">
        <v>1324</v>
      </c>
      <c r="D100" s="1">
        <v>13</v>
      </c>
      <c r="E100" s="1">
        <v>9</v>
      </c>
      <c r="F100" s="1">
        <v>7</v>
      </c>
      <c r="G100" s="1">
        <v>31</v>
      </c>
      <c r="H100" s="1">
        <v>6</v>
      </c>
      <c r="I100" s="1">
        <v>20</v>
      </c>
      <c r="J100" s="1">
        <v>7</v>
      </c>
      <c r="K100" s="1">
        <v>6</v>
      </c>
      <c r="L100" s="1">
        <v>-1423</v>
      </c>
      <c r="M100" s="1">
        <v>0</v>
      </c>
      <c r="X100" t="str">
        <f t="shared" ref="X100" si="90">LEFT(MID(A100,FIND("(",A100)+1,LEN(A100)),FIND(")",MID(A100,FIND("(",A100)+1,LEN(A100)))-1)</f>
        <v>NON-P</v>
      </c>
      <c r="Z100" t="str">
        <f t="shared" ref="Z100" si="91">Y101</f>
        <v>Excluded</v>
      </c>
    </row>
    <row r="101" spans="1:26" x14ac:dyDescent="0.35">
      <c r="A101" s="291" t="s">
        <v>0</v>
      </c>
      <c r="B101" s="291" t="s">
        <v>0</v>
      </c>
      <c r="C101" s="293">
        <v>1324</v>
      </c>
      <c r="D101" s="2">
        <v>1337</v>
      </c>
      <c r="E101" s="2">
        <v>1346</v>
      </c>
      <c r="F101" s="2">
        <v>1353</v>
      </c>
      <c r="G101" s="2">
        <v>1384</v>
      </c>
      <c r="H101" s="2">
        <v>1390</v>
      </c>
      <c r="I101" s="2">
        <v>1410</v>
      </c>
      <c r="J101" s="2">
        <v>1417</v>
      </c>
      <c r="K101" s="2">
        <v>1423</v>
      </c>
      <c r="L101" s="2">
        <v>0</v>
      </c>
      <c r="M101" s="2">
        <v>0</v>
      </c>
      <c r="Y101" t="str">
        <f t="shared" ref="Y101" si="92">IF(EXACT(A100,UPPER(A100)),"Elected","Excluded")</f>
        <v>Excluded</v>
      </c>
    </row>
    <row r="102" spans="1:26" x14ac:dyDescent="0.35">
      <c r="A102" s="291" t="s">
        <v>478</v>
      </c>
      <c r="B102" s="291" t="s">
        <v>33</v>
      </c>
      <c r="C102" s="293">
        <v>1484</v>
      </c>
      <c r="D102" s="1">
        <v>18</v>
      </c>
      <c r="E102" s="1">
        <v>3</v>
      </c>
      <c r="F102" s="1">
        <v>58</v>
      </c>
      <c r="G102" s="1">
        <v>21</v>
      </c>
      <c r="H102" s="1">
        <v>29</v>
      </c>
      <c r="I102" s="1">
        <v>227</v>
      </c>
      <c r="J102" s="1">
        <v>12</v>
      </c>
      <c r="K102" s="1">
        <v>4</v>
      </c>
      <c r="L102" s="1">
        <v>39</v>
      </c>
      <c r="M102" s="1">
        <v>36</v>
      </c>
      <c r="X102" t="str">
        <f t="shared" ref="X102" si="93">LEFT(MID(A102,FIND("(",A102)+1,LEN(A102)),FIND(")",MID(A102,FIND("(",A102)+1,LEN(A102)))-1)</f>
        <v>SF</v>
      </c>
      <c r="Z102" t="str">
        <f t="shared" ref="Z102" si="94">Y103</f>
        <v>Elected</v>
      </c>
    </row>
    <row r="103" spans="1:26" x14ac:dyDescent="0.35">
      <c r="A103" s="291" t="s">
        <v>0</v>
      </c>
      <c r="B103" s="291" t="s">
        <v>0</v>
      </c>
      <c r="C103" s="293">
        <v>1484</v>
      </c>
      <c r="D103" s="2">
        <v>1502</v>
      </c>
      <c r="E103" s="2">
        <v>1505</v>
      </c>
      <c r="F103" s="2">
        <v>1563</v>
      </c>
      <c r="G103" s="2">
        <v>1584</v>
      </c>
      <c r="H103" s="2">
        <v>1613</v>
      </c>
      <c r="I103" s="2">
        <v>1840</v>
      </c>
      <c r="J103" s="2">
        <v>1852</v>
      </c>
      <c r="K103" s="2">
        <v>1856</v>
      </c>
      <c r="L103" s="2">
        <v>1895</v>
      </c>
      <c r="M103" s="2">
        <v>1931</v>
      </c>
      <c r="Y103" t="str">
        <f t="shared" ref="Y103" si="95">IF(EXACT(A102,UPPER(A102)),"Elected","Excluded")</f>
        <v>Elected</v>
      </c>
    </row>
    <row r="104" spans="1:26" x14ac:dyDescent="0.35">
      <c r="A104" s="291" t="s">
        <v>479</v>
      </c>
      <c r="B104" s="291" t="s">
        <v>33</v>
      </c>
      <c r="C104" s="293">
        <v>140</v>
      </c>
      <c r="D104" s="1">
        <v>-140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X104" t="str">
        <f t="shared" ref="X104" si="96">LEFT(MID(A104,FIND("(",A104)+1,LEN(A104)),FIND(")",MID(A104,FIND("(",A104)+1,LEN(A104)))-1)</f>
        <v>TIP</v>
      </c>
      <c r="Z104" t="str">
        <f t="shared" ref="Z104" si="97">Y105</f>
        <v>Excluded</v>
      </c>
    </row>
    <row r="105" spans="1:26" x14ac:dyDescent="0.35">
      <c r="A105" s="291" t="s">
        <v>0</v>
      </c>
      <c r="B105" s="291" t="s">
        <v>0</v>
      </c>
      <c r="C105" s="293">
        <v>140</v>
      </c>
      <c r="D105" s="2">
        <v>0</v>
      </c>
      <c r="E105" s="2">
        <v>0</v>
      </c>
      <c r="F105" s="2">
        <v>0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Y105" t="str">
        <f t="shared" ref="Y105" si="98">IF(EXACT(A104,UPPER(A104)),"Elected","Excluded")</f>
        <v>Excluded</v>
      </c>
    </row>
    <row r="106" spans="1:26" x14ac:dyDescent="0.35">
      <c r="A106" s="291" t="s">
        <v>480</v>
      </c>
      <c r="B106" s="291" t="s">
        <v>33</v>
      </c>
      <c r="C106" s="293">
        <v>1847</v>
      </c>
      <c r="D106" s="1">
        <v>4</v>
      </c>
      <c r="E106" s="1">
        <v>0</v>
      </c>
      <c r="F106" s="1">
        <v>70</v>
      </c>
      <c r="G106" s="1">
        <v>26</v>
      </c>
      <c r="H106" s="1">
        <v>9</v>
      </c>
      <c r="I106" s="1">
        <v>25</v>
      </c>
      <c r="J106" s="1">
        <v>170</v>
      </c>
      <c r="K106" s="1">
        <v>-166</v>
      </c>
      <c r="L106" s="1">
        <v>0</v>
      </c>
      <c r="M106" s="1">
        <v>0</v>
      </c>
      <c r="X106" t="str">
        <f t="shared" ref="X106" si="99">LEFT(MID(A106,FIND("(",A106)+1,LEN(A106)),FIND(")",MID(A106,FIND("(",A106)+1,LEN(A106)))-1)</f>
        <v>FF</v>
      </c>
      <c r="Z106" t="str">
        <f t="shared" ref="Z106" si="100">Y107</f>
        <v>Elected</v>
      </c>
    </row>
    <row r="107" spans="1:26" x14ac:dyDescent="0.35">
      <c r="A107" s="291" t="s">
        <v>0</v>
      </c>
      <c r="B107" s="291" t="s">
        <v>0</v>
      </c>
      <c r="C107" s="293">
        <v>1847</v>
      </c>
      <c r="D107" s="2">
        <v>1851</v>
      </c>
      <c r="E107" s="2">
        <v>1851</v>
      </c>
      <c r="F107" s="2">
        <v>1921</v>
      </c>
      <c r="G107" s="2">
        <v>1947</v>
      </c>
      <c r="H107" s="2">
        <v>1956</v>
      </c>
      <c r="I107" s="2">
        <v>1981</v>
      </c>
      <c r="J107" s="2">
        <v>2151</v>
      </c>
      <c r="K107" s="2">
        <v>1985</v>
      </c>
      <c r="L107" s="2">
        <v>1985</v>
      </c>
      <c r="M107" s="2">
        <v>1985</v>
      </c>
      <c r="Y107" t="str">
        <f t="shared" ref="Y107" si="101">IF(EXACT(A106,UPPER(A106)),"Elected","Excluded")</f>
        <v>Elected</v>
      </c>
    </row>
    <row r="108" spans="1:26" x14ac:dyDescent="0.35">
      <c r="A108" s="291" t="s">
        <v>481</v>
      </c>
      <c r="B108" s="291" t="s">
        <v>33</v>
      </c>
      <c r="C108" s="293">
        <v>1281</v>
      </c>
      <c r="D108" s="1">
        <v>5</v>
      </c>
      <c r="E108" s="1">
        <v>0</v>
      </c>
      <c r="F108" s="1">
        <v>56</v>
      </c>
      <c r="G108" s="1">
        <v>12</v>
      </c>
      <c r="H108" s="1">
        <v>6</v>
      </c>
      <c r="I108" s="1">
        <v>80</v>
      </c>
      <c r="J108" s="1">
        <v>8</v>
      </c>
      <c r="K108" s="1">
        <v>4</v>
      </c>
      <c r="L108" s="1">
        <v>67</v>
      </c>
      <c r="M108" s="1">
        <v>13</v>
      </c>
      <c r="X108" t="str">
        <f t="shared" ref="X108" si="102">LEFT(MID(A108,FIND("(",A108)+1,LEN(A108)),FIND(")",MID(A108,FIND("(",A108)+1,LEN(A108)))-1)</f>
        <v>FG</v>
      </c>
      <c r="Z108" t="str">
        <f t="shared" ref="Z108" si="103">Y109</f>
        <v>Excluded</v>
      </c>
    </row>
    <row r="109" spans="1:26" x14ac:dyDescent="0.35">
      <c r="A109" s="291" t="s">
        <v>0</v>
      </c>
      <c r="B109" s="291" t="s">
        <v>0</v>
      </c>
      <c r="C109" s="293">
        <v>1281</v>
      </c>
      <c r="D109" s="2">
        <v>1286</v>
      </c>
      <c r="E109" s="2">
        <v>1286</v>
      </c>
      <c r="F109" s="2">
        <v>1342</v>
      </c>
      <c r="G109" s="2">
        <v>1354</v>
      </c>
      <c r="H109" s="2">
        <v>1360</v>
      </c>
      <c r="I109" s="2">
        <v>1440</v>
      </c>
      <c r="J109" s="2">
        <v>1448</v>
      </c>
      <c r="K109" s="2">
        <v>1452</v>
      </c>
      <c r="L109" s="2">
        <v>1519</v>
      </c>
      <c r="M109" s="2">
        <v>1532</v>
      </c>
      <c r="Y109" t="str">
        <f t="shared" ref="Y109" si="104">IF(EXACT(A108,UPPER(A108)),"Elected","Excluded")</f>
        <v>Excluded</v>
      </c>
    </row>
    <row r="110" spans="1:26" x14ac:dyDescent="0.35">
      <c r="A110" s="291" t="s">
        <v>2945</v>
      </c>
      <c r="B110" s="291" t="s">
        <v>33</v>
      </c>
      <c r="C110" s="293">
        <v>184</v>
      </c>
      <c r="D110" s="1">
        <v>19</v>
      </c>
      <c r="E110" s="1">
        <v>-203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X110" t="str">
        <f t="shared" ref="X110" si="105">LEFT(MID(A110,FIND("(",A110)+1,LEN(A110)),FIND(")",MID(A110,FIND("(",A110)+1,LEN(A110)))-1)</f>
        <v>NON-P</v>
      </c>
      <c r="Z110" t="str">
        <f t="shared" ref="Z110" si="106">Y111</f>
        <v>Excluded</v>
      </c>
    </row>
    <row r="111" spans="1:26" x14ac:dyDescent="0.35">
      <c r="A111" s="291" t="s">
        <v>0</v>
      </c>
      <c r="B111" s="291" t="s">
        <v>0</v>
      </c>
      <c r="C111" s="293">
        <v>184</v>
      </c>
      <c r="D111" s="2">
        <v>203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Y111" t="str">
        <f t="shared" ref="Y111" si="107">IF(EXACT(A110,UPPER(A110)),"Elected","Excluded")</f>
        <v>Excluded</v>
      </c>
    </row>
    <row r="112" spans="1:26" x14ac:dyDescent="0.35">
      <c r="A112" s="291" t="s">
        <v>47</v>
      </c>
      <c r="B112" s="291" t="s">
        <v>0</v>
      </c>
      <c r="C112" s="292">
        <v>0</v>
      </c>
      <c r="D112" s="1">
        <f>(D82+D84+D86+D88+D90+D92+D94+D96+D98+D100+D102+D104+D106+D108+D110)*(-1)</f>
        <v>19</v>
      </c>
      <c r="E112" s="1">
        <f t="shared" ref="E112:M112" si="108">(E82+E84+E86+E88+E90+E92+E94+E96+E98+E100+E102+E104+E106+E108+E110)*(-1)</f>
        <v>8</v>
      </c>
      <c r="F112" s="1">
        <f t="shared" si="108"/>
        <v>16</v>
      </c>
      <c r="G112" s="1">
        <f t="shared" si="108"/>
        <v>34</v>
      </c>
      <c r="H112" s="1">
        <f t="shared" si="108"/>
        <v>17</v>
      </c>
      <c r="I112" s="1">
        <f t="shared" si="108"/>
        <v>132</v>
      </c>
      <c r="J112" s="1">
        <f t="shared" si="108"/>
        <v>80</v>
      </c>
      <c r="K112" s="1">
        <f t="shared" si="108"/>
        <v>58</v>
      </c>
      <c r="L112" s="1">
        <f t="shared" si="108"/>
        <v>175</v>
      </c>
      <c r="M112" s="1">
        <f t="shared" si="108"/>
        <v>40</v>
      </c>
    </row>
    <row r="113" spans="1:37" x14ac:dyDescent="0.35">
      <c r="A113" s="291" t="s">
        <v>0</v>
      </c>
      <c r="B113" s="291" t="s">
        <v>0</v>
      </c>
      <c r="C113" s="293">
        <v>0</v>
      </c>
      <c r="D113" s="2">
        <v>19</v>
      </c>
      <c r="E113" s="2">
        <v>27</v>
      </c>
      <c r="F113" s="2">
        <v>43</v>
      </c>
      <c r="G113" s="2">
        <v>77</v>
      </c>
      <c r="H113" s="2">
        <v>94</v>
      </c>
      <c r="I113" s="2">
        <v>226</v>
      </c>
      <c r="J113" s="2">
        <v>306</v>
      </c>
      <c r="K113" s="2">
        <v>364</v>
      </c>
      <c r="L113" s="2">
        <v>539</v>
      </c>
      <c r="M113" s="2">
        <v>579</v>
      </c>
    </row>
    <row r="114" spans="1:37" x14ac:dyDescent="0.35">
      <c r="A114" t="s">
        <v>48</v>
      </c>
      <c r="B114" t="s">
        <v>0</v>
      </c>
      <c r="C114" s="2">
        <v>13889</v>
      </c>
      <c r="D114" s="2">
        <v>13889</v>
      </c>
      <c r="E114" s="2">
        <v>13889</v>
      </c>
      <c r="F114" s="2">
        <v>13889</v>
      </c>
      <c r="G114" s="2">
        <v>13889</v>
      </c>
      <c r="H114" s="2">
        <v>13889</v>
      </c>
      <c r="I114" s="2">
        <v>13889</v>
      </c>
      <c r="J114" s="2">
        <v>13889</v>
      </c>
      <c r="K114" s="2">
        <v>13889</v>
      </c>
      <c r="L114" s="2">
        <v>13889</v>
      </c>
      <c r="M114" s="2">
        <v>13889</v>
      </c>
    </row>
    <row r="118" spans="1:3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</row>
    <row r="119" spans="1:3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</row>
    <row r="120" spans="1:3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</row>
    <row r="121" spans="1:3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</row>
    <row r="122" spans="1:3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</row>
    <row r="123" spans="1:3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</row>
    <row r="124" spans="1:3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</row>
    <row r="125" spans="1:37" x14ac:dyDescent="0.35">
      <c r="A125" s="291" t="s">
        <v>243</v>
      </c>
      <c r="B125" s="291" t="s">
        <v>2</v>
      </c>
      <c r="C125" s="291" t="s">
        <v>3</v>
      </c>
      <c r="D125" t="s">
        <v>4</v>
      </c>
      <c r="E125" t="s">
        <v>5</v>
      </c>
      <c r="F125" t="s">
        <v>6</v>
      </c>
      <c r="G125" t="s">
        <v>7</v>
      </c>
      <c r="H125" t="s">
        <v>8</v>
      </c>
      <c r="I125" t="s">
        <v>9</v>
      </c>
      <c r="J125" t="s">
        <v>10</v>
      </c>
      <c r="K125" t="s">
        <v>11</v>
      </c>
      <c r="L125" t="s">
        <v>12</v>
      </c>
    </row>
    <row r="126" spans="1:37" x14ac:dyDescent="0.35">
      <c r="A126" s="291" t="s">
        <v>0</v>
      </c>
      <c r="B126" s="291" t="s">
        <v>0</v>
      </c>
      <c r="C126" s="291" t="s">
        <v>17</v>
      </c>
      <c r="D126" t="s">
        <v>482</v>
      </c>
      <c r="E126" t="s">
        <v>483</v>
      </c>
      <c r="F126" t="s">
        <v>484</v>
      </c>
      <c r="G126" t="s">
        <v>485</v>
      </c>
      <c r="H126" t="s">
        <v>486</v>
      </c>
      <c r="I126" t="s">
        <v>487</v>
      </c>
      <c r="J126" t="s">
        <v>488</v>
      </c>
      <c r="K126" t="s">
        <v>463</v>
      </c>
      <c r="L126" t="s">
        <v>489</v>
      </c>
      <c r="AB126" t="s">
        <v>2526</v>
      </c>
      <c r="AC126" t="s">
        <v>2525</v>
      </c>
      <c r="AD126" t="s">
        <v>2524</v>
      </c>
      <c r="AE126" t="s">
        <v>2523</v>
      </c>
      <c r="AF126" t="s">
        <v>759</v>
      </c>
      <c r="AG126" t="s">
        <v>2522</v>
      </c>
      <c r="AH126" t="s">
        <v>2521</v>
      </c>
      <c r="AI126" t="s">
        <v>2520</v>
      </c>
      <c r="AJ126" t="s">
        <v>2519</v>
      </c>
      <c r="AK126" t="s">
        <v>2518</v>
      </c>
    </row>
    <row r="127" spans="1:37" x14ac:dyDescent="0.35">
      <c r="A127" s="291" t="s">
        <v>490</v>
      </c>
      <c r="B127" s="291" t="s">
        <v>33</v>
      </c>
      <c r="C127" s="293">
        <v>1021</v>
      </c>
      <c r="D127" s="1">
        <v>8</v>
      </c>
      <c r="E127" s="1">
        <v>3</v>
      </c>
      <c r="F127" s="1">
        <v>11</v>
      </c>
      <c r="G127" s="1">
        <v>9</v>
      </c>
      <c r="H127" s="1">
        <v>17</v>
      </c>
      <c r="I127" s="1">
        <v>232</v>
      </c>
      <c r="J127" s="1">
        <v>32</v>
      </c>
      <c r="K127" s="1">
        <v>25</v>
      </c>
      <c r="L127" s="1">
        <v>229</v>
      </c>
      <c r="X127" t="str">
        <f>LEFT(MID(A127,FIND("(",A127)+1,LEN(A127)),FIND(")",MID(A127,FIND("(",A127)+1,LEN(A127)))-1)</f>
        <v>SF</v>
      </c>
      <c r="Z127" t="str">
        <f>Y128</f>
        <v>Elected</v>
      </c>
      <c r="AB127">
        <v>6</v>
      </c>
      <c r="AC127" s="238">
        <v>24479</v>
      </c>
      <c r="AD127" s="238">
        <f>AH127+AF127</f>
        <v>13297</v>
      </c>
      <c r="AE127" s="227">
        <f>SUM(AD127/AC127*100)</f>
        <v>54.320029412966221</v>
      </c>
      <c r="AF127">
        <v>123</v>
      </c>
      <c r="AG127" s="227">
        <f>SUM(AF127/AC127*100)</f>
        <v>0.50247150618897829</v>
      </c>
      <c r="AH127" s="238">
        <v>13174</v>
      </c>
      <c r="AI127">
        <v>16</v>
      </c>
      <c r="AJ127">
        <v>3</v>
      </c>
      <c r="AK127" s="227">
        <f>SUM(AJ127/AI127*100)</f>
        <v>18.75</v>
      </c>
    </row>
    <row r="128" spans="1:37" x14ac:dyDescent="0.35">
      <c r="A128" s="291" t="s">
        <v>0</v>
      </c>
      <c r="B128" s="291" t="s">
        <v>0</v>
      </c>
      <c r="C128" s="293">
        <v>1021</v>
      </c>
      <c r="D128" s="2">
        <v>1029</v>
      </c>
      <c r="E128" s="2">
        <v>1032</v>
      </c>
      <c r="F128" s="2">
        <v>1043</v>
      </c>
      <c r="G128" s="2">
        <v>1052</v>
      </c>
      <c r="H128" s="2">
        <v>1069</v>
      </c>
      <c r="I128" s="2">
        <v>1301</v>
      </c>
      <c r="J128" s="2">
        <v>1333</v>
      </c>
      <c r="K128" s="2">
        <v>1358</v>
      </c>
      <c r="L128" s="2">
        <v>1587</v>
      </c>
      <c r="Y128" t="str">
        <f>IF(EXACT(A127,UPPER(A127)),"Elected","Excluded")</f>
        <v>Elected</v>
      </c>
    </row>
    <row r="129" spans="1:30" x14ac:dyDescent="0.35">
      <c r="A129" s="291" t="s">
        <v>3705</v>
      </c>
      <c r="B129" s="291" t="s">
        <v>33</v>
      </c>
      <c r="C129" s="293">
        <v>106</v>
      </c>
      <c r="D129" s="1">
        <v>2</v>
      </c>
      <c r="E129" s="1">
        <v>-108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X129" t="str">
        <f t="shared" ref="X129" si="109">LEFT(MID(A129,FIND("(",A129)+1,LEN(A129)),FIND(")",MID(A129,FIND("(",A129)+1,LEN(A129)))-1)</f>
        <v>NON-P</v>
      </c>
      <c r="Z129" t="str">
        <f>Y130</f>
        <v>Excluded</v>
      </c>
      <c r="AC129" t="s">
        <v>3692</v>
      </c>
      <c r="AD129" t="s">
        <v>3693</v>
      </c>
    </row>
    <row r="130" spans="1:30" x14ac:dyDescent="0.35">
      <c r="A130" s="291" t="s">
        <v>0</v>
      </c>
      <c r="B130" s="291" t="s">
        <v>0</v>
      </c>
      <c r="C130" s="293">
        <v>106</v>
      </c>
      <c r="D130" s="2">
        <v>108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Y130" t="str">
        <f t="shared" ref="Y130" si="110">IF(EXACT(A129,UPPER(A129)),"Elected","Excluded")</f>
        <v>Excluded</v>
      </c>
      <c r="AC130">
        <v>5</v>
      </c>
      <c r="AD130">
        <v>5</v>
      </c>
    </row>
    <row r="131" spans="1:30" x14ac:dyDescent="0.35">
      <c r="A131" s="291" t="s">
        <v>2966</v>
      </c>
      <c r="B131" s="291" t="s">
        <v>33</v>
      </c>
      <c r="C131" s="293">
        <v>287</v>
      </c>
      <c r="D131" s="1">
        <v>16</v>
      </c>
      <c r="E131" s="1">
        <v>5</v>
      </c>
      <c r="F131" s="1">
        <v>-308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X131" t="str">
        <f t="shared" ref="X131" si="111">LEFT(MID(A131,FIND("(",A131)+1,LEN(A131)),FIND(")",MID(A131,FIND("(",A131)+1,LEN(A131)))-1)</f>
        <v>LAB</v>
      </c>
      <c r="Z131" t="str">
        <f t="shared" ref="Z131" si="112">Y132</f>
        <v>Excluded</v>
      </c>
    </row>
    <row r="132" spans="1:30" x14ac:dyDescent="0.35">
      <c r="A132" s="291" t="s">
        <v>0</v>
      </c>
      <c r="B132" s="291" t="s">
        <v>0</v>
      </c>
      <c r="C132" s="293">
        <v>287</v>
      </c>
      <c r="D132" s="2">
        <v>303</v>
      </c>
      <c r="E132" s="2">
        <v>308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Y132" t="str">
        <f t="shared" ref="Y132" si="113">IF(EXACT(A131,UPPER(A131)),"Elected","Excluded")</f>
        <v>Excluded</v>
      </c>
    </row>
    <row r="133" spans="1:30" x14ac:dyDescent="0.35">
      <c r="A133" s="291" t="s">
        <v>2934</v>
      </c>
      <c r="B133" s="291" t="s">
        <v>33</v>
      </c>
      <c r="C133" s="293">
        <v>461</v>
      </c>
      <c r="D133" s="1">
        <v>3</v>
      </c>
      <c r="E133" s="1">
        <v>29</v>
      </c>
      <c r="F133" s="1">
        <v>4</v>
      </c>
      <c r="G133" s="1">
        <v>11</v>
      </c>
      <c r="H133" s="1">
        <v>-508</v>
      </c>
      <c r="I133" s="1">
        <v>0</v>
      </c>
      <c r="J133" s="1">
        <v>0</v>
      </c>
      <c r="K133" s="1">
        <v>0</v>
      </c>
      <c r="L133" s="1">
        <v>0</v>
      </c>
      <c r="X133" t="str">
        <f t="shared" ref="X133" si="114">LEFT(MID(A133,FIND("(",A133)+1,LEN(A133)),FIND(")",MID(A133,FIND("(",A133)+1,LEN(A133)))-1)</f>
        <v>ANT</v>
      </c>
      <c r="Z133" t="str">
        <f t="shared" ref="Z133" si="115">Y134</f>
        <v>Excluded</v>
      </c>
    </row>
    <row r="134" spans="1:30" x14ac:dyDescent="0.35">
      <c r="A134" s="291" t="s">
        <v>0</v>
      </c>
      <c r="B134" s="291" t="s">
        <v>0</v>
      </c>
      <c r="C134" s="293">
        <v>461</v>
      </c>
      <c r="D134" s="2">
        <v>464</v>
      </c>
      <c r="E134" s="2">
        <v>493</v>
      </c>
      <c r="F134" s="2">
        <v>497</v>
      </c>
      <c r="G134" s="2">
        <v>508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Y134" t="str">
        <f t="shared" ref="Y134" si="116">IF(EXACT(A133,UPPER(A133)),"Elected","Excluded")</f>
        <v>Excluded</v>
      </c>
    </row>
    <row r="135" spans="1:30" x14ac:dyDescent="0.35">
      <c r="A135" s="291" t="s">
        <v>2946</v>
      </c>
      <c r="B135" s="291" t="s">
        <v>33</v>
      </c>
      <c r="C135" s="293">
        <v>2125</v>
      </c>
      <c r="D135" s="1">
        <v>-242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X135" t="str">
        <f t="shared" ref="X135" si="117">LEFT(MID(A135,FIND("(",A135)+1,LEN(A135)),FIND(")",MID(A135,FIND("(",A135)+1,LEN(A135)))-1)</f>
        <v>NON-P</v>
      </c>
      <c r="Z135" t="str">
        <f>Y136</f>
        <v>Elected</v>
      </c>
    </row>
    <row r="136" spans="1:30" x14ac:dyDescent="0.35">
      <c r="A136" s="291" t="s">
        <v>0</v>
      </c>
      <c r="B136" s="291" t="s">
        <v>0</v>
      </c>
      <c r="C136" s="293">
        <v>2125</v>
      </c>
      <c r="D136" s="2">
        <v>1883</v>
      </c>
      <c r="E136" s="2">
        <v>1883</v>
      </c>
      <c r="F136" s="2">
        <v>1883</v>
      </c>
      <c r="G136" s="2">
        <v>1883</v>
      </c>
      <c r="H136" s="2">
        <v>1883</v>
      </c>
      <c r="I136" s="2">
        <v>1883</v>
      </c>
      <c r="J136" s="2">
        <v>1883</v>
      </c>
      <c r="K136" s="2">
        <v>1883</v>
      </c>
      <c r="L136" s="2">
        <v>1883</v>
      </c>
      <c r="Y136" t="str">
        <f t="shared" ref="Y136" si="118">IF(EXACT(A135,UPPER(A135)),"Elected","Excluded")</f>
        <v>Elected</v>
      </c>
    </row>
    <row r="137" spans="1:30" x14ac:dyDescent="0.35">
      <c r="A137" s="291" t="s">
        <v>2947</v>
      </c>
      <c r="B137" s="291" t="s">
        <v>33</v>
      </c>
      <c r="C137" s="293">
        <v>1885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X137" t="str">
        <f t="shared" ref="X137" si="119">LEFT(MID(A137,FIND("(",A137)+1,LEN(A137)),FIND(")",MID(A137,FIND("(",A137)+1,LEN(A137)))-1)</f>
        <v>NON-P</v>
      </c>
      <c r="Z137" t="str">
        <f t="shared" ref="Z137" si="120">Y138</f>
        <v>Elected</v>
      </c>
    </row>
    <row r="138" spans="1:30" x14ac:dyDescent="0.35">
      <c r="A138" s="291" t="s">
        <v>0</v>
      </c>
      <c r="B138" s="291" t="s">
        <v>0</v>
      </c>
      <c r="C138" s="293">
        <v>1885</v>
      </c>
      <c r="D138" s="2">
        <v>1885</v>
      </c>
      <c r="E138" s="2">
        <v>1885</v>
      </c>
      <c r="F138" s="2">
        <v>1885</v>
      </c>
      <c r="G138" s="2">
        <v>1885</v>
      </c>
      <c r="H138" s="2">
        <v>1885</v>
      </c>
      <c r="I138" s="2">
        <v>1885</v>
      </c>
      <c r="J138" s="2">
        <v>1885</v>
      </c>
      <c r="K138" s="2">
        <v>1885</v>
      </c>
      <c r="L138" s="2">
        <v>1885</v>
      </c>
      <c r="Y138" t="str">
        <f t="shared" ref="Y138" si="121">IF(EXACT(A137,UPPER(A137)),"Elected","Excluded")</f>
        <v>Elected</v>
      </c>
    </row>
    <row r="139" spans="1:30" x14ac:dyDescent="0.35">
      <c r="A139" s="291" t="s">
        <v>491</v>
      </c>
      <c r="B139" s="291" t="s">
        <v>33</v>
      </c>
      <c r="C139" s="293">
        <v>889</v>
      </c>
      <c r="D139" s="1">
        <v>48</v>
      </c>
      <c r="E139" s="1">
        <v>61</v>
      </c>
      <c r="F139" s="1">
        <v>30</v>
      </c>
      <c r="G139" s="1">
        <v>60</v>
      </c>
      <c r="H139" s="1">
        <v>152</v>
      </c>
      <c r="I139" s="1">
        <v>40</v>
      </c>
      <c r="J139" s="1">
        <v>35</v>
      </c>
      <c r="K139" s="1">
        <v>206</v>
      </c>
      <c r="L139" s="1">
        <v>112</v>
      </c>
      <c r="X139" t="str">
        <f t="shared" ref="X139" si="122">LEFT(MID(A139,FIND("(",A139)+1,LEN(A139)),FIND(")",MID(A139,FIND("(",A139)+1,LEN(A139)))-1)</f>
        <v>100R</v>
      </c>
      <c r="Z139" t="str">
        <f t="shared" ref="Z139" si="123">Y140</f>
        <v>Elected</v>
      </c>
    </row>
    <row r="140" spans="1:30" x14ac:dyDescent="0.35">
      <c r="A140" s="291" t="s">
        <v>0</v>
      </c>
      <c r="B140" s="291" t="s">
        <v>0</v>
      </c>
      <c r="C140" s="293">
        <v>889</v>
      </c>
      <c r="D140" s="2">
        <v>937</v>
      </c>
      <c r="E140" s="2">
        <v>998</v>
      </c>
      <c r="F140" s="2">
        <v>1028</v>
      </c>
      <c r="G140" s="2">
        <v>1088</v>
      </c>
      <c r="H140" s="2">
        <v>1240</v>
      </c>
      <c r="I140" s="2">
        <v>1280</v>
      </c>
      <c r="J140" s="2">
        <v>1315</v>
      </c>
      <c r="K140" s="2">
        <v>1521</v>
      </c>
      <c r="L140" s="2">
        <v>1633</v>
      </c>
      <c r="Y140" t="str">
        <f t="shared" ref="Y140" si="124">IF(EXACT(A139,UPPER(A139)),"Elected","Excluded")</f>
        <v>Elected</v>
      </c>
    </row>
    <row r="141" spans="1:30" x14ac:dyDescent="0.35">
      <c r="A141" s="291" t="s">
        <v>492</v>
      </c>
      <c r="B141" s="291" t="s">
        <v>33</v>
      </c>
      <c r="C141" s="293">
        <v>1409</v>
      </c>
      <c r="D141" s="1">
        <v>8</v>
      </c>
      <c r="E141" s="1">
        <v>3</v>
      </c>
      <c r="F141" s="1">
        <v>15</v>
      </c>
      <c r="G141" s="1">
        <v>65</v>
      </c>
      <c r="H141" s="1">
        <v>31</v>
      </c>
      <c r="I141" s="1">
        <v>176</v>
      </c>
      <c r="J141" s="1">
        <v>196</v>
      </c>
      <c r="K141" s="1">
        <v>0</v>
      </c>
      <c r="L141" s="1">
        <v>0</v>
      </c>
      <c r="X141" t="str">
        <f t="shared" ref="X141" si="125">LEFT(MID(A141,FIND("(",A141)+1,LEN(A141)),FIND(")",MID(A141,FIND("(",A141)+1,LEN(A141)))-1)</f>
        <v>FF</v>
      </c>
      <c r="Z141" t="str">
        <f t="shared" ref="Z141" si="126">Y142</f>
        <v>Elected</v>
      </c>
    </row>
    <row r="142" spans="1:30" x14ac:dyDescent="0.35">
      <c r="A142" s="291" t="s">
        <v>0</v>
      </c>
      <c r="B142" s="291" t="s">
        <v>0</v>
      </c>
      <c r="C142" s="293">
        <v>1409</v>
      </c>
      <c r="D142" s="2">
        <v>1417</v>
      </c>
      <c r="E142" s="2">
        <v>1420</v>
      </c>
      <c r="F142" s="2">
        <v>1435</v>
      </c>
      <c r="G142" s="2">
        <v>1500</v>
      </c>
      <c r="H142" s="2">
        <v>1531</v>
      </c>
      <c r="I142" s="2">
        <v>1707</v>
      </c>
      <c r="J142" s="2">
        <v>1903</v>
      </c>
      <c r="K142" s="2">
        <v>1903</v>
      </c>
      <c r="L142" s="2">
        <v>1903</v>
      </c>
      <c r="Y142" t="str">
        <f t="shared" ref="Y142" si="127">IF(EXACT(A141,UPPER(A141)),"Elected","Excluded")</f>
        <v>Elected</v>
      </c>
    </row>
    <row r="143" spans="1:30" x14ac:dyDescent="0.35">
      <c r="A143" s="291" t="s">
        <v>493</v>
      </c>
      <c r="B143" s="291" t="s">
        <v>33</v>
      </c>
      <c r="C143" s="293">
        <v>751</v>
      </c>
      <c r="D143" s="1">
        <v>22</v>
      </c>
      <c r="E143" s="1">
        <v>1</v>
      </c>
      <c r="F143" s="1">
        <v>24</v>
      </c>
      <c r="G143" s="1">
        <v>28</v>
      </c>
      <c r="H143" s="1">
        <v>12</v>
      </c>
      <c r="I143" s="1">
        <v>17</v>
      </c>
      <c r="J143" s="1">
        <v>41</v>
      </c>
      <c r="K143" s="1">
        <v>-896</v>
      </c>
      <c r="L143" s="1">
        <v>0</v>
      </c>
      <c r="X143" t="str">
        <f t="shared" ref="X143" si="128">LEFT(MID(A143,FIND("(",A143)+1,LEN(A143)),FIND(")",MID(A143,FIND("(",A143)+1,LEN(A143)))-1)</f>
        <v>FG</v>
      </c>
      <c r="Z143" t="str">
        <f t="shared" ref="Z143" si="129">Y144</f>
        <v>Excluded</v>
      </c>
    </row>
    <row r="144" spans="1:30" x14ac:dyDescent="0.35">
      <c r="A144" s="291" t="s">
        <v>0</v>
      </c>
      <c r="B144" s="291" t="s">
        <v>0</v>
      </c>
      <c r="C144" s="293">
        <v>751</v>
      </c>
      <c r="D144" s="2">
        <v>773</v>
      </c>
      <c r="E144" s="2">
        <v>774</v>
      </c>
      <c r="F144" s="2">
        <v>798</v>
      </c>
      <c r="G144" s="2">
        <v>826</v>
      </c>
      <c r="H144" s="2">
        <v>838</v>
      </c>
      <c r="I144" s="2">
        <v>855</v>
      </c>
      <c r="J144" s="2">
        <v>896</v>
      </c>
      <c r="K144" s="2">
        <v>0</v>
      </c>
      <c r="L144" s="2">
        <v>0</v>
      </c>
      <c r="Y144" t="str">
        <f t="shared" ref="Y144" si="130">IF(EXACT(A143,UPPER(A143)),"Elected","Excluded")</f>
        <v>Excluded</v>
      </c>
    </row>
    <row r="145" spans="1:26" x14ac:dyDescent="0.35">
      <c r="A145" s="291" t="s">
        <v>2948</v>
      </c>
      <c r="B145" s="291" t="s">
        <v>33</v>
      </c>
      <c r="C145" s="293">
        <v>581</v>
      </c>
      <c r="D145" s="1">
        <v>5</v>
      </c>
      <c r="E145" s="1">
        <v>4</v>
      </c>
      <c r="F145" s="1">
        <v>11</v>
      </c>
      <c r="G145" s="1">
        <v>0</v>
      </c>
      <c r="H145" s="1">
        <v>27</v>
      </c>
      <c r="I145" s="1">
        <v>-628</v>
      </c>
      <c r="J145" s="1">
        <v>0</v>
      </c>
      <c r="K145" s="1">
        <v>0</v>
      </c>
      <c r="L145" s="1">
        <v>0</v>
      </c>
      <c r="X145" t="str">
        <f t="shared" ref="X145" si="131">LEFT(MID(A145,FIND("(",A145)+1,LEN(A145)),FIND(")",MID(A145,FIND("(",A145)+1,LEN(A145)))-1)</f>
        <v>NON-P</v>
      </c>
      <c r="Z145" t="str">
        <f t="shared" ref="Z145" si="132">Y146</f>
        <v>Excluded</v>
      </c>
    </row>
    <row r="146" spans="1:26" x14ac:dyDescent="0.35">
      <c r="A146" s="291" t="s">
        <v>0</v>
      </c>
      <c r="B146" s="291" t="s">
        <v>0</v>
      </c>
      <c r="C146" s="293">
        <v>581</v>
      </c>
      <c r="D146" s="2">
        <v>586</v>
      </c>
      <c r="E146" s="2">
        <v>590</v>
      </c>
      <c r="F146" s="2">
        <v>601</v>
      </c>
      <c r="G146" s="2">
        <v>601</v>
      </c>
      <c r="H146" s="2">
        <v>628</v>
      </c>
      <c r="I146" s="2">
        <v>0</v>
      </c>
      <c r="J146" s="2">
        <v>0</v>
      </c>
      <c r="K146" s="2">
        <v>0</v>
      </c>
      <c r="L146" s="2">
        <v>0</v>
      </c>
      <c r="Y146" t="str">
        <f t="shared" ref="Y146" si="133">IF(EXACT(A145,UPPER(A145)),"Elected","Excluded")</f>
        <v>Excluded</v>
      </c>
    </row>
    <row r="147" spans="1:26" x14ac:dyDescent="0.35">
      <c r="A147" s="291" t="s">
        <v>494</v>
      </c>
      <c r="B147" s="291" t="s">
        <v>33</v>
      </c>
      <c r="C147" s="293">
        <v>970</v>
      </c>
      <c r="D147" s="1">
        <v>34</v>
      </c>
      <c r="E147" s="1">
        <v>6</v>
      </c>
      <c r="F147" s="1">
        <v>23</v>
      </c>
      <c r="G147" s="1">
        <v>35</v>
      </c>
      <c r="H147" s="1">
        <v>51</v>
      </c>
      <c r="I147" s="1">
        <v>3</v>
      </c>
      <c r="J147" s="1">
        <v>24</v>
      </c>
      <c r="K147" s="1">
        <v>235</v>
      </c>
      <c r="L147" s="1">
        <v>346</v>
      </c>
      <c r="X147" t="str">
        <f t="shared" ref="X147" si="134">LEFT(MID(A147,FIND("(",A147)+1,LEN(A147)),FIND(")",MID(A147,FIND("(",A147)+1,LEN(A147)))-1)</f>
        <v>SF</v>
      </c>
      <c r="Z147" t="str">
        <f t="shared" ref="Z147" si="135">Y148</f>
        <v>Elected</v>
      </c>
    </row>
    <row r="148" spans="1:26" x14ac:dyDescent="0.35">
      <c r="A148" s="291" t="s">
        <v>0</v>
      </c>
      <c r="B148" s="291" t="s">
        <v>0</v>
      </c>
      <c r="C148" s="293">
        <v>970</v>
      </c>
      <c r="D148" s="2">
        <v>1004</v>
      </c>
      <c r="E148" s="2">
        <v>1010</v>
      </c>
      <c r="F148" s="2">
        <v>1033</v>
      </c>
      <c r="G148" s="2">
        <v>1068</v>
      </c>
      <c r="H148" s="2">
        <v>1119</v>
      </c>
      <c r="I148" s="2">
        <v>1122</v>
      </c>
      <c r="J148" s="2">
        <v>1146</v>
      </c>
      <c r="K148" s="2">
        <v>1381</v>
      </c>
      <c r="L148" s="2">
        <v>1727</v>
      </c>
      <c r="Y148" t="str">
        <f t="shared" ref="Y148" si="136">IF(EXACT(A147,UPPER(A147)),"Elected","Excluded")</f>
        <v>Elected</v>
      </c>
    </row>
    <row r="149" spans="1:26" x14ac:dyDescent="0.35">
      <c r="A149" s="291" t="s">
        <v>495</v>
      </c>
      <c r="B149" s="291" t="s">
        <v>33</v>
      </c>
      <c r="C149" s="293">
        <v>652</v>
      </c>
      <c r="D149" s="1">
        <v>14</v>
      </c>
      <c r="E149" s="1">
        <v>0</v>
      </c>
      <c r="F149" s="1">
        <v>39</v>
      </c>
      <c r="G149" s="1">
        <v>63</v>
      </c>
      <c r="H149" s="1">
        <v>4</v>
      </c>
      <c r="I149" s="1">
        <v>19</v>
      </c>
      <c r="J149" s="1">
        <v>-791</v>
      </c>
      <c r="K149" s="1">
        <v>0</v>
      </c>
      <c r="L149" s="1">
        <v>0</v>
      </c>
      <c r="X149" t="str">
        <f t="shared" ref="X149" si="137">LEFT(MID(A149,FIND("(",A149)+1,LEN(A149)),FIND(")",MID(A149,FIND("(",A149)+1,LEN(A149)))-1)</f>
        <v>FF</v>
      </c>
      <c r="Z149" t="str">
        <f t="shared" ref="Z149" si="138">Y150</f>
        <v>Excluded</v>
      </c>
    </row>
    <row r="150" spans="1:26" x14ac:dyDescent="0.35">
      <c r="A150" s="291" t="s">
        <v>0</v>
      </c>
      <c r="B150" s="291" t="s">
        <v>0</v>
      </c>
      <c r="C150" s="293">
        <v>652</v>
      </c>
      <c r="D150" s="2">
        <v>666</v>
      </c>
      <c r="E150" s="2">
        <v>666</v>
      </c>
      <c r="F150" s="2">
        <v>705</v>
      </c>
      <c r="G150" s="2">
        <v>768</v>
      </c>
      <c r="H150" s="2">
        <v>772</v>
      </c>
      <c r="I150" s="2">
        <v>791</v>
      </c>
      <c r="J150" s="2">
        <v>0</v>
      </c>
      <c r="K150" s="2">
        <v>0</v>
      </c>
      <c r="L150" s="2">
        <v>0</v>
      </c>
      <c r="Y150" t="str">
        <f t="shared" ref="Y150" si="139">IF(EXACT(A149,UPPER(A149)),"Elected","Excluded")</f>
        <v>Excluded</v>
      </c>
    </row>
    <row r="151" spans="1:26" x14ac:dyDescent="0.35">
      <c r="A151" s="291" t="s">
        <v>496</v>
      </c>
      <c r="B151" s="291" t="s">
        <v>31</v>
      </c>
      <c r="C151" s="293">
        <v>369</v>
      </c>
      <c r="D151" s="1">
        <v>9</v>
      </c>
      <c r="E151" s="1">
        <v>8</v>
      </c>
      <c r="F151" s="1">
        <v>11</v>
      </c>
      <c r="G151" s="1">
        <v>-397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X151" t="str">
        <f t="shared" ref="X151" si="140">LEFT(MID(A151,FIND("(",A151)+1,LEN(A151)),FIND(")",MID(A151,FIND("(",A151)+1,LEN(A151)))-1)</f>
        <v>FF</v>
      </c>
      <c r="Z151" t="str">
        <f t="shared" ref="Z151" si="141">Y152</f>
        <v>Excluded</v>
      </c>
    </row>
    <row r="152" spans="1:26" x14ac:dyDescent="0.35">
      <c r="A152" s="291" t="s">
        <v>0</v>
      </c>
      <c r="B152" s="291" t="s">
        <v>0</v>
      </c>
      <c r="C152" s="293">
        <v>369</v>
      </c>
      <c r="D152" s="2">
        <v>378</v>
      </c>
      <c r="E152" s="2">
        <v>386</v>
      </c>
      <c r="F152" s="2">
        <v>397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Y152" t="str">
        <f t="shared" ref="Y152" si="142">IF(EXACT(A151,UPPER(A151)),"Elected","Excluded")</f>
        <v>Excluded</v>
      </c>
    </row>
    <row r="153" spans="1:26" x14ac:dyDescent="0.35">
      <c r="A153" s="291" t="s">
        <v>497</v>
      </c>
      <c r="B153" s="291" t="s">
        <v>31</v>
      </c>
      <c r="C153" s="293">
        <v>798</v>
      </c>
      <c r="D153" s="1">
        <v>45</v>
      </c>
      <c r="E153" s="1">
        <v>7</v>
      </c>
      <c r="F153" s="1">
        <v>74</v>
      </c>
      <c r="G153" s="1">
        <v>18</v>
      </c>
      <c r="H153" s="1">
        <v>17</v>
      </c>
      <c r="I153" s="1">
        <v>22</v>
      </c>
      <c r="J153" s="1">
        <v>135</v>
      </c>
      <c r="K153" s="1">
        <v>38</v>
      </c>
      <c r="L153" s="1">
        <v>-1154</v>
      </c>
      <c r="X153" t="str">
        <f t="shared" ref="X153" si="143">LEFT(MID(A153,FIND("(",A153)+1,LEN(A153)),FIND(")",MID(A153,FIND("(",A153)+1,LEN(A153)))-1)</f>
        <v>SF</v>
      </c>
      <c r="Z153" t="str">
        <f t="shared" ref="Z153" si="144">Y154</f>
        <v>Excluded</v>
      </c>
    </row>
    <row r="154" spans="1:26" x14ac:dyDescent="0.35">
      <c r="A154" s="291" t="s">
        <v>0</v>
      </c>
      <c r="B154" s="291" t="s">
        <v>0</v>
      </c>
      <c r="C154" s="293">
        <v>798</v>
      </c>
      <c r="D154" s="2">
        <v>843</v>
      </c>
      <c r="E154" s="2">
        <v>850</v>
      </c>
      <c r="F154" s="2">
        <v>924</v>
      </c>
      <c r="G154" s="2">
        <v>942</v>
      </c>
      <c r="H154" s="2">
        <v>959</v>
      </c>
      <c r="I154" s="2">
        <v>981</v>
      </c>
      <c r="J154" s="2">
        <v>1116</v>
      </c>
      <c r="K154" s="2">
        <v>1154</v>
      </c>
      <c r="L154" s="2">
        <v>0</v>
      </c>
      <c r="Y154" t="str">
        <f t="shared" ref="Y154" si="145">IF(EXACT(A153,UPPER(A153)),"Elected","Excluded")</f>
        <v>Excluded</v>
      </c>
    </row>
    <row r="155" spans="1:26" x14ac:dyDescent="0.35">
      <c r="A155" s="291" t="s">
        <v>2949</v>
      </c>
      <c r="B155" s="291" t="s">
        <v>33</v>
      </c>
      <c r="C155" s="293">
        <v>794</v>
      </c>
      <c r="D155" s="1">
        <v>26</v>
      </c>
      <c r="E155" s="1">
        <v>17</v>
      </c>
      <c r="F155" s="1">
        <v>24</v>
      </c>
      <c r="G155" s="1">
        <v>15</v>
      </c>
      <c r="H155" s="1">
        <v>39</v>
      </c>
      <c r="I155" s="1">
        <v>56</v>
      </c>
      <c r="J155" s="1">
        <v>187</v>
      </c>
      <c r="K155" s="1">
        <v>82</v>
      </c>
      <c r="L155" s="1">
        <v>197</v>
      </c>
      <c r="X155" t="str">
        <f t="shared" ref="X155" si="146">LEFT(MID(A155,FIND("(",A155)+1,LEN(A155)),FIND(")",MID(A155,FIND("(",A155)+1,LEN(A155)))-1)</f>
        <v>NON-P</v>
      </c>
      <c r="Z155" t="str">
        <f t="shared" ref="Z155" si="147">Y156</f>
        <v>Excluded</v>
      </c>
    </row>
    <row r="156" spans="1:26" x14ac:dyDescent="0.35">
      <c r="A156" s="291" t="s">
        <v>0</v>
      </c>
      <c r="B156" s="291" t="s">
        <v>0</v>
      </c>
      <c r="C156" s="293">
        <v>794</v>
      </c>
      <c r="D156" s="2">
        <v>820</v>
      </c>
      <c r="E156" s="2">
        <v>837</v>
      </c>
      <c r="F156" s="2">
        <v>861</v>
      </c>
      <c r="G156" s="2">
        <v>876</v>
      </c>
      <c r="H156" s="2">
        <v>915</v>
      </c>
      <c r="I156" s="2">
        <v>971</v>
      </c>
      <c r="J156" s="2">
        <v>1158</v>
      </c>
      <c r="K156" s="2">
        <v>1240</v>
      </c>
      <c r="L156" s="2">
        <v>1437</v>
      </c>
      <c r="Y156" t="str">
        <f t="shared" ref="Y156" si="148">IF(EXACT(A155,UPPER(A155)),"Elected","Excluded")</f>
        <v>Excluded</v>
      </c>
    </row>
    <row r="157" spans="1:26" x14ac:dyDescent="0.35">
      <c r="A157" s="291" t="s">
        <v>2950</v>
      </c>
      <c r="B157" s="291" t="s">
        <v>31</v>
      </c>
      <c r="C157" s="293">
        <v>76</v>
      </c>
      <c r="D157" s="1">
        <v>2</v>
      </c>
      <c r="E157" s="1">
        <v>-78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X157" t="str">
        <f t="shared" ref="X157" si="149">LEFT(MID(A157,FIND("(",A157)+1,LEN(A157)),FIND(")",MID(A157,FIND("(",A157)+1,LEN(A157)))-1)</f>
        <v>NON-P</v>
      </c>
      <c r="Z157" t="str">
        <f t="shared" ref="Z157" si="150">Y158</f>
        <v>Excluded</v>
      </c>
    </row>
    <row r="158" spans="1:26" x14ac:dyDescent="0.35">
      <c r="A158" s="291" t="s">
        <v>0</v>
      </c>
      <c r="B158" s="291" t="s">
        <v>0</v>
      </c>
      <c r="C158" s="293">
        <v>76</v>
      </c>
      <c r="D158" s="2">
        <v>78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Y158" t="str">
        <f t="shared" ref="Y158" si="151">IF(EXACT(A157,UPPER(A157)),"Elected","Excluded")</f>
        <v>Excluded</v>
      </c>
    </row>
    <row r="159" spans="1:26" x14ac:dyDescent="0.35">
      <c r="A159" s="291" t="s">
        <v>47</v>
      </c>
      <c r="B159" s="291" t="s">
        <v>0</v>
      </c>
      <c r="C159" s="292">
        <v>0</v>
      </c>
      <c r="D159" s="1">
        <f>(D127+D129+D131+D133+D135+D137+D139+D141+D143+D145+D147+D149+D151+D153+D155+D157)*(-1)</f>
        <v>0</v>
      </c>
      <c r="E159" s="1">
        <f t="shared" ref="E159:L159" si="152">(E127+E129+E131+E133+E135+E137+E139+E141+E143+E145+E147+E149+E151+E153+E155+E157)*(-1)</f>
        <v>42</v>
      </c>
      <c r="F159" s="1">
        <f t="shared" si="152"/>
        <v>42</v>
      </c>
      <c r="G159" s="1">
        <f t="shared" si="152"/>
        <v>93</v>
      </c>
      <c r="H159" s="1">
        <f t="shared" si="152"/>
        <v>158</v>
      </c>
      <c r="I159" s="1">
        <f t="shared" si="152"/>
        <v>63</v>
      </c>
      <c r="J159" s="1">
        <f t="shared" si="152"/>
        <v>141</v>
      </c>
      <c r="K159" s="1">
        <f t="shared" si="152"/>
        <v>310</v>
      </c>
      <c r="L159" s="1">
        <f t="shared" si="152"/>
        <v>270</v>
      </c>
    </row>
    <row r="160" spans="1:26" x14ac:dyDescent="0.35">
      <c r="A160" s="291" t="s">
        <v>0</v>
      </c>
      <c r="B160" s="291" t="s">
        <v>0</v>
      </c>
      <c r="C160" s="293">
        <v>0</v>
      </c>
      <c r="D160" s="2">
        <v>0</v>
      </c>
      <c r="E160" s="2">
        <v>42</v>
      </c>
      <c r="F160" s="2">
        <v>84</v>
      </c>
      <c r="G160" s="2">
        <v>177</v>
      </c>
      <c r="H160" s="2">
        <v>335</v>
      </c>
      <c r="I160" s="2">
        <v>398</v>
      </c>
      <c r="J160" s="2">
        <v>539</v>
      </c>
      <c r="K160" s="2">
        <v>849</v>
      </c>
      <c r="L160" s="2">
        <v>1119</v>
      </c>
    </row>
    <row r="161" spans="1:37" x14ac:dyDescent="0.35">
      <c r="A161" t="s">
        <v>48</v>
      </c>
      <c r="B161" t="s">
        <v>0</v>
      </c>
      <c r="C161" s="2">
        <v>13174</v>
      </c>
      <c r="D161" s="2">
        <v>13174</v>
      </c>
      <c r="E161" s="2">
        <v>13174</v>
      </c>
      <c r="F161" s="2">
        <v>13174</v>
      </c>
      <c r="G161" s="2">
        <v>13174</v>
      </c>
      <c r="H161" s="2">
        <v>13174</v>
      </c>
      <c r="I161" s="2">
        <v>13174</v>
      </c>
      <c r="J161" s="2">
        <v>13174</v>
      </c>
      <c r="K161" s="2">
        <v>13174</v>
      </c>
      <c r="L161" s="2">
        <v>13174</v>
      </c>
    </row>
    <row r="165" spans="1:37" x14ac:dyDescent="0.35">
      <c r="A165" t="s">
        <v>0</v>
      </c>
      <c r="B165" t="s">
        <v>0</v>
      </c>
      <c r="C165" t="s">
        <v>0</v>
      </c>
      <c r="D165" t="s">
        <v>0</v>
      </c>
      <c r="E16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</row>
    <row r="166" spans="1:37" x14ac:dyDescent="0.35">
      <c r="A166" t="s">
        <v>0</v>
      </c>
      <c r="B166" t="s">
        <v>0</v>
      </c>
      <c r="C166" t="s">
        <v>0</v>
      </c>
      <c r="D166" t="s">
        <v>0</v>
      </c>
      <c r="E166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</row>
    <row r="167" spans="1:37" x14ac:dyDescent="0.35">
      <c r="A167" t="s">
        <v>0</v>
      </c>
      <c r="B167" t="s">
        <v>0</v>
      </c>
      <c r="C167" t="s">
        <v>0</v>
      </c>
      <c r="D167" t="s">
        <v>0</v>
      </c>
      <c r="E167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</row>
    <row r="168" spans="1:37" x14ac:dyDescent="0.35">
      <c r="A168" t="s">
        <v>0</v>
      </c>
      <c r="B168" t="s">
        <v>0</v>
      </c>
      <c r="C168" t="s">
        <v>0</v>
      </c>
      <c r="D168" t="s">
        <v>0</v>
      </c>
      <c r="E168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</row>
    <row r="169" spans="1:37" x14ac:dyDescent="0.35">
      <c r="A169" t="s">
        <v>0</v>
      </c>
      <c r="B169" t="s">
        <v>0</v>
      </c>
      <c r="C169" t="s">
        <v>0</v>
      </c>
      <c r="D169" t="s">
        <v>0</v>
      </c>
      <c r="E169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</row>
    <row r="170" spans="1:37" x14ac:dyDescent="0.35">
      <c r="A170" t="s">
        <v>0</v>
      </c>
      <c r="B170" t="s">
        <v>0</v>
      </c>
      <c r="C170" t="s">
        <v>0</v>
      </c>
      <c r="D170" t="s">
        <v>0</v>
      </c>
      <c r="E170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</row>
    <row r="171" spans="1:37" x14ac:dyDescent="0.35">
      <c r="A171" t="s">
        <v>0</v>
      </c>
      <c r="B171" t="s">
        <v>0</v>
      </c>
      <c r="C171" t="s">
        <v>0</v>
      </c>
      <c r="D171" t="s">
        <v>0</v>
      </c>
      <c r="E171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</row>
    <row r="172" spans="1:37" x14ac:dyDescent="0.35">
      <c r="A172" s="291" t="s">
        <v>1</v>
      </c>
      <c r="B172" s="291" t="s">
        <v>2</v>
      </c>
      <c r="C172" s="291" t="s">
        <v>3</v>
      </c>
      <c r="D172" t="s">
        <v>4</v>
      </c>
      <c r="E172" t="s">
        <v>5</v>
      </c>
      <c r="F172" t="s">
        <v>6</v>
      </c>
      <c r="G172" t="s">
        <v>7</v>
      </c>
      <c r="H172" t="s">
        <v>8</v>
      </c>
      <c r="I172" t="s">
        <v>9</v>
      </c>
      <c r="J172" t="s">
        <v>10</v>
      </c>
      <c r="K172" t="s">
        <v>11</v>
      </c>
      <c r="L172" t="s">
        <v>12</v>
      </c>
      <c r="M172" t="s">
        <v>13</v>
      </c>
      <c r="N172" t="s">
        <v>14</v>
      </c>
      <c r="O172" t="s">
        <v>15</v>
      </c>
      <c r="P172" t="s">
        <v>16</v>
      </c>
    </row>
    <row r="173" spans="1:37" x14ac:dyDescent="0.35">
      <c r="A173" s="291" t="s">
        <v>0</v>
      </c>
      <c r="B173" s="291" t="s">
        <v>0</v>
      </c>
      <c r="C173" s="291" t="s">
        <v>17</v>
      </c>
      <c r="D173" t="s">
        <v>498</v>
      </c>
      <c r="E173" t="s">
        <v>499</v>
      </c>
      <c r="F173" t="s">
        <v>500</v>
      </c>
      <c r="G173" t="s">
        <v>501</v>
      </c>
      <c r="H173" t="s">
        <v>502</v>
      </c>
      <c r="I173" t="s">
        <v>503</v>
      </c>
      <c r="J173" t="s">
        <v>504</v>
      </c>
      <c r="K173" t="s">
        <v>505</v>
      </c>
      <c r="L173" t="s">
        <v>506</v>
      </c>
      <c r="M173" t="s">
        <v>507</v>
      </c>
      <c r="N173" t="s">
        <v>508</v>
      </c>
      <c r="O173" t="s">
        <v>509</v>
      </c>
      <c r="P173" t="s">
        <v>510</v>
      </c>
      <c r="AB173" t="s">
        <v>2526</v>
      </c>
      <c r="AC173" t="s">
        <v>2525</v>
      </c>
      <c r="AD173" t="s">
        <v>2524</v>
      </c>
      <c r="AE173" t="s">
        <v>2523</v>
      </c>
      <c r="AF173" t="s">
        <v>759</v>
      </c>
      <c r="AG173" t="s">
        <v>2522</v>
      </c>
      <c r="AH173" t="s">
        <v>2521</v>
      </c>
      <c r="AI173" t="s">
        <v>2520</v>
      </c>
      <c r="AJ173" t="s">
        <v>2519</v>
      </c>
      <c r="AK173" t="s">
        <v>2518</v>
      </c>
    </row>
    <row r="174" spans="1:37" x14ac:dyDescent="0.35">
      <c r="A174" s="291" t="s">
        <v>2951</v>
      </c>
      <c r="B174" s="291" t="s">
        <v>31</v>
      </c>
      <c r="C174" s="293">
        <v>439</v>
      </c>
      <c r="D174" s="1">
        <v>8</v>
      </c>
      <c r="E174" s="1">
        <v>7</v>
      </c>
      <c r="F174" s="1">
        <v>43</v>
      </c>
      <c r="G174" s="1">
        <v>2</v>
      </c>
      <c r="H174" s="1">
        <v>38</v>
      </c>
      <c r="I174" s="1">
        <v>6</v>
      </c>
      <c r="J174" s="1">
        <v>-543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X174" t="str">
        <f>LEFT(MID(A174,FIND("(",A174)+1,LEN(A174)),FIND(")",MID(A174,FIND("(",A174)+1,LEN(A174)))-1)</f>
        <v>NON-P</v>
      </c>
      <c r="Z174" t="str">
        <f>Y175</f>
        <v>Excluded</v>
      </c>
      <c r="AB174">
        <v>7</v>
      </c>
      <c r="AC174" s="238">
        <v>25643</v>
      </c>
      <c r="AD174" s="238">
        <f>AH174+AF174</f>
        <v>13175</v>
      </c>
      <c r="AE174" s="227">
        <f>SUM(AD174/AC174*100)</f>
        <v>51.378543852123379</v>
      </c>
      <c r="AF174">
        <v>149</v>
      </c>
      <c r="AG174" s="227">
        <f>SUM(AF174/AC174*100)</f>
        <v>0.58105525874507657</v>
      </c>
      <c r="AH174" s="238">
        <v>13026</v>
      </c>
      <c r="AI174">
        <v>18</v>
      </c>
      <c r="AJ174">
        <v>6</v>
      </c>
      <c r="AK174" s="227">
        <f>SUM(AJ174/AI174*100)</f>
        <v>33.333333333333329</v>
      </c>
    </row>
    <row r="175" spans="1:37" x14ac:dyDescent="0.35">
      <c r="A175" s="291" t="s">
        <v>0</v>
      </c>
      <c r="B175" s="291" t="s">
        <v>0</v>
      </c>
      <c r="C175" s="293">
        <v>439</v>
      </c>
      <c r="D175" s="2">
        <v>447</v>
      </c>
      <c r="E175" s="2">
        <v>454</v>
      </c>
      <c r="F175" s="2">
        <v>497</v>
      </c>
      <c r="G175" s="2">
        <v>499</v>
      </c>
      <c r="H175" s="2">
        <v>537</v>
      </c>
      <c r="I175" s="2">
        <v>543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Y175" t="str">
        <f>IF(EXACT(A174,UPPER(A174)),"Elected","Excluded")</f>
        <v>Excluded</v>
      </c>
    </row>
    <row r="176" spans="1:37" x14ac:dyDescent="0.35">
      <c r="A176" s="291" t="s">
        <v>2952</v>
      </c>
      <c r="B176" s="291" t="s">
        <v>33</v>
      </c>
      <c r="C176" s="293">
        <v>731</v>
      </c>
      <c r="D176" s="1">
        <v>19</v>
      </c>
      <c r="E176" s="1">
        <v>8</v>
      </c>
      <c r="F176" s="1">
        <v>6</v>
      </c>
      <c r="G176" s="1">
        <v>7</v>
      </c>
      <c r="H176" s="1">
        <v>21</v>
      </c>
      <c r="I176" s="1">
        <v>14</v>
      </c>
      <c r="J176" s="1">
        <v>53</v>
      </c>
      <c r="K176" s="1">
        <v>86</v>
      </c>
      <c r="L176" s="1">
        <v>34</v>
      </c>
      <c r="M176" s="1">
        <v>17</v>
      </c>
      <c r="N176" s="1">
        <v>12</v>
      </c>
      <c r="O176" s="1">
        <v>-1008</v>
      </c>
      <c r="P176" s="1">
        <v>0</v>
      </c>
      <c r="X176" t="str">
        <f t="shared" ref="X176" si="153">LEFT(MID(A176,FIND("(",A176)+1,LEN(A176)),FIND(")",MID(A176,FIND("(",A176)+1,LEN(A176)))-1)</f>
        <v>NON-P</v>
      </c>
      <c r="Z176" t="str">
        <f>Y177</f>
        <v>Excluded</v>
      </c>
      <c r="AC176" t="s">
        <v>3692</v>
      </c>
      <c r="AD176" t="s">
        <v>3693</v>
      </c>
    </row>
    <row r="177" spans="1:30" x14ac:dyDescent="0.35">
      <c r="A177" s="291" t="s">
        <v>0</v>
      </c>
      <c r="B177" s="291" t="s">
        <v>0</v>
      </c>
      <c r="C177" s="293">
        <v>731</v>
      </c>
      <c r="D177" s="2">
        <v>750</v>
      </c>
      <c r="E177" s="2">
        <v>758</v>
      </c>
      <c r="F177" s="2">
        <v>764</v>
      </c>
      <c r="G177" s="2">
        <v>771</v>
      </c>
      <c r="H177" s="2">
        <v>792</v>
      </c>
      <c r="I177" s="2">
        <v>806</v>
      </c>
      <c r="J177" s="2">
        <v>859</v>
      </c>
      <c r="K177" s="2">
        <v>945</v>
      </c>
      <c r="L177" s="2">
        <v>979</v>
      </c>
      <c r="M177" s="2">
        <v>996</v>
      </c>
      <c r="N177" s="2">
        <v>1008</v>
      </c>
      <c r="O177" s="2">
        <v>0</v>
      </c>
      <c r="P177" s="2">
        <v>0</v>
      </c>
      <c r="Y177" t="str">
        <f t="shared" ref="Y177" si="154">IF(EXACT(A176,UPPER(A176)),"Elected","Excluded")</f>
        <v>Excluded</v>
      </c>
      <c r="AC177">
        <v>7</v>
      </c>
      <c r="AD177">
        <v>6</v>
      </c>
    </row>
    <row r="178" spans="1:30" x14ac:dyDescent="0.35">
      <c r="A178" s="291" t="s">
        <v>2953</v>
      </c>
      <c r="B178" s="291" t="s">
        <v>33</v>
      </c>
      <c r="C178" s="293">
        <v>98</v>
      </c>
      <c r="D178" s="1">
        <v>1</v>
      </c>
      <c r="E178" s="1">
        <v>-99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X178" t="str">
        <f t="shared" ref="X178" si="155">LEFT(MID(A178,FIND("(",A178)+1,LEN(A178)),FIND(")",MID(A178,FIND("(",A178)+1,LEN(A178)))-1)</f>
        <v>NON-P</v>
      </c>
      <c r="Z178" t="str">
        <f t="shared" ref="Z178" si="156">Y179</f>
        <v>Excluded</v>
      </c>
    </row>
    <row r="179" spans="1:30" x14ac:dyDescent="0.35">
      <c r="A179" s="291" t="s">
        <v>0</v>
      </c>
      <c r="B179" s="291" t="s">
        <v>0</v>
      </c>
      <c r="C179" s="293">
        <v>98</v>
      </c>
      <c r="D179" s="2">
        <v>99</v>
      </c>
      <c r="E179" s="2">
        <v>0</v>
      </c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Y179" t="str">
        <f t="shared" ref="Y179" si="157">IF(EXACT(A178,UPPER(A178)),"Elected","Excluded")</f>
        <v>Excluded</v>
      </c>
    </row>
    <row r="180" spans="1:30" x14ac:dyDescent="0.35">
      <c r="A180" s="291" t="s">
        <v>511</v>
      </c>
      <c r="B180" s="291" t="s">
        <v>33</v>
      </c>
      <c r="C180" s="293">
        <v>1407</v>
      </c>
      <c r="D180" s="1">
        <v>31</v>
      </c>
      <c r="E180" s="1">
        <v>3</v>
      </c>
      <c r="F180" s="1">
        <v>7</v>
      </c>
      <c r="G180" s="1">
        <v>3</v>
      </c>
      <c r="H180" s="1">
        <v>16</v>
      </c>
      <c r="I180" s="1">
        <v>11</v>
      </c>
      <c r="J180" s="1">
        <v>36</v>
      </c>
      <c r="K180" s="1">
        <v>49</v>
      </c>
      <c r="L180" s="1">
        <v>44</v>
      </c>
      <c r="M180" s="1">
        <v>12</v>
      </c>
      <c r="N180" s="1">
        <v>2</v>
      </c>
      <c r="O180" s="1">
        <v>201</v>
      </c>
      <c r="P180" s="1">
        <v>-193</v>
      </c>
      <c r="X180" t="str">
        <f t="shared" ref="X180" si="158">LEFT(MID(A180,FIND("(",A180)+1,LEN(A180)),FIND(")",MID(A180,FIND("(",A180)+1,LEN(A180)))-1)</f>
        <v>FF</v>
      </c>
      <c r="Z180" t="str">
        <f t="shared" ref="Z180" si="159">Y181</f>
        <v>Elected</v>
      </c>
    </row>
    <row r="181" spans="1:30" x14ac:dyDescent="0.35">
      <c r="A181" s="291" t="s">
        <v>0</v>
      </c>
      <c r="B181" s="291" t="s">
        <v>0</v>
      </c>
      <c r="C181" s="293">
        <v>1407</v>
      </c>
      <c r="D181" s="2">
        <v>1438</v>
      </c>
      <c r="E181" s="2">
        <v>1441</v>
      </c>
      <c r="F181" s="2">
        <v>1448</v>
      </c>
      <c r="G181" s="2">
        <v>1451</v>
      </c>
      <c r="H181" s="2">
        <v>1467</v>
      </c>
      <c r="I181" s="2">
        <v>1478</v>
      </c>
      <c r="J181" s="2">
        <v>1514</v>
      </c>
      <c r="K181" s="2">
        <v>1563</v>
      </c>
      <c r="L181" s="2">
        <v>1607</v>
      </c>
      <c r="M181" s="2">
        <v>1619</v>
      </c>
      <c r="N181" s="2">
        <v>1621</v>
      </c>
      <c r="O181" s="2">
        <v>1822</v>
      </c>
      <c r="P181" s="2">
        <v>1629</v>
      </c>
      <c r="Y181" t="str">
        <f t="shared" ref="Y181" si="160">IF(EXACT(A180,UPPER(A180)),"Elected","Excluded")</f>
        <v>Elected</v>
      </c>
    </row>
    <row r="182" spans="1:30" x14ac:dyDescent="0.35">
      <c r="A182" s="291" t="s">
        <v>2964</v>
      </c>
      <c r="B182" s="291" t="s">
        <v>31</v>
      </c>
      <c r="C182" s="293">
        <v>176</v>
      </c>
      <c r="D182" s="1">
        <v>2</v>
      </c>
      <c r="E182" s="1">
        <v>0</v>
      </c>
      <c r="F182" s="1">
        <v>-178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X182" t="str">
        <f t="shared" ref="X182" si="161">LEFT(MID(A182,FIND("(",A182)+1,LEN(A182)),FIND(")",MID(A182,FIND("(",A182)+1,LEN(A182)))-1)</f>
        <v>GRN</v>
      </c>
      <c r="Z182" t="str">
        <f>Y183</f>
        <v>Excluded</v>
      </c>
    </row>
    <row r="183" spans="1:30" x14ac:dyDescent="0.35">
      <c r="A183" s="291" t="s">
        <v>0</v>
      </c>
      <c r="B183" s="291" t="s">
        <v>0</v>
      </c>
      <c r="C183" s="293">
        <v>176</v>
      </c>
      <c r="D183" s="2">
        <v>178</v>
      </c>
      <c r="E183" s="2">
        <v>178</v>
      </c>
      <c r="F183" s="2">
        <v>0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Y183" t="str">
        <f t="shared" ref="Y183" si="162">IF(EXACT(A182,UPPER(A182)),"Elected","Excluded")</f>
        <v>Excluded</v>
      </c>
    </row>
    <row r="184" spans="1:30" x14ac:dyDescent="0.35">
      <c r="A184" s="291" t="s">
        <v>512</v>
      </c>
      <c r="B184" s="291" t="s">
        <v>33</v>
      </c>
      <c r="C184" s="293">
        <v>950</v>
      </c>
      <c r="D184" s="1">
        <v>19</v>
      </c>
      <c r="E184" s="1">
        <v>4</v>
      </c>
      <c r="F184" s="1">
        <v>6</v>
      </c>
      <c r="G184" s="1">
        <v>0</v>
      </c>
      <c r="H184" s="1">
        <v>13</v>
      </c>
      <c r="I184" s="1">
        <v>4</v>
      </c>
      <c r="J184" s="1">
        <v>21</v>
      </c>
      <c r="K184" s="1">
        <v>49</v>
      </c>
      <c r="L184" s="1">
        <v>39</v>
      </c>
      <c r="M184" s="1">
        <v>8</v>
      </c>
      <c r="N184" s="1">
        <v>3</v>
      </c>
      <c r="O184" s="1">
        <v>96</v>
      </c>
      <c r="P184" s="1">
        <v>54</v>
      </c>
      <c r="X184" t="str">
        <f t="shared" ref="X184" si="163">LEFT(MID(A184,FIND("(",A184)+1,LEN(A184)),FIND(")",MID(A184,FIND("(",A184)+1,LEN(A184)))-1)</f>
        <v>FF</v>
      </c>
      <c r="Z184" t="str">
        <f t="shared" ref="Z184" si="164">Y185</f>
        <v>Elected</v>
      </c>
    </row>
    <row r="185" spans="1:30" x14ac:dyDescent="0.35">
      <c r="A185" s="291" t="s">
        <v>0</v>
      </c>
      <c r="B185" s="291" t="s">
        <v>0</v>
      </c>
      <c r="C185" s="293">
        <v>950</v>
      </c>
      <c r="D185" s="2">
        <v>969</v>
      </c>
      <c r="E185" s="2">
        <v>973</v>
      </c>
      <c r="F185" s="2">
        <v>979</v>
      </c>
      <c r="G185" s="2">
        <v>979</v>
      </c>
      <c r="H185" s="2">
        <v>992</v>
      </c>
      <c r="I185" s="2">
        <v>996</v>
      </c>
      <c r="J185" s="2">
        <v>1017</v>
      </c>
      <c r="K185" s="2">
        <v>1066</v>
      </c>
      <c r="L185" s="2">
        <v>1105</v>
      </c>
      <c r="M185" s="2">
        <v>1113</v>
      </c>
      <c r="N185" s="2">
        <v>1116</v>
      </c>
      <c r="O185" s="2">
        <v>1212</v>
      </c>
      <c r="P185" s="2">
        <v>1266</v>
      </c>
      <c r="Y185" t="str">
        <f t="shared" ref="Y185" si="165">IF(EXACT(A184,UPPER(A184)),"Elected","Excluded")</f>
        <v>Elected</v>
      </c>
    </row>
    <row r="186" spans="1:30" x14ac:dyDescent="0.35">
      <c r="A186" s="291" t="s">
        <v>513</v>
      </c>
      <c r="B186" s="291" t="s">
        <v>33</v>
      </c>
      <c r="C186" s="293">
        <v>1288</v>
      </c>
      <c r="D186" s="1">
        <v>13</v>
      </c>
      <c r="E186" s="1">
        <v>24</v>
      </c>
      <c r="F186" s="1">
        <v>14</v>
      </c>
      <c r="G186" s="1">
        <v>54</v>
      </c>
      <c r="H186" s="1">
        <v>29</v>
      </c>
      <c r="I186" s="1">
        <v>21</v>
      </c>
      <c r="J186" s="1">
        <v>89</v>
      </c>
      <c r="K186" s="1">
        <v>87</v>
      </c>
      <c r="L186" s="1">
        <v>61</v>
      </c>
      <c r="M186" s="1">
        <v>0</v>
      </c>
      <c r="N186" s="1">
        <v>-51</v>
      </c>
      <c r="O186" s="1">
        <v>0</v>
      </c>
      <c r="P186" s="1">
        <v>0</v>
      </c>
      <c r="X186" t="str">
        <f t="shared" ref="X186" si="166">LEFT(MID(A186,FIND("(",A186)+1,LEN(A186)),FIND(")",MID(A186,FIND("(",A186)+1,LEN(A186)))-1)</f>
        <v>100R</v>
      </c>
      <c r="Z186" t="str">
        <f t="shared" ref="Z186" si="167">Y187</f>
        <v>Elected</v>
      </c>
    </row>
    <row r="187" spans="1:30" x14ac:dyDescent="0.35">
      <c r="A187" s="291" t="s">
        <v>0</v>
      </c>
      <c r="B187" s="291" t="s">
        <v>0</v>
      </c>
      <c r="C187" s="293">
        <v>1288</v>
      </c>
      <c r="D187" s="2">
        <v>1301</v>
      </c>
      <c r="E187" s="2">
        <v>1325</v>
      </c>
      <c r="F187" s="2">
        <v>1339</v>
      </c>
      <c r="G187" s="2">
        <v>1393</v>
      </c>
      <c r="H187" s="2">
        <v>1422</v>
      </c>
      <c r="I187" s="2">
        <v>1443</v>
      </c>
      <c r="J187" s="2">
        <v>1532</v>
      </c>
      <c r="K187" s="2">
        <v>1619</v>
      </c>
      <c r="L187" s="2">
        <v>1680</v>
      </c>
      <c r="M187" s="2">
        <v>1680</v>
      </c>
      <c r="N187" s="2">
        <v>1629</v>
      </c>
      <c r="O187" s="2">
        <v>1629</v>
      </c>
      <c r="P187" s="2">
        <v>1629</v>
      </c>
      <c r="Y187" t="str">
        <f t="shared" ref="Y187" si="168">IF(EXACT(A186,UPPER(A186)),"Elected","Excluded")</f>
        <v>Elected</v>
      </c>
    </row>
    <row r="188" spans="1:30" x14ac:dyDescent="0.35">
      <c r="A188" s="291" t="s">
        <v>514</v>
      </c>
      <c r="B188" s="291" t="s">
        <v>31</v>
      </c>
      <c r="C188" s="293">
        <v>620</v>
      </c>
      <c r="D188" s="1">
        <v>6</v>
      </c>
      <c r="E188" s="1">
        <v>3</v>
      </c>
      <c r="F188" s="1">
        <v>7</v>
      </c>
      <c r="G188" s="1">
        <v>4</v>
      </c>
      <c r="H188" s="1">
        <v>15</v>
      </c>
      <c r="I188" s="1">
        <v>119</v>
      </c>
      <c r="J188" s="1">
        <v>52</v>
      </c>
      <c r="K188" s="1">
        <v>54</v>
      </c>
      <c r="L188" s="1">
        <v>-880</v>
      </c>
      <c r="M188" s="1">
        <v>0</v>
      </c>
      <c r="N188" s="1">
        <v>0</v>
      </c>
      <c r="O188" s="1">
        <v>0</v>
      </c>
      <c r="P188" s="1">
        <v>0</v>
      </c>
      <c r="X188" t="str">
        <f t="shared" ref="X188" si="169">LEFT(MID(A188,FIND("(",A188)+1,LEN(A188)),FIND(")",MID(A188,FIND("(",A188)+1,LEN(A188)))-1)</f>
        <v>SF</v>
      </c>
      <c r="Z188" t="str">
        <f t="shared" ref="Z188" si="170">Y189</f>
        <v>Excluded</v>
      </c>
    </row>
    <row r="189" spans="1:30" x14ac:dyDescent="0.35">
      <c r="A189" s="291" t="s">
        <v>0</v>
      </c>
      <c r="B189" s="291" t="s">
        <v>0</v>
      </c>
      <c r="C189" s="293">
        <v>620</v>
      </c>
      <c r="D189" s="2">
        <v>626</v>
      </c>
      <c r="E189" s="2">
        <v>629</v>
      </c>
      <c r="F189" s="2">
        <v>636</v>
      </c>
      <c r="G189" s="2">
        <v>640</v>
      </c>
      <c r="H189" s="2">
        <v>655</v>
      </c>
      <c r="I189" s="2">
        <v>774</v>
      </c>
      <c r="J189" s="2">
        <v>826</v>
      </c>
      <c r="K189" s="2">
        <v>880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Y189" t="str">
        <f t="shared" ref="Y189" si="171">IF(EXACT(A188,UPPER(A188)),"Elected","Excluded")</f>
        <v>Excluded</v>
      </c>
    </row>
    <row r="190" spans="1:30" x14ac:dyDescent="0.35">
      <c r="A190" s="291" t="s">
        <v>515</v>
      </c>
      <c r="B190" s="291" t="s">
        <v>33</v>
      </c>
      <c r="C190" s="293">
        <v>344</v>
      </c>
      <c r="D190" s="1">
        <v>17</v>
      </c>
      <c r="E190" s="1">
        <v>1</v>
      </c>
      <c r="F190" s="1">
        <v>2</v>
      </c>
      <c r="G190" s="1">
        <v>1</v>
      </c>
      <c r="H190" s="1">
        <v>5</v>
      </c>
      <c r="I190" s="1">
        <v>-370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X190" t="str">
        <f t="shared" ref="X190" si="172">LEFT(MID(A190,FIND("(",A190)+1,LEN(A190)),FIND(")",MID(A190,FIND("(",A190)+1,LEN(A190)))-1)</f>
        <v>SF</v>
      </c>
      <c r="Z190" t="str">
        <f t="shared" ref="Z190" si="173">Y191</f>
        <v>Excluded</v>
      </c>
    </row>
    <row r="191" spans="1:30" x14ac:dyDescent="0.35">
      <c r="A191" s="291" t="s">
        <v>0</v>
      </c>
      <c r="B191" s="291" t="s">
        <v>0</v>
      </c>
      <c r="C191" s="293">
        <v>344</v>
      </c>
      <c r="D191" s="2">
        <v>361</v>
      </c>
      <c r="E191" s="2">
        <v>362</v>
      </c>
      <c r="F191" s="2">
        <v>364</v>
      </c>
      <c r="G191" s="2">
        <v>365</v>
      </c>
      <c r="H191" s="2">
        <v>370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Y191" t="str">
        <f t="shared" ref="Y191" si="174">IF(EXACT(A190,UPPER(A190)),"Elected","Excluded")</f>
        <v>Excluded</v>
      </c>
    </row>
    <row r="192" spans="1:30" x14ac:dyDescent="0.35">
      <c r="A192" s="291" t="s">
        <v>2954</v>
      </c>
      <c r="B192" s="291" t="s">
        <v>33</v>
      </c>
      <c r="C192" s="293">
        <v>619</v>
      </c>
      <c r="D192" s="1">
        <v>12</v>
      </c>
      <c r="E192" s="1">
        <v>6</v>
      </c>
      <c r="F192" s="1">
        <v>12</v>
      </c>
      <c r="G192" s="1">
        <v>14</v>
      </c>
      <c r="H192" s="1">
        <v>10</v>
      </c>
      <c r="I192" s="1">
        <v>11</v>
      </c>
      <c r="J192" s="1">
        <v>53</v>
      </c>
      <c r="K192" s="1">
        <v>-737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X192" t="str">
        <f t="shared" ref="X192" si="175">LEFT(MID(A192,FIND("(",A192)+1,LEN(A192)),FIND(")",MID(A192,FIND("(",A192)+1,LEN(A192)))-1)</f>
        <v>NON-P</v>
      </c>
      <c r="Z192" t="str">
        <f t="shared" ref="Z192" si="176">Y193</f>
        <v>Excluded</v>
      </c>
    </row>
    <row r="193" spans="1:27" x14ac:dyDescent="0.35">
      <c r="A193" s="291" t="s">
        <v>0</v>
      </c>
      <c r="B193" s="291" t="s">
        <v>0</v>
      </c>
      <c r="C193" s="293">
        <v>619</v>
      </c>
      <c r="D193" s="2">
        <v>631</v>
      </c>
      <c r="E193" s="2">
        <v>637</v>
      </c>
      <c r="F193" s="2">
        <v>649</v>
      </c>
      <c r="G193" s="2">
        <v>663</v>
      </c>
      <c r="H193" s="2">
        <v>673</v>
      </c>
      <c r="I193" s="2">
        <v>684</v>
      </c>
      <c r="J193" s="2">
        <v>737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Y193" t="str">
        <f t="shared" ref="Y193" si="177">IF(EXACT(A192,UPPER(A192)),"Elected","Excluded")</f>
        <v>Excluded</v>
      </c>
    </row>
    <row r="194" spans="1:27" x14ac:dyDescent="0.35">
      <c r="A194" s="291" t="s">
        <v>516</v>
      </c>
      <c r="B194" s="291" t="s">
        <v>33</v>
      </c>
      <c r="C194" s="293">
        <v>1249</v>
      </c>
      <c r="D194" s="1">
        <v>21</v>
      </c>
      <c r="E194" s="1">
        <v>4</v>
      </c>
      <c r="F194" s="1">
        <v>28</v>
      </c>
      <c r="G194" s="1">
        <v>4</v>
      </c>
      <c r="H194" s="1">
        <v>47</v>
      </c>
      <c r="I194" s="1">
        <v>7</v>
      </c>
      <c r="J194" s="1">
        <v>60</v>
      </c>
      <c r="K194" s="1">
        <v>55</v>
      </c>
      <c r="L194" s="1">
        <v>35</v>
      </c>
      <c r="M194" s="1">
        <v>9</v>
      </c>
      <c r="N194" s="1">
        <v>6</v>
      </c>
      <c r="O194" s="1">
        <v>160</v>
      </c>
      <c r="P194" s="1">
        <v>0</v>
      </c>
      <c r="X194" t="str">
        <f t="shared" ref="X194" si="178">LEFT(MID(A194,FIND("(",A194)+1,LEN(A194)),FIND(")",MID(A194,FIND("(",A194)+1,LEN(A194)))-1)</f>
        <v>FG</v>
      </c>
      <c r="Z194" t="str">
        <f t="shared" ref="Z194" si="179">Y195</f>
        <v>Elected</v>
      </c>
    </row>
    <row r="195" spans="1:27" x14ac:dyDescent="0.35">
      <c r="A195" s="291" t="s">
        <v>0</v>
      </c>
      <c r="B195" s="291" t="s">
        <v>0</v>
      </c>
      <c r="C195" s="293">
        <v>1249</v>
      </c>
      <c r="D195" s="2">
        <v>1270</v>
      </c>
      <c r="E195" s="2">
        <v>1274</v>
      </c>
      <c r="F195" s="2">
        <v>1302</v>
      </c>
      <c r="G195" s="2">
        <v>1306</v>
      </c>
      <c r="H195" s="2">
        <v>1353</v>
      </c>
      <c r="I195" s="2">
        <v>1360</v>
      </c>
      <c r="J195" s="2">
        <v>1420</v>
      </c>
      <c r="K195" s="2">
        <v>1475</v>
      </c>
      <c r="L195" s="2">
        <v>1510</v>
      </c>
      <c r="M195" s="2">
        <v>1519</v>
      </c>
      <c r="N195" s="2">
        <v>1525</v>
      </c>
      <c r="O195" s="2">
        <v>1685</v>
      </c>
      <c r="P195" s="2">
        <v>1685</v>
      </c>
      <c r="Y195" t="str">
        <f t="shared" ref="Y195" si="180">IF(EXACT(A194,UPPER(A194)),"Elected","Excluded")</f>
        <v>Elected</v>
      </c>
    </row>
    <row r="196" spans="1:27" x14ac:dyDescent="0.35">
      <c r="A196" s="291" t="s">
        <v>517</v>
      </c>
      <c r="B196" s="291" t="s">
        <v>33</v>
      </c>
      <c r="C196" s="293">
        <v>1843</v>
      </c>
      <c r="D196" s="1">
        <v>-214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X196" t="str">
        <f t="shared" ref="X196" si="181">LEFT(MID(A196,FIND("(",A196)+1,LEN(A196)),FIND(")",MID(A196,FIND("(",A196)+1,LEN(A196)))-1)</f>
        <v>FF</v>
      </c>
      <c r="Z196" t="str">
        <f t="shared" ref="Z196" si="182">Y197</f>
        <v>Elected</v>
      </c>
    </row>
    <row r="197" spans="1:27" x14ac:dyDescent="0.35">
      <c r="A197" s="291" t="s">
        <v>0</v>
      </c>
      <c r="B197" s="291" t="s">
        <v>0</v>
      </c>
      <c r="C197" s="293">
        <v>1843</v>
      </c>
      <c r="D197" s="2">
        <v>1629</v>
      </c>
      <c r="E197" s="2">
        <v>1629</v>
      </c>
      <c r="F197" s="2">
        <v>1629</v>
      </c>
      <c r="G197" s="2">
        <v>1629</v>
      </c>
      <c r="H197" s="2">
        <v>1629</v>
      </c>
      <c r="I197" s="2">
        <v>1629</v>
      </c>
      <c r="J197" s="2">
        <v>1629</v>
      </c>
      <c r="K197" s="2">
        <v>1629</v>
      </c>
      <c r="L197" s="2">
        <v>1629</v>
      </c>
      <c r="M197" s="2">
        <v>1629</v>
      </c>
      <c r="N197" s="2">
        <v>1629</v>
      </c>
      <c r="O197" s="2">
        <v>1629</v>
      </c>
      <c r="P197" s="2">
        <v>1629</v>
      </c>
      <c r="Y197" t="str">
        <f t="shared" ref="Y197" si="183">IF(EXACT(A196,UPPER(A196)),"Elected","Excluded")</f>
        <v>Elected</v>
      </c>
    </row>
    <row r="198" spans="1:27" x14ac:dyDescent="0.35">
      <c r="A198" s="291" t="s">
        <v>2955</v>
      </c>
      <c r="B198" s="291" t="s">
        <v>33</v>
      </c>
      <c r="C198" s="293">
        <v>1101</v>
      </c>
      <c r="D198" s="1">
        <v>38</v>
      </c>
      <c r="E198" s="1">
        <v>10</v>
      </c>
      <c r="F198" s="1">
        <v>8</v>
      </c>
      <c r="G198" s="1">
        <v>2</v>
      </c>
      <c r="H198" s="1">
        <v>19</v>
      </c>
      <c r="I198" s="1">
        <v>71</v>
      </c>
      <c r="J198" s="1">
        <v>28</v>
      </c>
      <c r="K198" s="1">
        <v>59</v>
      </c>
      <c r="L198" s="1">
        <v>29</v>
      </c>
      <c r="M198" s="1">
        <v>17</v>
      </c>
      <c r="N198" s="1">
        <v>6</v>
      </c>
      <c r="O198" s="1">
        <v>184</v>
      </c>
      <c r="P198" s="1">
        <v>43</v>
      </c>
      <c r="X198" t="str">
        <f t="shared" ref="X198" si="184">LEFT(MID(A198,FIND("(",A198)+1,LEN(A198)),FIND(")",MID(A198,FIND("(",A198)+1,LEN(A198)))-1)</f>
        <v>NON-P</v>
      </c>
      <c r="Z198" t="str">
        <f t="shared" ref="Z198" si="185">Y199</f>
        <v>Elected</v>
      </c>
    </row>
    <row r="199" spans="1:27" x14ac:dyDescent="0.35">
      <c r="A199" s="291" t="s">
        <v>0</v>
      </c>
      <c r="B199" s="291" t="s">
        <v>0</v>
      </c>
      <c r="C199" s="293">
        <v>1101</v>
      </c>
      <c r="D199" s="2">
        <v>1139</v>
      </c>
      <c r="E199" s="2">
        <v>1149</v>
      </c>
      <c r="F199" s="2">
        <v>1157</v>
      </c>
      <c r="G199" s="2">
        <v>1159</v>
      </c>
      <c r="H199" s="2">
        <v>1178</v>
      </c>
      <c r="I199" s="2">
        <v>1249</v>
      </c>
      <c r="J199" s="2">
        <v>1277</v>
      </c>
      <c r="K199" s="2">
        <v>1336</v>
      </c>
      <c r="L199" s="2">
        <v>1365</v>
      </c>
      <c r="M199" s="2">
        <v>1382</v>
      </c>
      <c r="N199" s="2">
        <v>1388</v>
      </c>
      <c r="O199" s="2">
        <v>1572</v>
      </c>
      <c r="P199" s="2">
        <v>1615</v>
      </c>
      <c r="Y199" t="str">
        <f t="shared" ref="Y199" si="186">IF(EXACT(A198,UPPER(A198)),"Elected","Excluded")</f>
        <v>Elected</v>
      </c>
    </row>
    <row r="200" spans="1:27" x14ac:dyDescent="0.35">
      <c r="A200" s="291" t="s">
        <v>518</v>
      </c>
      <c r="B200" s="291" t="s">
        <v>31</v>
      </c>
      <c r="C200" s="293">
        <v>150</v>
      </c>
      <c r="D200" s="1">
        <v>0</v>
      </c>
      <c r="E200" s="1">
        <v>30</v>
      </c>
      <c r="F200" s="1">
        <v>2</v>
      </c>
      <c r="G200" s="1">
        <v>-182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X200" t="str">
        <f t="shared" ref="X200" si="187">LEFT(MID(A200,FIND("(",A200)+1,LEN(A200)),FIND(")",MID(A200,FIND("(",A200)+1,LEN(A200)))-1)</f>
        <v>TIP</v>
      </c>
      <c r="Z200" t="str">
        <f t="shared" ref="Z200" si="188">Y201</f>
        <v>Excluded</v>
      </c>
    </row>
    <row r="201" spans="1:27" x14ac:dyDescent="0.35">
      <c r="A201" s="291" t="s">
        <v>0</v>
      </c>
      <c r="B201" s="291" t="s">
        <v>0</v>
      </c>
      <c r="C201" s="293">
        <v>150</v>
      </c>
      <c r="D201" s="2">
        <v>150</v>
      </c>
      <c r="E201" s="2">
        <v>180</v>
      </c>
      <c r="F201" s="2">
        <v>182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Y201" t="str">
        <f t="shared" ref="Y201" si="189">IF(EXACT(A200,UPPER(A200)),"Elected","Excluded")</f>
        <v>Excluded</v>
      </c>
    </row>
    <row r="202" spans="1:27" x14ac:dyDescent="0.35">
      <c r="A202" s="291" t="s">
        <v>2967</v>
      </c>
      <c r="B202" s="291" t="s">
        <v>33</v>
      </c>
      <c r="C202" s="293">
        <v>226</v>
      </c>
      <c r="D202" s="1">
        <v>3</v>
      </c>
      <c r="E202" s="1">
        <v>0</v>
      </c>
      <c r="F202" s="1">
        <v>25</v>
      </c>
      <c r="G202" s="1">
        <v>0</v>
      </c>
      <c r="H202" s="1">
        <v>-254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X202" t="str">
        <f t="shared" ref="X202" si="190">LEFT(MID(A202,FIND("(",A202)+1,LEN(A202)),FIND(")",MID(A202,FIND("(",A202)+1,LEN(A202)))-1)</f>
        <v>LAB</v>
      </c>
      <c r="Z202" t="str">
        <f t="shared" ref="Z202" si="191">Y203</f>
        <v>Excluded</v>
      </c>
    </row>
    <row r="203" spans="1:27" x14ac:dyDescent="0.35">
      <c r="A203" s="291" t="s">
        <v>0</v>
      </c>
      <c r="B203" s="291" t="s">
        <v>0</v>
      </c>
      <c r="C203" s="293">
        <v>226</v>
      </c>
      <c r="D203" s="2">
        <v>229</v>
      </c>
      <c r="E203" s="2">
        <v>229</v>
      </c>
      <c r="F203" s="2">
        <v>254</v>
      </c>
      <c r="G203" s="2">
        <v>254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Y203" t="str">
        <f t="shared" ref="Y203" si="192">IF(EXACT(A202,UPPER(A202)),"Elected","Excluded")</f>
        <v>Excluded</v>
      </c>
    </row>
    <row r="204" spans="1:27" x14ac:dyDescent="0.35">
      <c r="A204" s="291" t="s">
        <v>519</v>
      </c>
      <c r="B204" s="291" t="s">
        <v>33</v>
      </c>
      <c r="C204" s="293">
        <v>970</v>
      </c>
      <c r="D204" s="1">
        <v>10</v>
      </c>
      <c r="E204" s="1">
        <v>2</v>
      </c>
      <c r="F204" s="1">
        <v>4</v>
      </c>
      <c r="G204" s="1">
        <v>4</v>
      </c>
      <c r="H204" s="1">
        <v>21</v>
      </c>
      <c r="I204" s="1">
        <v>82</v>
      </c>
      <c r="J204" s="1">
        <v>46</v>
      </c>
      <c r="K204" s="1">
        <v>67</v>
      </c>
      <c r="L204" s="1">
        <v>504</v>
      </c>
      <c r="M204" s="1">
        <v>-81</v>
      </c>
      <c r="N204" s="1">
        <v>0</v>
      </c>
      <c r="O204" s="1">
        <v>0</v>
      </c>
      <c r="P204" s="1">
        <v>0</v>
      </c>
      <c r="X204" t="str">
        <f t="shared" ref="X204" si="193">LEFT(MID(A204,FIND("(",A204)+1,LEN(A204)),FIND(")",MID(A204,FIND("(",A204)+1,LEN(A204)))-1)</f>
        <v>SF</v>
      </c>
      <c r="Z204" t="str">
        <f t="shared" ref="Z204" si="194">Y205</f>
        <v>Elected</v>
      </c>
    </row>
    <row r="205" spans="1:27" x14ac:dyDescent="0.35">
      <c r="A205" s="291" t="s">
        <v>0</v>
      </c>
      <c r="B205" s="291" t="s">
        <v>0</v>
      </c>
      <c r="C205" s="293">
        <v>970</v>
      </c>
      <c r="D205" s="2">
        <v>980</v>
      </c>
      <c r="E205" s="2">
        <v>982</v>
      </c>
      <c r="F205" s="2">
        <v>986</v>
      </c>
      <c r="G205" s="2">
        <v>990</v>
      </c>
      <c r="H205" s="2">
        <v>1011</v>
      </c>
      <c r="I205" s="2">
        <v>1093</v>
      </c>
      <c r="J205" s="2">
        <v>1139</v>
      </c>
      <c r="K205" s="2">
        <v>1206</v>
      </c>
      <c r="L205" s="2">
        <v>1710</v>
      </c>
      <c r="M205" s="2">
        <v>1629</v>
      </c>
      <c r="N205" s="2">
        <v>1629</v>
      </c>
      <c r="O205" s="2">
        <v>1629</v>
      </c>
      <c r="P205" s="2">
        <v>1629</v>
      </c>
      <c r="Y205" t="str">
        <f t="shared" ref="Y205" si="195">IF(EXACT(A204,UPPER(A204)),"Elected","Excluded")</f>
        <v>Elected</v>
      </c>
    </row>
    <row r="206" spans="1:27" x14ac:dyDescent="0.35">
      <c r="A206" s="291" t="s">
        <v>2859</v>
      </c>
      <c r="B206" s="291" t="s">
        <v>31</v>
      </c>
      <c r="C206" s="293">
        <v>30</v>
      </c>
      <c r="D206" s="1">
        <v>1</v>
      </c>
      <c r="E206" s="1">
        <v>-31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X206" t="str">
        <f t="shared" ref="X206" si="196">LEFT(MID(A206,FIND("(",A206)+1,LEN(A206)),FIND(")",MID(A206,FIND("(",A206)+1,LEN(A206)))-1)</f>
        <v>NON-P</v>
      </c>
      <c r="Z206" t="str">
        <f t="shared" ref="Z206" si="197">Y207</f>
        <v>Excluded</v>
      </c>
      <c r="AA206" t="s">
        <v>2860</v>
      </c>
    </row>
    <row r="207" spans="1:27" x14ac:dyDescent="0.35">
      <c r="A207" s="291" t="s">
        <v>0</v>
      </c>
      <c r="B207" s="291" t="s">
        <v>0</v>
      </c>
      <c r="C207" s="293">
        <v>30</v>
      </c>
      <c r="D207" s="2">
        <v>31</v>
      </c>
      <c r="E207" s="2">
        <v>0</v>
      </c>
      <c r="F207" s="2">
        <v>0</v>
      </c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Y207" t="str">
        <f t="shared" ref="Y207" si="198">IF(EXACT(A206,UPPER(A206)),"Elected","Excluded")</f>
        <v>Excluded</v>
      </c>
    </row>
    <row r="208" spans="1:27" x14ac:dyDescent="0.35">
      <c r="A208" s="291" t="s">
        <v>2935</v>
      </c>
      <c r="B208" s="291" t="s">
        <v>31</v>
      </c>
      <c r="C208" s="293">
        <v>785</v>
      </c>
      <c r="D208" s="1">
        <v>13</v>
      </c>
      <c r="E208" s="1">
        <v>9</v>
      </c>
      <c r="F208" s="1">
        <v>8</v>
      </c>
      <c r="G208" s="1">
        <v>61</v>
      </c>
      <c r="H208" s="1">
        <v>12</v>
      </c>
      <c r="I208" s="1">
        <v>9</v>
      </c>
      <c r="J208" s="1">
        <v>21</v>
      </c>
      <c r="K208" s="1">
        <v>36</v>
      </c>
      <c r="L208" s="1">
        <v>38</v>
      </c>
      <c r="M208" s="1">
        <v>18</v>
      </c>
      <c r="N208" s="1">
        <v>3</v>
      </c>
      <c r="O208" s="1">
        <v>116</v>
      </c>
      <c r="P208" s="1">
        <v>21</v>
      </c>
      <c r="X208" t="str">
        <f t="shared" ref="X208" si="199">LEFT(MID(A208,FIND("(",A208)+1,LEN(A208)),FIND(")",MID(A208,FIND("(",A208)+1,LEN(A208)))-1)</f>
        <v>ANT</v>
      </c>
      <c r="Z208" t="str">
        <f t="shared" ref="Z208" si="200">Y209</f>
        <v>Excluded</v>
      </c>
    </row>
    <row r="209" spans="1:37" x14ac:dyDescent="0.35">
      <c r="A209" s="291" t="s">
        <v>0</v>
      </c>
      <c r="B209" s="291" t="s">
        <v>0</v>
      </c>
      <c r="C209" s="293">
        <v>785</v>
      </c>
      <c r="D209" s="2">
        <v>798</v>
      </c>
      <c r="E209" s="2">
        <v>807</v>
      </c>
      <c r="F209" s="2">
        <v>815</v>
      </c>
      <c r="G209" s="2">
        <v>876</v>
      </c>
      <c r="H209" s="2">
        <v>888</v>
      </c>
      <c r="I209" s="2">
        <v>897</v>
      </c>
      <c r="J209" s="2">
        <v>918</v>
      </c>
      <c r="K209" s="2">
        <v>954</v>
      </c>
      <c r="L209" s="2">
        <v>992</v>
      </c>
      <c r="M209" s="2">
        <v>1010</v>
      </c>
      <c r="N209" s="2">
        <v>1013</v>
      </c>
      <c r="O209" s="2">
        <v>1129</v>
      </c>
      <c r="P209" s="2">
        <v>1150</v>
      </c>
      <c r="Y209" t="str">
        <f t="shared" ref="Y209" si="201">IF(EXACT(A208,UPPER(A208)),"Elected","Excluded")</f>
        <v>Excluded</v>
      </c>
    </row>
    <row r="210" spans="1:37" x14ac:dyDescent="0.35">
      <c r="A210" s="291" t="s">
        <v>47</v>
      </c>
      <c r="B210" s="291" t="s">
        <v>0</v>
      </c>
      <c r="C210" s="292">
        <v>0</v>
      </c>
      <c r="D210" s="1">
        <f>(+D176+D174+D178+D180+D182+D184+D186+D188+D190+D192+D194+D196+D198+D200+D202+D204+D206+D208)*(-1)</f>
        <v>0</v>
      </c>
      <c r="E210" s="1">
        <f t="shared" ref="E210:P210" si="202">(+E176+E174+E178+E180+E182+E184+E186+E188+E190+E192+E194+E196+E198+E200+E202+E204+E206+E208)*(-1)</f>
        <v>19</v>
      </c>
      <c r="F210" s="1">
        <f t="shared" si="202"/>
        <v>6</v>
      </c>
      <c r="G210" s="1">
        <f t="shared" si="202"/>
        <v>26</v>
      </c>
      <c r="H210" s="1">
        <f t="shared" si="202"/>
        <v>8</v>
      </c>
      <c r="I210" s="1">
        <f t="shared" si="202"/>
        <v>15</v>
      </c>
      <c r="J210" s="1">
        <f t="shared" si="202"/>
        <v>84</v>
      </c>
      <c r="K210" s="1">
        <f t="shared" si="202"/>
        <v>195</v>
      </c>
      <c r="L210" s="1">
        <f t="shared" si="202"/>
        <v>96</v>
      </c>
      <c r="M210" s="1">
        <f t="shared" si="202"/>
        <v>0</v>
      </c>
      <c r="N210" s="1">
        <f t="shared" si="202"/>
        <v>19</v>
      </c>
      <c r="O210" s="1">
        <f t="shared" si="202"/>
        <v>251</v>
      </c>
      <c r="P210" s="1">
        <f t="shared" si="202"/>
        <v>75</v>
      </c>
    </row>
    <row r="211" spans="1:37" x14ac:dyDescent="0.35">
      <c r="A211" s="291" t="s">
        <v>0</v>
      </c>
      <c r="B211" s="291" t="s">
        <v>0</v>
      </c>
      <c r="C211" s="293">
        <v>0</v>
      </c>
      <c r="D211" s="2">
        <v>0</v>
      </c>
      <c r="E211" s="2">
        <v>19</v>
      </c>
      <c r="F211" s="2">
        <v>25</v>
      </c>
      <c r="G211" s="2">
        <v>51</v>
      </c>
      <c r="H211" s="2">
        <v>59</v>
      </c>
      <c r="I211" s="2">
        <v>74</v>
      </c>
      <c r="J211" s="2">
        <v>158</v>
      </c>
      <c r="K211" s="2">
        <v>353</v>
      </c>
      <c r="L211" s="2">
        <v>449</v>
      </c>
      <c r="M211" s="2">
        <v>449</v>
      </c>
      <c r="N211" s="2">
        <v>468</v>
      </c>
      <c r="O211" s="2">
        <v>719</v>
      </c>
      <c r="P211" s="2">
        <v>794</v>
      </c>
    </row>
    <row r="212" spans="1:37" x14ac:dyDescent="0.35">
      <c r="A212" t="s">
        <v>48</v>
      </c>
      <c r="B212" t="s">
        <v>0</v>
      </c>
      <c r="C212" s="2">
        <v>13026</v>
      </c>
      <c r="D212" s="2">
        <v>13026</v>
      </c>
      <c r="E212" s="2">
        <v>13026</v>
      </c>
      <c r="F212" s="2">
        <v>13026</v>
      </c>
      <c r="G212" s="2">
        <v>13026</v>
      </c>
      <c r="H212" s="2">
        <v>13026</v>
      </c>
      <c r="I212" s="2">
        <v>13026</v>
      </c>
      <c r="J212" s="2">
        <v>13026</v>
      </c>
      <c r="K212" s="2">
        <v>13026</v>
      </c>
      <c r="L212" s="2">
        <v>13026</v>
      </c>
      <c r="M212" s="2">
        <v>13026</v>
      </c>
      <c r="N212" s="2">
        <v>13026</v>
      </c>
      <c r="O212" s="2">
        <v>13026</v>
      </c>
      <c r="P212" s="2">
        <v>13026</v>
      </c>
    </row>
    <row r="216" spans="1:37" x14ac:dyDescent="0.35">
      <c r="A216" t="s">
        <v>0</v>
      </c>
      <c r="B216" t="s">
        <v>0</v>
      </c>
      <c r="C216" t="s">
        <v>0</v>
      </c>
      <c r="D216" t="s">
        <v>0</v>
      </c>
      <c r="E216" t="s">
        <v>0</v>
      </c>
      <c r="F216" t="s">
        <v>0</v>
      </c>
      <c r="G216" t="s">
        <v>0</v>
      </c>
      <c r="H216" t="s">
        <v>0</v>
      </c>
      <c r="I216" t="s">
        <v>0</v>
      </c>
      <c r="J216" t="s">
        <v>0</v>
      </c>
    </row>
    <row r="217" spans="1:37" x14ac:dyDescent="0.35">
      <c r="A217" t="s">
        <v>0</v>
      </c>
      <c r="B217" t="s">
        <v>0</v>
      </c>
      <c r="C217" t="s">
        <v>0</v>
      </c>
      <c r="D217" t="s">
        <v>0</v>
      </c>
      <c r="E217" t="s">
        <v>0</v>
      </c>
      <c r="F217" t="s">
        <v>0</v>
      </c>
      <c r="G217" t="s">
        <v>0</v>
      </c>
      <c r="H217" t="s">
        <v>0</v>
      </c>
      <c r="I217" t="s">
        <v>0</v>
      </c>
      <c r="J217" t="s">
        <v>0</v>
      </c>
    </row>
    <row r="218" spans="1:37" x14ac:dyDescent="0.35">
      <c r="A218" t="s">
        <v>0</v>
      </c>
      <c r="B218" t="s">
        <v>0</v>
      </c>
      <c r="C218" t="s">
        <v>0</v>
      </c>
      <c r="D218" t="s">
        <v>0</v>
      </c>
      <c r="E218" t="s">
        <v>0</v>
      </c>
      <c r="F218" t="s">
        <v>0</v>
      </c>
      <c r="G218" t="s">
        <v>0</v>
      </c>
      <c r="H218" t="s">
        <v>0</v>
      </c>
      <c r="I218" t="s">
        <v>0</v>
      </c>
      <c r="J218" t="s">
        <v>0</v>
      </c>
    </row>
    <row r="219" spans="1:37" x14ac:dyDescent="0.35">
      <c r="A219" t="s">
        <v>0</v>
      </c>
      <c r="B219" t="s">
        <v>0</v>
      </c>
      <c r="C219" t="s">
        <v>0</v>
      </c>
      <c r="D219" t="s">
        <v>0</v>
      </c>
      <c r="E219" t="s">
        <v>0</v>
      </c>
      <c r="F219" t="s">
        <v>0</v>
      </c>
      <c r="G219" t="s">
        <v>0</v>
      </c>
      <c r="H219" t="s">
        <v>0</v>
      </c>
      <c r="I219" t="s">
        <v>0</v>
      </c>
      <c r="J219" t="s">
        <v>0</v>
      </c>
    </row>
    <row r="220" spans="1:37" x14ac:dyDescent="0.35">
      <c r="A220" t="s">
        <v>0</v>
      </c>
      <c r="B220" t="s">
        <v>0</v>
      </c>
      <c r="C220" t="s">
        <v>0</v>
      </c>
      <c r="D220" t="s">
        <v>0</v>
      </c>
      <c r="E220" t="s">
        <v>0</v>
      </c>
      <c r="F220" t="s">
        <v>0</v>
      </c>
      <c r="G220" t="s">
        <v>0</v>
      </c>
      <c r="H220" t="s">
        <v>0</v>
      </c>
      <c r="I220" t="s">
        <v>0</v>
      </c>
      <c r="J220" t="s">
        <v>0</v>
      </c>
    </row>
    <row r="221" spans="1:37" x14ac:dyDescent="0.35">
      <c r="A221" t="s">
        <v>0</v>
      </c>
      <c r="B221" t="s">
        <v>0</v>
      </c>
      <c r="C221" t="s">
        <v>0</v>
      </c>
      <c r="D221" t="s">
        <v>0</v>
      </c>
      <c r="E221" t="s">
        <v>0</v>
      </c>
      <c r="F221" t="s">
        <v>0</v>
      </c>
      <c r="G221" t="s">
        <v>0</v>
      </c>
      <c r="H221" t="s">
        <v>0</v>
      </c>
      <c r="I221" t="s">
        <v>0</v>
      </c>
      <c r="J221" t="s">
        <v>0</v>
      </c>
    </row>
    <row r="222" spans="1:37" x14ac:dyDescent="0.35">
      <c r="A222" t="s">
        <v>0</v>
      </c>
      <c r="B222" t="s">
        <v>0</v>
      </c>
      <c r="C222" t="s">
        <v>0</v>
      </c>
      <c r="D222" t="s">
        <v>0</v>
      </c>
      <c r="E222" t="s">
        <v>0</v>
      </c>
      <c r="F222" t="s">
        <v>0</v>
      </c>
      <c r="G222" t="s">
        <v>0</v>
      </c>
      <c r="H222" t="s">
        <v>0</v>
      </c>
      <c r="I222" t="s">
        <v>0</v>
      </c>
      <c r="J222" t="s">
        <v>0</v>
      </c>
    </row>
    <row r="223" spans="1:37" x14ac:dyDescent="0.35">
      <c r="A223" s="291" t="s">
        <v>107</v>
      </c>
      <c r="B223" s="291" t="s">
        <v>2</v>
      </c>
      <c r="C223" s="291" t="s">
        <v>3</v>
      </c>
      <c r="D223" t="s">
        <v>4</v>
      </c>
      <c r="E223" t="s">
        <v>5</v>
      </c>
      <c r="F223" t="s">
        <v>6</v>
      </c>
      <c r="G223" t="s">
        <v>7</v>
      </c>
      <c r="H223" t="s">
        <v>8</v>
      </c>
      <c r="I223" t="s">
        <v>9</v>
      </c>
      <c r="J223" t="s">
        <v>10</v>
      </c>
    </row>
    <row r="224" spans="1:37" x14ac:dyDescent="0.35">
      <c r="A224" s="291" t="s">
        <v>0</v>
      </c>
      <c r="B224" s="291" t="s">
        <v>0</v>
      </c>
      <c r="C224" s="291" t="s">
        <v>17</v>
      </c>
      <c r="D224" t="s">
        <v>520</v>
      </c>
      <c r="E224" t="s">
        <v>521</v>
      </c>
      <c r="F224" t="s">
        <v>522</v>
      </c>
      <c r="G224" t="s">
        <v>523</v>
      </c>
      <c r="H224" t="s">
        <v>524</v>
      </c>
      <c r="I224" t="s">
        <v>525</v>
      </c>
      <c r="J224" t="s">
        <v>526</v>
      </c>
      <c r="AB224" t="s">
        <v>2526</v>
      </c>
      <c r="AC224" t="s">
        <v>2525</v>
      </c>
      <c r="AD224" t="s">
        <v>2524</v>
      </c>
      <c r="AE224" t="s">
        <v>2523</v>
      </c>
      <c r="AF224" t="s">
        <v>759</v>
      </c>
      <c r="AG224" t="s">
        <v>2522</v>
      </c>
      <c r="AH224" t="s">
        <v>2521</v>
      </c>
      <c r="AI224" t="s">
        <v>2520</v>
      </c>
      <c r="AJ224" t="s">
        <v>2519</v>
      </c>
      <c r="AK224" t="s">
        <v>2518</v>
      </c>
    </row>
    <row r="225" spans="1:37" x14ac:dyDescent="0.35">
      <c r="A225" s="291" t="s">
        <v>527</v>
      </c>
      <c r="B225" s="291" t="s">
        <v>33</v>
      </c>
      <c r="C225" s="293">
        <v>518</v>
      </c>
      <c r="D225" s="1">
        <v>15</v>
      </c>
      <c r="E225" s="1">
        <v>-533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X225" t="str">
        <f>LEFT(MID(A225,FIND("(",A225)+1,LEN(A225)),FIND(")",MID(A225,FIND("(",A225)+1,LEN(A225)))-1)</f>
        <v>FG</v>
      </c>
      <c r="Z225" t="str">
        <f>Y226</f>
        <v>Excluded</v>
      </c>
      <c r="AB225">
        <v>6</v>
      </c>
      <c r="AC225" s="238">
        <v>21903</v>
      </c>
      <c r="AD225" s="238">
        <f>AH225+AF225</f>
        <v>11533</v>
      </c>
      <c r="AE225" s="227">
        <f>SUM(AD225/AC225*100)</f>
        <v>52.65488745833904</v>
      </c>
      <c r="AF225">
        <v>133</v>
      </c>
      <c r="AG225" s="227">
        <f>SUM(AF225/AC225*100)</f>
        <v>0.60722275487376154</v>
      </c>
      <c r="AH225" s="238">
        <v>11400</v>
      </c>
      <c r="AI225">
        <v>12</v>
      </c>
      <c r="AJ225">
        <v>2</v>
      </c>
      <c r="AK225" s="227">
        <f>SUM(AJ225/AI225*100)</f>
        <v>16.666666666666664</v>
      </c>
    </row>
    <row r="226" spans="1:37" x14ac:dyDescent="0.35">
      <c r="A226" s="291" t="s">
        <v>0</v>
      </c>
      <c r="B226" s="291" t="s">
        <v>0</v>
      </c>
      <c r="C226" s="293">
        <v>518</v>
      </c>
      <c r="D226" s="2">
        <v>533</v>
      </c>
      <c r="E226" s="2">
        <v>0</v>
      </c>
      <c r="F226" s="2">
        <v>0</v>
      </c>
      <c r="G226" s="2">
        <v>0</v>
      </c>
      <c r="H226" s="2">
        <v>0</v>
      </c>
      <c r="I226" s="2">
        <v>0</v>
      </c>
      <c r="J226" s="2">
        <v>0</v>
      </c>
      <c r="Y226" t="str">
        <f>IF(EXACT(A225,UPPER(A225)),"Elected","Excluded")</f>
        <v>Excluded</v>
      </c>
    </row>
    <row r="227" spans="1:37" x14ac:dyDescent="0.35">
      <c r="A227" s="291" t="s">
        <v>528</v>
      </c>
      <c r="B227" s="291" t="s">
        <v>33</v>
      </c>
      <c r="C227" s="293">
        <v>990</v>
      </c>
      <c r="D227" s="1">
        <v>20</v>
      </c>
      <c r="E227" s="1">
        <v>31</v>
      </c>
      <c r="F227" s="1">
        <v>71</v>
      </c>
      <c r="G227" s="1">
        <v>51</v>
      </c>
      <c r="H227" s="1">
        <v>5</v>
      </c>
      <c r="I227" s="1">
        <v>45</v>
      </c>
      <c r="J227" s="1">
        <v>27</v>
      </c>
      <c r="X227" t="str">
        <f t="shared" ref="X227" si="203">LEFT(MID(A227,FIND("(",A227)+1,LEN(A227)),FIND(")",MID(A227,FIND("(",A227)+1,LEN(A227)))-1)</f>
        <v>FF</v>
      </c>
      <c r="Z227" t="str">
        <f>Y228</f>
        <v>Excluded</v>
      </c>
      <c r="AC227" t="s">
        <v>3692</v>
      </c>
      <c r="AD227" t="s">
        <v>3693</v>
      </c>
    </row>
    <row r="228" spans="1:37" x14ac:dyDescent="0.35">
      <c r="A228" s="291" t="s">
        <v>0</v>
      </c>
      <c r="B228" s="291" t="s">
        <v>0</v>
      </c>
      <c r="C228" s="293">
        <v>990</v>
      </c>
      <c r="D228" s="2">
        <v>1010</v>
      </c>
      <c r="E228" s="2">
        <v>1041</v>
      </c>
      <c r="F228" s="2">
        <v>1112</v>
      </c>
      <c r="G228" s="2">
        <v>1163</v>
      </c>
      <c r="H228" s="2">
        <v>1168</v>
      </c>
      <c r="I228" s="2">
        <v>1213</v>
      </c>
      <c r="J228" s="2">
        <v>1240</v>
      </c>
      <c r="Y228" t="str">
        <f t="shared" ref="Y228" si="204">IF(EXACT(A227,UPPER(A227)),"Elected","Excluded")</f>
        <v>Excluded</v>
      </c>
      <c r="AC228">
        <v>5</v>
      </c>
      <c r="AD228">
        <v>4</v>
      </c>
    </row>
    <row r="229" spans="1:37" x14ac:dyDescent="0.35">
      <c r="A229" s="291" t="s">
        <v>529</v>
      </c>
      <c r="B229" s="291" t="s">
        <v>33</v>
      </c>
      <c r="C229" s="293">
        <v>1193</v>
      </c>
      <c r="D229" s="1">
        <v>22</v>
      </c>
      <c r="E229" s="1">
        <v>47</v>
      </c>
      <c r="F229" s="1">
        <v>236</v>
      </c>
      <c r="G229" s="1">
        <v>131</v>
      </c>
      <c r="H229" s="1">
        <v>0</v>
      </c>
      <c r="I229" s="1">
        <v>0</v>
      </c>
      <c r="J229" s="1">
        <v>0</v>
      </c>
      <c r="X229" t="str">
        <f t="shared" ref="X229" si="205">LEFT(MID(A229,FIND("(",A229)+1,LEN(A229)),FIND(")",MID(A229,FIND("(",A229)+1,LEN(A229)))-1)</f>
        <v>SF</v>
      </c>
      <c r="Z229" t="str">
        <f t="shared" ref="Z229" si="206">Y230</f>
        <v>Elected</v>
      </c>
    </row>
    <row r="230" spans="1:37" x14ac:dyDescent="0.35">
      <c r="A230" s="291" t="s">
        <v>0</v>
      </c>
      <c r="B230" s="291" t="s">
        <v>0</v>
      </c>
      <c r="C230" s="293">
        <v>1193</v>
      </c>
      <c r="D230" s="2">
        <v>1215</v>
      </c>
      <c r="E230" s="2">
        <v>1262</v>
      </c>
      <c r="F230" s="2">
        <v>1498</v>
      </c>
      <c r="G230" s="2">
        <v>1629</v>
      </c>
      <c r="H230" s="2">
        <v>1629</v>
      </c>
      <c r="I230" s="2">
        <v>1629</v>
      </c>
      <c r="J230" s="2">
        <v>1629</v>
      </c>
      <c r="Y230" t="str">
        <f t="shared" ref="Y230" si="207">IF(EXACT(A229,UPPER(A229)),"Elected","Excluded")</f>
        <v>Elected</v>
      </c>
    </row>
    <row r="231" spans="1:37" x14ac:dyDescent="0.35">
      <c r="A231" s="291" t="s">
        <v>530</v>
      </c>
      <c r="B231" s="291" t="s">
        <v>33</v>
      </c>
      <c r="C231" s="293">
        <v>1261</v>
      </c>
      <c r="D231" s="1">
        <v>24</v>
      </c>
      <c r="E231" s="1">
        <v>197</v>
      </c>
      <c r="F231" s="1">
        <v>11</v>
      </c>
      <c r="G231" s="1">
        <v>69</v>
      </c>
      <c r="H231" s="1">
        <v>14</v>
      </c>
      <c r="I231" s="1">
        <v>62</v>
      </c>
      <c r="J231" s="1">
        <v>0</v>
      </c>
      <c r="X231" t="str">
        <f t="shared" ref="X231" si="208">LEFT(MID(A231,FIND("(",A231)+1,LEN(A231)),FIND(")",MID(A231,FIND("(",A231)+1,LEN(A231)))-1)</f>
        <v>FG</v>
      </c>
      <c r="Z231" t="str">
        <f t="shared" ref="Z231" si="209">Y232</f>
        <v>Elected</v>
      </c>
    </row>
    <row r="232" spans="1:37" x14ac:dyDescent="0.35">
      <c r="A232" s="291" t="s">
        <v>0</v>
      </c>
      <c r="B232" s="291" t="s">
        <v>0</v>
      </c>
      <c r="C232" s="293">
        <v>1261</v>
      </c>
      <c r="D232" s="2">
        <v>1285</v>
      </c>
      <c r="E232" s="2">
        <v>1482</v>
      </c>
      <c r="F232" s="2">
        <v>1493</v>
      </c>
      <c r="G232" s="2">
        <v>1562</v>
      </c>
      <c r="H232" s="2">
        <v>1576</v>
      </c>
      <c r="I232" s="2">
        <v>1638</v>
      </c>
      <c r="J232" s="2">
        <v>1638</v>
      </c>
      <c r="Y232" t="str">
        <f t="shared" ref="Y232" si="210">IF(EXACT(A231,UPPER(A231)),"Elected","Excluded")</f>
        <v>Elected</v>
      </c>
    </row>
    <row r="233" spans="1:37" x14ac:dyDescent="0.35">
      <c r="A233" s="291" t="s">
        <v>2956</v>
      </c>
      <c r="B233" s="291" t="s">
        <v>33</v>
      </c>
      <c r="C233" s="293">
        <v>1199</v>
      </c>
      <c r="D233" s="1">
        <v>54</v>
      </c>
      <c r="E233" s="1">
        <v>25</v>
      </c>
      <c r="F233" s="1">
        <v>60</v>
      </c>
      <c r="G233" s="1">
        <v>155</v>
      </c>
      <c r="H233" s="1">
        <v>21</v>
      </c>
      <c r="I233" s="1">
        <v>425</v>
      </c>
      <c r="J233" s="1">
        <v>-310</v>
      </c>
      <c r="X233" t="str">
        <f t="shared" ref="X233" si="211">LEFT(MID(A233,FIND("(",A233)+1,LEN(A233)),FIND(")",MID(A233,FIND("(",A233)+1,LEN(A233)))-1)</f>
        <v>NON-P</v>
      </c>
      <c r="Z233" t="str">
        <f>Y234</f>
        <v>Elected</v>
      </c>
    </row>
    <row r="234" spans="1:37" x14ac:dyDescent="0.35">
      <c r="A234" s="291" t="s">
        <v>0</v>
      </c>
      <c r="B234" s="291" t="s">
        <v>0</v>
      </c>
      <c r="C234" s="293">
        <v>1199</v>
      </c>
      <c r="D234" s="2">
        <v>1253</v>
      </c>
      <c r="E234" s="2">
        <v>1278</v>
      </c>
      <c r="F234" s="2">
        <v>1338</v>
      </c>
      <c r="G234" s="2">
        <v>1493</v>
      </c>
      <c r="H234" s="2">
        <v>1514</v>
      </c>
      <c r="I234" s="2">
        <v>1939</v>
      </c>
      <c r="J234" s="2">
        <v>1629</v>
      </c>
      <c r="Y234" t="str">
        <f t="shared" ref="Y234" si="212">IF(EXACT(A233,UPPER(A233)),"Elected","Excluded")</f>
        <v>Elected</v>
      </c>
    </row>
    <row r="235" spans="1:37" x14ac:dyDescent="0.35">
      <c r="A235" s="291" t="s">
        <v>2957</v>
      </c>
      <c r="B235" s="291" t="s">
        <v>33</v>
      </c>
      <c r="C235" s="293">
        <v>880</v>
      </c>
      <c r="D235" s="1">
        <v>91</v>
      </c>
      <c r="E235" s="1">
        <v>28</v>
      </c>
      <c r="F235" s="1">
        <v>30</v>
      </c>
      <c r="G235" s="1">
        <v>75</v>
      </c>
      <c r="H235" s="1">
        <v>23</v>
      </c>
      <c r="I235" s="1">
        <v>-1127</v>
      </c>
      <c r="J235" s="1">
        <v>0</v>
      </c>
      <c r="X235" t="str">
        <f t="shared" ref="X235" si="213">LEFT(MID(A235,FIND("(",A235)+1,LEN(A235)),FIND(")",MID(A235,FIND("(",A235)+1,LEN(A235)))-1)</f>
        <v>NON-P</v>
      </c>
      <c r="Z235" t="str">
        <f t="shared" ref="Z235" si="214">Y236</f>
        <v>Excluded</v>
      </c>
    </row>
    <row r="236" spans="1:37" x14ac:dyDescent="0.35">
      <c r="A236" s="291" t="s">
        <v>0</v>
      </c>
      <c r="B236" s="291" t="s">
        <v>0</v>
      </c>
      <c r="C236" s="293">
        <v>880</v>
      </c>
      <c r="D236" s="2">
        <v>971</v>
      </c>
      <c r="E236" s="2">
        <v>999</v>
      </c>
      <c r="F236" s="2">
        <v>1029</v>
      </c>
      <c r="G236" s="2">
        <v>1104</v>
      </c>
      <c r="H236" s="2">
        <v>1127</v>
      </c>
      <c r="I236" s="2">
        <v>0</v>
      </c>
      <c r="J236" s="2">
        <v>0</v>
      </c>
      <c r="Y236" t="str">
        <f t="shared" ref="Y236" si="215">IF(EXACT(A235,UPPER(A235)),"Elected","Excluded")</f>
        <v>Excluded</v>
      </c>
    </row>
    <row r="237" spans="1:37" x14ac:dyDescent="0.35">
      <c r="A237" s="291" t="s">
        <v>2936</v>
      </c>
      <c r="B237" s="291" t="s">
        <v>31</v>
      </c>
      <c r="C237" s="293">
        <v>434</v>
      </c>
      <c r="D237" s="1">
        <v>-434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X237" t="str">
        <f t="shared" ref="X237" si="216">LEFT(MID(A237,FIND("(",A237)+1,LEN(A237)),FIND(")",MID(A237,FIND("(",A237)+1,LEN(A237)))-1)</f>
        <v>ANT</v>
      </c>
      <c r="Z237" t="str">
        <f t="shared" ref="Z237" si="217">Y238</f>
        <v>Excluded</v>
      </c>
    </row>
    <row r="238" spans="1:37" x14ac:dyDescent="0.35">
      <c r="A238" s="291" t="s">
        <v>0</v>
      </c>
      <c r="B238" s="291" t="s">
        <v>0</v>
      </c>
      <c r="C238" s="293">
        <v>434</v>
      </c>
      <c r="D238" s="2">
        <v>0</v>
      </c>
      <c r="E238" s="2">
        <v>0</v>
      </c>
      <c r="F238" s="2">
        <v>0</v>
      </c>
      <c r="G238" s="2">
        <v>0</v>
      </c>
      <c r="H238" s="2">
        <v>0</v>
      </c>
      <c r="I238" s="2">
        <v>0</v>
      </c>
      <c r="J238" s="2">
        <v>0</v>
      </c>
      <c r="Y238" t="str">
        <f t="shared" ref="Y238" si="218">IF(EXACT(A237,UPPER(A237)),"Elected","Excluded")</f>
        <v>Excluded</v>
      </c>
    </row>
    <row r="239" spans="1:37" x14ac:dyDescent="0.35">
      <c r="A239" s="291" t="s">
        <v>531</v>
      </c>
      <c r="B239" s="291" t="s">
        <v>33</v>
      </c>
      <c r="C239" s="293">
        <v>625</v>
      </c>
      <c r="D239" s="1">
        <v>13</v>
      </c>
      <c r="E239" s="1">
        <v>4</v>
      </c>
      <c r="F239" s="1">
        <v>-642</v>
      </c>
      <c r="G239" s="1">
        <v>0</v>
      </c>
      <c r="H239" s="1">
        <v>0</v>
      </c>
      <c r="I239" s="1">
        <v>0</v>
      </c>
      <c r="J239" s="1">
        <v>0</v>
      </c>
      <c r="X239" t="str">
        <f t="shared" ref="X239" si="219">LEFT(MID(A239,FIND("(",A239)+1,LEN(A239)),FIND(")",MID(A239,FIND("(",A239)+1,LEN(A239)))-1)</f>
        <v>SF</v>
      </c>
      <c r="Z239" t="str">
        <f t="shared" ref="Z239" si="220">Y240</f>
        <v>Excluded</v>
      </c>
    </row>
    <row r="240" spans="1:37" x14ac:dyDescent="0.35">
      <c r="A240" s="291" t="s">
        <v>0</v>
      </c>
      <c r="B240" s="291" t="s">
        <v>0</v>
      </c>
      <c r="C240" s="293">
        <v>625</v>
      </c>
      <c r="D240" s="2">
        <v>638</v>
      </c>
      <c r="E240" s="2">
        <v>642</v>
      </c>
      <c r="F240" s="2">
        <v>0</v>
      </c>
      <c r="G240" s="2">
        <v>0</v>
      </c>
      <c r="H240" s="2">
        <v>0</v>
      </c>
      <c r="I240" s="2">
        <v>0</v>
      </c>
      <c r="J240" s="2">
        <v>0</v>
      </c>
      <c r="Y240" t="str">
        <f t="shared" ref="Y240" si="221">IF(EXACT(A239,UPPER(A239)),"Elected","Excluded")</f>
        <v>Excluded</v>
      </c>
    </row>
    <row r="241" spans="1:26" x14ac:dyDescent="0.35">
      <c r="A241" s="291" t="s">
        <v>532</v>
      </c>
      <c r="B241" s="291" t="s">
        <v>33</v>
      </c>
      <c r="C241" s="293">
        <v>1171</v>
      </c>
      <c r="D241" s="1">
        <v>27</v>
      </c>
      <c r="E241" s="1">
        <v>73</v>
      </c>
      <c r="F241" s="1">
        <v>11</v>
      </c>
      <c r="G241" s="1">
        <v>76</v>
      </c>
      <c r="H241" s="1">
        <v>11</v>
      </c>
      <c r="I241" s="1">
        <v>105</v>
      </c>
      <c r="J241" s="1">
        <v>34</v>
      </c>
      <c r="X241" t="str">
        <f t="shared" ref="X241" si="222">LEFT(MID(A241,FIND("(",A241)+1,LEN(A241)),FIND(")",MID(A241,FIND("(",A241)+1,LEN(A241)))-1)</f>
        <v>FF</v>
      </c>
      <c r="Z241" t="str">
        <f t="shared" ref="Z241" si="223">Y242</f>
        <v>Elected</v>
      </c>
    </row>
    <row r="242" spans="1:26" x14ac:dyDescent="0.35">
      <c r="A242" s="291" t="s">
        <v>0</v>
      </c>
      <c r="B242" s="291" t="s">
        <v>0</v>
      </c>
      <c r="C242" s="293">
        <v>1171</v>
      </c>
      <c r="D242" s="2">
        <v>1198</v>
      </c>
      <c r="E242" s="2">
        <v>1271</v>
      </c>
      <c r="F242" s="2">
        <v>1282</v>
      </c>
      <c r="G242" s="2">
        <v>1358</v>
      </c>
      <c r="H242" s="2">
        <v>1369</v>
      </c>
      <c r="I242" s="2">
        <v>1474</v>
      </c>
      <c r="J242" s="2">
        <v>1508</v>
      </c>
      <c r="Y242" t="str">
        <f t="shared" ref="Y242" si="224">IF(EXACT(A241,UPPER(A241)),"Elected","Excluded")</f>
        <v>Elected</v>
      </c>
    </row>
    <row r="243" spans="1:26" x14ac:dyDescent="0.35">
      <c r="A243" s="291" t="s">
        <v>533</v>
      </c>
      <c r="B243" s="291" t="s">
        <v>31</v>
      </c>
      <c r="C243" s="293">
        <v>839</v>
      </c>
      <c r="D243" s="1">
        <v>35</v>
      </c>
      <c r="E243" s="1">
        <v>20</v>
      </c>
      <c r="F243" s="1">
        <v>163</v>
      </c>
      <c r="G243" s="1">
        <v>136</v>
      </c>
      <c r="H243" s="1">
        <v>29</v>
      </c>
      <c r="I243" s="1">
        <v>99</v>
      </c>
      <c r="J243" s="1">
        <v>36</v>
      </c>
      <c r="X243" t="str">
        <f t="shared" ref="X243" si="225">LEFT(MID(A243,FIND("(",A243)+1,LEN(A243)),FIND(")",MID(A243,FIND("(",A243)+1,LEN(A243)))-1)</f>
        <v>SF</v>
      </c>
      <c r="Z243" t="str">
        <f t="shared" ref="Z243" si="226">Y244</f>
        <v>Elected</v>
      </c>
    </row>
    <row r="244" spans="1:26" x14ac:dyDescent="0.35">
      <c r="A244" s="291" t="s">
        <v>0</v>
      </c>
      <c r="B244" s="291" t="s">
        <v>0</v>
      </c>
      <c r="C244" s="293">
        <v>839</v>
      </c>
      <c r="D244" s="2">
        <v>874</v>
      </c>
      <c r="E244" s="2">
        <v>894</v>
      </c>
      <c r="F244" s="2">
        <v>1057</v>
      </c>
      <c r="G244" s="2">
        <v>1193</v>
      </c>
      <c r="H244" s="2">
        <v>1222</v>
      </c>
      <c r="I244" s="2">
        <v>1321</v>
      </c>
      <c r="J244" s="2">
        <v>1357</v>
      </c>
      <c r="Y244" t="str">
        <f t="shared" ref="Y244" si="227">IF(EXACT(A243,UPPER(A243)),"Elected","Excluded")</f>
        <v>Elected</v>
      </c>
    </row>
    <row r="245" spans="1:26" x14ac:dyDescent="0.35">
      <c r="A245" s="291" t="s">
        <v>2958</v>
      </c>
      <c r="B245" s="291" t="s">
        <v>33</v>
      </c>
      <c r="C245" s="293">
        <v>1410</v>
      </c>
      <c r="D245" s="1">
        <v>48</v>
      </c>
      <c r="E245" s="1">
        <v>64</v>
      </c>
      <c r="F245" s="1">
        <v>3</v>
      </c>
      <c r="G245" s="1">
        <v>207</v>
      </c>
      <c r="H245" s="1">
        <v>-103</v>
      </c>
      <c r="I245" s="1">
        <v>0</v>
      </c>
      <c r="J245" s="1">
        <v>0</v>
      </c>
      <c r="X245" t="str">
        <f t="shared" ref="X245" si="228">LEFT(MID(A245,FIND("(",A245)+1,LEN(A245)),FIND(")",MID(A245,FIND("(",A245)+1,LEN(A245)))-1)</f>
        <v>NON-P</v>
      </c>
      <c r="Z245" t="str">
        <f t="shared" ref="Z245" si="229">Y246</f>
        <v>Elected</v>
      </c>
    </row>
    <row r="246" spans="1:26" x14ac:dyDescent="0.35">
      <c r="A246" s="291" t="s">
        <v>0</v>
      </c>
      <c r="B246" s="291" t="s">
        <v>0</v>
      </c>
      <c r="C246" s="293">
        <v>1410</v>
      </c>
      <c r="D246" s="2">
        <v>1458</v>
      </c>
      <c r="E246" s="2">
        <v>1522</v>
      </c>
      <c r="F246" s="2">
        <v>1525</v>
      </c>
      <c r="G246" s="2">
        <v>1732</v>
      </c>
      <c r="H246" s="2">
        <v>1629</v>
      </c>
      <c r="I246" s="2">
        <v>1629</v>
      </c>
      <c r="J246" s="2">
        <v>1629</v>
      </c>
      <c r="Y246" t="str">
        <f t="shared" ref="Y246" si="230">IF(EXACT(A245,UPPER(A245)),"Elected","Excluded")</f>
        <v>Elected</v>
      </c>
    </row>
    <row r="247" spans="1:26" x14ac:dyDescent="0.35">
      <c r="A247" s="291" t="s">
        <v>534</v>
      </c>
      <c r="B247" s="291" t="s">
        <v>33</v>
      </c>
      <c r="C247" s="293">
        <v>880</v>
      </c>
      <c r="D247" s="1">
        <v>59</v>
      </c>
      <c r="E247" s="1">
        <v>19</v>
      </c>
      <c r="F247" s="1">
        <v>27</v>
      </c>
      <c r="G247" s="1">
        <v>-985</v>
      </c>
      <c r="H247" s="1">
        <v>0</v>
      </c>
      <c r="I247" s="1">
        <v>0</v>
      </c>
      <c r="J247" s="1">
        <v>0</v>
      </c>
      <c r="X247" t="str">
        <f t="shared" ref="X247" si="231">LEFT(MID(A247,FIND("(",A247)+1,LEN(A247)),FIND(")",MID(A247,FIND("(",A247)+1,LEN(A247)))-1)</f>
        <v>100R</v>
      </c>
      <c r="Z247" t="str">
        <f t="shared" ref="Z247" si="232">Y248</f>
        <v>Excluded</v>
      </c>
    </row>
    <row r="248" spans="1:26" x14ac:dyDescent="0.35">
      <c r="A248" s="291" t="s">
        <v>0</v>
      </c>
      <c r="B248" s="291" t="s">
        <v>0</v>
      </c>
      <c r="C248" s="293">
        <v>880</v>
      </c>
      <c r="D248" s="2">
        <v>939</v>
      </c>
      <c r="E248" s="2">
        <v>958</v>
      </c>
      <c r="F248" s="2">
        <v>985</v>
      </c>
      <c r="G248" s="2">
        <v>0</v>
      </c>
      <c r="H248" s="2">
        <v>0</v>
      </c>
      <c r="I248" s="2">
        <v>0</v>
      </c>
      <c r="J248" s="2">
        <v>0</v>
      </c>
      <c r="Y248" t="str">
        <f t="shared" ref="Y248" si="233">IF(EXACT(A247,UPPER(A247)),"Elected","Excluded")</f>
        <v>Excluded</v>
      </c>
    </row>
    <row r="249" spans="1:26" x14ac:dyDescent="0.35">
      <c r="A249" s="291" t="s">
        <v>47</v>
      </c>
      <c r="B249" s="291" t="s">
        <v>0</v>
      </c>
      <c r="C249" s="292">
        <v>0</v>
      </c>
      <c r="D249" s="1">
        <f>(D225+D227+D229+D231+D233+D235+D237+D239+D241+D243+D245+D247)*(-1)</f>
        <v>26</v>
      </c>
      <c r="E249" s="1">
        <f t="shared" ref="E249:J249" si="234">(E225+E227+E229+E231+E233+E235+E237+E239+E241+E243+E245+E247)*(-1)</f>
        <v>25</v>
      </c>
      <c r="F249" s="1">
        <f t="shared" si="234"/>
        <v>30</v>
      </c>
      <c r="G249" s="1">
        <f t="shared" si="234"/>
        <v>85</v>
      </c>
      <c r="H249" s="1">
        <f t="shared" si="234"/>
        <v>0</v>
      </c>
      <c r="I249" s="1">
        <f t="shared" si="234"/>
        <v>391</v>
      </c>
      <c r="J249" s="1">
        <f t="shared" si="234"/>
        <v>213</v>
      </c>
    </row>
    <row r="250" spans="1:26" x14ac:dyDescent="0.35">
      <c r="A250" s="291" t="s">
        <v>0</v>
      </c>
      <c r="B250" s="291" t="s">
        <v>0</v>
      </c>
      <c r="C250" s="293">
        <v>0</v>
      </c>
      <c r="D250" s="2">
        <v>26</v>
      </c>
      <c r="E250" s="2">
        <v>51</v>
      </c>
      <c r="F250" s="2">
        <v>81</v>
      </c>
      <c r="G250" s="2">
        <v>166</v>
      </c>
      <c r="H250" s="2">
        <v>166</v>
      </c>
      <c r="I250" s="2">
        <v>557</v>
      </c>
      <c r="J250" s="2">
        <v>770</v>
      </c>
    </row>
    <row r="251" spans="1:26" x14ac:dyDescent="0.35">
      <c r="A251" t="s">
        <v>48</v>
      </c>
      <c r="B251" t="s">
        <v>0</v>
      </c>
      <c r="C251" s="2">
        <v>11400</v>
      </c>
      <c r="D251" s="2">
        <v>11400</v>
      </c>
      <c r="E251" s="2">
        <v>11400</v>
      </c>
      <c r="F251" s="2">
        <v>11400</v>
      </c>
      <c r="G251" s="2">
        <v>11400</v>
      </c>
      <c r="H251" s="2">
        <v>11400</v>
      </c>
      <c r="I251" s="2">
        <v>11400</v>
      </c>
      <c r="J251" s="2">
        <v>11400</v>
      </c>
    </row>
    <row r="255" spans="1:26" x14ac:dyDescent="0.35">
      <c r="A255" t="s">
        <v>0</v>
      </c>
      <c r="B255" t="s">
        <v>0</v>
      </c>
      <c r="C255" t="s">
        <v>0</v>
      </c>
      <c r="D255" t="s">
        <v>0</v>
      </c>
      <c r="E255" t="s">
        <v>0</v>
      </c>
      <c r="F255" t="s">
        <v>0</v>
      </c>
      <c r="G255" t="s">
        <v>0</v>
      </c>
    </row>
    <row r="256" spans="1:26" x14ac:dyDescent="0.35">
      <c r="A256" t="s">
        <v>0</v>
      </c>
      <c r="B256" t="s">
        <v>0</v>
      </c>
      <c r="C256" t="s">
        <v>0</v>
      </c>
      <c r="D256" t="s">
        <v>0</v>
      </c>
      <c r="E256" t="s">
        <v>0</v>
      </c>
      <c r="F256" t="s">
        <v>0</v>
      </c>
      <c r="G256" t="s">
        <v>0</v>
      </c>
    </row>
    <row r="257" spans="1:37" x14ac:dyDescent="0.35">
      <c r="A257" t="s">
        <v>0</v>
      </c>
      <c r="B257" t="s">
        <v>0</v>
      </c>
      <c r="C257" t="s">
        <v>0</v>
      </c>
      <c r="D257" t="s">
        <v>0</v>
      </c>
      <c r="E257" t="s">
        <v>0</v>
      </c>
      <c r="F257" t="s">
        <v>0</v>
      </c>
      <c r="G257" t="s">
        <v>0</v>
      </c>
    </row>
    <row r="258" spans="1:37" x14ac:dyDescent="0.35">
      <c r="A258" t="s">
        <v>0</v>
      </c>
      <c r="B258" t="s">
        <v>0</v>
      </c>
      <c r="C258" t="s">
        <v>0</v>
      </c>
      <c r="D258" t="s">
        <v>0</v>
      </c>
      <c r="E258" t="s">
        <v>0</v>
      </c>
      <c r="F258" t="s">
        <v>0</v>
      </c>
      <c r="G258" t="s">
        <v>0</v>
      </c>
    </row>
    <row r="259" spans="1:37" x14ac:dyDescent="0.35">
      <c r="A259" t="s">
        <v>0</v>
      </c>
      <c r="B259" t="s">
        <v>0</v>
      </c>
      <c r="C259" t="s">
        <v>0</v>
      </c>
      <c r="D259" t="s">
        <v>0</v>
      </c>
      <c r="E259" t="s">
        <v>0</v>
      </c>
      <c r="F259" t="s">
        <v>0</v>
      </c>
      <c r="G259" t="s">
        <v>0</v>
      </c>
    </row>
    <row r="260" spans="1:37" x14ac:dyDescent="0.35">
      <c r="A260" t="s">
        <v>0</v>
      </c>
      <c r="B260" t="s">
        <v>0</v>
      </c>
      <c r="C260" t="s">
        <v>0</v>
      </c>
      <c r="D260" t="s">
        <v>0</v>
      </c>
      <c r="E260" t="s">
        <v>0</v>
      </c>
      <c r="F260" t="s">
        <v>0</v>
      </c>
      <c r="G260" t="s">
        <v>0</v>
      </c>
    </row>
    <row r="261" spans="1:37" x14ac:dyDescent="0.35">
      <c r="A261" t="s">
        <v>0</v>
      </c>
      <c r="B261" t="s">
        <v>0</v>
      </c>
      <c r="C261" t="s">
        <v>0</v>
      </c>
      <c r="D261" t="s">
        <v>0</v>
      </c>
      <c r="E261" t="s">
        <v>0</v>
      </c>
      <c r="F261" t="s">
        <v>0</v>
      </c>
      <c r="G261" t="s">
        <v>0</v>
      </c>
    </row>
    <row r="262" spans="1:37" x14ac:dyDescent="0.35">
      <c r="A262" s="291" t="s">
        <v>131</v>
      </c>
      <c r="B262" s="291" t="s">
        <v>2</v>
      </c>
      <c r="C262" s="291" t="s">
        <v>3</v>
      </c>
      <c r="D262" t="s">
        <v>4</v>
      </c>
      <c r="E262" t="s">
        <v>5</v>
      </c>
      <c r="F262" t="s">
        <v>6</v>
      </c>
      <c r="G262" t="s">
        <v>7</v>
      </c>
    </row>
    <row r="263" spans="1:37" x14ac:dyDescent="0.35">
      <c r="A263" s="291" t="s">
        <v>0</v>
      </c>
      <c r="B263" s="291" t="s">
        <v>0</v>
      </c>
      <c r="C263" s="291" t="s">
        <v>17</v>
      </c>
      <c r="D263" t="s">
        <v>535</v>
      </c>
      <c r="E263" t="s">
        <v>536</v>
      </c>
      <c r="F263" t="s">
        <v>537</v>
      </c>
      <c r="G263" t="s">
        <v>538</v>
      </c>
      <c r="AB263" t="s">
        <v>2526</v>
      </c>
      <c r="AC263" t="s">
        <v>2525</v>
      </c>
      <c r="AD263" t="s">
        <v>2524</v>
      </c>
      <c r="AE263" t="s">
        <v>2523</v>
      </c>
      <c r="AF263" t="s">
        <v>759</v>
      </c>
      <c r="AG263" t="s">
        <v>2522</v>
      </c>
      <c r="AH263" t="s">
        <v>2521</v>
      </c>
      <c r="AI263" t="s">
        <v>2520</v>
      </c>
      <c r="AJ263" t="s">
        <v>2519</v>
      </c>
      <c r="AK263" t="s">
        <v>2518</v>
      </c>
    </row>
    <row r="264" spans="1:37" x14ac:dyDescent="0.35">
      <c r="A264" s="291" t="s">
        <v>539</v>
      </c>
      <c r="B264" s="291" t="s">
        <v>33</v>
      </c>
      <c r="C264" s="293">
        <v>1563</v>
      </c>
      <c r="D264" s="1">
        <v>35</v>
      </c>
      <c r="E264" s="1">
        <v>115</v>
      </c>
      <c r="F264" s="1">
        <v>89</v>
      </c>
      <c r="G264" s="1">
        <v>249</v>
      </c>
      <c r="X264" t="str">
        <f>LEFT(MID(A264,FIND("(",A264)+1,LEN(A264)),FIND(")",MID(A264,FIND("(",A264)+1,LEN(A264)))-1)</f>
        <v>FF</v>
      </c>
      <c r="Z264" t="str">
        <f>Y265</f>
        <v>Elected</v>
      </c>
      <c r="AB264">
        <v>3</v>
      </c>
      <c r="AC264" s="238">
        <v>13178</v>
      </c>
      <c r="AD264" s="238">
        <f>AH264+AF264</f>
        <v>8309</v>
      </c>
      <c r="AE264" s="227">
        <f>SUM(AD264/AC264*100)</f>
        <v>63.052056457732583</v>
      </c>
      <c r="AF264">
        <v>79</v>
      </c>
      <c r="AG264" s="227">
        <f>SUM(AF264/AC264*100)</f>
        <v>0.59948398846562445</v>
      </c>
      <c r="AH264" s="238">
        <v>8230</v>
      </c>
      <c r="AI264">
        <v>9</v>
      </c>
      <c r="AJ264">
        <v>2</v>
      </c>
      <c r="AK264" s="227">
        <f>SUM(AJ264/AI264*100)</f>
        <v>22.222222222222221</v>
      </c>
    </row>
    <row r="265" spans="1:37" x14ac:dyDescent="0.35">
      <c r="A265" s="291" t="s">
        <v>0</v>
      </c>
      <c r="B265" s="291" t="s">
        <v>0</v>
      </c>
      <c r="C265" s="293">
        <v>1563</v>
      </c>
      <c r="D265" s="2">
        <v>1598</v>
      </c>
      <c r="E265" s="2">
        <v>1713</v>
      </c>
      <c r="F265" s="2">
        <v>1802</v>
      </c>
      <c r="G265" s="2">
        <v>2051</v>
      </c>
      <c r="Y265" t="str">
        <f>IF(EXACT(A264,UPPER(A264)),"Elected","Excluded")</f>
        <v>Elected</v>
      </c>
    </row>
    <row r="266" spans="1:37" x14ac:dyDescent="0.35">
      <c r="A266" s="291" t="s">
        <v>2953</v>
      </c>
      <c r="B266" s="291" t="s">
        <v>33</v>
      </c>
      <c r="C266" s="293">
        <v>145</v>
      </c>
      <c r="D266" s="1">
        <v>-145</v>
      </c>
      <c r="E266" s="1">
        <v>0</v>
      </c>
      <c r="F266" s="1">
        <v>0</v>
      </c>
      <c r="G266" s="1">
        <v>0</v>
      </c>
      <c r="X266" t="str">
        <f t="shared" ref="X266" si="235">LEFT(MID(A266,FIND("(",A266)+1,LEN(A266)),FIND(")",MID(A266,FIND("(",A266)+1,LEN(A266)))-1)</f>
        <v>NON-P</v>
      </c>
      <c r="Z266" t="str">
        <f>Y267</f>
        <v>Excluded</v>
      </c>
      <c r="AC266" t="s">
        <v>3692</v>
      </c>
      <c r="AD266" t="s">
        <v>3693</v>
      </c>
    </row>
    <row r="267" spans="1:37" x14ac:dyDescent="0.35">
      <c r="A267" s="291" t="s">
        <v>0</v>
      </c>
      <c r="B267" s="291" t="s">
        <v>0</v>
      </c>
      <c r="C267" s="293">
        <v>145</v>
      </c>
      <c r="D267" s="2">
        <v>0</v>
      </c>
      <c r="E267" s="2">
        <v>0</v>
      </c>
      <c r="F267" s="2">
        <v>0</v>
      </c>
      <c r="G267" s="2">
        <v>0</v>
      </c>
      <c r="Y267" t="str">
        <f t="shared" ref="Y267" si="236">IF(EXACT(A266,UPPER(A266)),"Elected","Excluded")</f>
        <v>Excluded</v>
      </c>
      <c r="AC267">
        <v>3</v>
      </c>
      <c r="AD267">
        <v>2</v>
      </c>
    </row>
    <row r="268" spans="1:37" x14ac:dyDescent="0.35">
      <c r="A268" s="291" t="s">
        <v>2937</v>
      </c>
      <c r="B268" s="291" t="s">
        <v>31</v>
      </c>
      <c r="C268" s="293">
        <v>132</v>
      </c>
      <c r="D268" s="1">
        <v>-132</v>
      </c>
      <c r="E268" s="1">
        <v>0</v>
      </c>
      <c r="F268" s="1">
        <v>0</v>
      </c>
      <c r="G268" s="1">
        <v>0</v>
      </c>
      <c r="X268" t="str">
        <f t="shared" ref="X268" si="237">LEFT(MID(A268,FIND("(",A268)+1,LEN(A268)),FIND(")",MID(A268,FIND("(",A268)+1,LEN(A268)))-1)</f>
        <v>ANT</v>
      </c>
      <c r="Z268" t="str">
        <f t="shared" ref="Z268" si="238">Y269</f>
        <v>Excluded</v>
      </c>
    </row>
    <row r="269" spans="1:37" x14ac:dyDescent="0.35">
      <c r="A269" s="291" t="s">
        <v>0</v>
      </c>
      <c r="B269" s="291" t="s">
        <v>0</v>
      </c>
      <c r="C269" s="293">
        <v>132</v>
      </c>
      <c r="D269" s="2">
        <v>0</v>
      </c>
      <c r="E269" s="2">
        <v>0</v>
      </c>
      <c r="F269" s="2">
        <v>0</v>
      </c>
      <c r="G269" s="2">
        <v>0</v>
      </c>
      <c r="Y269" t="str">
        <f t="shared" ref="Y269" si="239">IF(EXACT(A268,UPPER(A268)),"Elected","Excluded")</f>
        <v>Excluded</v>
      </c>
    </row>
    <row r="270" spans="1:37" x14ac:dyDescent="0.35">
      <c r="A270" s="291" t="s">
        <v>540</v>
      </c>
      <c r="B270" s="291" t="s">
        <v>31</v>
      </c>
      <c r="C270" s="293">
        <v>934</v>
      </c>
      <c r="D270" s="1">
        <v>17</v>
      </c>
      <c r="E270" s="1">
        <v>45</v>
      </c>
      <c r="F270" s="1">
        <v>92</v>
      </c>
      <c r="G270" s="1">
        <v>-1088</v>
      </c>
      <c r="X270" t="str">
        <f t="shared" ref="X270" si="240">LEFT(MID(A270,FIND("(",A270)+1,LEN(A270)),FIND(")",MID(A270,FIND("(",A270)+1,LEN(A270)))-1)</f>
        <v>SF</v>
      </c>
      <c r="Z270" t="str">
        <f t="shared" ref="Z270" si="241">Y271</f>
        <v>Excluded</v>
      </c>
    </row>
    <row r="271" spans="1:37" x14ac:dyDescent="0.35">
      <c r="A271" s="291" t="s">
        <v>0</v>
      </c>
      <c r="B271" s="291" t="s">
        <v>0</v>
      </c>
      <c r="C271" s="293">
        <v>934</v>
      </c>
      <c r="D271" s="2">
        <v>951</v>
      </c>
      <c r="E271" s="2">
        <v>996</v>
      </c>
      <c r="F271" s="2">
        <v>1088</v>
      </c>
      <c r="G271" s="2">
        <v>0</v>
      </c>
      <c r="Y271" t="str">
        <f t="shared" ref="Y271" si="242">IF(EXACT(A270,UPPER(A270)),"Elected","Excluded")</f>
        <v>Excluded</v>
      </c>
    </row>
    <row r="272" spans="1:37" x14ac:dyDescent="0.35">
      <c r="A272" s="291" t="s">
        <v>541</v>
      </c>
      <c r="B272" s="291" t="s">
        <v>33</v>
      </c>
      <c r="C272" s="293">
        <v>502</v>
      </c>
      <c r="D272" s="1">
        <v>62</v>
      </c>
      <c r="E272" s="1">
        <v>39</v>
      </c>
      <c r="F272" s="1">
        <v>-603</v>
      </c>
      <c r="G272" s="1">
        <v>0</v>
      </c>
      <c r="X272" t="str">
        <f t="shared" ref="X272" si="243">LEFT(MID(A272,FIND("(",A272)+1,LEN(A272)),FIND(")",MID(A272,FIND("(",A272)+1,LEN(A272)))-1)</f>
        <v>100R</v>
      </c>
      <c r="Z272" t="str">
        <f>Y273</f>
        <v>Excluded</v>
      </c>
    </row>
    <row r="273" spans="1:37" x14ac:dyDescent="0.35">
      <c r="A273" s="291" t="s">
        <v>0</v>
      </c>
      <c r="B273" s="291" t="s">
        <v>0</v>
      </c>
      <c r="C273" s="293">
        <v>502</v>
      </c>
      <c r="D273" s="2">
        <v>564</v>
      </c>
      <c r="E273" s="2">
        <v>603</v>
      </c>
      <c r="F273" s="2">
        <v>0</v>
      </c>
      <c r="G273" s="2">
        <v>0</v>
      </c>
      <c r="Y273" t="str">
        <f t="shared" ref="Y273" si="244">IF(EXACT(A272,UPPER(A272)),"Elected","Excluded")</f>
        <v>Excluded</v>
      </c>
    </row>
    <row r="274" spans="1:37" x14ac:dyDescent="0.35">
      <c r="A274" s="291" t="s">
        <v>2959</v>
      </c>
      <c r="B274" s="291" t="s">
        <v>33</v>
      </c>
      <c r="C274" s="293">
        <v>1391</v>
      </c>
      <c r="D274" s="1">
        <v>55</v>
      </c>
      <c r="E274" s="1">
        <v>79</v>
      </c>
      <c r="F274" s="1">
        <v>139</v>
      </c>
      <c r="G274" s="1">
        <v>283</v>
      </c>
      <c r="X274" t="str">
        <f t="shared" ref="X274" si="245">LEFT(MID(A274,FIND("(",A274)+1,LEN(A274)),FIND(")",MID(A274,FIND("(",A274)+1,LEN(A274)))-1)</f>
        <v>NON-P</v>
      </c>
      <c r="Z274" t="str">
        <f t="shared" ref="Z274" si="246">Y275</f>
        <v>Elected</v>
      </c>
    </row>
    <row r="275" spans="1:37" x14ac:dyDescent="0.35">
      <c r="A275" s="291" t="s">
        <v>0</v>
      </c>
      <c r="B275" s="291" t="s">
        <v>0</v>
      </c>
      <c r="C275" s="293">
        <v>1391</v>
      </c>
      <c r="D275" s="2">
        <v>1446</v>
      </c>
      <c r="E275" s="2">
        <v>1525</v>
      </c>
      <c r="F275" s="2">
        <v>1664</v>
      </c>
      <c r="G275" s="2">
        <v>1947</v>
      </c>
      <c r="Y275" t="str">
        <f t="shared" ref="Y275" si="247">IF(EXACT(A274,UPPER(A274)),"Elected","Excluded")</f>
        <v>Elected</v>
      </c>
    </row>
    <row r="276" spans="1:37" x14ac:dyDescent="0.35">
      <c r="A276" s="291" t="s">
        <v>2960</v>
      </c>
      <c r="B276" s="291" t="s">
        <v>33</v>
      </c>
      <c r="C276" s="293">
        <v>1739</v>
      </c>
      <c r="D276" s="1">
        <v>23</v>
      </c>
      <c r="E276" s="1">
        <v>124</v>
      </c>
      <c r="F276" s="1">
        <v>188</v>
      </c>
      <c r="G276" s="1">
        <v>0</v>
      </c>
      <c r="X276" t="str">
        <f t="shared" ref="X276" si="248">LEFT(MID(A276,FIND("(",A276)+1,LEN(A276)),FIND(")",MID(A276,FIND("(",A276)+1,LEN(A276)))-1)</f>
        <v>NON-P</v>
      </c>
      <c r="Z276" t="str">
        <f t="shared" ref="Z276" si="249">Y277</f>
        <v>Elected</v>
      </c>
    </row>
    <row r="277" spans="1:37" x14ac:dyDescent="0.35">
      <c r="A277" s="291" t="s">
        <v>0</v>
      </c>
      <c r="B277" s="291" t="s">
        <v>0</v>
      </c>
      <c r="C277" s="293">
        <v>1739</v>
      </c>
      <c r="D277" s="2">
        <v>1762</v>
      </c>
      <c r="E277" s="2">
        <v>1886</v>
      </c>
      <c r="F277" s="2">
        <v>2074</v>
      </c>
      <c r="G277" s="2">
        <v>2074</v>
      </c>
      <c r="Y277" t="str">
        <f t="shared" ref="Y277" si="250">IF(EXACT(A276,UPPER(A276)),"Elected","Excluded")</f>
        <v>Elected</v>
      </c>
    </row>
    <row r="278" spans="1:37" x14ac:dyDescent="0.35">
      <c r="A278" s="291" t="s">
        <v>2961</v>
      </c>
      <c r="B278" s="291" t="s">
        <v>33</v>
      </c>
      <c r="C278" s="293">
        <v>1324</v>
      </c>
      <c r="D278" s="1">
        <v>20</v>
      </c>
      <c r="E278" s="1">
        <v>63</v>
      </c>
      <c r="F278" s="1">
        <v>31</v>
      </c>
      <c r="G278" s="1">
        <v>233</v>
      </c>
      <c r="X278" t="str">
        <f t="shared" ref="X278" si="251">LEFT(MID(A278,FIND("(",A278)+1,LEN(A278)),FIND(")",MID(A278,FIND("(",A278)+1,LEN(A278)))-1)</f>
        <v>NON-P</v>
      </c>
      <c r="Z278" t="str">
        <f t="shared" ref="Z278" si="252">Y279</f>
        <v>Excluded</v>
      </c>
    </row>
    <row r="279" spans="1:37" x14ac:dyDescent="0.35">
      <c r="A279" s="291" t="s">
        <v>0</v>
      </c>
      <c r="B279" s="291" t="s">
        <v>0</v>
      </c>
      <c r="C279" s="293">
        <v>1324</v>
      </c>
      <c r="D279" s="2">
        <v>1344</v>
      </c>
      <c r="E279" s="2">
        <v>1407</v>
      </c>
      <c r="F279" s="2">
        <v>1438</v>
      </c>
      <c r="G279" s="2">
        <v>1671</v>
      </c>
      <c r="Y279" t="str">
        <f t="shared" ref="Y279" si="253">IF(EXACT(A278,UPPER(A278)),"Elected","Excluded")</f>
        <v>Excluded</v>
      </c>
    </row>
    <row r="280" spans="1:37" x14ac:dyDescent="0.35">
      <c r="A280" s="291" t="s">
        <v>542</v>
      </c>
      <c r="B280" s="291" t="s">
        <v>33</v>
      </c>
      <c r="C280" s="293">
        <v>500</v>
      </c>
      <c r="D280" s="1">
        <v>15</v>
      </c>
      <c r="E280" s="1">
        <v>-515</v>
      </c>
      <c r="F280" s="1">
        <v>0</v>
      </c>
      <c r="G280" s="1">
        <v>0</v>
      </c>
      <c r="X280" t="str">
        <f t="shared" ref="X280" si="254">LEFT(MID(A280,FIND("(",A280)+1,LEN(A280)),FIND(")",MID(A280,FIND("(",A280)+1,LEN(A280)))-1)</f>
        <v>FG</v>
      </c>
      <c r="Z280" t="str">
        <f t="shared" ref="Z280" si="255">Y281</f>
        <v>Excluded</v>
      </c>
    </row>
    <row r="281" spans="1:37" x14ac:dyDescent="0.35">
      <c r="A281" s="291" t="s">
        <v>0</v>
      </c>
      <c r="B281" s="291" t="s">
        <v>0</v>
      </c>
      <c r="C281" s="293">
        <v>500</v>
      </c>
      <c r="D281" s="2">
        <v>515</v>
      </c>
      <c r="E281" s="2">
        <v>0</v>
      </c>
      <c r="F281" s="2">
        <v>0</v>
      </c>
      <c r="G281" s="2">
        <v>0</v>
      </c>
      <c r="Y281" t="str">
        <f t="shared" ref="Y281" si="256">IF(EXACT(A280,UPPER(A280)),"Elected","Excluded")</f>
        <v>Excluded</v>
      </c>
    </row>
    <row r="282" spans="1:37" x14ac:dyDescent="0.35">
      <c r="A282" s="291" t="s">
        <v>47</v>
      </c>
      <c r="B282" s="291" t="s">
        <v>0</v>
      </c>
      <c r="C282" s="292">
        <v>0</v>
      </c>
      <c r="D282" s="1">
        <f>(D264+D266+D268+D270+D272+D274+D276+D278+D280)*(-1)</f>
        <v>50</v>
      </c>
      <c r="E282" s="1">
        <f t="shared" ref="E282:G282" si="257">(E264+E266+E268+E270+E272+E274+E276+E278+E280)*(-1)</f>
        <v>50</v>
      </c>
      <c r="F282" s="1">
        <f t="shared" si="257"/>
        <v>64</v>
      </c>
      <c r="G282" s="1">
        <f t="shared" si="257"/>
        <v>323</v>
      </c>
    </row>
    <row r="283" spans="1:37" x14ac:dyDescent="0.35">
      <c r="A283" s="291" t="s">
        <v>0</v>
      </c>
      <c r="B283" s="291" t="s">
        <v>0</v>
      </c>
      <c r="C283" s="293">
        <v>0</v>
      </c>
      <c r="D283" s="2">
        <v>50</v>
      </c>
      <c r="E283" s="2">
        <v>100</v>
      </c>
      <c r="F283" s="2">
        <v>164</v>
      </c>
      <c r="G283" s="2">
        <v>487</v>
      </c>
    </row>
    <row r="284" spans="1:37" x14ac:dyDescent="0.35">
      <c r="A284" t="s">
        <v>48</v>
      </c>
      <c r="B284" t="s">
        <v>0</v>
      </c>
      <c r="C284" s="2">
        <v>8230</v>
      </c>
      <c r="D284" s="2">
        <v>8230</v>
      </c>
      <c r="E284" s="2">
        <v>8230</v>
      </c>
      <c r="F284" s="2">
        <v>8230</v>
      </c>
      <c r="G284" s="2">
        <v>8230</v>
      </c>
    </row>
    <row r="287" spans="1:37" x14ac:dyDescent="0.35">
      <c r="B287" t="s">
        <v>2595</v>
      </c>
      <c r="AB287" t="s">
        <v>2526</v>
      </c>
      <c r="AC287" t="s">
        <v>2525</v>
      </c>
      <c r="AD287" t="s">
        <v>2524</v>
      </c>
      <c r="AE287" t="s">
        <v>2523</v>
      </c>
      <c r="AF287" t="s">
        <v>759</v>
      </c>
      <c r="AG287" t="s">
        <v>2522</v>
      </c>
      <c r="AH287" t="s">
        <v>2521</v>
      </c>
      <c r="AI287" t="s">
        <v>2520</v>
      </c>
      <c r="AJ287" t="s">
        <v>2519</v>
      </c>
      <c r="AK287" t="s">
        <v>2518</v>
      </c>
    </row>
    <row r="288" spans="1:37" x14ac:dyDescent="0.35">
      <c r="A288" t="s">
        <v>2535</v>
      </c>
      <c r="B288" s="2">
        <f>C12+C14+C57+C92+C96+C106+C141+C149+C151+C180+C184+C196+C227+C241+C264</f>
        <v>17461</v>
      </c>
      <c r="AB288">
        <f>AB10+AB49+AB82+AB127+AB174+AB225+AB264</f>
        <v>37</v>
      </c>
      <c r="AC288" s="238">
        <f>AC10+AC49+AC82+AC127+AC174+AC225+AC264</f>
        <v>142419</v>
      </c>
      <c r="AD288" s="238">
        <f>AH288+AF288</f>
        <v>77518</v>
      </c>
      <c r="AE288" s="227">
        <f>SUM(AD288/AC288*100)</f>
        <v>54.429535385025872</v>
      </c>
      <c r="AF288" s="238">
        <f>AF10+AF49+AF82+AF127+AF174+AF225+AF264</f>
        <v>803</v>
      </c>
      <c r="AG288" s="227">
        <f>SUM(AF288/AC288*100)</f>
        <v>0.56382926435377301</v>
      </c>
      <c r="AH288" s="238">
        <f>AH10+AH49+AH82+AH127+AH174+AH225+AH264</f>
        <v>76715</v>
      </c>
      <c r="AI288" s="238">
        <f>AI10+AI49+AI82+AI127+AI174+AI225+AI264</f>
        <v>91</v>
      </c>
      <c r="AJ288" s="238">
        <f>AJ10+AJ49+AJ82+AJ127+AJ174+AJ225+AJ264</f>
        <v>19</v>
      </c>
      <c r="AK288" s="227">
        <f>SUM(AJ288/AI288*100)</f>
        <v>20.87912087912088</v>
      </c>
    </row>
    <row r="289" spans="1:30" x14ac:dyDescent="0.35">
      <c r="A289" t="s">
        <v>2534</v>
      </c>
      <c r="B289" s="2">
        <f>C24+C59+C84+C108+C143+C194+C225+C231+C280</f>
        <v>8069</v>
      </c>
    </row>
    <row r="290" spans="1:30" x14ac:dyDescent="0.35">
      <c r="A290" t="s">
        <v>2536</v>
      </c>
      <c r="B290" s="2">
        <f>C16+C22+C32+C49+C51+C82+C94+C102+C127+C147+C153+C188+C190+C204+C229+C239+C243+C270</f>
        <v>16799</v>
      </c>
      <c r="AC290" t="s">
        <v>3692</v>
      </c>
      <c r="AD290" t="s">
        <v>3693</v>
      </c>
    </row>
    <row r="291" spans="1:30" x14ac:dyDescent="0.35">
      <c r="A291" t="s">
        <v>2727</v>
      </c>
      <c r="B291" s="2">
        <f>C55+C131+C202</f>
        <v>1514</v>
      </c>
      <c r="AC291" s="238">
        <f>AC13+AC52+AC85+AC130+AC177+AC228+AC267</f>
        <v>32</v>
      </c>
      <c r="AD291" s="238">
        <f>AD13+AD52+AD85+AD130+AD177+AD228+AD267</f>
        <v>27</v>
      </c>
    </row>
    <row r="292" spans="1:30" x14ac:dyDescent="0.35">
      <c r="A292" t="s">
        <v>2574</v>
      </c>
      <c r="B292">
        <v>0</v>
      </c>
    </row>
    <row r="293" spans="1:30" x14ac:dyDescent="0.35">
      <c r="A293" t="s">
        <v>2573</v>
      </c>
      <c r="B293" s="2">
        <f>C18+C65+C182</f>
        <v>320</v>
      </c>
    </row>
    <row r="294" spans="1:30" x14ac:dyDescent="0.35">
      <c r="A294" t="s">
        <v>2575</v>
      </c>
      <c r="B294">
        <v>0</v>
      </c>
    </row>
    <row r="295" spans="1:30" x14ac:dyDescent="0.35">
      <c r="A295" t="s">
        <v>2594</v>
      </c>
      <c r="B295">
        <v>0</v>
      </c>
    </row>
    <row r="296" spans="1:30" x14ac:dyDescent="0.35">
      <c r="A296" t="s">
        <v>2576</v>
      </c>
      <c r="B296" s="2">
        <f>C30+C88+C133+C208+C237+C268</f>
        <v>2251</v>
      </c>
    </row>
    <row r="297" spans="1:30" x14ac:dyDescent="0.35">
      <c r="A297" t="s">
        <v>2590</v>
      </c>
      <c r="B297">
        <v>0</v>
      </c>
    </row>
    <row r="298" spans="1:30" x14ac:dyDescent="0.35">
      <c r="A298" t="s">
        <v>2582</v>
      </c>
      <c r="B298" s="2">
        <f>C10+C53+C139+C186+C247+C272</f>
        <v>7399</v>
      </c>
    </row>
    <row r="299" spans="1:30" x14ac:dyDescent="0.35">
      <c r="A299" t="s">
        <v>2598</v>
      </c>
      <c r="B299">
        <v>0</v>
      </c>
    </row>
    <row r="300" spans="1:30" x14ac:dyDescent="0.35">
      <c r="A300" t="s">
        <v>2584</v>
      </c>
      <c r="B300">
        <v>0</v>
      </c>
    </row>
    <row r="301" spans="1:30" x14ac:dyDescent="0.35">
      <c r="A301" t="s">
        <v>2577</v>
      </c>
      <c r="B301">
        <v>0</v>
      </c>
    </row>
    <row r="302" spans="1:30" x14ac:dyDescent="0.35">
      <c r="A302" t="s">
        <v>2578</v>
      </c>
      <c r="B302">
        <v>0</v>
      </c>
    </row>
    <row r="303" spans="1:30" x14ac:dyDescent="0.35">
      <c r="A303" t="s">
        <v>2581</v>
      </c>
      <c r="B303">
        <v>0</v>
      </c>
    </row>
    <row r="304" spans="1:30" x14ac:dyDescent="0.35">
      <c r="A304" t="s">
        <v>2579</v>
      </c>
      <c r="B304">
        <v>0</v>
      </c>
    </row>
    <row r="305" spans="1:12" x14ac:dyDescent="0.35">
      <c r="A305" t="s">
        <v>2585</v>
      </c>
      <c r="B305">
        <v>0</v>
      </c>
    </row>
    <row r="306" spans="1:12" x14ac:dyDescent="0.35">
      <c r="A306" t="s">
        <v>2591</v>
      </c>
      <c r="B306">
        <v>0</v>
      </c>
    </row>
    <row r="307" spans="1:12" x14ac:dyDescent="0.35">
      <c r="A307" t="s">
        <v>2586</v>
      </c>
      <c r="B307" s="2">
        <f>C26+C61+C104+C200</f>
        <v>1050</v>
      </c>
    </row>
    <row r="308" spans="1:12" x14ac:dyDescent="0.35">
      <c r="A308" t="s">
        <v>2587</v>
      </c>
      <c r="B308">
        <v>0</v>
      </c>
    </row>
    <row r="309" spans="1:12" x14ac:dyDescent="0.35">
      <c r="A309" t="s">
        <v>2580</v>
      </c>
      <c r="B309">
        <v>0</v>
      </c>
    </row>
    <row r="310" spans="1:12" x14ac:dyDescent="0.35">
      <c r="A310" t="s">
        <v>2592</v>
      </c>
      <c r="B310">
        <v>0</v>
      </c>
    </row>
    <row r="311" spans="1:12" x14ac:dyDescent="0.35">
      <c r="A311" t="s">
        <v>2597</v>
      </c>
      <c r="B311">
        <v>0</v>
      </c>
    </row>
    <row r="312" spans="1:12" x14ac:dyDescent="0.35">
      <c r="A312" t="s">
        <v>2588</v>
      </c>
      <c r="B312">
        <v>0</v>
      </c>
    </row>
    <row r="313" spans="1:12" x14ac:dyDescent="0.35">
      <c r="A313" t="s">
        <v>2589</v>
      </c>
      <c r="B313">
        <v>0</v>
      </c>
    </row>
    <row r="314" spans="1:12" x14ac:dyDescent="0.35">
      <c r="A314" t="s">
        <v>2741</v>
      </c>
      <c r="B314" s="2">
        <f>C20+C28+C63+C86+C90+C98+C100+C129+C135+C137+C145+C155+C157+C110+C174+C176+C178+C192+C198+C206+C233+C235+C245+C266+C274+C276+C278</f>
        <v>21852</v>
      </c>
    </row>
    <row r="317" spans="1:12" x14ac:dyDescent="0.35">
      <c r="A317" s="2"/>
      <c r="B317" s="2"/>
      <c r="C317" s="2"/>
      <c r="D317" s="2"/>
      <c r="E317" s="2"/>
      <c r="F317" s="2"/>
      <c r="G317" s="2"/>
      <c r="H317" s="240" t="s">
        <v>2648</v>
      </c>
      <c r="I317" s="2"/>
      <c r="J317" s="2"/>
      <c r="K317" s="2"/>
      <c r="L317" s="240" t="s">
        <v>2649</v>
      </c>
    </row>
    <row r="318" spans="1:12" x14ac:dyDescent="0.35">
      <c r="D318" s="241" t="s">
        <v>2529</v>
      </c>
      <c r="E318" s="241" t="s">
        <v>2650</v>
      </c>
      <c r="F318" s="241" t="s">
        <v>2651</v>
      </c>
      <c r="G318" s="241" t="s">
        <v>2650</v>
      </c>
      <c r="H318" s="241" t="s">
        <v>2652</v>
      </c>
      <c r="I318" s="241" t="s">
        <v>2653</v>
      </c>
      <c r="J318" s="241" t="s">
        <v>2649</v>
      </c>
      <c r="K318" s="241" t="s">
        <v>2654</v>
      </c>
      <c r="L318" s="241" t="s">
        <v>2652</v>
      </c>
    </row>
    <row r="319" spans="1:12" x14ac:dyDescent="0.35">
      <c r="D319" s="241" t="s">
        <v>2655</v>
      </c>
      <c r="E319" s="241" t="s">
        <v>2655</v>
      </c>
      <c r="F319" s="241" t="s">
        <v>2652</v>
      </c>
      <c r="G319" s="241" t="s">
        <v>2656</v>
      </c>
      <c r="H319" s="241" t="s">
        <v>2656</v>
      </c>
      <c r="I319" s="241" t="s">
        <v>2655</v>
      </c>
      <c r="J319" s="241" t="s">
        <v>2652</v>
      </c>
      <c r="K319" s="241" t="s">
        <v>2656</v>
      </c>
      <c r="L319" s="241" t="s">
        <v>2656</v>
      </c>
    </row>
    <row r="320" spans="1:12" x14ac:dyDescent="0.35">
      <c r="A320" s="238">
        <f>SUMIFS($C$10:$C$284, $X$10:$X$284, B320)</f>
        <v>17461</v>
      </c>
      <c r="B320" t="s">
        <v>2657</v>
      </c>
      <c r="C320" t="s">
        <v>2535</v>
      </c>
      <c r="D320" s="242">
        <f>E320+I320</f>
        <v>15</v>
      </c>
      <c r="E320" s="238">
        <f>COUNTIFS($X$10:$X$283, B320,$B$10:$B$283,"F")</f>
        <v>2</v>
      </c>
      <c r="F320" s="243">
        <f t="shared" ref="F320:F346" si="258">IFERROR(E320/D320,0)</f>
        <v>0.13333333333333333</v>
      </c>
      <c r="G320">
        <f t="shared" ref="G320:G346" si="259">COUNTIFS($X$10:$X$283, B320,$B$10:$B$283,"F",$Z$10:$Z$283,"Elected")</f>
        <v>0</v>
      </c>
      <c r="H320" s="244">
        <f>IFERROR(G320/D320,0)</f>
        <v>0</v>
      </c>
      <c r="I320" s="245">
        <f>COUNTIFS($X$10:$X$283, B320,$B$10:$B$283,"M")</f>
        <v>13</v>
      </c>
      <c r="J320" s="243">
        <f>IFERROR(I320/D320,0)</f>
        <v>0.8666666666666667</v>
      </c>
      <c r="K320">
        <f t="shared" ref="K320:K346" si="260">COUNTIFS($X$10:$X$283, B320,$B$10:$B$283,"M",$Z$10:$Z$283,"Elected")</f>
        <v>10</v>
      </c>
      <c r="L320" s="243">
        <f>IFERROR(K320/D320,0)</f>
        <v>0.66666666666666663</v>
      </c>
    </row>
    <row r="321" spans="1:12" x14ac:dyDescent="0.35">
      <c r="A321" s="238">
        <f t="shared" ref="A321:A345" si="261">SUMIFS($C$10:$C$284, $X$10:$X$284, B321)</f>
        <v>8069</v>
      </c>
      <c r="B321" t="s">
        <v>2658</v>
      </c>
      <c r="C321" t="s">
        <v>2534</v>
      </c>
      <c r="D321" s="242">
        <f t="shared" ref="D321:D346" si="262">E321+I321</f>
        <v>9</v>
      </c>
      <c r="E321" s="238">
        <f t="shared" ref="E321:E346" si="263">COUNTIFS($X$10:$X$283, B321,$B$10:$B$283,"F")</f>
        <v>0</v>
      </c>
      <c r="F321" s="243">
        <f t="shared" si="258"/>
        <v>0</v>
      </c>
      <c r="G321">
        <f t="shared" si="259"/>
        <v>0</v>
      </c>
      <c r="H321" s="244">
        <f t="shared" ref="H321:H346" si="264">IFERROR(G321/D321,0)</f>
        <v>0</v>
      </c>
      <c r="I321" s="245">
        <f t="shared" ref="I321:I346" si="265">COUNTIFS($X$10:$X$283, B321,$B$10:$B$283,"M")</f>
        <v>9</v>
      </c>
      <c r="J321" s="243">
        <f t="shared" ref="J321:J346" si="266">IFERROR(I321/D321,0)</f>
        <v>1</v>
      </c>
      <c r="K321">
        <f t="shared" si="260"/>
        <v>3</v>
      </c>
      <c r="L321" s="243">
        <f t="shared" ref="L321:L346" si="267">IFERROR(K321/D321,0)</f>
        <v>0.33333333333333331</v>
      </c>
    </row>
    <row r="322" spans="1:12" x14ac:dyDescent="0.35">
      <c r="A322" s="238">
        <f t="shared" si="261"/>
        <v>16799</v>
      </c>
      <c r="B322" t="s">
        <v>2659</v>
      </c>
      <c r="C322" t="s">
        <v>2536</v>
      </c>
      <c r="D322" s="242">
        <f t="shared" si="262"/>
        <v>18</v>
      </c>
      <c r="E322" s="238">
        <f t="shared" si="263"/>
        <v>7</v>
      </c>
      <c r="F322" s="243">
        <f t="shared" si="258"/>
        <v>0.3888888888888889</v>
      </c>
      <c r="G322">
        <f t="shared" si="259"/>
        <v>1</v>
      </c>
      <c r="H322" s="244">
        <f t="shared" si="264"/>
        <v>5.5555555555555552E-2</v>
      </c>
      <c r="I322" s="245">
        <f t="shared" si="265"/>
        <v>11</v>
      </c>
      <c r="J322" s="243">
        <f t="shared" si="266"/>
        <v>0.61111111111111116</v>
      </c>
      <c r="K322">
        <f t="shared" si="260"/>
        <v>9</v>
      </c>
      <c r="L322" s="243">
        <f t="shared" si="267"/>
        <v>0.5</v>
      </c>
    </row>
    <row r="323" spans="1:12" x14ac:dyDescent="0.35">
      <c r="A323" s="238">
        <f>SUMIFS($C$10:$C$284, $X$10:$X$284, B323)</f>
        <v>1514</v>
      </c>
      <c r="B323" t="s">
        <v>2661</v>
      </c>
      <c r="C323" t="s">
        <v>2727</v>
      </c>
      <c r="D323" s="242">
        <f t="shared" si="262"/>
        <v>3</v>
      </c>
      <c r="E323" s="238">
        <f t="shared" si="263"/>
        <v>0</v>
      </c>
      <c r="F323" s="243">
        <f t="shared" si="258"/>
        <v>0</v>
      </c>
      <c r="G323">
        <f t="shared" si="259"/>
        <v>0</v>
      </c>
      <c r="H323" s="244">
        <f t="shared" si="264"/>
        <v>0</v>
      </c>
      <c r="I323" s="245">
        <f t="shared" si="265"/>
        <v>3</v>
      </c>
      <c r="J323" s="243">
        <f t="shared" si="266"/>
        <v>1</v>
      </c>
      <c r="K323">
        <f t="shared" si="260"/>
        <v>1</v>
      </c>
      <c r="L323" s="243">
        <f t="shared" si="267"/>
        <v>0.33333333333333331</v>
      </c>
    </row>
    <row r="324" spans="1:12" x14ac:dyDescent="0.35">
      <c r="A324" s="238">
        <f t="shared" si="261"/>
        <v>0</v>
      </c>
      <c r="B324" t="s">
        <v>2663</v>
      </c>
      <c r="C324" t="s">
        <v>2574</v>
      </c>
      <c r="D324" s="242">
        <f t="shared" si="262"/>
        <v>0</v>
      </c>
      <c r="E324" s="238">
        <f t="shared" si="263"/>
        <v>0</v>
      </c>
      <c r="F324" s="243">
        <f t="shared" si="258"/>
        <v>0</v>
      </c>
      <c r="G324">
        <f t="shared" si="259"/>
        <v>0</v>
      </c>
      <c r="H324" s="244">
        <f t="shared" si="264"/>
        <v>0</v>
      </c>
      <c r="I324" s="245">
        <f t="shared" si="265"/>
        <v>0</v>
      </c>
      <c r="J324" s="243">
        <f t="shared" si="266"/>
        <v>0</v>
      </c>
      <c r="K324">
        <f t="shared" si="260"/>
        <v>0</v>
      </c>
      <c r="L324" s="243">
        <f t="shared" si="267"/>
        <v>0</v>
      </c>
    </row>
    <row r="325" spans="1:12" x14ac:dyDescent="0.35">
      <c r="A325" s="238">
        <f t="shared" si="261"/>
        <v>320</v>
      </c>
      <c r="B325" t="s">
        <v>2689</v>
      </c>
      <c r="C325" t="s">
        <v>2573</v>
      </c>
      <c r="D325" s="242">
        <f t="shared" si="262"/>
        <v>3</v>
      </c>
      <c r="E325" s="238">
        <f t="shared" si="263"/>
        <v>1</v>
      </c>
      <c r="F325" s="243">
        <f t="shared" si="258"/>
        <v>0.33333333333333331</v>
      </c>
      <c r="G325">
        <f t="shared" si="259"/>
        <v>0</v>
      </c>
      <c r="H325" s="244">
        <f t="shared" si="264"/>
        <v>0</v>
      </c>
      <c r="I325" s="245">
        <f t="shared" si="265"/>
        <v>2</v>
      </c>
      <c r="J325" s="243">
        <f t="shared" si="266"/>
        <v>0.66666666666666663</v>
      </c>
      <c r="K325">
        <f t="shared" si="260"/>
        <v>0</v>
      </c>
      <c r="L325" s="243">
        <f t="shared" si="267"/>
        <v>0</v>
      </c>
    </row>
    <row r="326" spans="1:12" x14ac:dyDescent="0.35">
      <c r="A326" s="238">
        <f t="shared" si="261"/>
        <v>0</v>
      </c>
      <c r="B326" t="s">
        <v>2662</v>
      </c>
      <c r="C326" t="s">
        <v>2575</v>
      </c>
      <c r="D326" s="242">
        <f t="shared" si="262"/>
        <v>0</v>
      </c>
      <c r="E326" s="238">
        <f t="shared" si="263"/>
        <v>0</v>
      </c>
      <c r="F326" s="243">
        <f t="shared" si="258"/>
        <v>0</v>
      </c>
      <c r="G326">
        <f t="shared" si="259"/>
        <v>0</v>
      </c>
      <c r="H326" s="244">
        <f t="shared" si="264"/>
        <v>0</v>
      </c>
      <c r="I326" s="245">
        <f t="shared" si="265"/>
        <v>0</v>
      </c>
      <c r="J326" s="243">
        <f t="shared" si="266"/>
        <v>0</v>
      </c>
      <c r="K326">
        <f t="shared" si="260"/>
        <v>0</v>
      </c>
      <c r="L326" s="243">
        <f t="shared" si="267"/>
        <v>0</v>
      </c>
    </row>
    <row r="327" spans="1:12" x14ac:dyDescent="0.35">
      <c r="A327" s="238">
        <f t="shared" si="261"/>
        <v>0</v>
      </c>
      <c r="B327" t="s">
        <v>2660</v>
      </c>
      <c r="C327" t="s">
        <v>2594</v>
      </c>
      <c r="D327" s="242">
        <f t="shared" si="262"/>
        <v>0</v>
      </c>
      <c r="E327" s="238">
        <f t="shared" si="263"/>
        <v>0</v>
      </c>
      <c r="F327" s="243">
        <f t="shared" si="258"/>
        <v>0</v>
      </c>
      <c r="G327">
        <f t="shared" si="259"/>
        <v>0</v>
      </c>
      <c r="H327" s="244">
        <f t="shared" si="264"/>
        <v>0</v>
      </c>
      <c r="I327" s="245">
        <f t="shared" si="265"/>
        <v>0</v>
      </c>
      <c r="J327" s="243">
        <f t="shared" si="266"/>
        <v>0</v>
      </c>
      <c r="K327">
        <f t="shared" si="260"/>
        <v>0</v>
      </c>
      <c r="L327" s="243">
        <f t="shared" si="267"/>
        <v>0</v>
      </c>
    </row>
    <row r="328" spans="1:12" x14ac:dyDescent="0.35">
      <c r="A328" s="238">
        <f t="shared" si="261"/>
        <v>2251</v>
      </c>
      <c r="B328" t="s">
        <v>2688</v>
      </c>
      <c r="C328" t="s">
        <v>2576</v>
      </c>
      <c r="D328" s="242">
        <f t="shared" si="262"/>
        <v>6</v>
      </c>
      <c r="E328" s="238">
        <f t="shared" si="263"/>
        <v>3</v>
      </c>
      <c r="F328" s="243">
        <f t="shared" si="258"/>
        <v>0.5</v>
      </c>
      <c r="G328">
        <f t="shared" si="259"/>
        <v>0</v>
      </c>
      <c r="H328" s="244">
        <f t="shared" si="264"/>
        <v>0</v>
      </c>
      <c r="I328" s="245">
        <f t="shared" si="265"/>
        <v>3</v>
      </c>
      <c r="J328" s="243">
        <f t="shared" si="266"/>
        <v>0.5</v>
      </c>
      <c r="K328">
        <f t="shared" si="260"/>
        <v>0</v>
      </c>
      <c r="L328" s="243">
        <f t="shared" si="267"/>
        <v>0</v>
      </c>
    </row>
    <row r="329" spans="1:12" x14ac:dyDescent="0.35">
      <c r="A329" s="238">
        <f t="shared" si="261"/>
        <v>0</v>
      </c>
      <c r="C329" t="s">
        <v>2590</v>
      </c>
      <c r="D329" s="242">
        <f t="shared" si="262"/>
        <v>0</v>
      </c>
      <c r="E329" s="238">
        <f t="shared" si="263"/>
        <v>0</v>
      </c>
      <c r="F329" s="243">
        <f t="shared" si="258"/>
        <v>0</v>
      </c>
      <c r="G329">
        <f t="shared" si="259"/>
        <v>0</v>
      </c>
      <c r="H329" s="244">
        <f t="shared" si="264"/>
        <v>0</v>
      </c>
      <c r="I329" s="245">
        <f t="shared" si="265"/>
        <v>0</v>
      </c>
      <c r="J329" s="243">
        <f t="shared" si="266"/>
        <v>0</v>
      </c>
      <c r="K329">
        <f t="shared" si="260"/>
        <v>0</v>
      </c>
      <c r="L329" s="243">
        <f t="shared" si="267"/>
        <v>0</v>
      </c>
    </row>
    <row r="330" spans="1:12" x14ac:dyDescent="0.35">
      <c r="A330" s="238">
        <f t="shared" si="261"/>
        <v>7399</v>
      </c>
      <c r="B330" t="s">
        <v>2671</v>
      </c>
      <c r="C330" t="s">
        <v>2582</v>
      </c>
      <c r="D330" s="242">
        <f t="shared" si="262"/>
        <v>6</v>
      </c>
      <c r="E330" s="238">
        <f t="shared" si="263"/>
        <v>1</v>
      </c>
      <c r="F330" s="243">
        <f t="shared" si="258"/>
        <v>0.16666666666666666</v>
      </c>
      <c r="G330">
        <f t="shared" si="259"/>
        <v>1</v>
      </c>
      <c r="H330" s="244">
        <f t="shared" si="264"/>
        <v>0.16666666666666666</v>
      </c>
      <c r="I330" s="245">
        <f t="shared" si="265"/>
        <v>5</v>
      </c>
      <c r="J330" s="243">
        <f t="shared" si="266"/>
        <v>0.83333333333333337</v>
      </c>
      <c r="K330">
        <f t="shared" si="260"/>
        <v>3</v>
      </c>
      <c r="L330" s="243">
        <f t="shared" si="267"/>
        <v>0.5</v>
      </c>
    </row>
    <row r="331" spans="1:12" x14ac:dyDescent="0.35">
      <c r="A331" s="238">
        <f t="shared" si="261"/>
        <v>0</v>
      </c>
      <c r="B331" t="s">
        <v>2665</v>
      </c>
      <c r="C331" t="s">
        <v>2598</v>
      </c>
      <c r="D331" s="242">
        <f t="shared" si="262"/>
        <v>0</v>
      </c>
      <c r="E331" s="238">
        <f t="shared" si="263"/>
        <v>0</v>
      </c>
      <c r="F331" s="243">
        <f t="shared" si="258"/>
        <v>0</v>
      </c>
      <c r="G331">
        <f t="shared" si="259"/>
        <v>0</v>
      </c>
      <c r="H331" s="244">
        <f t="shared" si="264"/>
        <v>0</v>
      </c>
      <c r="I331" s="245">
        <f t="shared" si="265"/>
        <v>0</v>
      </c>
      <c r="J331" s="243">
        <f t="shared" si="266"/>
        <v>0</v>
      </c>
      <c r="K331">
        <f t="shared" si="260"/>
        <v>0</v>
      </c>
      <c r="L331" s="243">
        <f t="shared" si="267"/>
        <v>0</v>
      </c>
    </row>
    <row r="332" spans="1:12" x14ac:dyDescent="0.35">
      <c r="A332" s="238">
        <f t="shared" si="261"/>
        <v>0</v>
      </c>
      <c r="B332" t="s">
        <v>2666</v>
      </c>
      <c r="C332" t="s">
        <v>2584</v>
      </c>
      <c r="D332" s="242">
        <f t="shared" si="262"/>
        <v>0</v>
      </c>
      <c r="E332" s="238">
        <f t="shared" si="263"/>
        <v>0</v>
      </c>
      <c r="F332" s="243">
        <f t="shared" si="258"/>
        <v>0</v>
      </c>
      <c r="G332">
        <f t="shared" si="259"/>
        <v>0</v>
      </c>
      <c r="H332" s="244">
        <f t="shared" si="264"/>
        <v>0</v>
      </c>
      <c r="I332" s="245">
        <f t="shared" si="265"/>
        <v>0</v>
      </c>
      <c r="J332" s="243">
        <f t="shared" si="266"/>
        <v>0</v>
      </c>
      <c r="K332">
        <f t="shared" si="260"/>
        <v>0</v>
      </c>
      <c r="L332" s="243">
        <f t="shared" si="267"/>
        <v>0</v>
      </c>
    </row>
    <row r="333" spans="1:12" x14ac:dyDescent="0.35">
      <c r="A333" s="238">
        <f t="shared" si="261"/>
        <v>0</v>
      </c>
      <c r="B333" t="s">
        <v>2667</v>
      </c>
      <c r="C333" t="s">
        <v>2577</v>
      </c>
      <c r="D333" s="242">
        <f t="shared" si="262"/>
        <v>0</v>
      </c>
      <c r="E333" s="238">
        <f t="shared" si="263"/>
        <v>0</v>
      </c>
      <c r="F333" s="243">
        <f t="shared" si="258"/>
        <v>0</v>
      </c>
      <c r="G333">
        <f t="shared" si="259"/>
        <v>0</v>
      </c>
      <c r="H333" s="244">
        <f t="shared" si="264"/>
        <v>0</v>
      </c>
      <c r="I333" s="245">
        <f t="shared" si="265"/>
        <v>0</v>
      </c>
      <c r="J333" s="243">
        <f t="shared" si="266"/>
        <v>0</v>
      </c>
      <c r="K333">
        <f t="shared" si="260"/>
        <v>0</v>
      </c>
      <c r="L333" s="243">
        <f t="shared" si="267"/>
        <v>0</v>
      </c>
    </row>
    <row r="334" spans="1:12" x14ac:dyDescent="0.35">
      <c r="A334" s="238">
        <f t="shared" si="261"/>
        <v>0</v>
      </c>
      <c r="B334" t="s">
        <v>2670</v>
      </c>
      <c r="C334" t="s">
        <v>2578</v>
      </c>
      <c r="D334" s="242">
        <f t="shared" si="262"/>
        <v>0</v>
      </c>
      <c r="E334" s="238">
        <f t="shared" si="263"/>
        <v>0</v>
      </c>
      <c r="F334" s="243">
        <f t="shared" si="258"/>
        <v>0</v>
      </c>
      <c r="G334">
        <f t="shared" si="259"/>
        <v>0</v>
      </c>
      <c r="H334" s="244">
        <f t="shared" si="264"/>
        <v>0</v>
      </c>
      <c r="I334" s="245">
        <f t="shared" si="265"/>
        <v>0</v>
      </c>
      <c r="J334" s="243">
        <f t="shared" si="266"/>
        <v>0</v>
      </c>
      <c r="K334">
        <f t="shared" si="260"/>
        <v>0</v>
      </c>
      <c r="L334" s="243">
        <f t="shared" si="267"/>
        <v>0</v>
      </c>
    </row>
    <row r="335" spans="1:12" x14ac:dyDescent="0.35">
      <c r="A335" s="238">
        <f t="shared" si="261"/>
        <v>0</v>
      </c>
      <c r="C335" t="s">
        <v>2581</v>
      </c>
      <c r="D335" s="242">
        <f t="shared" si="262"/>
        <v>0</v>
      </c>
      <c r="E335" s="238">
        <f t="shared" si="263"/>
        <v>0</v>
      </c>
      <c r="F335" s="243">
        <f t="shared" si="258"/>
        <v>0</v>
      </c>
      <c r="G335">
        <f t="shared" si="259"/>
        <v>0</v>
      </c>
      <c r="H335" s="244">
        <f t="shared" si="264"/>
        <v>0</v>
      </c>
      <c r="I335" s="245">
        <f t="shared" si="265"/>
        <v>0</v>
      </c>
      <c r="J335" s="243">
        <f t="shared" si="266"/>
        <v>0</v>
      </c>
      <c r="K335">
        <f t="shared" si="260"/>
        <v>0</v>
      </c>
      <c r="L335" s="243">
        <f t="shared" si="267"/>
        <v>0</v>
      </c>
    </row>
    <row r="336" spans="1:12" x14ac:dyDescent="0.35">
      <c r="A336" s="238">
        <f t="shared" si="261"/>
        <v>0</v>
      </c>
      <c r="C336" t="s">
        <v>2579</v>
      </c>
      <c r="D336" s="242">
        <f t="shared" si="262"/>
        <v>0</v>
      </c>
      <c r="E336" s="238">
        <f t="shared" si="263"/>
        <v>0</v>
      </c>
      <c r="F336" s="243">
        <f t="shared" si="258"/>
        <v>0</v>
      </c>
      <c r="G336">
        <f t="shared" si="259"/>
        <v>0</v>
      </c>
      <c r="H336" s="244">
        <f t="shared" si="264"/>
        <v>0</v>
      </c>
      <c r="I336" s="245">
        <f t="shared" si="265"/>
        <v>0</v>
      </c>
      <c r="J336" s="243">
        <f t="shared" si="266"/>
        <v>0</v>
      </c>
      <c r="K336">
        <f t="shared" si="260"/>
        <v>0</v>
      </c>
      <c r="L336" s="243">
        <f t="shared" si="267"/>
        <v>0</v>
      </c>
    </row>
    <row r="337" spans="1:12" x14ac:dyDescent="0.35">
      <c r="A337" s="238">
        <f t="shared" si="261"/>
        <v>0</v>
      </c>
      <c r="B337" t="s">
        <v>2690</v>
      </c>
      <c r="C337" t="s">
        <v>2585</v>
      </c>
      <c r="D337" s="242">
        <f t="shared" si="262"/>
        <v>0</v>
      </c>
      <c r="E337" s="238">
        <f t="shared" si="263"/>
        <v>0</v>
      </c>
      <c r="F337" s="243">
        <f t="shared" si="258"/>
        <v>0</v>
      </c>
      <c r="G337">
        <f t="shared" si="259"/>
        <v>0</v>
      </c>
      <c r="H337" s="244">
        <f t="shared" si="264"/>
        <v>0</v>
      </c>
      <c r="I337" s="245">
        <f t="shared" si="265"/>
        <v>0</v>
      </c>
      <c r="J337" s="243">
        <f t="shared" si="266"/>
        <v>0</v>
      </c>
      <c r="K337">
        <f t="shared" si="260"/>
        <v>0</v>
      </c>
      <c r="L337" s="243">
        <f t="shared" si="267"/>
        <v>0</v>
      </c>
    </row>
    <row r="338" spans="1:12" x14ac:dyDescent="0.35">
      <c r="A338" s="238">
        <f t="shared" si="261"/>
        <v>0</v>
      </c>
      <c r="C338" t="s">
        <v>2591</v>
      </c>
      <c r="D338" s="242">
        <f t="shared" si="262"/>
        <v>0</v>
      </c>
      <c r="E338" s="238">
        <f t="shared" si="263"/>
        <v>0</v>
      </c>
      <c r="F338" s="243">
        <f t="shared" si="258"/>
        <v>0</v>
      </c>
      <c r="G338">
        <f t="shared" si="259"/>
        <v>0</v>
      </c>
      <c r="H338" s="244">
        <f t="shared" si="264"/>
        <v>0</v>
      </c>
      <c r="I338" s="245">
        <f t="shared" si="265"/>
        <v>0</v>
      </c>
      <c r="J338" s="243">
        <f t="shared" si="266"/>
        <v>0</v>
      </c>
      <c r="K338">
        <f t="shared" si="260"/>
        <v>0</v>
      </c>
      <c r="L338" s="243">
        <f t="shared" si="267"/>
        <v>0</v>
      </c>
    </row>
    <row r="339" spans="1:12" x14ac:dyDescent="0.35">
      <c r="A339" s="238">
        <f t="shared" si="261"/>
        <v>1050</v>
      </c>
      <c r="B339" t="s">
        <v>2664</v>
      </c>
      <c r="C339" t="s">
        <v>2586</v>
      </c>
      <c r="D339" s="242">
        <f t="shared" si="262"/>
        <v>4</v>
      </c>
      <c r="E339" s="238">
        <f t="shared" si="263"/>
        <v>1</v>
      </c>
      <c r="F339" s="243">
        <f t="shared" si="258"/>
        <v>0.25</v>
      </c>
      <c r="G339">
        <f t="shared" si="259"/>
        <v>0</v>
      </c>
      <c r="H339" s="244">
        <f t="shared" si="264"/>
        <v>0</v>
      </c>
      <c r="I339" s="245">
        <f t="shared" si="265"/>
        <v>3</v>
      </c>
      <c r="J339" s="243">
        <f t="shared" si="266"/>
        <v>0.75</v>
      </c>
      <c r="K339">
        <f t="shared" si="260"/>
        <v>0</v>
      </c>
      <c r="L339" s="243">
        <f t="shared" si="267"/>
        <v>0</v>
      </c>
    </row>
    <row r="340" spans="1:12" x14ac:dyDescent="0.35">
      <c r="A340" s="238">
        <f t="shared" si="261"/>
        <v>0</v>
      </c>
      <c r="B340" t="s">
        <v>2669</v>
      </c>
      <c r="C340" t="s">
        <v>2587</v>
      </c>
      <c r="D340" s="242">
        <f>E340+I340</f>
        <v>0</v>
      </c>
      <c r="E340" s="238">
        <f t="shared" si="263"/>
        <v>0</v>
      </c>
      <c r="F340" s="243">
        <f t="shared" si="258"/>
        <v>0</v>
      </c>
      <c r="G340">
        <f t="shared" si="259"/>
        <v>0</v>
      </c>
      <c r="H340" s="244">
        <f t="shared" si="264"/>
        <v>0</v>
      </c>
      <c r="I340" s="245">
        <f t="shared" si="265"/>
        <v>0</v>
      </c>
      <c r="J340" s="243">
        <f t="shared" si="266"/>
        <v>0</v>
      </c>
      <c r="K340">
        <f t="shared" si="260"/>
        <v>0</v>
      </c>
      <c r="L340" s="243">
        <f t="shared" si="267"/>
        <v>0</v>
      </c>
    </row>
    <row r="341" spans="1:12" x14ac:dyDescent="0.35">
      <c r="A341" s="238">
        <f t="shared" si="261"/>
        <v>0</v>
      </c>
      <c r="B341" t="s">
        <v>2931</v>
      </c>
      <c r="C341" t="s">
        <v>2580</v>
      </c>
      <c r="D341" s="242">
        <f t="shared" si="262"/>
        <v>0</v>
      </c>
      <c r="E341" s="238">
        <f t="shared" si="263"/>
        <v>0</v>
      </c>
      <c r="F341" s="243">
        <f t="shared" si="258"/>
        <v>0</v>
      </c>
      <c r="G341">
        <f t="shared" si="259"/>
        <v>0</v>
      </c>
      <c r="H341" s="244">
        <f t="shared" si="264"/>
        <v>0</v>
      </c>
      <c r="I341" s="245">
        <f t="shared" si="265"/>
        <v>0</v>
      </c>
      <c r="J341" s="243">
        <f t="shared" si="266"/>
        <v>0</v>
      </c>
      <c r="K341">
        <f t="shared" si="260"/>
        <v>0</v>
      </c>
      <c r="L341" s="243">
        <f t="shared" si="267"/>
        <v>0</v>
      </c>
    </row>
    <row r="342" spans="1:12" x14ac:dyDescent="0.35">
      <c r="A342" s="238">
        <f t="shared" si="261"/>
        <v>0</v>
      </c>
      <c r="C342" t="s">
        <v>2592</v>
      </c>
      <c r="D342" s="242">
        <f t="shared" si="262"/>
        <v>0</v>
      </c>
      <c r="E342" s="238">
        <f t="shared" si="263"/>
        <v>0</v>
      </c>
      <c r="F342" s="243">
        <f t="shared" si="258"/>
        <v>0</v>
      </c>
      <c r="G342">
        <f t="shared" si="259"/>
        <v>0</v>
      </c>
      <c r="H342" s="244">
        <f t="shared" si="264"/>
        <v>0</v>
      </c>
      <c r="I342" s="245">
        <f t="shared" si="265"/>
        <v>0</v>
      </c>
      <c r="J342" s="243">
        <f t="shared" si="266"/>
        <v>0</v>
      </c>
      <c r="K342">
        <f t="shared" si="260"/>
        <v>0</v>
      </c>
      <c r="L342" s="243">
        <f t="shared" si="267"/>
        <v>0</v>
      </c>
    </row>
    <row r="343" spans="1:12" x14ac:dyDescent="0.35">
      <c r="A343" s="238">
        <f t="shared" si="261"/>
        <v>0</v>
      </c>
      <c r="B343" t="s">
        <v>2809</v>
      </c>
      <c r="C343" t="s">
        <v>2597</v>
      </c>
      <c r="D343" s="242">
        <f t="shared" si="262"/>
        <v>0</v>
      </c>
      <c r="E343" s="238">
        <f t="shared" si="263"/>
        <v>0</v>
      </c>
      <c r="F343" s="243">
        <f t="shared" si="258"/>
        <v>0</v>
      </c>
      <c r="G343">
        <f t="shared" si="259"/>
        <v>0</v>
      </c>
      <c r="H343" s="244">
        <f t="shared" si="264"/>
        <v>0</v>
      </c>
      <c r="I343" s="245">
        <f t="shared" si="265"/>
        <v>0</v>
      </c>
      <c r="J343" s="243">
        <f t="shared" si="266"/>
        <v>0</v>
      </c>
      <c r="K343">
        <f t="shared" si="260"/>
        <v>0</v>
      </c>
      <c r="L343" s="243">
        <f t="shared" si="267"/>
        <v>0</v>
      </c>
    </row>
    <row r="344" spans="1:12" x14ac:dyDescent="0.35">
      <c r="A344" s="238">
        <f t="shared" si="261"/>
        <v>0</v>
      </c>
      <c r="B344" t="s">
        <v>2668</v>
      </c>
      <c r="C344" t="s">
        <v>2588</v>
      </c>
      <c r="D344" s="242">
        <f t="shared" si="262"/>
        <v>0</v>
      </c>
      <c r="E344" s="238">
        <f t="shared" si="263"/>
        <v>0</v>
      </c>
      <c r="F344" s="243">
        <f t="shared" si="258"/>
        <v>0</v>
      </c>
      <c r="G344">
        <f t="shared" si="259"/>
        <v>0</v>
      </c>
      <c r="H344" s="244">
        <f t="shared" si="264"/>
        <v>0</v>
      </c>
      <c r="I344" s="245">
        <f t="shared" si="265"/>
        <v>0</v>
      </c>
      <c r="J344" s="243">
        <f t="shared" si="266"/>
        <v>0</v>
      </c>
      <c r="K344">
        <f t="shared" si="260"/>
        <v>0</v>
      </c>
      <c r="L344" s="243">
        <f t="shared" si="267"/>
        <v>0</v>
      </c>
    </row>
    <row r="345" spans="1:12" x14ac:dyDescent="0.35">
      <c r="A345" s="238">
        <f t="shared" si="261"/>
        <v>0</v>
      </c>
      <c r="B345" t="s">
        <v>2692</v>
      </c>
      <c r="C345" t="s">
        <v>2589</v>
      </c>
      <c r="D345" s="242">
        <f t="shared" si="262"/>
        <v>0</v>
      </c>
      <c r="E345" s="238">
        <f t="shared" si="263"/>
        <v>0</v>
      </c>
      <c r="F345" s="243">
        <f t="shared" si="258"/>
        <v>0</v>
      </c>
      <c r="G345">
        <f t="shared" si="259"/>
        <v>0</v>
      </c>
      <c r="H345" s="244">
        <f t="shared" si="264"/>
        <v>0</v>
      </c>
      <c r="I345" s="245">
        <f t="shared" si="265"/>
        <v>0</v>
      </c>
      <c r="J345" s="243">
        <f t="shared" si="266"/>
        <v>0</v>
      </c>
      <c r="K345">
        <f t="shared" si="260"/>
        <v>0</v>
      </c>
      <c r="L345" s="243">
        <f t="shared" si="267"/>
        <v>0</v>
      </c>
    </row>
    <row r="346" spans="1:12" x14ac:dyDescent="0.35">
      <c r="A346" s="238">
        <f>SUMIFS($C$10:$C$284, $X$10:$X$284, B346)</f>
        <v>21852</v>
      </c>
      <c r="B346" t="s">
        <v>2672</v>
      </c>
      <c r="C346" t="s">
        <v>2530</v>
      </c>
      <c r="D346" s="242">
        <f t="shared" si="262"/>
        <v>27</v>
      </c>
      <c r="E346" s="238">
        <f t="shared" si="263"/>
        <v>4</v>
      </c>
      <c r="F346" s="243">
        <f t="shared" si="258"/>
        <v>0.14814814814814814</v>
      </c>
      <c r="G346">
        <f t="shared" si="259"/>
        <v>1</v>
      </c>
      <c r="H346" s="244">
        <f t="shared" si="264"/>
        <v>3.7037037037037035E-2</v>
      </c>
      <c r="I346" s="245">
        <f t="shared" si="265"/>
        <v>23</v>
      </c>
      <c r="J346" s="243">
        <f t="shared" si="266"/>
        <v>0.85185185185185186</v>
      </c>
      <c r="K346">
        <f t="shared" si="260"/>
        <v>8</v>
      </c>
      <c r="L346" s="243">
        <f t="shared" si="267"/>
        <v>0.29629629629629628</v>
      </c>
    </row>
    <row r="347" spans="1:12" x14ac:dyDescent="0.35">
      <c r="A347" s="238">
        <f>SUM(A320:A346)</f>
        <v>76715</v>
      </c>
      <c r="B347" s="238"/>
      <c r="D347" s="242">
        <f>SUM(D320:D346)</f>
        <v>91</v>
      </c>
      <c r="E347" s="238">
        <f>SUM(E320:E346)</f>
        <v>19</v>
      </c>
      <c r="G347">
        <f>SUM(G320:G346)</f>
        <v>3</v>
      </c>
      <c r="I347" s="245">
        <f>SUM(I320:I346)</f>
        <v>72</v>
      </c>
      <c r="K347">
        <f>SUM(K320:K346)</f>
        <v>34</v>
      </c>
    </row>
    <row r="348" spans="1:12" ht="15" thickBot="1" x14ac:dyDescent="0.4"/>
    <row r="349" spans="1:12" x14ac:dyDescent="0.35">
      <c r="C349" s="246" t="s">
        <v>2673</v>
      </c>
      <c r="D349" s="247"/>
      <c r="E349" s="248">
        <f>E347+I347</f>
        <v>91</v>
      </c>
      <c r="F349" s="247" t="s">
        <v>2674</v>
      </c>
      <c r="G349" s="249"/>
      <c r="H349" s="249"/>
      <c r="I349" s="246" t="s">
        <v>2675</v>
      </c>
      <c r="J349" s="247" t="s">
        <v>2676</v>
      </c>
      <c r="K349" s="250">
        <f>K347</f>
        <v>34</v>
      </c>
    </row>
    <row r="350" spans="1:12" ht="15" thickBot="1" x14ac:dyDescent="0.4">
      <c r="C350" s="251" t="s">
        <v>2677</v>
      </c>
      <c r="D350" s="252" t="e">
        <f>LEFT(MID(#REF!,FIND("(",#REF!)+1,LEN(#REF!)),FIND(")",MID(#REF!,FIND("(",#REF!)+1,LEN(#REF!)))-1)</f>
        <v>#REF!</v>
      </c>
      <c r="E350" s="252">
        <f>AK320</f>
        <v>0</v>
      </c>
      <c r="F350" s="252" t="s">
        <v>2678</v>
      </c>
      <c r="G350" s="253"/>
      <c r="H350" s="253"/>
      <c r="I350" s="254"/>
      <c r="J350" s="241" t="s">
        <v>2679</v>
      </c>
      <c r="K350" s="255">
        <f>G347</f>
        <v>3</v>
      </c>
    </row>
    <row r="351" spans="1:12" ht="15" thickBot="1" x14ac:dyDescent="0.4">
      <c r="I351" s="251"/>
      <c r="J351" s="252" t="s">
        <v>2680</v>
      </c>
      <c r="K351" s="256">
        <f>SUM(K349:K350)</f>
        <v>37</v>
      </c>
    </row>
  </sheetData>
  <mergeCells count="315">
    <mergeCell ref="A282:A283"/>
    <mergeCell ref="B282:B283"/>
    <mergeCell ref="C282:C283"/>
    <mergeCell ref="A278:A279"/>
    <mergeCell ref="B278:B279"/>
    <mergeCell ref="C278:C279"/>
    <mergeCell ref="A280:A281"/>
    <mergeCell ref="B280:B281"/>
    <mergeCell ref="C280:C281"/>
    <mergeCell ref="A274:A275"/>
    <mergeCell ref="B274:B275"/>
    <mergeCell ref="C274:C275"/>
    <mergeCell ref="A276:A277"/>
    <mergeCell ref="B276:B277"/>
    <mergeCell ref="C276:C277"/>
    <mergeCell ref="A270:A271"/>
    <mergeCell ref="B270:B271"/>
    <mergeCell ref="C270:C271"/>
    <mergeCell ref="A272:A273"/>
    <mergeCell ref="B272:B273"/>
    <mergeCell ref="C272:C273"/>
    <mergeCell ref="A266:A267"/>
    <mergeCell ref="B266:B267"/>
    <mergeCell ref="C266:C267"/>
    <mergeCell ref="A268:A269"/>
    <mergeCell ref="B268:B269"/>
    <mergeCell ref="C268:C269"/>
    <mergeCell ref="A262:A263"/>
    <mergeCell ref="B262:B263"/>
    <mergeCell ref="C262:C263"/>
    <mergeCell ref="A264:A265"/>
    <mergeCell ref="B264:B265"/>
    <mergeCell ref="C264:C265"/>
    <mergeCell ref="A247:A248"/>
    <mergeCell ref="B247:B248"/>
    <mergeCell ref="C247:C248"/>
    <mergeCell ref="A249:A250"/>
    <mergeCell ref="B249:B250"/>
    <mergeCell ref="C249:C250"/>
    <mergeCell ref="A243:A244"/>
    <mergeCell ref="B243:B244"/>
    <mergeCell ref="C243:C244"/>
    <mergeCell ref="A245:A246"/>
    <mergeCell ref="B245:B246"/>
    <mergeCell ref="C245:C246"/>
    <mergeCell ref="A239:A240"/>
    <mergeCell ref="B239:B240"/>
    <mergeCell ref="C239:C240"/>
    <mergeCell ref="A241:A242"/>
    <mergeCell ref="B241:B242"/>
    <mergeCell ref="C241:C242"/>
    <mergeCell ref="A235:A236"/>
    <mergeCell ref="B235:B236"/>
    <mergeCell ref="C235:C236"/>
    <mergeCell ref="A237:A238"/>
    <mergeCell ref="B237:B238"/>
    <mergeCell ref="C237:C238"/>
    <mergeCell ref="A231:A232"/>
    <mergeCell ref="B231:B232"/>
    <mergeCell ref="C231:C232"/>
    <mergeCell ref="A233:A234"/>
    <mergeCell ref="B233:B234"/>
    <mergeCell ref="C233:C234"/>
    <mergeCell ref="A227:A228"/>
    <mergeCell ref="B227:B228"/>
    <mergeCell ref="C227:C228"/>
    <mergeCell ref="A229:A230"/>
    <mergeCell ref="B229:B230"/>
    <mergeCell ref="C229:C230"/>
    <mergeCell ref="A223:A224"/>
    <mergeCell ref="B223:B224"/>
    <mergeCell ref="C223:C224"/>
    <mergeCell ref="A225:A226"/>
    <mergeCell ref="B225:B226"/>
    <mergeCell ref="C225:C226"/>
    <mergeCell ref="A208:A209"/>
    <mergeCell ref="B208:B209"/>
    <mergeCell ref="C208:C209"/>
    <mergeCell ref="A210:A211"/>
    <mergeCell ref="B210:B211"/>
    <mergeCell ref="C210:C211"/>
    <mergeCell ref="A204:A205"/>
    <mergeCell ref="B204:B205"/>
    <mergeCell ref="C204:C205"/>
    <mergeCell ref="A206:A207"/>
    <mergeCell ref="B206:B207"/>
    <mergeCell ref="C206:C207"/>
    <mergeCell ref="A200:A201"/>
    <mergeCell ref="B200:B201"/>
    <mergeCell ref="C200:C201"/>
    <mergeCell ref="A202:A203"/>
    <mergeCell ref="B202:B203"/>
    <mergeCell ref="C202:C203"/>
    <mergeCell ref="A196:A197"/>
    <mergeCell ref="B196:B197"/>
    <mergeCell ref="C196:C197"/>
    <mergeCell ref="A198:A199"/>
    <mergeCell ref="B198:B199"/>
    <mergeCell ref="C198:C199"/>
    <mergeCell ref="A192:A193"/>
    <mergeCell ref="B192:B193"/>
    <mergeCell ref="C192:C193"/>
    <mergeCell ref="A194:A195"/>
    <mergeCell ref="B194:B195"/>
    <mergeCell ref="C194:C195"/>
    <mergeCell ref="A188:A189"/>
    <mergeCell ref="B188:B189"/>
    <mergeCell ref="C188:C189"/>
    <mergeCell ref="A190:A191"/>
    <mergeCell ref="B190:B191"/>
    <mergeCell ref="C190:C191"/>
    <mergeCell ref="A184:A185"/>
    <mergeCell ref="B184:B185"/>
    <mergeCell ref="C184:C185"/>
    <mergeCell ref="A186:A187"/>
    <mergeCell ref="B186:B187"/>
    <mergeCell ref="C186:C187"/>
    <mergeCell ref="A180:A181"/>
    <mergeCell ref="B180:B181"/>
    <mergeCell ref="C180:C181"/>
    <mergeCell ref="A182:A183"/>
    <mergeCell ref="B182:B183"/>
    <mergeCell ref="C182:C183"/>
    <mergeCell ref="A176:A177"/>
    <mergeCell ref="B176:B177"/>
    <mergeCell ref="C176:C177"/>
    <mergeCell ref="A178:A179"/>
    <mergeCell ref="B178:B179"/>
    <mergeCell ref="C178:C179"/>
    <mergeCell ref="A172:A173"/>
    <mergeCell ref="B172:B173"/>
    <mergeCell ref="C172:C173"/>
    <mergeCell ref="A174:A175"/>
    <mergeCell ref="B174:B175"/>
    <mergeCell ref="C174:C175"/>
    <mergeCell ref="A157:A158"/>
    <mergeCell ref="B157:B158"/>
    <mergeCell ref="C157:C158"/>
    <mergeCell ref="A159:A160"/>
    <mergeCell ref="B159:B160"/>
    <mergeCell ref="C159:C160"/>
    <mergeCell ref="A153:A154"/>
    <mergeCell ref="B153:B154"/>
    <mergeCell ref="C153:C154"/>
    <mergeCell ref="A155:A156"/>
    <mergeCell ref="B155:B156"/>
    <mergeCell ref="C155:C156"/>
    <mergeCell ref="A149:A150"/>
    <mergeCell ref="B149:B150"/>
    <mergeCell ref="C149:C150"/>
    <mergeCell ref="A151:A152"/>
    <mergeCell ref="B151:B152"/>
    <mergeCell ref="C151:C152"/>
    <mergeCell ref="A145:A146"/>
    <mergeCell ref="B145:B146"/>
    <mergeCell ref="C145:C146"/>
    <mergeCell ref="A147:A148"/>
    <mergeCell ref="B147:B148"/>
    <mergeCell ref="C147:C148"/>
    <mergeCell ref="A141:A142"/>
    <mergeCell ref="B141:B142"/>
    <mergeCell ref="C141:C142"/>
    <mergeCell ref="A143:A144"/>
    <mergeCell ref="B143:B144"/>
    <mergeCell ref="C143:C144"/>
    <mergeCell ref="A137:A138"/>
    <mergeCell ref="B137:B138"/>
    <mergeCell ref="C137:C138"/>
    <mergeCell ref="A139:A140"/>
    <mergeCell ref="B139:B140"/>
    <mergeCell ref="C139:C140"/>
    <mergeCell ref="A133:A134"/>
    <mergeCell ref="B133:B134"/>
    <mergeCell ref="C133:C134"/>
    <mergeCell ref="A135:A136"/>
    <mergeCell ref="B135:B136"/>
    <mergeCell ref="C135:C136"/>
    <mergeCell ref="A129:A130"/>
    <mergeCell ref="B129:B130"/>
    <mergeCell ref="C129:C130"/>
    <mergeCell ref="A131:A132"/>
    <mergeCell ref="B131:B132"/>
    <mergeCell ref="C131:C132"/>
    <mergeCell ref="A125:A126"/>
    <mergeCell ref="B125:B126"/>
    <mergeCell ref="C125:C126"/>
    <mergeCell ref="A127:A128"/>
    <mergeCell ref="B127:B128"/>
    <mergeCell ref="C127:C128"/>
    <mergeCell ref="A110:A111"/>
    <mergeCell ref="B110:B111"/>
    <mergeCell ref="C110:C111"/>
    <mergeCell ref="A112:A113"/>
    <mergeCell ref="B112:B113"/>
    <mergeCell ref="C112:C113"/>
    <mergeCell ref="A106:A107"/>
    <mergeCell ref="B106:B107"/>
    <mergeCell ref="C106:C107"/>
    <mergeCell ref="A108:A109"/>
    <mergeCell ref="B108:B109"/>
    <mergeCell ref="C108:C109"/>
    <mergeCell ref="A102:A103"/>
    <mergeCell ref="B102:B103"/>
    <mergeCell ref="C102:C103"/>
    <mergeCell ref="A104:A105"/>
    <mergeCell ref="B104:B105"/>
    <mergeCell ref="C104:C105"/>
    <mergeCell ref="A98:A99"/>
    <mergeCell ref="B98:B99"/>
    <mergeCell ref="C98:C99"/>
    <mergeCell ref="A100:A101"/>
    <mergeCell ref="B100:B101"/>
    <mergeCell ref="C100:C101"/>
    <mergeCell ref="A94:A95"/>
    <mergeCell ref="B94:B95"/>
    <mergeCell ref="C94:C95"/>
    <mergeCell ref="A96:A97"/>
    <mergeCell ref="B96:B97"/>
    <mergeCell ref="C96:C97"/>
    <mergeCell ref="A90:A91"/>
    <mergeCell ref="B90:B91"/>
    <mergeCell ref="C90:C91"/>
    <mergeCell ref="A92:A93"/>
    <mergeCell ref="B92:B93"/>
    <mergeCell ref="C92:C93"/>
    <mergeCell ref="A86:A87"/>
    <mergeCell ref="B86:B87"/>
    <mergeCell ref="C86:C87"/>
    <mergeCell ref="A88:A89"/>
    <mergeCell ref="B88:B89"/>
    <mergeCell ref="C88:C89"/>
    <mergeCell ref="A82:A83"/>
    <mergeCell ref="B82:B83"/>
    <mergeCell ref="C82:C83"/>
    <mergeCell ref="A84:A85"/>
    <mergeCell ref="B84:B85"/>
    <mergeCell ref="C84:C85"/>
    <mergeCell ref="A67:A68"/>
    <mergeCell ref="B67:B68"/>
    <mergeCell ref="C67:C68"/>
    <mergeCell ref="A80:A81"/>
    <mergeCell ref="B80:B81"/>
    <mergeCell ref="C80:C81"/>
    <mergeCell ref="A63:A64"/>
    <mergeCell ref="B63:B64"/>
    <mergeCell ref="C63:C64"/>
    <mergeCell ref="A65:A66"/>
    <mergeCell ref="B65:B66"/>
    <mergeCell ref="C65:C66"/>
    <mergeCell ref="A59:A60"/>
    <mergeCell ref="B59:B60"/>
    <mergeCell ref="C59:C60"/>
    <mergeCell ref="A61:A62"/>
    <mergeCell ref="B61:B62"/>
    <mergeCell ref="C61:C62"/>
    <mergeCell ref="A55:A56"/>
    <mergeCell ref="B55:B56"/>
    <mergeCell ref="C55:C56"/>
    <mergeCell ref="A57:A58"/>
    <mergeCell ref="B57:B58"/>
    <mergeCell ref="C57:C58"/>
    <mergeCell ref="A51:A52"/>
    <mergeCell ref="B51:B52"/>
    <mergeCell ref="C51:C52"/>
    <mergeCell ref="A53:A54"/>
    <mergeCell ref="B53:B54"/>
    <mergeCell ref="C53:C54"/>
    <mergeCell ref="A47:A48"/>
    <mergeCell ref="B47:B48"/>
    <mergeCell ref="C47:C48"/>
    <mergeCell ref="A49:A50"/>
    <mergeCell ref="B49:B50"/>
    <mergeCell ref="C49:C50"/>
    <mergeCell ref="A32:A33"/>
    <mergeCell ref="B32:B33"/>
    <mergeCell ref="C32:C33"/>
    <mergeCell ref="A34:A35"/>
    <mergeCell ref="B34:B35"/>
    <mergeCell ref="C34:C35"/>
    <mergeCell ref="A28:A29"/>
    <mergeCell ref="B28:B29"/>
    <mergeCell ref="C28:C29"/>
    <mergeCell ref="A30:A31"/>
    <mergeCell ref="B30:B31"/>
    <mergeCell ref="C30:C31"/>
    <mergeCell ref="A24:A25"/>
    <mergeCell ref="B24:B25"/>
    <mergeCell ref="C24:C25"/>
    <mergeCell ref="A26:A27"/>
    <mergeCell ref="B26:B27"/>
    <mergeCell ref="C26:C27"/>
    <mergeCell ref="A20:A21"/>
    <mergeCell ref="B20:B21"/>
    <mergeCell ref="C20:C21"/>
    <mergeCell ref="A22:A23"/>
    <mergeCell ref="B22:B23"/>
    <mergeCell ref="C22:C23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8:A9"/>
    <mergeCell ref="B8:B9"/>
    <mergeCell ref="C8:C9"/>
    <mergeCell ref="A10:A11"/>
    <mergeCell ref="B10:B11"/>
    <mergeCell ref="C10:C11"/>
    <mergeCell ref="A16:A17"/>
    <mergeCell ref="B16:B17"/>
    <mergeCell ref="C16:C17"/>
  </mergeCell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C573"/>
  <sheetViews>
    <sheetView topLeftCell="A481" zoomScale="65" workbookViewId="0">
      <selection activeCell="H504" sqref="H504:O505"/>
    </sheetView>
  </sheetViews>
  <sheetFormatPr defaultRowHeight="14.5" x14ac:dyDescent="0.35"/>
  <cols>
    <col min="1" max="1" width="54.453125" bestFit="1" customWidth="1"/>
    <col min="18" max="23" width="8.81640625"/>
    <col min="26" max="26" width="8.81640625"/>
    <col min="29" max="29" width="10.26953125" customWidth="1"/>
  </cols>
  <sheetData>
    <row r="1" spans="1:55" x14ac:dyDescent="0.35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  <c r="M1" t="s">
        <v>0</v>
      </c>
      <c r="N1" t="s">
        <v>0</v>
      </c>
    </row>
    <row r="2" spans="1:55" x14ac:dyDescent="0.35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</row>
    <row r="3" spans="1:55" x14ac:dyDescent="0.35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</row>
    <row r="4" spans="1:55" x14ac:dyDescent="0.35">
      <c r="A4" t="s">
        <v>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</row>
    <row r="5" spans="1:55" x14ac:dyDescent="0.35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AM5" s="2"/>
      <c r="AN5" s="2"/>
      <c r="AO5" s="2"/>
      <c r="AP5" s="2"/>
      <c r="AQ5" s="2"/>
      <c r="AR5" s="2"/>
      <c r="AS5" s="2"/>
      <c r="AT5" s="240" t="s">
        <v>2648</v>
      </c>
      <c r="AU5" s="2"/>
      <c r="AV5" s="2"/>
      <c r="AW5" s="2"/>
      <c r="AX5" s="240" t="s">
        <v>2649</v>
      </c>
    </row>
    <row r="6" spans="1:55" x14ac:dyDescent="0.3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AP6" s="241" t="s">
        <v>2529</v>
      </c>
      <c r="AQ6" s="241" t="s">
        <v>2650</v>
      </c>
      <c r="AR6" s="241" t="s">
        <v>2651</v>
      </c>
      <c r="AS6" s="241" t="s">
        <v>2650</v>
      </c>
      <c r="AT6" s="241" t="s">
        <v>2652</v>
      </c>
      <c r="AU6" s="241" t="s">
        <v>2653</v>
      </c>
      <c r="AV6" s="241" t="s">
        <v>2649</v>
      </c>
      <c r="AW6" s="241" t="s">
        <v>2654</v>
      </c>
      <c r="AX6" s="241" t="s">
        <v>2652</v>
      </c>
    </row>
    <row r="7" spans="1:55" x14ac:dyDescent="0.35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Y7" s="241" t="s">
        <v>2682</v>
      </c>
      <c r="Z7" s="241" t="s">
        <v>2683</v>
      </c>
      <c r="AP7" s="241" t="s">
        <v>2655</v>
      </c>
      <c r="AQ7" s="241" t="s">
        <v>2655</v>
      </c>
      <c r="AR7" s="241" t="s">
        <v>2652</v>
      </c>
      <c r="AS7" s="241" t="s">
        <v>2656</v>
      </c>
      <c r="AT7" s="241" t="s">
        <v>2656</v>
      </c>
      <c r="AU7" s="241" t="s">
        <v>2655</v>
      </c>
      <c r="AV7" s="241" t="s">
        <v>2652</v>
      </c>
      <c r="AW7" s="241" t="s">
        <v>2656</v>
      </c>
      <c r="AX7" s="241" t="s">
        <v>2656</v>
      </c>
      <c r="AZ7" s="241" t="s">
        <v>3666</v>
      </c>
      <c r="BB7" s="241" t="s">
        <v>3692</v>
      </c>
      <c r="BC7" s="241" t="s">
        <v>3706</v>
      </c>
    </row>
    <row r="8" spans="1:55" x14ac:dyDescent="0.35">
      <c r="A8" s="291" t="s">
        <v>264</v>
      </c>
      <c r="B8" s="291" t="s">
        <v>2</v>
      </c>
      <c r="C8" s="291" t="s">
        <v>3</v>
      </c>
      <c r="D8" t="s">
        <v>4</v>
      </c>
      <c r="E8" t="s">
        <v>5</v>
      </c>
      <c r="F8" t="s">
        <v>6</v>
      </c>
      <c r="G8" t="s">
        <v>7</v>
      </c>
      <c r="H8" t="s">
        <v>8</v>
      </c>
      <c r="I8" t="s">
        <v>9</v>
      </c>
      <c r="J8" t="s">
        <v>10</v>
      </c>
      <c r="K8" t="s">
        <v>11</v>
      </c>
      <c r="L8" t="s">
        <v>12</v>
      </c>
      <c r="M8" t="s">
        <v>13</v>
      </c>
      <c r="N8" t="s">
        <v>14</v>
      </c>
      <c r="Y8" s="241" t="s">
        <v>2684</v>
      </c>
      <c r="Z8" s="241" t="s">
        <v>2685</v>
      </c>
      <c r="AM8" s="238">
        <f>SUMIFS($C$10:$C$505, $X$10:$X$505, AN8)</f>
        <v>21028</v>
      </c>
      <c r="AN8" t="s">
        <v>2657</v>
      </c>
      <c r="AO8" t="s">
        <v>2535</v>
      </c>
      <c r="AP8" s="242">
        <f>AQ8+AU8</f>
        <v>19</v>
      </c>
      <c r="AQ8" s="238">
        <f>COUNTIFS($X$10:$X$505, AN8,$B$10:$B$505,"F")</f>
        <v>9</v>
      </c>
      <c r="AR8" s="243">
        <f t="shared" ref="AR8:AR34" si="0">IFERROR(AQ8/AP8,0)</f>
        <v>0.47368421052631576</v>
      </c>
      <c r="AS8">
        <f>COUNTIFS($X$10:$X$505, AN8,$B$10:$B$505,"F",$Z$10:$Z$505,"Elected")</f>
        <v>2</v>
      </c>
      <c r="AT8" s="244">
        <f>IFERROR(AS8/AP8,0)</f>
        <v>0.10526315789473684</v>
      </c>
      <c r="AU8" s="245">
        <f>COUNTIFS($X$10:$X$505, AN8,$B$10:$B$505,"M")</f>
        <v>10</v>
      </c>
      <c r="AV8" s="243">
        <f>IFERROR(AU8/AP8,0)</f>
        <v>0.52631578947368418</v>
      </c>
      <c r="AW8">
        <f>COUNTIFS($X$10:$X$505, AN8,$B$10:$B$505,"M",$Z$10:$Z$505,"Elected")</f>
        <v>6</v>
      </c>
      <c r="AX8" s="243">
        <f>IFERROR(AW8/AP8,0)</f>
        <v>0.31578947368421051</v>
      </c>
      <c r="AZ8">
        <f>AW8+AS8</f>
        <v>8</v>
      </c>
      <c r="BB8" s="238">
        <f>AC514</f>
        <v>49</v>
      </c>
      <c r="BC8" s="238">
        <f>AD514</f>
        <v>37</v>
      </c>
    </row>
    <row r="9" spans="1:55" ht="15.5" x14ac:dyDescent="0.35">
      <c r="A9" s="291" t="s">
        <v>0</v>
      </c>
      <c r="B9" s="291" t="s">
        <v>0</v>
      </c>
      <c r="C9" s="291" t="s">
        <v>17</v>
      </c>
      <c r="D9" t="s">
        <v>543</v>
      </c>
      <c r="E9" t="s">
        <v>544</v>
      </c>
      <c r="F9" t="s">
        <v>545</v>
      </c>
      <c r="G9" t="s">
        <v>546</v>
      </c>
      <c r="H9" t="s">
        <v>547</v>
      </c>
      <c r="I9" t="s">
        <v>548</v>
      </c>
      <c r="J9" t="s">
        <v>549</v>
      </c>
      <c r="K9" t="s">
        <v>550</v>
      </c>
      <c r="L9" t="s">
        <v>551</v>
      </c>
      <c r="M9" t="s">
        <v>552</v>
      </c>
      <c r="N9" t="s">
        <v>553</v>
      </c>
      <c r="X9" s="257" t="s">
        <v>2681</v>
      </c>
      <c r="Y9" s="241" t="s">
        <v>2686</v>
      </c>
      <c r="Z9" s="241" t="s">
        <v>2687</v>
      </c>
      <c r="AB9" t="s">
        <v>2526</v>
      </c>
      <c r="AC9" t="s">
        <v>2525</v>
      </c>
      <c r="AD9" t="s">
        <v>2524</v>
      </c>
      <c r="AE9" t="s">
        <v>2523</v>
      </c>
      <c r="AF9" t="s">
        <v>759</v>
      </c>
      <c r="AG9" t="s">
        <v>2522</v>
      </c>
      <c r="AH9" t="s">
        <v>2521</v>
      </c>
      <c r="AI9" t="s">
        <v>2520</v>
      </c>
      <c r="AJ9" t="s">
        <v>2519</v>
      </c>
      <c r="AK9" t="s">
        <v>2518</v>
      </c>
      <c r="AM9" s="238">
        <f t="shared" ref="AM9:AM34" si="1">SUMIFS($C$10:$C$505, $X$10:$X$505, AN9)</f>
        <v>21656</v>
      </c>
      <c r="AN9" t="s">
        <v>2658</v>
      </c>
      <c r="AO9" t="s">
        <v>2534</v>
      </c>
      <c r="AP9" s="242">
        <f t="shared" ref="AP9:AP27" si="2">AQ9+AU9</f>
        <v>16</v>
      </c>
      <c r="AQ9" s="238">
        <f t="shared" ref="AQ9:AQ34" si="3">COUNTIFS($X$10:$X$505, AN9,$B$10:$B$505,"F")</f>
        <v>4</v>
      </c>
      <c r="AR9" s="243">
        <f t="shared" si="0"/>
        <v>0.25</v>
      </c>
      <c r="AS9">
        <f t="shared" ref="AS9:AS34" si="4">COUNTIFS($X$10:$X$505, AN9,$B$10:$B$505,"F",$Z$10:$Z$505,"Elected")</f>
        <v>4</v>
      </c>
      <c r="AT9" s="244">
        <f t="shared" ref="AT9:AT34" si="5">IFERROR(AS9/AP9,0)</f>
        <v>0.25</v>
      </c>
      <c r="AU9" s="245">
        <f t="shared" ref="AU9:AU34" si="6">COUNTIFS($X$10:$X$505, AN9,$B$10:$B$505,"M")</f>
        <v>12</v>
      </c>
      <c r="AV9" s="243">
        <f t="shared" ref="AV9:AV34" si="7">IFERROR(AU9/AP9,0)</f>
        <v>0.75</v>
      </c>
      <c r="AW9">
        <f t="shared" ref="AW9:AW34" si="8">COUNTIFS($X$10:$X$505, AN9,$B$10:$B$505,"M",$Z$10:$Z$505,"Elected")</f>
        <v>7</v>
      </c>
      <c r="AX9" s="243">
        <f t="shared" ref="AX9:AX34" si="9">IFERROR(AW9/AP9,0)</f>
        <v>0.4375</v>
      </c>
      <c r="AZ9">
        <f t="shared" ref="AZ9:AZ35" si="10">AW9+AS9</f>
        <v>11</v>
      </c>
    </row>
    <row r="10" spans="1:55" x14ac:dyDescent="0.35">
      <c r="A10" s="291" t="s">
        <v>554</v>
      </c>
      <c r="B10" s="291" t="s">
        <v>31</v>
      </c>
      <c r="C10" s="293">
        <v>1182</v>
      </c>
      <c r="D10" s="1">
        <v>3</v>
      </c>
      <c r="E10" s="1">
        <v>2</v>
      </c>
      <c r="F10" s="1">
        <v>4</v>
      </c>
      <c r="G10" s="1">
        <v>42</v>
      </c>
      <c r="H10" s="1">
        <v>8</v>
      </c>
      <c r="I10" s="1">
        <v>82</v>
      </c>
      <c r="J10" s="1">
        <v>45</v>
      </c>
      <c r="K10" s="1">
        <v>126</v>
      </c>
      <c r="L10" s="1">
        <v>601</v>
      </c>
      <c r="M10" s="1">
        <v>0</v>
      </c>
      <c r="N10" s="1">
        <v>0</v>
      </c>
      <c r="X10" t="str">
        <f>LEFT(MID(A10,FIND("(",A10)+1,LEN(A10)),FIND(")",MID(A10,FIND("(",A10)+1,LEN(A10)))-1)</f>
        <v>FF</v>
      </c>
      <c r="Z10" t="str">
        <f>Y11</f>
        <v>Elected</v>
      </c>
      <c r="AB10">
        <v>6</v>
      </c>
      <c r="AC10" s="238">
        <v>35178</v>
      </c>
      <c r="AD10" s="238">
        <f>AH10+AF10</f>
        <v>14961</v>
      </c>
      <c r="AE10" s="227">
        <f>SUM(AD10/AC10*100)</f>
        <v>42.529421797714477</v>
      </c>
      <c r="AF10">
        <v>431</v>
      </c>
      <c r="AG10" s="227">
        <f>SUM(AF10/AC10*100)</f>
        <v>1.2251975666609813</v>
      </c>
      <c r="AH10" s="238">
        <v>14530</v>
      </c>
      <c r="AI10">
        <v>17</v>
      </c>
      <c r="AJ10">
        <v>7</v>
      </c>
      <c r="AK10" s="227">
        <f>SUM(AJ10/AI10*100)</f>
        <v>41.17647058823529</v>
      </c>
      <c r="AM10" s="238">
        <f t="shared" si="1"/>
        <v>20612</v>
      </c>
      <c r="AN10" t="s">
        <v>2659</v>
      </c>
      <c r="AO10" t="s">
        <v>2536</v>
      </c>
      <c r="AP10" s="242">
        <f t="shared" si="2"/>
        <v>30</v>
      </c>
      <c r="AQ10" s="238">
        <f t="shared" si="3"/>
        <v>13</v>
      </c>
      <c r="AR10" s="243">
        <f t="shared" si="0"/>
        <v>0.43333333333333335</v>
      </c>
      <c r="AS10">
        <f t="shared" si="4"/>
        <v>5</v>
      </c>
      <c r="AT10" s="244">
        <f t="shared" si="5"/>
        <v>0.16666666666666666</v>
      </c>
      <c r="AU10" s="245">
        <f t="shared" si="6"/>
        <v>17</v>
      </c>
      <c r="AV10" s="243">
        <f t="shared" si="7"/>
        <v>0.56666666666666665</v>
      </c>
      <c r="AW10">
        <f t="shared" si="8"/>
        <v>4</v>
      </c>
      <c r="AX10" s="243">
        <f t="shared" si="9"/>
        <v>0.13333333333333333</v>
      </c>
      <c r="AZ10">
        <f t="shared" si="10"/>
        <v>9</v>
      </c>
    </row>
    <row r="11" spans="1:55" x14ac:dyDescent="0.35">
      <c r="A11" s="291" t="s">
        <v>0</v>
      </c>
      <c r="B11" s="291" t="s">
        <v>0</v>
      </c>
      <c r="C11" s="293">
        <v>1182</v>
      </c>
      <c r="D11" s="2">
        <v>1185</v>
      </c>
      <c r="E11" s="2">
        <v>1187</v>
      </c>
      <c r="F11" s="2">
        <v>1191</v>
      </c>
      <c r="G11" s="2">
        <v>1233</v>
      </c>
      <c r="H11" s="2">
        <v>1241</v>
      </c>
      <c r="I11" s="2">
        <v>1323</v>
      </c>
      <c r="J11" s="2">
        <v>1368</v>
      </c>
      <c r="K11" s="2">
        <v>1494</v>
      </c>
      <c r="L11" s="2">
        <v>2095</v>
      </c>
      <c r="M11" s="2">
        <v>2095</v>
      </c>
      <c r="N11" s="2">
        <v>2095</v>
      </c>
      <c r="Y11" t="str">
        <f>IF(EXACT(A10,UPPER(A10)),"Elected","Excluded")</f>
        <v>Elected</v>
      </c>
      <c r="AM11" s="238">
        <f t="shared" si="1"/>
        <v>11649</v>
      </c>
      <c r="AN11" t="s">
        <v>2661</v>
      </c>
      <c r="AO11" t="s">
        <v>2727</v>
      </c>
      <c r="AP11" s="242">
        <f t="shared" si="2"/>
        <v>13</v>
      </c>
      <c r="AQ11" s="238">
        <f t="shared" si="3"/>
        <v>4</v>
      </c>
      <c r="AR11" s="243">
        <f t="shared" si="0"/>
        <v>0.30769230769230771</v>
      </c>
      <c r="AS11">
        <f t="shared" si="4"/>
        <v>2</v>
      </c>
      <c r="AT11" s="244">
        <f t="shared" si="5"/>
        <v>0.15384615384615385</v>
      </c>
      <c r="AU11" s="245">
        <f t="shared" si="6"/>
        <v>9</v>
      </c>
      <c r="AV11" s="243">
        <f t="shared" si="7"/>
        <v>0.69230769230769229</v>
      </c>
      <c r="AW11">
        <f t="shared" si="8"/>
        <v>2</v>
      </c>
      <c r="AX11" s="243">
        <f t="shared" si="9"/>
        <v>0.15384615384615385</v>
      </c>
      <c r="AZ11">
        <f t="shared" si="10"/>
        <v>4</v>
      </c>
    </row>
    <row r="12" spans="1:55" x14ac:dyDescent="0.35">
      <c r="A12" s="291" t="s">
        <v>2861</v>
      </c>
      <c r="B12" s="291" t="s">
        <v>31</v>
      </c>
      <c r="C12" s="293">
        <v>891</v>
      </c>
      <c r="D12" s="1">
        <v>4</v>
      </c>
      <c r="E12" s="1">
        <v>13</v>
      </c>
      <c r="F12" s="1">
        <v>3</v>
      </c>
      <c r="G12" s="1">
        <v>46</v>
      </c>
      <c r="H12" s="1">
        <v>9</v>
      </c>
      <c r="I12" s="1">
        <v>36</v>
      </c>
      <c r="J12" s="1">
        <v>24</v>
      </c>
      <c r="K12" s="1">
        <v>-1026</v>
      </c>
      <c r="L12" s="1">
        <v>0</v>
      </c>
      <c r="M12" s="1">
        <v>0</v>
      </c>
      <c r="N12" s="1">
        <v>0</v>
      </c>
      <c r="X12" t="str">
        <f t="shared" ref="X12" si="11">LEFT(MID(A12,FIND("(",A12)+1,LEN(A12)),FIND(")",MID(A12,FIND("(",A12)+1,LEN(A12)))-1)</f>
        <v>GRN</v>
      </c>
      <c r="Z12" t="str">
        <f>Y13</f>
        <v>Excluded</v>
      </c>
      <c r="AC12" t="s">
        <v>3692</v>
      </c>
      <c r="AD12" t="s">
        <v>3706</v>
      </c>
      <c r="AM12" s="238">
        <f t="shared" si="1"/>
        <v>14057</v>
      </c>
      <c r="AN12" t="s">
        <v>2663</v>
      </c>
      <c r="AO12" t="s">
        <v>2574</v>
      </c>
      <c r="AP12" s="242">
        <f t="shared" si="2"/>
        <v>13</v>
      </c>
      <c r="AQ12" s="238">
        <f t="shared" si="3"/>
        <v>9</v>
      </c>
      <c r="AR12" s="243">
        <f t="shared" si="0"/>
        <v>0.69230769230769229</v>
      </c>
      <c r="AS12">
        <f t="shared" si="4"/>
        <v>6</v>
      </c>
      <c r="AT12" s="244">
        <f t="shared" si="5"/>
        <v>0.46153846153846156</v>
      </c>
      <c r="AU12" s="245">
        <f t="shared" si="6"/>
        <v>4</v>
      </c>
      <c r="AV12" s="243">
        <f t="shared" si="7"/>
        <v>0.30769230769230771</v>
      </c>
      <c r="AW12">
        <f t="shared" si="8"/>
        <v>4</v>
      </c>
      <c r="AX12" s="243">
        <f t="shared" si="9"/>
        <v>0.30769230769230771</v>
      </c>
      <c r="AZ12">
        <f t="shared" si="10"/>
        <v>10</v>
      </c>
    </row>
    <row r="13" spans="1:55" x14ac:dyDescent="0.35">
      <c r="A13" s="291" t="s">
        <v>0</v>
      </c>
      <c r="B13" s="291" t="s">
        <v>0</v>
      </c>
      <c r="C13" s="293">
        <v>891</v>
      </c>
      <c r="D13" s="2">
        <v>895</v>
      </c>
      <c r="E13" s="2">
        <v>908</v>
      </c>
      <c r="F13" s="2">
        <v>911</v>
      </c>
      <c r="G13" s="2">
        <v>957</v>
      </c>
      <c r="H13" s="2">
        <v>966</v>
      </c>
      <c r="I13" s="2">
        <v>1002</v>
      </c>
      <c r="J13" s="2">
        <v>1026</v>
      </c>
      <c r="K13" s="2">
        <v>0</v>
      </c>
      <c r="L13" s="2">
        <v>0</v>
      </c>
      <c r="M13" s="2">
        <v>0</v>
      </c>
      <c r="N13" s="2">
        <v>0</v>
      </c>
      <c r="Y13" t="str">
        <f t="shared" ref="Y13" si="12">IF(EXACT(A12,UPPER(A12)),"Elected","Excluded")</f>
        <v>Excluded</v>
      </c>
      <c r="AC13">
        <v>5</v>
      </c>
      <c r="AD13">
        <v>3</v>
      </c>
      <c r="AM13" s="238">
        <f t="shared" si="1"/>
        <v>14354</v>
      </c>
      <c r="AN13" t="s">
        <v>2689</v>
      </c>
      <c r="AO13" t="s">
        <v>2573</v>
      </c>
      <c r="AP13" s="242">
        <f t="shared" si="2"/>
        <v>11</v>
      </c>
      <c r="AQ13" s="238">
        <f t="shared" si="3"/>
        <v>7</v>
      </c>
      <c r="AR13" s="243">
        <f t="shared" si="0"/>
        <v>0.63636363636363635</v>
      </c>
      <c r="AS13">
        <f t="shared" si="4"/>
        <v>5</v>
      </c>
      <c r="AT13" s="244">
        <f t="shared" si="5"/>
        <v>0.45454545454545453</v>
      </c>
      <c r="AU13" s="245">
        <f t="shared" si="6"/>
        <v>4</v>
      </c>
      <c r="AV13" s="243">
        <f t="shared" si="7"/>
        <v>0.36363636363636365</v>
      </c>
      <c r="AW13">
        <f t="shared" si="8"/>
        <v>3</v>
      </c>
      <c r="AX13" s="243">
        <f t="shared" si="9"/>
        <v>0.27272727272727271</v>
      </c>
      <c r="AZ13">
        <f t="shared" si="10"/>
        <v>8</v>
      </c>
    </row>
    <row r="14" spans="1:55" x14ac:dyDescent="0.35">
      <c r="A14" s="291" t="s">
        <v>2887</v>
      </c>
      <c r="B14" s="291" t="s">
        <v>33</v>
      </c>
      <c r="C14" s="293">
        <v>1091</v>
      </c>
      <c r="D14" s="1">
        <v>1</v>
      </c>
      <c r="E14" s="1">
        <v>12</v>
      </c>
      <c r="F14" s="1">
        <v>168</v>
      </c>
      <c r="G14" s="1">
        <v>15</v>
      </c>
      <c r="H14" s="1">
        <v>13</v>
      </c>
      <c r="I14" s="1">
        <v>8</v>
      </c>
      <c r="J14" s="1">
        <v>300</v>
      </c>
      <c r="K14" s="1">
        <v>25</v>
      </c>
      <c r="L14" s="1">
        <v>15</v>
      </c>
      <c r="M14" s="1">
        <v>44</v>
      </c>
      <c r="N14" s="1">
        <v>23</v>
      </c>
      <c r="X14" t="str">
        <f t="shared" ref="X14" si="13">LEFT(MID(A14,FIND("(",A14)+1,LEN(A14)),FIND(")",MID(A14,FIND("(",A14)+1,LEN(A14)))-1)</f>
        <v>NON-P</v>
      </c>
      <c r="Z14" t="str">
        <f t="shared" ref="Z14" si="14">Y15</f>
        <v>Excluded</v>
      </c>
      <c r="AM14" s="238">
        <f t="shared" si="1"/>
        <v>1672</v>
      </c>
      <c r="AN14" t="s">
        <v>2662</v>
      </c>
      <c r="AO14" t="s">
        <v>2575</v>
      </c>
      <c r="AP14" s="242">
        <f t="shared" si="2"/>
        <v>2</v>
      </c>
      <c r="AQ14" s="238">
        <f t="shared" si="3"/>
        <v>0</v>
      </c>
      <c r="AR14" s="243">
        <f t="shared" si="0"/>
        <v>0</v>
      </c>
      <c r="AS14">
        <f t="shared" si="4"/>
        <v>0</v>
      </c>
      <c r="AT14" s="244">
        <f t="shared" si="5"/>
        <v>0</v>
      </c>
      <c r="AU14" s="245">
        <f t="shared" si="6"/>
        <v>2</v>
      </c>
      <c r="AV14" s="243">
        <f t="shared" si="7"/>
        <v>1</v>
      </c>
      <c r="AW14">
        <f t="shared" si="8"/>
        <v>1</v>
      </c>
      <c r="AX14" s="243">
        <f t="shared" si="9"/>
        <v>0.5</v>
      </c>
      <c r="AZ14">
        <f t="shared" si="10"/>
        <v>1</v>
      </c>
    </row>
    <row r="15" spans="1:55" x14ac:dyDescent="0.35">
      <c r="A15" s="291" t="s">
        <v>0</v>
      </c>
      <c r="B15" s="291" t="s">
        <v>0</v>
      </c>
      <c r="C15" s="293">
        <v>1091</v>
      </c>
      <c r="D15" s="2">
        <v>1092</v>
      </c>
      <c r="E15" s="2">
        <v>1104</v>
      </c>
      <c r="F15" s="2">
        <v>1272</v>
      </c>
      <c r="G15" s="2">
        <v>1287</v>
      </c>
      <c r="H15" s="2">
        <v>1300</v>
      </c>
      <c r="I15" s="2">
        <v>1308</v>
      </c>
      <c r="J15" s="2">
        <v>1608</v>
      </c>
      <c r="K15" s="2">
        <v>1633</v>
      </c>
      <c r="L15" s="2">
        <v>1648</v>
      </c>
      <c r="M15" s="2">
        <v>1692</v>
      </c>
      <c r="N15" s="2">
        <v>1715</v>
      </c>
      <c r="Y15" t="str">
        <f t="shared" ref="Y15" si="15">IF(EXACT(A14,UPPER(A14)),"Elected","Excluded")</f>
        <v>Excluded</v>
      </c>
      <c r="AM15" s="238">
        <f t="shared" si="1"/>
        <v>7960</v>
      </c>
      <c r="AN15" t="s">
        <v>2660</v>
      </c>
      <c r="AO15" t="s">
        <v>2594</v>
      </c>
      <c r="AP15" s="242">
        <f t="shared" si="2"/>
        <v>11</v>
      </c>
      <c r="AQ15" s="238">
        <f t="shared" si="3"/>
        <v>6</v>
      </c>
      <c r="AR15" s="243">
        <f t="shared" si="0"/>
        <v>0.54545454545454541</v>
      </c>
      <c r="AS15">
        <f t="shared" si="4"/>
        <v>1</v>
      </c>
      <c r="AT15" s="244">
        <f t="shared" si="5"/>
        <v>9.0909090909090912E-2</v>
      </c>
      <c r="AU15" s="245">
        <f t="shared" si="6"/>
        <v>5</v>
      </c>
      <c r="AV15" s="243">
        <f t="shared" si="7"/>
        <v>0.45454545454545453</v>
      </c>
      <c r="AW15">
        <f t="shared" si="8"/>
        <v>1</v>
      </c>
      <c r="AX15" s="243">
        <f t="shared" si="9"/>
        <v>9.0909090909090912E-2</v>
      </c>
      <c r="AZ15">
        <f t="shared" si="10"/>
        <v>2</v>
      </c>
    </row>
    <row r="16" spans="1:55" x14ac:dyDescent="0.35">
      <c r="A16" s="291" t="s">
        <v>2888</v>
      </c>
      <c r="B16" s="291" t="s">
        <v>33</v>
      </c>
      <c r="C16" s="293">
        <v>644</v>
      </c>
      <c r="D16" s="1">
        <v>4</v>
      </c>
      <c r="E16" s="1">
        <v>16</v>
      </c>
      <c r="F16" s="1">
        <v>174</v>
      </c>
      <c r="G16" s="1">
        <v>15</v>
      </c>
      <c r="H16" s="1">
        <v>8</v>
      </c>
      <c r="I16" s="1">
        <v>14</v>
      </c>
      <c r="J16" s="1">
        <v>-875</v>
      </c>
      <c r="K16" s="1">
        <v>0</v>
      </c>
      <c r="L16" s="1">
        <v>0</v>
      </c>
      <c r="M16" s="1">
        <v>0</v>
      </c>
      <c r="N16" s="1">
        <v>0</v>
      </c>
      <c r="X16" t="str">
        <f t="shared" ref="X16" si="16">LEFT(MID(A16,FIND("(",A16)+1,LEN(A16)),FIND(")",MID(A16,FIND("(",A16)+1,LEN(A16)))-1)</f>
        <v>NON-P</v>
      </c>
      <c r="Z16" t="str">
        <f t="shared" ref="Z16" si="17">Y17</f>
        <v>Excluded</v>
      </c>
      <c r="AM16" s="238">
        <f t="shared" si="1"/>
        <v>3806</v>
      </c>
      <c r="AN16" t="s">
        <v>2688</v>
      </c>
      <c r="AO16" t="s">
        <v>2576</v>
      </c>
      <c r="AP16" s="242">
        <f t="shared" si="2"/>
        <v>6</v>
      </c>
      <c r="AQ16" s="238">
        <f t="shared" si="3"/>
        <v>1</v>
      </c>
      <c r="AR16" s="243">
        <f t="shared" si="0"/>
        <v>0.16666666666666666</v>
      </c>
      <c r="AS16">
        <f t="shared" si="4"/>
        <v>0</v>
      </c>
      <c r="AT16" s="244">
        <f t="shared" si="5"/>
        <v>0</v>
      </c>
      <c r="AU16" s="245">
        <f t="shared" si="6"/>
        <v>5</v>
      </c>
      <c r="AV16" s="243">
        <f t="shared" si="7"/>
        <v>0.83333333333333337</v>
      </c>
      <c r="AW16">
        <f t="shared" si="8"/>
        <v>0</v>
      </c>
      <c r="AX16" s="243">
        <f t="shared" si="9"/>
        <v>0</v>
      </c>
      <c r="AZ16">
        <f t="shared" si="10"/>
        <v>0</v>
      </c>
    </row>
    <row r="17" spans="1:52" x14ac:dyDescent="0.35">
      <c r="A17" s="291" t="s">
        <v>0</v>
      </c>
      <c r="B17" s="291" t="s">
        <v>0</v>
      </c>
      <c r="C17" s="293">
        <v>644</v>
      </c>
      <c r="D17" s="2">
        <v>648</v>
      </c>
      <c r="E17" s="2">
        <v>664</v>
      </c>
      <c r="F17" s="2">
        <v>838</v>
      </c>
      <c r="G17" s="2">
        <v>853</v>
      </c>
      <c r="H17" s="2">
        <v>861</v>
      </c>
      <c r="I17" s="2">
        <v>875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Y17" t="str">
        <f t="shared" ref="Y17" si="18">IF(EXACT(A16,UPPER(A16)),"Elected","Excluded")</f>
        <v>Excluded</v>
      </c>
      <c r="AM17" s="238">
        <f t="shared" si="1"/>
        <v>0</v>
      </c>
      <c r="AO17" t="s">
        <v>2590</v>
      </c>
      <c r="AP17" s="242">
        <f t="shared" si="2"/>
        <v>0</v>
      </c>
      <c r="AQ17" s="238">
        <f t="shared" si="3"/>
        <v>0</v>
      </c>
      <c r="AR17" s="243">
        <f t="shared" si="0"/>
        <v>0</v>
      </c>
      <c r="AS17">
        <f t="shared" si="4"/>
        <v>0</v>
      </c>
      <c r="AT17" s="244">
        <f t="shared" si="5"/>
        <v>0</v>
      </c>
      <c r="AU17" s="245">
        <f t="shared" si="6"/>
        <v>0</v>
      </c>
      <c r="AV17" s="243">
        <f t="shared" si="7"/>
        <v>0</v>
      </c>
      <c r="AW17">
        <f t="shared" si="8"/>
        <v>0</v>
      </c>
      <c r="AX17" s="243">
        <f t="shared" si="9"/>
        <v>0</v>
      </c>
      <c r="AZ17">
        <f t="shared" si="10"/>
        <v>0</v>
      </c>
    </row>
    <row r="18" spans="1:52" x14ac:dyDescent="0.35">
      <c r="A18" s="291" t="s">
        <v>2889</v>
      </c>
      <c r="B18" s="291" t="s">
        <v>33</v>
      </c>
      <c r="C18" s="293">
        <v>482</v>
      </c>
      <c r="D18" s="1">
        <v>0</v>
      </c>
      <c r="E18" s="1">
        <v>7</v>
      </c>
      <c r="F18" s="1">
        <v>-489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X18" t="str">
        <f t="shared" ref="X18" si="19">LEFT(MID(A18,FIND("(",A18)+1,LEN(A18)),FIND(")",MID(A18,FIND("(",A18)+1,LEN(A18)))-1)</f>
        <v>NON-P</v>
      </c>
      <c r="Z18" t="str">
        <f>Y19</f>
        <v>Excluded</v>
      </c>
      <c r="AM18" s="238">
        <f t="shared" si="1"/>
        <v>0</v>
      </c>
      <c r="AN18" t="s">
        <v>2671</v>
      </c>
      <c r="AO18" t="s">
        <v>2582</v>
      </c>
      <c r="AP18" s="242">
        <f t="shared" si="2"/>
        <v>0</v>
      </c>
      <c r="AQ18" s="238">
        <f t="shared" si="3"/>
        <v>0</v>
      </c>
      <c r="AR18" s="243">
        <f t="shared" si="0"/>
        <v>0</v>
      </c>
      <c r="AS18">
        <f t="shared" si="4"/>
        <v>0</v>
      </c>
      <c r="AT18" s="244">
        <f t="shared" si="5"/>
        <v>0</v>
      </c>
      <c r="AU18" s="245">
        <f t="shared" si="6"/>
        <v>0</v>
      </c>
      <c r="AV18" s="243">
        <f t="shared" si="7"/>
        <v>0</v>
      </c>
      <c r="AW18">
        <f t="shared" si="8"/>
        <v>0</v>
      </c>
      <c r="AX18" s="243">
        <f t="shared" si="9"/>
        <v>0</v>
      </c>
      <c r="AZ18">
        <f t="shared" si="10"/>
        <v>0</v>
      </c>
    </row>
    <row r="19" spans="1:52" x14ac:dyDescent="0.35">
      <c r="A19" s="291" t="s">
        <v>0</v>
      </c>
      <c r="B19" s="291" t="s">
        <v>0</v>
      </c>
      <c r="C19" s="293">
        <v>482</v>
      </c>
      <c r="D19" s="2">
        <v>482</v>
      </c>
      <c r="E19" s="2">
        <v>489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Y19" t="str">
        <f t="shared" ref="Y19" si="20">IF(EXACT(A18,UPPER(A18)),"Elected","Excluded")</f>
        <v>Excluded</v>
      </c>
      <c r="AM19" s="238">
        <f t="shared" si="1"/>
        <v>658</v>
      </c>
      <c r="AN19" t="s">
        <v>2665</v>
      </c>
      <c r="AO19" t="s">
        <v>2598</v>
      </c>
      <c r="AP19" s="242">
        <f t="shared" si="2"/>
        <v>1</v>
      </c>
      <c r="AQ19" s="238">
        <f t="shared" si="3"/>
        <v>0</v>
      </c>
      <c r="AR19" s="243">
        <f t="shared" si="0"/>
        <v>0</v>
      </c>
      <c r="AS19">
        <f t="shared" si="4"/>
        <v>0</v>
      </c>
      <c r="AT19" s="244">
        <f t="shared" si="5"/>
        <v>0</v>
      </c>
      <c r="AU19" s="245">
        <f t="shared" si="6"/>
        <v>1</v>
      </c>
      <c r="AV19" s="243">
        <f t="shared" si="7"/>
        <v>1</v>
      </c>
      <c r="AW19">
        <f t="shared" si="8"/>
        <v>0</v>
      </c>
      <c r="AX19" s="243">
        <f t="shared" si="9"/>
        <v>0</v>
      </c>
      <c r="AZ19">
        <f t="shared" si="10"/>
        <v>0</v>
      </c>
    </row>
    <row r="20" spans="1:52" x14ac:dyDescent="0.35">
      <c r="A20" s="291" t="s">
        <v>555</v>
      </c>
      <c r="B20" s="291" t="s">
        <v>33</v>
      </c>
      <c r="C20" s="293">
        <v>1292</v>
      </c>
      <c r="D20" s="1">
        <v>1</v>
      </c>
      <c r="E20" s="1">
        <v>0</v>
      </c>
      <c r="F20" s="1">
        <v>9</v>
      </c>
      <c r="G20" s="1">
        <v>49</v>
      </c>
      <c r="H20" s="1">
        <v>11</v>
      </c>
      <c r="I20" s="1">
        <v>270</v>
      </c>
      <c r="J20" s="1">
        <v>36</v>
      </c>
      <c r="K20" s="1">
        <v>138</v>
      </c>
      <c r="L20" s="1">
        <v>180</v>
      </c>
      <c r="M20" s="1">
        <v>61</v>
      </c>
      <c r="N20" s="1">
        <v>7</v>
      </c>
      <c r="X20" t="str">
        <f t="shared" ref="X20" si="21">LEFT(MID(A20,FIND("(",A20)+1,LEN(A20)),FIND(")",MID(A20,FIND("(",A20)+1,LEN(A20)))-1)</f>
        <v>FG</v>
      </c>
      <c r="Z20" t="str">
        <f t="shared" ref="Z20" si="22">Y21</f>
        <v>Elected</v>
      </c>
      <c r="AM20" s="238">
        <f t="shared" si="1"/>
        <v>1233</v>
      </c>
      <c r="AN20" t="s">
        <v>2666</v>
      </c>
      <c r="AO20" t="s">
        <v>2584</v>
      </c>
      <c r="AP20" s="242">
        <f t="shared" si="2"/>
        <v>2</v>
      </c>
      <c r="AQ20" s="238">
        <f t="shared" si="3"/>
        <v>1</v>
      </c>
      <c r="AR20" s="243">
        <f t="shared" si="0"/>
        <v>0.5</v>
      </c>
      <c r="AS20">
        <f t="shared" si="4"/>
        <v>0</v>
      </c>
      <c r="AT20" s="244">
        <f t="shared" si="5"/>
        <v>0</v>
      </c>
      <c r="AU20" s="245">
        <f t="shared" si="6"/>
        <v>1</v>
      </c>
      <c r="AV20" s="243">
        <f t="shared" si="7"/>
        <v>0.5</v>
      </c>
      <c r="AW20">
        <f t="shared" si="8"/>
        <v>0</v>
      </c>
      <c r="AX20" s="243">
        <f t="shared" si="9"/>
        <v>0</v>
      </c>
      <c r="AZ20">
        <f t="shared" si="10"/>
        <v>0</v>
      </c>
    </row>
    <row r="21" spans="1:52" x14ac:dyDescent="0.35">
      <c r="A21" s="291" t="s">
        <v>0</v>
      </c>
      <c r="B21" s="291" t="s">
        <v>0</v>
      </c>
      <c r="C21" s="293">
        <v>1292</v>
      </c>
      <c r="D21" s="2">
        <v>1293</v>
      </c>
      <c r="E21" s="2">
        <v>1293</v>
      </c>
      <c r="F21" s="2">
        <v>1302</v>
      </c>
      <c r="G21" s="2">
        <v>1351</v>
      </c>
      <c r="H21" s="2">
        <v>1362</v>
      </c>
      <c r="I21" s="2">
        <v>1632</v>
      </c>
      <c r="J21" s="2">
        <v>1668</v>
      </c>
      <c r="K21" s="2">
        <v>1806</v>
      </c>
      <c r="L21" s="2">
        <v>1986</v>
      </c>
      <c r="M21" s="2">
        <v>2047</v>
      </c>
      <c r="N21" s="2">
        <v>2054</v>
      </c>
      <c r="Y21" t="str">
        <f t="shared" ref="Y21" si="23">IF(EXACT(A20,UPPER(A20)),"Elected","Excluded")</f>
        <v>Elected</v>
      </c>
      <c r="AM21" s="238">
        <f t="shared" si="1"/>
        <v>0</v>
      </c>
      <c r="AN21" t="s">
        <v>2667</v>
      </c>
      <c r="AO21" t="s">
        <v>2577</v>
      </c>
      <c r="AP21" s="242">
        <f t="shared" si="2"/>
        <v>0</v>
      </c>
      <c r="AQ21" s="238">
        <f t="shared" si="3"/>
        <v>0</v>
      </c>
      <c r="AR21" s="243">
        <f t="shared" si="0"/>
        <v>0</v>
      </c>
      <c r="AS21">
        <f t="shared" si="4"/>
        <v>0</v>
      </c>
      <c r="AT21" s="244">
        <f t="shared" si="5"/>
        <v>0</v>
      </c>
      <c r="AU21" s="245">
        <f t="shared" si="6"/>
        <v>0</v>
      </c>
      <c r="AV21" s="243">
        <f t="shared" si="7"/>
        <v>0</v>
      </c>
      <c r="AW21">
        <f t="shared" si="8"/>
        <v>0</v>
      </c>
      <c r="AX21" s="243">
        <f t="shared" si="9"/>
        <v>0</v>
      </c>
      <c r="AZ21">
        <f t="shared" si="10"/>
        <v>0</v>
      </c>
    </row>
    <row r="22" spans="1:52" x14ac:dyDescent="0.35">
      <c r="A22" s="291" t="s">
        <v>556</v>
      </c>
      <c r="B22" s="291" t="s">
        <v>31</v>
      </c>
      <c r="C22" s="293">
        <v>1191</v>
      </c>
      <c r="D22" s="1">
        <v>4</v>
      </c>
      <c r="E22" s="1">
        <v>31</v>
      </c>
      <c r="F22" s="1">
        <v>13</v>
      </c>
      <c r="G22" s="1">
        <v>54</v>
      </c>
      <c r="H22" s="1">
        <v>47</v>
      </c>
      <c r="I22" s="1">
        <v>44</v>
      </c>
      <c r="J22" s="1">
        <v>69</v>
      </c>
      <c r="K22" s="1">
        <v>173</v>
      </c>
      <c r="L22" s="1">
        <v>55</v>
      </c>
      <c r="M22" s="1">
        <v>87</v>
      </c>
      <c r="N22" s="1">
        <v>27</v>
      </c>
      <c r="X22" t="str">
        <f t="shared" ref="X22" si="24">LEFT(MID(A22,FIND("(",A22)+1,LEN(A22)),FIND(")",MID(A22,FIND("(",A22)+1,LEN(A22)))-1)</f>
        <v>SD</v>
      </c>
      <c r="Z22" t="str">
        <f t="shared" ref="Z22" si="25">Y23</f>
        <v>Elected</v>
      </c>
      <c r="AM22" s="238">
        <f t="shared" si="1"/>
        <v>2639</v>
      </c>
      <c r="AN22" t="s">
        <v>2670</v>
      </c>
      <c r="AO22" t="s">
        <v>2578</v>
      </c>
      <c r="AP22" s="242">
        <f t="shared" si="2"/>
        <v>2</v>
      </c>
      <c r="AQ22" s="238">
        <f t="shared" si="3"/>
        <v>1</v>
      </c>
      <c r="AR22" s="243">
        <f t="shared" si="0"/>
        <v>0.5</v>
      </c>
      <c r="AS22">
        <f t="shared" si="4"/>
        <v>0</v>
      </c>
      <c r="AT22" s="244">
        <f t="shared" si="5"/>
        <v>0</v>
      </c>
      <c r="AU22" s="245">
        <f t="shared" si="6"/>
        <v>1</v>
      </c>
      <c r="AV22" s="243">
        <f t="shared" si="7"/>
        <v>0.5</v>
      </c>
      <c r="AW22">
        <f t="shared" si="8"/>
        <v>1</v>
      </c>
      <c r="AX22" s="243">
        <f t="shared" si="9"/>
        <v>0.5</v>
      </c>
      <c r="AZ22">
        <f t="shared" si="10"/>
        <v>1</v>
      </c>
    </row>
    <row r="23" spans="1:52" x14ac:dyDescent="0.35">
      <c r="A23" s="291" t="s">
        <v>0</v>
      </c>
      <c r="B23" s="291" t="s">
        <v>0</v>
      </c>
      <c r="C23" s="293">
        <v>1191</v>
      </c>
      <c r="D23" s="2">
        <v>1195</v>
      </c>
      <c r="E23" s="2">
        <v>1226</v>
      </c>
      <c r="F23" s="2">
        <v>1239</v>
      </c>
      <c r="G23" s="2">
        <v>1293</v>
      </c>
      <c r="H23" s="2">
        <v>1340</v>
      </c>
      <c r="I23" s="2">
        <v>1384</v>
      </c>
      <c r="J23" s="2">
        <v>1453</v>
      </c>
      <c r="K23" s="2">
        <v>1626</v>
      </c>
      <c r="L23" s="2">
        <v>1681</v>
      </c>
      <c r="M23" s="2">
        <v>1768</v>
      </c>
      <c r="N23" s="2">
        <v>1795</v>
      </c>
      <c r="Y23" t="str">
        <f t="shared" ref="Y23" si="26">IF(EXACT(A22,UPPER(A22)),"Elected","Excluded")</f>
        <v>Elected</v>
      </c>
      <c r="AM23" s="238">
        <f t="shared" si="1"/>
        <v>0</v>
      </c>
      <c r="AO23" t="s">
        <v>2581</v>
      </c>
      <c r="AP23" s="242">
        <f t="shared" si="2"/>
        <v>0</v>
      </c>
      <c r="AQ23" s="238">
        <f t="shared" si="3"/>
        <v>0</v>
      </c>
      <c r="AR23" s="243">
        <f t="shared" si="0"/>
        <v>0</v>
      </c>
      <c r="AS23">
        <f t="shared" si="4"/>
        <v>0</v>
      </c>
      <c r="AT23" s="244">
        <f t="shared" si="5"/>
        <v>0</v>
      </c>
      <c r="AU23" s="245">
        <f t="shared" si="6"/>
        <v>0</v>
      </c>
      <c r="AV23" s="243">
        <f t="shared" si="7"/>
        <v>0</v>
      </c>
      <c r="AW23">
        <f t="shared" si="8"/>
        <v>0</v>
      </c>
      <c r="AX23" s="243">
        <f t="shared" si="9"/>
        <v>0</v>
      </c>
      <c r="AZ23">
        <f t="shared" si="10"/>
        <v>0</v>
      </c>
    </row>
    <row r="24" spans="1:52" x14ac:dyDescent="0.35">
      <c r="A24" s="291" t="s">
        <v>557</v>
      </c>
      <c r="B24" s="291" t="s">
        <v>33</v>
      </c>
      <c r="C24" s="293">
        <v>264</v>
      </c>
      <c r="D24" s="1">
        <v>4</v>
      </c>
      <c r="E24" s="1">
        <v>-268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X24" t="str">
        <f t="shared" ref="X24" si="27">LEFT(MID(A24,FIND("(",A24)+1,LEN(A24)),FIND(")",MID(A24,FIND("(",A24)+1,LEN(A24)))-1)</f>
        <v>PBP</v>
      </c>
      <c r="Z24" t="str">
        <f t="shared" ref="Z24" si="28">Y25</f>
        <v>Excluded</v>
      </c>
      <c r="AM24" s="238">
        <f t="shared" si="1"/>
        <v>0</v>
      </c>
      <c r="AO24" t="s">
        <v>2579</v>
      </c>
      <c r="AP24" s="242">
        <f t="shared" si="2"/>
        <v>0</v>
      </c>
      <c r="AQ24" s="238">
        <f t="shared" si="3"/>
        <v>0</v>
      </c>
      <c r="AR24" s="243">
        <f t="shared" si="0"/>
        <v>0</v>
      </c>
      <c r="AS24">
        <f t="shared" si="4"/>
        <v>0</v>
      </c>
      <c r="AT24" s="244">
        <f t="shared" si="5"/>
        <v>0</v>
      </c>
      <c r="AU24" s="245">
        <f t="shared" si="6"/>
        <v>0</v>
      </c>
      <c r="AV24" s="243">
        <f t="shared" si="7"/>
        <v>0</v>
      </c>
      <c r="AW24">
        <f t="shared" si="8"/>
        <v>0</v>
      </c>
      <c r="AX24" s="243">
        <f t="shared" si="9"/>
        <v>0</v>
      </c>
      <c r="AZ24">
        <f t="shared" si="10"/>
        <v>0</v>
      </c>
    </row>
    <row r="25" spans="1:52" x14ac:dyDescent="0.35">
      <c r="A25" s="291" t="s">
        <v>0</v>
      </c>
      <c r="B25" s="291" t="s">
        <v>0</v>
      </c>
      <c r="C25" s="293">
        <v>264</v>
      </c>
      <c r="D25" s="2">
        <v>268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Y25" t="str">
        <f t="shared" ref="Y25" si="29">IF(EXACT(A24,UPPER(A24)),"Elected","Excluded")</f>
        <v>Excluded</v>
      </c>
      <c r="AM25" s="238">
        <f t="shared" si="1"/>
        <v>0</v>
      </c>
      <c r="AN25" t="s">
        <v>2690</v>
      </c>
      <c r="AO25" t="s">
        <v>2585</v>
      </c>
      <c r="AP25" s="242">
        <f t="shared" si="2"/>
        <v>0</v>
      </c>
      <c r="AQ25" s="238">
        <f t="shared" si="3"/>
        <v>0</v>
      </c>
      <c r="AR25" s="243">
        <f t="shared" si="0"/>
        <v>0</v>
      </c>
      <c r="AS25">
        <f t="shared" si="4"/>
        <v>0</v>
      </c>
      <c r="AT25" s="244">
        <f t="shared" si="5"/>
        <v>0</v>
      </c>
      <c r="AU25" s="245">
        <f t="shared" si="6"/>
        <v>0</v>
      </c>
      <c r="AV25" s="243">
        <f t="shared" si="7"/>
        <v>0</v>
      </c>
      <c r="AW25">
        <f t="shared" si="8"/>
        <v>0</v>
      </c>
      <c r="AX25" s="243">
        <f t="shared" si="9"/>
        <v>0</v>
      </c>
      <c r="AZ25">
        <f t="shared" si="10"/>
        <v>0</v>
      </c>
    </row>
    <row r="26" spans="1:52" x14ac:dyDescent="0.35">
      <c r="A26" s="291" t="s">
        <v>2890</v>
      </c>
      <c r="B26" s="291" t="s">
        <v>33</v>
      </c>
      <c r="C26" s="293">
        <v>1365</v>
      </c>
      <c r="D26" s="1">
        <v>5</v>
      </c>
      <c r="E26" s="1">
        <v>62</v>
      </c>
      <c r="F26" s="1">
        <v>44</v>
      </c>
      <c r="G26" s="1">
        <v>28</v>
      </c>
      <c r="H26" s="1">
        <v>53</v>
      </c>
      <c r="I26" s="1">
        <v>21</v>
      </c>
      <c r="J26" s="1">
        <v>140</v>
      </c>
      <c r="K26" s="1">
        <v>81</v>
      </c>
      <c r="L26" s="1">
        <v>34</v>
      </c>
      <c r="M26" s="1">
        <v>171</v>
      </c>
      <c r="N26" s="1">
        <v>57</v>
      </c>
      <c r="X26" t="str">
        <f t="shared" ref="X26" si="30">LEFT(MID(A26,FIND("(",A26)+1,LEN(A26)),FIND(")",MID(A26,FIND("(",A26)+1,LEN(A26)))-1)</f>
        <v>NON-P</v>
      </c>
      <c r="Z26" t="str">
        <f t="shared" ref="Z26" si="31">Y27</f>
        <v>Elected</v>
      </c>
      <c r="AM26" s="238">
        <f t="shared" si="1"/>
        <v>0</v>
      </c>
      <c r="AO26" t="s">
        <v>2591</v>
      </c>
      <c r="AP26" s="242">
        <f t="shared" si="2"/>
        <v>0</v>
      </c>
      <c r="AQ26" s="238">
        <f t="shared" si="3"/>
        <v>0</v>
      </c>
      <c r="AR26" s="243">
        <f t="shared" si="0"/>
        <v>0</v>
      </c>
      <c r="AS26">
        <f t="shared" si="4"/>
        <v>0</v>
      </c>
      <c r="AT26" s="244">
        <f t="shared" si="5"/>
        <v>0</v>
      </c>
      <c r="AU26" s="245">
        <f t="shared" si="6"/>
        <v>0</v>
      </c>
      <c r="AV26" s="243">
        <f t="shared" si="7"/>
        <v>0</v>
      </c>
      <c r="AW26">
        <f t="shared" si="8"/>
        <v>0</v>
      </c>
      <c r="AX26" s="243">
        <f t="shared" si="9"/>
        <v>0</v>
      </c>
      <c r="AZ26">
        <f t="shared" si="10"/>
        <v>0</v>
      </c>
    </row>
    <row r="27" spans="1:52" x14ac:dyDescent="0.35">
      <c r="A27" s="291" t="s">
        <v>0</v>
      </c>
      <c r="B27" s="291" t="s">
        <v>0</v>
      </c>
      <c r="C27" s="293">
        <v>1365</v>
      </c>
      <c r="D27" s="2">
        <v>1370</v>
      </c>
      <c r="E27" s="2">
        <v>1432</v>
      </c>
      <c r="F27" s="2">
        <v>1476</v>
      </c>
      <c r="G27" s="2">
        <v>1504</v>
      </c>
      <c r="H27" s="2">
        <v>1557</v>
      </c>
      <c r="I27" s="2">
        <v>1578</v>
      </c>
      <c r="J27" s="2">
        <v>1718</v>
      </c>
      <c r="K27" s="2">
        <v>1799</v>
      </c>
      <c r="L27" s="2">
        <v>1833</v>
      </c>
      <c r="M27" s="2">
        <v>2004</v>
      </c>
      <c r="N27" s="2">
        <v>2061</v>
      </c>
      <c r="Y27" t="str">
        <f t="shared" ref="Y27" si="32">IF(EXACT(A26,UPPER(A26)),"Elected","Excluded")</f>
        <v>Elected</v>
      </c>
      <c r="AM27" s="238">
        <f t="shared" si="1"/>
        <v>1554</v>
      </c>
      <c r="AN27" t="s">
        <v>2664</v>
      </c>
      <c r="AO27" t="s">
        <v>2586</v>
      </c>
      <c r="AP27" s="242">
        <f t="shared" si="2"/>
        <v>5</v>
      </c>
      <c r="AQ27" s="238">
        <f t="shared" si="3"/>
        <v>1</v>
      </c>
      <c r="AR27" s="243">
        <f t="shared" si="0"/>
        <v>0.2</v>
      </c>
      <c r="AS27">
        <f t="shared" si="4"/>
        <v>0</v>
      </c>
      <c r="AT27" s="244">
        <f t="shared" si="5"/>
        <v>0</v>
      </c>
      <c r="AU27" s="245">
        <f t="shared" si="6"/>
        <v>4</v>
      </c>
      <c r="AV27" s="243">
        <f t="shared" si="7"/>
        <v>0.8</v>
      </c>
      <c r="AW27">
        <f t="shared" si="8"/>
        <v>0</v>
      </c>
      <c r="AX27" s="243">
        <f t="shared" si="9"/>
        <v>0</v>
      </c>
      <c r="AZ27">
        <f t="shared" si="10"/>
        <v>0</v>
      </c>
    </row>
    <row r="28" spans="1:52" x14ac:dyDescent="0.35">
      <c r="A28" s="291" t="s">
        <v>558</v>
      </c>
      <c r="B28" s="291" t="s">
        <v>31</v>
      </c>
      <c r="C28" s="293">
        <v>901</v>
      </c>
      <c r="D28" s="1">
        <v>4</v>
      </c>
      <c r="E28" s="1">
        <v>3</v>
      </c>
      <c r="F28" s="1">
        <v>6</v>
      </c>
      <c r="G28" s="1">
        <v>35</v>
      </c>
      <c r="H28" s="1">
        <v>9</v>
      </c>
      <c r="I28" s="1">
        <v>89</v>
      </c>
      <c r="J28" s="1">
        <v>25</v>
      </c>
      <c r="K28" s="1">
        <v>101</v>
      </c>
      <c r="L28" s="1">
        <v>-1173</v>
      </c>
      <c r="M28" s="1">
        <v>0</v>
      </c>
      <c r="N28" s="1">
        <v>0</v>
      </c>
      <c r="X28" t="str">
        <f t="shared" ref="X28" si="33">LEFT(MID(A28,FIND("(",A28)+1,LEN(A28)),FIND(")",MID(A28,FIND("(",A28)+1,LEN(A28)))-1)</f>
        <v>FF</v>
      </c>
      <c r="Z28" t="str">
        <f t="shared" ref="Z28" si="34">Y29</f>
        <v>Excluded</v>
      </c>
      <c r="AM28" s="238">
        <f t="shared" si="1"/>
        <v>0</v>
      </c>
      <c r="AN28" t="s">
        <v>2669</v>
      </c>
      <c r="AO28" t="s">
        <v>2587</v>
      </c>
      <c r="AP28" s="242">
        <f>AQ28+AU28</f>
        <v>0</v>
      </c>
      <c r="AQ28" s="238">
        <f t="shared" si="3"/>
        <v>0</v>
      </c>
      <c r="AR28" s="243">
        <f t="shared" si="0"/>
        <v>0</v>
      </c>
      <c r="AS28">
        <f t="shared" si="4"/>
        <v>0</v>
      </c>
      <c r="AT28" s="244">
        <f t="shared" si="5"/>
        <v>0</v>
      </c>
      <c r="AU28" s="245">
        <f t="shared" si="6"/>
        <v>0</v>
      </c>
      <c r="AV28" s="243">
        <f t="shared" si="7"/>
        <v>0</v>
      </c>
      <c r="AW28">
        <f t="shared" si="8"/>
        <v>0</v>
      </c>
      <c r="AX28" s="243">
        <f t="shared" si="9"/>
        <v>0</v>
      </c>
      <c r="AZ28">
        <f t="shared" si="10"/>
        <v>0</v>
      </c>
    </row>
    <row r="29" spans="1:52" x14ac:dyDescent="0.35">
      <c r="A29" s="291" t="s">
        <v>0</v>
      </c>
      <c r="B29" s="291" t="s">
        <v>0</v>
      </c>
      <c r="C29" s="293">
        <v>901</v>
      </c>
      <c r="D29" s="2">
        <v>905</v>
      </c>
      <c r="E29" s="2">
        <v>908</v>
      </c>
      <c r="F29" s="2">
        <v>914</v>
      </c>
      <c r="G29" s="2">
        <v>949</v>
      </c>
      <c r="H29" s="2">
        <v>958</v>
      </c>
      <c r="I29" s="2">
        <v>1047</v>
      </c>
      <c r="J29" s="2">
        <v>1072</v>
      </c>
      <c r="K29" s="2">
        <v>1173</v>
      </c>
      <c r="L29" s="2">
        <v>0</v>
      </c>
      <c r="M29" s="2">
        <v>0</v>
      </c>
      <c r="N29" s="2">
        <v>0</v>
      </c>
      <c r="Y29" t="str">
        <f t="shared" ref="Y29" si="35">IF(EXACT(A28,UPPER(A28)),"Elected","Excluded")</f>
        <v>Excluded</v>
      </c>
      <c r="AM29" s="238">
        <f t="shared" si="1"/>
        <v>321</v>
      </c>
      <c r="AN29" t="s">
        <v>2931</v>
      </c>
      <c r="AO29" t="s">
        <v>2580</v>
      </c>
      <c r="AP29" s="242">
        <f t="shared" ref="AP29:AP34" si="36">AQ29+AU29</f>
        <v>1</v>
      </c>
      <c r="AQ29" s="238">
        <f t="shared" si="3"/>
        <v>0</v>
      </c>
      <c r="AR29" s="243">
        <f t="shared" si="0"/>
        <v>0</v>
      </c>
      <c r="AS29">
        <f t="shared" si="4"/>
        <v>0</v>
      </c>
      <c r="AT29" s="244">
        <f t="shared" si="5"/>
        <v>0</v>
      </c>
      <c r="AU29" s="245">
        <f t="shared" si="6"/>
        <v>1</v>
      </c>
      <c r="AV29" s="243">
        <f t="shared" si="7"/>
        <v>1</v>
      </c>
      <c r="AW29">
        <f t="shared" si="8"/>
        <v>0</v>
      </c>
      <c r="AX29" s="243">
        <f t="shared" si="9"/>
        <v>0</v>
      </c>
      <c r="AZ29">
        <f t="shared" si="10"/>
        <v>0</v>
      </c>
    </row>
    <row r="30" spans="1:52" x14ac:dyDescent="0.35">
      <c r="A30" s="291" t="s">
        <v>559</v>
      </c>
      <c r="B30" s="291" t="s">
        <v>33</v>
      </c>
      <c r="C30" s="293">
        <v>808</v>
      </c>
      <c r="D30" s="1">
        <v>2</v>
      </c>
      <c r="E30" s="1">
        <v>2</v>
      </c>
      <c r="F30" s="1">
        <v>2</v>
      </c>
      <c r="G30" s="1">
        <v>40</v>
      </c>
      <c r="H30" s="1">
        <v>3</v>
      </c>
      <c r="I30" s="1">
        <v>-857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X30" t="str">
        <f t="shared" ref="X30" si="37">LEFT(MID(A30,FIND("(",A30)+1,LEN(A30)),FIND(")",MID(A30,FIND("(",A30)+1,LEN(A30)))-1)</f>
        <v>FG</v>
      </c>
      <c r="Z30" t="str">
        <f t="shared" ref="Z30" si="38">Y31</f>
        <v>Excluded</v>
      </c>
      <c r="AM30" s="238">
        <f t="shared" si="1"/>
        <v>0</v>
      </c>
      <c r="AO30" t="s">
        <v>2592</v>
      </c>
      <c r="AP30" s="242">
        <f t="shared" si="36"/>
        <v>0</v>
      </c>
      <c r="AQ30" s="238">
        <f t="shared" si="3"/>
        <v>0</v>
      </c>
      <c r="AR30" s="243">
        <f t="shared" si="0"/>
        <v>0</v>
      </c>
      <c r="AS30">
        <f t="shared" si="4"/>
        <v>0</v>
      </c>
      <c r="AT30" s="244">
        <f t="shared" si="5"/>
        <v>0</v>
      </c>
      <c r="AU30" s="245">
        <f t="shared" si="6"/>
        <v>0</v>
      </c>
      <c r="AV30" s="243">
        <f t="shared" si="7"/>
        <v>0</v>
      </c>
      <c r="AW30">
        <f t="shared" si="8"/>
        <v>0</v>
      </c>
      <c r="AX30" s="243">
        <f t="shared" si="9"/>
        <v>0</v>
      </c>
      <c r="AZ30">
        <f t="shared" si="10"/>
        <v>0</v>
      </c>
    </row>
    <row r="31" spans="1:52" x14ac:dyDescent="0.35">
      <c r="A31" s="291" t="s">
        <v>0</v>
      </c>
      <c r="B31" s="291" t="s">
        <v>0</v>
      </c>
      <c r="C31" s="293">
        <v>808</v>
      </c>
      <c r="D31" s="2">
        <v>810</v>
      </c>
      <c r="E31" s="2">
        <v>812</v>
      </c>
      <c r="F31" s="2">
        <v>814</v>
      </c>
      <c r="G31" s="2">
        <v>854</v>
      </c>
      <c r="H31" s="2">
        <v>857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Y31" t="str">
        <f t="shared" ref="Y31" si="39">IF(EXACT(A30,UPPER(A30)),"Elected","Excluded")</f>
        <v>Excluded</v>
      </c>
      <c r="AM31" s="238">
        <f t="shared" si="1"/>
        <v>0</v>
      </c>
      <c r="AN31" t="s">
        <v>2809</v>
      </c>
      <c r="AO31" t="s">
        <v>2597</v>
      </c>
      <c r="AP31" s="242">
        <f t="shared" si="36"/>
        <v>0</v>
      </c>
      <c r="AQ31" s="238">
        <f t="shared" si="3"/>
        <v>0</v>
      </c>
      <c r="AR31" s="243">
        <f t="shared" si="0"/>
        <v>0</v>
      </c>
      <c r="AS31">
        <f t="shared" si="4"/>
        <v>0</v>
      </c>
      <c r="AT31" s="244">
        <f t="shared" si="5"/>
        <v>0</v>
      </c>
      <c r="AU31" s="245">
        <f t="shared" si="6"/>
        <v>0</v>
      </c>
      <c r="AV31" s="243">
        <f t="shared" si="7"/>
        <v>0</v>
      </c>
      <c r="AW31">
        <f t="shared" si="8"/>
        <v>0</v>
      </c>
      <c r="AX31" s="243">
        <f t="shared" si="9"/>
        <v>0</v>
      </c>
      <c r="AZ31">
        <f t="shared" si="10"/>
        <v>0</v>
      </c>
    </row>
    <row r="32" spans="1:52" x14ac:dyDescent="0.35">
      <c r="A32" s="291" t="s">
        <v>560</v>
      </c>
      <c r="B32" s="291" t="s">
        <v>31</v>
      </c>
      <c r="C32" s="293">
        <v>967</v>
      </c>
      <c r="D32" s="1">
        <v>84</v>
      </c>
      <c r="E32" s="1">
        <v>25</v>
      </c>
      <c r="F32" s="1">
        <v>6</v>
      </c>
      <c r="G32" s="1">
        <v>8</v>
      </c>
      <c r="H32" s="1">
        <v>251</v>
      </c>
      <c r="I32" s="1">
        <v>11</v>
      </c>
      <c r="J32" s="1">
        <v>26</v>
      </c>
      <c r="K32" s="1">
        <v>29</v>
      </c>
      <c r="L32" s="1">
        <v>34</v>
      </c>
      <c r="M32" s="1">
        <v>769</v>
      </c>
      <c r="N32" s="1">
        <v>-134</v>
      </c>
      <c r="X32" t="str">
        <f t="shared" ref="X32" si="40">LEFT(MID(A32,FIND("(",A32)+1,LEN(A32)),FIND(")",MID(A32,FIND("(",A32)+1,LEN(A32)))-1)</f>
        <v>SF</v>
      </c>
      <c r="Z32" t="str">
        <f t="shared" ref="Z32" si="41">Y33</f>
        <v>Elected</v>
      </c>
      <c r="AM32" s="238">
        <f t="shared" si="1"/>
        <v>0</v>
      </c>
      <c r="AN32" t="s">
        <v>2668</v>
      </c>
      <c r="AO32" t="s">
        <v>2588</v>
      </c>
      <c r="AP32" s="242">
        <f t="shared" si="36"/>
        <v>0</v>
      </c>
      <c r="AQ32" s="238">
        <f t="shared" si="3"/>
        <v>0</v>
      </c>
      <c r="AR32" s="243">
        <f t="shared" si="0"/>
        <v>0</v>
      </c>
      <c r="AS32">
        <f t="shared" si="4"/>
        <v>0</v>
      </c>
      <c r="AT32" s="244">
        <f t="shared" si="5"/>
        <v>0</v>
      </c>
      <c r="AU32" s="245">
        <f t="shared" si="6"/>
        <v>0</v>
      </c>
      <c r="AV32" s="243">
        <f t="shared" si="7"/>
        <v>0</v>
      </c>
      <c r="AW32">
        <f t="shared" si="8"/>
        <v>0</v>
      </c>
      <c r="AX32" s="243">
        <f t="shared" si="9"/>
        <v>0</v>
      </c>
      <c r="AZ32">
        <f t="shared" si="10"/>
        <v>0</v>
      </c>
    </row>
    <row r="33" spans="1:52" x14ac:dyDescent="0.35">
      <c r="A33" s="291" t="s">
        <v>0</v>
      </c>
      <c r="B33" s="291" t="s">
        <v>0</v>
      </c>
      <c r="C33" s="293">
        <v>967</v>
      </c>
      <c r="D33" s="2">
        <v>1051</v>
      </c>
      <c r="E33" s="2">
        <v>1076</v>
      </c>
      <c r="F33" s="2">
        <v>1082</v>
      </c>
      <c r="G33" s="2">
        <v>1090</v>
      </c>
      <c r="H33" s="2">
        <v>1341</v>
      </c>
      <c r="I33" s="2">
        <v>1352</v>
      </c>
      <c r="J33" s="2">
        <v>1378</v>
      </c>
      <c r="K33" s="2">
        <v>1407</v>
      </c>
      <c r="L33" s="2">
        <v>1441</v>
      </c>
      <c r="M33" s="2">
        <v>2210</v>
      </c>
      <c r="N33" s="2">
        <v>2076</v>
      </c>
      <c r="Y33" t="str">
        <f t="shared" ref="Y33" si="42">IF(EXACT(A32,UPPER(A32)),"Elected","Excluded")</f>
        <v>Elected</v>
      </c>
      <c r="AM33" s="238">
        <f t="shared" si="1"/>
        <v>0</v>
      </c>
      <c r="AN33" t="s">
        <v>2692</v>
      </c>
      <c r="AO33" t="s">
        <v>2589</v>
      </c>
      <c r="AP33" s="242">
        <f t="shared" si="36"/>
        <v>0</v>
      </c>
      <c r="AQ33" s="238">
        <f t="shared" si="3"/>
        <v>0</v>
      </c>
      <c r="AR33" s="243">
        <f t="shared" si="0"/>
        <v>0</v>
      </c>
      <c r="AS33">
        <f t="shared" si="4"/>
        <v>0</v>
      </c>
      <c r="AT33" s="244">
        <f t="shared" si="5"/>
        <v>0</v>
      </c>
      <c r="AU33" s="245">
        <f t="shared" si="6"/>
        <v>0</v>
      </c>
      <c r="AV33" s="243">
        <f t="shared" si="7"/>
        <v>0</v>
      </c>
      <c r="AW33">
        <f t="shared" si="8"/>
        <v>0</v>
      </c>
      <c r="AX33" s="243">
        <f t="shared" si="9"/>
        <v>0</v>
      </c>
      <c r="AZ33">
        <f t="shared" si="10"/>
        <v>0</v>
      </c>
    </row>
    <row r="34" spans="1:52" x14ac:dyDescent="0.35">
      <c r="A34" s="291" t="s">
        <v>2872</v>
      </c>
      <c r="B34" s="291" t="s">
        <v>33</v>
      </c>
      <c r="C34" s="293">
        <v>488</v>
      </c>
      <c r="D34" s="1">
        <v>1</v>
      </c>
      <c r="E34" s="1">
        <v>8</v>
      </c>
      <c r="F34" s="1">
        <v>2</v>
      </c>
      <c r="G34" s="1">
        <v>-499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X34" t="str">
        <f t="shared" ref="X34" si="43">LEFT(MID(A34,FIND("(",A34)+1,LEN(A34)),FIND(")",MID(A34,FIND("(",A34)+1,LEN(A34)))-1)</f>
        <v>LAB</v>
      </c>
      <c r="Z34" t="str">
        <f t="shared" ref="Z34" si="44">Y35</f>
        <v>Excluded</v>
      </c>
      <c r="AM34" s="238">
        <f t="shared" si="1"/>
        <v>23653</v>
      </c>
      <c r="AN34" t="s">
        <v>2672</v>
      </c>
      <c r="AO34" t="s">
        <v>2530</v>
      </c>
      <c r="AP34" s="242">
        <f t="shared" si="36"/>
        <v>40</v>
      </c>
      <c r="AQ34" s="238">
        <f t="shared" si="3"/>
        <v>9</v>
      </c>
      <c r="AR34" s="243">
        <f t="shared" si="0"/>
        <v>0.22500000000000001</v>
      </c>
      <c r="AS34">
        <f t="shared" si="4"/>
        <v>0</v>
      </c>
      <c r="AT34" s="244">
        <f t="shared" si="5"/>
        <v>0</v>
      </c>
      <c r="AU34" s="245">
        <f t="shared" si="6"/>
        <v>31</v>
      </c>
      <c r="AV34" s="243">
        <f t="shared" si="7"/>
        <v>0.77500000000000002</v>
      </c>
      <c r="AW34">
        <f t="shared" si="8"/>
        <v>9</v>
      </c>
      <c r="AX34" s="243">
        <f t="shared" si="9"/>
        <v>0.22500000000000001</v>
      </c>
      <c r="AZ34">
        <f t="shared" si="10"/>
        <v>9</v>
      </c>
    </row>
    <row r="35" spans="1:52" x14ac:dyDescent="0.35">
      <c r="A35" s="291" t="s">
        <v>0</v>
      </c>
      <c r="B35" s="291" t="s">
        <v>0</v>
      </c>
      <c r="C35" s="293">
        <v>488</v>
      </c>
      <c r="D35" s="2">
        <v>489</v>
      </c>
      <c r="E35" s="2">
        <v>497</v>
      </c>
      <c r="F35" s="2">
        <v>499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Y35" t="str">
        <f t="shared" ref="Y35" si="45">IF(EXACT(A34,UPPER(A34)),"Elected","Excluded")</f>
        <v>Excluded</v>
      </c>
      <c r="AM35" s="238">
        <f>SUM(AM8:AM34)</f>
        <v>146852</v>
      </c>
      <c r="AN35" s="238"/>
      <c r="AP35" s="242">
        <f>SUM(AP8:AP34)</f>
        <v>172</v>
      </c>
      <c r="AQ35" s="238">
        <f>SUM(AQ8:AQ34)</f>
        <v>65</v>
      </c>
      <c r="AS35">
        <f>SUM(AS8:AS34)</f>
        <v>25</v>
      </c>
      <c r="AU35" s="245">
        <f>SUM(AU8:AU34)</f>
        <v>107</v>
      </c>
      <c r="AW35">
        <f>SUM(AW8:AW34)</f>
        <v>38</v>
      </c>
      <c r="AZ35">
        <f t="shared" si="10"/>
        <v>63</v>
      </c>
    </row>
    <row r="36" spans="1:52" ht="15" thickBot="1" x14ac:dyDescent="0.4">
      <c r="A36" s="291" t="s">
        <v>561</v>
      </c>
      <c r="B36" s="291" t="s">
        <v>33</v>
      </c>
      <c r="C36" s="293">
        <v>246</v>
      </c>
      <c r="D36" s="1">
        <v>-246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X36" t="str">
        <f t="shared" ref="X36" si="46">LEFT(MID(A36,FIND("(",A36)+1,LEN(A36)),FIND(")",MID(A36,FIND("(",A36)+1,LEN(A36)))-1)</f>
        <v>SF</v>
      </c>
      <c r="Z36" t="str">
        <f t="shared" ref="Z36" si="47">Y37</f>
        <v>Excluded</v>
      </c>
    </row>
    <row r="37" spans="1:52" x14ac:dyDescent="0.35">
      <c r="A37" s="291" t="s">
        <v>0</v>
      </c>
      <c r="B37" s="291" t="s">
        <v>0</v>
      </c>
      <c r="C37" s="293">
        <v>246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Y37" t="str">
        <f t="shared" ref="Y37" si="48">IF(EXACT(A36,UPPER(A36)),"Elected","Excluded")</f>
        <v>Excluded</v>
      </c>
      <c r="AO37" s="246" t="s">
        <v>2673</v>
      </c>
      <c r="AP37" s="247"/>
      <c r="AQ37" s="248">
        <f>AQ35+AU35</f>
        <v>172</v>
      </c>
      <c r="AR37" s="247" t="s">
        <v>2674</v>
      </c>
      <c r="AS37" s="249"/>
      <c r="AT37" s="249"/>
      <c r="AU37" s="246" t="s">
        <v>2675</v>
      </c>
      <c r="AV37" s="247" t="s">
        <v>2676</v>
      </c>
      <c r="AW37" s="250">
        <f>AW35</f>
        <v>38</v>
      </c>
    </row>
    <row r="38" spans="1:52" ht="15" thickBot="1" x14ac:dyDescent="0.4">
      <c r="A38" s="291" t="s">
        <v>562</v>
      </c>
      <c r="B38" s="291" t="s">
        <v>33</v>
      </c>
      <c r="C38" s="293">
        <v>960</v>
      </c>
      <c r="D38" s="1">
        <v>85</v>
      </c>
      <c r="E38" s="1">
        <v>16</v>
      </c>
      <c r="F38" s="1">
        <v>5</v>
      </c>
      <c r="G38" s="1">
        <v>19</v>
      </c>
      <c r="H38" s="1">
        <v>214</v>
      </c>
      <c r="I38" s="1">
        <v>19</v>
      </c>
      <c r="J38" s="1">
        <v>22</v>
      </c>
      <c r="K38" s="1">
        <v>35</v>
      </c>
      <c r="L38" s="1">
        <v>22</v>
      </c>
      <c r="M38" s="1">
        <v>-1397</v>
      </c>
      <c r="N38" s="1">
        <v>0</v>
      </c>
      <c r="X38" t="str">
        <f t="shared" ref="X38" si="49">LEFT(MID(A38,FIND("(",A38)+1,LEN(A38)),FIND(")",MID(A38,FIND("(",A38)+1,LEN(A38)))-1)</f>
        <v>SF</v>
      </c>
      <c r="Z38" t="str">
        <f t="shared" ref="Z38" si="50">Y39</f>
        <v>Excluded</v>
      </c>
      <c r="AO38" s="251" t="s">
        <v>2677</v>
      </c>
      <c r="AP38" s="252" t="e">
        <f>LEFT(MID(#REF!,FIND("(",#REF!)+1,LEN(#REF!)),FIND(")",MID(#REF!,FIND("(",#REF!)+1,LEN(#REF!)))-1)</f>
        <v>#REF!</v>
      </c>
      <c r="AQ38" s="252">
        <f>BW8</f>
        <v>0</v>
      </c>
      <c r="AR38" s="252" t="s">
        <v>2678</v>
      </c>
      <c r="AS38" s="253"/>
      <c r="AT38" s="253"/>
      <c r="AU38" s="254"/>
      <c r="AV38" s="241" t="s">
        <v>2679</v>
      </c>
      <c r="AW38" s="255">
        <f>AS35</f>
        <v>25</v>
      </c>
    </row>
    <row r="39" spans="1:52" ht="15" thickBot="1" x14ac:dyDescent="0.4">
      <c r="A39" s="291" t="s">
        <v>0</v>
      </c>
      <c r="B39" s="291" t="s">
        <v>0</v>
      </c>
      <c r="C39" s="293">
        <v>960</v>
      </c>
      <c r="D39" s="2">
        <v>1045</v>
      </c>
      <c r="E39" s="2">
        <v>1061</v>
      </c>
      <c r="F39" s="2">
        <v>1066</v>
      </c>
      <c r="G39" s="2">
        <v>1085</v>
      </c>
      <c r="H39" s="2">
        <v>1299</v>
      </c>
      <c r="I39" s="2">
        <v>1318</v>
      </c>
      <c r="J39" s="2">
        <v>1340</v>
      </c>
      <c r="K39" s="2">
        <v>1375</v>
      </c>
      <c r="L39" s="2">
        <v>1397</v>
      </c>
      <c r="M39" s="2">
        <v>0</v>
      </c>
      <c r="N39" s="2">
        <v>0</v>
      </c>
      <c r="Y39" t="str">
        <f t="shared" ref="Y39" si="51">IF(EXACT(A38,UPPER(A38)),"Elected","Excluded")</f>
        <v>Excluded</v>
      </c>
      <c r="AU39" s="251"/>
      <c r="AV39" s="252" t="s">
        <v>2680</v>
      </c>
      <c r="AW39" s="256">
        <f>SUM(AW37:AW38)</f>
        <v>63</v>
      </c>
    </row>
    <row r="40" spans="1:52" x14ac:dyDescent="0.35">
      <c r="A40" s="291" t="s">
        <v>563</v>
      </c>
      <c r="B40" s="291" t="s">
        <v>31</v>
      </c>
      <c r="C40" s="293">
        <v>1128</v>
      </c>
      <c r="D40" s="1">
        <v>8</v>
      </c>
      <c r="E40" s="1">
        <v>39</v>
      </c>
      <c r="F40" s="1">
        <v>1</v>
      </c>
      <c r="G40" s="1">
        <v>112</v>
      </c>
      <c r="H40" s="1">
        <v>18</v>
      </c>
      <c r="I40" s="1">
        <v>72</v>
      </c>
      <c r="J40" s="1">
        <v>55</v>
      </c>
      <c r="K40" s="1">
        <v>211</v>
      </c>
      <c r="L40" s="1">
        <v>124</v>
      </c>
      <c r="M40" s="1">
        <v>73</v>
      </c>
      <c r="N40" s="1">
        <v>20</v>
      </c>
      <c r="X40" t="str">
        <f t="shared" ref="X40" si="52">LEFT(MID(A40,FIND("(",A40)+1,LEN(A40)),FIND(")",MID(A40,FIND("(",A40)+1,LEN(A40)))-1)</f>
        <v>SD</v>
      </c>
      <c r="Z40" t="str">
        <f t="shared" ref="Z40" si="53">Y41</f>
        <v>Elected</v>
      </c>
    </row>
    <row r="41" spans="1:52" x14ac:dyDescent="0.35">
      <c r="A41" s="291" t="s">
        <v>0</v>
      </c>
      <c r="B41" s="291" t="s">
        <v>0</v>
      </c>
      <c r="C41" s="293">
        <v>1128</v>
      </c>
      <c r="D41" s="2">
        <v>1136</v>
      </c>
      <c r="E41" s="2">
        <v>1175</v>
      </c>
      <c r="F41" s="2">
        <v>1176</v>
      </c>
      <c r="G41" s="2">
        <v>1288</v>
      </c>
      <c r="H41" s="2">
        <v>1306</v>
      </c>
      <c r="I41" s="2">
        <v>1378</v>
      </c>
      <c r="J41" s="2">
        <v>1433</v>
      </c>
      <c r="K41" s="2">
        <v>1644</v>
      </c>
      <c r="L41" s="2">
        <v>1768</v>
      </c>
      <c r="M41" s="2">
        <v>1841</v>
      </c>
      <c r="N41" s="2">
        <v>1861</v>
      </c>
      <c r="Y41" t="str">
        <f t="shared" ref="Y41" si="54">IF(EXACT(A40,UPPER(A40)),"Elected","Excluded")</f>
        <v>Elected</v>
      </c>
    </row>
    <row r="42" spans="1:52" x14ac:dyDescent="0.35">
      <c r="A42" s="291" t="s">
        <v>564</v>
      </c>
      <c r="B42" s="291" t="s">
        <v>31</v>
      </c>
      <c r="C42" s="293">
        <v>630</v>
      </c>
      <c r="D42" s="1">
        <v>34</v>
      </c>
      <c r="E42" s="1">
        <v>5</v>
      </c>
      <c r="F42" s="1">
        <v>2</v>
      </c>
      <c r="G42" s="1">
        <v>9</v>
      </c>
      <c r="H42" s="1">
        <v>-680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X42" t="str">
        <f t="shared" ref="X42" si="55">LEFT(MID(A42,FIND("(",A42)+1,LEN(A42)),FIND(")",MID(A42,FIND("(",A42)+1,LEN(A42)))-1)</f>
        <v>SF</v>
      </c>
      <c r="Z42" t="str">
        <f t="shared" ref="Z42" si="56">Y43</f>
        <v>Excluded</v>
      </c>
    </row>
    <row r="43" spans="1:52" x14ac:dyDescent="0.35">
      <c r="A43" s="291" t="s">
        <v>0</v>
      </c>
      <c r="B43" s="291" t="s">
        <v>0</v>
      </c>
      <c r="C43" s="293">
        <v>630</v>
      </c>
      <c r="D43" s="2">
        <v>664</v>
      </c>
      <c r="E43" s="2">
        <v>669</v>
      </c>
      <c r="F43" s="2">
        <v>671</v>
      </c>
      <c r="G43" s="2">
        <v>680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Y43" t="str">
        <f t="shared" ref="Y43" si="57">IF(EXACT(A42,UPPER(A42)),"Elected","Excluded")</f>
        <v>Excluded</v>
      </c>
    </row>
    <row r="44" spans="1:52" x14ac:dyDescent="0.35">
      <c r="A44" s="291" t="s">
        <v>47</v>
      </c>
      <c r="B44" s="291" t="s">
        <v>0</v>
      </c>
      <c r="C44" s="292">
        <v>0</v>
      </c>
      <c r="D44" s="1">
        <f>(D10+D12+D14+D16+D18+D20+D22+D24+D26+D28+D30+D32+D34+D36+D38+D40+D42)*(-1)</f>
        <v>2</v>
      </c>
      <c r="E44" s="1">
        <f t="shared" ref="E44:N44" si="58">(E10+E12+E14+E16+E18+E20+E22+E24+E26+E28+E30+E32+E34+E36+E38+E40+E42)*(-1)</f>
        <v>27</v>
      </c>
      <c r="F44" s="1">
        <f t="shared" si="58"/>
        <v>50</v>
      </c>
      <c r="G44" s="1">
        <f t="shared" si="58"/>
        <v>27</v>
      </c>
      <c r="H44" s="1">
        <f t="shared" si="58"/>
        <v>36</v>
      </c>
      <c r="I44" s="1">
        <f t="shared" si="58"/>
        <v>191</v>
      </c>
      <c r="J44" s="1">
        <f t="shared" si="58"/>
        <v>133</v>
      </c>
      <c r="K44" s="1">
        <f t="shared" si="58"/>
        <v>107</v>
      </c>
      <c r="L44" s="1">
        <f t="shared" si="58"/>
        <v>108</v>
      </c>
      <c r="M44" s="1">
        <f t="shared" si="58"/>
        <v>192</v>
      </c>
      <c r="N44" s="1">
        <f t="shared" si="58"/>
        <v>0</v>
      </c>
    </row>
    <row r="45" spans="1:52" x14ac:dyDescent="0.35">
      <c r="A45" s="291" t="s">
        <v>0</v>
      </c>
      <c r="B45" s="291" t="s">
        <v>0</v>
      </c>
      <c r="C45" s="293">
        <v>0</v>
      </c>
      <c r="D45" s="2">
        <v>2</v>
      </c>
      <c r="E45" s="2">
        <v>29</v>
      </c>
      <c r="F45" s="2">
        <v>79</v>
      </c>
      <c r="G45" s="2">
        <v>106</v>
      </c>
      <c r="H45" s="2">
        <v>142</v>
      </c>
      <c r="I45" s="2">
        <v>333</v>
      </c>
      <c r="J45" s="2">
        <v>466</v>
      </c>
      <c r="K45" s="2">
        <v>573</v>
      </c>
      <c r="L45" s="2">
        <v>681</v>
      </c>
      <c r="M45" s="2">
        <v>873</v>
      </c>
      <c r="N45" s="2">
        <v>873</v>
      </c>
    </row>
    <row r="46" spans="1:52" x14ac:dyDescent="0.35">
      <c r="A46" t="s">
        <v>48</v>
      </c>
      <c r="B46" t="s">
        <v>0</v>
      </c>
      <c r="C46" s="2">
        <v>14530</v>
      </c>
      <c r="D46" s="2">
        <v>14530</v>
      </c>
      <c r="E46" s="2">
        <v>14530</v>
      </c>
      <c r="F46" s="2">
        <v>14530</v>
      </c>
      <c r="G46" s="2">
        <v>14530</v>
      </c>
      <c r="H46" s="2">
        <v>14530</v>
      </c>
      <c r="I46" s="2">
        <v>14530</v>
      </c>
      <c r="J46" s="2">
        <v>14530</v>
      </c>
      <c r="K46" s="2">
        <v>14530</v>
      </c>
      <c r="L46" s="2">
        <v>14530</v>
      </c>
      <c r="M46" s="2">
        <v>14530</v>
      </c>
      <c r="N46" s="2">
        <v>14530</v>
      </c>
    </row>
    <row r="50" spans="1:37" x14ac:dyDescent="0.35">
      <c r="A50" t="s">
        <v>0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</row>
    <row r="51" spans="1:37" x14ac:dyDescent="0.35">
      <c r="A51" t="s">
        <v>0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</row>
    <row r="52" spans="1:37" x14ac:dyDescent="0.35">
      <c r="A52" t="s">
        <v>0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</row>
    <row r="53" spans="1:37" x14ac:dyDescent="0.35">
      <c r="A53" t="s">
        <v>0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</row>
    <row r="54" spans="1:37" x14ac:dyDescent="0.35">
      <c r="A54" t="s">
        <v>0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</row>
    <row r="55" spans="1:37" x14ac:dyDescent="0.35">
      <c r="A55" t="s">
        <v>0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</row>
    <row r="56" spans="1:37" x14ac:dyDescent="0.35">
      <c r="A56" t="s">
        <v>0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</row>
    <row r="57" spans="1:37" x14ac:dyDescent="0.35">
      <c r="A57" s="291" t="s">
        <v>59</v>
      </c>
      <c r="B57" s="291" t="s">
        <v>2</v>
      </c>
      <c r="C57" s="291" t="s">
        <v>3</v>
      </c>
      <c r="D57" t="s">
        <v>4</v>
      </c>
      <c r="E57" t="s">
        <v>5</v>
      </c>
      <c r="F57" t="s">
        <v>6</v>
      </c>
      <c r="G57" t="s">
        <v>7</v>
      </c>
      <c r="H57" t="s">
        <v>8</v>
      </c>
      <c r="I57" t="s">
        <v>9</v>
      </c>
      <c r="J57" t="s">
        <v>10</v>
      </c>
      <c r="K57" t="s">
        <v>11</v>
      </c>
      <c r="L57" t="s">
        <v>12</v>
      </c>
    </row>
    <row r="58" spans="1:37" x14ac:dyDescent="0.35">
      <c r="A58" s="291" t="s">
        <v>0</v>
      </c>
      <c r="B58" s="291" t="s">
        <v>0</v>
      </c>
      <c r="C58" s="291" t="s">
        <v>17</v>
      </c>
      <c r="D58" t="s">
        <v>565</v>
      </c>
      <c r="E58" t="s">
        <v>566</v>
      </c>
      <c r="F58" t="s">
        <v>567</v>
      </c>
      <c r="G58" t="s">
        <v>568</v>
      </c>
      <c r="H58" t="s">
        <v>569</v>
      </c>
      <c r="I58" t="s">
        <v>570</v>
      </c>
      <c r="J58" t="s">
        <v>571</v>
      </c>
      <c r="K58" t="s">
        <v>572</v>
      </c>
      <c r="L58" t="s">
        <v>573</v>
      </c>
      <c r="AB58" t="s">
        <v>2526</v>
      </c>
      <c r="AC58" t="s">
        <v>2525</v>
      </c>
      <c r="AD58" t="s">
        <v>2524</v>
      </c>
      <c r="AE58" t="s">
        <v>2523</v>
      </c>
      <c r="AF58" t="s">
        <v>759</v>
      </c>
      <c r="AG58" t="s">
        <v>2522</v>
      </c>
      <c r="AH58" t="s">
        <v>2521</v>
      </c>
      <c r="AI58" t="s">
        <v>2520</v>
      </c>
      <c r="AJ58" t="s">
        <v>2519</v>
      </c>
      <c r="AK58" t="s">
        <v>2518</v>
      </c>
    </row>
    <row r="59" spans="1:37" x14ac:dyDescent="0.35">
      <c r="A59" s="291" t="s">
        <v>2862</v>
      </c>
      <c r="B59" s="291" t="s">
        <v>33</v>
      </c>
      <c r="C59" s="293">
        <v>981</v>
      </c>
      <c r="D59" s="1">
        <v>6</v>
      </c>
      <c r="E59" s="1">
        <v>2</v>
      </c>
      <c r="F59" s="1">
        <v>142</v>
      </c>
      <c r="G59" s="1">
        <v>17</v>
      </c>
      <c r="H59" s="1">
        <v>90</v>
      </c>
      <c r="I59" s="1">
        <v>4</v>
      </c>
      <c r="J59" s="1">
        <v>250</v>
      </c>
      <c r="K59" s="1">
        <v>21</v>
      </c>
      <c r="L59" s="1">
        <v>239</v>
      </c>
      <c r="X59" t="str">
        <f>LEFT(MID(A59,FIND("(",A59)+1,LEN(A59)),FIND(")",MID(A59,FIND("(",A59)+1,LEN(A59)))-1)</f>
        <v>GRN</v>
      </c>
      <c r="Z59" t="str">
        <f>Y60</f>
        <v>Elected</v>
      </c>
      <c r="AB59">
        <v>5</v>
      </c>
      <c r="AC59" s="238">
        <v>31650</v>
      </c>
      <c r="AD59" s="238">
        <f>AH59+AF59</f>
        <v>12543</v>
      </c>
      <c r="AE59" s="227">
        <f>SUM(AD59/AC59*100)</f>
        <v>39.630331753554501</v>
      </c>
      <c r="AF59">
        <v>256</v>
      </c>
      <c r="AG59" s="227">
        <f>SUM(AF59/AC59*100)</f>
        <v>0.80884676145339651</v>
      </c>
      <c r="AH59" s="238">
        <v>12287</v>
      </c>
      <c r="AI59">
        <v>15</v>
      </c>
      <c r="AJ59">
        <v>6</v>
      </c>
      <c r="AK59" s="227">
        <f>SUM(AJ59/AI59*100)</f>
        <v>40</v>
      </c>
    </row>
    <row r="60" spans="1:37" x14ac:dyDescent="0.35">
      <c r="A60" s="291" t="s">
        <v>0</v>
      </c>
      <c r="B60" s="291" t="s">
        <v>0</v>
      </c>
      <c r="C60" s="293">
        <v>981</v>
      </c>
      <c r="D60" s="2">
        <v>987</v>
      </c>
      <c r="E60" s="2">
        <v>989</v>
      </c>
      <c r="F60" s="2">
        <v>1131</v>
      </c>
      <c r="G60" s="2">
        <v>1148</v>
      </c>
      <c r="H60" s="2">
        <v>1238</v>
      </c>
      <c r="I60" s="2">
        <v>1242</v>
      </c>
      <c r="J60" s="2">
        <v>1492</v>
      </c>
      <c r="K60" s="2">
        <v>1513</v>
      </c>
      <c r="L60" s="2">
        <v>1752</v>
      </c>
      <c r="Y60" t="str">
        <f>IF(EXACT(A59,UPPER(A59)),"Elected","Excluded")</f>
        <v>Elected</v>
      </c>
    </row>
    <row r="61" spans="1:37" x14ac:dyDescent="0.35">
      <c r="A61" s="291" t="s">
        <v>2873</v>
      </c>
      <c r="B61" s="291" t="s">
        <v>33</v>
      </c>
      <c r="C61" s="293">
        <v>551</v>
      </c>
      <c r="D61" s="1">
        <v>8</v>
      </c>
      <c r="E61" s="1">
        <v>3</v>
      </c>
      <c r="F61" s="1">
        <v>95</v>
      </c>
      <c r="G61" s="1">
        <v>10</v>
      </c>
      <c r="H61" s="1">
        <v>97</v>
      </c>
      <c r="I61" s="1">
        <v>6</v>
      </c>
      <c r="J61" s="1">
        <v>-770</v>
      </c>
      <c r="K61" s="1">
        <v>0</v>
      </c>
      <c r="L61" s="1">
        <v>0</v>
      </c>
      <c r="X61" t="str">
        <f t="shared" ref="X61" si="59">LEFT(MID(A61,FIND("(",A61)+1,LEN(A61)),FIND(")",MID(A61,FIND("(",A61)+1,LEN(A61)))-1)</f>
        <v>LAB</v>
      </c>
      <c r="Z61" t="str">
        <f>Y62</f>
        <v>Excluded</v>
      </c>
      <c r="AC61" t="s">
        <v>3692</v>
      </c>
      <c r="AD61" t="s">
        <v>3706</v>
      </c>
    </row>
    <row r="62" spans="1:37" x14ac:dyDescent="0.35">
      <c r="A62" s="291" t="s">
        <v>0</v>
      </c>
      <c r="B62" s="291" t="s">
        <v>0</v>
      </c>
      <c r="C62" s="293">
        <v>551</v>
      </c>
      <c r="D62" s="2">
        <v>559</v>
      </c>
      <c r="E62" s="2">
        <v>562</v>
      </c>
      <c r="F62" s="2">
        <v>657</v>
      </c>
      <c r="G62" s="2">
        <v>667</v>
      </c>
      <c r="H62" s="2">
        <v>764</v>
      </c>
      <c r="I62" s="2">
        <v>770</v>
      </c>
      <c r="J62" s="2">
        <v>0</v>
      </c>
      <c r="K62" s="2">
        <v>0</v>
      </c>
      <c r="L62" s="2">
        <v>0</v>
      </c>
      <c r="Y62" t="str">
        <f t="shared" ref="Y62" si="60">IF(EXACT(A61,UPPER(A61)),"Elected","Excluded")</f>
        <v>Excluded</v>
      </c>
      <c r="AC62">
        <v>5</v>
      </c>
      <c r="AD62">
        <v>3</v>
      </c>
    </row>
    <row r="63" spans="1:37" x14ac:dyDescent="0.35">
      <c r="A63" s="291" t="s">
        <v>574</v>
      </c>
      <c r="B63" s="291" t="s">
        <v>31</v>
      </c>
      <c r="C63" s="293">
        <v>1304</v>
      </c>
      <c r="D63" s="1">
        <v>33</v>
      </c>
      <c r="E63" s="1">
        <v>20</v>
      </c>
      <c r="F63" s="1">
        <v>124</v>
      </c>
      <c r="G63" s="1">
        <v>59</v>
      </c>
      <c r="H63" s="1">
        <v>25</v>
      </c>
      <c r="I63" s="1">
        <v>32</v>
      </c>
      <c r="J63" s="1">
        <v>132</v>
      </c>
      <c r="K63" s="1">
        <v>96</v>
      </c>
      <c r="L63" s="1">
        <v>404</v>
      </c>
      <c r="X63" t="str">
        <f t="shared" ref="X63" si="61">LEFT(MID(A63,FIND("(",A63)+1,LEN(A63)),FIND(")",MID(A63,FIND("(",A63)+1,LEN(A63)))-1)</f>
        <v>PBP</v>
      </c>
      <c r="Z63" t="str">
        <f t="shared" ref="Z63" si="62">Y64</f>
        <v>Elected</v>
      </c>
    </row>
    <row r="64" spans="1:37" x14ac:dyDescent="0.35">
      <c r="A64" s="291" t="s">
        <v>0</v>
      </c>
      <c r="B64" s="291" t="s">
        <v>0</v>
      </c>
      <c r="C64" s="293">
        <v>1304</v>
      </c>
      <c r="D64" s="2">
        <v>1337</v>
      </c>
      <c r="E64" s="2">
        <v>1357</v>
      </c>
      <c r="F64" s="2">
        <v>1481</v>
      </c>
      <c r="G64" s="2">
        <v>1540</v>
      </c>
      <c r="H64" s="2">
        <v>1565</v>
      </c>
      <c r="I64" s="2">
        <v>1597</v>
      </c>
      <c r="J64" s="2">
        <v>1729</v>
      </c>
      <c r="K64" s="2">
        <v>1825</v>
      </c>
      <c r="L64" s="2">
        <v>2229</v>
      </c>
      <c r="Y64" t="str">
        <f t="shared" ref="Y64" si="63">IF(EXACT(A63,UPPER(A63)),"Elected","Excluded")</f>
        <v>Elected</v>
      </c>
    </row>
    <row r="65" spans="1:26" x14ac:dyDescent="0.35">
      <c r="A65" s="291" t="s">
        <v>575</v>
      </c>
      <c r="B65" s="291" t="s">
        <v>33</v>
      </c>
      <c r="C65" s="293">
        <v>939</v>
      </c>
      <c r="D65" s="1">
        <v>9</v>
      </c>
      <c r="E65" s="1">
        <v>4</v>
      </c>
      <c r="F65" s="1">
        <v>17</v>
      </c>
      <c r="G65" s="1">
        <v>39</v>
      </c>
      <c r="H65" s="1">
        <v>177</v>
      </c>
      <c r="I65" s="1">
        <v>8</v>
      </c>
      <c r="J65" s="1">
        <v>98</v>
      </c>
      <c r="K65" s="1">
        <v>37</v>
      </c>
      <c r="L65" s="1">
        <v>95</v>
      </c>
      <c r="X65" t="str">
        <f t="shared" ref="X65" si="64">LEFT(MID(A65,FIND("(",A65)+1,LEN(A65)),FIND(")",MID(A65,FIND("(",A65)+1,LEN(A65)))-1)</f>
        <v>FF</v>
      </c>
      <c r="Z65" t="str">
        <f t="shared" ref="Z65" si="65">Y66</f>
        <v>Excluded</v>
      </c>
    </row>
    <row r="66" spans="1:26" x14ac:dyDescent="0.35">
      <c r="A66" s="291" t="s">
        <v>0</v>
      </c>
      <c r="B66" s="291" t="s">
        <v>0</v>
      </c>
      <c r="C66" s="293">
        <v>939</v>
      </c>
      <c r="D66" s="2">
        <v>948</v>
      </c>
      <c r="E66" s="2">
        <v>952</v>
      </c>
      <c r="F66" s="2">
        <v>969</v>
      </c>
      <c r="G66" s="2">
        <v>1008</v>
      </c>
      <c r="H66" s="2">
        <v>1185</v>
      </c>
      <c r="I66" s="2">
        <v>1193</v>
      </c>
      <c r="J66" s="2">
        <v>1291</v>
      </c>
      <c r="K66" s="2">
        <v>1328</v>
      </c>
      <c r="L66" s="2">
        <v>1423</v>
      </c>
      <c r="Y66" t="str">
        <f t="shared" ref="Y66" si="66">IF(EXACT(A65,UPPER(A65)),"Elected","Excluded")</f>
        <v>Excluded</v>
      </c>
    </row>
    <row r="67" spans="1:26" x14ac:dyDescent="0.35">
      <c r="A67" s="291" t="s">
        <v>576</v>
      </c>
      <c r="B67" s="291" t="s">
        <v>33</v>
      </c>
      <c r="C67" s="293">
        <v>577</v>
      </c>
      <c r="D67" s="1">
        <v>5</v>
      </c>
      <c r="E67" s="1">
        <v>1</v>
      </c>
      <c r="F67" s="1">
        <v>18</v>
      </c>
      <c r="G67" s="1">
        <v>11</v>
      </c>
      <c r="H67" s="1">
        <v>-612</v>
      </c>
      <c r="I67" s="1">
        <v>0</v>
      </c>
      <c r="J67" s="1">
        <v>0</v>
      </c>
      <c r="K67" s="1">
        <v>0</v>
      </c>
      <c r="L67" s="1">
        <v>0</v>
      </c>
      <c r="X67" t="str">
        <f t="shared" ref="X67" si="67">LEFT(MID(A67,FIND("(",A67)+1,LEN(A67)),FIND(")",MID(A67,FIND("(",A67)+1,LEN(A67)))-1)</f>
        <v>FG</v>
      </c>
      <c r="Z67" t="str">
        <f>Y68</f>
        <v>Excluded</v>
      </c>
    </row>
    <row r="68" spans="1:26" x14ac:dyDescent="0.35">
      <c r="A68" s="291" t="s">
        <v>0</v>
      </c>
      <c r="B68" s="291" t="s">
        <v>0</v>
      </c>
      <c r="C68" s="293">
        <v>577</v>
      </c>
      <c r="D68" s="2">
        <v>582</v>
      </c>
      <c r="E68" s="2">
        <v>583</v>
      </c>
      <c r="F68" s="2">
        <v>601</v>
      </c>
      <c r="G68" s="2">
        <v>612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Y68" t="str">
        <f t="shared" ref="Y68" si="68">IF(EXACT(A67,UPPER(A67)),"Elected","Excluded")</f>
        <v>Excluded</v>
      </c>
    </row>
    <row r="69" spans="1:26" x14ac:dyDescent="0.35">
      <c r="A69" s="291" t="s">
        <v>577</v>
      </c>
      <c r="B69" s="291" t="s">
        <v>33</v>
      </c>
      <c r="C69" s="293">
        <v>1849</v>
      </c>
      <c r="D69" s="1">
        <v>258</v>
      </c>
      <c r="E69" s="1">
        <v>-59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X69" t="str">
        <f t="shared" ref="X69" si="69">LEFT(MID(A69,FIND("(",A69)+1,LEN(A69)),FIND(")",MID(A69,FIND("(",A69)+1,LEN(A69)))-1)</f>
        <v>SF</v>
      </c>
      <c r="Z69" t="str">
        <f t="shared" ref="Z69" si="70">Y70</f>
        <v>Elected</v>
      </c>
    </row>
    <row r="70" spans="1:26" x14ac:dyDescent="0.35">
      <c r="A70" s="291" t="s">
        <v>0</v>
      </c>
      <c r="B70" s="291" t="s">
        <v>0</v>
      </c>
      <c r="C70" s="293">
        <v>1849</v>
      </c>
      <c r="D70" s="2">
        <v>2107</v>
      </c>
      <c r="E70" s="2">
        <v>2048</v>
      </c>
      <c r="F70" s="2">
        <v>2048</v>
      </c>
      <c r="G70" s="2">
        <v>2048</v>
      </c>
      <c r="H70" s="2">
        <v>2048</v>
      </c>
      <c r="I70" s="2">
        <v>2048</v>
      </c>
      <c r="J70" s="2">
        <v>2048</v>
      </c>
      <c r="K70" s="2">
        <v>2048</v>
      </c>
      <c r="L70" s="2">
        <v>2048</v>
      </c>
      <c r="Y70" t="str">
        <f t="shared" ref="Y70" si="71">IF(EXACT(A69,UPPER(A69)),"Elected","Excluded")</f>
        <v>Elected</v>
      </c>
    </row>
    <row r="71" spans="1:26" x14ac:dyDescent="0.35">
      <c r="A71" s="291" t="s">
        <v>2891</v>
      </c>
      <c r="B71" s="291" t="s">
        <v>33</v>
      </c>
      <c r="C71" s="293">
        <v>1547</v>
      </c>
      <c r="D71" s="1">
        <v>39</v>
      </c>
      <c r="E71" s="1">
        <v>9</v>
      </c>
      <c r="F71" s="1">
        <v>32</v>
      </c>
      <c r="G71" s="1">
        <v>123</v>
      </c>
      <c r="H71" s="1">
        <v>37</v>
      </c>
      <c r="I71" s="1">
        <v>75</v>
      </c>
      <c r="J71" s="1">
        <v>72</v>
      </c>
      <c r="K71" s="1">
        <v>198</v>
      </c>
      <c r="L71" s="1">
        <v>0</v>
      </c>
      <c r="X71" t="str">
        <f t="shared" ref="X71" si="72">LEFT(MID(A71,FIND("(",A71)+1,LEN(A71)),FIND(")",MID(A71,FIND("(",A71)+1,LEN(A71)))-1)</f>
        <v>NON-P</v>
      </c>
      <c r="Z71" t="str">
        <f t="shared" ref="Z71" si="73">Y72</f>
        <v>Elected</v>
      </c>
    </row>
    <row r="72" spans="1:26" x14ac:dyDescent="0.35">
      <c r="A72" s="291" t="s">
        <v>0</v>
      </c>
      <c r="B72" s="291" t="s">
        <v>0</v>
      </c>
      <c r="C72" s="293">
        <v>1547</v>
      </c>
      <c r="D72" s="2">
        <v>1586</v>
      </c>
      <c r="E72" s="2">
        <v>1595</v>
      </c>
      <c r="F72" s="2">
        <v>1627</v>
      </c>
      <c r="G72" s="2">
        <v>1750</v>
      </c>
      <c r="H72" s="2">
        <v>1787</v>
      </c>
      <c r="I72" s="2">
        <v>1862</v>
      </c>
      <c r="J72" s="2">
        <v>1934</v>
      </c>
      <c r="K72" s="2">
        <v>2132</v>
      </c>
      <c r="L72" s="2">
        <v>2132</v>
      </c>
      <c r="Y72" t="str">
        <f t="shared" ref="Y72" si="74">IF(EXACT(A71,UPPER(A71)),"Elected","Excluded")</f>
        <v>Elected</v>
      </c>
    </row>
    <row r="73" spans="1:26" x14ac:dyDescent="0.35">
      <c r="A73" s="291" t="s">
        <v>578</v>
      </c>
      <c r="B73" s="291" t="s">
        <v>31</v>
      </c>
      <c r="C73" s="293">
        <v>531</v>
      </c>
      <c r="D73" s="1">
        <v>15</v>
      </c>
      <c r="E73" s="1">
        <v>6</v>
      </c>
      <c r="F73" s="1">
        <v>-552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X73" t="str">
        <f t="shared" ref="X73" si="75">LEFT(MID(A73,FIND("(",A73)+1,LEN(A73)),FIND(")",MID(A73,FIND("(",A73)+1,LEN(A73)))-1)</f>
        <v>SD</v>
      </c>
      <c r="Z73" t="str">
        <f t="shared" ref="Z73" si="76">Y74</f>
        <v>Excluded</v>
      </c>
    </row>
    <row r="74" spans="1:26" x14ac:dyDescent="0.35">
      <c r="A74" s="291" t="s">
        <v>0</v>
      </c>
      <c r="B74" s="291" t="s">
        <v>0</v>
      </c>
      <c r="C74" s="293">
        <v>531</v>
      </c>
      <c r="D74" s="2">
        <v>546</v>
      </c>
      <c r="E74" s="2">
        <v>552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Y74" t="str">
        <f t="shared" ref="Y74" si="77">IF(EXACT(A73,UPPER(A73)),"Elected","Excluded")</f>
        <v>Excluded</v>
      </c>
    </row>
    <row r="75" spans="1:26" x14ac:dyDescent="0.35">
      <c r="A75" s="291" t="s">
        <v>2892</v>
      </c>
      <c r="B75" s="291" t="s">
        <v>33</v>
      </c>
      <c r="C75" s="293">
        <v>543</v>
      </c>
      <c r="D75" s="1">
        <v>17</v>
      </c>
      <c r="E75" s="1">
        <v>4</v>
      </c>
      <c r="F75" s="1">
        <v>13</v>
      </c>
      <c r="G75" s="1">
        <v>-577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X75" t="str">
        <f t="shared" ref="X75" si="78">LEFT(MID(A75,FIND("(",A75)+1,LEN(A75)),FIND(")",MID(A75,FIND("(",A75)+1,LEN(A75)))-1)</f>
        <v>NON-P</v>
      </c>
      <c r="Z75" t="str">
        <f t="shared" ref="Z75" si="79">Y76</f>
        <v>Excluded</v>
      </c>
    </row>
    <row r="76" spans="1:26" x14ac:dyDescent="0.35">
      <c r="A76" s="291" t="s">
        <v>0</v>
      </c>
      <c r="B76" s="291" t="s">
        <v>0</v>
      </c>
      <c r="C76" s="293">
        <v>543</v>
      </c>
      <c r="D76" s="2">
        <v>560</v>
      </c>
      <c r="E76" s="2">
        <v>564</v>
      </c>
      <c r="F76" s="2">
        <v>577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Y76" t="str">
        <f t="shared" ref="Y76" si="80">IF(EXACT(A75,UPPER(A75)),"Elected","Excluded")</f>
        <v>Excluded</v>
      </c>
    </row>
    <row r="77" spans="1:26" x14ac:dyDescent="0.35">
      <c r="A77" s="291" t="s">
        <v>579</v>
      </c>
      <c r="B77" s="291" t="s">
        <v>31</v>
      </c>
      <c r="C77" s="293">
        <v>853</v>
      </c>
      <c r="D77" s="1">
        <v>17</v>
      </c>
      <c r="E77" s="1">
        <v>2</v>
      </c>
      <c r="F77" s="1">
        <v>73</v>
      </c>
      <c r="G77" s="1">
        <v>29</v>
      </c>
      <c r="H77" s="1">
        <v>39</v>
      </c>
      <c r="I77" s="1">
        <v>29</v>
      </c>
      <c r="J77" s="1">
        <v>77</v>
      </c>
      <c r="K77" s="1">
        <v>51</v>
      </c>
      <c r="L77" s="1">
        <v>-1170</v>
      </c>
      <c r="X77" t="str">
        <f t="shared" ref="X77" si="81">LEFT(MID(A77,FIND("(",A77)+1,LEN(A77)),FIND(")",MID(A77,FIND("(",A77)+1,LEN(A77)))-1)</f>
        <v>RTC</v>
      </c>
      <c r="Z77" t="str">
        <f t="shared" ref="Z77" si="82">Y78</f>
        <v>Excluded</v>
      </c>
    </row>
    <row r="78" spans="1:26" x14ac:dyDescent="0.35">
      <c r="A78" s="291" t="s">
        <v>0</v>
      </c>
      <c r="B78" s="291" t="s">
        <v>0</v>
      </c>
      <c r="C78" s="293">
        <v>853</v>
      </c>
      <c r="D78" s="2">
        <v>870</v>
      </c>
      <c r="E78" s="2">
        <v>872</v>
      </c>
      <c r="F78" s="2">
        <v>945</v>
      </c>
      <c r="G78" s="2">
        <v>974</v>
      </c>
      <c r="H78" s="2">
        <v>1013</v>
      </c>
      <c r="I78" s="2">
        <v>1042</v>
      </c>
      <c r="J78" s="2">
        <v>1119</v>
      </c>
      <c r="K78" s="2">
        <v>1170</v>
      </c>
      <c r="L78" s="2">
        <v>0</v>
      </c>
      <c r="Y78" t="str">
        <f t="shared" ref="Y78" si="83">IF(EXACT(A77,UPPER(A77)),"Elected","Excluded")</f>
        <v>Excluded</v>
      </c>
    </row>
    <row r="79" spans="1:26" x14ac:dyDescent="0.35">
      <c r="A79" s="291" t="s">
        <v>580</v>
      </c>
      <c r="B79" s="291" t="s">
        <v>31</v>
      </c>
      <c r="C79" s="293">
        <v>408</v>
      </c>
      <c r="D79" s="1">
        <v>-408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X79" t="str">
        <f t="shared" ref="X79" si="84">LEFT(MID(A79,FIND("(",A79)+1,LEN(A79)),FIND(")",MID(A79,FIND("(",A79)+1,LEN(A79)))-1)</f>
        <v>SF</v>
      </c>
      <c r="Z79" t="str">
        <f t="shared" ref="Z79" si="85">Y80</f>
        <v>Excluded</v>
      </c>
    </row>
    <row r="80" spans="1:26" x14ac:dyDescent="0.35">
      <c r="A80" s="291" t="s">
        <v>0</v>
      </c>
      <c r="B80" s="291" t="s">
        <v>0</v>
      </c>
      <c r="C80" s="293">
        <v>408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Y80" t="str">
        <f t="shared" ref="Y80" si="86">IF(EXACT(A79,UPPER(A79)),"Elected","Excluded")</f>
        <v>Excluded</v>
      </c>
    </row>
    <row r="81" spans="1:26" x14ac:dyDescent="0.35">
      <c r="A81" s="291" t="s">
        <v>2893</v>
      </c>
      <c r="B81" s="291" t="s">
        <v>31</v>
      </c>
      <c r="C81" s="293">
        <v>47</v>
      </c>
      <c r="D81" s="1">
        <v>-47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X81" t="str">
        <f t="shared" ref="X81" si="87">LEFT(MID(A81,FIND("(",A81)+1,LEN(A81)),FIND(")",MID(A81,FIND("(",A81)+1,LEN(A81)))-1)</f>
        <v>NON-P</v>
      </c>
      <c r="Z81" t="str">
        <f t="shared" ref="Z81" si="88">Y82</f>
        <v>Excluded</v>
      </c>
    </row>
    <row r="82" spans="1:26" x14ac:dyDescent="0.35">
      <c r="A82" s="291" t="s">
        <v>0</v>
      </c>
      <c r="B82" s="291" t="s">
        <v>0</v>
      </c>
      <c r="C82" s="293">
        <v>47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Y82" t="str">
        <f t="shared" ref="Y82" si="89">IF(EXACT(A81,UPPER(A81)),"Elected","Excluded")</f>
        <v>Excluded</v>
      </c>
    </row>
    <row r="83" spans="1:26" x14ac:dyDescent="0.35">
      <c r="A83" s="291" t="s">
        <v>2885</v>
      </c>
      <c r="B83" s="291" t="s">
        <v>33</v>
      </c>
      <c r="C83" s="293">
        <v>821</v>
      </c>
      <c r="D83" s="1">
        <v>9</v>
      </c>
      <c r="E83" s="1">
        <v>1</v>
      </c>
      <c r="F83" s="1">
        <v>4</v>
      </c>
      <c r="G83" s="1">
        <v>76</v>
      </c>
      <c r="H83" s="1">
        <v>57</v>
      </c>
      <c r="I83" s="1">
        <v>292</v>
      </c>
      <c r="J83" s="1">
        <v>30</v>
      </c>
      <c r="K83" s="1">
        <v>323</v>
      </c>
      <c r="L83" s="1">
        <v>157</v>
      </c>
      <c r="X83" t="str">
        <f t="shared" ref="X83" si="90">LEFT(MID(A83,FIND("(",A83)+1,LEN(A83)),FIND(")",MID(A83,FIND("(",A83)+1,LEN(A83)))-1)</f>
        <v>INDI</v>
      </c>
      <c r="Z83" t="str">
        <f t="shared" ref="Z83" si="91">Y84</f>
        <v>Elected</v>
      </c>
    </row>
    <row r="84" spans="1:26" x14ac:dyDescent="0.35">
      <c r="A84" s="291" t="s">
        <v>0</v>
      </c>
      <c r="B84" s="291" t="s">
        <v>0</v>
      </c>
      <c r="C84" s="293">
        <v>821</v>
      </c>
      <c r="D84" s="2">
        <v>830</v>
      </c>
      <c r="E84" s="2">
        <v>831</v>
      </c>
      <c r="F84" s="2">
        <v>835</v>
      </c>
      <c r="G84" s="2">
        <v>911</v>
      </c>
      <c r="H84" s="2">
        <v>968</v>
      </c>
      <c r="I84" s="2">
        <v>1260</v>
      </c>
      <c r="J84" s="2">
        <v>1290</v>
      </c>
      <c r="K84" s="2">
        <v>1613</v>
      </c>
      <c r="L84" s="2">
        <v>1770</v>
      </c>
      <c r="Y84" t="str">
        <f t="shared" ref="Y84" si="92">IF(EXACT(A83,UPPER(A83)),"Elected","Excluded")</f>
        <v>Elected</v>
      </c>
    </row>
    <row r="85" spans="1:26" x14ac:dyDescent="0.35">
      <c r="A85" s="291" t="s">
        <v>581</v>
      </c>
      <c r="B85" s="291" t="s">
        <v>33</v>
      </c>
      <c r="C85" s="293">
        <v>658</v>
      </c>
      <c r="D85" s="1">
        <v>7</v>
      </c>
      <c r="E85" s="1">
        <v>2</v>
      </c>
      <c r="F85" s="1">
        <v>5</v>
      </c>
      <c r="G85" s="1">
        <v>47</v>
      </c>
      <c r="H85" s="1">
        <v>12</v>
      </c>
      <c r="I85" s="1">
        <v>-731</v>
      </c>
      <c r="J85" s="1">
        <v>0</v>
      </c>
      <c r="K85" s="1">
        <v>0</v>
      </c>
      <c r="L85" s="1">
        <v>0</v>
      </c>
      <c r="X85" t="str">
        <f t="shared" ref="X85" si="93">LEFT(MID(A85,FIND("(",A85)+1,LEN(A85)),FIND(")",MID(A85,FIND("(",A85)+1,LEN(A85)))-1)</f>
        <v>IFP</v>
      </c>
      <c r="Z85" t="str">
        <f t="shared" ref="Z85" si="94">Y86</f>
        <v>Excluded</v>
      </c>
    </row>
    <row r="86" spans="1:26" x14ac:dyDescent="0.35">
      <c r="A86" s="291" t="s">
        <v>0</v>
      </c>
      <c r="B86" s="291" t="s">
        <v>0</v>
      </c>
      <c r="C86" s="293">
        <v>658</v>
      </c>
      <c r="D86" s="2">
        <v>665</v>
      </c>
      <c r="E86" s="2">
        <v>667</v>
      </c>
      <c r="F86" s="2">
        <v>672</v>
      </c>
      <c r="G86" s="2">
        <v>719</v>
      </c>
      <c r="H86" s="2">
        <v>731</v>
      </c>
      <c r="I86" s="2">
        <v>0</v>
      </c>
      <c r="J86" s="2">
        <v>0</v>
      </c>
      <c r="K86" s="2">
        <v>0</v>
      </c>
      <c r="L86" s="2">
        <v>0</v>
      </c>
      <c r="Y86" t="str">
        <f t="shared" ref="Y86" si="95">IF(EXACT(A85,UPPER(A85)),"Elected","Excluded")</f>
        <v>Excluded</v>
      </c>
    </row>
    <row r="87" spans="1:26" x14ac:dyDescent="0.35">
      <c r="A87" s="291" t="s">
        <v>2894</v>
      </c>
      <c r="B87" s="291" t="s">
        <v>31</v>
      </c>
      <c r="C87" s="293">
        <v>678</v>
      </c>
      <c r="D87" s="1">
        <v>15</v>
      </c>
      <c r="E87" s="1">
        <v>5</v>
      </c>
      <c r="F87" s="1">
        <v>5</v>
      </c>
      <c r="G87" s="1">
        <v>104</v>
      </c>
      <c r="H87" s="1">
        <v>15</v>
      </c>
      <c r="I87" s="1">
        <v>176</v>
      </c>
      <c r="J87" s="1">
        <v>20</v>
      </c>
      <c r="K87" s="1">
        <v>-1018</v>
      </c>
      <c r="L87" s="1">
        <v>0</v>
      </c>
      <c r="X87" t="str">
        <f t="shared" ref="X87" si="96">LEFT(MID(A87,FIND("(",A87)+1,LEN(A87)),FIND(")",MID(A87,FIND("(",A87)+1,LEN(A87)))-1)</f>
        <v>NON-P</v>
      </c>
      <c r="Z87" t="str">
        <f t="shared" ref="Z87" si="97">Y88</f>
        <v>Excluded</v>
      </c>
    </row>
    <row r="88" spans="1:26" x14ac:dyDescent="0.35">
      <c r="A88" s="291" t="s">
        <v>0</v>
      </c>
      <c r="B88" s="291" t="s">
        <v>0</v>
      </c>
      <c r="C88" s="293">
        <v>678</v>
      </c>
      <c r="D88" s="2">
        <v>693</v>
      </c>
      <c r="E88" s="2">
        <v>698</v>
      </c>
      <c r="F88" s="2">
        <v>703</v>
      </c>
      <c r="G88" s="2">
        <v>807</v>
      </c>
      <c r="H88" s="2">
        <v>822</v>
      </c>
      <c r="I88" s="2">
        <v>998</v>
      </c>
      <c r="J88" s="2">
        <v>1018</v>
      </c>
      <c r="K88" s="2">
        <v>0</v>
      </c>
      <c r="L88" s="2">
        <v>0</v>
      </c>
      <c r="Y88" t="str">
        <f t="shared" ref="Y88" si="98">IF(EXACT(A87,UPPER(A87)),"Elected","Excluded")</f>
        <v>Excluded</v>
      </c>
    </row>
    <row r="89" spans="1:26" x14ac:dyDescent="0.35">
      <c r="A89" s="291" t="s">
        <v>47</v>
      </c>
      <c r="B89" s="291" t="s">
        <v>0</v>
      </c>
      <c r="C89" s="292">
        <v>0</v>
      </c>
      <c r="D89" s="1">
        <f>(D59+D61+D63+D65+D67+D69+D71+D73+D75+D77+D79+D81+D83+D85+D87)*(-1)</f>
        <v>17</v>
      </c>
      <c r="E89" s="1">
        <f t="shared" ref="E89:L89" si="99">(E59+E61+E63+E65+E67+E69+E71+E73+E75+E77+E79+E81+E83+E85+E87)*(-1)</f>
        <v>0</v>
      </c>
      <c r="F89" s="1">
        <f t="shared" si="99"/>
        <v>24</v>
      </c>
      <c r="G89" s="1">
        <f t="shared" si="99"/>
        <v>62</v>
      </c>
      <c r="H89" s="1">
        <f t="shared" si="99"/>
        <v>63</v>
      </c>
      <c r="I89" s="1">
        <f t="shared" si="99"/>
        <v>109</v>
      </c>
      <c r="J89" s="1">
        <f t="shared" si="99"/>
        <v>91</v>
      </c>
      <c r="K89" s="1">
        <f t="shared" si="99"/>
        <v>292</v>
      </c>
      <c r="L89" s="1">
        <f t="shared" si="99"/>
        <v>275</v>
      </c>
    </row>
    <row r="90" spans="1:26" x14ac:dyDescent="0.35">
      <c r="A90" s="291" t="s">
        <v>0</v>
      </c>
      <c r="B90" s="291" t="s">
        <v>0</v>
      </c>
      <c r="C90" s="293">
        <v>0</v>
      </c>
      <c r="D90" s="2">
        <v>17</v>
      </c>
      <c r="E90" s="2">
        <v>17</v>
      </c>
      <c r="F90" s="2">
        <v>41</v>
      </c>
      <c r="G90" s="2">
        <v>103</v>
      </c>
      <c r="H90" s="2">
        <v>166</v>
      </c>
      <c r="I90" s="2">
        <v>275</v>
      </c>
      <c r="J90" s="2">
        <v>366</v>
      </c>
      <c r="K90" s="2">
        <v>658</v>
      </c>
      <c r="L90" s="2">
        <v>933</v>
      </c>
    </row>
    <row r="91" spans="1:26" x14ac:dyDescent="0.35">
      <c r="A91" t="s">
        <v>48</v>
      </c>
      <c r="B91" t="s">
        <v>0</v>
      </c>
      <c r="C91" s="2">
        <v>12287</v>
      </c>
      <c r="D91" s="2">
        <v>12287</v>
      </c>
      <c r="E91" s="2">
        <v>12287</v>
      </c>
      <c r="F91" s="2">
        <v>12287</v>
      </c>
      <c r="G91" s="2">
        <v>12287</v>
      </c>
      <c r="H91" s="2">
        <v>12287</v>
      </c>
      <c r="I91" s="2">
        <v>12287</v>
      </c>
      <c r="J91" s="2">
        <v>12287</v>
      </c>
      <c r="K91" s="2">
        <v>12287</v>
      </c>
      <c r="L91" s="2">
        <v>12287</v>
      </c>
    </row>
    <row r="95" spans="1:26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</row>
    <row r="96" spans="1:26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</row>
    <row r="97" spans="1:3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</row>
    <row r="98" spans="1:3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</row>
    <row r="99" spans="1:3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</row>
    <row r="100" spans="1:3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</row>
    <row r="101" spans="1:3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</row>
    <row r="102" spans="1:37" x14ac:dyDescent="0.35">
      <c r="A102" s="291" t="s">
        <v>243</v>
      </c>
      <c r="B102" s="291" t="s">
        <v>2</v>
      </c>
      <c r="C102" s="291" t="s">
        <v>3</v>
      </c>
      <c r="D102" t="s">
        <v>4</v>
      </c>
      <c r="E102" t="s">
        <v>5</v>
      </c>
      <c r="F102" t="s">
        <v>6</v>
      </c>
      <c r="G102" t="s">
        <v>7</v>
      </c>
      <c r="H102" t="s">
        <v>8</v>
      </c>
      <c r="I102" t="s">
        <v>9</v>
      </c>
      <c r="J102" t="s">
        <v>10</v>
      </c>
      <c r="K102" t="s">
        <v>11</v>
      </c>
      <c r="L102" t="s">
        <v>12</v>
      </c>
      <c r="M102" t="s">
        <v>13</v>
      </c>
      <c r="N102" t="s">
        <v>14</v>
      </c>
    </row>
    <row r="103" spans="1:37" x14ac:dyDescent="0.35">
      <c r="A103" s="291" t="s">
        <v>0</v>
      </c>
      <c r="B103" s="291" t="s">
        <v>0</v>
      </c>
      <c r="C103" s="291" t="s">
        <v>17</v>
      </c>
      <c r="D103" t="s">
        <v>582</v>
      </c>
      <c r="E103" t="s">
        <v>583</v>
      </c>
      <c r="F103" t="s">
        <v>584</v>
      </c>
      <c r="G103" t="s">
        <v>585</v>
      </c>
      <c r="H103" t="s">
        <v>586</v>
      </c>
      <c r="I103" t="s">
        <v>587</v>
      </c>
      <c r="J103" t="s">
        <v>588</v>
      </c>
      <c r="K103" t="s">
        <v>589</v>
      </c>
      <c r="L103" t="s">
        <v>590</v>
      </c>
      <c r="M103" t="s">
        <v>591</v>
      </c>
      <c r="N103" t="s">
        <v>592</v>
      </c>
      <c r="AB103" t="s">
        <v>2526</v>
      </c>
      <c r="AC103" t="s">
        <v>2525</v>
      </c>
      <c r="AD103" t="s">
        <v>2524</v>
      </c>
      <c r="AE103" t="s">
        <v>2523</v>
      </c>
      <c r="AF103" t="s">
        <v>759</v>
      </c>
      <c r="AG103" t="s">
        <v>2522</v>
      </c>
      <c r="AH103" t="s">
        <v>2521</v>
      </c>
      <c r="AI103" t="s">
        <v>2520</v>
      </c>
      <c r="AJ103" t="s">
        <v>2519</v>
      </c>
      <c r="AK103" t="s">
        <v>2518</v>
      </c>
    </row>
    <row r="104" spans="1:37" x14ac:dyDescent="0.35">
      <c r="A104" s="291" t="s">
        <v>2895</v>
      </c>
      <c r="B104" s="291" t="s">
        <v>33</v>
      </c>
      <c r="C104" s="293">
        <v>819</v>
      </c>
      <c r="D104" s="1">
        <v>39</v>
      </c>
      <c r="E104" s="1">
        <v>9</v>
      </c>
      <c r="F104" s="1">
        <v>11</v>
      </c>
      <c r="G104" s="1">
        <v>1</v>
      </c>
      <c r="H104" s="1">
        <v>36</v>
      </c>
      <c r="I104" s="1">
        <v>106</v>
      </c>
      <c r="J104" s="1">
        <v>-1021</v>
      </c>
      <c r="K104" s="1">
        <v>0</v>
      </c>
      <c r="L104" s="1">
        <v>0</v>
      </c>
      <c r="M104" s="1">
        <v>0</v>
      </c>
      <c r="N104" s="1">
        <v>0</v>
      </c>
      <c r="X104" t="str">
        <f>LEFT(MID(A104,FIND("(",A104)+1,LEN(A104)),FIND(")",MID(A104,FIND("(",A104)+1,LEN(A104)))-1)</f>
        <v>NON-P</v>
      </c>
      <c r="Z104" t="str">
        <f>Y105</f>
        <v>Excluded</v>
      </c>
      <c r="AB104">
        <v>6</v>
      </c>
      <c r="AC104" s="238">
        <v>37296</v>
      </c>
      <c r="AD104" s="238">
        <f>AH104+AF104</f>
        <v>15582</v>
      </c>
      <c r="AE104" s="227">
        <f>SUM(AD104/AC104*100)</f>
        <v>41.77927927927928</v>
      </c>
      <c r="AF104">
        <v>341</v>
      </c>
      <c r="AG104" s="227">
        <f>SUM(AF104/AC104*100)</f>
        <v>0.91430716430716441</v>
      </c>
      <c r="AH104" s="238">
        <v>15241</v>
      </c>
      <c r="AI104">
        <v>16</v>
      </c>
      <c r="AJ104">
        <v>4</v>
      </c>
      <c r="AK104" s="227">
        <f>SUM(AJ104/AI104*100)</f>
        <v>25</v>
      </c>
    </row>
    <row r="105" spans="1:37" x14ac:dyDescent="0.35">
      <c r="A105" s="291" t="s">
        <v>0</v>
      </c>
      <c r="B105" s="291" t="s">
        <v>0</v>
      </c>
      <c r="C105" s="293">
        <v>819</v>
      </c>
      <c r="D105" s="2">
        <v>858</v>
      </c>
      <c r="E105" s="2">
        <v>867</v>
      </c>
      <c r="F105" s="2">
        <v>878</v>
      </c>
      <c r="G105" s="2">
        <v>879</v>
      </c>
      <c r="H105" s="2">
        <v>915</v>
      </c>
      <c r="I105" s="2">
        <v>1021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Y105" t="str">
        <f>IF(EXACT(A104,UPPER(A104)),"Elected","Excluded")</f>
        <v>Excluded</v>
      </c>
    </row>
    <row r="106" spans="1:37" x14ac:dyDescent="0.35">
      <c r="A106" s="291" t="s">
        <v>593</v>
      </c>
      <c r="B106" s="291" t="s">
        <v>31</v>
      </c>
      <c r="C106" s="293">
        <v>1176</v>
      </c>
      <c r="D106" s="1">
        <v>0</v>
      </c>
      <c r="E106" s="1">
        <v>103</v>
      </c>
      <c r="F106" s="1">
        <v>61</v>
      </c>
      <c r="G106" s="1">
        <v>4</v>
      </c>
      <c r="H106" s="1">
        <v>10</v>
      </c>
      <c r="I106" s="1">
        <v>32</v>
      </c>
      <c r="J106" s="1">
        <v>50</v>
      </c>
      <c r="K106" s="1">
        <v>411</v>
      </c>
      <c r="L106" s="1">
        <v>72</v>
      </c>
      <c r="M106" s="1">
        <v>24</v>
      </c>
      <c r="N106" s="1">
        <v>23</v>
      </c>
      <c r="X106" t="str">
        <f t="shared" ref="X106" si="100">LEFT(MID(A106,FIND("(",A106)+1,LEN(A106)),FIND(")",MID(A106,FIND("(",A106)+1,LEN(A106)))-1)</f>
        <v>SD</v>
      </c>
      <c r="Z106" t="str">
        <f>Y107</f>
        <v>Elected</v>
      </c>
      <c r="AC106" t="s">
        <v>3692</v>
      </c>
      <c r="AD106" t="s">
        <v>3706</v>
      </c>
    </row>
    <row r="107" spans="1:37" x14ac:dyDescent="0.35">
      <c r="A107" s="291" t="s">
        <v>0</v>
      </c>
      <c r="B107" s="291" t="s">
        <v>0</v>
      </c>
      <c r="C107" s="293">
        <v>1176</v>
      </c>
      <c r="D107" s="2">
        <v>1176</v>
      </c>
      <c r="E107" s="2">
        <v>1279</v>
      </c>
      <c r="F107" s="2">
        <v>1340</v>
      </c>
      <c r="G107" s="2">
        <v>1344</v>
      </c>
      <c r="H107" s="2">
        <v>1354</v>
      </c>
      <c r="I107" s="2">
        <v>1386</v>
      </c>
      <c r="J107" s="2">
        <v>1436</v>
      </c>
      <c r="K107" s="2">
        <v>1847</v>
      </c>
      <c r="L107" s="2">
        <v>1919</v>
      </c>
      <c r="M107" s="2">
        <v>1943</v>
      </c>
      <c r="N107" s="2">
        <v>1966</v>
      </c>
      <c r="Y107" t="str">
        <f t="shared" ref="Y107" si="101">IF(EXACT(A106,UPPER(A106)),"Elected","Excluded")</f>
        <v>Elected</v>
      </c>
      <c r="AC107">
        <v>5</v>
      </c>
      <c r="AD107">
        <v>3</v>
      </c>
    </row>
    <row r="108" spans="1:37" x14ac:dyDescent="0.35">
      <c r="A108" s="291" t="s">
        <v>594</v>
      </c>
      <c r="B108" s="291" t="s">
        <v>33</v>
      </c>
      <c r="C108" s="293">
        <v>1428</v>
      </c>
      <c r="D108" s="1">
        <v>8</v>
      </c>
      <c r="E108" s="1">
        <v>12</v>
      </c>
      <c r="F108" s="1">
        <v>6</v>
      </c>
      <c r="G108" s="1">
        <v>0</v>
      </c>
      <c r="H108" s="1">
        <v>256</v>
      </c>
      <c r="I108" s="1">
        <v>95</v>
      </c>
      <c r="J108" s="1">
        <v>93</v>
      </c>
      <c r="K108" s="1">
        <v>37</v>
      </c>
      <c r="L108" s="1">
        <v>71</v>
      </c>
      <c r="M108" s="1">
        <v>91</v>
      </c>
      <c r="N108" s="1">
        <v>41</v>
      </c>
      <c r="X108" t="str">
        <f t="shared" ref="X108" si="102">LEFT(MID(A108,FIND("(",A108)+1,LEN(A108)),FIND(")",MID(A108,FIND("(",A108)+1,LEN(A108)))-1)</f>
        <v>SF</v>
      </c>
      <c r="Z108" t="str">
        <f t="shared" ref="Z108" si="103">Y109</f>
        <v>Elected</v>
      </c>
    </row>
    <row r="109" spans="1:37" x14ac:dyDescent="0.35">
      <c r="A109" s="291" t="s">
        <v>0</v>
      </c>
      <c r="B109" s="291" t="s">
        <v>0</v>
      </c>
      <c r="C109" s="293">
        <v>1428</v>
      </c>
      <c r="D109" s="2">
        <v>1436</v>
      </c>
      <c r="E109" s="2">
        <v>1448</v>
      </c>
      <c r="F109" s="2">
        <v>1454</v>
      </c>
      <c r="G109" s="2">
        <v>1454</v>
      </c>
      <c r="H109" s="2">
        <v>1710</v>
      </c>
      <c r="I109" s="2">
        <v>1805</v>
      </c>
      <c r="J109" s="2">
        <v>1898</v>
      </c>
      <c r="K109" s="2">
        <v>1935</v>
      </c>
      <c r="L109" s="2">
        <v>2006</v>
      </c>
      <c r="M109" s="2">
        <v>2097</v>
      </c>
      <c r="N109" s="2">
        <v>2138</v>
      </c>
      <c r="Y109" t="str">
        <f t="shared" ref="Y109" si="104">IF(EXACT(A108,UPPER(A108)),"Elected","Excluded")</f>
        <v>Elected</v>
      </c>
    </row>
    <row r="110" spans="1:37" x14ac:dyDescent="0.35">
      <c r="A110" s="291" t="s">
        <v>595</v>
      </c>
      <c r="B110" s="291" t="s">
        <v>33</v>
      </c>
      <c r="C110" s="293">
        <v>2042</v>
      </c>
      <c r="D110" s="1">
        <v>1</v>
      </c>
      <c r="E110" s="1">
        <v>41</v>
      </c>
      <c r="F110" s="1">
        <v>135</v>
      </c>
      <c r="G110" s="1">
        <v>-41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X110" t="str">
        <f t="shared" ref="X110" si="105">LEFT(MID(A110,FIND("(",A110)+1,LEN(A110)),FIND(")",MID(A110,FIND("(",A110)+1,LEN(A110)))-1)</f>
        <v>FF</v>
      </c>
      <c r="Z110" t="str">
        <f t="shared" ref="Z110" si="106">Y111</f>
        <v>Elected</v>
      </c>
    </row>
    <row r="111" spans="1:37" x14ac:dyDescent="0.35">
      <c r="A111" s="291" t="s">
        <v>0</v>
      </c>
      <c r="B111" s="291" t="s">
        <v>0</v>
      </c>
      <c r="C111" s="293">
        <v>2042</v>
      </c>
      <c r="D111" s="2">
        <v>2043</v>
      </c>
      <c r="E111" s="2">
        <v>2084</v>
      </c>
      <c r="F111" s="2">
        <v>2219</v>
      </c>
      <c r="G111" s="2">
        <v>2178</v>
      </c>
      <c r="H111" s="2">
        <v>2178</v>
      </c>
      <c r="I111" s="2">
        <v>2178</v>
      </c>
      <c r="J111" s="2">
        <v>2178</v>
      </c>
      <c r="K111" s="2">
        <v>2178</v>
      </c>
      <c r="L111" s="2">
        <v>2178</v>
      </c>
      <c r="M111" s="2">
        <v>2178</v>
      </c>
      <c r="N111" s="2">
        <v>2178</v>
      </c>
      <c r="Y111" t="str">
        <f t="shared" ref="Y111" si="107">IF(EXACT(A110,UPPER(A110)),"Elected","Excluded")</f>
        <v>Elected</v>
      </c>
    </row>
    <row r="112" spans="1:37" x14ac:dyDescent="0.35">
      <c r="A112" s="291" t="s">
        <v>2863</v>
      </c>
      <c r="B112" s="291" t="s">
        <v>31</v>
      </c>
      <c r="C112" s="293">
        <v>888</v>
      </c>
      <c r="D112" s="1">
        <v>1</v>
      </c>
      <c r="E112" s="1">
        <v>70</v>
      </c>
      <c r="F112" s="1">
        <v>98</v>
      </c>
      <c r="G112" s="1">
        <v>6</v>
      </c>
      <c r="H112" s="1">
        <v>8</v>
      </c>
      <c r="I112" s="1">
        <v>25</v>
      </c>
      <c r="J112" s="1">
        <v>11</v>
      </c>
      <c r="K112" s="1">
        <v>-1107</v>
      </c>
      <c r="L112" s="1">
        <v>0</v>
      </c>
      <c r="M112" s="1">
        <v>0</v>
      </c>
      <c r="N112" s="1">
        <v>0</v>
      </c>
      <c r="X112" t="str">
        <f t="shared" ref="X112" si="108">LEFT(MID(A112,FIND("(",A112)+1,LEN(A112)),FIND(")",MID(A112,FIND("(",A112)+1,LEN(A112)))-1)</f>
        <v>GRN</v>
      </c>
      <c r="Z112" t="str">
        <f>Y113</f>
        <v>Excluded</v>
      </c>
    </row>
    <row r="113" spans="1:26" x14ac:dyDescent="0.35">
      <c r="A113" s="291" t="s">
        <v>0</v>
      </c>
      <c r="B113" s="291" t="s">
        <v>0</v>
      </c>
      <c r="C113" s="293">
        <v>888</v>
      </c>
      <c r="D113" s="2">
        <v>889</v>
      </c>
      <c r="E113" s="2">
        <v>959</v>
      </c>
      <c r="F113" s="2">
        <v>1057</v>
      </c>
      <c r="G113" s="2">
        <v>1063</v>
      </c>
      <c r="H113" s="2">
        <v>1071</v>
      </c>
      <c r="I113" s="2">
        <v>1096</v>
      </c>
      <c r="J113" s="2">
        <v>1107</v>
      </c>
      <c r="K113" s="2">
        <v>0</v>
      </c>
      <c r="L113" s="2">
        <v>0</v>
      </c>
      <c r="M113" s="2">
        <v>0</v>
      </c>
      <c r="N113" s="2">
        <v>0</v>
      </c>
      <c r="Y113" t="str">
        <f t="shared" ref="Y113" si="109">IF(EXACT(A112,UPPER(A112)),"Elected","Excluded")</f>
        <v>Excluded</v>
      </c>
    </row>
    <row r="114" spans="1:26" x14ac:dyDescent="0.35">
      <c r="A114" s="291" t="s">
        <v>596</v>
      </c>
      <c r="B114" s="291" t="s">
        <v>33</v>
      </c>
      <c r="C114" s="293">
        <v>734</v>
      </c>
      <c r="D114" s="1">
        <v>4</v>
      </c>
      <c r="E114" s="1">
        <v>6</v>
      </c>
      <c r="F114" s="1">
        <v>8</v>
      </c>
      <c r="G114" s="1">
        <v>1</v>
      </c>
      <c r="H114" s="1">
        <v>-753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X114" t="str">
        <f t="shared" ref="X114" si="110">LEFT(MID(A114,FIND("(",A114)+1,LEN(A114)),FIND(")",MID(A114,FIND("(",A114)+1,LEN(A114)))-1)</f>
        <v>SF</v>
      </c>
      <c r="Z114" t="str">
        <f t="shared" ref="Z114" si="111">Y115</f>
        <v>Excluded</v>
      </c>
    </row>
    <row r="115" spans="1:26" x14ac:dyDescent="0.35">
      <c r="A115" s="291" t="s">
        <v>0</v>
      </c>
      <c r="B115" s="291" t="s">
        <v>0</v>
      </c>
      <c r="C115" s="293">
        <v>734</v>
      </c>
      <c r="D115" s="2">
        <v>738</v>
      </c>
      <c r="E115" s="2">
        <v>744</v>
      </c>
      <c r="F115" s="2">
        <v>752</v>
      </c>
      <c r="G115" s="2">
        <v>753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Y115" t="str">
        <f t="shared" ref="Y115" si="112">IF(EXACT(A114,UPPER(A114)),"Elected","Excluded")</f>
        <v>Excluded</v>
      </c>
    </row>
    <row r="116" spans="1:26" x14ac:dyDescent="0.35">
      <c r="A116" s="291" t="s">
        <v>2896</v>
      </c>
      <c r="B116" s="291" t="s">
        <v>33</v>
      </c>
      <c r="C116" s="293">
        <v>256</v>
      </c>
      <c r="D116" s="1">
        <v>-256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X116" t="str">
        <f t="shared" ref="X116" si="113">LEFT(MID(A116,FIND("(",A116)+1,LEN(A116)),FIND(")",MID(A116,FIND("(",A116)+1,LEN(A116)))-1)</f>
        <v>NON-P</v>
      </c>
      <c r="Z116" t="str">
        <f t="shared" ref="Z116" si="114">Y117</f>
        <v>Excluded</v>
      </c>
    </row>
    <row r="117" spans="1:26" x14ac:dyDescent="0.35">
      <c r="A117" s="291" t="s">
        <v>0</v>
      </c>
      <c r="B117" s="291" t="s">
        <v>0</v>
      </c>
      <c r="C117" s="293">
        <v>256</v>
      </c>
      <c r="D117" s="2">
        <v>0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Y117" t="str">
        <f t="shared" ref="Y117" si="115">IF(EXACT(A116,UPPER(A116)),"Elected","Excluded")</f>
        <v>Excluded</v>
      </c>
    </row>
    <row r="118" spans="1:26" x14ac:dyDescent="0.35">
      <c r="A118" s="291" t="s">
        <v>597</v>
      </c>
      <c r="B118" s="291" t="s">
        <v>33</v>
      </c>
      <c r="C118" s="293">
        <v>551</v>
      </c>
      <c r="D118" s="1">
        <v>3</v>
      </c>
      <c r="E118" s="1">
        <v>38</v>
      </c>
      <c r="F118" s="1">
        <v>-592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X118" t="str">
        <f t="shared" ref="X118" si="116">LEFT(MID(A118,FIND("(",A118)+1,LEN(A118)),FIND(")",MID(A118,FIND("(",A118)+1,LEN(A118)))-1)</f>
        <v>FG</v>
      </c>
      <c r="Z118" t="str">
        <f t="shared" ref="Z118" si="117">Y119</f>
        <v>Excluded</v>
      </c>
    </row>
    <row r="119" spans="1:26" x14ac:dyDescent="0.35">
      <c r="A119" s="291" t="s">
        <v>0</v>
      </c>
      <c r="B119" s="291" t="s">
        <v>0</v>
      </c>
      <c r="C119" s="293">
        <v>551</v>
      </c>
      <c r="D119" s="2">
        <v>554</v>
      </c>
      <c r="E119" s="2">
        <v>592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Y119" t="str">
        <f t="shared" ref="Y119" si="118">IF(EXACT(A118,UPPER(A118)),"Elected","Excluded")</f>
        <v>Excluded</v>
      </c>
    </row>
    <row r="120" spans="1:26" x14ac:dyDescent="0.35">
      <c r="A120" s="291" t="s">
        <v>598</v>
      </c>
      <c r="B120" s="291" t="s">
        <v>31</v>
      </c>
      <c r="C120" s="293">
        <v>1049</v>
      </c>
      <c r="D120" s="1">
        <v>6</v>
      </c>
      <c r="E120" s="1">
        <v>20</v>
      </c>
      <c r="F120" s="1">
        <v>13</v>
      </c>
      <c r="G120" s="1">
        <v>1</v>
      </c>
      <c r="H120" s="1">
        <v>304</v>
      </c>
      <c r="I120" s="1">
        <v>55</v>
      </c>
      <c r="J120" s="1">
        <v>32</v>
      </c>
      <c r="K120" s="1">
        <v>50</v>
      </c>
      <c r="L120" s="1">
        <v>114</v>
      </c>
      <c r="M120" s="1">
        <v>52</v>
      </c>
      <c r="N120" s="1">
        <v>14</v>
      </c>
      <c r="X120" t="str">
        <f t="shared" ref="X120" si="119">LEFT(MID(A120,FIND("(",A120)+1,LEN(A120)),FIND(")",MID(A120,FIND("(",A120)+1,LEN(A120)))-1)</f>
        <v>SF</v>
      </c>
      <c r="Z120" t="str">
        <f t="shared" ref="Z120" si="120">Y121</f>
        <v>Elected</v>
      </c>
    </row>
    <row r="121" spans="1:26" x14ac:dyDescent="0.35">
      <c r="A121" s="291" t="s">
        <v>0</v>
      </c>
      <c r="B121" s="291" t="s">
        <v>0</v>
      </c>
      <c r="C121" s="293">
        <v>1049</v>
      </c>
      <c r="D121" s="2">
        <v>1055</v>
      </c>
      <c r="E121" s="2">
        <v>1075</v>
      </c>
      <c r="F121" s="2">
        <v>1088</v>
      </c>
      <c r="G121" s="2">
        <v>1089</v>
      </c>
      <c r="H121" s="2">
        <v>1393</v>
      </c>
      <c r="I121" s="2">
        <v>1448</v>
      </c>
      <c r="J121" s="2">
        <v>1480</v>
      </c>
      <c r="K121" s="2">
        <v>1530</v>
      </c>
      <c r="L121" s="2">
        <v>1644</v>
      </c>
      <c r="M121" s="2">
        <v>1696</v>
      </c>
      <c r="N121" s="2">
        <v>1710</v>
      </c>
      <c r="Y121" t="str">
        <f t="shared" ref="Y121" si="121">IF(EXACT(A120,UPPER(A120)),"Elected","Excluded")</f>
        <v>Elected</v>
      </c>
    </row>
    <row r="122" spans="1:26" x14ac:dyDescent="0.35">
      <c r="A122" s="291" t="s">
        <v>2874</v>
      </c>
      <c r="B122" s="291" t="s">
        <v>33</v>
      </c>
      <c r="C122" s="293">
        <v>476</v>
      </c>
      <c r="D122" s="1">
        <v>5</v>
      </c>
      <c r="E122" s="1">
        <v>-481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X122" t="str">
        <f t="shared" ref="X122" si="122">LEFT(MID(A122,FIND("(",A122)+1,LEN(A122)),FIND(")",MID(A122,FIND("(",A122)+1,LEN(A122)))-1)</f>
        <v>LAB</v>
      </c>
      <c r="Z122" t="str">
        <f t="shared" ref="Z122" si="123">Y123</f>
        <v>Excluded</v>
      </c>
    </row>
    <row r="123" spans="1:26" x14ac:dyDescent="0.35">
      <c r="A123" s="291" t="s">
        <v>0</v>
      </c>
      <c r="B123" s="291" t="s">
        <v>0</v>
      </c>
      <c r="C123" s="293">
        <v>476</v>
      </c>
      <c r="D123" s="2">
        <v>481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Y123" t="str">
        <f t="shared" ref="Y123" si="124">IF(EXACT(A122,UPPER(A122)),"Elected","Excluded")</f>
        <v>Excluded</v>
      </c>
    </row>
    <row r="124" spans="1:26" x14ac:dyDescent="0.35">
      <c r="A124" s="291" t="s">
        <v>2897</v>
      </c>
      <c r="B124" s="291" t="s">
        <v>33</v>
      </c>
      <c r="C124" s="293">
        <v>700</v>
      </c>
      <c r="D124" s="1">
        <v>30</v>
      </c>
      <c r="E124" s="1">
        <v>18</v>
      </c>
      <c r="F124" s="1">
        <v>15</v>
      </c>
      <c r="G124" s="1">
        <v>0</v>
      </c>
      <c r="H124" s="1">
        <v>14</v>
      </c>
      <c r="I124" s="1">
        <v>-777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X124" t="str">
        <f t="shared" ref="X124" si="125">LEFT(MID(A124,FIND("(",A124)+1,LEN(A124)),FIND(")",MID(A124,FIND("(",A124)+1,LEN(A124)))-1)</f>
        <v>NON-P</v>
      </c>
      <c r="Z124" t="str">
        <f t="shared" ref="Z124" si="126">Y125</f>
        <v>Excluded</v>
      </c>
    </row>
    <row r="125" spans="1:26" x14ac:dyDescent="0.35">
      <c r="A125" s="291" t="s">
        <v>0</v>
      </c>
      <c r="B125" s="291" t="s">
        <v>0</v>
      </c>
      <c r="C125" s="293">
        <v>700</v>
      </c>
      <c r="D125" s="2">
        <v>730</v>
      </c>
      <c r="E125" s="2">
        <v>748</v>
      </c>
      <c r="F125" s="2">
        <v>763</v>
      </c>
      <c r="G125" s="2">
        <v>763</v>
      </c>
      <c r="H125" s="2">
        <v>777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Y125" t="str">
        <f t="shared" ref="Y125" si="127">IF(EXACT(A124,UPPER(A124)),"Elected","Excluded")</f>
        <v>Excluded</v>
      </c>
    </row>
    <row r="126" spans="1:26" x14ac:dyDescent="0.35">
      <c r="A126" s="291" t="s">
        <v>2923</v>
      </c>
      <c r="B126" s="291" t="s">
        <v>33</v>
      </c>
      <c r="C126" s="293">
        <v>952</v>
      </c>
      <c r="D126" s="1">
        <v>16</v>
      </c>
      <c r="E126" s="1">
        <v>19</v>
      </c>
      <c r="F126" s="1">
        <v>22</v>
      </c>
      <c r="G126" s="1">
        <v>1</v>
      </c>
      <c r="H126" s="1">
        <v>21</v>
      </c>
      <c r="I126" s="1">
        <v>49</v>
      </c>
      <c r="J126" s="1">
        <v>43</v>
      </c>
      <c r="K126" s="1">
        <v>51</v>
      </c>
      <c r="L126" s="1">
        <v>-1174</v>
      </c>
      <c r="M126" s="1">
        <v>0</v>
      </c>
      <c r="N126" s="1">
        <v>0</v>
      </c>
      <c r="X126" t="str">
        <f t="shared" ref="X126" si="128">LEFT(MID(A126,FIND("(",A126)+1,LEN(A126)),FIND(")",MID(A126,FIND("(",A126)+1,LEN(A126)))-1)</f>
        <v>ANT</v>
      </c>
      <c r="Z126" t="str">
        <f t="shared" ref="Z126" si="129">Y127</f>
        <v>Excluded</v>
      </c>
    </row>
    <row r="127" spans="1:26" x14ac:dyDescent="0.35">
      <c r="A127" s="291" t="s">
        <v>0</v>
      </c>
      <c r="B127" s="291" t="s">
        <v>0</v>
      </c>
      <c r="C127" s="293">
        <v>952</v>
      </c>
      <c r="D127" s="2">
        <v>968</v>
      </c>
      <c r="E127" s="2">
        <v>987</v>
      </c>
      <c r="F127" s="2">
        <v>1009</v>
      </c>
      <c r="G127" s="2">
        <v>1010</v>
      </c>
      <c r="H127" s="2">
        <v>1031</v>
      </c>
      <c r="I127" s="2">
        <v>1080</v>
      </c>
      <c r="J127" s="2">
        <v>1123</v>
      </c>
      <c r="K127" s="2">
        <v>1174</v>
      </c>
      <c r="L127" s="2">
        <v>0</v>
      </c>
      <c r="M127" s="2">
        <v>0</v>
      </c>
      <c r="N127" s="2">
        <v>0</v>
      </c>
      <c r="Y127" t="str">
        <f t="shared" ref="Y127" si="130">IF(EXACT(A126,UPPER(A126)),"Elected","Excluded")</f>
        <v>Excluded</v>
      </c>
    </row>
    <row r="128" spans="1:26" x14ac:dyDescent="0.35">
      <c r="A128" s="291" t="s">
        <v>599</v>
      </c>
      <c r="B128" s="291" t="s">
        <v>31</v>
      </c>
      <c r="C128" s="293">
        <v>865</v>
      </c>
      <c r="D128" s="1">
        <v>4</v>
      </c>
      <c r="E128" s="1">
        <v>52</v>
      </c>
      <c r="F128" s="1">
        <v>139</v>
      </c>
      <c r="G128" s="1">
        <v>25</v>
      </c>
      <c r="H128" s="1">
        <v>6</v>
      </c>
      <c r="I128" s="1">
        <v>29</v>
      </c>
      <c r="J128" s="1">
        <v>18</v>
      </c>
      <c r="K128" s="1">
        <v>260</v>
      </c>
      <c r="L128" s="1">
        <v>109</v>
      </c>
      <c r="M128" s="1">
        <v>92</v>
      </c>
      <c r="N128" s="1">
        <v>17</v>
      </c>
      <c r="X128" t="str">
        <f t="shared" ref="X128" si="131">LEFT(MID(A128,FIND("(",A128)+1,LEN(A128)),FIND(")",MID(A128,FIND("(",A128)+1,LEN(A128)))-1)</f>
        <v>FF</v>
      </c>
      <c r="Z128" t="str">
        <f t="shared" ref="Z128" si="132">Y129</f>
        <v>Excluded</v>
      </c>
    </row>
    <row r="129" spans="1:26" x14ac:dyDescent="0.35">
      <c r="A129" s="291" t="s">
        <v>0</v>
      </c>
      <c r="B129" s="291" t="s">
        <v>0</v>
      </c>
      <c r="C129" s="293">
        <v>865</v>
      </c>
      <c r="D129" s="2">
        <v>869</v>
      </c>
      <c r="E129" s="2">
        <v>921</v>
      </c>
      <c r="F129" s="2">
        <v>1060</v>
      </c>
      <c r="G129" s="2">
        <v>1085</v>
      </c>
      <c r="H129" s="2">
        <v>1091</v>
      </c>
      <c r="I129" s="2">
        <v>1120</v>
      </c>
      <c r="J129" s="2">
        <v>1138</v>
      </c>
      <c r="K129" s="2">
        <v>1398</v>
      </c>
      <c r="L129" s="2">
        <v>1507</v>
      </c>
      <c r="M129" s="2">
        <v>1599</v>
      </c>
      <c r="N129" s="2">
        <v>1616</v>
      </c>
      <c r="Y129" t="str">
        <f t="shared" ref="Y129" si="133">IF(EXACT(A128,UPPER(A128)),"Elected","Excluded")</f>
        <v>Excluded</v>
      </c>
    </row>
    <row r="130" spans="1:26" x14ac:dyDescent="0.35">
      <c r="A130" s="291" t="s">
        <v>2898</v>
      </c>
      <c r="B130" s="291" t="s">
        <v>33</v>
      </c>
      <c r="C130" s="293">
        <v>1126</v>
      </c>
      <c r="D130" s="1">
        <v>70</v>
      </c>
      <c r="E130" s="1">
        <v>7</v>
      </c>
      <c r="F130" s="1">
        <v>5</v>
      </c>
      <c r="G130" s="1">
        <v>0</v>
      </c>
      <c r="H130" s="1">
        <v>13</v>
      </c>
      <c r="I130" s="1">
        <v>91</v>
      </c>
      <c r="J130" s="1">
        <v>293</v>
      </c>
      <c r="K130" s="1">
        <v>11</v>
      </c>
      <c r="L130" s="1">
        <v>219</v>
      </c>
      <c r="M130" s="1">
        <v>617</v>
      </c>
      <c r="N130" s="1">
        <v>-274</v>
      </c>
      <c r="X130" t="str">
        <f t="shared" ref="X130" si="134">LEFT(MID(A130,FIND("(",A130)+1,LEN(A130)),FIND(")",MID(A130,FIND("(",A130)+1,LEN(A130)))-1)</f>
        <v>NON-P</v>
      </c>
      <c r="Z130" t="str">
        <f t="shared" ref="Z130" si="135">Y131</f>
        <v>Elected</v>
      </c>
    </row>
    <row r="131" spans="1:26" x14ac:dyDescent="0.35">
      <c r="A131" s="291" t="s">
        <v>0</v>
      </c>
      <c r="B131" s="291" t="s">
        <v>0</v>
      </c>
      <c r="C131" s="293">
        <v>1126</v>
      </c>
      <c r="D131" s="2">
        <v>1196</v>
      </c>
      <c r="E131" s="2">
        <v>1203</v>
      </c>
      <c r="F131" s="2">
        <v>1208</v>
      </c>
      <c r="G131" s="2">
        <v>1208</v>
      </c>
      <c r="H131" s="2">
        <v>1221</v>
      </c>
      <c r="I131" s="2">
        <v>1312</v>
      </c>
      <c r="J131" s="2">
        <v>1605</v>
      </c>
      <c r="K131" s="2">
        <v>1616</v>
      </c>
      <c r="L131" s="2">
        <v>1835</v>
      </c>
      <c r="M131" s="2">
        <v>2452</v>
      </c>
      <c r="N131" s="2">
        <v>2178</v>
      </c>
      <c r="Y131" t="str">
        <f t="shared" ref="Y131" si="136">IF(EXACT(A130,UPPER(A130)),"Elected","Excluded")</f>
        <v>Elected</v>
      </c>
    </row>
    <row r="132" spans="1:26" x14ac:dyDescent="0.35">
      <c r="A132" s="291" t="s">
        <v>600</v>
      </c>
      <c r="B132" s="291" t="s">
        <v>33</v>
      </c>
      <c r="C132" s="293">
        <v>1249</v>
      </c>
      <c r="D132" s="1">
        <v>15</v>
      </c>
      <c r="E132" s="1">
        <v>60</v>
      </c>
      <c r="F132" s="1">
        <v>25</v>
      </c>
      <c r="G132" s="1">
        <v>2</v>
      </c>
      <c r="H132" s="1">
        <v>34</v>
      </c>
      <c r="I132" s="1">
        <v>147</v>
      </c>
      <c r="J132" s="1">
        <v>61</v>
      </c>
      <c r="K132" s="1">
        <v>137</v>
      </c>
      <c r="L132" s="1">
        <v>173</v>
      </c>
      <c r="M132" s="1">
        <v>166</v>
      </c>
      <c r="N132" s="1">
        <v>70</v>
      </c>
      <c r="X132" t="str">
        <f t="shared" ref="X132" si="137">LEFT(MID(A132,FIND("(",A132)+1,LEN(A132)),FIND(")",MID(A132,FIND("(",A132)+1,LEN(A132)))-1)</f>
        <v>PBP</v>
      </c>
      <c r="Z132" t="str">
        <f t="shared" ref="Z132" si="138">Y133</f>
        <v>Elected</v>
      </c>
    </row>
    <row r="133" spans="1:26" x14ac:dyDescent="0.35">
      <c r="A133" s="291" t="s">
        <v>0</v>
      </c>
      <c r="B133" s="291" t="s">
        <v>0</v>
      </c>
      <c r="C133" s="293">
        <v>1249</v>
      </c>
      <c r="D133" s="2">
        <v>1264</v>
      </c>
      <c r="E133" s="2">
        <v>1324</v>
      </c>
      <c r="F133" s="2">
        <v>1349</v>
      </c>
      <c r="G133" s="2">
        <v>1351</v>
      </c>
      <c r="H133" s="2">
        <v>1385</v>
      </c>
      <c r="I133" s="2">
        <v>1532</v>
      </c>
      <c r="J133" s="2">
        <v>1593</v>
      </c>
      <c r="K133" s="2">
        <v>1730</v>
      </c>
      <c r="L133" s="2">
        <v>1903</v>
      </c>
      <c r="M133" s="2">
        <v>2069</v>
      </c>
      <c r="N133" s="2">
        <v>2139</v>
      </c>
      <c r="Y133" t="str">
        <f t="shared" ref="Y133" si="139">IF(EXACT(A132,UPPER(A132)),"Elected","Excluded")</f>
        <v>Elected</v>
      </c>
    </row>
    <row r="134" spans="1:26" x14ac:dyDescent="0.35">
      <c r="A134" s="291" t="s">
        <v>601</v>
      </c>
      <c r="B134" s="291" t="s">
        <v>33</v>
      </c>
      <c r="C134" s="293">
        <v>930</v>
      </c>
      <c r="D134" s="1">
        <v>32</v>
      </c>
      <c r="E134" s="1">
        <v>4</v>
      </c>
      <c r="F134" s="1">
        <v>0</v>
      </c>
      <c r="G134" s="1">
        <v>0</v>
      </c>
      <c r="H134" s="1">
        <v>8</v>
      </c>
      <c r="I134" s="1">
        <v>65</v>
      </c>
      <c r="J134" s="1">
        <v>272</v>
      </c>
      <c r="K134" s="1">
        <v>9</v>
      </c>
      <c r="L134" s="1">
        <v>156</v>
      </c>
      <c r="M134" s="1">
        <v>-1476</v>
      </c>
      <c r="N134" s="1">
        <v>0</v>
      </c>
      <c r="X134" t="str">
        <f t="shared" ref="X134" si="140">LEFT(MID(A134,FIND("(",A134)+1,LEN(A134)),FIND(")",MID(A134,FIND("(",A134)+1,LEN(A134)))-1)</f>
        <v>TNP</v>
      </c>
      <c r="Z134" t="str">
        <f t="shared" ref="Z134" si="141">Y135</f>
        <v>Excluded</v>
      </c>
    </row>
    <row r="135" spans="1:26" x14ac:dyDescent="0.35">
      <c r="A135" s="291" t="s">
        <v>0</v>
      </c>
      <c r="B135" s="291" t="s">
        <v>0</v>
      </c>
      <c r="C135" s="293">
        <v>930</v>
      </c>
      <c r="D135" s="2">
        <v>962</v>
      </c>
      <c r="E135" s="2">
        <v>966</v>
      </c>
      <c r="F135" s="2">
        <v>966</v>
      </c>
      <c r="G135" s="2">
        <v>966</v>
      </c>
      <c r="H135" s="2">
        <v>974</v>
      </c>
      <c r="I135" s="2">
        <v>1039</v>
      </c>
      <c r="J135" s="2">
        <v>1311</v>
      </c>
      <c r="K135" s="2">
        <v>1320</v>
      </c>
      <c r="L135" s="2">
        <v>1476</v>
      </c>
      <c r="M135" s="2">
        <v>0</v>
      </c>
      <c r="N135" s="2">
        <v>0</v>
      </c>
      <c r="Y135" t="str">
        <f t="shared" ref="Y135" si="142">IF(EXACT(A134,UPPER(A134)),"Elected","Excluded")</f>
        <v>Excluded</v>
      </c>
    </row>
    <row r="136" spans="1:26" x14ac:dyDescent="0.35">
      <c r="A136" s="291" t="s">
        <v>47</v>
      </c>
      <c r="B136" s="291" t="s">
        <v>0</v>
      </c>
      <c r="C136" s="292">
        <v>0</v>
      </c>
      <c r="D136" s="1">
        <f>(D104+D106+D108+D110+D112+D114+D116+D118+D120+D122+D124+D126+D128+D130+D132+D134)*(-1)</f>
        <v>22</v>
      </c>
      <c r="E136" s="1">
        <f t="shared" ref="E136:N136" si="143">(E104+E106+E108+E110+E112+E114+E116+E118+E120+E122+E124+E126+E128+E130+E132+E134)*(-1)</f>
        <v>22</v>
      </c>
      <c r="F136" s="1">
        <f t="shared" si="143"/>
        <v>54</v>
      </c>
      <c r="G136" s="1">
        <f t="shared" si="143"/>
        <v>0</v>
      </c>
      <c r="H136" s="1">
        <f t="shared" si="143"/>
        <v>43</v>
      </c>
      <c r="I136" s="1">
        <f t="shared" si="143"/>
        <v>83</v>
      </c>
      <c r="J136" s="1">
        <f t="shared" si="143"/>
        <v>148</v>
      </c>
      <c r="K136" s="1">
        <f t="shared" si="143"/>
        <v>141</v>
      </c>
      <c r="L136" s="1">
        <f t="shared" si="143"/>
        <v>260</v>
      </c>
      <c r="M136" s="1">
        <f t="shared" si="143"/>
        <v>434</v>
      </c>
      <c r="N136" s="1">
        <f t="shared" si="143"/>
        <v>109</v>
      </c>
    </row>
    <row r="137" spans="1:26" x14ac:dyDescent="0.35">
      <c r="A137" s="291" t="s">
        <v>0</v>
      </c>
      <c r="B137" s="291" t="s">
        <v>0</v>
      </c>
      <c r="C137" s="293">
        <v>0</v>
      </c>
      <c r="D137" s="2">
        <v>22</v>
      </c>
      <c r="E137" s="2">
        <v>44</v>
      </c>
      <c r="F137" s="2">
        <v>98</v>
      </c>
      <c r="G137" s="2">
        <v>98</v>
      </c>
      <c r="H137" s="2">
        <v>141</v>
      </c>
      <c r="I137" s="2">
        <v>224</v>
      </c>
      <c r="J137" s="2">
        <v>372</v>
      </c>
      <c r="K137" s="2">
        <v>513</v>
      </c>
      <c r="L137" s="2">
        <v>773</v>
      </c>
      <c r="M137" s="2">
        <v>1207</v>
      </c>
      <c r="N137" s="2">
        <v>1316</v>
      </c>
    </row>
    <row r="138" spans="1:26" x14ac:dyDescent="0.35">
      <c r="A138" t="s">
        <v>48</v>
      </c>
      <c r="B138" t="s">
        <v>0</v>
      </c>
      <c r="C138" s="2">
        <v>15241</v>
      </c>
      <c r="D138" s="2">
        <v>15241</v>
      </c>
      <c r="E138" s="2">
        <v>15241</v>
      </c>
      <c r="F138" s="2">
        <v>15241</v>
      </c>
      <c r="G138" s="2">
        <v>15241</v>
      </c>
      <c r="H138" s="2">
        <v>15241</v>
      </c>
      <c r="I138" s="2">
        <v>15241</v>
      </c>
      <c r="J138" s="2">
        <v>15241</v>
      </c>
      <c r="K138" s="2">
        <v>15241</v>
      </c>
      <c r="L138" s="2">
        <v>15241</v>
      </c>
      <c r="M138" s="2">
        <v>15241</v>
      </c>
      <c r="N138" s="2">
        <v>15241</v>
      </c>
    </row>
    <row r="142" spans="1:26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</row>
    <row r="143" spans="1:26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</row>
    <row r="144" spans="1:26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</row>
    <row r="145" spans="1:3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</row>
    <row r="146" spans="1:3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</row>
    <row r="147" spans="1:3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</row>
    <row r="148" spans="1:3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</row>
    <row r="149" spans="1:37" x14ac:dyDescent="0.35">
      <c r="A149" s="291" t="s">
        <v>602</v>
      </c>
      <c r="B149" s="291" t="s">
        <v>2</v>
      </c>
      <c r="C149" s="291" t="s">
        <v>3</v>
      </c>
      <c r="D149" t="s">
        <v>4</v>
      </c>
      <c r="E149" t="s">
        <v>5</v>
      </c>
      <c r="F149" t="s">
        <v>6</v>
      </c>
      <c r="G149" t="s">
        <v>7</v>
      </c>
      <c r="H149" t="s">
        <v>8</v>
      </c>
      <c r="I149" t="s">
        <v>9</v>
      </c>
      <c r="J149" t="s">
        <v>10</v>
      </c>
      <c r="K149" t="s">
        <v>11</v>
      </c>
      <c r="L149" t="s">
        <v>12</v>
      </c>
      <c r="M149" t="s">
        <v>13</v>
      </c>
      <c r="N149" t="s">
        <v>14</v>
      </c>
      <c r="O149" t="s">
        <v>15</v>
      </c>
      <c r="P149" t="s">
        <v>16</v>
      </c>
      <c r="Q149" t="s">
        <v>603</v>
      </c>
    </row>
    <row r="150" spans="1:37" x14ac:dyDescent="0.35">
      <c r="A150" s="291" t="s">
        <v>0</v>
      </c>
      <c r="B150" s="291" t="s">
        <v>0</v>
      </c>
      <c r="C150" s="291" t="s">
        <v>17</v>
      </c>
      <c r="D150" t="s">
        <v>604</v>
      </c>
      <c r="E150" t="s">
        <v>605</v>
      </c>
      <c r="F150" t="s">
        <v>606</v>
      </c>
      <c r="G150" t="s">
        <v>607</v>
      </c>
      <c r="H150" t="s">
        <v>608</v>
      </c>
      <c r="I150" t="s">
        <v>609</v>
      </c>
      <c r="J150" t="s">
        <v>610</v>
      </c>
      <c r="K150" t="s">
        <v>611</v>
      </c>
      <c r="L150" t="s">
        <v>612</v>
      </c>
      <c r="M150" t="s">
        <v>613</v>
      </c>
      <c r="N150" t="s">
        <v>614</v>
      </c>
      <c r="O150" t="s">
        <v>615</v>
      </c>
      <c r="P150" t="s">
        <v>616</v>
      </c>
      <c r="Q150" t="s">
        <v>617</v>
      </c>
      <c r="AB150" t="s">
        <v>2526</v>
      </c>
      <c r="AC150" t="s">
        <v>2525</v>
      </c>
      <c r="AD150" t="s">
        <v>2524</v>
      </c>
      <c r="AE150" t="s">
        <v>2523</v>
      </c>
      <c r="AF150" t="s">
        <v>759</v>
      </c>
      <c r="AG150" t="s">
        <v>2522</v>
      </c>
      <c r="AH150" t="s">
        <v>2521</v>
      </c>
      <c r="AI150" t="s">
        <v>2520</v>
      </c>
      <c r="AJ150" t="s">
        <v>2519</v>
      </c>
      <c r="AK150" t="s">
        <v>2518</v>
      </c>
    </row>
    <row r="151" spans="1:37" x14ac:dyDescent="0.35">
      <c r="A151" s="291" t="s">
        <v>618</v>
      </c>
      <c r="B151" s="291" t="s">
        <v>33</v>
      </c>
      <c r="C151" s="293">
        <v>691</v>
      </c>
      <c r="D151" s="1">
        <v>1</v>
      </c>
      <c r="E151" s="1">
        <v>2</v>
      </c>
      <c r="F151" s="1">
        <v>1</v>
      </c>
      <c r="G151" s="1">
        <v>4</v>
      </c>
      <c r="H151" s="1">
        <v>9</v>
      </c>
      <c r="I151" s="1">
        <v>106</v>
      </c>
      <c r="J151" s="1">
        <v>7</v>
      </c>
      <c r="K151" s="1">
        <v>46</v>
      </c>
      <c r="L151" s="1">
        <v>21</v>
      </c>
      <c r="M151" s="1">
        <v>6</v>
      </c>
      <c r="N151" s="1">
        <v>30</v>
      </c>
      <c r="O151" s="1">
        <v>15</v>
      </c>
      <c r="P151" s="1">
        <v>386</v>
      </c>
      <c r="Q151" s="1">
        <v>-1325</v>
      </c>
      <c r="R151" s="1"/>
      <c r="S151" s="1"/>
      <c r="T151" s="1"/>
      <c r="U151" s="1"/>
      <c r="V151" s="1"/>
      <c r="W151" s="1"/>
      <c r="X151" t="str">
        <f>LEFT(MID(A151,FIND("(",A151)+1,LEN(A151)),FIND(")",MID(A151,FIND("(",A151)+1,LEN(A151)))-1)</f>
        <v>SF</v>
      </c>
      <c r="Z151" t="str">
        <f>Y152</f>
        <v>Excluded</v>
      </c>
      <c r="AB151">
        <v>7</v>
      </c>
      <c r="AC151" s="238">
        <v>39560</v>
      </c>
      <c r="AD151" s="238">
        <f>AH151+AF151</f>
        <v>17295</v>
      </c>
      <c r="AE151" s="227">
        <f>SUM(AD151/AC151*100)</f>
        <v>43.718402426693629</v>
      </c>
      <c r="AF151">
        <v>251</v>
      </c>
      <c r="AG151" s="227">
        <f>SUM(AF151/AC151*100)</f>
        <v>0.63447927199191101</v>
      </c>
      <c r="AH151" s="238">
        <v>17044</v>
      </c>
      <c r="AI151">
        <v>21</v>
      </c>
      <c r="AJ151">
        <v>10</v>
      </c>
      <c r="AK151" s="227">
        <f>SUM(AJ151/AI151*100)</f>
        <v>47.619047619047613</v>
      </c>
    </row>
    <row r="152" spans="1:37" x14ac:dyDescent="0.35">
      <c r="A152" s="291" t="s">
        <v>0</v>
      </c>
      <c r="B152" s="291" t="s">
        <v>0</v>
      </c>
      <c r="C152" s="293">
        <v>691</v>
      </c>
      <c r="D152" s="2">
        <v>692</v>
      </c>
      <c r="E152" s="2">
        <v>694</v>
      </c>
      <c r="F152" s="2">
        <v>695</v>
      </c>
      <c r="G152" s="2">
        <v>699</v>
      </c>
      <c r="H152" s="2">
        <v>708</v>
      </c>
      <c r="I152" s="2">
        <v>814</v>
      </c>
      <c r="J152" s="2">
        <v>821</v>
      </c>
      <c r="K152" s="2">
        <v>867</v>
      </c>
      <c r="L152" s="2">
        <v>888</v>
      </c>
      <c r="M152" s="2">
        <v>894</v>
      </c>
      <c r="N152" s="2">
        <v>924</v>
      </c>
      <c r="O152" s="2">
        <v>939</v>
      </c>
      <c r="P152" s="2">
        <v>1325</v>
      </c>
      <c r="Q152" s="2">
        <v>0</v>
      </c>
      <c r="R152" s="2"/>
      <c r="S152" s="2"/>
      <c r="T152" s="2"/>
      <c r="U152" s="2"/>
      <c r="V152" s="2"/>
      <c r="W152" s="2"/>
      <c r="Y152" t="str">
        <f>IF(EXACT(A151,UPPER(A151)),"Elected","Excluded")</f>
        <v>Excluded</v>
      </c>
    </row>
    <row r="153" spans="1:37" x14ac:dyDescent="0.35">
      <c r="A153" s="291" t="s">
        <v>2875</v>
      </c>
      <c r="B153" s="291" t="s">
        <v>31</v>
      </c>
      <c r="C153" s="293">
        <v>620</v>
      </c>
      <c r="D153" s="1">
        <v>3</v>
      </c>
      <c r="E153" s="1">
        <v>4</v>
      </c>
      <c r="F153" s="1">
        <v>3</v>
      </c>
      <c r="G153" s="1">
        <v>1</v>
      </c>
      <c r="H153" s="1">
        <v>13</v>
      </c>
      <c r="I153" s="1">
        <v>1</v>
      </c>
      <c r="J153" s="1">
        <v>0</v>
      </c>
      <c r="K153" s="1">
        <v>23</v>
      </c>
      <c r="L153" s="1">
        <v>-668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/>
      <c r="S153" s="1"/>
      <c r="T153" s="1"/>
      <c r="U153" s="1"/>
      <c r="V153" s="1"/>
      <c r="W153" s="1"/>
      <c r="X153" t="str">
        <f t="shared" ref="X153" si="144">LEFT(MID(A153,FIND("(",A153)+1,LEN(A153)),FIND(")",MID(A153,FIND("(",A153)+1,LEN(A153)))-1)</f>
        <v>LAB</v>
      </c>
      <c r="Z153" t="str">
        <f>Y154</f>
        <v>Excluded</v>
      </c>
      <c r="AC153" t="s">
        <v>3692</v>
      </c>
      <c r="AD153" t="s">
        <v>3706</v>
      </c>
    </row>
    <row r="154" spans="1:37" x14ac:dyDescent="0.35">
      <c r="A154" s="291" t="s">
        <v>0</v>
      </c>
      <c r="B154" s="291" t="s">
        <v>0</v>
      </c>
      <c r="C154" s="293">
        <v>620</v>
      </c>
      <c r="D154" s="2">
        <v>623</v>
      </c>
      <c r="E154" s="2">
        <v>627</v>
      </c>
      <c r="F154" s="2">
        <v>630</v>
      </c>
      <c r="G154" s="2">
        <v>631</v>
      </c>
      <c r="H154" s="2">
        <v>644</v>
      </c>
      <c r="I154" s="2">
        <v>645</v>
      </c>
      <c r="J154" s="2">
        <v>645</v>
      </c>
      <c r="K154" s="2">
        <v>668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/>
      <c r="S154" s="2"/>
      <c r="T154" s="2"/>
      <c r="U154" s="2"/>
      <c r="V154" s="2"/>
      <c r="W154" s="2"/>
      <c r="Y154" t="str">
        <f t="shared" ref="Y154" si="145">IF(EXACT(A153,UPPER(A153)),"Elected","Excluded")</f>
        <v>Excluded</v>
      </c>
      <c r="AC154">
        <v>6</v>
      </c>
      <c r="AD154">
        <v>4</v>
      </c>
    </row>
    <row r="155" spans="1:37" x14ac:dyDescent="0.35">
      <c r="A155" s="291" t="s">
        <v>619</v>
      </c>
      <c r="B155" s="291" t="s">
        <v>31</v>
      </c>
      <c r="C155" s="293">
        <v>695</v>
      </c>
      <c r="D155" s="1">
        <v>1</v>
      </c>
      <c r="E155" s="1">
        <v>2</v>
      </c>
      <c r="F155" s="1">
        <v>5</v>
      </c>
      <c r="G155" s="1">
        <v>1</v>
      </c>
      <c r="H155" s="1">
        <v>10</v>
      </c>
      <c r="I155" s="1">
        <v>98</v>
      </c>
      <c r="J155" s="1">
        <v>0</v>
      </c>
      <c r="K155" s="1">
        <v>58</v>
      </c>
      <c r="L155" s="1">
        <v>17</v>
      </c>
      <c r="M155" s="1">
        <v>6</v>
      </c>
      <c r="N155" s="1">
        <v>21</v>
      </c>
      <c r="O155" s="1">
        <v>14</v>
      </c>
      <c r="P155" s="1">
        <v>-928</v>
      </c>
      <c r="Q155" s="1">
        <v>0</v>
      </c>
      <c r="R155" s="1"/>
      <c r="S155" s="1"/>
      <c r="T155" s="1"/>
      <c r="U155" s="1"/>
      <c r="V155" s="1"/>
      <c r="W155" s="1"/>
      <c r="X155" t="str">
        <f t="shared" ref="X155" si="146">LEFT(MID(A155,FIND("(",A155)+1,LEN(A155)),FIND(")",MID(A155,FIND("(",A155)+1,LEN(A155)))-1)</f>
        <v>SF</v>
      </c>
      <c r="Z155" t="str">
        <f t="shared" ref="Z155" si="147">Y156</f>
        <v>Excluded</v>
      </c>
    </row>
    <row r="156" spans="1:37" x14ac:dyDescent="0.35">
      <c r="A156" s="291" t="s">
        <v>0</v>
      </c>
      <c r="B156" s="291" t="s">
        <v>0</v>
      </c>
      <c r="C156" s="293">
        <v>695</v>
      </c>
      <c r="D156" s="2">
        <v>696</v>
      </c>
      <c r="E156" s="2">
        <v>698</v>
      </c>
      <c r="F156" s="2">
        <v>703</v>
      </c>
      <c r="G156" s="2">
        <v>704</v>
      </c>
      <c r="H156" s="2">
        <v>714</v>
      </c>
      <c r="I156" s="2">
        <v>812</v>
      </c>
      <c r="J156" s="2">
        <v>812</v>
      </c>
      <c r="K156" s="2">
        <v>870</v>
      </c>
      <c r="L156" s="2">
        <v>887</v>
      </c>
      <c r="M156" s="2">
        <v>893</v>
      </c>
      <c r="N156" s="2">
        <v>914</v>
      </c>
      <c r="O156" s="2">
        <v>928</v>
      </c>
      <c r="P156" s="2">
        <v>0</v>
      </c>
      <c r="Q156" s="2">
        <v>0</v>
      </c>
      <c r="R156" s="2"/>
      <c r="S156" s="2"/>
      <c r="T156" s="2"/>
      <c r="U156" s="2"/>
      <c r="V156" s="2"/>
      <c r="W156" s="2"/>
      <c r="Y156" t="str">
        <f t="shared" ref="Y156" si="148">IF(EXACT(A155,UPPER(A155)),"Elected","Excluded")</f>
        <v>Excluded</v>
      </c>
    </row>
    <row r="157" spans="1:37" x14ac:dyDescent="0.35">
      <c r="A157" s="291" t="s">
        <v>620</v>
      </c>
      <c r="B157" s="291" t="s">
        <v>33</v>
      </c>
      <c r="C157" s="293">
        <v>321</v>
      </c>
      <c r="D157" s="1">
        <v>1</v>
      </c>
      <c r="E157" s="1">
        <v>7</v>
      </c>
      <c r="F157" s="1">
        <v>1</v>
      </c>
      <c r="G157" s="1">
        <v>4</v>
      </c>
      <c r="H157" s="1">
        <v>-334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/>
      <c r="S157" s="1"/>
      <c r="T157" s="1"/>
      <c r="U157" s="1"/>
      <c r="V157" s="1"/>
      <c r="W157" s="1"/>
      <c r="X157" t="str">
        <f t="shared" ref="X157" si="149">LEFT(MID(A157,FIND("(",A157)+1,LEN(A157)),FIND(")",MID(A157,FIND("(",A157)+1,LEN(A157)))-1)</f>
        <v>TWP</v>
      </c>
      <c r="Z157" t="str">
        <f t="shared" ref="Z157" si="150">Y158</f>
        <v>Excluded</v>
      </c>
    </row>
    <row r="158" spans="1:37" x14ac:dyDescent="0.35">
      <c r="A158" s="291" t="s">
        <v>0</v>
      </c>
      <c r="B158" s="291" t="s">
        <v>0</v>
      </c>
      <c r="C158" s="293">
        <v>321</v>
      </c>
      <c r="D158" s="2">
        <v>322</v>
      </c>
      <c r="E158" s="2">
        <v>329</v>
      </c>
      <c r="F158" s="2">
        <v>330</v>
      </c>
      <c r="G158" s="2">
        <v>334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/>
      <c r="S158" s="2"/>
      <c r="T158" s="2"/>
      <c r="U158" s="2"/>
      <c r="V158" s="2"/>
      <c r="W158" s="2"/>
      <c r="Y158" t="str">
        <f t="shared" ref="Y158" si="151">IF(EXACT(A157,UPPER(A157)),"Elected","Excluded")</f>
        <v>Excluded</v>
      </c>
    </row>
    <row r="159" spans="1:37" x14ac:dyDescent="0.35">
      <c r="A159" s="291" t="s">
        <v>2864</v>
      </c>
      <c r="B159" s="291" t="s">
        <v>33</v>
      </c>
      <c r="C159" s="293">
        <v>1869</v>
      </c>
      <c r="D159" s="1">
        <v>3</v>
      </c>
      <c r="E159" s="1">
        <v>4</v>
      </c>
      <c r="F159" s="1">
        <v>1</v>
      </c>
      <c r="G159" s="1">
        <v>3</v>
      </c>
      <c r="H159" s="1">
        <v>50</v>
      </c>
      <c r="I159" s="1">
        <v>3</v>
      </c>
      <c r="J159" s="1">
        <v>4</v>
      </c>
      <c r="K159" s="1">
        <v>45</v>
      </c>
      <c r="L159" s="1">
        <v>126</v>
      </c>
      <c r="M159" s="1">
        <v>4</v>
      </c>
      <c r="N159" s="1">
        <v>20</v>
      </c>
      <c r="O159" s="1">
        <v>0</v>
      </c>
      <c r="P159" s="1">
        <v>0</v>
      </c>
      <c r="Q159" s="1">
        <v>0</v>
      </c>
      <c r="R159" s="1"/>
      <c r="S159" s="1"/>
      <c r="T159" s="1"/>
      <c r="U159" s="1"/>
      <c r="V159" s="1"/>
      <c r="W159" s="1"/>
      <c r="X159" t="str">
        <f t="shared" ref="X159" si="152">LEFT(MID(A159,FIND("(",A159)+1,LEN(A159)),FIND(")",MID(A159,FIND("(",A159)+1,LEN(A159)))-1)</f>
        <v>GRN</v>
      </c>
      <c r="Z159" t="str">
        <f>Y160</f>
        <v>Elected</v>
      </c>
    </row>
    <row r="160" spans="1:37" x14ac:dyDescent="0.35">
      <c r="A160" s="291" t="s">
        <v>0</v>
      </c>
      <c r="B160" s="291" t="s">
        <v>0</v>
      </c>
      <c r="C160" s="293">
        <v>1869</v>
      </c>
      <c r="D160" s="2">
        <v>1872</v>
      </c>
      <c r="E160" s="2">
        <v>1876</v>
      </c>
      <c r="F160" s="2">
        <v>1877</v>
      </c>
      <c r="G160" s="2">
        <v>1880</v>
      </c>
      <c r="H160" s="2">
        <v>1930</v>
      </c>
      <c r="I160" s="2">
        <v>1933</v>
      </c>
      <c r="J160" s="2">
        <v>1937</v>
      </c>
      <c r="K160" s="2">
        <v>1982</v>
      </c>
      <c r="L160" s="2">
        <v>2108</v>
      </c>
      <c r="M160" s="2">
        <v>2112</v>
      </c>
      <c r="N160" s="2">
        <v>2132</v>
      </c>
      <c r="O160" s="2">
        <v>2132</v>
      </c>
      <c r="P160" s="2">
        <v>2132</v>
      </c>
      <c r="Q160" s="2">
        <v>2132</v>
      </c>
      <c r="R160" s="2"/>
      <c r="S160" s="2"/>
      <c r="T160" s="2"/>
      <c r="U160" s="2"/>
      <c r="V160" s="2"/>
      <c r="W160" s="2"/>
      <c r="Y160" t="str">
        <f t="shared" ref="Y160" si="153">IF(EXACT(A159,UPPER(A159)),"Elected","Excluded")</f>
        <v>Elected</v>
      </c>
    </row>
    <row r="161" spans="1:26" x14ac:dyDescent="0.35">
      <c r="A161" s="291" t="s">
        <v>621</v>
      </c>
      <c r="B161" s="291" t="s">
        <v>31</v>
      </c>
      <c r="C161" s="293">
        <v>792</v>
      </c>
      <c r="D161" s="1">
        <v>3</v>
      </c>
      <c r="E161" s="1">
        <v>5</v>
      </c>
      <c r="F161" s="1">
        <v>5</v>
      </c>
      <c r="G161" s="1">
        <v>1</v>
      </c>
      <c r="H161" s="1">
        <v>2</v>
      </c>
      <c r="I161" s="1">
        <v>9</v>
      </c>
      <c r="J161" s="1">
        <v>2</v>
      </c>
      <c r="K161" s="1">
        <v>3</v>
      </c>
      <c r="L161" s="1">
        <v>24</v>
      </c>
      <c r="M161" s="1">
        <v>1</v>
      </c>
      <c r="N161" s="1">
        <v>21</v>
      </c>
      <c r="O161" s="1">
        <v>-868</v>
      </c>
      <c r="P161" s="1">
        <v>0</v>
      </c>
      <c r="Q161" s="1">
        <v>0</v>
      </c>
      <c r="R161" s="1"/>
      <c r="S161" s="1"/>
      <c r="T161" s="1"/>
      <c r="U161" s="1"/>
      <c r="V161" s="1"/>
      <c r="W161" s="1"/>
      <c r="X161" t="str">
        <f t="shared" ref="X161" si="154">LEFT(MID(A161,FIND("(",A161)+1,LEN(A161)),FIND(")",MID(A161,FIND("(",A161)+1,LEN(A161)))-1)</f>
        <v>FF</v>
      </c>
      <c r="Z161" t="str">
        <f t="shared" ref="Z161" si="155">Y162</f>
        <v>Excluded</v>
      </c>
    </row>
    <row r="162" spans="1:26" x14ac:dyDescent="0.35">
      <c r="A162" s="291" t="s">
        <v>0</v>
      </c>
      <c r="B162" s="291" t="s">
        <v>0</v>
      </c>
      <c r="C162" s="293">
        <v>792</v>
      </c>
      <c r="D162" s="2">
        <v>795</v>
      </c>
      <c r="E162" s="2">
        <v>800</v>
      </c>
      <c r="F162" s="2">
        <v>805</v>
      </c>
      <c r="G162" s="2">
        <v>806</v>
      </c>
      <c r="H162" s="2">
        <v>808</v>
      </c>
      <c r="I162" s="2">
        <v>817</v>
      </c>
      <c r="J162" s="2">
        <v>819</v>
      </c>
      <c r="K162" s="2">
        <v>822</v>
      </c>
      <c r="L162" s="2">
        <v>846</v>
      </c>
      <c r="M162" s="2">
        <v>847</v>
      </c>
      <c r="N162" s="2">
        <v>868</v>
      </c>
      <c r="O162" s="2">
        <v>0</v>
      </c>
      <c r="P162" s="2">
        <v>0</v>
      </c>
      <c r="Q162" s="2">
        <v>0</v>
      </c>
      <c r="R162" s="2"/>
      <c r="S162" s="2"/>
      <c r="T162" s="2"/>
      <c r="U162" s="2"/>
      <c r="V162" s="2"/>
      <c r="W162" s="2"/>
      <c r="Y162" t="str">
        <f t="shared" ref="Y162" si="156">IF(EXACT(A161,UPPER(A161)),"Elected","Excluded")</f>
        <v>Excluded</v>
      </c>
    </row>
    <row r="163" spans="1:26" x14ac:dyDescent="0.35">
      <c r="A163" s="291" t="s">
        <v>622</v>
      </c>
      <c r="B163" s="291" t="s">
        <v>33</v>
      </c>
      <c r="C163" s="293">
        <v>1067</v>
      </c>
      <c r="D163" s="1">
        <v>1</v>
      </c>
      <c r="E163" s="1">
        <v>1</v>
      </c>
      <c r="F163" s="1">
        <v>1</v>
      </c>
      <c r="G163" s="1">
        <v>5</v>
      </c>
      <c r="H163" s="1">
        <v>7</v>
      </c>
      <c r="I163" s="1">
        <v>105</v>
      </c>
      <c r="J163" s="1">
        <v>10</v>
      </c>
      <c r="K163" s="1">
        <v>25</v>
      </c>
      <c r="L163" s="1">
        <v>4</v>
      </c>
      <c r="M163" s="1">
        <v>4</v>
      </c>
      <c r="N163" s="1">
        <v>33</v>
      </c>
      <c r="O163" s="1">
        <v>53</v>
      </c>
      <c r="P163" s="1">
        <v>330</v>
      </c>
      <c r="Q163" s="1">
        <v>811</v>
      </c>
      <c r="R163" s="1"/>
      <c r="S163" s="1"/>
      <c r="T163" s="1"/>
      <c r="U163" s="1"/>
      <c r="V163" s="1"/>
      <c r="W163" s="1"/>
      <c r="X163" t="str">
        <f t="shared" ref="X163" si="157">LEFT(MID(A163,FIND("(",A163)+1,LEN(A163)),FIND(")",MID(A163,FIND("(",A163)+1,LEN(A163)))-1)</f>
        <v>SF</v>
      </c>
      <c r="Z163" t="str">
        <f t="shared" ref="Z163" si="158">Y164</f>
        <v>Elected</v>
      </c>
    </row>
    <row r="164" spans="1:26" x14ac:dyDescent="0.35">
      <c r="A164" s="291" t="s">
        <v>0</v>
      </c>
      <c r="B164" s="291" t="s">
        <v>0</v>
      </c>
      <c r="C164" s="293">
        <v>1067</v>
      </c>
      <c r="D164" s="2">
        <v>1068</v>
      </c>
      <c r="E164" s="2">
        <v>1069</v>
      </c>
      <c r="F164" s="2">
        <v>1070</v>
      </c>
      <c r="G164" s="2">
        <v>1075</v>
      </c>
      <c r="H164" s="2">
        <v>1082</v>
      </c>
      <c r="I164" s="2">
        <v>1187</v>
      </c>
      <c r="J164" s="2">
        <v>1197</v>
      </c>
      <c r="K164" s="2">
        <v>1222</v>
      </c>
      <c r="L164" s="2">
        <v>1226</v>
      </c>
      <c r="M164" s="2">
        <v>1230</v>
      </c>
      <c r="N164" s="2">
        <v>1263</v>
      </c>
      <c r="O164" s="2">
        <v>1316</v>
      </c>
      <c r="P164" s="2">
        <v>1646</v>
      </c>
      <c r="Q164" s="2">
        <v>2457</v>
      </c>
      <c r="R164" s="2"/>
      <c r="S164" s="2"/>
      <c r="T164" s="2"/>
      <c r="U164" s="2"/>
      <c r="V164" s="2"/>
      <c r="W164" s="2"/>
      <c r="Y164" t="str">
        <f t="shared" ref="Y164" si="159">IF(EXACT(A163,UPPER(A163)),"Elected","Excluded")</f>
        <v>Elected</v>
      </c>
    </row>
    <row r="165" spans="1:26" x14ac:dyDescent="0.35">
      <c r="A165" s="291" t="s">
        <v>2876</v>
      </c>
      <c r="B165" s="291" t="s">
        <v>33</v>
      </c>
      <c r="C165" s="293">
        <v>959</v>
      </c>
      <c r="D165" s="1">
        <v>6</v>
      </c>
      <c r="E165" s="1">
        <v>3</v>
      </c>
      <c r="F165" s="1">
        <v>0</v>
      </c>
      <c r="G165" s="1">
        <v>5</v>
      </c>
      <c r="H165" s="1">
        <v>44</v>
      </c>
      <c r="I165" s="1">
        <v>14</v>
      </c>
      <c r="J165" s="1">
        <v>3</v>
      </c>
      <c r="K165" s="1">
        <v>24</v>
      </c>
      <c r="L165" s="1">
        <v>260</v>
      </c>
      <c r="M165" s="1">
        <v>4</v>
      </c>
      <c r="N165" s="1">
        <v>39</v>
      </c>
      <c r="O165" s="1">
        <v>45</v>
      </c>
      <c r="P165" s="1">
        <v>35</v>
      </c>
      <c r="Q165" s="1">
        <v>66</v>
      </c>
      <c r="R165" s="1"/>
      <c r="S165" s="1"/>
      <c r="T165" s="1"/>
      <c r="U165" s="1"/>
      <c r="V165" s="1"/>
      <c r="W165" s="1"/>
      <c r="X165" t="str">
        <f t="shared" ref="X165" si="160">LEFT(MID(A165,FIND("(",A165)+1,LEN(A165)),FIND(")",MID(A165,FIND("(",A165)+1,LEN(A165)))-1)</f>
        <v>LAB</v>
      </c>
      <c r="Z165" t="str">
        <f t="shared" ref="Z165" si="161">Y166</f>
        <v>Excluded</v>
      </c>
    </row>
    <row r="166" spans="1:26" x14ac:dyDescent="0.35">
      <c r="A166" s="291" t="s">
        <v>0</v>
      </c>
      <c r="B166" s="291" t="s">
        <v>0</v>
      </c>
      <c r="C166" s="293">
        <v>959</v>
      </c>
      <c r="D166" s="2">
        <v>965</v>
      </c>
      <c r="E166" s="2">
        <v>968</v>
      </c>
      <c r="F166" s="2">
        <v>968</v>
      </c>
      <c r="G166" s="2">
        <v>973</v>
      </c>
      <c r="H166" s="2">
        <v>1017</v>
      </c>
      <c r="I166" s="2">
        <v>1031</v>
      </c>
      <c r="J166" s="2">
        <v>1034</v>
      </c>
      <c r="K166" s="2">
        <v>1058</v>
      </c>
      <c r="L166" s="2">
        <v>1318</v>
      </c>
      <c r="M166" s="2">
        <v>1322</v>
      </c>
      <c r="N166" s="2">
        <v>1361</v>
      </c>
      <c r="O166" s="2">
        <v>1406</v>
      </c>
      <c r="P166" s="2">
        <v>1441</v>
      </c>
      <c r="Q166" s="2">
        <v>1507</v>
      </c>
      <c r="R166" s="2"/>
      <c r="S166" s="2"/>
      <c r="T166" s="2"/>
      <c r="U166" s="2"/>
      <c r="V166" s="2"/>
      <c r="W166" s="2"/>
      <c r="Y166" t="str">
        <f t="shared" ref="Y166" si="162">IF(EXACT(A165,UPPER(A165)),"Elected","Excluded")</f>
        <v>Excluded</v>
      </c>
    </row>
    <row r="167" spans="1:26" x14ac:dyDescent="0.35">
      <c r="A167" s="291" t="s">
        <v>2899</v>
      </c>
      <c r="B167" s="291" t="s">
        <v>31</v>
      </c>
      <c r="C167" s="293">
        <v>156</v>
      </c>
      <c r="D167" s="1">
        <v>8</v>
      </c>
      <c r="E167" s="1">
        <v>17</v>
      </c>
      <c r="F167" s="1">
        <v>-181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/>
      <c r="S167" s="1"/>
      <c r="T167" s="1"/>
      <c r="U167" s="1"/>
      <c r="V167" s="1"/>
      <c r="W167" s="1"/>
      <c r="X167" t="str">
        <f t="shared" ref="X167" si="163">LEFT(MID(A167,FIND("(",A167)+1,LEN(A167)),FIND(")",MID(A167,FIND("(",A167)+1,LEN(A167)))-1)</f>
        <v>NON-P</v>
      </c>
      <c r="Z167" t="str">
        <f t="shared" ref="Z167" si="164">Y168</f>
        <v>Excluded</v>
      </c>
    </row>
    <row r="168" spans="1:26" x14ac:dyDescent="0.35">
      <c r="A168" s="291" t="s">
        <v>0</v>
      </c>
      <c r="B168" s="291" t="s">
        <v>0</v>
      </c>
      <c r="C168" s="293">
        <v>156</v>
      </c>
      <c r="D168" s="2">
        <v>164</v>
      </c>
      <c r="E168" s="2">
        <v>181</v>
      </c>
      <c r="F168" s="2">
        <v>0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/>
      <c r="S168" s="2"/>
      <c r="T168" s="2"/>
      <c r="U168" s="2"/>
      <c r="V168" s="2"/>
      <c r="W168" s="2"/>
      <c r="Y168" t="str">
        <f t="shared" ref="Y168" si="165">IF(EXACT(A167,UPPER(A167)),"Elected","Excluded")</f>
        <v>Excluded</v>
      </c>
    </row>
    <row r="169" spans="1:26" x14ac:dyDescent="0.35">
      <c r="A169" s="291" t="s">
        <v>623</v>
      </c>
      <c r="B169" s="291" t="s">
        <v>31</v>
      </c>
      <c r="C169" s="293">
        <v>303</v>
      </c>
      <c r="D169" s="1">
        <v>4</v>
      </c>
      <c r="E169" s="1">
        <v>6</v>
      </c>
      <c r="F169" s="1">
        <v>35</v>
      </c>
      <c r="G169" s="1">
        <v>99</v>
      </c>
      <c r="H169" s="1">
        <v>9</v>
      </c>
      <c r="I169" s="1">
        <v>3</v>
      </c>
      <c r="J169" s="1">
        <v>-459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/>
      <c r="S169" s="1"/>
      <c r="T169" s="1"/>
      <c r="U169" s="1"/>
      <c r="V169" s="1"/>
      <c r="W169" s="1"/>
      <c r="X169" t="str">
        <f t="shared" ref="X169" si="166">LEFT(MID(A169,FIND("(",A169)+1,LEN(A169)),FIND(")",MID(A169,FIND("(",A169)+1,LEN(A169)))-1)</f>
        <v>TNP</v>
      </c>
      <c r="Z169" t="str">
        <f t="shared" ref="Z169" si="167">Y170</f>
        <v>Excluded</v>
      </c>
    </row>
    <row r="170" spans="1:26" x14ac:dyDescent="0.35">
      <c r="A170" s="291" t="s">
        <v>0</v>
      </c>
      <c r="B170" s="291" t="s">
        <v>0</v>
      </c>
      <c r="C170" s="293">
        <v>303</v>
      </c>
      <c r="D170" s="2">
        <v>307</v>
      </c>
      <c r="E170" s="2">
        <v>313</v>
      </c>
      <c r="F170" s="2">
        <v>348</v>
      </c>
      <c r="G170" s="2">
        <v>447</v>
      </c>
      <c r="H170" s="2">
        <v>456</v>
      </c>
      <c r="I170" s="2">
        <v>459</v>
      </c>
      <c r="J170" s="2">
        <v>0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/>
      <c r="S170" s="2"/>
      <c r="T170" s="2"/>
      <c r="U170" s="2"/>
      <c r="V170" s="2"/>
      <c r="W170" s="2"/>
      <c r="Y170" t="str">
        <f t="shared" ref="Y170" si="168">IF(EXACT(A169,UPPER(A169)),"Elected","Excluded")</f>
        <v>Excluded</v>
      </c>
    </row>
    <row r="171" spans="1:26" x14ac:dyDescent="0.35">
      <c r="A171" s="291" t="s">
        <v>624</v>
      </c>
      <c r="B171" s="291" t="s">
        <v>31</v>
      </c>
      <c r="C171" s="293">
        <v>1350</v>
      </c>
      <c r="D171" s="1">
        <v>5</v>
      </c>
      <c r="E171" s="1">
        <v>12</v>
      </c>
      <c r="F171" s="1">
        <v>4</v>
      </c>
      <c r="G171" s="1">
        <v>3</v>
      </c>
      <c r="H171" s="1">
        <v>28</v>
      </c>
      <c r="I171" s="1">
        <v>16</v>
      </c>
      <c r="J171" s="1">
        <v>10</v>
      </c>
      <c r="K171" s="1">
        <v>192</v>
      </c>
      <c r="L171" s="1">
        <v>71</v>
      </c>
      <c r="M171" s="1">
        <v>30</v>
      </c>
      <c r="N171" s="1">
        <v>43</v>
      </c>
      <c r="O171" s="1">
        <v>43</v>
      </c>
      <c r="P171" s="1">
        <v>48</v>
      </c>
      <c r="Q171" s="1">
        <v>143</v>
      </c>
      <c r="R171" s="1"/>
      <c r="S171" s="1"/>
      <c r="T171" s="1"/>
      <c r="U171" s="1"/>
      <c r="V171" s="1"/>
      <c r="W171" s="1"/>
      <c r="X171" t="str">
        <f t="shared" ref="X171" si="169">LEFT(MID(A171,FIND("(",A171)+1,LEN(A171)),FIND(")",MID(A171,FIND("(",A171)+1,LEN(A171)))-1)</f>
        <v>SD</v>
      </c>
      <c r="Z171" t="str">
        <f t="shared" ref="Z171" si="170">Y172</f>
        <v>Elected</v>
      </c>
    </row>
    <row r="172" spans="1:26" x14ac:dyDescent="0.35">
      <c r="A172" s="291" t="s">
        <v>0</v>
      </c>
      <c r="B172" s="291" t="s">
        <v>0</v>
      </c>
      <c r="C172" s="293">
        <v>1350</v>
      </c>
      <c r="D172" s="2">
        <v>1355</v>
      </c>
      <c r="E172" s="2">
        <v>1367</v>
      </c>
      <c r="F172" s="2">
        <v>1371</v>
      </c>
      <c r="G172" s="2">
        <v>1374</v>
      </c>
      <c r="H172" s="2">
        <v>1402</v>
      </c>
      <c r="I172" s="2">
        <v>1418</v>
      </c>
      <c r="J172" s="2">
        <v>1428</v>
      </c>
      <c r="K172" s="2">
        <v>1620</v>
      </c>
      <c r="L172" s="2">
        <v>1691</v>
      </c>
      <c r="M172" s="2">
        <v>1721</v>
      </c>
      <c r="N172" s="2">
        <v>1764</v>
      </c>
      <c r="O172" s="2">
        <v>1807</v>
      </c>
      <c r="P172" s="2">
        <v>1855</v>
      </c>
      <c r="Q172" s="2">
        <v>1998</v>
      </c>
      <c r="R172" s="2"/>
      <c r="S172" s="2"/>
      <c r="T172" s="2"/>
      <c r="U172" s="2"/>
      <c r="V172" s="2"/>
      <c r="W172" s="2"/>
      <c r="Y172" t="str">
        <f t="shared" ref="Y172" si="171">IF(EXACT(A171,UPPER(A171)),"Elected","Excluded")</f>
        <v>Elected</v>
      </c>
    </row>
    <row r="173" spans="1:26" x14ac:dyDescent="0.35">
      <c r="A173" s="291" t="s">
        <v>2900</v>
      </c>
      <c r="B173" s="291" t="s">
        <v>33</v>
      </c>
      <c r="C173" s="293">
        <v>149</v>
      </c>
      <c r="D173" s="1">
        <v>7</v>
      </c>
      <c r="E173" s="1">
        <v>-156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/>
      <c r="S173" s="1"/>
      <c r="T173" s="1"/>
      <c r="U173" s="1"/>
      <c r="V173" s="1"/>
      <c r="W173" s="1"/>
      <c r="X173" t="str">
        <f t="shared" ref="X173" si="172">LEFT(MID(A173,FIND("(",A173)+1,LEN(A173)),FIND(")",MID(A173,FIND("(",A173)+1,LEN(A173)))-1)</f>
        <v>NON-P</v>
      </c>
      <c r="Z173" t="str">
        <f t="shared" ref="Z173" si="173">Y174</f>
        <v>Excluded</v>
      </c>
    </row>
    <row r="174" spans="1:26" x14ac:dyDescent="0.35">
      <c r="A174" s="291" t="s">
        <v>0</v>
      </c>
      <c r="B174" s="291" t="s">
        <v>0</v>
      </c>
      <c r="C174" s="293">
        <v>149</v>
      </c>
      <c r="D174" s="2">
        <v>156</v>
      </c>
      <c r="E174" s="2">
        <v>0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/>
      <c r="S174" s="2"/>
      <c r="T174" s="2"/>
      <c r="U174" s="2"/>
      <c r="V174" s="2"/>
      <c r="W174" s="2"/>
      <c r="Y174" t="str">
        <f t="shared" ref="Y174" si="174">IF(EXACT(A173,UPPER(A173)),"Elected","Excluded")</f>
        <v>Excluded</v>
      </c>
    </row>
    <row r="175" spans="1:26" x14ac:dyDescent="0.35">
      <c r="A175" s="291" t="s">
        <v>625</v>
      </c>
      <c r="B175" s="291" t="s">
        <v>33</v>
      </c>
      <c r="C175" s="293">
        <v>1586</v>
      </c>
      <c r="D175" s="1">
        <v>7</v>
      </c>
      <c r="E175" s="1">
        <v>13</v>
      </c>
      <c r="F175" s="1">
        <v>7</v>
      </c>
      <c r="G175" s="1">
        <v>7</v>
      </c>
      <c r="H175" s="1">
        <v>10</v>
      </c>
      <c r="I175" s="1">
        <v>10</v>
      </c>
      <c r="J175" s="1">
        <v>6</v>
      </c>
      <c r="K175" s="1">
        <v>3</v>
      </c>
      <c r="L175" s="1">
        <v>33</v>
      </c>
      <c r="M175" s="1">
        <v>0</v>
      </c>
      <c r="N175" s="1">
        <v>30</v>
      </c>
      <c r="O175" s="1">
        <v>170</v>
      </c>
      <c r="P175" s="1">
        <v>26</v>
      </c>
      <c r="Q175" s="1">
        <v>29</v>
      </c>
      <c r="R175" s="1"/>
      <c r="S175" s="1"/>
      <c r="T175" s="1"/>
      <c r="U175" s="1"/>
      <c r="V175" s="1"/>
      <c r="W175" s="1"/>
      <c r="X175" t="str">
        <f t="shared" ref="X175" si="175">LEFT(MID(A175,FIND("(",A175)+1,LEN(A175)),FIND(")",MID(A175,FIND("(",A175)+1,LEN(A175)))-1)</f>
        <v>FG</v>
      </c>
      <c r="Z175" t="str">
        <f t="shared" ref="Z175" si="176">Y176</f>
        <v>Elected</v>
      </c>
    </row>
    <row r="176" spans="1:26" x14ac:dyDescent="0.35">
      <c r="A176" s="291" t="s">
        <v>0</v>
      </c>
      <c r="B176" s="291" t="s">
        <v>0</v>
      </c>
      <c r="C176" s="293">
        <v>1586</v>
      </c>
      <c r="D176" s="2">
        <v>1593</v>
      </c>
      <c r="E176" s="2">
        <v>1606</v>
      </c>
      <c r="F176" s="2">
        <v>1613</v>
      </c>
      <c r="G176" s="2">
        <v>1620</v>
      </c>
      <c r="H176" s="2">
        <v>1630</v>
      </c>
      <c r="I176" s="2">
        <v>1640</v>
      </c>
      <c r="J176" s="2">
        <v>1646</v>
      </c>
      <c r="K176" s="2">
        <v>1649</v>
      </c>
      <c r="L176" s="2">
        <v>1682</v>
      </c>
      <c r="M176" s="2">
        <v>1682</v>
      </c>
      <c r="N176" s="2">
        <v>1712</v>
      </c>
      <c r="O176" s="2">
        <v>1882</v>
      </c>
      <c r="P176" s="2">
        <v>1908</v>
      </c>
      <c r="Q176" s="2">
        <v>1937</v>
      </c>
      <c r="R176" s="2"/>
      <c r="S176" s="2"/>
      <c r="T176" s="2"/>
      <c r="U176" s="2"/>
      <c r="V176" s="2"/>
      <c r="W176" s="2"/>
      <c r="Y176" t="str">
        <f t="shared" ref="Y176" si="177">IF(EXACT(A175,UPPER(A175)),"Elected","Excluded")</f>
        <v>Elected</v>
      </c>
    </row>
    <row r="177" spans="1:26" x14ac:dyDescent="0.35">
      <c r="A177" s="291" t="s">
        <v>626</v>
      </c>
      <c r="B177" s="291" t="s">
        <v>33</v>
      </c>
      <c r="C177" s="293">
        <v>246</v>
      </c>
      <c r="D177" s="1">
        <v>11</v>
      </c>
      <c r="E177" s="1">
        <v>12</v>
      </c>
      <c r="F177" s="1">
        <v>23</v>
      </c>
      <c r="G177" s="1">
        <v>-292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/>
      <c r="S177" s="1"/>
      <c r="T177" s="1"/>
      <c r="U177" s="1"/>
      <c r="V177" s="1"/>
      <c r="W177" s="1"/>
      <c r="X177" t="str">
        <f t="shared" ref="X177" si="178">LEFT(MID(A177,FIND("(",A177)+1,LEN(A177)),FIND(")",MID(A177,FIND("(",A177)+1,LEN(A177)))-1)</f>
        <v>TIP</v>
      </c>
      <c r="Z177" t="str">
        <f t="shared" ref="Z177" si="179">Y178</f>
        <v>Excluded</v>
      </c>
    </row>
    <row r="178" spans="1:26" x14ac:dyDescent="0.35">
      <c r="A178" s="291" t="s">
        <v>0</v>
      </c>
      <c r="B178" s="291" t="s">
        <v>0</v>
      </c>
      <c r="C178" s="293">
        <v>246</v>
      </c>
      <c r="D178" s="2">
        <v>257</v>
      </c>
      <c r="E178" s="2">
        <v>269</v>
      </c>
      <c r="F178" s="2">
        <v>292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/>
      <c r="S178" s="2"/>
      <c r="T178" s="2"/>
      <c r="U178" s="2"/>
      <c r="V178" s="2"/>
      <c r="W178" s="2"/>
      <c r="Y178" t="str">
        <f t="shared" ref="Y178" si="180">IF(EXACT(A177,UPPER(A177)),"Elected","Excluded")</f>
        <v>Excluded</v>
      </c>
    </row>
    <row r="179" spans="1:26" x14ac:dyDescent="0.35">
      <c r="A179" s="291" t="s">
        <v>2901</v>
      </c>
      <c r="B179" s="291" t="s">
        <v>33</v>
      </c>
      <c r="C179" s="293">
        <v>1776</v>
      </c>
      <c r="D179" s="1">
        <v>20</v>
      </c>
      <c r="E179" s="1">
        <v>26</v>
      </c>
      <c r="F179" s="1">
        <v>43</v>
      </c>
      <c r="G179" s="1">
        <v>55</v>
      </c>
      <c r="H179" s="1">
        <v>66</v>
      </c>
      <c r="I179" s="1">
        <v>27</v>
      </c>
      <c r="J179" s="1">
        <v>92</v>
      </c>
      <c r="K179" s="1">
        <v>83</v>
      </c>
      <c r="L179" s="1">
        <v>0</v>
      </c>
      <c r="M179" s="1">
        <v>-57</v>
      </c>
      <c r="N179" s="1">
        <v>0</v>
      </c>
      <c r="O179" s="1">
        <v>0</v>
      </c>
      <c r="P179" s="1">
        <v>0</v>
      </c>
      <c r="Q179" s="1">
        <v>0</v>
      </c>
      <c r="R179" s="1"/>
      <c r="S179" s="1"/>
      <c r="T179" s="1"/>
      <c r="U179" s="1"/>
      <c r="V179" s="1"/>
      <c r="W179" s="1"/>
      <c r="X179" t="str">
        <f t="shared" ref="X179" si="181">LEFT(MID(A179,FIND("(",A179)+1,LEN(A179)),FIND(")",MID(A179,FIND("(",A179)+1,LEN(A179)))-1)</f>
        <v>NON-P</v>
      </c>
      <c r="Z179" t="str">
        <f t="shared" ref="Z179" si="182">Y180</f>
        <v>Elected</v>
      </c>
    </row>
    <row r="180" spans="1:26" x14ac:dyDescent="0.35">
      <c r="A180" s="291" t="s">
        <v>0</v>
      </c>
      <c r="B180" s="291" t="s">
        <v>0</v>
      </c>
      <c r="C180" s="293">
        <v>1776</v>
      </c>
      <c r="D180" s="2">
        <v>1796</v>
      </c>
      <c r="E180" s="2">
        <v>1822</v>
      </c>
      <c r="F180" s="2">
        <v>1865</v>
      </c>
      <c r="G180" s="2">
        <v>1920</v>
      </c>
      <c r="H180" s="2">
        <v>1986</v>
      </c>
      <c r="I180" s="2">
        <v>2013</v>
      </c>
      <c r="J180" s="2">
        <v>2105</v>
      </c>
      <c r="K180" s="2">
        <v>2188</v>
      </c>
      <c r="L180" s="2">
        <v>2188</v>
      </c>
      <c r="M180" s="2">
        <v>2131</v>
      </c>
      <c r="N180" s="2">
        <v>2131</v>
      </c>
      <c r="O180" s="2">
        <v>2131</v>
      </c>
      <c r="P180" s="2">
        <v>2131</v>
      </c>
      <c r="Q180" s="2">
        <v>2131</v>
      </c>
      <c r="R180" s="2"/>
      <c r="S180" s="2"/>
      <c r="T180" s="2"/>
      <c r="U180" s="2"/>
      <c r="V180" s="2"/>
      <c r="W180" s="2"/>
      <c r="Y180" t="str">
        <f t="shared" ref="Y180" si="183">IF(EXACT(A179,UPPER(A179)),"Elected","Excluded")</f>
        <v>Elected</v>
      </c>
    </row>
    <row r="181" spans="1:26" x14ac:dyDescent="0.35">
      <c r="A181" s="291" t="s">
        <v>627</v>
      </c>
      <c r="B181" s="291" t="s">
        <v>31</v>
      </c>
      <c r="C181" s="293">
        <v>1551</v>
      </c>
      <c r="D181" s="1">
        <v>3</v>
      </c>
      <c r="E181" s="1">
        <v>6</v>
      </c>
      <c r="F181" s="1">
        <v>6</v>
      </c>
      <c r="G181" s="1">
        <v>1</v>
      </c>
      <c r="H181" s="1">
        <v>5</v>
      </c>
      <c r="I181" s="1">
        <v>6</v>
      </c>
      <c r="J181" s="1">
        <v>6</v>
      </c>
      <c r="K181" s="1">
        <v>2</v>
      </c>
      <c r="L181" s="1">
        <v>59</v>
      </c>
      <c r="M181" s="1">
        <v>1</v>
      </c>
      <c r="N181" s="1">
        <v>51</v>
      </c>
      <c r="O181" s="1">
        <v>108</v>
      </c>
      <c r="P181" s="1">
        <v>7</v>
      </c>
      <c r="Q181" s="1">
        <v>47</v>
      </c>
      <c r="R181" s="1"/>
      <c r="S181" s="1"/>
      <c r="T181" s="1"/>
      <c r="U181" s="1"/>
      <c r="V181" s="1"/>
      <c r="W181" s="1"/>
      <c r="X181" t="str">
        <f t="shared" ref="X181" si="184">LEFT(MID(A181,FIND("(",A181)+1,LEN(A181)),FIND(")",MID(A181,FIND("(",A181)+1,LEN(A181)))-1)</f>
        <v>FG</v>
      </c>
      <c r="Z181" t="str">
        <f t="shared" ref="Z181" si="185">Y182</f>
        <v>Elected</v>
      </c>
    </row>
    <row r="182" spans="1:26" x14ac:dyDescent="0.35">
      <c r="A182" s="291" t="s">
        <v>0</v>
      </c>
      <c r="B182" s="291" t="s">
        <v>0</v>
      </c>
      <c r="C182" s="293">
        <v>1551</v>
      </c>
      <c r="D182" s="2">
        <v>1554</v>
      </c>
      <c r="E182" s="2">
        <v>1560</v>
      </c>
      <c r="F182" s="2">
        <v>1566</v>
      </c>
      <c r="G182" s="2">
        <v>1567</v>
      </c>
      <c r="H182" s="2">
        <v>1572</v>
      </c>
      <c r="I182" s="2">
        <v>1578</v>
      </c>
      <c r="J182" s="2">
        <v>1584</v>
      </c>
      <c r="K182" s="2">
        <v>1586</v>
      </c>
      <c r="L182" s="2">
        <v>1645</v>
      </c>
      <c r="M182" s="2">
        <v>1646</v>
      </c>
      <c r="N182" s="2">
        <v>1697</v>
      </c>
      <c r="O182" s="2">
        <v>1805</v>
      </c>
      <c r="P182" s="2">
        <v>1812</v>
      </c>
      <c r="Q182" s="2">
        <v>1859</v>
      </c>
      <c r="R182" s="2"/>
      <c r="S182" s="2"/>
      <c r="T182" s="2"/>
      <c r="U182" s="2"/>
      <c r="V182" s="2"/>
      <c r="W182" s="2"/>
      <c r="Y182" t="str">
        <f t="shared" ref="Y182" si="186">IF(EXACT(A181,UPPER(A181)),"Elected","Excluded")</f>
        <v>Elected</v>
      </c>
    </row>
    <row r="183" spans="1:26" x14ac:dyDescent="0.35">
      <c r="A183" s="291" t="s">
        <v>628</v>
      </c>
      <c r="B183" s="291" t="s">
        <v>31</v>
      </c>
      <c r="C183" s="293">
        <v>472</v>
      </c>
      <c r="D183" s="1">
        <v>8</v>
      </c>
      <c r="E183" s="1">
        <v>3</v>
      </c>
      <c r="F183" s="1">
        <v>2</v>
      </c>
      <c r="G183" s="1">
        <v>6</v>
      </c>
      <c r="H183" s="1">
        <v>54</v>
      </c>
      <c r="I183" s="1">
        <v>12</v>
      </c>
      <c r="J183" s="1">
        <v>8</v>
      </c>
      <c r="K183" s="1">
        <v>-565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/>
      <c r="S183" s="1"/>
      <c r="T183" s="1"/>
      <c r="U183" s="1"/>
      <c r="V183" s="1"/>
      <c r="W183" s="1"/>
      <c r="X183" t="str">
        <f t="shared" ref="X183" si="187">LEFT(MID(A183,FIND("(",A183)+1,LEN(A183)),FIND(")",MID(A183,FIND("(",A183)+1,LEN(A183)))-1)</f>
        <v>PBP</v>
      </c>
      <c r="Z183" t="str">
        <f t="shared" ref="Z183" si="188">Y184</f>
        <v>Excluded</v>
      </c>
    </row>
    <row r="184" spans="1:26" x14ac:dyDescent="0.35">
      <c r="A184" s="291" t="s">
        <v>0</v>
      </c>
      <c r="B184" s="291" t="s">
        <v>0</v>
      </c>
      <c r="C184" s="293">
        <v>472</v>
      </c>
      <c r="D184" s="2">
        <v>480</v>
      </c>
      <c r="E184" s="2">
        <v>483</v>
      </c>
      <c r="F184" s="2">
        <v>485</v>
      </c>
      <c r="G184" s="2">
        <v>491</v>
      </c>
      <c r="H184" s="2">
        <v>545</v>
      </c>
      <c r="I184" s="2">
        <v>557</v>
      </c>
      <c r="J184" s="2">
        <v>565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/>
      <c r="S184" s="2"/>
      <c r="T184" s="2"/>
      <c r="U184" s="2"/>
      <c r="V184" s="2"/>
      <c r="W184" s="2"/>
      <c r="Y184" t="str">
        <f t="shared" ref="Y184" si="189">IF(EXACT(A183,UPPER(A183)),"Elected","Excluded")</f>
        <v>Excluded</v>
      </c>
    </row>
    <row r="185" spans="1:26" x14ac:dyDescent="0.35">
      <c r="A185" s="291" t="s">
        <v>2924</v>
      </c>
      <c r="B185" s="291" t="s">
        <v>33</v>
      </c>
      <c r="C185" s="293">
        <v>549</v>
      </c>
      <c r="D185" s="1">
        <v>13</v>
      </c>
      <c r="E185" s="1">
        <v>6</v>
      </c>
      <c r="F185" s="1">
        <v>16</v>
      </c>
      <c r="G185" s="1">
        <v>42</v>
      </c>
      <c r="H185" s="1">
        <v>4</v>
      </c>
      <c r="I185" s="1">
        <v>7</v>
      </c>
      <c r="J185" s="1">
        <v>145</v>
      </c>
      <c r="K185" s="1">
        <v>13</v>
      </c>
      <c r="L185" s="1">
        <v>5</v>
      </c>
      <c r="M185" s="1">
        <v>1</v>
      </c>
      <c r="N185" s="1">
        <v>-801</v>
      </c>
      <c r="O185" s="1">
        <v>0</v>
      </c>
      <c r="P185" s="1">
        <v>0</v>
      </c>
      <c r="Q185" s="1">
        <v>0</v>
      </c>
      <c r="R185" s="1"/>
      <c r="S185" s="1"/>
      <c r="T185" s="1"/>
      <c r="U185" s="1"/>
      <c r="V185" s="1"/>
      <c r="W185" s="1"/>
      <c r="X185" t="str">
        <f t="shared" ref="X185" si="190">LEFT(MID(A185,FIND("(",A185)+1,LEN(A185)),FIND(")",MID(A185,FIND("(",A185)+1,LEN(A185)))-1)</f>
        <v>ANT</v>
      </c>
      <c r="Z185" t="str">
        <f t="shared" ref="Z185" si="191">Y186</f>
        <v>Excluded</v>
      </c>
    </row>
    <row r="186" spans="1:26" x14ac:dyDescent="0.35">
      <c r="A186" s="291" t="s">
        <v>0</v>
      </c>
      <c r="B186" s="291" t="s">
        <v>0</v>
      </c>
      <c r="C186" s="293">
        <v>549</v>
      </c>
      <c r="D186" s="2">
        <v>562</v>
      </c>
      <c r="E186" s="2">
        <v>568</v>
      </c>
      <c r="F186" s="2">
        <v>584</v>
      </c>
      <c r="G186" s="2">
        <v>626</v>
      </c>
      <c r="H186" s="2">
        <v>630</v>
      </c>
      <c r="I186" s="2">
        <v>637</v>
      </c>
      <c r="J186" s="2">
        <v>782</v>
      </c>
      <c r="K186" s="2">
        <v>795</v>
      </c>
      <c r="L186" s="2">
        <v>800</v>
      </c>
      <c r="M186" s="2">
        <v>801</v>
      </c>
      <c r="N186" s="2">
        <v>0</v>
      </c>
      <c r="O186" s="2">
        <v>0</v>
      </c>
      <c r="P186" s="2">
        <v>0</v>
      </c>
      <c r="Q186" s="2">
        <v>0</v>
      </c>
      <c r="R186" s="2"/>
      <c r="S186" s="2"/>
      <c r="T186" s="2"/>
      <c r="U186" s="2"/>
      <c r="V186" s="2"/>
      <c r="W186" s="2"/>
      <c r="Y186" t="str">
        <f t="shared" ref="Y186" si="192">IF(EXACT(A185,UPPER(A185)),"Elected","Excluded")</f>
        <v>Excluded</v>
      </c>
    </row>
    <row r="187" spans="1:26" x14ac:dyDescent="0.35">
      <c r="A187" s="291" t="s">
        <v>629</v>
      </c>
      <c r="B187" s="291" t="s">
        <v>33</v>
      </c>
      <c r="C187" s="293">
        <v>1335</v>
      </c>
      <c r="D187" s="1">
        <v>6</v>
      </c>
      <c r="E187" s="1">
        <v>11</v>
      </c>
      <c r="F187" s="1">
        <v>2</v>
      </c>
      <c r="G187" s="1">
        <v>2</v>
      </c>
      <c r="H187" s="1">
        <v>4</v>
      </c>
      <c r="I187" s="1">
        <v>11</v>
      </c>
      <c r="J187" s="1">
        <v>3</v>
      </c>
      <c r="K187" s="1">
        <v>6</v>
      </c>
      <c r="L187" s="1">
        <v>24</v>
      </c>
      <c r="M187" s="1">
        <v>0</v>
      </c>
      <c r="N187" s="1">
        <v>79</v>
      </c>
      <c r="O187" s="1">
        <v>327</v>
      </c>
      <c r="P187" s="1">
        <v>13</v>
      </c>
      <c r="Q187" s="1">
        <v>35</v>
      </c>
      <c r="R187" s="1"/>
      <c r="S187" s="1"/>
      <c r="T187" s="1"/>
      <c r="U187" s="1"/>
      <c r="V187" s="1"/>
      <c r="W187" s="1"/>
      <c r="X187" t="str">
        <f t="shared" ref="X187" si="193">LEFT(MID(A187,FIND("(",A187)+1,LEN(A187)),FIND(")",MID(A187,FIND("(",A187)+1,LEN(A187)))-1)</f>
        <v>FF</v>
      </c>
      <c r="Z187" t="str">
        <f t="shared" ref="Z187" si="194">Y188</f>
        <v>Elected</v>
      </c>
    </row>
    <row r="188" spans="1:26" x14ac:dyDescent="0.35">
      <c r="A188" s="291" t="s">
        <v>0</v>
      </c>
      <c r="B188" s="291" t="s">
        <v>0</v>
      </c>
      <c r="C188" s="293">
        <v>1335</v>
      </c>
      <c r="D188" s="2">
        <v>1341</v>
      </c>
      <c r="E188" s="2">
        <v>1352</v>
      </c>
      <c r="F188" s="2">
        <v>1354</v>
      </c>
      <c r="G188" s="2">
        <v>1356</v>
      </c>
      <c r="H188" s="2">
        <v>1360</v>
      </c>
      <c r="I188" s="2">
        <v>1371</v>
      </c>
      <c r="J188" s="2">
        <v>1374</v>
      </c>
      <c r="K188" s="2">
        <v>1380</v>
      </c>
      <c r="L188" s="2">
        <v>1404</v>
      </c>
      <c r="M188" s="2">
        <v>1404</v>
      </c>
      <c r="N188" s="2">
        <v>1483</v>
      </c>
      <c r="O188" s="2">
        <v>1810</v>
      </c>
      <c r="P188" s="2">
        <v>1823</v>
      </c>
      <c r="Q188" s="2">
        <v>1858</v>
      </c>
      <c r="R188" s="2"/>
      <c r="S188" s="2"/>
      <c r="T188" s="2"/>
      <c r="U188" s="2"/>
      <c r="V188" s="2"/>
      <c r="W188" s="2"/>
      <c r="Y188" t="str">
        <f t="shared" ref="Y188" si="195">IF(EXACT(A187,UPPER(A187)),"Elected","Excluded")</f>
        <v>Elected</v>
      </c>
    </row>
    <row r="189" spans="1:26" x14ac:dyDescent="0.35">
      <c r="A189" s="291" t="s">
        <v>630</v>
      </c>
      <c r="B189" s="291" t="s">
        <v>31</v>
      </c>
      <c r="C189" s="293">
        <v>431</v>
      </c>
      <c r="D189" s="1">
        <v>2</v>
      </c>
      <c r="E189" s="1">
        <v>2</v>
      </c>
      <c r="F189" s="1">
        <v>1</v>
      </c>
      <c r="G189" s="1">
        <v>4</v>
      </c>
      <c r="H189" s="1">
        <v>4</v>
      </c>
      <c r="I189" s="1">
        <v>-444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/>
      <c r="S189" s="1"/>
      <c r="T189" s="1"/>
      <c r="U189" s="1"/>
      <c r="V189" s="1"/>
      <c r="W189" s="1"/>
      <c r="X189" t="str">
        <f t="shared" ref="X189" si="196">LEFT(MID(A189,FIND("(",A189)+1,LEN(A189)),FIND(")",MID(A189,FIND("(",A189)+1,LEN(A189)))-1)</f>
        <v>SF</v>
      </c>
      <c r="Z189" t="str">
        <f t="shared" ref="Z189" si="197">Y190</f>
        <v>Excluded</v>
      </c>
    </row>
    <row r="190" spans="1:26" x14ac:dyDescent="0.35">
      <c r="A190" s="291" t="s">
        <v>0</v>
      </c>
      <c r="B190" s="291" t="s">
        <v>0</v>
      </c>
      <c r="C190" s="293">
        <v>431</v>
      </c>
      <c r="D190" s="2">
        <v>433</v>
      </c>
      <c r="E190" s="2">
        <v>435</v>
      </c>
      <c r="F190" s="2">
        <v>436</v>
      </c>
      <c r="G190" s="2">
        <v>440</v>
      </c>
      <c r="H190" s="2">
        <v>444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/>
      <c r="S190" s="2"/>
      <c r="T190" s="2"/>
      <c r="U190" s="2"/>
      <c r="V190" s="2"/>
      <c r="W190" s="2"/>
      <c r="Y190" t="str">
        <f t="shared" ref="Y190" si="198">IF(EXACT(A189,UPPER(A189)),"Elected","Excluded")</f>
        <v>Excluded</v>
      </c>
    </row>
    <row r="191" spans="1:26" x14ac:dyDescent="0.35">
      <c r="A191" s="291" t="s">
        <v>2902</v>
      </c>
      <c r="B191" s="291" t="s">
        <v>31</v>
      </c>
      <c r="C191" s="293">
        <v>126</v>
      </c>
      <c r="D191" s="1">
        <v>-126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/>
      <c r="S191" s="1"/>
      <c r="T191" s="1"/>
      <c r="U191" s="1"/>
      <c r="V191" s="1"/>
      <c r="W191" s="1"/>
      <c r="X191" t="str">
        <f t="shared" ref="X191" si="199">LEFT(MID(A191,FIND("(",A191)+1,LEN(A191)),FIND(")",MID(A191,FIND("(",A191)+1,LEN(A191)))-1)</f>
        <v>NON-P</v>
      </c>
      <c r="Z191" t="str">
        <f t="shared" ref="Z191" si="200">Y192</f>
        <v>Excluded</v>
      </c>
    </row>
    <row r="192" spans="1:26" x14ac:dyDescent="0.35">
      <c r="A192" s="291" t="s">
        <v>0</v>
      </c>
      <c r="B192" s="291" t="s">
        <v>0</v>
      </c>
      <c r="C192" s="293">
        <v>126</v>
      </c>
      <c r="D192" s="2">
        <v>0</v>
      </c>
      <c r="E192" s="2">
        <v>0</v>
      </c>
      <c r="F192" s="2">
        <v>0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/>
      <c r="S192" s="2"/>
      <c r="T192" s="2"/>
      <c r="U192" s="2"/>
      <c r="V192" s="2"/>
      <c r="W192" s="2"/>
      <c r="Y192" t="str">
        <f t="shared" ref="Y192" si="201">IF(EXACT(A191,UPPER(A191)),"Elected","Excluded")</f>
        <v>Excluded</v>
      </c>
    </row>
    <row r="193" spans="1:37" x14ac:dyDescent="0.35">
      <c r="A193" s="291" t="s">
        <v>47</v>
      </c>
      <c r="B193" s="291" t="s">
        <v>0</v>
      </c>
      <c r="C193" s="292">
        <v>0</v>
      </c>
      <c r="D193" s="1">
        <f>(D151+D153+D155+D157+D159+D161+D163+D165+D167+D169+D171+D173+D175+D177+D179+D181+D183+D185+D187+D189+D191)*(-1)</f>
        <v>13</v>
      </c>
      <c r="E193" s="1">
        <f t="shared" ref="E193:Q193" si="202">(E151+E153+E155+E157+E159+E161+E163+E165+E167+E169+E171+E173+E175+E177+E179+E181+E183+E185+E187+E189+E191)*(-1)</f>
        <v>14</v>
      </c>
      <c r="F193" s="1">
        <f t="shared" si="202"/>
        <v>25</v>
      </c>
      <c r="G193" s="1">
        <f t="shared" si="202"/>
        <v>49</v>
      </c>
      <c r="H193" s="1">
        <f t="shared" si="202"/>
        <v>15</v>
      </c>
      <c r="I193" s="1">
        <f t="shared" si="202"/>
        <v>16</v>
      </c>
      <c r="J193" s="1">
        <f t="shared" si="202"/>
        <v>163</v>
      </c>
      <c r="K193" s="1">
        <f t="shared" si="202"/>
        <v>42</v>
      </c>
      <c r="L193" s="1">
        <f t="shared" si="202"/>
        <v>24</v>
      </c>
      <c r="M193" s="1">
        <f t="shared" si="202"/>
        <v>0</v>
      </c>
      <c r="N193" s="1">
        <f t="shared" si="202"/>
        <v>434</v>
      </c>
      <c r="O193" s="1">
        <f t="shared" si="202"/>
        <v>93</v>
      </c>
      <c r="P193" s="1">
        <f t="shared" si="202"/>
        <v>83</v>
      </c>
      <c r="Q193" s="1">
        <f t="shared" si="202"/>
        <v>194</v>
      </c>
      <c r="R193" s="1"/>
      <c r="S193" s="1"/>
      <c r="T193" s="1"/>
      <c r="U193" s="1"/>
      <c r="V193" s="1"/>
      <c r="W193" s="1"/>
    </row>
    <row r="194" spans="1:37" x14ac:dyDescent="0.35">
      <c r="A194" s="291" t="s">
        <v>0</v>
      </c>
      <c r="B194" s="291" t="s">
        <v>0</v>
      </c>
      <c r="C194" s="293">
        <v>0</v>
      </c>
      <c r="D194" s="2">
        <v>13</v>
      </c>
      <c r="E194" s="2">
        <v>27</v>
      </c>
      <c r="F194" s="2">
        <v>52</v>
      </c>
      <c r="G194" s="2">
        <v>101</v>
      </c>
      <c r="H194" s="2">
        <v>116</v>
      </c>
      <c r="I194" s="2">
        <v>132</v>
      </c>
      <c r="J194" s="2">
        <v>295</v>
      </c>
      <c r="K194" s="2">
        <v>337</v>
      </c>
      <c r="L194" s="2">
        <v>361</v>
      </c>
      <c r="M194" s="2">
        <v>361</v>
      </c>
      <c r="N194" s="2">
        <v>795</v>
      </c>
      <c r="O194" s="2">
        <v>888</v>
      </c>
      <c r="P194" s="2">
        <v>971</v>
      </c>
      <c r="Q194" s="2">
        <v>1165</v>
      </c>
      <c r="R194" s="2"/>
      <c r="S194" s="2"/>
      <c r="T194" s="2"/>
      <c r="U194" s="2"/>
      <c r="V194" s="2"/>
      <c r="W194" s="2"/>
    </row>
    <row r="195" spans="1:37" x14ac:dyDescent="0.35">
      <c r="A195" t="s">
        <v>48</v>
      </c>
      <c r="B195" t="s">
        <v>0</v>
      </c>
      <c r="C195" s="2">
        <v>17044</v>
      </c>
      <c r="D195" s="2">
        <v>17044</v>
      </c>
      <c r="E195" s="2">
        <v>17044</v>
      </c>
      <c r="F195" s="2">
        <v>17044</v>
      </c>
      <c r="G195" s="2">
        <v>17044</v>
      </c>
      <c r="H195" s="2">
        <v>17044</v>
      </c>
      <c r="I195" s="2">
        <v>17044</v>
      </c>
      <c r="J195" s="2">
        <v>17044</v>
      </c>
      <c r="K195" s="2">
        <v>17044</v>
      </c>
      <c r="L195" s="2">
        <v>17044</v>
      </c>
      <c r="M195" s="2">
        <v>17044</v>
      </c>
      <c r="N195" s="2">
        <v>17044</v>
      </c>
      <c r="O195" s="2">
        <v>17044</v>
      </c>
      <c r="P195" s="2">
        <v>17044</v>
      </c>
      <c r="Q195" s="2">
        <v>17044</v>
      </c>
      <c r="R195" s="2"/>
      <c r="S195" s="2"/>
      <c r="T195" s="2"/>
      <c r="U195" s="2"/>
      <c r="V195" s="2"/>
      <c r="W195" s="2"/>
    </row>
    <row r="199" spans="1:37" x14ac:dyDescent="0.35">
      <c r="A199" t="s">
        <v>0</v>
      </c>
      <c r="B199" t="s">
        <v>0</v>
      </c>
      <c r="C199" t="s">
        <v>0</v>
      </c>
      <c r="D199" t="s">
        <v>0</v>
      </c>
      <c r="E199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</row>
    <row r="200" spans="1:37" x14ac:dyDescent="0.35">
      <c r="A200" t="s">
        <v>0</v>
      </c>
      <c r="B200" t="s">
        <v>0</v>
      </c>
      <c r="C200" t="s">
        <v>0</v>
      </c>
      <c r="D200" t="s">
        <v>0</v>
      </c>
      <c r="E200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</row>
    <row r="201" spans="1:37" x14ac:dyDescent="0.35">
      <c r="A201" t="s">
        <v>0</v>
      </c>
      <c r="B201" t="s">
        <v>0</v>
      </c>
      <c r="C201" t="s">
        <v>0</v>
      </c>
      <c r="D201" t="s">
        <v>0</v>
      </c>
      <c r="E201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</row>
    <row r="202" spans="1:37" x14ac:dyDescent="0.35">
      <c r="A202" t="s">
        <v>0</v>
      </c>
      <c r="B202" t="s">
        <v>0</v>
      </c>
      <c r="C202" t="s">
        <v>0</v>
      </c>
      <c r="D202" t="s">
        <v>0</v>
      </c>
      <c r="E202" t="s">
        <v>0</v>
      </c>
      <c r="F202" t="s">
        <v>0</v>
      </c>
      <c r="G202" t="s">
        <v>0</v>
      </c>
      <c r="H202" t="s">
        <v>0</v>
      </c>
      <c r="I202" t="s">
        <v>0</v>
      </c>
      <c r="J202" t="s">
        <v>0</v>
      </c>
      <c r="K202" t="s">
        <v>0</v>
      </c>
      <c r="L202" t="s">
        <v>0</v>
      </c>
    </row>
    <row r="203" spans="1:37" x14ac:dyDescent="0.35">
      <c r="A203" t="s">
        <v>0</v>
      </c>
      <c r="B203" t="s">
        <v>0</v>
      </c>
      <c r="C203" t="s">
        <v>0</v>
      </c>
      <c r="D203" t="s">
        <v>0</v>
      </c>
      <c r="E203" t="s">
        <v>0</v>
      </c>
      <c r="F203" t="s">
        <v>0</v>
      </c>
      <c r="G203" t="s">
        <v>0</v>
      </c>
      <c r="H203" t="s">
        <v>0</v>
      </c>
      <c r="I203" t="s">
        <v>0</v>
      </c>
      <c r="J203" t="s">
        <v>0</v>
      </c>
      <c r="K203" t="s">
        <v>0</v>
      </c>
      <c r="L203" t="s">
        <v>0</v>
      </c>
    </row>
    <row r="204" spans="1:37" x14ac:dyDescent="0.35">
      <c r="A204" t="s">
        <v>0</v>
      </c>
      <c r="B204" t="s">
        <v>0</v>
      </c>
      <c r="C204" t="s">
        <v>0</v>
      </c>
      <c r="D204" t="s">
        <v>0</v>
      </c>
      <c r="E204" t="s">
        <v>0</v>
      </c>
      <c r="F204" t="s">
        <v>0</v>
      </c>
      <c r="G204" t="s">
        <v>0</v>
      </c>
      <c r="H204" t="s">
        <v>0</v>
      </c>
      <c r="I204" t="s">
        <v>0</v>
      </c>
      <c r="J204" t="s">
        <v>0</v>
      </c>
      <c r="K204" t="s">
        <v>0</v>
      </c>
      <c r="L204" t="s">
        <v>0</v>
      </c>
    </row>
    <row r="205" spans="1:37" x14ac:dyDescent="0.35">
      <c r="A205" t="s">
        <v>0</v>
      </c>
      <c r="B205" t="s">
        <v>0</v>
      </c>
      <c r="C205" t="s">
        <v>0</v>
      </c>
      <c r="D205" t="s">
        <v>0</v>
      </c>
      <c r="E205" t="s">
        <v>0</v>
      </c>
      <c r="F205" t="s">
        <v>0</v>
      </c>
      <c r="G205" t="s">
        <v>0</v>
      </c>
      <c r="H205" t="s">
        <v>0</v>
      </c>
      <c r="I205" t="s">
        <v>0</v>
      </c>
      <c r="J205" t="s">
        <v>0</v>
      </c>
      <c r="K205" t="s">
        <v>0</v>
      </c>
      <c r="L205" t="s">
        <v>0</v>
      </c>
    </row>
    <row r="206" spans="1:37" x14ac:dyDescent="0.35">
      <c r="A206" s="291" t="s">
        <v>107</v>
      </c>
      <c r="B206" s="291" t="s">
        <v>2</v>
      </c>
      <c r="C206" s="291" t="s">
        <v>3</v>
      </c>
      <c r="D206" t="s">
        <v>4</v>
      </c>
      <c r="E206" t="s">
        <v>5</v>
      </c>
      <c r="F206" t="s">
        <v>6</v>
      </c>
      <c r="G206" t="s">
        <v>7</v>
      </c>
      <c r="H206" t="s">
        <v>8</v>
      </c>
      <c r="I206" t="s">
        <v>9</v>
      </c>
      <c r="J206" t="s">
        <v>10</v>
      </c>
      <c r="K206" t="s">
        <v>11</v>
      </c>
      <c r="L206" t="s">
        <v>12</v>
      </c>
    </row>
    <row r="207" spans="1:37" x14ac:dyDescent="0.35">
      <c r="A207" s="291" t="s">
        <v>0</v>
      </c>
      <c r="B207" s="291" t="s">
        <v>0</v>
      </c>
      <c r="C207" s="291" t="s">
        <v>17</v>
      </c>
      <c r="D207" t="s">
        <v>631</v>
      </c>
      <c r="E207" t="s">
        <v>632</v>
      </c>
      <c r="F207" t="s">
        <v>633</v>
      </c>
      <c r="G207" t="s">
        <v>634</v>
      </c>
      <c r="H207" t="s">
        <v>635</v>
      </c>
      <c r="I207" t="s">
        <v>636</v>
      </c>
      <c r="J207" t="s">
        <v>637</v>
      </c>
      <c r="K207" t="s">
        <v>638</v>
      </c>
      <c r="L207" t="s">
        <v>639</v>
      </c>
      <c r="AB207" t="s">
        <v>2526</v>
      </c>
      <c r="AC207" t="s">
        <v>2525</v>
      </c>
      <c r="AD207" t="s">
        <v>2524</v>
      </c>
      <c r="AE207" t="s">
        <v>2523</v>
      </c>
      <c r="AF207" t="s">
        <v>759</v>
      </c>
      <c r="AG207" t="s">
        <v>2522</v>
      </c>
      <c r="AH207" t="s">
        <v>2521</v>
      </c>
      <c r="AI207" t="s">
        <v>2520</v>
      </c>
      <c r="AJ207" t="s">
        <v>2519</v>
      </c>
      <c r="AK207" t="s">
        <v>2518</v>
      </c>
    </row>
    <row r="208" spans="1:37" x14ac:dyDescent="0.35">
      <c r="A208" s="291" t="s">
        <v>2903</v>
      </c>
      <c r="B208" s="291" t="s">
        <v>33</v>
      </c>
      <c r="C208" s="293">
        <v>909</v>
      </c>
      <c r="D208" s="1">
        <v>14</v>
      </c>
      <c r="E208" s="1">
        <v>16</v>
      </c>
      <c r="F208" s="1">
        <v>11</v>
      </c>
      <c r="G208" s="1">
        <v>-950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X208" t="str">
        <f>LEFT(MID(A208,FIND("(",A208)+1,LEN(A208)),FIND(")",MID(A208,FIND("(",A208)+1,LEN(A208)))-1)</f>
        <v>NON-P</v>
      </c>
      <c r="Z208" t="str">
        <f>Y209</f>
        <v>Excluded</v>
      </c>
      <c r="AB208">
        <v>6</v>
      </c>
      <c r="AC208" s="238">
        <v>42253</v>
      </c>
      <c r="AD208" s="238">
        <f>AH208+AF208</f>
        <v>20222</v>
      </c>
      <c r="AE208" s="227">
        <f>SUM(AD208/AC208*100)</f>
        <v>47.85932359832438</v>
      </c>
      <c r="AF208">
        <v>221</v>
      </c>
      <c r="AG208" s="227">
        <f>SUM(AF208/AC208*100)</f>
        <v>0.52303978415733787</v>
      </c>
      <c r="AH208" s="238">
        <v>20001</v>
      </c>
      <c r="AI208">
        <v>12</v>
      </c>
      <c r="AJ208">
        <v>5</v>
      </c>
      <c r="AK208" s="227">
        <f>SUM(AJ208/AI208*100)</f>
        <v>41.666666666666671</v>
      </c>
    </row>
    <row r="209" spans="1:30" x14ac:dyDescent="0.35">
      <c r="A209" s="291" t="s">
        <v>0</v>
      </c>
      <c r="B209" s="291" t="s">
        <v>0</v>
      </c>
      <c r="C209" s="293">
        <v>909</v>
      </c>
      <c r="D209" s="2">
        <v>923</v>
      </c>
      <c r="E209" s="2">
        <v>939</v>
      </c>
      <c r="F209" s="2">
        <v>950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Y209" t="str">
        <f>IF(EXACT(A208,UPPER(A208)),"Elected","Excluded")</f>
        <v>Excluded</v>
      </c>
    </row>
    <row r="210" spans="1:30" x14ac:dyDescent="0.35">
      <c r="A210" s="291" t="s">
        <v>2865</v>
      </c>
      <c r="B210" s="291" t="s">
        <v>31</v>
      </c>
      <c r="C210" s="293">
        <v>1705</v>
      </c>
      <c r="D210" s="1">
        <v>117</v>
      </c>
      <c r="E210" s="1">
        <v>39</v>
      </c>
      <c r="F210" s="1">
        <v>12</v>
      </c>
      <c r="G210" s="1">
        <v>25</v>
      </c>
      <c r="H210" s="1">
        <v>2</v>
      </c>
      <c r="I210" s="1">
        <v>220</v>
      </c>
      <c r="J210" s="1">
        <v>154</v>
      </c>
      <c r="K210" s="1">
        <v>84</v>
      </c>
      <c r="L210" s="1">
        <v>188</v>
      </c>
      <c r="X210" t="str">
        <f t="shared" ref="X210" si="203">LEFT(MID(A210,FIND("(",A210)+1,LEN(A210)),FIND(")",MID(A210,FIND("(",A210)+1,LEN(A210)))-1)</f>
        <v>GRN</v>
      </c>
      <c r="Z210" t="str">
        <f>Y211</f>
        <v>Elected</v>
      </c>
      <c r="AC210" t="s">
        <v>3692</v>
      </c>
      <c r="AD210" t="s">
        <v>3706</v>
      </c>
    </row>
    <row r="211" spans="1:30" x14ac:dyDescent="0.35">
      <c r="A211" s="291" t="s">
        <v>0</v>
      </c>
      <c r="B211" s="291" t="s">
        <v>0</v>
      </c>
      <c r="C211" s="293">
        <v>1705</v>
      </c>
      <c r="D211" s="2">
        <v>1822</v>
      </c>
      <c r="E211" s="2">
        <v>1861</v>
      </c>
      <c r="F211" s="2">
        <v>1873</v>
      </c>
      <c r="G211" s="2">
        <v>1898</v>
      </c>
      <c r="H211" s="2">
        <v>1900</v>
      </c>
      <c r="I211" s="2">
        <v>2120</v>
      </c>
      <c r="J211" s="2">
        <v>2274</v>
      </c>
      <c r="K211" s="2">
        <v>2358</v>
      </c>
      <c r="L211" s="2">
        <v>2546</v>
      </c>
      <c r="Y211" t="str">
        <f t="shared" ref="Y211" si="204">IF(EXACT(A210,UPPER(A210)),"Elected","Excluded")</f>
        <v>Elected</v>
      </c>
      <c r="AC211">
        <v>4</v>
      </c>
      <c r="AD211">
        <v>4</v>
      </c>
    </row>
    <row r="212" spans="1:30" x14ac:dyDescent="0.35">
      <c r="A212" s="291" t="s">
        <v>640</v>
      </c>
      <c r="B212" s="291" t="s">
        <v>33</v>
      </c>
      <c r="C212" s="293">
        <v>741</v>
      </c>
      <c r="D212" s="1">
        <v>201</v>
      </c>
      <c r="E212" s="1">
        <v>178</v>
      </c>
      <c r="F212" s="1">
        <v>4</v>
      </c>
      <c r="G212" s="1">
        <v>39</v>
      </c>
      <c r="H212" s="1">
        <v>5</v>
      </c>
      <c r="I212" s="1">
        <v>-1168</v>
      </c>
      <c r="J212" s="1">
        <v>0</v>
      </c>
      <c r="K212" s="1">
        <v>0</v>
      </c>
      <c r="L212" s="1">
        <v>0</v>
      </c>
      <c r="X212" t="str">
        <f t="shared" ref="X212" si="205">LEFT(MID(A212,FIND("(",A212)+1,LEN(A212)),FIND(")",MID(A212,FIND("(",A212)+1,LEN(A212)))-1)</f>
        <v>FF</v>
      </c>
      <c r="Z212" t="str">
        <f t="shared" ref="Z212" si="206">Y213</f>
        <v>Excluded</v>
      </c>
    </row>
    <row r="213" spans="1:30" x14ac:dyDescent="0.35">
      <c r="A213" s="291" t="s">
        <v>0</v>
      </c>
      <c r="B213" s="291" t="s">
        <v>0</v>
      </c>
      <c r="C213" s="293">
        <v>741</v>
      </c>
      <c r="D213" s="2">
        <v>942</v>
      </c>
      <c r="E213" s="2">
        <v>1120</v>
      </c>
      <c r="F213" s="2">
        <v>1124</v>
      </c>
      <c r="G213" s="2">
        <v>1163</v>
      </c>
      <c r="H213" s="2">
        <v>1168</v>
      </c>
      <c r="I213" s="2">
        <v>0</v>
      </c>
      <c r="J213" s="2">
        <v>0</v>
      </c>
      <c r="K213" s="2">
        <v>0</v>
      </c>
      <c r="L213" s="2">
        <v>0</v>
      </c>
      <c r="Y213" t="str">
        <f t="shared" ref="Y213" si="207">IF(EXACT(A212,UPPER(A212)),"Elected","Excluded")</f>
        <v>Excluded</v>
      </c>
    </row>
    <row r="214" spans="1:30" x14ac:dyDescent="0.35">
      <c r="A214" s="291" t="s">
        <v>2877</v>
      </c>
      <c r="B214" s="291" t="s">
        <v>31</v>
      </c>
      <c r="C214" s="293">
        <v>1685</v>
      </c>
      <c r="D214" s="1">
        <v>102</v>
      </c>
      <c r="E214" s="1">
        <v>36</v>
      </c>
      <c r="F214" s="1">
        <v>20</v>
      </c>
      <c r="G214" s="1">
        <v>42</v>
      </c>
      <c r="H214" s="1">
        <v>1</v>
      </c>
      <c r="I214" s="1">
        <v>195</v>
      </c>
      <c r="J214" s="1">
        <v>123</v>
      </c>
      <c r="K214" s="1">
        <v>99</v>
      </c>
      <c r="L214" s="1">
        <v>203</v>
      </c>
      <c r="X214" t="str">
        <f t="shared" ref="X214" si="208">LEFT(MID(A214,FIND("(",A214)+1,LEN(A214)),FIND(")",MID(A214,FIND("(",A214)+1,LEN(A214)))-1)</f>
        <v>LAB</v>
      </c>
      <c r="Z214" t="str">
        <f t="shared" ref="Z214" si="209">Y215</f>
        <v>Elected</v>
      </c>
    </row>
    <row r="215" spans="1:30" x14ac:dyDescent="0.35">
      <c r="A215" s="291" t="s">
        <v>0</v>
      </c>
      <c r="B215" s="291" t="s">
        <v>0</v>
      </c>
      <c r="C215" s="293">
        <v>1685</v>
      </c>
      <c r="D215" s="2">
        <v>1787</v>
      </c>
      <c r="E215" s="2">
        <v>1823</v>
      </c>
      <c r="F215" s="2">
        <v>1843</v>
      </c>
      <c r="G215" s="2">
        <v>1885</v>
      </c>
      <c r="H215" s="2">
        <v>1886</v>
      </c>
      <c r="I215" s="2">
        <v>2081</v>
      </c>
      <c r="J215" s="2">
        <v>2204</v>
      </c>
      <c r="K215" s="2">
        <v>2303</v>
      </c>
      <c r="L215" s="2">
        <v>2506</v>
      </c>
      <c r="Y215" t="str">
        <f t="shared" ref="Y215" si="210">IF(EXACT(A214,UPPER(A214)),"Elected","Excluded")</f>
        <v>Elected</v>
      </c>
    </row>
    <row r="216" spans="1:30" x14ac:dyDescent="0.35">
      <c r="A216" s="291" t="s">
        <v>2904</v>
      </c>
      <c r="B216" s="291" t="s">
        <v>33</v>
      </c>
      <c r="C216" s="293">
        <v>2452</v>
      </c>
      <c r="D216" s="1">
        <v>73</v>
      </c>
      <c r="E216" s="1">
        <v>33</v>
      </c>
      <c r="F216" s="1">
        <v>22</v>
      </c>
      <c r="G216" s="1">
        <v>409</v>
      </c>
      <c r="H216" s="1">
        <v>-131</v>
      </c>
      <c r="I216" s="1">
        <v>0</v>
      </c>
      <c r="J216" s="1">
        <v>0</v>
      </c>
      <c r="K216" s="1">
        <v>0</v>
      </c>
      <c r="L216" s="1">
        <v>0</v>
      </c>
      <c r="X216" t="str">
        <f t="shared" ref="X216" si="211">LEFT(MID(A216,FIND("(",A216)+1,LEN(A216)),FIND(")",MID(A216,FIND("(",A216)+1,LEN(A216)))-1)</f>
        <v>NON-P</v>
      </c>
      <c r="Z216" t="str">
        <f>Y217</f>
        <v>Elected</v>
      </c>
    </row>
    <row r="217" spans="1:30" x14ac:dyDescent="0.35">
      <c r="A217" s="291" t="s">
        <v>0</v>
      </c>
      <c r="B217" s="291" t="s">
        <v>0</v>
      </c>
      <c r="C217" s="293">
        <v>2452</v>
      </c>
      <c r="D217" s="2">
        <v>2525</v>
      </c>
      <c r="E217" s="2">
        <v>2558</v>
      </c>
      <c r="F217" s="2">
        <v>2580</v>
      </c>
      <c r="G217" s="2">
        <v>2989</v>
      </c>
      <c r="H217" s="2">
        <v>2858</v>
      </c>
      <c r="I217" s="2">
        <v>2858</v>
      </c>
      <c r="J217" s="2">
        <v>2858</v>
      </c>
      <c r="K217" s="2">
        <v>2858</v>
      </c>
      <c r="L217" s="2">
        <v>2858</v>
      </c>
      <c r="Y217" t="str">
        <f t="shared" ref="Y217" si="212">IF(EXACT(A216,UPPER(A216)),"Elected","Excluded")</f>
        <v>Elected</v>
      </c>
    </row>
    <row r="218" spans="1:30" x14ac:dyDescent="0.35">
      <c r="A218" s="291" t="s">
        <v>641</v>
      </c>
      <c r="B218" s="291" t="s">
        <v>31</v>
      </c>
      <c r="C218" s="293">
        <v>3263</v>
      </c>
      <c r="D218" s="1">
        <v>0</v>
      </c>
      <c r="E218" s="1">
        <v>-405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X218" t="str">
        <f t="shared" ref="X218" si="213">LEFT(MID(A218,FIND("(",A218)+1,LEN(A218)),FIND(")",MID(A218,FIND("(",A218)+1,LEN(A218)))-1)</f>
        <v>FF</v>
      </c>
      <c r="Z218" t="str">
        <f t="shared" ref="Z218" si="214">Y219</f>
        <v>Elected</v>
      </c>
    </row>
    <row r="219" spans="1:30" x14ac:dyDescent="0.35">
      <c r="A219" s="291" t="s">
        <v>0</v>
      </c>
      <c r="B219" s="291" t="s">
        <v>0</v>
      </c>
      <c r="C219" s="293">
        <v>3263</v>
      </c>
      <c r="D219" s="2">
        <v>3263</v>
      </c>
      <c r="E219" s="2">
        <v>2858</v>
      </c>
      <c r="F219" s="2">
        <v>2858</v>
      </c>
      <c r="G219" s="2">
        <v>2858</v>
      </c>
      <c r="H219" s="2">
        <v>2858</v>
      </c>
      <c r="I219" s="2">
        <v>2858</v>
      </c>
      <c r="J219" s="2">
        <v>2858</v>
      </c>
      <c r="K219" s="2">
        <v>2858</v>
      </c>
      <c r="L219" s="2">
        <v>2858</v>
      </c>
      <c r="Y219" t="str">
        <f t="shared" ref="Y219" si="215">IF(EXACT(A218,UPPER(A218)),"Elected","Excluded")</f>
        <v>Elected</v>
      </c>
    </row>
    <row r="220" spans="1:30" x14ac:dyDescent="0.35">
      <c r="A220" s="291" t="s">
        <v>642</v>
      </c>
      <c r="B220" s="291" t="s">
        <v>33</v>
      </c>
      <c r="C220" s="293">
        <v>881</v>
      </c>
      <c r="D220" s="1">
        <v>5</v>
      </c>
      <c r="E220" s="1">
        <v>11</v>
      </c>
      <c r="F220" s="1">
        <v>363</v>
      </c>
      <c r="G220" s="1">
        <v>51</v>
      </c>
      <c r="H220" s="1">
        <v>25</v>
      </c>
      <c r="I220" s="1">
        <v>30</v>
      </c>
      <c r="J220" s="1">
        <v>225</v>
      </c>
      <c r="K220" s="1">
        <v>106</v>
      </c>
      <c r="L220" s="1">
        <v>169</v>
      </c>
      <c r="X220" t="str">
        <f t="shared" ref="X220" si="216">LEFT(MID(A220,FIND("(",A220)+1,LEN(A220)),FIND(")",MID(A220,FIND("(",A220)+1,LEN(A220)))-1)</f>
        <v>SF</v>
      </c>
      <c r="Z220" t="str">
        <f t="shared" ref="Z220" si="217">Y221</f>
        <v>Excluded</v>
      </c>
    </row>
    <row r="221" spans="1:30" x14ac:dyDescent="0.35">
      <c r="A221" s="291" t="s">
        <v>0</v>
      </c>
      <c r="B221" s="291" t="s">
        <v>0</v>
      </c>
      <c r="C221" s="293">
        <v>881</v>
      </c>
      <c r="D221" s="2">
        <v>886</v>
      </c>
      <c r="E221" s="2">
        <v>897</v>
      </c>
      <c r="F221" s="2">
        <v>1260</v>
      </c>
      <c r="G221" s="2">
        <v>1311</v>
      </c>
      <c r="H221" s="2">
        <v>1336</v>
      </c>
      <c r="I221" s="2">
        <v>1366</v>
      </c>
      <c r="J221" s="2">
        <v>1591</v>
      </c>
      <c r="K221" s="2">
        <v>1697</v>
      </c>
      <c r="L221" s="2">
        <v>1866</v>
      </c>
      <c r="Y221" t="str">
        <f t="shared" ref="Y221" si="218">IF(EXACT(A220,UPPER(A220)),"Elected","Excluded")</f>
        <v>Excluded</v>
      </c>
    </row>
    <row r="222" spans="1:30" x14ac:dyDescent="0.35">
      <c r="A222" s="291" t="s">
        <v>2925</v>
      </c>
      <c r="B222" s="291" t="s">
        <v>33</v>
      </c>
      <c r="C222" s="293">
        <v>984</v>
      </c>
      <c r="D222" s="1">
        <v>29</v>
      </c>
      <c r="E222" s="1">
        <v>22</v>
      </c>
      <c r="F222" s="1">
        <v>10</v>
      </c>
      <c r="G222" s="1">
        <v>164</v>
      </c>
      <c r="H222" s="1">
        <v>57</v>
      </c>
      <c r="I222" s="1">
        <v>96</v>
      </c>
      <c r="J222" s="1">
        <v>64</v>
      </c>
      <c r="K222" s="1">
        <v>16</v>
      </c>
      <c r="L222" s="1">
        <v>-1442</v>
      </c>
      <c r="X222" t="str">
        <f t="shared" ref="X222" si="219">LEFT(MID(A222,FIND("(",A222)+1,LEN(A222)),FIND(")",MID(A222,FIND("(",A222)+1,LEN(A222)))-1)</f>
        <v>ANT</v>
      </c>
      <c r="Z222" t="str">
        <f t="shared" ref="Z222" si="220">Y223</f>
        <v>Excluded</v>
      </c>
    </row>
    <row r="223" spans="1:30" x14ac:dyDescent="0.35">
      <c r="A223" s="291" t="s">
        <v>0</v>
      </c>
      <c r="B223" s="291" t="s">
        <v>0</v>
      </c>
      <c r="C223" s="293">
        <v>984</v>
      </c>
      <c r="D223" s="2">
        <v>1013</v>
      </c>
      <c r="E223" s="2">
        <v>1035</v>
      </c>
      <c r="F223" s="2">
        <v>1045</v>
      </c>
      <c r="G223" s="2">
        <v>1209</v>
      </c>
      <c r="H223" s="2">
        <v>1266</v>
      </c>
      <c r="I223" s="2">
        <v>1362</v>
      </c>
      <c r="J223" s="2">
        <v>1426</v>
      </c>
      <c r="K223" s="2">
        <v>1442</v>
      </c>
      <c r="L223" s="2">
        <v>0</v>
      </c>
      <c r="Y223" t="str">
        <f t="shared" ref="Y223" si="221">IF(EXACT(A222,UPPER(A222)),"Elected","Excluded")</f>
        <v>Excluded</v>
      </c>
    </row>
    <row r="224" spans="1:30" x14ac:dyDescent="0.35">
      <c r="A224" s="291" t="s">
        <v>643</v>
      </c>
      <c r="B224" s="291" t="s">
        <v>33</v>
      </c>
      <c r="C224" s="293">
        <v>1132</v>
      </c>
      <c r="D224" s="1">
        <v>21</v>
      </c>
      <c r="E224" s="1">
        <v>10</v>
      </c>
      <c r="F224" s="1">
        <v>30</v>
      </c>
      <c r="G224" s="1">
        <v>36</v>
      </c>
      <c r="H224" s="1">
        <v>23</v>
      </c>
      <c r="I224" s="1">
        <v>34</v>
      </c>
      <c r="J224" s="1">
        <v>-1286</v>
      </c>
      <c r="K224" s="1">
        <v>0</v>
      </c>
      <c r="L224" s="1">
        <v>0</v>
      </c>
      <c r="X224" t="str">
        <f t="shared" ref="X224" si="222">LEFT(MID(A224,FIND("(",A224)+1,LEN(A224)),FIND(")",MID(A224,FIND("(",A224)+1,LEN(A224)))-1)</f>
        <v>PBP</v>
      </c>
      <c r="Z224" t="str">
        <f t="shared" ref="Z224" si="223">Y225</f>
        <v>Excluded</v>
      </c>
    </row>
    <row r="225" spans="1:26" x14ac:dyDescent="0.35">
      <c r="A225" s="291" t="s">
        <v>0</v>
      </c>
      <c r="B225" s="291" t="s">
        <v>0</v>
      </c>
      <c r="C225" s="293">
        <v>1132</v>
      </c>
      <c r="D225" s="2">
        <v>1153</v>
      </c>
      <c r="E225" s="2">
        <v>1163</v>
      </c>
      <c r="F225" s="2">
        <v>1193</v>
      </c>
      <c r="G225" s="2">
        <v>1229</v>
      </c>
      <c r="H225" s="2">
        <v>1252</v>
      </c>
      <c r="I225" s="2">
        <v>1286</v>
      </c>
      <c r="J225" s="2">
        <v>0</v>
      </c>
      <c r="K225" s="2">
        <v>0</v>
      </c>
      <c r="L225" s="2">
        <v>0</v>
      </c>
      <c r="Y225" t="str">
        <f t="shared" ref="Y225" si="224">IF(EXACT(A224,UPPER(A224)),"Elected","Excluded")</f>
        <v>Excluded</v>
      </c>
    </row>
    <row r="226" spans="1:26" x14ac:dyDescent="0.35">
      <c r="A226" s="291" t="s">
        <v>644</v>
      </c>
      <c r="B226" s="291" t="s">
        <v>31</v>
      </c>
      <c r="C226" s="293">
        <v>541</v>
      </c>
      <c r="D226" s="1">
        <v>3</v>
      </c>
      <c r="E226" s="1">
        <v>8</v>
      </c>
      <c r="F226" s="1">
        <v>-552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X226" t="str">
        <f t="shared" ref="X226" si="225">LEFT(MID(A226,FIND("(",A226)+1,LEN(A226)),FIND(")",MID(A226,FIND("(",A226)+1,LEN(A226)))-1)</f>
        <v>SF</v>
      </c>
      <c r="Z226" t="str">
        <f t="shared" ref="Z226" si="226">Y227</f>
        <v>Excluded</v>
      </c>
    </row>
    <row r="227" spans="1:26" x14ac:dyDescent="0.35">
      <c r="A227" s="291" t="s">
        <v>0</v>
      </c>
      <c r="B227" s="291" t="s">
        <v>0</v>
      </c>
      <c r="C227" s="293">
        <v>541</v>
      </c>
      <c r="D227" s="2">
        <v>544</v>
      </c>
      <c r="E227" s="2">
        <v>552</v>
      </c>
      <c r="F227" s="2">
        <v>0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Y227" t="str">
        <f t="shared" ref="Y227" si="227">IF(EXACT(A226,UPPER(A226)),"Elected","Excluded")</f>
        <v>Excluded</v>
      </c>
    </row>
    <row r="228" spans="1:26" x14ac:dyDescent="0.35">
      <c r="A228" s="291" t="s">
        <v>645</v>
      </c>
      <c r="B228" s="291" t="s">
        <v>33</v>
      </c>
      <c r="C228" s="293">
        <v>3519</v>
      </c>
      <c r="D228" s="1">
        <v>-661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X228" t="str">
        <f t="shared" ref="X228" si="228">LEFT(MID(A228,FIND("(",A228)+1,LEN(A228)),FIND(")",MID(A228,FIND("(",A228)+1,LEN(A228)))-1)</f>
        <v>FG</v>
      </c>
      <c r="Z228" t="str">
        <f t="shared" ref="Z228" si="229">Y229</f>
        <v>Elected</v>
      </c>
    </row>
    <row r="229" spans="1:26" x14ac:dyDescent="0.35">
      <c r="A229" s="291" t="s">
        <v>0</v>
      </c>
      <c r="B229" s="291" t="s">
        <v>0</v>
      </c>
      <c r="C229" s="293">
        <v>3519</v>
      </c>
      <c r="D229" s="2">
        <v>2858</v>
      </c>
      <c r="E229" s="2">
        <v>2858</v>
      </c>
      <c r="F229" s="2">
        <v>2858</v>
      </c>
      <c r="G229" s="2">
        <v>2858</v>
      </c>
      <c r="H229" s="2">
        <v>2858</v>
      </c>
      <c r="I229" s="2">
        <v>2858</v>
      </c>
      <c r="J229" s="2">
        <v>2858</v>
      </c>
      <c r="K229" s="2">
        <v>2858</v>
      </c>
      <c r="L229" s="2">
        <v>2858</v>
      </c>
      <c r="Y229" t="str">
        <f t="shared" ref="Y229" si="230">IF(EXACT(A228,UPPER(A228)),"Elected","Excluded")</f>
        <v>Elected</v>
      </c>
    </row>
    <row r="230" spans="1:26" x14ac:dyDescent="0.35">
      <c r="A230" s="291" t="s">
        <v>646</v>
      </c>
      <c r="B230" s="291" t="s">
        <v>31</v>
      </c>
      <c r="C230" s="293">
        <v>2189</v>
      </c>
      <c r="D230" s="1">
        <v>96</v>
      </c>
      <c r="E230" s="1">
        <v>52</v>
      </c>
      <c r="F230" s="1">
        <v>62</v>
      </c>
      <c r="G230" s="1">
        <v>43</v>
      </c>
      <c r="H230" s="1">
        <v>18</v>
      </c>
      <c r="I230" s="1">
        <v>155</v>
      </c>
      <c r="J230" s="1">
        <v>548</v>
      </c>
      <c r="K230" s="1">
        <v>-305</v>
      </c>
      <c r="L230" s="1">
        <v>0</v>
      </c>
      <c r="X230" t="str">
        <f t="shared" ref="X230" si="231">LEFT(MID(A230,FIND("(",A230)+1,LEN(A230)),FIND(")",MID(A230,FIND("(",A230)+1,LEN(A230)))-1)</f>
        <v>SD</v>
      </c>
      <c r="Z230" t="str">
        <f t="shared" ref="Z230" si="232">Y231</f>
        <v>Elected</v>
      </c>
    </row>
    <row r="231" spans="1:26" x14ac:dyDescent="0.35">
      <c r="A231" s="291" t="s">
        <v>0</v>
      </c>
      <c r="B231" s="291" t="s">
        <v>0</v>
      </c>
      <c r="C231" s="293">
        <v>2189</v>
      </c>
      <c r="D231" s="2">
        <v>2285</v>
      </c>
      <c r="E231" s="2">
        <v>2337</v>
      </c>
      <c r="F231" s="2">
        <v>2399</v>
      </c>
      <c r="G231" s="2">
        <v>2442</v>
      </c>
      <c r="H231" s="2">
        <v>2460</v>
      </c>
      <c r="I231" s="2">
        <v>2615</v>
      </c>
      <c r="J231" s="2">
        <v>3163</v>
      </c>
      <c r="K231" s="2">
        <v>2858</v>
      </c>
      <c r="L231" s="2">
        <v>2858</v>
      </c>
      <c r="Y231" t="str">
        <f t="shared" ref="Y231" si="233">IF(EXACT(A230,UPPER(A230)),"Elected","Excluded")</f>
        <v>Elected</v>
      </c>
    </row>
    <row r="232" spans="1:26" x14ac:dyDescent="0.35">
      <c r="A232" s="291" t="s">
        <v>47</v>
      </c>
      <c r="B232" s="291" t="s">
        <v>0</v>
      </c>
      <c r="C232" s="292">
        <v>0</v>
      </c>
      <c r="D232" s="1">
        <f>(D208+D210+D212+D214+D216+D218+D220+D222+D224+D226+D228+D230)*(-1)</f>
        <v>0</v>
      </c>
      <c r="E232" s="1">
        <f t="shared" ref="E232:L232" si="234">(E208+E210+E212+E214+E216+E218+E220+E222+E224+E226+E228+E230)*(-1)</f>
        <v>0</v>
      </c>
      <c r="F232" s="1">
        <f t="shared" si="234"/>
        <v>18</v>
      </c>
      <c r="G232" s="1">
        <f t="shared" si="234"/>
        <v>141</v>
      </c>
      <c r="H232" s="1">
        <f t="shared" si="234"/>
        <v>0</v>
      </c>
      <c r="I232" s="1">
        <f t="shared" si="234"/>
        <v>438</v>
      </c>
      <c r="J232" s="1">
        <f t="shared" si="234"/>
        <v>172</v>
      </c>
      <c r="K232" s="1">
        <f t="shared" si="234"/>
        <v>0</v>
      </c>
      <c r="L232" s="1">
        <f t="shared" si="234"/>
        <v>882</v>
      </c>
    </row>
    <row r="233" spans="1:26" x14ac:dyDescent="0.35">
      <c r="A233" s="291" t="s">
        <v>0</v>
      </c>
      <c r="B233" s="291" t="s">
        <v>0</v>
      </c>
      <c r="C233" s="293">
        <v>0</v>
      </c>
      <c r="D233" s="2">
        <v>0</v>
      </c>
      <c r="E233" s="2">
        <v>0</v>
      </c>
      <c r="F233" s="2">
        <v>18</v>
      </c>
      <c r="G233" s="2">
        <v>159</v>
      </c>
      <c r="H233" s="2">
        <v>159</v>
      </c>
      <c r="I233" s="2">
        <v>597</v>
      </c>
      <c r="J233" s="2">
        <v>769</v>
      </c>
      <c r="K233" s="2">
        <v>769</v>
      </c>
      <c r="L233" s="2">
        <v>1651</v>
      </c>
    </row>
    <row r="234" spans="1:26" x14ac:dyDescent="0.35">
      <c r="A234" t="s">
        <v>48</v>
      </c>
      <c r="B234" t="s">
        <v>0</v>
      </c>
      <c r="C234" s="2">
        <v>20001</v>
      </c>
      <c r="D234" s="2">
        <v>20001</v>
      </c>
      <c r="E234" s="2">
        <v>20001</v>
      </c>
      <c r="F234" s="2">
        <v>20001</v>
      </c>
      <c r="G234" s="2">
        <v>20001</v>
      </c>
      <c r="H234" s="2">
        <v>20001</v>
      </c>
      <c r="I234" s="2">
        <v>20001</v>
      </c>
      <c r="J234" s="2">
        <v>20001</v>
      </c>
      <c r="K234" s="2">
        <v>20001</v>
      </c>
      <c r="L234" s="2">
        <v>20001</v>
      </c>
    </row>
    <row r="238" spans="1:26" x14ac:dyDescent="0.35">
      <c r="A238" t="s">
        <v>0</v>
      </c>
      <c r="B238" t="s">
        <v>0</v>
      </c>
      <c r="C238" t="s">
        <v>0</v>
      </c>
      <c r="D238" t="s">
        <v>0</v>
      </c>
      <c r="E238" t="s">
        <v>0</v>
      </c>
      <c r="F238" t="s">
        <v>0</v>
      </c>
      <c r="G238" t="s">
        <v>0</v>
      </c>
      <c r="H238" t="s">
        <v>0</v>
      </c>
      <c r="I238" t="s">
        <v>0</v>
      </c>
      <c r="J238" t="s">
        <v>0</v>
      </c>
      <c r="K238" t="s">
        <v>0</v>
      </c>
      <c r="L238" t="s">
        <v>0</v>
      </c>
    </row>
    <row r="239" spans="1:26" x14ac:dyDescent="0.35">
      <c r="A239" t="s">
        <v>0</v>
      </c>
      <c r="B239" t="s">
        <v>0</v>
      </c>
      <c r="C239" t="s">
        <v>0</v>
      </c>
      <c r="D239" t="s">
        <v>0</v>
      </c>
      <c r="E239" t="s">
        <v>0</v>
      </c>
      <c r="F239" t="s">
        <v>0</v>
      </c>
      <c r="G239" t="s">
        <v>0</v>
      </c>
      <c r="H239" t="s">
        <v>0</v>
      </c>
      <c r="I239" t="s">
        <v>0</v>
      </c>
      <c r="J239" t="s">
        <v>0</v>
      </c>
      <c r="K239" t="s">
        <v>0</v>
      </c>
      <c r="L239" t="s">
        <v>0</v>
      </c>
    </row>
    <row r="240" spans="1:26" x14ac:dyDescent="0.35">
      <c r="A240" t="s">
        <v>0</v>
      </c>
      <c r="B240" t="s">
        <v>0</v>
      </c>
      <c r="C240" t="s">
        <v>0</v>
      </c>
      <c r="D240" t="s">
        <v>0</v>
      </c>
      <c r="E240" t="s">
        <v>0</v>
      </c>
      <c r="F240" t="s">
        <v>0</v>
      </c>
      <c r="G240" t="s">
        <v>0</v>
      </c>
      <c r="H240" t="s">
        <v>0</v>
      </c>
      <c r="I240" t="s">
        <v>0</v>
      </c>
      <c r="J240" t="s">
        <v>0</v>
      </c>
      <c r="K240" t="s">
        <v>0</v>
      </c>
      <c r="L240" t="s">
        <v>0</v>
      </c>
    </row>
    <row r="241" spans="1:37" x14ac:dyDescent="0.35">
      <c r="A241" t="s">
        <v>0</v>
      </c>
      <c r="B241" t="s">
        <v>0</v>
      </c>
      <c r="C241" t="s">
        <v>0</v>
      </c>
      <c r="D241" t="s">
        <v>0</v>
      </c>
      <c r="E241" t="s">
        <v>0</v>
      </c>
      <c r="F241" t="s">
        <v>0</v>
      </c>
      <c r="G241" t="s">
        <v>0</v>
      </c>
      <c r="H241" t="s">
        <v>0</v>
      </c>
      <c r="I241" t="s">
        <v>0</v>
      </c>
      <c r="J241" t="s">
        <v>0</v>
      </c>
      <c r="K241" t="s">
        <v>0</v>
      </c>
      <c r="L241" t="s">
        <v>0</v>
      </c>
    </row>
    <row r="242" spans="1:37" x14ac:dyDescent="0.35">
      <c r="A242" t="s">
        <v>0</v>
      </c>
      <c r="B242" t="s">
        <v>0</v>
      </c>
      <c r="C242" t="s">
        <v>0</v>
      </c>
      <c r="D242" t="s">
        <v>0</v>
      </c>
      <c r="E242" t="s">
        <v>0</v>
      </c>
      <c r="F242" t="s">
        <v>0</v>
      </c>
      <c r="G242" t="s">
        <v>0</v>
      </c>
      <c r="H242" t="s">
        <v>0</v>
      </c>
      <c r="I242" t="s">
        <v>0</v>
      </c>
      <c r="J242" t="s">
        <v>0</v>
      </c>
      <c r="K242" t="s">
        <v>0</v>
      </c>
      <c r="L242" t="s">
        <v>0</v>
      </c>
    </row>
    <row r="243" spans="1:37" x14ac:dyDescent="0.35">
      <c r="A243" t="s">
        <v>0</v>
      </c>
      <c r="B243" t="s">
        <v>0</v>
      </c>
      <c r="C243" t="s">
        <v>0</v>
      </c>
      <c r="D243" t="s">
        <v>0</v>
      </c>
      <c r="E243" t="s">
        <v>0</v>
      </c>
      <c r="F243" t="s">
        <v>0</v>
      </c>
      <c r="G243" t="s">
        <v>0</v>
      </c>
      <c r="H243" t="s">
        <v>0</v>
      </c>
      <c r="I243" t="s">
        <v>0</v>
      </c>
      <c r="J243" t="s">
        <v>0</v>
      </c>
      <c r="K243" t="s">
        <v>0</v>
      </c>
      <c r="L243" t="s">
        <v>0</v>
      </c>
    </row>
    <row r="244" spans="1:37" x14ac:dyDescent="0.35">
      <c r="A244" t="s">
        <v>0</v>
      </c>
      <c r="B244" t="s">
        <v>0</v>
      </c>
      <c r="C244" t="s">
        <v>0</v>
      </c>
      <c r="D244" t="s">
        <v>0</v>
      </c>
      <c r="E244" t="s">
        <v>0</v>
      </c>
      <c r="F244" t="s">
        <v>0</v>
      </c>
      <c r="G244" t="s">
        <v>0</v>
      </c>
      <c r="H244" t="s">
        <v>0</v>
      </c>
      <c r="I244" t="s">
        <v>0</v>
      </c>
      <c r="J244" t="s">
        <v>0</v>
      </c>
      <c r="K244" t="s">
        <v>0</v>
      </c>
      <c r="L244" t="s">
        <v>0</v>
      </c>
    </row>
    <row r="245" spans="1:37" x14ac:dyDescent="0.35">
      <c r="A245" s="291" t="s">
        <v>647</v>
      </c>
      <c r="B245" s="291" t="s">
        <v>2</v>
      </c>
      <c r="C245" s="291" t="s">
        <v>3</v>
      </c>
      <c r="D245" t="s">
        <v>4</v>
      </c>
      <c r="E245" t="s">
        <v>5</v>
      </c>
      <c r="F245" t="s">
        <v>6</v>
      </c>
      <c r="G245" t="s">
        <v>7</v>
      </c>
      <c r="H245" t="s">
        <v>8</v>
      </c>
      <c r="I245" t="s">
        <v>9</v>
      </c>
      <c r="J245" t="s">
        <v>10</v>
      </c>
      <c r="K245" t="s">
        <v>11</v>
      </c>
      <c r="L245" t="s">
        <v>12</v>
      </c>
    </row>
    <row r="246" spans="1:37" x14ac:dyDescent="0.35">
      <c r="A246" s="291" t="s">
        <v>0</v>
      </c>
      <c r="B246" s="291" t="s">
        <v>0</v>
      </c>
      <c r="C246" s="291" t="s">
        <v>17</v>
      </c>
      <c r="D246" t="s">
        <v>648</v>
      </c>
      <c r="E246" t="s">
        <v>649</v>
      </c>
      <c r="F246" t="s">
        <v>650</v>
      </c>
      <c r="G246" t="s">
        <v>651</v>
      </c>
      <c r="H246" t="s">
        <v>652</v>
      </c>
      <c r="I246" t="s">
        <v>653</v>
      </c>
      <c r="J246" t="s">
        <v>654</v>
      </c>
      <c r="K246" t="s">
        <v>655</v>
      </c>
      <c r="L246" t="s">
        <v>656</v>
      </c>
      <c r="AB246" t="s">
        <v>2526</v>
      </c>
      <c r="AC246" t="s">
        <v>2525</v>
      </c>
      <c r="AD246" t="s">
        <v>2524</v>
      </c>
      <c r="AE246" t="s">
        <v>2523</v>
      </c>
      <c r="AF246" t="s">
        <v>759</v>
      </c>
      <c r="AG246" t="s">
        <v>2522</v>
      </c>
      <c r="AH246" t="s">
        <v>2521</v>
      </c>
      <c r="AI246" t="s">
        <v>2520</v>
      </c>
      <c r="AJ246" t="s">
        <v>2519</v>
      </c>
      <c r="AK246" t="s">
        <v>2518</v>
      </c>
    </row>
    <row r="247" spans="1:37" x14ac:dyDescent="0.35">
      <c r="A247" s="291" t="s">
        <v>657</v>
      </c>
      <c r="B247" s="291" t="s">
        <v>33</v>
      </c>
      <c r="C247" s="293">
        <v>1512</v>
      </c>
      <c r="D247" s="1">
        <v>222</v>
      </c>
      <c r="E247" s="1">
        <v>29</v>
      </c>
      <c r="F247" s="1">
        <v>4</v>
      </c>
      <c r="G247" s="1">
        <v>11</v>
      </c>
      <c r="H247" s="1">
        <v>26</v>
      </c>
      <c r="I247" s="1">
        <v>57</v>
      </c>
      <c r="J247" s="1">
        <v>24</v>
      </c>
      <c r="K247" s="1">
        <v>248</v>
      </c>
      <c r="L247" s="1">
        <v>190</v>
      </c>
      <c r="X247" t="str">
        <f>LEFT(MID(A247,FIND("(",A247)+1,LEN(A247)),FIND(")",MID(A247,FIND("(",A247)+1,LEN(A247)))-1)</f>
        <v>FF</v>
      </c>
      <c r="Z247" t="str">
        <f>Y248</f>
        <v>Elected</v>
      </c>
      <c r="AB247">
        <v>5</v>
      </c>
      <c r="AC247" s="238">
        <v>30912</v>
      </c>
      <c r="AD247" s="238">
        <f>AH247+AF247</f>
        <v>13925</v>
      </c>
      <c r="AE247" s="227">
        <f>SUM(AD247/AC247*100)</f>
        <v>45.04723084886129</v>
      </c>
      <c r="AF247">
        <v>267</v>
      </c>
      <c r="AG247" s="227">
        <f>SUM(AF247/AC247*100)</f>
        <v>0.86374223602484479</v>
      </c>
      <c r="AH247" s="238">
        <v>13658</v>
      </c>
      <c r="AI247">
        <v>14</v>
      </c>
      <c r="AJ247">
        <v>4</v>
      </c>
      <c r="AK247" s="227">
        <f>SUM(AJ247/AI247*100)</f>
        <v>28.571428571428569</v>
      </c>
    </row>
    <row r="248" spans="1:37" x14ac:dyDescent="0.35">
      <c r="A248" s="291" t="s">
        <v>0</v>
      </c>
      <c r="B248" s="291" t="s">
        <v>0</v>
      </c>
      <c r="C248" s="293">
        <v>1512</v>
      </c>
      <c r="D248" s="2">
        <v>1734</v>
      </c>
      <c r="E248" s="2">
        <v>1763</v>
      </c>
      <c r="F248" s="2">
        <v>1767</v>
      </c>
      <c r="G248" s="2">
        <v>1778</v>
      </c>
      <c r="H248" s="2">
        <v>1804</v>
      </c>
      <c r="I248" s="2">
        <v>1861</v>
      </c>
      <c r="J248" s="2">
        <v>1885</v>
      </c>
      <c r="K248" s="2">
        <v>2133</v>
      </c>
      <c r="L248" s="2">
        <v>2323</v>
      </c>
      <c r="Y248" t="str">
        <f>IF(EXACT(A247,UPPER(A247)),"Elected","Excluded")</f>
        <v>Elected</v>
      </c>
    </row>
    <row r="249" spans="1:37" x14ac:dyDescent="0.35">
      <c r="A249" s="291" t="s">
        <v>658</v>
      </c>
      <c r="B249" s="291" t="s">
        <v>33</v>
      </c>
      <c r="C249" s="293">
        <v>2759</v>
      </c>
      <c r="D249" s="1">
        <v>-482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X249" t="str">
        <f t="shared" ref="X249" si="235">LEFT(MID(A249,FIND("(",A249)+1,LEN(A249)),FIND(")",MID(A249,FIND("(",A249)+1,LEN(A249)))-1)</f>
        <v>FF</v>
      </c>
      <c r="Z249" t="str">
        <f>Y250</f>
        <v>Elected</v>
      </c>
      <c r="AC249" t="s">
        <v>3692</v>
      </c>
      <c r="AD249" t="s">
        <v>3706</v>
      </c>
    </row>
    <row r="250" spans="1:37" x14ac:dyDescent="0.35">
      <c r="A250" s="291" t="s">
        <v>0</v>
      </c>
      <c r="B250" s="291" t="s">
        <v>0</v>
      </c>
      <c r="C250" s="293">
        <v>2759</v>
      </c>
      <c r="D250" s="2">
        <v>2277</v>
      </c>
      <c r="E250" s="2">
        <v>2277</v>
      </c>
      <c r="F250" s="2">
        <v>2277</v>
      </c>
      <c r="G250" s="2">
        <v>2277</v>
      </c>
      <c r="H250" s="2">
        <v>2277</v>
      </c>
      <c r="I250" s="2">
        <v>2277</v>
      </c>
      <c r="J250" s="2">
        <v>2277</v>
      </c>
      <c r="K250" s="2">
        <v>2277</v>
      </c>
      <c r="L250" s="2">
        <v>2277</v>
      </c>
      <c r="Y250" t="str">
        <f t="shared" ref="Y250" si="236">IF(EXACT(A249,UPPER(A249)),"Elected","Excluded")</f>
        <v>Elected</v>
      </c>
      <c r="AC250">
        <v>4</v>
      </c>
      <c r="AD250">
        <v>3</v>
      </c>
    </row>
    <row r="251" spans="1:37" x14ac:dyDescent="0.35">
      <c r="A251" s="291" t="s">
        <v>2903</v>
      </c>
      <c r="B251" s="291" t="s">
        <v>33</v>
      </c>
      <c r="C251" s="293">
        <v>911</v>
      </c>
      <c r="D251" s="1">
        <v>18</v>
      </c>
      <c r="E251" s="1">
        <v>13</v>
      </c>
      <c r="F251" s="1">
        <v>14</v>
      </c>
      <c r="G251" s="1">
        <v>203</v>
      </c>
      <c r="H251" s="1">
        <v>28</v>
      </c>
      <c r="I251" s="1">
        <v>265</v>
      </c>
      <c r="J251" s="1">
        <v>22</v>
      </c>
      <c r="K251" s="1">
        <v>37</v>
      </c>
      <c r="L251" s="1">
        <v>89</v>
      </c>
      <c r="X251" t="str">
        <f t="shared" ref="X251" si="237">LEFT(MID(A251,FIND("(",A251)+1,LEN(A251)),FIND(")",MID(A251,FIND("(",A251)+1,LEN(A251)))-1)</f>
        <v>NON-P</v>
      </c>
      <c r="Z251" t="str">
        <f t="shared" ref="Z251" si="238">Y252</f>
        <v>Excluded</v>
      </c>
    </row>
    <row r="252" spans="1:37" x14ac:dyDescent="0.35">
      <c r="A252" s="291" t="s">
        <v>0</v>
      </c>
      <c r="B252" s="291" t="s">
        <v>0</v>
      </c>
      <c r="C252" s="293">
        <v>911</v>
      </c>
      <c r="D252" s="2">
        <v>929</v>
      </c>
      <c r="E252" s="2">
        <v>942</v>
      </c>
      <c r="F252" s="2">
        <v>956</v>
      </c>
      <c r="G252" s="2">
        <v>1159</v>
      </c>
      <c r="H252" s="2">
        <v>1187</v>
      </c>
      <c r="I252" s="2">
        <v>1452</v>
      </c>
      <c r="J252" s="2">
        <v>1474</v>
      </c>
      <c r="K252" s="2">
        <v>1511</v>
      </c>
      <c r="L252" s="2">
        <v>1600</v>
      </c>
      <c r="Y252" t="str">
        <f t="shared" ref="Y252" si="239">IF(EXACT(A251,UPPER(A251)),"Elected","Excluded")</f>
        <v>Excluded</v>
      </c>
    </row>
    <row r="253" spans="1:37" x14ac:dyDescent="0.35">
      <c r="A253" s="291" t="s">
        <v>659</v>
      </c>
      <c r="B253" s="291" t="s">
        <v>33</v>
      </c>
      <c r="C253" s="293">
        <v>939</v>
      </c>
      <c r="D253" s="1">
        <v>66</v>
      </c>
      <c r="E253" s="1">
        <v>23</v>
      </c>
      <c r="F253" s="1">
        <v>3</v>
      </c>
      <c r="G253" s="1">
        <v>3</v>
      </c>
      <c r="H253" s="1">
        <v>5</v>
      </c>
      <c r="I253" s="1">
        <v>49</v>
      </c>
      <c r="J253" s="1">
        <v>8</v>
      </c>
      <c r="K253" s="1">
        <v>-1096</v>
      </c>
      <c r="L253" s="1">
        <v>0</v>
      </c>
      <c r="X253" t="str">
        <f t="shared" ref="X253" si="240">LEFT(MID(A253,FIND("(",A253)+1,LEN(A253)),FIND(")",MID(A253,FIND("(",A253)+1,LEN(A253)))-1)</f>
        <v>FG</v>
      </c>
      <c r="Z253" t="str">
        <f t="shared" ref="Z253" si="241">Y254</f>
        <v>Excluded</v>
      </c>
    </row>
    <row r="254" spans="1:37" x14ac:dyDescent="0.35">
      <c r="A254" s="291" t="s">
        <v>0</v>
      </c>
      <c r="B254" s="291" t="s">
        <v>0</v>
      </c>
      <c r="C254" s="293">
        <v>939</v>
      </c>
      <c r="D254" s="2">
        <v>1005</v>
      </c>
      <c r="E254" s="2">
        <v>1028</v>
      </c>
      <c r="F254" s="2">
        <v>1031</v>
      </c>
      <c r="G254" s="2">
        <v>1034</v>
      </c>
      <c r="H254" s="2">
        <v>1039</v>
      </c>
      <c r="I254" s="2">
        <v>1088</v>
      </c>
      <c r="J254" s="2">
        <v>1096</v>
      </c>
      <c r="K254" s="2">
        <v>0</v>
      </c>
      <c r="L254" s="2">
        <v>0</v>
      </c>
      <c r="Y254" t="str">
        <f t="shared" ref="Y254" si="242">IF(EXACT(A253,UPPER(A253)),"Elected","Excluded")</f>
        <v>Excluded</v>
      </c>
    </row>
    <row r="255" spans="1:37" x14ac:dyDescent="0.35">
      <c r="A255" s="291" t="s">
        <v>2878</v>
      </c>
      <c r="B255" s="291" t="s">
        <v>33</v>
      </c>
      <c r="C255" s="293">
        <v>943</v>
      </c>
      <c r="D255" s="1">
        <v>32</v>
      </c>
      <c r="E255" s="1">
        <v>71</v>
      </c>
      <c r="F255" s="1">
        <v>42</v>
      </c>
      <c r="G255" s="1">
        <v>12</v>
      </c>
      <c r="H255" s="1">
        <v>30</v>
      </c>
      <c r="I255" s="1">
        <v>34</v>
      </c>
      <c r="J255" s="1">
        <v>30</v>
      </c>
      <c r="K255" s="1">
        <v>135</v>
      </c>
      <c r="L255" s="1">
        <v>-1329</v>
      </c>
      <c r="X255" t="str">
        <f t="shared" ref="X255" si="243">LEFT(MID(A255,FIND("(",A255)+1,LEN(A255)),FIND(")",MID(A255,FIND("(",A255)+1,LEN(A255)))-1)</f>
        <v>LAB</v>
      </c>
      <c r="Z255" t="str">
        <f>Y256</f>
        <v>Excluded</v>
      </c>
    </row>
    <row r="256" spans="1:37" x14ac:dyDescent="0.35">
      <c r="A256" s="291" t="s">
        <v>0</v>
      </c>
      <c r="B256" s="291" t="s">
        <v>0</v>
      </c>
      <c r="C256" s="293">
        <v>943</v>
      </c>
      <c r="D256" s="2">
        <v>975</v>
      </c>
      <c r="E256" s="2">
        <v>1046</v>
      </c>
      <c r="F256" s="2">
        <v>1088</v>
      </c>
      <c r="G256" s="2">
        <v>1100</v>
      </c>
      <c r="H256" s="2">
        <v>1130</v>
      </c>
      <c r="I256" s="2">
        <v>1164</v>
      </c>
      <c r="J256" s="2">
        <v>1194</v>
      </c>
      <c r="K256" s="2">
        <v>1329</v>
      </c>
      <c r="L256" s="2">
        <v>0</v>
      </c>
      <c r="Y256" t="str">
        <f t="shared" ref="Y256" si="244">IF(EXACT(A255,UPPER(A255)),"Elected","Excluded")</f>
        <v>Excluded</v>
      </c>
    </row>
    <row r="257" spans="1:26" x14ac:dyDescent="0.35">
      <c r="A257" s="291" t="s">
        <v>2866</v>
      </c>
      <c r="B257" s="291" t="s">
        <v>33</v>
      </c>
      <c r="C257" s="293">
        <v>359</v>
      </c>
      <c r="D257" s="1">
        <v>13</v>
      </c>
      <c r="E257" s="1">
        <v>-372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X257" t="str">
        <f t="shared" ref="X257" si="245">LEFT(MID(A257,FIND("(",A257)+1,LEN(A257)),FIND(")",MID(A257,FIND("(",A257)+1,LEN(A257)))-1)</f>
        <v>GRN</v>
      </c>
      <c r="Z257" t="str">
        <f t="shared" ref="Z257" si="246">Y258</f>
        <v>Excluded</v>
      </c>
    </row>
    <row r="258" spans="1:26" x14ac:dyDescent="0.35">
      <c r="A258" s="291" t="s">
        <v>0</v>
      </c>
      <c r="B258" s="291" t="s">
        <v>0</v>
      </c>
      <c r="C258" s="293">
        <v>359</v>
      </c>
      <c r="D258" s="2">
        <v>372</v>
      </c>
      <c r="E258" s="2">
        <v>0</v>
      </c>
      <c r="F258" s="2">
        <v>0</v>
      </c>
      <c r="G258" s="2">
        <v>0</v>
      </c>
      <c r="H258" s="2">
        <v>0</v>
      </c>
      <c r="I258" s="2">
        <v>0</v>
      </c>
      <c r="J258" s="2">
        <v>0</v>
      </c>
      <c r="K258" s="2">
        <v>0</v>
      </c>
      <c r="L258" s="2">
        <v>0</v>
      </c>
      <c r="Y258" t="str">
        <f t="shared" ref="Y258" si="247">IF(EXACT(A257,UPPER(A257)),"Elected","Excluded")</f>
        <v>Excluded</v>
      </c>
    </row>
    <row r="259" spans="1:26" x14ac:dyDescent="0.35">
      <c r="A259" s="291" t="s">
        <v>660</v>
      </c>
      <c r="B259" s="291" t="s">
        <v>31</v>
      </c>
      <c r="C259" s="293">
        <v>675</v>
      </c>
      <c r="D259" s="1">
        <v>11</v>
      </c>
      <c r="E259" s="1">
        <v>11</v>
      </c>
      <c r="F259" s="1">
        <v>40</v>
      </c>
      <c r="G259" s="1">
        <v>10</v>
      </c>
      <c r="H259" s="1">
        <v>287</v>
      </c>
      <c r="I259" s="1">
        <v>34</v>
      </c>
      <c r="J259" s="1">
        <v>-1068</v>
      </c>
      <c r="K259" s="1">
        <v>0</v>
      </c>
      <c r="L259" s="1">
        <v>0</v>
      </c>
      <c r="X259" t="str">
        <f t="shared" ref="X259" si="248">LEFT(MID(A259,FIND("(",A259)+1,LEN(A259)),FIND(")",MID(A259,FIND("(",A259)+1,LEN(A259)))-1)</f>
        <v>SF</v>
      </c>
      <c r="Z259" t="str">
        <f t="shared" ref="Z259" si="249">Y260</f>
        <v>Excluded</v>
      </c>
    </row>
    <row r="260" spans="1:26" x14ac:dyDescent="0.35">
      <c r="A260" s="291" t="s">
        <v>0</v>
      </c>
      <c r="B260" s="291" t="s">
        <v>0</v>
      </c>
      <c r="C260" s="293">
        <v>675</v>
      </c>
      <c r="D260" s="2">
        <v>686</v>
      </c>
      <c r="E260" s="2">
        <v>697</v>
      </c>
      <c r="F260" s="2">
        <v>737</v>
      </c>
      <c r="G260" s="2">
        <v>747</v>
      </c>
      <c r="H260" s="2">
        <v>1034</v>
      </c>
      <c r="I260" s="2">
        <v>1068</v>
      </c>
      <c r="J260" s="2">
        <v>0</v>
      </c>
      <c r="K260" s="2">
        <v>0</v>
      </c>
      <c r="L260" s="2">
        <v>0</v>
      </c>
      <c r="Y260" t="str">
        <f t="shared" ref="Y260" si="250">IF(EXACT(A259,UPPER(A259)),"Elected","Excluded")</f>
        <v>Excluded</v>
      </c>
    </row>
    <row r="261" spans="1:26" x14ac:dyDescent="0.35">
      <c r="A261" s="291" t="s">
        <v>661</v>
      </c>
      <c r="B261" s="291" t="s">
        <v>33</v>
      </c>
      <c r="C261" s="293">
        <v>992</v>
      </c>
      <c r="D261" s="1">
        <v>23</v>
      </c>
      <c r="E261" s="1">
        <v>13</v>
      </c>
      <c r="F261" s="1">
        <v>42</v>
      </c>
      <c r="G261" s="1">
        <v>15</v>
      </c>
      <c r="H261" s="1">
        <v>204</v>
      </c>
      <c r="I261" s="1">
        <v>48</v>
      </c>
      <c r="J261" s="1">
        <v>773</v>
      </c>
      <c r="K261" s="1">
        <v>25</v>
      </c>
      <c r="L261" s="1">
        <v>130</v>
      </c>
      <c r="X261" t="str">
        <f t="shared" ref="X261" si="251">LEFT(MID(A261,FIND("(",A261)+1,LEN(A261)),FIND(")",MID(A261,FIND("(",A261)+1,LEN(A261)))-1)</f>
        <v>SF</v>
      </c>
      <c r="Z261" t="str">
        <f t="shared" ref="Z261" si="252">Y262</f>
        <v>Elected</v>
      </c>
    </row>
    <row r="262" spans="1:26" x14ac:dyDescent="0.35">
      <c r="A262" s="291" t="s">
        <v>0</v>
      </c>
      <c r="B262" s="291" t="s">
        <v>0</v>
      </c>
      <c r="C262" s="293">
        <v>992</v>
      </c>
      <c r="D262" s="2">
        <v>1015</v>
      </c>
      <c r="E262" s="2">
        <v>1028</v>
      </c>
      <c r="F262" s="2">
        <v>1070</v>
      </c>
      <c r="G262" s="2">
        <v>1085</v>
      </c>
      <c r="H262" s="2">
        <v>1289</v>
      </c>
      <c r="I262" s="2">
        <v>1337</v>
      </c>
      <c r="J262" s="2">
        <v>2110</v>
      </c>
      <c r="K262" s="2">
        <v>2135</v>
      </c>
      <c r="L262" s="2">
        <v>2265</v>
      </c>
      <c r="Y262" t="str">
        <f t="shared" ref="Y262" si="253">IF(EXACT(A261,UPPER(A261)),"Elected","Excluded")</f>
        <v>Elected</v>
      </c>
    </row>
    <row r="263" spans="1:26" x14ac:dyDescent="0.35">
      <c r="A263" s="291" t="s">
        <v>662</v>
      </c>
      <c r="B263" s="291" t="s">
        <v>33</v>
      </c>
      <c r="C263" s="293">
        <v>466</v>
      </c>
      <c r="D263" s="1">
        <v>4</v>
      </c>
      <c r="E263" s="1">
        <v>7</v>
      </c>
      <c r="F263" s="1">
        <v>13</v>
      </c>
      <c r="G263" s="1">
        <v>-490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X263" t="str">
        <f t="shared" ref="X263" si="254">LEFT(MID(A263,FIND("(",A263)+1,LEN(A263)),FIND(")",MID(A263,FIND("(",A263)+1,LEN(A263)))-1)</f>
        <v>TIP</v>
      </c>
      <c r="Z263" t="str">
        <f t="shared" ref="Z263" si="255">Y264</f>
        <v>Excluded</v>
      </c>
    </row>
    <row r="264" spans="1:26" x14ac:dyDescent="0.35">
      <c r="A264" s="291" t="s">
        <v>0</v>
      </c>
      <c r="B264" s="291" t="s">
        <v>0</v>
      </c>
      <c r="C264" s="293">
        <v>466</v>
      </c>
      <c r="D264" s="2">
        <v>470</v>
      </c>
      <c r="E264" s="2">
        <v>477</v>
      </c>
      <c r="F264" s="2">
        <v>490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0</v>
      </c>
      <c r="Y264" t="str">
        <f t="shared" ref="Y264" si="256">IF(EXACT(A263,UPPER(A263)),"Elected","Excluded")</f>
        <v>Excluded</v>
      </c>
    </row>
    <row r="265" spans="1:26" x14ac:dyDescent="0.35">
      <c r="A265" s="291" t="s">
        <v>663</v>
      </c>
      <c r="B265" s="291" t="s">
        <v>31</v>
      </c>
      <c r="C265" s="293">
        <v>426</v>
      </c>
      <c r="D265" s="1">
        <v>5</v>
      </c>
      <c r="E265" s="1">
        <v>31</v>
      </c>
      <c r="F265" s="1">
        <v>-462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X265" t="str">
        <f t="shared" ref="X265" si="257">LEFT(MID(A265,FIND("(",A265)+1,LEN(A265)),FIND(")",MID(A265,FIND("(",A265)+1,LEN(A265)))-1)</f>
        <v>PBP</v>
      </c>
      <c r="Z265" t="str">
        <f t="shared" ref="Z265" si="258">Y266</f>
        <v>Excluded</v>
      </c>
    </row>
    <row r="266" spans="1:26" x14ac:dyDescent="0.35">
      <c r="A266" s="291" t="s">
        <v>0</v>
      </c>
      <c r="B266" s="291" t="s">
        <v>0</v>
      </c>
      <c r="C266" s="293">
        <v>426</v>
      </c>
      <c r="D266" s="2">
        <v>431</v>
      </c>
      <c r="E266" s="2">
        <v>462</v>
      </c>
      <c r="F266" s="2">
        <v>0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Y266" t="str">
        <f t="shared" ref="Y266" si="259">IF(EXACT(A265,UPPER(A265)),"Elected","Excluded")</f>
        <v>Excluded</v>
      </c>
    </row>
    <row r="267" spans="1:26" x14ac:dyDescent="0.35">
      <c r="A267" s="291" t="s">
        <v>664</v>
      </c>
      <c r="B267" s="291" t="s">
        <v>33</v>
      </c>
      <c r="C267" s="293">
        <v>1387</v>
      </c>
      <c r="D267" s="1">
        <v>24</v>
      </c>
      <c r="E267" s="1">
        <v>94</v>
      </c>
      <c r="F267" s="1">
        <v>189</v>
      </c>
      <c r="G267" s="1">
        <v>27</v>
      </c>
      <c r="H267" s="1">
        <v>60</v>
      </c>
      <c r="I267" s="1">
        <v>55</v>
      </c>
      <c r="J267" s="1">
        <v>72</v>
      </c>
      <c r="K267" s="1">
        <v>69</v>
      </c>
      <c r="L267" s="1">
        <v>453</v>
      </c>
      <c r="X267" t="str">
        <f t="shared" ref="X267" si="260">LEFT(MID(A267,FIND("(",A267)+1,LEN(A267)),FIND(")",MID(A267,FIND("(",A267)+1,LEN(A267)))-1)</f>
        <v>SD</v>
      </c>
      <c r="Z267" t="str">
        <f t="shared" ref="Z267" si="261">Y268</f>
        <v>Elected</v>
      </c>
    </row>
    <row r="268" spans="1:26" x14ac:dyDescent="0.35">
      <c r="A268" s="291" t="s">
        <v>0</v>
      </c>
      <c r="B268" s="291" t="s">
        <v>0</v>
      </c>
      <c r="C268" s="293">
        <v>1387</v>
      </c>
      <c r="D268" s="2">
        <v>1411</v>
      </c>
      <c r="E268" s="2">
        <v>1505</v>
      </c>
      <c r="F268" s="2">
        <v>1694</v>
      </c>
      <c r="G268" s="2">
        <v>1721</v>
      </c>
      <c r="H268" s="2">
        <v>1781</v>
      </c>
      <c r="I268" s="2">
        <v>1836</v>
      </c>
      <c r="J268" s="2">
        <v>1908</v>
      </c>
      <c r="K268" s="2">
        <v>1977</v>
      </c>
      <c r="L268" s="2">
        <v>2430</v>
      </c>
      <c r="Y268" t="str">
        <f t="shared" ref="Y268" si="262">IF(EXACT(A267,UPPER(A267)),"Elected","Excluded")</f>
        <v>Elected</v>
      </c>
    </row>
    <row r="269" spans="1:26" x14ac:dyDescent="0.35">
      <c r="A269" s="291" t="s">
        <v>2926</v>
      </c>
      <c r="B269" s="291" t="s">
        <v>33</v>
      </c>
      <c r="C269" s="293">
        <v>617</v>
      </c>
      <c r="D269" s="1">
        <v>12</v>
      </c>
      <c r="E269" s="1">
        <v>4</v>
      </c>
      <c r="F269" s="1">
        <v>14</v>
      </c>
      <c r="G269" s="1">
        <v>93</v>
      </c>
      <c r="H269" s="1">
        <v>15</v>
      </c>
      <c r="I269" s="1">
        <v>-755</v>
      </c>
      <c r="J269" s="1">
        <v>0</v>
      </c>
      <c r="K269" s="1">
        <v>0</v>
      </c>
      <c r="L269" s="1">
        <v>0</v>
      </c>
      <c r="X269" t="str">
        <f t="shared" ref="X269" si="263">LEFT(MID(A269,FIND("(",A269)+1,LEN(A269)),FIND(")",MID(A269,FIND("(",A269)+1,LEN(A269)))-1)</f>
        <v>ANT</v>
      </c>
      <c r="Z269" t="str">
        <f t="shared" ref="Z269" si="264">Y270</f>
        <v>Excluded</v>
      </c>
    </row>
    <row r="270" spans="1:26" x14ac:dyDescent="0.35">
      <c r="A270" s="291" t="s">
        <v>0</v>
      </c>
      <c r="B270" s="291" t="s">
        <v>0</v>
      </c>
      <c r="C270" s="293">
        <v>617</v>
      </c>
      <c r="D270" s="2">
        <v>629</v>
      </c>
      <c r="E270" s="2">
        <v>633</v>
      </c>
      <c r="F270" s="2">
        <v>647</v>
      </c>
      <c r="G270" s="2">
        <v>740</v>
      </c>
      <c r="H270" s="2">
        <v>755</v>
      </c>
      <c r="I270" s="2">
        <v>0</v>
      </c>
      <c r="J270" s="2">
        <v>0</v>
      </c>
      <c r="K270" s="2">
        <v>0</v>
      </c>
      <c r="L270" s="2">
        <v>0</v>
      </c>
      <c r="Y270" t="str">
        <f t="shared" ref="Y270" si="265">IF(EXACT(A269,UPPER(A269)),"Elected","Excluded")</f>
        <v>Excluded</v>
      </c>
    </row>
    <row r="271" spans="1:26" x14ac:dyDescent="0.35">
      <c r="A271" s="291" t="s">
        <v>665</v>
      </c>
      <c r="B271" s="291" t="s">
        <v>31</v>
      </c>
      <c r="C271" s="293">
        <v>636</v>
      </c>
      <c r="D271" s="1">
        <v>21</v>
      </c>
      <c r="E271" s="1">
        <v>9</v>
      </c>
      <c r="F271" s="1">
        <v>50</v>
      </c>
      <c r="G271" s="1">
        <v>14</v>
      </c>
      <c r="H271" s="1">
        <v>-730</v>
      </c>
      <c r="I271" s="1">
        <v>0</v>
      </c>
      <c r="J271" s="1">
        <v>0</v>
      </c>
      <c r="K271" s="1">
        <v>0</v>
      </c>
      <c r="L271" s="1">
        <v>0</v>
      </c>
      <c r="X271" t="str">
        <f t="shared" ref="X271" si="266">LEFT(MID(A271,FIND("(",A271)+1,LEN(A271)),FIND(")",MID(A271,FIND("(",A271)+1,LEN(A271)))-1)</f>
        <v>SF</v>
      </c>
      <c r="Z271" t="str">
        <f t="shared" ref="Z271" si="267">Y272</f>
        <v>Excluded</v>
      </c>
    </row>
    <row r="272" spans="1:26" x14ac:dyDescent="0.35">
      <c r="A272" s="291" t="s">
        <v>0</v>
      </c>
      <c r="B272" s="291" t="s">
        <v>0</v>
      </c>
      <c r="C272" s="293">
        <v>636</v>
      </c>
      <c r="D272" s="2">
        <v>657</v>
      </c>
      <c r="E272" s="2">
        <v>666</v>
      </c>
      <c r="F272" s="2">
        <v>716</v>
      </c>
      <c r="G272" s="2">
        <v>730</v>
      </c>
      <c r="H272" s="2">
        <v>0</v>
      </c>
      <c r="I272" s="2">
        <v>0</v>
      </c>
      <c r="J272" s="2">
        <v>0</v>
      </c>
      <c r="K272" s="2">
        <v>0</v>
      </c>
      <c r="L272" s="2">
        <v>0</v>
      </c>
      <c r="Y272" t="str">
        <f t="shared" ref="Y272" si="268">IF(EXACT(A271,UPPER(A271)),"Elected","Excluded")</f>
        <v>Excluded</v>
      </c>
    </row>
    <row r="273" spans="1:26" x14ac:dyDescent="0.35">
      <c r="A273" s="291" t="s">
        <v>666</v>
      </c>
      <c r="B273" s="291" t="s">
        <v>31</v>
      </c>
      <c r="C273" s="293">
        <v>1036</v>
      </c>
      <c r="D273" s="1">
        <v>31</v>
      </c>
      <c r="E273" s="1">
        <v>50</v>
      </c>
      <c r="F273" s="1">
        <v>10</v>
      </c>
      <c r="G273" s="1">
        <v>1</v>
      </c>
      <c r="H273" s="1">
        <v>29</v>
      </c>
      <c r="I273" s="1">
        <v>20</v>
      </c>
      <c r="J273" s="1">
        <v>20</v>
      </c>
      <c r="K273" s="1">
        <v>475</v>
      </c>
      <c r="L273" s="1">
        <v>235</v>
      </c>
      <c r="X273" t="str">
        <f t="shared" ref="X273" si="269">LEFT(MID(A273,FIND("(",A273)+1,LEN(A273)),FIND(")",MID(A273,FIND("(",A273)+1,LEN(A273)))-1)</f>
        <v>FG</v>
      </c>
      <c r="Z273" t="str">
        <f t="shared" ref="Z273" si="270">Y274</f>
        <v>Elected</v>
      </c>
    </row>
    <row r="274" spans="1:26" x14ac:dyDescent="0.35">
      <c r="A274" s="291" t="s">
        <v>0</v>
      </c>
      <c r="B274" s="291" t="s">
        <v>0</v>
      </c>
      <c r="C274" s="293">
        <v>1036</v>
      </c>
      <c r="D274" s="2">
        <v>1067</v>
      </c>
      <c r="E274" s="2">
        <v>1117</v>
      </c>
      <c r="F274" s="2">
        <v>1127</v>
      </c>
      <c r="G274" s="2">
        <v>1128</v>
      </c>
      <c r="H274" s="2">
        <v>1157</v>
      </c>
      <c r="I274" s="2">
        <v>1177</v>
      </c>
      <c r="J274" s="2">
        <v>1197</v>
      </c>
      <c r="K274" s="2">
        <v>1672</v>
      </c>
      <c r="L274" s="2">
        <v>1907</v>
      </c>
      <c r="Y274" t="str">
        <f t="shared" ref="Y274" si="271">IF(EXACT(A273,UPPER(A273)),"Elected","Excluded")</f>
        <v>Elected</v>
      </c>
    </row>
    <row r="275" spans="1:26" x14ac:dyDescent="0.35">
      <c r="A275" s="291" t="s">
        <v>47</v>
      </c>
      <c r="B275" s="291" t="s">
        <v>0</v>
      </c>
      <c r="C275" s="292">
        <v>0</v>
      </c>
      <c r="D275" s="1">
        <f>(D247+D249+D251+D253+D255+D257+D259+D261+D263+D265+D267+D269+D271+D273)*(-1)</f>
        <v>0</v>
      </c>
      <c r="E275" s="1">
        <f t="shared" ref="E275:L275" si="272">(E247+E249+E251+E253+E255+E257+E259+E261+E263+E265+E267+E269+E271+E273)*(-1)</f>
        <v>17</v>
      </c>
      <c r="F275" s="1">
        <f t="shared" si="272"/>
        <v>41</v>
      </c>
      <c r="G275" s="1">
        <f t="shared" si="272"/>
        <v>101</v>
      </c>
      <c r="H275" s="1">
        <f t="shared" si="272"/>
        <v>46</v>
      </c>
      <c r="I275" s="1">
        <f t="shared" si="272"/>
        <v>193</v>
      </c>
      <c r="J275" s="1">
        <f t="shared" si="272"/>
        <v>119</v>
      </c>
      <c r="K275" s="1">
        <f t="shared" si="272"/>
        <v>107</v>
      </c>
      <c r="L275" s="1">
        <f t="shared" si="272"/>
        <v>232</v>
      </c>
    </row>
    <row r="276" spans="1:26" x14ac:dyDescent="0.35">
      <c r="A276" s="291" t="s">
        <v>0</v>
      </c>
      <c r="B276" s="291" t="s">
        <v>0</v>
      </c>
      <c r="C276" s="293">
        <v>0</v>
      </c>
      <c r="D276" s="2">
        <v>0</v>
      </c>
      <c r="E276" s="2">
        <v>17</v>
      </c>
      <c r="F276" s="2">
        <v>58</v>
      </c>
      <c r="G276" s="2">
        <v>159</v>
      </c>
      <c r="H276" s="2">
        <v>205</v>
      </c>
      <c r="I276" s="2">
        <v>398</v>
      </c>
      <c r="J276" s="2">
        <v>517</v>
      </c>
      <c r="K276" s="2">
        <v>624</v>
      </c>
      <c r="L276" s="2">
        <v>856</v>
      </c>
    </row>
    <row r="277" spans="1:26" x14ac:dyDescent="0.35">
      <c r="A277" t="s">
        <v>48</v>
      </c>
      <c r="B277" t="s">
        <v>0</v>
      </c>
      <c r="C277" s="2">
        <v>13658</v>
      </c>
      <c r="D277" s="2">
        <v>13658</v>
      </c>
      <c r="E277" s="2">
        <v>13658</v>
      </c>
      <c r="F277" s="2">
        <v>13658</v>
      </c>
      <c r="G277" s="2">
        <v>13658</v>
      </c>
      <c r="H277" s="2">
        <v>13658</v>
      </c>
      <c r="I277" s="2">
        <v>13658</v>
      </c>
      <c r="J277" s="2">
        <v>13658</v>
      </c>
      <c r="K277" s="2">
        <v>13658</v>
      </c>
      <c r="L277" s="2">
        <v>13658</v>
      </c>
    </row>
    <row r="281" spans="1:26" x14ac:dyDescent="0.35">
      <c r="A281" t="s">
        <v>0</v>
      </c>
      <c r="B281" t="s">
        <v>0</v>
      </c>
      <c r="C281" t="s">
        <v>0</v>
      </c>
      <c r="D281" t="s">
        <v>0</v>
      </c>
      <c r="E281" t="s">
        <v>0</v>
      </c>
      <c r="F281" t="s">
        <v>0</v>
      </c>
      <c r="G281" t="s">
        <v>0</v>
      </c>
      <c r="H281" t="s">
        <v>0</v>
      </c>
      <c r="I281" t="s">
        <v>0</v>
      </c>
      <c r="J281" t="s">
        <v>0</v>
      </c>
      <c r="K281" t="s">
        <v>0</v>
      </c>
    </row>
    <row r="282" spans="1:26" x14ac:dyDescent="0.35">
      <c r="A282" t="s">
        <v>0</v>
      </c>
      <c r="B282" t="s">
        <v>0</v>
      </c>
      <c r="C282" t="s">
        <v>0</v>
      </c>
      <c r="D282" t="s">
        <v>0</v>
      </c>
      <c r="E282" t="s">
        <v>0</v>
      </c>
      <c r="F282" t="s">
        <v>0</v>
      </c>
      <c r="G282" t="s">
        <v>0</v>
      </c>
      <c r="H282" t="s">
        <v>0</v>
      </c>
      <c r="I282" t="s">
        <v>0</v>
      </c>
      <c r="J282" t="s">
        <v>0</v>
      </c>
      <c r="K282" t="s">
        <v>0</v>
      </c>
    </row>
    <row r="283" spans="1:26" x14ac:dyDescent="0.35">
      <c r="A283" t="s">
        <v>0</v>
      </c>
      <c r="B283" t="s">
        <v>0</v>
      </c>
      <c r="C283" t="s">
        <v>0</v>
      </c>
      <c r="D283" t="s">
        <v>0</v>
      </c>
      <c r="E283" t="s">
        <v>0</v>
      </c>
      <c r="F283" t="s">
        <v>0</v>
      </c>
      <c r="G283" t="s">
        <v>0</v>
      </c>
      <c r="H283" t="s">
        <v>0</v>
      </c>
      <c r="I283" t="s">
        <v>0</v>
      </c>
      <c r="J283" t="s">
        <v>0</v>
      </c>
      <c r="K283" t="s">
        <v>0</v>
      </c>
    </row>
    <row r="284" spans="1:26" x14ac:dyDescent="0.35">
      <c r="A284" t="s">
        <v>0</v>
      </c>
      <c r="B284" t="s">
        <v>0</v>
      </c>
      <c r="C284" t="s">
        <v>0</v>
      </c>
      <c r="D284" t="s">
        <v>0</v>
      </c>
      <c r="E284" t="s">
        <v>0</v>
      </c>
      <c r="F284" t="s">
        <v>0</v>
      </c>
      <c r="G284" t="s">
        <v>0</v>
      </c>
      <c r="H284" t="s">
        <v>0</v>
      </c>
      <c r="I284" t="s">
        <v>0</v>
      </c>
      <c r="J284" t="s">
        <v>0</v>
      </c>
      <c r="K284" t="s">
        <v>0</v>
      </c>
    </row>
    <row r="285" spans="1:26" x14ac:dyDescent="0.35">
      <c r="A285" t="s">
        <v>0</v>
      </c>
      <c r="B285" t="s">
        <v>0</v>
      </c>
      <c r="C285" t="s">
        <v>0</v>
      </c>
      <c r="D285" t="s">
        <v>0</v>
      </c>
      <c r="E285" t="s">
        <v>0</v>
      </c>
      <c r="F285" t="s">
        <v>0</v>
      </c>
      <c r="G285" t="s">
        <v>0</v>
      </c>
      <c r="H285" t="s">
        <v>0</v>
      </c>
      <c r="I285" t="s">
        <v>0</v>
      </c>
      <c r="J285" t="s">
        <v>0</v>
      </c>
      <c r="K285" t="s">
        <v>0</v>
      </c>
    </row>
    <row r="286" spans="1:26" x14ac:dyDescent="0.35">
      <c r="A286" t="s">
        <v>0</v>
      </c>
      <c r="B286" t="s">
        <v>0</v>
      </c>
      <c r="C286" t="s">
        <v>0</v>
      </c>
      <c r="D286" t="s">
        <v>0</v>
      </c>
      <c r="E286" t="s">
        <v>0</v>
      </c>
      <c r="F286" t="s">
        <v>0</v>
      </c>
      <c r="G286" t="s">
        <v>0</v>
      </c>
      <c r="H286" t="s">
        <v>0</v>
      </c>
      <c r="I286" t="s">
        <v>0</v>
      </c>
      <c r="J286" t="s">
        <v>0</v>
      </c>
      <c r="K286" t="s">
        <v>0</v>
      </c>
    </row>
    <row r="287" spans="1:26" x14ac:dyDescent="0.35">
      <c r="A287" t="s">
        <v>0</v>
      </c>
      <c r="B287" t="s">
        <v>0</v>
      </c>
      <c r="C287" t="s">
        <v>0</v>
      </c>
      <c r="D287" t="s">
        <v>0</v>
      </c>
      <c r="E287" t="s">
        <v>0</v>
      </c>
      <c r="F287" t="s">
        <v>0</v>
      </c>
      <c r="G287" t="s">
        <v>0</v>
      </c>
      <c r="H287" t="s">
        <v>0</v>
      </c>
      <c r="I287" t="s">
        <v>0</v>
      </c>
      <c r="J287" t="s">
        <v>0</v>
      </c>
      <c r="K287" t="s">
        <v>0</v>
      </c>
    </row>
    <row r="288" spans="1:26" x14ac:dyDescent="0.35">
      <c r="A288" s="291" t="s">
        <v>59</v>
      </c>
      <c r="B288" s="291" t="s">
        <v>2</v>
      </c>
      <c r="C288" s="291" t="s">
        <v>3</v>
      </c>
      <c r="D288" t="s">
        <v>4</v>
      </c>
      <c r="E288" t="s">
        <v>5</v>
      </c>
      <c r="F288" t="s">
        <v>6</v>
      </c>
      <c r="G288" t="s">
        <v>7</v>
      </c>
      <c r="H288" t="s">
        <v>8</v>
      </c>
      <c r="I288" t="s">
        <v>9</v>
      </c>
      <c r="J288" t="s">
        <v>10</v>
      </c>
      <c r="K288" t="s">
        <v>11</v>
      </c>
    </row>
    <row r="289" spans="1:37" x14ac:dyDescent="0.35">
      <c r="A289" s="291" t="s">
        <v>0</v>
      </c>
      <c r="B289" s="291" t="s">
        <v>0</v>
      </c>
      <c r="C289" s="291" t="s">
        <v>17</v>
      </c>
      <c r="D289" t="s">
        <v>667</v>
      </c>
      <c r="E289" t="s">
        <v>668</v>
      </c>
      <c r="F289" t="s">
        <v>669</v>
      </c>
      <c r="G289" t="s">
        <v>670</v>
      </c>
      <c r="H289" t="s">
        <v>671</v>
      </c>
      <c r="I289" t="s">
        <v>672</v>
      </c>
      <c r="J289" t="s">
        <v>673</v>
      </c>
      <c r="K289" t="s">
        <v>674</v>
      </c>
      <c r="AB289" t="s">
        <v>2526</v>
      </c>
      <c r="AC289" t="s">
        <v>2525</v>
      </c>
      <c r="AD289" t="s">
        <v>2524</v>
      </c>
      <c r="AE289" t="s">
        <v>2523</v>
      </c>
      <c r="AF289" t="s">
        <v>759</v>
      </c>
      <c r="AG289" t="s">
        <v>2522</v>
      </c>
      <c r="AH289" t="s">
        <v>2521</v>
      </c>
      <c r="AI289" t="s">
        <v>2520</v>
      </c>
      <c r="AJ289" t="s">
        <v>2519</v>
      </c>
      <c r="AK289" t="s">
        <v>2518</v>
      </c>
    </row>
    <row r="290" spans="1:37" x14ac:dyDescent="0.35">
      <c r="A290" s="291" t="s">
        <v>2879</v>
      </c>
      <c r="B290" s="291" t="s">
        <v>31</v>
      </c>
      <c r="C290" s="293">
        <v>1811</v>
      </c>
      <c r="D290" s="1">
        <v>1</v>
      </c>
      <c r="E290" s="1">
        <v>41</v>
      </c>
      <c r="F290" s="1">
        <v>24</v>
      </c>
      <c r="G290" s="1">
        <v>50</v>
      </c>
      <c r="H290" s="1">
        <v>73</v>
      </c>
      <c r="I290" s="1">
        <v>46</v>
      </c>
      <c r="J290" s="1">
        <v>15</v>
      </c>
      <c r="K290" s="1">
        <v>206</v>
      </c>
      <c r="X290" t="str">
        <f>LEFT(MID(A290,FIND("(",A290)+1,LEN(A290)),FIND(")",MID(A290,FIND("(",A290)+1,LEN(A290)))-1)</f>
        <v>LAB</v>
      </c>
      <c r="Z290" t="str">
        <f>Y291</f>
        <v>Elected</v>
      </c>
      <c r="AB290">
        <v>6</v>
      </c>
      <c r="AC290" s="238">
        <v>42747</v>
      </c>
      <c r="AD290" s="238">
        <f>AH290+AF290</f>
        <v>16898</v>
      </c>
      <c r="AE290" s="227">
        <f>SUM(AD290/AC290*100)</f>
        <v>39.530259433410528</v>
      </c>
      <c r="AF290">
        <v>301</v>
      </c>
      <c r="AG290" s="227">
        <f>SUM(AF290/AC290*100)</f>
        <v>0.70414298079397386</v>
      </c>
      <c r="AH290" s="238">
        <v>16597</v>
      </c>
      <c r="AI290">
        <v>15</v>
      </c>
      <c r="AJ290">
        <v>5</v>
      </c>
      <c r="AK290" s="227">
        <f>SUM(AJ290/AI290*100)</f>
        <v>33.333333333333329</v>
      </c>
    </row>
    <row r="291" spans="1:37" x14ac:dyDescent="0.35">
      <c r="A291" s="291" t="s">
        <v>0</v>
      </c>
      <c r="B291" s="291" t="s">
        <v>0</v>
      </c>
      <c r="C291" s="293">
        <v>1811</v>
      </c>
      <c r="D291" s="2">
        <v>1812</v>
      </c>
      <c r="E291" s="2">
        <v>1853</v>
      </c>
      <c r="F291" s="2">
        <v>1877</v>
      </c>
      <c r="G291" s="2">
        <v>1927</v>
      </c>
      <c r="H291" s="2">
        <v>2000</v>
      </c>
      <c r="I291" s="2">
        <v>2046</v>
      </c>
      <c r="J291" s="2">
        <v>2061</v>
      </c>
      <c r="K291" s="2">
        <v>2267</v>
      </c>
      <c r="Y291" t="str">
        <f>IF(EXACT(A290,UPPER(A290)),"Elected","Excluded")</f>
        <v>Elected</v>
      </c>
    </row>
    <row r="292" spans="1:37" x14ac:dyDescent="0.35">
      <c r="A292" s="291" t="s">
        <v>675</v>
      </c>
      <c r="B292" s="291" t="s">
        <v>33</v>
      </c>
      <c r="C292" s="293">
        <v>1047</v>
      </c>
      <c r="D292" s="1">
        <v>4</v>
      </c>
      <c r="E292" s="1">
        <v>289</v>
      </c>
      <c r="F292" s="1">
        <v>17</v>
      </c>
      <c r="G292" s="1">
        <v>7</v>
      </c>
      <c r="H292" s="1">
        <v>43</v>
      </c>
      <c r="I292" s="1">
        <v>31</v>
      </c>
      <c r="J292" s="1">
        <v>17</v>
      </c>
      <c r="K292" s="1">
        <v>-1455</v>
      </c>
      <c r="X292" t="str">
        <f t="shared" ref="X292" si="273">LEFT(MID(A292,FIND("(",A292)+1,LEN(A292)),FIND(")",MID(A292,FIND("(",A292)+1,LEN(A292)))-1)</f>
        <v>FF</v>
      </c>
      <c r="Z292" t="str">
        <f>Y293</f>
        <v>Excluded</v>
      </c>
      <c r="AC292" t="s">
        <v>3692</v>
      </c>
      <c r="AD292" t="s">
        <v>3706</v>
      </c>
    </row>
    <row r="293" spans="1:37" x14ac:dyDescent="0.35">
      <c r="A293" s="291" t="s">
        <v>0</v>
      </c>
      <c r="B293" s="291" t="s">
        <v>0</v>
      </c>
      <c r="C293" s="293">
        <v>1047</v>
      </c>
      <c r="D293" s="2">
        <v>1051</v>
      </c>
      <c r="E293" s="2">
        <v>1340</v>
      </c>
      <c r="F293" s="2">
        <v>1357</v>
      </c>
      <c r="G293" s="2">
        <v>1364</v>
      </c>
      <c r="H293" s="2">
        <v>1407</v>
      </c>
      <c r="I293" s="2">
        <v>1438</v>
      </c>
      <c r="J293" s="2">
        <v>1455</v>
      </c>
      <c r="K293" s="2">
        <v>0</v>
      </c>
      <c r="Y293" t="str">
        <f t="shared" ref="Y293" si="274">IF(EXACT(A292,UPPER(A292)),"Elected","Excluded")</f>
        <v>Excluded</v>
      </c>
      <c r="AC293">
        <v>4</v>
      </c>
      <c r="AD293">
        <v>3</v>
      </c>
    </row>
    <row r="294" spans="1:37" x14ac:dyDescent="0.35">
      <c r="A294" s="291" t="s">
        <v>676</v>
      </c>
      <c r="B294" s="291" t="s">
        <v>31</v>
      </c>
      <c r="C294" s="293">
        <v>523</v>
      </c>
      <c r="D294" s="1">
        <v>5</v>
      </c>
      <c r="E294" s="1">
        <v>-528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X294" t="str">
        <f t="shared" ref="X294" si="275">LEFT(MID(A294,FIND("(",A294)+1,LEN(A294)),FIND(")",MID(A294,FIND("(",A294)+1,LEN(A294)))-1)</f>
        <v>FF</v>
      </c>
      <c r="Z294" t="str">
        <f t="shared" ref="Z294" si="276">Y295</f>
        <v>Excluded</v>
      </c>
    </row>
    <row r="295" spans="1:37" x14ac:dyDescent="0.35">
      <c r="A295" s="291" t="s">
        <v>0</v>
      </c>
      <c r="B295" s="291" t="s">
        <v>0</v>
      </c>
      <c r="C295" s="293">
        <v>523</v>
      </c>
      <c r="D295" s="2">
        <v>528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  <c r="Y295" t="str">
        <f t="shared" ref="Y295" si="277">IF(EXACT(A294,UPPER(A294)),"Elected","Excluded")</f>
        <v>Excluded</v>
      </c>
    </row>
    <row r="296" spans="1:37" x14ac:dyDescent="0.35">
      <c r="A296" s="291" t="s">
        <v>677</v>
      </c>
      <c r="B296" s="291" t="s">
        <v>31</v>
      </c>
      <c r="C296" s="293">
        <v>895</v>
      </c>
      <c r="D296" s="1">
        <v>4</v>
      </c>
      <c r="E296" s="1">
        <v>4</v>
      </c>
      <c r="F296" s="1">
        <v>434</v>
      </c>
      <c r="G296" s="1">
        <v>109</v>
      </c>
      <c r="H296" s="1">
        <v>100</v>
      </c>
      <c r="I296" s="1">
        <v>113</v>
      </c>
      <c r="J296" s="1">
        <v>53</v>
      </c>
      <c r="K296" s="1">
        <v>48</v>
      </c>
      <c r="X296" t="str">
        <f t="shared" ref="X296" si="278">LEFT(MID(A296,FIND("(",A296)+1,LEN(A296)),FIND(")",MID(A296,FIND("(",A296)+1,LEN(A296)))-1)</f>
        <v>SF</v>
      </c>
      <c r="Z296" t="str">
        <f t="shared" ref="Z296" si="279">Y297</f>
        <v>Excluded</v>
      </c>
    </row>
    <row r="297" spans="1:37" x14ac:dyDescent="0.35">
      <c r="A297" s="291" t="s">
        <v>0</v>
      </c>
      <c r="B297" s="291" t="s">
        <v>0</v>
      </c>
      <c r="C297" s="293">
        <v>895</v>
      </c>
      <c r="D297" s="2">
        <v>899</v>
      </c>
      <c r="E297" s="2">
        <v>903</v>
      </c>
      <c r="F297" s="2">
        <v>1337</v>
      </c>
      <c r="G297" s="2">
        <v>1446</v>
      </c>
      <c r="H297" s="2">
        <v>1546</v>
      </c>
      <c r="I297" s="2">
        <v>1659</v>
      </c>
      <c r="J297" s="2">
        <v>1712</v>
      </c>
      <c r="K297" s="2">
        <v>1760</v>
      </c>
      <c r="Y297" t="str">
        <f t="shared" ref="Y297" si="280">IF(EXACT(A296,UPPER(A296)),"Elected","Excluded")</f>
        <v>Excluded</v>
      </c>
    </row>
    <row r="298" spans="1:37" x14ac:dyDescent="0.35">
      <c r="A298" s="291" t="s">
        <v>2905</v>
      </c>
      <c r="B298" s="291" t="s">
        <v>33</v>
      </c>
      <c r="C298" s="293">
        <v>887</v>
      </c>
      <c r="D298" s="1">
        <v>71</v>
      </c>
      <c r="E298" s="1">
        <v>5</v>
      </c>
      <c r="F298" s="1">
        <v>35</v>
      </c>
      <c r="G298" s="1">
        <v>47</v>
      </c>
      <c r="H298" s="1">
        <v>-1045</v>
      </c>
      <c r="I298" s="1">
        <v>0</v>
      </c>
      <c r="J298" s="1">
        <v>0</v>
      </c>
      <c r="K298" s="1">
        <v>0</v>
      </c>
      <c r="X298" t="str">
        <f t="shared" ref="X298" si="281">LEFT(MID(A298,FIND("(",A298)+1,LEN(A298)),FIND(")",MID(A298,FIND("(",A298)+1,LEN(A298)))-1)</f>
        <v>NON-P</v>
      </c>
      <c r="Z298" t="str">
        <f>Y299</f>
        <v>Excluded</v>
      </c>
    </row>
    <row r="299" spans="1:37" x14ac:dyDescent="0.35">
      <c r="A299" s="291" t="s">
        <v>0</v>
      </c>
      <c r="B299" s="291" t="s">
        <v>0</v>
      </c>
      <c r="C299" s="293">
        <v>887</v>
      </c>
      <c r="D299" s="2">
        <v>958</v>
      </c>
      <c r="E299" s="2">
        <v>963</v>
      </c>
      <c r="F299" s="2">
        <v>998</v>
      </c>
      <c r="G299" s="2">
        <v>1045</v>
      </c>
      <c r="H299" s="2">
        <v>0</v>
      </c>
      <c r="I299" s="2">
        <v>0</v>
      </c>
      <c r="J299" s="2">
        <v>0</v>
      </c>
      <c r="K299" s="2">
        <v>0</v>
      </c>
      <c r="Y299" t="str">
        <f t="shared" ref="Y299" si="282">IF(EXACT(A298,UPPER(A298)),"Elected","Excluded")</f>
        <v>Excluded</v>
      </c>
    </row>
    <row r="300" spans="1:37" x14ac:dyDescent="0.35">
      <c r="A300" s="291" t="s">
        <v>2906</v>
      </c>
      <c r="B300" s="291" t="s">
        <v>33</v>
      </c>
      <c r="C300" s="293">
        <v>44</v>
      </c>
      <c r="D300" s="1">
        <v>-44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X300" t="str">
        <f t="shared" ref="X300" si="283">LEFT(MID(A300,FIND("(",A300)+1,LEN(A300)),FIND(")",MID(A300,FIND("(",A300)+1,LEN(A300)))-1)</f>
        <v>NON-P</v>
      </c>
      <c r="Z300" t="str">
        <f t="shared" ref="Z300" si="284">Y301</f>
        <v>Excluded</v>
      </c>
    </row>
    <row r="301" spans="1:37" x14ac:dyDescent="0.35">
      <c r="A301" s="291" t="s">
        <v>0</v>
      </c>
      <c r="B301" s="291" t="s">
        <v>0</v>
      </c>
      <c r="C301" s="293">
        <v>44</v>
      </c>
      <c r="D301" s="2">
        <v>0</v>
      </c>
      <c r="E301" s="2">
        <v>0</v>
      </c>
      <c r="F301" s="2">
        <v>0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Y301" t="str">
        <f t="shared" ref="Y301" si="285">IF(EXACT(A300,UPPER(A300)),"Elected","Excluded")</f>
        <v>Excluded</v>
      </c>
    </row>
    <row r="302" spans="1:37" x14ac:dyDescent="0.35">
      <c r="A302" s="291" t="s">
        <v>678</v>
      </c>
      <c r="B302" s="291" t="s">
        <v>33</v>
      </c>
      <c r="C302" s="293">
        <v>1786</v>
      </c>
      <c r="D302" s="1">
        <v>22</v>
      </c>
      <c r="E302" s="1">
        <v>7</v>
      </c>
      <c r="F302" s="1">
        <v>43</v>
      </c>
      <c r="G302" s="1">
        <v>177</v>
      </c>
      <c r="H302" s="1">
        <v>196</v>
      </c>
      <c r="I302" s="1">
        <v>396</v>
      </c>
      <c r="J302" s="1">
        <v>-255</v>
      </c>
      <c r="K302" s="1">
        <v>0</v>
      </c>
      <c r="X302" t="str">
        <f t="shared" ref="X302" si="286">LEFT(MID(A302,FIND("(",A302)+1,LEN(A302)),FIND(")",MID(A302,FIND("(",A302)+1,LEN(A302)))-1)</f>
        <v>RTC</v>
      </c>
      <c r="Z302" t="str">
        <f t="shared" ref="Z302" si="287">Y303</f>
        <v>Elected</v>
      </c>
    </row>
    <row r="303" spans="1:37" x14ac:dyDescent="0.35">
      <c r="A303" s="291" t="s">
        <v>0</v>
      </c>
      <c r="B303" s="291" t="s">
        <v>0</v>
      </c>
      <c r="C303" s="293">
        <v>1786</v>
      </c>
      <c r="D303" s="2">
        <v>1808</v>
      </c>
      <c r="E303" s="2">
        <v>1815</v>
      </c>
      <c r="F303" s="2">
        <v>1858</v>
      </c>
      <c r="G303" s="2">
        <v>2035</v>
      </c>
      <c r="H303" s="2">
        <v>2231</v>
      </c>
      <c r="I303" s="2">
        <v>2627</v>
      </c>
      <c r="J303" s="2">
        <v>2372</v>
      </c>
      <c r="K303" s="2">
        <v>2372</v>
      </c>
      <c r="Y303" t="str">
        <f t="shared" ref="Y303" si="288">IF(EXACT(A302,UPPER(A302)),"Elected","Excluded")</f>
        <v>Elected</v>
      </c>
    </row>
    <row r="304" spans="1:37" x14ac:dyDescent="0.35">
      <c r="A304" s="291" t="s">
        <v>679</v>
      </c>
      <c r="B304" s="291" t="s">
        <v>33</v>
      </c>
      <c r="C304" s="293">
        <v>1652</v>
      </c>
      <c r="D304" s="1">
        <v>7</v>
      </c>
      <c r="E304" s="1">
        <v>9</v>
      </c>
      <c r="F304" s="1">
        <v>32</v>
      </c>
      <c r="G304" s="1">
        <v>197</v>
      </c>
      <c r="H304" s="1">
        <v>69</v>
      </c>
      <c r="I304" s="1">
        <v>53</v>
      </c>
      <c r="J304" s="1">
        <v>28</v>
      </c>
      <c r="K304" s="1">
        <v>86</v>
      </c>
      <c r="X304" t="str">
        <f t="shared" ref="X304" si="289">LEFT(MID(A304,FIND("(",A304)+1,LEN(A304)),FIND(")",MID(A304,FIND("(",A304)+1,LEN(A304)))-1)</f>
        <v>SD</v>
      </c>
      <c r="Z304" t="str">
        <f t="shared" ref="Z304" si="290">Y305</f>
        <v>Elected</v>
      </c>
    </row>
    <row r="305" spans="1:26" x14ac:dyDescent="0.35">
      <c r="A305" s="291" t="s">
        <v>0</v>
      </c>
      <c r="B305" s="291" t="s">
        <v>0</v>
      </c>
      <c r="C305" s="293">
        <v>1652</v>
      </c>
      <c r="D305" s="2">
        <v>1659</v>
      </c>
      <c r="E305" s="2">
        <v>1668</v>
      </c>
      <c r="F305" s="2">
        <v>1700</v>
      </c>
      <c r="G305" s="2">
        <v>1897</v>
      </c>
      <c r="H305" s="2">
        <v>1966</v>
      </c>
      <c r="I305" s="2">
        <v>2019</v>
      </c>
      <c r="J305" s="2">
        <v>2047</v>
      </c>
      <c r="K305" s="2">
        <v>2133</v>
      </c>
      <c r="Y305" t="str">
        <f t="shared" ref="Y305" si="291">IF(EXACT(A304,UPPER(A304)),"Elected","Excluded")</f>
        <v>Elected</v>
      </c>
    </row>
    <row r="306" spans="1:26" x14ac:dyDescent="0.35">
      <c r="A306" s="291" t="s">
        <v>680</v>
      </c>
      <c r="B306" s="291" t="s">
        <v>33</v>
      </c>
      <c r="C306" s="293">
        <v>1540</v>
      </c>
      <c r="D306" s="1">
        <v>8</v>
      </c>
      <c r="E306" s="1">
        <v>74</v>
      </c>
      <c r="F306" s="1">
        <v>3</v>
      </c>
      <c r="G306" s="1">
        <v>2</v>
      </c>
      <c r="H306" s="1">
        <v>22</v>
      </c>
      <c r="I306" s="1">
        <v>20</v>
      </c>
      <c r="J306" s="1">
        <v>11</v>
      </c>
      <c r="K306" s="1">
        <v>453</v>
      </c>
      <c r="X306" t="str">
        <f t="shared" ref="X306" si="292">LEFT(MID(A306,FIND("(",A306)+1,LEN(A306)),FIND(")",MID(A306,FIND("(",A306)+1,LEN(A306)))-1)</f>
        <v>FG</v>
      </c>
      <c r="Z306" t="str">
        <f t="shared" ref="Z306" si="293">Y307</f>
        <v>Elected</v>
      </c>
    </row>
    <row r="307" spans="1:26" x14ac:dyDescent="0.35">
      <c r="A307" s="291" t="s">
        <v>0</v>
      </c>
      <c r="B307" s="291" t="s">
        <v>0</v>
      </c>
      <c r="C307" s="293">
        <v>1540</v>
      </c>
      <c r="D307" s="2">
        <v>1548</v>
      </c>
      <c r="E307" s="2">
        <v>1622</v>
      </c>
      <c r="F307" s="2">
        <v>1625</v>
      </c>
      <c r="G307" s="2">
        <v>1627</v>
      </c>
      <c r="H307" s="2">
        <v>1649</v>
      </c>
      <c r="I307" s="2">
        <v>1669</v>
      </c>
      <c r="J307" s="2">
        <v>1680</v>
      </c>
      <c r="K307" s="2">
        <v>2133</v>
      </c>
      <c r="Y307" t="str">
        <f t="shared" ref="Y307" si="294">IF(EXACT(A306,UPPER(A306)),"Elected","Excluded")</f>
        <v>Elected</v>
      </c>
    </row>
    <row r="308" spans="1:26" x14ac:dyDescent="0.35">
      <c r="A308" s="291" t="s">
        <v>681</v>
      </c>
      <c r="B308" s="291" t="s">
        <v>33</v>
      </c>
      <c r="C308" s="293">
        <v>711</v>
      </c>
      <c r="D308" s="1">
        <v>8</v>
      </c>
      <c r="E308" s="1">
        <v>2</v>
      </c>
      <c r="F308" s="1">
        <v>37</v>
      </c>
      <c r="G308" s="1">
        <v>-758</v>
      </c>
      <c r="H308" s="1">
        <v>0</v>
      </c>
      <c r="I308" s="1">
        <v>0</v>
      </c>
      <c r="J308" s="1">
        <v>0</v>
      </c>
      <c r="K308" s="1">
        <v>0</v>
      </c>
      <c r="X308" t="str">
        <f t="shared" ref="X308" si="295">LEFT(MID(A308,FIND("(",A308)+1,LEN(A308)),FIND(")",MID(A308,FIND("(",A308)+1,LEN(A308)))-1)</f>
        <v>PBP</v>
      </c>
      <c r="Z308" t="str">
        <f t="shared" ref="Z308" si="296">Y309</f>
        <v>Excluded</v>
      </c>
    </row>
    <row r="309" spans="1:26" x14ac:dyDescent="0.35">
      <c r="A309" s="291" t="s">
        <v>0</v>
      </c>
      <c r="B309" s="291" t="s">
        <v>0</v>
      </c>
      <c r="C309" s="293">
        <v>711</v>
      </c>
      <c r="D309" s="2">
        <v>719</v>
      </c>
      <c r="E309" s="2">
        <v>721</v>
      </c>
      <c r="F309" s="2">
        <v>758</v>
      </c>
      <c r="G309" s="2">
        <v>0</v>
      </c>
      <c r="H309" s="2">
        <v>0</v>
      </c>
      <c r="I309" s="2">
        <v>0</v>
      </c>
      <c r="J309" s="2">
        <v>0</v>
      </c>
      <c r="K309" s="2">
        <v>0</v>
      </c>
      <c r="Y309" t="str">
        <f t="shared" ref="Y309" si="297">IF(EXACT(A308,UPPER(A308)),"Elected","Excluded")</f>
        <v>Excluded</v>
      </c>
    </row>
    <row r="310" spans="1:26" x14ac:dyDescent="0.35">
      <c r="A310" s="291" t="s">
        <v>2867</v>
      </c>
      <c r="B310" s="291" t="s">
        <v>31</v>
      </c>
      <c r="C310" s="293">
        <v>2026</v>
      </c>
      <c r="D310" s="1">
        <v>4</v>
      </c>
      <c r="E310" s="1">
        <v>22</v>
      </c>
      <c r="F310" s="1">
        <v>15</v>
      </c>
      <c r="G310" s="1">
        <v>65</v>
      </c>
      <c r="H310" s="1">
        <v>37</v>
      </c>
      <c r="I310" s="1">
        <v>29</v>
      </c>
      <c r="J310" s="1">
        <v>4</v>
      </c>
      <c r="K310" s="1">
        <v>150</v>
      </c>
      <c r="X310" t="str">
        <f t="shared" ref="X310" si="298">LEFT(MID(A310,FIND("(",A310)+1,LEN(A310)),FIND(")",MID(A310,FIND("(",A310)+1,LEN(A310)))-1)</f>
        <v>GRN</v>
      </c>
      <c r="Z310" t="str">
        <f t="shared" ref="Z310" si="299">Y311</f>
        <v>Elected</v>
      </c>
    </row>
    <row r="311" spans="1:26" x14ac:dyDescent="0.35">
      <c r="A311" s="291" t="s">
        <v>0</v>
      </c>
      <c r="B311" s="291" t="s">
        <v>0</v>
      </c>
      <c r="C311" s="293">
        <v>2026</v>
      </c>
      <c r="D311" s="2">
        <v>2030</v>
      </c>
      <c r="E311" s="2">
        <v>2052</v>
      </c>
      <c r="F311" s="2">
        <v>2067</v>
      </c>
      <c r="G311" s="2">
        <v>2132</v>
      </c>
      <c r="H311" s="2">
        <v>2169</v>
      </c>
      <c r="I311" s="2">
        <v>2198</v>
      </c>
      <c r="J311" s="2">
        <v>2202</v>
      </c>
      <c r="K311" s="2">
        <v>2352</v>
      </c>
      <c r="Y311" t="str">
        <f t="shared" ref="Y311" si="300">IF(EXACT(A310,UPPER(A310)),"Elected","Excluded")</f>
        <v>Elected</v>
      </c>
    </row>
    <row r="312" spans="1:26" x14ac:dyDescent="0.35">
      <c r="A312" s="291" t="s">
        <v>682</v>
      </c>
      <c r="B312" s="291" t="s">
        <v>33</v>
      </c>
      <c r="C312" s="293">
        <v>678</v>
      </c>
      <c r="D312" s="1">
        <v>6</v>
      </c>
      <c r="E312" s="1">
        <v>2</v>
      </c>
      <c r="F312" s="1">
        <v>-686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X312" t="str">
        <f t="shared" ref="X312" si="301">LEFT(MID(A312,FIND("(",A312)+1,LEN(A312)),FIND(")",MID(A312,FIND("(",A312)+1,LEN(A312)))-1)</f>
        <v>SF</v>
      </c>
      <c r="Z312" t="str">
        <f t="shared" ref="Z312" si="302">Y313</f>
        <v>Excluded</v>
      </c>
    </row>
    <row r="313" spans="1:26" x14ac:dyDescent="0.35">
      <c r="A313" s="291" t="s">
        <v>0</v>
      </c>
      <c r="B313" s="291" t="s">
        <v>0</v>
      </c>
      <c r="C313" s="293">
        <v>678</v>
      </c>
      <c r="D313" s="2">
        <v>684</v>
      </c>
      <c r="E313" s="2">
        <v>686</v>
      </c>
      <c r="F313" s="2">
        <v>0</v>
      </c>
      <c r="G313" s="2">
        <v>0</v>
      </c>
      <c r="H313" s="2">
        <v>0</v>
      </c>
      <c r="I313" s="2">
        <v>0</v>
      </c>
      <c r="J313" s="2">
        <v>0</v>
      </c>
      <c r="K313" s="2">
        <v>0</v>
      </c>
      <c r="Y313" t="str">
        <f t="shared" ref="Y313" si="303">IF(EXACT(A312,UPPER(A312)),"Elected","Excluded")</f>
        <v>Excluded</v>
      </c>
    </row>
    <row r="314" spans="1:26" x14ac:dyDescent="0.35">
      <c r="A314" s="291" t="s">
        <v>683</v>
      </c>
      <c r="B314" s="291" t="s">
        <v>31</v>
      </c>
      <c r="C314" s="293">
        <v>1837</v>
      </c>
      <c r="D314" s="1">
        <v>2</v>
      </c>
      <c r="E314" s="1">
        <v>56</v>
      </c>
      <c r="F314" s="1">
        <v>7</v>
      </c>
      <c r="G314" s="1">
        <v>7</v>
      </c>
      <c r="H314" s="1">
        <v>18</v>
      </c>
      <c r="I314" s="1">
        <v>30</v>
      </c>
      <c r="J314" s="1">
        <v>6</v>
      </c>
      <c r="K314" s="1">
        <v>214</v>
      </c>
      <c r="X314" t="str">
        <f t="shared" ref="X314" si="304">LEFT(MID(A314,FIND("(",A314)+1,LEN(A314)),FIND(")",MID(A314,FIND("(",A314)+1,LEN(A314)))-1)</f>
        <v>FG</v>
      </c>
      <c r="Z314" t="str">
        <f t="shared" ref="Z314" si="305">Y315</f>
        <v>Elected</v>
      </c>
    </row>
    <row r="315" spans="1:26" x14ac:dyDescent="0.35">
      <c r="A315" s="291" t="s">
        <v>0</v>
      </c>
      <c r="B315" s="291" t="s">
        <v>0</v>
      </c>
      <c r="C315" s="293">
        <v>1837</v>
      </c>
      <c r="D315" s="2">
        <v>1839</v>
      </c>
      <c r="E315" s="2">
        <v>1895</v>
      </c>
      <c r="F315" s="2">
        <v>1902</v>
      </c>
      <c r="G315" s="2">
        <v>1909</v>
      </c>
      <c r="H315" s="2">
        <v>1927</v>
      </c>
      <c r="I315" s="2">
        <v>1957</v>
      </c>
      <c r="J315" s="2">
        <v>1963</v>
      </c>
      <c r="K315" s="2">
        <v>2177</v>
      </c>
      <c r="Y315" t="str">
        <f t="shared" ref="Y315" si="306">IF(EXACT(A314,UPPER(A314)),"Elected","Excluded")</f>
        <v>Elected</v>
      </c>
    </row>
    <row r="316" spans="1:26" x14ac:dyDescent="0.35">
      <c r="A316" s="291" t="s">
        <v>684</v>
      </c>
      <c r="B316" s="291" t="s">
        <v>33</v>
      </c>
      <c r="C316" s="293">
        <v>309</v>
      </c>
      <c r="D316" s="1">
        <v>-309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X316" t="str">
        <f t="shared" ref="X316" si="307">LEFT(MID(A316,FIND("(",A316)+1,LEN(A316)),FIND(")",MID(A316,FIND("(",A316)+1,LEN(A316)))-1)</f>
        <v>TIP</v>
      </c>
      <c r="Z316" t="str">
        <f t="shared" ref="Z316" si="308">Y317</f>
        <v>Excluded</v>
      </c>
    </row>
    <row r="317" spans="1:26" x14ac:dyDescent="0.35">
      <c r="A317" s="291" t="s">
        <v>0</v>
      </c>
      <c r="B317" s="291" t="s">
        <v>0</v>
      </c>
      <c r="C317" s="293">
        <v>309</v>
      </c>
      <c r="D317" s="2">
        <v>0</v>
      </c>
      <c r="E317" s="2">
        <v>0</v>
      </c>
      <c r="F317" s="2">
        <v>0</v>
      </c>
      <c r="G317" s="2">
        <v>0</v>
      </c>
      <c r="H317" s="2">
        <v>0</v>
      </c>
      <c r="I317" s="2">
        <v>0</v>
      </c>
      <c r="J317" s="2">
        <v>0</v>
      </c>
      <c r="K317" s="2">
        <v>0</v>
      </c>
      <c r="Y317" t="str">
        <f t="shared" ref="Y317" si="309">IF(EXACT(A316,UPPER(A316)),"Elected","Excluded")</f>
        <v>Excluded</v>
      </c>
    </row>
    <row r="318" spans="1:26" x14ac:dyDescent="0.35">
      <c r="A318" s="291" t="s">
        <v>2886</v>
      </c>
      <c r="B318" s="291" t="s">
        <v>33</v>
      </c>
      <c r="C318" s="293">
        <v>851</v>
      </c>
      <c r="D318" s="1">
        <v>170</v>
      </c>
      <c r="E318" s="1">
        <v>1</v>
      </c>
      <c r="F318" s="1">
        <v>20</v>
      </c>
      <c r="G318" s="1">
        <v>46</v>
      </c>
      <c r="H318" s="1">
        <v>269</v>
      </c>
      <c r="I318" s="1">
        <v>-1357</v>
      </c>
      <c r="J318" s="1">
        <v>0</v>
      </c>
      <c r="K318" s="1">
        <v>0</v>
      </c>
      <c r="X318" t="str">
        <f t="shared" ref="X318" si="310">LEFT(MID(A318,FIND("(",A318)+1,LEN(A318)),FIND(")",MID(A318,FIND("(",A318)+1,LEN(A318)))-1)</f>
        <v>INDI</v>
      </c>
      <c r="Z318" t="str">
        <f t="shared" ref="Z318" si="311">Y319</f>
        <v>Excluded</v>
      </c>
    </row>
    <row r="319" spans="1:26" x14ac:dyDescent="0.35">
      <c r="A319" s="291" t="s">
        <v>0</v>
      </c>
      <c r="B319" s="291" t="s">
        <v>0</v>
      </c>
      <c r="C319" s="293">
        <v>851</v>
      </c>
      <c r="D319" s="2">
        <v>1021</v>
      </c>
      <c r="E319" s="2">
        <v>1022</v>
      </c>
      <c r="F319" s="2">
        <v>1042</v>
      </c>
      <c r="G319" s="2">
        <v>1088</v>
      </c>
      <c r="H319" s="2">
        <v>1357</v>
      </c>
      <c r="I319" s="2">
        <v>0</v>
      </c>
      <c r="J319" s="2">
        <v>0</v>
      </c>
      <c r="K319" s="2">
        <v>0</v>
      </c>
      <c r="Y319" t="str">
        <f t="shared" ref="Y319" si="312">IF(EXACT(A318,UPPER(A318)),"Elected","Excluded")</f>
        <v>Excluded</v>
      </c>
    </row>
    <row r="320" spans="1:26" x14ac:dyDescent="0.35">
      <c r="A320" s="291" t="s">
        <v>47</v>
      </c>
      <c r="B320" s="291" t="s">
        <v>0</v>
      </c>
      <c r="C320" s="292">
        <v>0</v>
      </c>
      <c r="D320" s="1">
        <f>(D290+D292+D294+D296+D298+D300+D302+D304+D306+D308+D310+D312+D314+D316+D318)*(-1)</f>
        <v>41</v>
      </c>
      <c r="E320" s="1">
        <f t="shared" ref="E320:K320" si="313">(E290+E292+E294+E296+E298+E300+E302+E304+E306+E308+E310+E312+E314+E316+E318)*(-1)</f>
        <v>16</v>
      </c>
      <c r="F320" s="1">
        <f t="shared" si="313"/>
        <v>19</v>
      </c>
      <c r="G320" s="1">
        <f t="shared" si="313"/>
        <v>51</v>
      </c>
      <c r="H320" s="1">
        <f t="shared" si="313"/>
        <v>218</v>
      </c>
      <c r="I320" s="1">
        <f t="shared" si="313"/>
        <v>639</v>
      </c>
      <c r="J320" s="1">
        <f t="shared" si="313"/>
        <v>121</v>
      </c>
      <c r="K320" s="1">
        <f t="shared" si="313"/>
        <v>298</v>
      </c>
    </row>
    <row r="321" spans="1:37" x14ac:dyDescent="0.35">
      <c r="A321" s="291" t="s">
        <v>0</v>
      </c>
      <c r="B321" s="291" t="s">
        <v>0</v>
      </c>
      <c r="C321" s="293">
        <v>0</v>
      </c>
      <c r="D321" s="2">
        <v>41</v>
      </c>
      <c r="E321" s="2">
        <v>57</v>
      </c>
      <c r="F321" s="2">
        <v>76</v>
      </c>
      <c r="G321" s="2">
        <v>127</v>
      </c>
      <c r="H321" s="2">
        <v>345</v>
      </c>
      <c r="I321" s="2">
        <v>984</v>
      </c>
      <c r="J321" s="2">
        <v>1105</v>
      </c>
      <c r="K321" s="2">
        <v>1403</v>
      </c>
    </row>
    <row r="322" spans="1:37" x14ac:dyDescent="0.35">
      <c r="A322" t="s">
        <v>48</v>
      </c>
      <c r="B322" t="s">
        <v>0</v>
      </c>
      <c r="C322" s="2">
        <v>16597</v>
      </c>
      <c r="D322" s="2">
        <v>16597</v>
      </c>
      <c r="E322" s="2">
        <v>16597</v>
      </c>
      <c r="F322" s="2">
        <v>16597</v>
      </c>
      <c r="G322" s="2">
        <v>16597</v>
      </c>
      <c r="H322" s="2">
        <v>16597</v>
      </c>
      <c r="I322" s="2">
        <v>16597</v>
      </c>
      <c r="J322" s="2">
        <v>16597</v>
      </c>
      <c r="K322" s="2">
        <v>16597</v>
      </c>
    </row>
    <row r="326" spans="1:37" x14ac:dyDescent="0.35">
      <c r="A326" t="s">
        <v>0</v>
      </c>
      <c r="B326" t="s">
        <v>0</v>
      </c>
      <c r="C326" t="s">
        <v>0</v>
      </c>
      <c r="D326" t="s">
        <v>0</v>
      </c>
      <c r="E326" t="s">
        <v>0</v>
      </c>
      <c r="F326" t="s">
        <v>0</v>
      </c>
      <c r="G326" t="s">
        <v>0</v>
      </c>
      <c r="H326" t="s">
        <v>0</v>
      </c>
      <c r="I326" t="s">
        <v>0</v>
      </c>
      <c r="J326" t="s">
        <v>0</v>
      </c>
      <c r="K326" t="s">
        <v>0</v>
      </c>
      <c r="L326" t="s">
        <v>0</v>
      </c>
      <c r="M326" t="s">
        <v>0</v>
      </c>
      <c r="N326" t="s">
        <v>0</v>
      </c>
    </row>
    <row r="327" spans="1:37" x14ac:dyDescent="0.35">
      <c r="A327" t="s">
        <v>0</v>
      </c>
      <c r="B327" t="s">
        <v>0</v>
      </c>
      <c r="C327" t="s">
        <v>0</v>
      </c>
      <c r="D327" t="s">
        <v>0</v>
      </c>
      <c r="E327" t="s">
        <v>0</v>
      </c>
      <c r="F327" t="s">
        <v>0</v>
      </c>
      <c r="G327" t="s">
        <v>0</v>
      </c>
      <c r="H327" t="s">
        <v>0</v>
      </c>
      <c r="I327" t="s">
        <v>0</v>
      </c>
      <c r="J327" t="s">
        <v>0</v>
      </c>
      <c r="K327" t="s">
        <v>0</v>
      </c>
      <c r="L327" t="s">
        <v>0</v>
      </c>
      <c r="M327" t="s">
        <v>0</v>
      </c>
      <c r="N327" t="s">
        <v>0</v>
      </c>
    </row>
    <row r="328" spans="1:37" x14ac:dyDescent="0.35">
      <c r="A328" t="s">
        <v>0</v>
      </c>
      <c r="B328" t="s">
        <v>0</v>
      </c>
      <c r="C328" t="s">
        <v>0</v>
      </c>
      <c r="D328" t="s">
        <v>0</v>
      </c>
      <c r="E328" t="s">
        <v>0</v>
      </c>
      <c r="F328" t="s">
        <v>0</v>
      </c>
      <c r="G328" t="s">
        <v>0</v>
      </c>
      <c r="H328" t="s">
        <v>0</v>
      </c>
      <c r="I328" t="s">
        <v>0</v>
      </c>
      <c r="J328" t="s">
        <v>0</v>
      </c>
      <c r="K328" t="s">
        <v>0</v>
      </c>
      <c r="L328" t="s">
        <v>0</v>
      </c>
      <c r="M328" t="s">
        <v>0</v>
      </c>
      <c r="N328" t="s">
        <v>0</v>
      </c>
    </row>
    <row r="329" spans="1:37" x14ac:dyDescent="0.35">
      <c r="A329" t="s">
        <v>0</v>
      </c>
      <c r="B329" t="s">
        <v>0</v>
      </c>
      <c r="C329" t="s">
        <v>0</v>
      </c>
      <c r="D329" t="s">
        <v>0</v>
      </c>
      <c r="E329" t="s">
        <v>0</v>
      </c>
      <c r="F329" t="s">
        <v>0</v>
      </c>
      <c r="G329" t="s">
        <v>0</v>
      </c>
      <c r="H329" t="s">
        <v>0</v>
      </c>
      <c r="I329" t="s">
        <v>0</v>
      </c>
      <c r="J329" t="s">
        <v>0</v>
      </c>
      <c r="K329" t="s">
        <v>0</v>
      </c>
      <c r="L329" t="s">
        <v>0</v>
      </c>
      <c r="M329" t="s">
        <v>0</v>
      </c>
      <c r="N329" t="s">
        <v>0</v>
      </c>
    </row>
    <row r="330" spans="1:37" x14ac:dyDescent="0.35">
      <c r="A330" t="s">
        <v>0</v>
      </c>
      <c r="B330" t="s">
        <v>0</v>
      </c>
      <c r="C330" t="s">
        <v>0</v>
      </c>
      <c r="D330" t="s">
        <v>0</v>
      </c>
      <c r="E330" t="s">
        <v>0</v>
      </c>
      <c r="F330" t="s">
        <v>0</v>
      </c>
      <c r="G330" t="s">
        <v>0</v>
      </c>
      <c r="H330" t="s">
        <v>0</v>
      </c>
      <c r="I330" t="s">
        <v>0</v>
      </c>
      <c r="J330" t="s">
        <v>0</v>
      </c>
      <c r="K330" t="s">
        <v>0</v>
      </c>
      <c r="L330" t="s">
        <v>0</v>
      </c>
      <c r="M330" t="s">
        <v>0</v>
      </c>
      <c r="N330" t="s">
        <v>0</v>
      </c>
    </row>
    <row r="331" spans="1:37" x14ac:dyDescent="0.35">
      <c r="A331" t="s">
        <v>0</v>
      </c>
      <c r="B331" t="s">
        <v>0</v>
      </c>
      <c r="C331" t="s">
        <v>0</v>
      </c>
      <c r="D331" t="s">
        <v>0</v>
      </c>
      <c r="E331" t="s">
        <v>0</v>
      </c>
      <c r="F331" t="s">
        <v>0</v>
      </c>
      <c r="G331" t="s">
        <v>0</v>
      </c>
      <c r="H331" t="s">
        <v>0</v>
      </c>
      <c r="I331" t="s">
        <v>0</v>
      </c>
      <c r="J331" t="s">
        <v>0</v>
      </c>
      <c r="K331" t="s">
        <v>0</v>
      </c>
      <c r="L331" t="s">
        <v>0</v>
      </c>
      <c r="M331" t="s">
        <v>0</v>
      </c>
      <c r="N331" t="s">
        <v>0</v>
      </c>
    </row>
    <row r="332" spans="1:37" x14ac:dyDescent="0.35">
      <c r="A332" t="s">
        <v>0</v>
      </c>
      <c r="B332" t="s">
        <v>0</v>
      </c>
      <c r="C332" t="s">
        <v>0</v>
      </c>
      <c r="D332" t="s">
        <v>0</v>
      </c>
      <c r="E332" t="s">
        <v>0</v>
      </c>
      <c r="F332" t="s">
        <v>0</v>
      </c>
      <c r="G332" t="s">
        <v>0</v>
      </c>
      <c r="H332" t="s">
        <v>0</v>
      </c>
      <c r="I332" t="s">
        <v>0</v>
      </c>
      <c r="J332" t="s">
        <v>0</v>
      </c>
      <c r="K332" t="s">
        <v>0</v>
      </c>
      <c r="L332" t="s">
        <v>0</v>
      </c>
      <c r="M332" t="s">
        <v>0</v>
      </c>
      <c r="N332" t="s">
        <v>0</v>
      </c>
    </row>
    <row r="333" spans="1:37" x14ac:dyDescent="0.35">
      <c r="A333" s="291" t="s">
        <v>685</v>
      </c>
      <c r="B333" s="291" t="s">
        <v>2</v>
      </c>
      <c r="C333" s="291" t="s">
        <v>3</v>
      </c>
      <c r="D333" t="s">
        <v>4</v>
      </c>
      <c r="E333" t="s">
        <v>5</v>
      </c>
      <c r="F333" t="s">
        <v>6</v>
      </c>
      <c r="G333" t="s">
        <v>7</v>
      </c>
      <c r="H333" t="s">
        <v>8</v>
      </c>
      <c r="I333" t="s">
        <v>9</v>
      </c>
      <c r="J333" t="s">
        <v>10</v>
      </c>
      <c r="K333" t="s">
        <v>11</v>
      </c>
      <c r="L333" t="s">
        <v>12</v>
      </c>
      <c r="M333" t="s">
        <v>13</v>
      </c>
      <c r="N333" t="s">
        <v>14</v>
      </c>
    </row>
    <row r="334" spans="1:37" x14ac:dyDescent="0.35">
      <c r="A334" s="291" t="s">
        <v>0</v>
      </c>
      <c r="B334" s="291" t="s">
        <v>0</v>
      </c>
      <c r="C334" s="291" t="s">
        <v>17</v>
      </c>
      <c r="D334" t="s">
        <v>686</v>
      </c>
      <c r="E334" t="s">
        <v>687</v>
      </c>
      <c r="F334" t="s">
        <v>688</v>
      </c>
      <c r="G334" t="s">
        <v>689</v>
      </c>
      <c r="H334" t="s">
        <v>690</v>
      </c>
      <c r="I334" t="s">
        <v>691</v>
      </c>
      <c r="J334" t="s">
        <v>692</v>
      </c>
      <c r="K334" t="s">
        <v>693</v>
      </c>
      <c r="L334" t="s">
        <v>694</v>
      </c>
      <c r="M334" t="s">
        <v>695</v>
      </c>
      <c r="N334" t="s">
        <v>696</v>
      </c>
      <c r="AB334" t="s">
        <v>2526</v>
      </c>
      <c r="AC334" t="s">
        <v>2525</v>
      </c>
      <c r="AD334" t="s">
        <v>2524</v>
      </c>
      <c r="AE334" t="s">
        <v>2523</v>
      </c>
      <c r="AF334" t="s">
        <v>759</v>
      </c>
      <c r="AG334" t="s">
        <v>2522</v>
      </c>
      <c r="AH334" t="s">
        <v>2521</v>
      </c>
      <c r="AI334" t="s">
        <v>2520</v>
      </c>
      <c r="AJ334" t="s">
        <v>2519</v>
      </c>
      <c r="AK334" t="s">
        <v>2518</v>
      </c>
    </row>
    <row r="335" spans="1:37" x14ac:dyDescent="0.35">
      <c r="A335" s="291" t="s">
        <v>697</v>
      </c>
      <c r="B335" s="291" t="s">
        <v>33</v>
      </c>
      <c r="C335" s="293">
        <v>324</v>
      </c>
      <c r="D335" s="1">
        <v>31</v>
      </c>
      <c r="E335" s="1">
        <v>67</v>
      </c>
      <c r="F335" s="1">
        <v>0</v>
      </c>
      <c r="G335" s="1">
        <v>12</v>
      </c>
      <c r="H335" s="1">
        <v>1</v>
      </c>
      <c r="I335" s="1">
        <v>6</v>
      </c>
      <c r="J335" s="1">
        <v>-441</v>
      </c>
      <c r="K335" s="1">
        <v>0</v>
      </c>
      <c r="L335" s="1">
        <v>0</v>
      </c>
      <c r="M335" s="1">
        <v>0</v>
      </c>
      <c r="N335" s="1">
        <v>0</v>
      </c>
      <c r="X335" t="str">
        <f>LEFT(MID(A335,FIND("(",A335)+1,LEN(A335)),FIND(")",MID(A335,FIND("(",A335)+1,LEN(A335)))-1)</f>
        <v>FF</v>
      </c>
      <c r="Z335" t="str">
        <f>Y336</f>
        <v>Excluded</v>
      </c>
      <c r="AB335">
        <v>7</v>
      </c>
      <c r="AC335" s="238">
        <v>30609</v>
      </c>
      <c r="AD335" s="238">
        <f>AH335+AF335</f>
        <v>10440</v>
      </c>
      <c r="AE335" s="227">
        <f>SUM(AD335/AC335*100)</f>
        <v>34.107615407233169</v>
      </c>
      <c r="AF335">
        <v>204</v>
      </c>
      <c r="AG335" s="227">
        <f>SUM(AF335/AC335*100)</f>
        <v>0.66647064588846416</v>
      </c>
      <c r="AH335" s="238">
        <v>10236</v>
      </c>
      <c r="AI335">
        <v>19</v>
      </c>
      <c r="AJ335">
        <v>6</v>
      </c>
      <c r="AK335" s="227">
        <f>SUM(AJ335/AI335*100)</f>
        <v>31.578947368421051</v>
      </c>
    </row>
    <row r="336" spans="1:37" x14ac:dyDescent="0.35">
      <c r="A336" s="291" t="s">
        <v>0</v>
      </c>
      <c r="B336" s="291" t="s">
        <v>0</v>
      </c>
      <c r="C336" s="293">
        <v>324</v>
      </c>
      <c r="D336" s="2">
        <v>355</v>
      </c>
      <c r="E336" s="2">
        <v>422</v>
      </c>
      <c r="F336" s="2">
        <v>422</v>
      </c>
      <c r="G336" s="2">
        <v>434</v>
      </c>
      <c r="H336" s="2">
        <v>435</v>
      </c>
      <c r="I336" s="2">
        <v>441</v>
      </c>
      <c r="J336" s="2">
        <v>0</v>
      </c>
      <c r="K336" s="2">
        <v>0</v>
      </c>
      <c r="L336" s="2">
        <v>0</v>
      </c>
      <c r="M336" s="2">
        <v>0</v>
      </c>
      <c r="N336" s="2">
        <v>0</v>
      </c>
      <c r="Y336" t="str">
        <f>IF(EXACT(A335,UPPER(A335)),"Elected","Excluded")</f>
        <v>Excluded</v>
      </c>
    </row>
    <row r="337" spans="1:30" x14ac:dyDescent="0.35">
      <c r="A337" s="291" t="s">
        <v>698</v>
      </c>
      <c r="B337" s="291" t="s">
        <v>31</v>
      </c>
      <c r="C337" s="293">
        <v>843</v>
      </c>
      <c r="D337" s="1">
        <v>2</v>
      </c>
      <c r="E337" s="1">
        <v>6</v>
      </c>
      <c r="F337" s="1">
        <v>77</v>
      </c>
      <c r="G337" s="1">
        <v>12</v>
      </c>
      <c r="H337" s="1">
        <v>13</v>
      </c>
      <c r="I337" s="1">
        <v>211</v>
      </c>
      <c r="J337" s="1">
        <v>31</v>
      </c>
      <c r="K337" s="1">
        <v>3</v>
      </c>
      <c r="L337" s="1">
        <v>26</v>
      </c>
      <c r="M337" s="1">
        <v>48</v>
      </c>
      <c r="N337" s="1">
        <v>19</v>
      </c>
      <c r="X337" t="str">
        <f t="shared" ref="X337" si="314">LEFT(MID(A337,FIND("(",A337)+1,LEN(A337)),FIND(")",MID(A337,FIND("(",A337)+1,LEN(A337)))-1)</f>
        <v>SF</v>
      </c>
      <c r="Z337" t="str">
        <f>Y338</f>
        <v>Elected</v>
      </c>
      <c r="AC337" t="s">
        <v>3692</v>
      </c>
      <c r="AD337" t="s">
        <v>3706</v>
      </c>
    </row>
    <row r="338" spans="1:30" x14ac:dyDescent="0.35">
      <c r="A338" s="291" t="s">
        <v>0</v>
      </c>
      <c r="B338" s="291" t="s">
        <v>0</v>
      </c>
      <c r="C338" s="293">
        <v>843</v>
      </c>
      <c r="D338" s="2">
        <v>845</v>
      </c>
      <c r="E338" s="2">
        <v>851</v>
      </c>
      <c r="F338" s="2">
        <v>928</v>
      </c>
      <c r="G338" s="2">
        <v>940</v>
      </c>
      <c r="H338" s="2">
        <v>953</v>
      </c>
      <c r="I338" s="2">
        <v>1164</v>
      </c>
      <c r="J338" s="2">
        <v>1195</v>
      </c>
      <c r="K338" s="2">
        <v>1198</v>
      </c>
      <c r="L338" s="2">
        <v>1224</v>
      </c>
      <c r="M338" s="2">
        <v>1272</v>
      </c>
      <c r="N338" s="2">
        <v>1291</v>
      </c>
      <c r="Y338" t="str">
        <f t="shared" ref="Y338" si="315">IF(EXACT(A337,UPPER(A337)),"Elected","Excluded")</f>
        <v>Elected</v>
      </c>
      <c r="AC338">
        <v>5</v>
      </c>
      <c r="AD338">
        <v>5</v>
      </c>
    </row>
    <row r="339" spans="1:30" x14ac:dyDescent="0.35">
      <c r="A339" s="291" t="s">
        <v>2907</v>
      </c>
      <c r="B339" s="291" t="s">
        <v>33</v>
      </c>
      <c r="C339" s="293">
        <v>1021</v>
      </c>
      <c r="D339" s="1">
        <v>9</v>
      </c>
      <c r="E339" s="1">
        <v>12</v>
      </c>
      <c r="F339" s="1">
        <v>24</v>
      </c>
      <c r="G339" s="1">
        <v>21</v>
      </c>
      <c r="H339" s="1">
        <v>77</v>
      </c>
      <c r="I339" s="1">
        <v>37</v>
      </c>
      <c r="J339" s="1">
        <v>38</v>
      </c>
      <c r="K339" s="1">
        <v>15</v>
      </c>
      <c r="L339" s="1">
        <v>9</v>
      </c>
      <c r="M339" s="1">
        <v>199</v>
      </c>
      <c r="N339" s="1">
        <v>-182</v>
      </c>
      <c r="X339" t="str">
        <f t="shared" ref="X339" si="316">LEFT(MID(A339,FIND("(",A339)+1,LEN(A339)),FIND(")",MID(A339,FIND("(",A339)+1,LEN(A339)))-1)</f>
        <v>NON-P</v>
      </c>
      <c r="Z339" t="str">
        <f t="shared" ref="Z339" si="317">Y340</f>
        <v>Elected</v>
      </c>
    </row>
    <row r="340" spans="1:30" x14ac:dyDescent="0.35">
      <c r="A340" s="291" t="s">
        <v>0</v>
      </c>
      <c r="B340" s="291" t="s">
        <v>0</v>
      </c>
      <c r="C340" s="293">
        <v>1021</v>
      </c>
      <c r="D340" s="2">
        <v>1030</v>
      </c>
      <c r="E340" s="2">
        <v>1042</v>
      </c>
      <c r="F340" s="2">
        <v>1066</v>
      </c>
      <c r="G340" s="2">
        <v>1087</v>
      </c>
      <c r="H340" s="2">
        <v>1164</v>
      </c>
      <c r="I340" s="2">
        <v>1201</v>
      </c>
      <c r="J340" s="2">
        <v>1239</v>
      </c>
      <c r="K340" s="2">
        <v>1254</v>
      </c>
      <c r="L340" s="2">
        <v>1263</v>
      </c>
      <c r="M340" s="2">
        <v>1462</v>
      </c>
      <c r="N340" s="2">
        <v>1280</v>
      </c>
      <c r="Y340" t="str">
        <f t="shared" ref="Y340" si="318">IF(EXACT(A339,UPPER(A339)),"Elected","Excluded")</f>
        <v>Elected</v>
      </c>
    </row>
    <row r="341" spans="1:30" x14ac:dyDescent="0.35">
      <c r="A341" s="291" t="s">
        <v>699</v>
      </c>
      <c r="B341" s="291" t="s">
        <v>31</v>
      </c>
      <c r="C341" s="293">
        <v>183</v>
      </c>
      <c r="D341" s="1">
        <v>13</v>
      </c>
      <c r="E341" s="1">
        <v>-196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X341" t="str">
        <f t="shared" ref="X341" si="319">LEFT(MID(A341,FIND("(",A341)+1,LEN(A341)),FIND(")",MID(A341,FIND("(",A341)+1,LEN(A341)))-1)</f>
        <v>FF</v>
      </c>
      <c r="Z341" t="str">
        <f t="shared" ref="Z341" si="320">Y342</f>
        <v>Excluded</v>
      </c>
    </row>
    <row r="342" spans="1:30" x14ac:dyDescent="0.35">
      <c r="A342" s="291" t="s">
        <v>0</v>
      </c>
      <c r="B342" s="291" t="s">
        <v>0</v>
      </c>
      <c r="C342" s="293">
        <v>183</v>
      </c>
      <c r="D342" s="2">
        <v>196</v>
      </c>
      <c r="E342" s="2">
        <v>0</v>
      </c>
      <c r="F342" s="2">
        <v>0</v>
      </c>
      <c r="G342" s="2">
        <v>0</v>
      </c>
      <c r="H342" s="2">
        <v>0</v>
      </c>
      <c r="I342" s="2">
        <v>0</v>
      </c>
      <c r="J342" s="2">
        <v>0</v>
      </c>
      <c r="K342" s="2">
        <v>0</v>
      </c>
      <c r="L342" s="2">
        <v>0</v>
      </c>
      <c r="M342" s="2">
        <v>0</v>
      </c>
      <c r="N342" s="2">
        <v>0</v>
      </c>
      <c r="Y342" t="str">
        <f t="shared" ref="Y342" si="321">IF(EXACT(A341,UPPER(A341)),"Elected","Excluded")</f>
        <v>Excluded</v>
      </c>
    </row>
    <row r="343" spans="1:30" x14ac:dyDescent="0.35">
      <c r="A343" s="291" t="s">
        <v>700</v>
      </c>
      <c r="B343" s="291" t="s">
        <v>33</v>
      </c>
      <c r="C343" s="293">
        <v>667</v>
      </c>
      <c r="D343" s="1">
        <v>3</v>
      </c>
      <c r="E343" s="1">
        <v>4</v>
      </c>
      <c r="F343" s="1">
        <v>19</v>
      </c>
      <c r="G343" s="1">
        <v>28</v>
      </c>
      <c r="H343" s="1">
        <v>25</v>
      </c>
      <c r="I343" s="1">
        <v>29</v>
      </c>
      <c r="J343" s="1">
        <v>25</v>
      </c>
      <c r="K343" s="1">
        <v>6</v>
      </c>
      <c r="L343" s="1">
        <v>310</v>
      </c>
      <c r="M343" s="1">
        <v>51</v>
      </c>
      <c r="N343" s="1">
        <v>21</v>
      </c>
      <c r="X343" t="str">
        <f t="shared" ref="X343" si="322">LEFT(MID(A343,FIND("(",A343)+1,LEN(A343)),FIND(")",MID(A343,FIND("(",A343)+1,LEN(A343)))-1)</f>
        <v>SD</v>
      </c>
      <c r="Z343" t="str">
        <f>Y344</f>
        <v>Elected</v>
      </c>
    </row>
    <row r="344" spans="1:30" x14ac:dyDescent="0.35">
      <c r="A344" s="291" t="s">
        <v>0</v>
      </c>
      <c r="B344" s="291" t="s">
        <v>0</v>
      </c>
      <c r="C344" s="293">
        <v>667</v>
      </c>
      <c r="D344" s="2">
        <v>670</v>
      </c>
      <c r="E344" s="2">
        <v>674</v>
      </c>
      <c r="F344" s="2">
        <v>693</v>
      </c>
      <c r="G344" s="2">
        <v>721</v>
      </c>
      <c r="H344" s="2">
        <v>746</v>
      </c>
      <c r="I344" s="2">
        <v>775</v>
      </c>
      <c r="J344" s="2">
        <v>800</v>
      </c>
      <c r="K344" s="2">
        <v>806</v>
      </c>
      <c r="L344" s="2">
        <v>1116</v>
      </c>
      <c r="M344" s="2">
        <v>1167</v>
      </c>
      <c r="N344" s="2">
        <v>1188</v>
      </c>
      <c r="Y344" t="str">
        <f t="shared" ref="Y344" si="323">IF(EXACT(A343,UPPER(A343)),"Elected","Excluded")</f>
        <v>Elected</v>
      </c>
    </row>
    <row r="345" spans="1:30" x14ac:dyDescent="0.35">
      <c r="A345" s="291" t="s">
        <v>2908</v>
      </c>
      <c r="B345" s="291" t="s">
        <v>33</v>
      </c>
      <c r="C345" s="293">
        <v>78</v>
      </c>
      <c r="D345" s="1">
        <v>-78</v>
      </c>
      <c r="E345" s="1">
        <v>0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X345" t="str">
        <f t="shared" ref="X345" si="324">LEFT(MID(A345,FIND("(",A345)+1,LEN(A345)),FIND(")",MID(A345,FIND("(",A345)+1,LEN(A345)))-1)</f>
        <v>NON-P</v>
      </c>
      <c r="Z345" t="str">
        <f t="shared" ref="Z345" si="325">Y346</f>
        <v>Excluded</v>
      </c>
    </row>
    <row r="346" spans="1:30" x14ac:dyDescent="0.35">
      <c r="A346" s="291" t="s">
        <v>0</v>
      </c>
      <c r="B346" s="291" t="s">
        <v>0</v>
      </c>
      <c r="C346" s="293">
        <v>78</v>
      </c>
      <c r="D346" s="2">
        <v>0</v>
      </c>
      <c r="E346" s="2">
        <v>0</v>
      </c>
      <c r="F346" s="2">
        <v>0</v>
      </c>
      <c r="G346" s="2">
        <v>0</v>
      </c>
      <c r="H346" s="2">
        <v>0</v>
      </c>
      <c r="I346" s="2">
        <v>0</v>
      </c>
      <c r="J346" s="2">
        <v>0</v>
      </c>
      <c r="K346" s="2">
        <v>0</v>
      </c>
      <c r="L346" s="2">
        <v>0</v>
      </c>
      <c r="M346" s="2">
        <v>0</v>
      </c>
      <c r="N346" s="2">
        <v>0</v>
      </c>
      <c r="Y346" t="str">
        <f t="shared" ref="Y346" si="326">IF(EXACT(A345,UPPER(A345)),"Elected","Excluded")</f>
        <v>Excluded</v>
      </c>
    </row>
    <row r="347" spans="1:30" x14ac:dyDescent="0.35">
      <c r="A347" s="291" t="s">
        <v>701</v>
      </c>
      <c r="B347" s="291" t="s">
        <v>33</v>
      </c>
      <c r="C347" s="293">
        <v>275</v>
      </c>
      <c r="D347" s="1">
        <v>2</v>
      </c>
      <c r="E347" s="1">
        <v>1</v>
      </c>
      <c r="F347" s="1">
        <v>-278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X347" t="str">
        <f t="shared" ref="X347" si="327">LEFT(MID(A347,FIND("(",A347)+1,LEN(A347)),FIND(")",MID(A347,FIND("(",A347)+1,LEN(A347)))-1)</f>
        <v>SF</v>
      </c>
      <c r="Z347" t="str">
        <f t="shared" ref="Z347" si="328">Y348</f>
        <v>Excluded</v>
      </c>
    </row>
    <row r="348" spans="1:30" x14ac:dyDescent="0.35">
      <c r="A348" s="291" t="s">
        <v>0</v>
      </c>
      <c r="B348" s="291" t="s">
        <v>0</v>
      </c>
      <c r="C348" s="293">
        <v>275</v>
      </c>
      <c r="D348" s="2">
        <v>277</v>
      </c>
      <c r="E348" s="2">
        <v>278</v>
      </c>
      <c r="F348" s="2">
        <v>0</v>
      </c>
      <c r="G348" s="2">
        <v>0</v>
      </c>
      <c r="H348" s="2">
        <v>0</v>
      </c>
      <c r="I348" s="2">
        <v>0</v>
      </c>
      <c r="J348" s="2">
        <v>0</v>
      </c>
      <c r="K348" s="2">
        <v>0</v>
      </c>
      <c r="L348" s="2">
        <v>0</v>
      </c>
      <c r="M348" s="2">
        <v>0</v>
      </c>
      <c r="N348" s="2">
        <v>0</v>
      </c>
      <c r="Y348" t="str">
        <f t="shared" ref="Y348" si="329">IF(EXACT(A347,UPPER(A347)),"Elected","Excluded")</f>
        <v>Excluded</v>
      </c>
    </row>
    <row r="349" spans="1:30" x14ac:dyDescent="0.35">
      <c r="A349" s="291" t="s">
        <v>2868</v>
      </c>
      <c r="B349" s="291" t="s">
        <v>31</v>
      </c>
      <c r="C349" s="293">
        <v>974</v>
      </c>
      <c r="D349" s="1">
        <v>3</v>
      </c>
      <c r="E349" s="1">
        <v>15</v>
      </c>
      <c r="F349" s="1">
        <v>4</v>
      </c>
      <c r="G349" s="1">
        <v>70</v>
      </c>
      <c r="H349" s="1">
        <v>9</v>
      </c>
      <c r="I349" s="1">
        <v>6</v>
      </c>
      <c r="J349" s="1">
        <v>59</v>
      </c>
      <c r="K349" s="1">
        <v>28</v>
      </c>
      <c r="L349" s="1">
        <v>126</v>
      </c>
      <c r="M349" s="1">
        <v>0</v>
      </c>
      <c r="N349" s="1">
        <v>0</v>
      </c>
      <c r="X349" t="str">
        <f t="shared" ref="X349" si="330">LEFT(MID(A349,FIND("(",A349)+1,LEN(A349)),FIND(")",MID(A349,FIND("(",A349)+1,LEN(A349)))-1)</f>
        <v>GRN</v>
      </c>
      <c r="Z349" t="str">
        <f t="shared" ref="Z349" si="331">Y350</f>
        <v>Elected</v>
      </c>
    </row>
    <row r="350" spans="1:30" x14ac:dyDescent="0.35">
      <c r="A350" s="291" t="s">
        <v>0</v>
      </c>
      <c r="B350" s="291" t="s">
        <v>0</v>
      </c>
      <c r="C350" s="293">
        <v>974</v>
      </c>
      <c r="D350" s="2">
        <v>977</v>
      </c>
      <c r="E350" s="2">
        <v>992</v>
      </c>
      <c r="F350" s="2">
        <v>996</v>
      </c>
      <c r="G350" s="2">
        <v>1066</v>
      </c>
      <c r="H350" s="2">
        <v>1075</v>
      </c>
      <c r="I350" s="2">
        <v>1081</v>
      </c>
      <c r="J350" s="2">
        <v>1140</v>
      </c>
      <c r="K350" s="2">
        <v>1168</v>
      </c>
      <c r="L350" s="2">
        <v>1294</v>
      </c>
      <c r="M350" s="2">
        <v>1294</v>
      </c>
      <c r="N350" s="2">
        <v>1294</v>
      </c>
      <c r="Y350" t="str">
        <f t="shared" ref="Y350" si="332">IF(EXACT(A349,UPPER(A349)),"Elected","Excluded")</f>
        <v>Elected</v>
      </c>
    </row>
    <row r="351" spans="1:30" x14ac:dyDescent="0.35">
      <c r="A351" s="291" t="s">
        <v>702</v>
      </c>
      <c r="B351" s="291" t="s">
        <v>33</v>
      </c>
      <c r="C351" s="293">
        <v>1143</v>
      </c>
      <c r="D351" s="1">
        <v>6</v>
      </c>
      <c r="E351" s="1">
        <v>41</v>
      </c>
      <c r="F351" s="1">
        <v>3</v>
      </c>
      <c r="G351" s="1">
        <v>50</v>
      </c>
      <c r="H351" s="1">
        <v>14</v>
      </c>
      <c r="I351" s="1">
        <v>7</v>
      </c>
      <c r="J351" s="1">
        <v>109</v>
      </c>
      <c r="K351" s="1">
        <v>-93</v>
      </c>
      <c r="L351" s="1">
        <v>0</v>
      </c>
      <c r="M351" s="1">
        <v>0</v>
      </c>
      <c r="N351" s="1">
        <v>0</v>
      </c>
      <c r="X351" t="str">
        <f t="shared" ref="X351" si="333">LEFT(MID(A351,FIND("(",A351)+1,LEN(A351)),FIND(")",MID(A351,FIND("(",A351)+1,LEN(A351)))-1)</f>
        <v>FG</v>
      </c>
      <c r="Z351" t="str">
        <f t="shared" ref="Z351" si="334">Y352</f>
        <v>Elected</v>
      </c>
    </row>
    <row r="352" spans="1:30" x14ac:dyDescent="0.35">
      <c r="A352" s="291" t="s">
        <v>0</v>
      </c>
      <c r="B352" s="291" t="s">
        <v>0</v>
      </c>
      <c r="C352" s="293">
        <v>1143</v>
      </c>
      <c r="D352" s="2">
        <v>1149</v>
      </c>
      <c r="E352" s="2">
        <v>1190</v>
      </c>
      <c r="F352" s="2">
        <v>1193</v>
      </c>
      <c r="G352" s="2">
        <v>1243</v>
      </c>
      <c r="H352" s="2">
        <v>1257</v>
      </c>
      <c r="I352" s="2">
        <v>1264</v>
      </c>
      <c r="J352" s="2">
        <v>1373</v>
      </c>
      <c r="K352" s="2">
        <v>1280</v>
      </c>
      <c r="L352" s="2">
        <v>1280</v>
      </c>
      <c r="M352" s="2">
        <v>1280</v>
      </c>
      <c r="N352" s="2">
        <v>1280</v>
      </c>
      <c r="Y352" t="str">
        <f t="shared" ref="Y352" si="335">IF(EXACT(A351,UPPER(A351)),"Elected","Excluded")</f>
        <v>Elected</v>
      </c>
    </row>
    <row r="353" spans="1:26" x14ac:dyDescent="0.35">
      <c r="A353" s="291" t="s">
        <v>2909</v>
      </c>
      <c r="B353" s="291" t="s">
        <v>31</v>
      </c>
      <c r="C353" s="293">
        <v>308</v>
      </c>
      <c r="D353" s="1">
        <v>8</v>
      </c>
      <c r="E353" s="1">
        <v>4</v>
      </c>
      <c r="F353" s="1">
        <v>7</v>
      </c>
      <c r="G353" s="1">
        <v>10</v>
      </c>
      <c r="H353" s="1">
        <v>-337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X353" t="str">
        <f t="shared" ref="X353" si="336">LEFT(MID(A353,FIND("(",A353)+1,LEN(A353)),FIND(")",MID(A353,FIND("(",A353)+1,LEN(A353)))-1)</f>
        <v>NON-P</v>
      </c>
      <c r="Z353" t="str">
        <f t="shared" ref="Z353" si="337">Y354</f>
        <v>Excluded</v>
      </c>
    </row>
    <row r="354" spans="1:26" x14ac:dyDescent="0.35">
      <c r="A354" s="291" t="s">
        <v>0</v>
      </c>
      <c r="B354" s="291" t="s">
        <v>0</v>
      </c>
      <c r="C354" s="293">
        <v>308</v>
      </c>
      <c r="D354" s="2">
        <v>316</v>
      </c>
      <c r="E354" s="2">
        <v>320</v>
      </c>
      <c r="F354" s="2">
        <v>327</v>
      </c>
      <c r="G354" s="2">
        <v>337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  <c r="M354" s="2">
        <v>0</v>
      </c>
      <c r="N354" s="2">
        <v>0</v>
      </c>
      <c r="Y354" t="str">
        <f t="shared" ref="Y354" si="338">IF(EXACT(A353,UPPER(A353)),"Elected","Excluded")</f>
        <v>Excluded</v>
      </c>
    </row>
    <row r="355" spans="1:26" x14ac:dyDescent="0.35">
      <c r="A355" s="291" t="s">
        <v>2910</v>
      </c>
      <c r="B355" s="291" t="s">
        <v>33</v>
      </c>
      <c r="C355" s="293">
        <v>535</v>
      </c>
      <c r="D355" s="1">
        <v>17</v>
      </c>
      <c r="E355" s="1">
        <v>2</v>
      </c>
      <c r="F355" s="1">
        <v>6</v>
      </c>
      <c r="G355" s="1">
        <v>6</v>
      </c>
      <c r="H355" s="1">
        <v>68</v>
      </c>
      <c r="I355" s="1">
        <v>19</v>
      </c>
      <c r="J355" s="1">
        <v>7</v>
      </c>
      <c r="K355" s="1">
        <v>0</v>
      </c>
      <c r="L355" s="1">
        <v>6</v>
      </c>
      <c r="M355" s="1">
        <v>-666</v>
      </c>
      <c r="N355" s="1">
        <v>0</v>
      </c>
      <c r="X355" t="str">
        <f t="shared" ref="X355" si="339">LEFT(MID(A355,FIND("(",A355)+1,LEN(A355)),FIND(")",MID(A355,FIND("(",A355)+1,LEN(A355)))-1)</f>
        <v>NON-P</v>
      </c>
      <c r="Z355" t="str">
        <f t="shared" ref="Z355" si="340">Y356</f>
        <v>Excluded</v>
      </c>
    </row>
    <row r="356" spans="1:26" x14ac:dyDescent="0.35">
      <c r="A356" s="291" t="s">
        <v>0</v>
      </c>
      <c r="B356" s="291" t="s">
        <v>0</v>
      </c>
      <c r="C356" s="293">
        <v>535</v>
      </c>
      <c r="D356" s="2">
        <v>552</v>
      </c>
      <c r="E356" s="2">
        <v>554</v>
      </c>
      <c r="F356" s="2">
        <v>560</v>
      </c>
      <c r="G356" s="2">
        <v>566</v>
      </c>
      <c r="H356" s="2">
        <v>634</v>
      </c>
      <c r="I356" s="2">
        <v>653</v>
      </c>
      <c r="J356" s="2">
        <v>660</v>
      </c>
      <c r="K356" s="2">
        <v>660</v>
      </c>
      <c r="L356" s="2">
        <v>666</v>
      </c>
      <c r="M356" s="2">
        <v>0</v>
      </c>
      <c r="N356" s="2">
        <v>0</v>
      </c>
      <c r="Y356" t="str">
        <f t="shared" ref="Y356" si="341">IF(EXACT(A355,UPPER(A355)),"Elected","Excluded")</f>
        <v>Excluded</v>
      </c>
    </row>
    <row r="357" spans="1:26" x14ac:dyDescent="0.35">
      <c r="A357" s="291" t="s">
        <v>703</v>
      </c>
      <c r="B357" s="291" t="s">
        <v>33</v>
      </c>
      <c r="C357" s="293">
        <v>875</v>
      </c>
      <c r="D357" s="1">
        <v>11</v>
      </c>
      <c r="E357" s="1">
        <v>4</v>
      </c>
      <c r="F357" s="1">
        <v>8</v>
      </c>
      <c r="G357" s="1">
        <v>21</v>
      </c>
      <c r="H357" s="1">
        <v>7</v>
      </c>
      <c r="I357" s="1">
        <v>13</v>
      </c>
      <c r="J357" s="1">
        <v>20</v>
      </c>
      <c r="K357" s="1">
        <v>3</v>
      </c>
      <c r="L357" s="1">
        <v>100</v>
      </c>
      <c r="M357" s="1">
        <v>27</v>
      </c>
      <c r="N357" s="1">
        <v>5</v>
      </c>
      <c r="X357" t="str">
        <f t="shared" ref="X357" si="342">LEFT(MID(A357,FIND("(",A357)+1,LEN(A357)),FIND(")",MID(A357,FIND("(",A357)+1,LEN(A357)))-1)</f>
        <v>PBP</v>
      </c>
      <c r="Z357" t="str">
        <f t="shared" ref="Z357" si="343">Y358</f>
        <v>Excluded</v>
      </c>
    </row>
    <row r="358" spans="1:26" x14ac:dyDescent="0.35">
      <c r="A358" s="291" t="s">
        <v>0</v>
      </c>
      <c r="B358" s="291" t="s">
        <v>0</v>
      </c>
      <c r="C358" s="293">
        <v>875</v>
      </c>
      <c r="D358" s="2">
        <v>886</v>
      </c>
      <c r="E358" s="2">
        <v>890</v>
      </c>
      <c r="F358" s="2">
        <v>898</v>
      </c>
      <c r="G358" s="2">
        <v>919</v>
      </c>
      <c r="H358" s="2">
        <v>926</v>
      </c>
      <c r="I358" s="2">
        <v>939</v>
      </c>
      <c r="J358" s="2">
        <v>959</v>
      </c>
      <c r="K358" s="2">
        <v>962</v>
      </c>
      <c r="L358" s="2">
        <v>1062</v>
      </c>
      <c r="M358" s="2">
        <v>1089</v>
      </c>
      <c r="N358" s="2">
        <v>1094</v>
      </c>
      <c r="Y358" t="str">
        <f t="shared" ref="Y358" si="344">IF(EXACT(A357,UPPER(A357)),"Elected","Excluded")</f>
        <v>Excluded</v>
      </c>
    </row>
    <row r="359" spans="1:26" x14ac:dyDescent="0.35">
      <c r="A359" s="291" t="s">
        <v>2880</v>
      </c>
      <c r="B359" s="291" t="s">
        <v>33</v>
      </c>
      <c r="C359" s="293">
        <v>313</v>
      </c>
      <c r="D359" s="1">
        <v>0</v>
      </c>
      <c r="E359" s="1">
        <v>4</v>
      </c>
      <c r="F359" s="1">
        <v>6</v>
      </c>
      <c r="G359" s="1">
        <v>-323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X359" t="str">
        <f t="shared" ref="X359" si="345">LEFT(MID(A359,FIND("(",A359)+1,LEN(A359)),FIND(")",MID(A359,FIND("(",A359)+1,LEN(A359)))-1)</f>
        <v>LAB</v>
      </c>
      <c r="Z359" t="str">
        <f t="shared" ref="Z359" si="346">Y360</f>
        <v>Excluded</v>
      </c>
    </row>
    <row r="360" spans="1:26" x14ac:dyDescent="0.35">
      <c r="A360" s="291" t="s">
        <v>0</v>
      </c>
      <c r="B360" s="291" t="s">
        <v>0</v>
      </c>
      <c r="C360" s="293">
        <v>313</v>
      </c>
      <c r="D360" s="2">
        <v>313</v>
      </c>
      <c r="E360" s="2">
        <v>317</v>
      </c>
      <c r="F360" s="2">
        <v>323</v>
      </c>
      <c r="G360" s="2">
        <v>0</v>
      </c>
      <c r="H360" s="2">
        <v>0</v>
      </c>
      <c r="I360" s="2">
        <v>0</v>
      </c>
      <c r="J360" s="2">
        <v>0</v>
      </c>
      <c r="K360" s="2">
        <v>0</v>
      </c>
      <c r="L360" s="2">
        <v>0</v>
      </c>
      <c r="M360" s="2">
        <v>0</v>
      </c>
      <c r="N360" s="2">
        <v>0</v>
      </c>
      <c r="Y360" t="str">
        <f t="shared" ref="Y360" si="347">IF(EXACT(A359,UPPER(A359)),"Elected","Excluded")</f>
        <v>Excluded</v>
      </c>
    </row>
    <row r="361" spans="1:26" x14ac:dyDescent="0.35">
      <c r="A361" s="291" t="s">
        <v>704</v>
      </c>
      <c r="B361" s="291" t="s">
        <v>31</v>
      </c>
      <c r="C361" s="293">
        <v>539</v>
      </c>
      <c r="D361" s="1">
        <v>5</v>
      </c>
      <c r="E361" s="1">
        <v>6</v>
      </c>
      <c r="F361" s="1">
        <v>1</v>
      </c>
      <c r="G361" s="1">
        <v>38</v>
      </c>
      <c r="H361" s="1">
        <v>5</v>
      </c>
      <c r="I361" s="1">
        <v>10</v>
      </c>
      <c r="J361" s="1">
        <v>17</v>
      </c>
      <c r="K361" s="1">
        <v>9</v>
      </c>
      <c r="L361" s="1">
        <v>-630</v>
      </c>
      <c r="M361" s="1">
        <v>0</v>
      </c>
      <c r="N361" s="1">
        <v>0</v>
      </c>
      <c r="X361" t="str">
        <f t="shared" ref="X361" si="348">LEFT(MID(A361,FIND("(",A361)+1,LEN(A361)),FIND(")",MID(A361,FIND("(",A361)+1,LEN(A361)))-1)</f>
        <v>SD</v>
      </c>
      <c r="Z361" t="str">
        <f t="shared" ref="Z361" si="349">Y362</f>
        <v>Excluded</v>
      </c>
    </row>
    <row r="362" spans="1:26" x14ac:dyDescent="0.35">
      <c r="A362" s="291" t="s">
        <v>0</v>
      </c>
      <c r="B362" s="291" t="s">
        <v>0</v>
      </c>
      <c r="C362" s="293">
        <v>539</v>
      </c>
      <c r="D362" s="2">
        <v>544</v>
      </c>
      <c r="E362" s="2">
        <v>550</v>
      </c>
      <c r="F362" s="2">
        <v>551</v>
      </c>
      <c r="G362" s="2">
        <v>589</v>
      </c>
      <c r="H362" s="2">
        <v>594</v>
      </c>
      <c r="I362" s="2">
        <v>604</v>
      </c>
      <c r="J362" s="2">
        <v>621</v>
      </c>
      <c r="K362" s="2">
        <v>630</v>
      </c>
      <c r="L362" s="2">
        <v>0</v>
      </c>
      <c r="M362" s="2">
        <v>0</v>
      </c>
      <c r="N362" s="2">
        <v>0</v>
      </c>
      <c r="Y362" t="str">
        <f t="shared" ref="Y362" si="350">IF(EXACT(A361,UPPER(A361)),"Elected","Excluded")</f>
        <v>Excluded</v>
      </c>
    </row>
    <row r="363" spans="1:26" x14ac:dyDescent="0.35">
      <c r="A363" s="291" t="s">
        <v>705</v>
      </c>
      <c r="B363" s="291" t="s">
        <v>31</v>
      </c>
      <c r="C363" s="293">
        <v>66</v>
      </c>
      <c r="D363" s="1">
        <v>-66</v>
      </c>
      <c r="E363" s="1">
        <v>0</v>
      </c>
      <c r="F363" s="1">
        <v>0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X363" t="str">
        <f t="shared" ref="X363" si="351">LEFT(MID(A363,FIND("(",A363)+1,LEN(A363)),FIND(")",MID(A363,FIND("(",A363)+1,LEN(A363)))-1)</f>
        <v>FF</v>
      </c>
      <c r="Z363" t="str">
        <f t="shared" ref="Z363" si="352">Y364</f>
        <v>Excluded</v>
      </c>
    </row>
    <row r="364" spans="1:26" x14ac:dyDescent="0.35">
      <c r="A364" s="291" t="s">
        <v>0</v>
      </c>
      <c r="B364" s="291" t="s">
        <v>0</v>
      </c>
      <c r="C364" s="293">
        <v>66</v>
      </c>
      <c r="D364" s="2">
        <v>0</v>
      </c>
      <c r="E364" s="2">
        <v>0</v>
      </c>
      <c r="F364" s="2">
        <v>0</v>
      </c>
      <c r="G364" s="2">
        <v>0</v>
      </c>
      <c r="H364" s="2">
        <v>0</v>
      </c>
      <c r="I364" s="2">
        <v>0</v>
      </c>
      <c r="J364" s="2">
        <v>0</v>
      </c>
      <c r="K364" s="2">
        <v>0</v>
      </c>
      <c r="L364" s="2">
        <v>0</v>
      </c>
      <c r="M364" s="2">
        <v>0</v>
      </c>
      <c r="N364" s="2">
        <v>0</v>
      </c>
      <c r="Y364" t="str">
        <f t="shared" ref="Y364" si="353">IF(EXACT(A363,UPPER(A363)),"Elected","Excluded")</f>
        <v>Excluded</v>
      </c>
    </row>
    <row r="365" spans="1:26" x14ac:dyDescent="0.35">
      <c r="A365" s="291" t="s">
        <v>2911</v>
      </c>
      <c r="B365" s="291" t="s">
        <v>33</v>
      </c>
      <c r="C365" s="293">
        <v>854</v>
      </c>
      <c r="D365" s="1">
        <v>9</v>
      </c>
      <c r="E365" s="1">
        <v>6</v>
      </c>
      <c r="F365" s="1">
        <v>13</v>
      </c>
      <c r="G365" s="1">
        <v>25</v>
      </c>
      <c r="H365" s="1">
        <v>40</v>
      </c>
      <c r="I365" s="1">
        <v>25</v>
      </c>
      <c r="J365" s="1">
        <v>22</v>
      </c>
      <c r="K365" s="1">
        <v>7</v>
      </c>
      <c r="L365" s="1">
        <v>18</v>
      </c>
      <c r="M365" s="1">
        <v>94</v>
      </c>
      <c r="N365" s="1">
        <v>41</v>
      </c>
      <c r="X365" t="str">
        <f t="shared" ref="X365" si="354">LEFT(MID(A365,FIND("(",A365)+1,LEN(A365)),FIND(")",MID(A365,FIND("(",A365)+1,LEN(A365)))-1)</f>
        <v>NON-P</v>
      </c>
      <c r="Z365" t="str">
        <f t="shared" ref="Z365" si="355">Y366</f>
        <v>Elected</v>
      </c>
    </row>
    <row r="366" spans="1:26" x14ac:dyDescent="0.35">
      <c r="A366" s="291" t="s">
        <v>0</v>
      </c>
      <c r="B366" s="291" t="s">
        <v>0</v>
      </c>
      <c r="C366" s="293">
        <v>854</v>
      </c>
      <c r="D366" s="2">
        <v>863</v>
      </c>
      <c r="E366" s="2">
        <v>869</v>
      </c>
      <c r="F366" s="2">
        <v>882</v>
      </c>
      <c r="G366" s="2">
        <v>907</v>
      </c>
      <c r="H366" s="2">
        <v>947</v>
      </c>
      <c r="I366" s="2">
        <v>972</v>
      </c>
      <c r="J366" s="2">
        <v>994</v>
      </c>
      <c r="K366" s="2">
        <v>1001</v>
      </c>
      <c r="L366" s="2">
        <v>1019</v>
      </c>
      <c r="M366" s="2">
        <v>1113</v>
      </c>
      <c r="N366" s="2">
        <v>1154</v>
      </c>
      <c r="Y366" t="str">
        <f t="shared" ref="Y366" si="356">IF(EXACT(A365,UPPER(A365)),"Elected","Excluded")</f>
        <v>Elected</v>
      </c>
    </row>
    <row r="367" spans="1:26" x14ac:dyDescent="0.35">
      <c r="A367" s="291" t="s">
        <v>2927</v>
      </c>
      <c r="B367" s="291" t="s">
        <v>33</v>
      </c>
      <c r="C367" s="293">
        <v>28</v>
      </c>
      <c r="D367" s="1">
        <v>-28</v>
      </c>
      <c r="E367" s="1">
        <v>0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X367" t="str">
        <f t="shared" ref="X367" si="357">LEFT(MID(A367,FIND("(",A367)+1,LEN(A367)),FIND(")",MID(A367,FIND("(",A367)+1,LEN(A367)))-1)</f>
        <v>NON-P</v>
      </c>
      <c r="Z367" t="str">
        <f t="shared" ref="Z367" si="358">Y368</f>
        <v>Excluded</v>
      </c>
    </row>
    <row r="368" spans="1:26" x14ac:dyDescent="0.35">
      <c r="A368" s="291" t="s">
        <v>0</v>
      </c>
      <c r="B368" s="291" t="s">
        <v>0</v>
      </c>
      <c r="C368" s="293">
        <v>28</v>
      </c>
      <c r="D368" s="2">
        <v>0</v>
      </c>
      <c r="E368" s="2">
        <v>0</v>
      </c>
      <c r="F368" s="2">
        <v>0</v>
      </c>
      <c r="G368" s="2">
        <v>0</v>
      </c>
      <c r="H368" s="2">
        <v>0</v>
      </c>
      <c r="I368" s="2">
        <v>0</v>
      </c>
      <c r="J368" s="2">
        <v>0</v>
      </c>
      <c r="K368" s="2">
        <v>0</v>
      </c>
      <c r="L368" s="2">
        <v>0</v>
      </c>
      <c r="M368" s="2">
        <v>0</v>
      </c>
      <c r="N368" s="2">
        <v>0</v>
      </c>
      <c r="Y368" t="str">
        <f t="shared" ref="Y368" si="359">IF(EXACT(A367,UPPER(A367)),"Elected","Excluded")</f>
        <v>Excluded</v>
      </c>
    </row>
    <row r="369" spans="1:26" x14ac:dyDescent="0.35">
      <c r="A369" s="291" t="s">
        <v>2912</v>
      </c>
      <c r="B369" s="291" t="s">
        <v>33</v>
      </c>
      <c r="C369" s="293">
        <v>915</v>
      </c>
      <c r="D369" s="1">
        <v>36</v>
      </c>
      <c r="E369" s="1">
        <v>1</v>
      </c>
      <c r="F369" s="1">
        <v>16</v>
      </c>
      <c r="G369" s="1">
        <v>6</v>
      </c>
      <c r="H369" s="1">
        <v>44</v>
      </c>
      <c r="I369" s="1">
        <v>19</v>
      </c>
      <c r="J369" s="1">
        <v>1</v>
      </c>
      <c r="K369" s="1">
        <v>2</v>
      </c>
      <c r="L369" s="1">
        <v>3</v>
      </c>
      <c r="M369" s="1">
        <v>155</v>
      </c>
      <c r="N369" s="1">
        <v>34</v>
      </c>
      <c r="X369" t="str">
        <f t="shared" ref="X369" si="360">LEFT(MID(A369,FIND("(",A369)+1,LEN(A369)),FIND(")",MID(A369,FIND("(",A369)+1,LEN(A369)))-1)</f>
        <v>NON-P</v>
      </c>
      <c r="Z369" t="str">
        <f t="shared" ref="Z369" si="361">Y370</f>
        <v>Elected</v>
      </c>
    </row>
    <row r="370" spans="1:26" x14ac:dyDescent="0.35">
      <c r="A370" s="291" t="s">
        <v>0</v>
      </c>
      <c r="B370" s="291" t="s">
        <v>0</v>
      </c>
      <c r="C370" s="293">
        <v>915</v>
      </c>
      <c r="D370" s="2">
        <v>951</v>
      </c>
      <c r="E370" s="2">
        <v>952</v>
      </c>
      <c r="F370" s="2">
        <v>968</v>
      </c>
      <c r="G370" s="2">
        <v>974</v>
      </c>
      <c r="H370" s="2">
        <v>1018</v>
      </c>
      <c r="I370" s="2">
        <v>1037</v>
      </c>
      <c r="J370" s="2">
        <v>1038</v>
      </c>
      <c r="K370" s="2">
        <v>1040</v>
      </c>
      <c r="L370" s="2">
        <v>1043</v>
      </c>
      <c r="M370" s="2">
        <v>1198</v>
      </c>
      <c r="N370" s="2">
        <v>1232</v>
      </c>
      <c r="Y370" t="str">
        <f t="shared" ref="Y370" si="362">IF(EXACT(A369,UPPER(A369)),"Elected","Excluded")</f>
        <v>Elected</v>
      </c>
    </row>
    <row r="371" spans="1:26" x14ac:dyDescent="0.35">
      <c r="A371" s="291" t="s">
        <v>706</v>
      </c>
      <c r="B371" s="291" t="s">
        <v>33</v>
      </c>
      <c r="C371" s="293">
        <v>295</v>
      </c>
      <c r="D371" s="1">
        <v>3</v>
      </c>
      <c r="E371" s="1">
        <v>2</v>
      </c>
      <c r="F371" s="1">
        <v>76</v>
      </c>
      <c r="G371" s="1">
        <v>8</v>
      </c>
      <c r="H371" s="1">
        <v>16</v>
      </c>
      <c r="I371" s="1">
        <v>-400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X371" t="str">
        <f t="shared" ref="X371" si="363">LEFT(MID(A371,FIND("(",A371)+1,LEN(A371)),FIND(")",MID(A371,FIND("(",A371)+1,LEN(A371)))-1)</f>
        <v>SF</v>
      </c>
      <c r="Z371" t="str">
        <f t="shared" ref="Z371" si="364">Y372</f>
        <v>Excluded</v>
      </c>
    </row>
    <row r="372" spans="1:26" x14ac:dyDescent="0.35">
      <c r="A372" s="291" t="s">
        <v>0</v>
      </c>
      <c r="B372" s="291" t="s">
        <v>0</v>
      </c>
      <c r="C372" s="293">
        <v>295</v>
      </c>
      <c r="D372" s="2">
        <v>298</v>
      </c>
      <c r="E372" s="2">
        <v>300</v>
      </c>
      <c r="F372" s="2">
        <v>376</v>
      </c>
      <c r="G372" s="2">
        <v>384</v>
      </c>
      <c r="H372" s="2">
        <v>400</v>
      </c>
      <c r="I372" s="2">
        <v>0</v>
      </c>
      <c r="J372" s="2">
        <v>0</v>
      </c>
      <c r="K372" s="2">
        <v>0</v>
      </c>
      <c r="L372" s="2">
        <v>0</v>
      </c>
      <c r="M372" s="2">
        <v>0</v>
      </c>
      <c r="N372" s="2">
        <v>0</v>
      </c>
      <c r="Y372" t="str">
        <f t="shared" ref="Y372" si="365">IF(EXACT(A371,UPPER(A371)),"Elected","Excluded")</f>
        <v>Excluded</v>
      </c>
    </row>
    <row r="373" spans="1:26" x14ac:dyDescent="0.35">
      <c r="A373" s="291" t="s">
        <v>47</v>
      </c>
      <c r="B373" s="291" t="s">
        <v>0</v>
      </c>
      <c r="C373" s="292">
        <v>0</v>
      </c>
      <c r="D373" s="1">
        <f>(D335+D337+D339+D341+D343+D345+D347+D349+D351+D353+D355+D357+D359+D361+D363+D365+D367+D369+D371)*(-1)</f>
        <v>14</v>
      </c>
      <c r="E373" s="1">
        <f t="shared" ref="E373:N373" si="366">(E335+E337+E339+E341+E343+E345+E347+E349+E351+E353+E355+E357+E359+E361+E363+E365+E367+E369+E371)*(-1)</f>
        <v>21</v>
      </c>
      <c r="F373" s="1">
        <f t="shared" si="366"/>
        <v>18</v>
      </c>
      <c r="G373" s="1">
        <f t="shared" si="366"/>
        <v>16</v>
      </c>
      <c r="H373" s="1">
        <f t="shared" si="366"/>
        <v>18</v>
      </c>
      <c r="I373" s="1">
        <f t="shared" si="366"/>
        <v>18</v>
      </c>
      <c r="J373" s="1">
        <f t="shared" si="366"/>
        <v>112</v>
      </c>
      <c r="K373" s="1">
        <f t="shared" si="366"/>
        <v>20</v>
      </c>
      <c r="L373" s="1">
        <f t="shared" si="366"/>
        <v>32</v>
      </c>
      <c r="M373" s="1">
        <f t="shared" si="366"/>
        <v>92</v>
      </c>
      <c r="N373" s="1">
        <f t="shared" si="366"/>
        <v>62</v>
      </c>
    </row>
    <row r="374" spans="1:26" x14ac:dyDescent="0.35">
      <c r="A374" s="291" t="s">
        <v>0</v>
      </c>
      <c r="B374" s="291" t="s">
        <v>0</v>
      </c>
      <c r="C374" s="293">
        <v>0</v>
      </c>
      <c r="D374" s="2">
        <v>14</v>
      </c>
      <c r="E374" s="2">
        <v>35</v>
      </c>
      <c r="F374" s="2">
        <v>53</v>
      </c>
      <c r="G374" s="2">
        <v>69</v>
      </c>
      <c r="H374" s="2">
        <v>87</v>
      </c>
      <c r="I374" s="2">
        <v>105</v>
      </c>
      <c r="J374" s="2">
        <v>217</v>
      </c>
      <c r="K374" s="2">
        <v>237</v>
      </c>
      <c r="L374" s="2">
        <v>269</v>
      </c>
      <c r="M374" s="2">
        <v>361</v>
      </c>
      <c r="N374" s="2">
        <v>423</v>
      </c>
    </row>
    <row r="375" spans="1:26" x14ac:dyDescent="0.35">
      <c r="A375" t="s">
        <v>48</v>
      </c>
      <c r="B375" t="s">
        <v>0</v>
      </c>
      <c r="C375" s="2">
        <v>10236</v>
      </c>
      <c r="D375" s="2">
        <v>10236</v>
      </c>
      <c r="E375" s="2">
        <v>10236</v>
      </c>
      <c r="F375" s="2">
        <v>10236</v>
      </c>
      <c r="G375" s="2">
        <v>10236</v>
      </c>
      <c r="H375" s="2">
        <v>10236</v>
      </c>
      <c r="I375" s="2">
        <v>10236</v>
      </c>
      <c r="J375" s="2">
        <v>10236</v>
      </c>
      <c r="K375" s="2">
        <v>10236</v>
      </c>
      <c r="L375" s="2">
        <v>10236</v>
      </c>
      <c r="M375" s="2">
        <v>10236</v>
      </c>
      <c r="N375" s="2">
        <v>10236</v>
      </c>
    </row>
    <row r="379" spans="1:26" x14ac:dyDescent="0.35">
      <c r="A379" t="s">
        <v>0</v>
      </c>
      <c r="B379" t="s">
        <v>0</v>
      </c>
      <c r="C379" t="s">
        <v>0</v>
      </c>
      <c r="D379" t="s">
        <v>0</v>
      </c>
      <c r="E379" t="s">
        <v>0</v>
      </c>
      <c r="F379" t="s">
        <v>0</v>
      </c>
      <c r="G379" t="s">
        <v>0</v>
      </c>
      <c r="H379" t="s">
        <v>0</v>
      </c>
      <c r="I379" t="s">
        <v>0</v>
      </c>
      <c r="J379" t="s">
        <v>0</v>
      </c>
      <c r="K379" t="s">
        <v>0</v>
      </c>
    </row>
    <row r="380" spans="1:26" x14ac:dyDescent="0.35">
      <c r="A380" t="s">
        <v>0</v>
      </c>
      <c r="B380" t="s">
        <v>0</v>
      </c>
      <c r="C380" t="s">
        <v>0</v>
      </c>
      <c r="D380" t="s">
        <v>0</v>
      </c>
      <c r="E380" t="s">
        <v>0</v>
      </c>
      <c r="F380" t="s">
        <v>0</v>
      </c>
      <c r="G380" t="s">
        <v>0</v>
      </c>
      <c r="H380" t="s">
        <v>0</v>
      </c>
      <c r="I380" t="s">
        <v>0</v>
      </c>
      <c r="J380" t="s">
        <v>0</v>
      </c>
      <c r="K380" t="s">
        <v>0</v>
      </c>
    </row>
    <row r="381" spans="1:26" x14ac:dyDescent="0.35">
      <c r="A381" t="s">
        <v>0</v>
      </c>
      <c r="B381" t="s">
        <v>0</v>
      </c>
      <c r="C381" t="s">
        <v>0</v>
      </c>
      <c r="D381" t="s">
        <v>0</v>
      </c>
      <c r="E381" t="s">
        <v>0</v>
      </c>
      <c r="F381" t="s">
        <v>0</v>
      </c>
      <c r="G381" t="s">
        <v>0</v>
      </c>
      <c r="H381" t="s">
        <v>0</v>
      </c>
      <c r="I381" t="s">
        <v>0</v>
      </c>
      <c r="J381" t="s">
        <v>0</v>
      </c>
      <c r="K381" t="s">
        <v>0</v>
      </c>
    </row>
    <row r="382" spans="1:26" x14ac:dyDescent="0.35">
      <c r="A382" t="s">
        <v>0</v>
      </c>
      <c r="B382" t="s">
        <v>0</v>
      </c>
      <c r="C382" t="s">
        <v>0</v>
      </c>
      <c r="D382" t="s">
        <v>0</v>
      </c>
      <c r="E382" t="s">
        <v>0</v>
      </c>
      <c r="F382" t="s">
        <v>0</v>
      </c>
      <c r="G382" t="s">
        <v>0</v>
      </c>
      <c r="H382" t="s">
        <v>0</v>
      </c>
      <c r="I382" t="s">
        <v>0</v>
      </c>
      <c r="J382" t="s">
        <v>0</v>
      </c>
      <c r="K382" t="s">
        <v>0</v>
      </c>
    </row>
    <row r="383" spans="1:26" x14ac:dyDescent="0.35">
      <c r="A383" t="s">
        <v>0</v>
      </c>
      <c r="B383" t="s">
        <v>0</v>
      </c>
      <c r="C383" t="s">
        <v>0</v>
      </c>
      <c r="D383" t="s">
        <v>0</v>
      </c>
      <c r="E383" t="s">
        <v>0</v>
      </c>
      <c r="F383" t="s">
        <v>0</v>
      </c>
      <c r="G383" t="s">
        <v>0</v>
      </c>
      <c r="H383" t="s">
        <v>0</v>
      </c>
      <c r="I383" t="s">
        <v>0</v>
      </c>
      <c r="J383" t="s">
        <v>0</v>
      </c>
      <c r="K383" t="s">
        <v>0</v>
      </c>
    </row>
    <row r="384" spans="1:26" x14ac:dyDescent="0.35">
      <c r="A384" t="s">
        <v>0</v>
      </c>
      <c r="B384" t="s">
        <v>0</v>
      </c>
      <c r="C384" t="s">
        <v>0</v>
      </c>
      <c r="D384" t="s">
        <v>0</v>
      </c>
      <c r="E384" t="s">
        <v>0</v>
      </c>
      <c r="F384" t="s">
        <v>0</v>
      </c>
      <c r="G384" t="s">
        <v>0</v>
      </c>
      <c r="H384" t="s">
        <v>0</v>
      </c>
      <c r="I384" t="s">
        <v>0</v>
      </c>
      <c r="J384" t="s">
        <v>0</v>
      </c>
      <c r="K384" t="s">
        <v>0</v>
      </c>
    </row>
    <row r="385" spans="1:37" x14ac:dyDescent="0.35">
      <c r="A385" t="s">
        <v>0</v>
      </c>
      <c r="B385" t="s">
        <v>0</v>
      </c>
      <c r="C385" t="s">
        <v>0</v>
      </c>
      <c r="D385" t="s">
        <v>0</v>
      </c>
      <c r="E385" t="s">
        <v>0</v>
      </c>
      <c r="F385" t="s">
        <v>0</v>
      </c>
      <c r="G385" t="s">
        <v>0</v>
      </c>
      <c r="H385" t="s">
        <v>0</v>
      </c>
      <c r="I385" t="s">
        <v>0</v>
      </c>
      <c r="J385" t="s">
        <v>0</v>
      </c>
      <c r="K385" t="s">
        <v>0</v>
      </c>
    </row>
    <row r="386" spans="1:37" x14ac:dyDescent="0.35">
      <c r="A386" s="291" t="s">
        <v>317</v>
      </c>
      <c r="B386" s="291" t="s">
        <v>2</v>
      </c>
      <c r="C386" s="291" t="s">
        <v>3</v>
      </c>
      <c r="D386" t="s">
        <v>4</v>
      </c>
      <c r="E386" t="s">
        <v>5</v>
      </c>
      <c r="F386" t="s">
        <v>6</v>
      </c>
      <c r="G386" t="s">
        <v>7</v>
      </c>
      <c r="H386" t="s">
        <v>8</v>
      </c>
      <c r="I386" t="s">
        <v>9</v>
      </c>
      <c r="J386" t="s">
        <v>10</v>
      </c>
      <c r="K386" t="s">
        <v>11</v>
      </c>
    </row>
    <row r="387" spans="1:37" x14ac:dyDescent="0.35">
      <c r="A387" s="291" t="s">
        <v>0</v>
      </c>
      <c r="B387" s="291" t="s">
        <v>0</v>
      </c>
      <c r="C387" s="291" t="s">
        <v>17</v>
      </c>
      <c r="D387" t="s">
        <v>707</v>
      </c>
      <c r="E387" t="s">
        <v>708</v>
      </c>
      <c r="F387" t="s">
        <v>709</v>
      </c>
      <c r="G387" t="s">
        <v>710</v>
      </c>
      <c r="H387" t="s">
        <v>711</v>
      </c>
      <c r="I387" t="s">
        <v>712</v>
      </c>
      <c r="J387" t="s">
        <v>713</v>
      </c>
      <c r="K387" t="s">
        <v>714</v>
      </c>
      <c r="AB387" t="s">
        <v>2526</v>
      </c>
      <c r="AC387" t="s">
        <v>2525</v>
      </c>
      <c r="AD387" t="s">
        <v>2524</v>
      </c>
      <c r="AE387" t="s">
        <v>2523</v>
      </c>
      <c r="AF387" t="s">
        <v>759</v>
      </c>
      <c r="AG387" t="s">
        <v>2522</v>
      </c>
      <c r="AH387" t="s">
        <v>2521</v>
      </c>
      <c r="AI387" t="s">
        <v>2520</v>
      </c>
      <c r="AJ387" t="s">
        <v>2519</v>
      </c>
      <c r="AK387" t="s">
        <v>2518</v>
      </c>
    </row>
    <row r="388" spans="1:37" x14ac:dyDescent="0.35">
      <c r="A388" s="291" t="s">
        <v>715</v>
      </c>
      <c r="B388" s="291" t="s">
        <v>31</v>
      </c>
      <c r="C388" s="293">
        <v>1792</v>
      </c>
      <c r="D388" s="1">
        <v>254</v>
      </c>
      <c r="E388" s="1">
        <v>-99</v>
      </c>
      <c r="F388" s="1">
        <v>0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X388" t="str">
        <f>LEFT(MID(A388,FIND("(",A388)+1,LEN(A388)),FIND(")",MID(A388,FIND("(",A388)+1,LEN(A388)))-1)</f>
        <v>FG</v>
      </c>
      <c r="Z388" t="str">
        <f>Y389</f>
        <v>Elected</v>
      </c>
      <c r="AB388">
        <v>5</v>
      </c>
      <c r="AC388" s="238">
        <v>31927</v>
      </c>
      <c r="AD388" s="238">
        <f>AH388+AF388</f>
        <v>11793</v>
      </c>
      <c r="AE388" s="227">
        <f>SUM(AD388/AC388*100)</f>
        <v>36.937388417327028</v>
      </c>
      <c r="AF388">
        <v>112</v>
      </c>
      <c r="AG388" s="227">
        <f>SUM(AF388/AC388*100)</f>
        <v>0.35080026310019735</v>
      </c>
      <c r="AH388" s="238">
        <v>11681</v>
      </c>
      <c r="AI388">
        <v>10</v>
      </c>
      <c r="AJ388">
        <v>5</v>
      </c>
      <c r="AK388" s="227">
        <f>SUM(AJ388/AI388*100)</f>
        <v>50</v>
      </c>
    </row>
    <row r="389" spans="1:37" x14ac:dyDescent="0.35">
      <c r="A389" s="291" t="s">
        <v>0</v>
      </c>
      <c r="B389" s="291" t="s">
        <v>0</v>
      </c>
      <c r="C389" s="293">
        <v>1792</v>
      </c>
      <c r="D389" s="2">
        <v>2046</v>
      </c>
      <c r="E389" s="2">
        <v>1947</v>
      </c>
      <c r="F389" s="2">
        <v>1947</v>
      </c>
      <c r="G389" s="2">
        <v>1947</v>
      </c>
      <c r="H389" s="2">
        <v>1947</v>
      </c>
      <c r="I389" s="2">
        <v>1947</v>
      </c>
      <c r="J389" s="2">
        <v>1947</v>
      </c>
      <c r="K389" s="2">
        <v>1947</v>
      </c>
      <c r="Y389" t="str">
        <f>IF(EXACT(A388,UPPER(A388)),"Elected","Excluded")</f>
        <v>Elected</v>
      </c>
    </row>
    <row r="390" spans="1:37" x14ac:dyDescent="0.35">
      <c r="A390" s="291" t="s">
        <v>2869</v>
      </c>
      <c r="B390" s="291" t="s">
        <v>31</v>
      </c>
      <c r="C390" s="293">
        <v>1973</v>
      </c>
      <c r="D390" s="1">
        <v>0</v>
      </c>
      <c r="E390" s="1">
        <v>0</v>
      </c>
      <c r="F390" s="1">
        <v>0</v>
      </c>
      <c r="G390" s="1">
        <v>-26</v>
      </c>
      <c r="H390" s="1">
        <v>0</v>
      </c>
      <c r="I390" s="1">
        <v>0</v>
      </c>
      <c r="J390" s="1">
        <v>0</v>
      </c>
      <c r="K390" s="1">
        <v>0</v>
      </c>
      <c r="X390" t="str">
        <f t="shared" ref="X390" si="367">LEFT(MID(A390,FIND("(",A390)+1,LEN(A390)),FIND(")",MID(A390,FIND("(",A390)+1,LEN(A390)))-1)</f>
        <v>GRN</v>
      </c>
      <c r="Z390" t="str">
        <f>Y391</f>
        <v>Elected</v>
      </c>
      <c r="AC390" t="s">
        <v>3692</v>
      </c>
      <c r="AD390" t="s">
        <v>3706</v>
      </c>
    </row>
    <row r="391" spans="1:37" x14ac:dyDescent="0.35">
      <c r="A391" s="291" t="s">
        <v>0</v>
      </c>
      <c r="B391" s="291" t="s">
        <v>0</v>
      </c>
      <c r="C391" s="293">
        <v>1973</v>
      </c>
      <c r="D391" s="2">
        <v>1973</v>
      </c>
      <c r="E391" s="2">
        <v>1973</v>
      </c>
      <c r="F391" s="2">
        <v>1973</v>
      </c>
      <c r="G391" s="2">
        <v>1947</v>
      </c>
      <c r="H391" s="2">
        <v>1947</v>
      </c>
      <c r="I391" s="2">
        <v>1947</v>
      </c>
      <c r="J391" s="2">
        <v>1947</v>
      </c>
      <c r="K391" s="2">
        <v>1947</v>
      </c>
      <c r="Y391" t="str">
        <f t="shared" ref="Y391" si="368">IF(EXACT(A390,UPPER(A390)),"Elected","Excluded")</f>
        <v>Elected</v>
      </c>
      <c r="AC391">
        <v>3</v>
      </c>
      <c r="AD391">
        <v>3</v>
      </c>
    </row>
    <row r="392" spans="1:37" x14ac:dyDescent="0.35">
      <c r="A392" s="291" t="s">
        <v>716</v>
      </c>
      <c r="B392" s="291" t="s">
        <v>33</v>
      </c>
      <c r="C392" s="293">
        <v>2327</v>
      </c>
      <c r="D392" s="1">
        <v>-380</v>
      </c>
      <c r="E392" s="1">
        <v>0</v>
      </c>
      <c r="F392" s="1">
        <v>0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X392" t="str">
        <f t="shared" ref="X392" si="369">LEFT(MID(A392,FIND("(",A392)+1,LEN(A392)),FIND(")",MID(A392,FIND("(",A392)+1,LEN(A392)))-1)</f>
        <v>FG</v>
      </c>
      <c r="Z392" t="str">
        <f t="shared" ref="Z392" si="370">Y393</f>
        <v>Elected</v>
      </c>
    </row>
    <row r="393" spans="1:37" x14ac:dyDescent="0.35">
      <c r="A393" s="291" t="s">
        <v>0</v>
      </c>
      <c r="B393" s="291" t="s">
        <v>0</v>
      </c>
      <c r="C393" s="293">
        <v>2327</v>
      </c>
      <c r="D393" s="2">
        <v>1947</v>
      </c>
      <c r="E393" s="2">
        <v>1947</v>
      </c>
      <c r="F393" s="2">
        <v>1947</v>
      </c>
      <c r="G393" s="2">
        <v>1947</v>
      </c>
      <c r="H393" s="2">
        <v>1947</v>
      </c>
      <c r="I393" s="2">
        <v>1947</v>
      </c>
      <c r="J393" s="2">
        <v>1947</v>
      </c>
      <c r="K393" s="2">
        <v>1947</v>
      </c>
      <c r="Y393" t="str">
        <f t="shared" ref="Y393" si="371">IF(EXACT(A392,UPPER(A392)),"Elected","Excluded")</f>
        <v>Elected</v>
      </c>
    </row>
    <row r="394" spans="1:37" x14ac:dyDescent="0.35">
      <c r="A394" s="291" t="s">
        <v>717</v>
      </c>
      <c r="B394" s="291" t="s">
        <v>31</v>
      </c>
      <c r="C394" s="293">
        <v>731</v>
      </c>
      <c r="D394" s="1">
        <v>8</v>
      </c>
      <c r="E394" s="1">
        <v>9</v>
      </c>
      <c r="F394" s="1">
        <v>11</v>
      </c>
      <c r="G394" s="1">
        <v>13</v>
      </c>
      <c r="H394" s="1">
        <v>4</v>
      </c>
      <c r="I394" s="1">
        <v>106</v>
      </c>
      <c r="J394" s="1">
        <v>335</v>
      </c>
      <c r="K394" s="1">
        <v>269</v>
      </c>
      <c r="X394" t="str">
        <f t="shared" ref="X394" si="372">LEFT(MID(A394,FIND("(",A394)+1,LEN(A394)),FIND(")",MID(A394,FIND("(",A394)+1,LEN(A394)))-1)</f>
        <v>SD</v>
      </c>
      <c r="Z394" t="str">
        <f t="shared" ref="Z394" si="373">Y395</f>
        <v>Excluded</v>
      </c>
    </row>
    <row r="395" spans="1:37" x14ac:dyDescent="0.35">
      <c r="A395" s="291" t="s">
        <v>0</v>
      </c>
      <c r="B395" s="291" t="s">
        <v>0</v>
      </c>
      <c r="C395" s="293">
        <v>731</v>
      </c>
      <c r="D395" s="2">
        <v>739</v>
      </c>
      <c r="E395" s="2">
        <v>748</v>
      </c>
      <c r="F395" s="2">
        <v>759</v>
      </c>
      <c r="G395" s="2">
        <v>772</v>
      </c>
      <c r="H395" s="2">
        <v>776</v>
      </c>
      <c r="I395" s="2">
        <v>882</v>
      </c>
      <c r="J395" s="2">
        <v>1217</v>
      </c>
      <c r="K395" s="2">
        <v>1486</v>
      </c>
      <c r="Y395" t="str">
        <f t="shared" ref="Y395" si="374">IF(EXACT(A394,UPPER(A394)),"Elected","Excluded")</f>
        <v>Excluded</v>
      </c>
    </row>
    <row r="396" spans="1:37" x14ac:dyDescent="0.35">
      <c r="A396" s="291" t="s">
        <v>718</v>
      </c>
      <c r="B396" s="291" t="s">
        <v>33</v>
      </c>
      <c r="C396" s="293">
        <v>1177</v>
      </c>
      <c r="D396" s="1">
        <v>54</v>
      </c>
      <c r="E396" s="1">
        <v>74</v>
      </c>
      <c r="F396" s="1">
        <v>32</v>
      </c>
      <c r="G396" s="1">
        <v>7</v>
      </c>
      <c r="H396" s="1">
        <v>15</v>
      </c>
      <c r="I396" s="1">
        <v>37</v>
      </c>
      <c r="J396" s="1">
        <v>18</v>
      </c>
      <c r="K396" s="1">
        <v>261</v>
      </c>
      <c r="X396" t="str">
        <f t="shared" ref="X396" si="375">LEFT(MID(A396,FIND("(",A396)+1,LEN(A396)),FIND(")",MID(A396,FIND("(",A396)+1,LEN(A396)))-1)</f>
        <v>FF</v>
      </c>
      <c r="Z396" t="str">
        <f>Y397</f>
        <v>Elected</v>
      </c>
    </row>
    <row r="397" spans="1:37" x14ac:dyDescent="0.35">
      <c r="A397" s="291" t="s">
        <v>0</v>
      </c>
      <c r="B397" s="291" t="s">
        <v>0</v>
      </c>
      <c r="C397" s="293">
        <v>1177</v>
      </c>
      <c r="D397" s="2">
        <v>1231</v>
      </c>
      <c r="E397" s="2">
        <v>1305</v>
      </c>
      <c r="F397" s="2">
        <v>1337</v>
      </c>
      <c r="G397" s="2">
        <v>1344</v>
      </c>
      <c r="H397" s="2">
        <v>1359</v>
      </c>
      <c r="I397" s="2">
        <v>1396</v>
      </c>
      <c r="J397" s="2">
        <v>1414</v>
      </c>
      <c r="K397" s="2">
        <v>1675</v>
      </c>
      <c r="Y397" t="str">
        <f t="shared" ref="Y397" si="376">IF(EXACT(A396,UPPER(A396)),"Elected","Excluded")</f>
        <v>Elected</v>
      </c>
    </row>
    <row r="398" spans="1:37" x14ac:dyDescent="0.35">
      <c r="A398" s="291" t="s">
        <v>2881</v>
      </c>
      <c r="B398" s="291" t="s">
        <v>33</v>
      </c>
      <c r="C398" s="293">
        <v>1925</v>
      </c>
      <c r="D398" s="1">
        <v>48</v>
      </c>
      <c r="E398" s="1">
        <v>0</v>
      </c>
      <c r="F398" s="1">
        <v>0</v>
      </c>
      <c r="G398" s="1">
        <v>0</v>
      </c>
      <c r="H398" s="1">
        <v>-26</v>
      </c>
      <c r="I398" s="1">
        <v>0</v>
      </c>
      <c r="J398" s="1">
        <v>0</v>
      </c>
      <c r="K398" s="1">
        <v>0</v>
      </c>
      <c r="X398" t="str">
        <f t="shared" ref="X398" si="377">LEFT(MID(A398,FIND("(",A398)+1,LEN(A398)),FIND(")",MID(A398,FIND("(",A398)+1,LEN(A398)))-1)</f>
        <v>LAB</v>
      </c>
      <c r="Z398" t="str">
        <f t="shared" ref="Z398" si="378">Y399</f>
        <v>Elected</v>
      </c>
    </row>
    <row r="399" spans="1:37" x14ac:dyDescent="0.35">
      <c r="A399" s="291" t="s">
        <v>0</v>
      </c>
      <c r="B399" s="291" t="s">
        <v>0</v>
      </c>
      <c r="C399" s="293">
        <v>1925</v>
      </c>
      <c r="D399" s="2">
        <v>1973</v>
      </c>
      <c r="E399" s="2">
        <v>1973</v>
      </c>
      <c r="F399" s="2">
        <v>1973</v>
      </c>
      <c r="G399" s="2">
        <v>1973</v>
      </c>
      <c r="H399" s="2">
        <v>1947</v>
      </c>
      <c r="I399" s="2">
        <v>1947</v>
      </c>
      <c r="J399" s="2">
        <v>1947</v>
      </c>
      <c r="K399" s="2">
        <v>1947</v>
      </c>
      <c r="Y399" t="str">
        <f t="shared" ref="Y399" si="379">IF(EXACT(A398,UPPER(A398)),"Elected","Excluded")</f>
        <v>Elected</v>
      </c>
    </row>
    <row r="400" spans="1:37" x14ac:dyDescent="0.35">
      <c r="A400" s="291" t="s">
        <v>719</v>
      </c>
      <c r="B400" s="291" t="s">
        <v>31</v>
      </c>
      <c r="C400" s="293">
        <v>410</v>
      </c>
      <c r="D400" s="1">
        <v>1</v>
      </c>
      <c r="E400" s="1">
        <v>2</v>
      </c>
      <c r="F400" s="1">
        <v>13</v>
      </c>
      <c r="G400" s="1">
        <v>2</v>
      </c>
      <c r="H400" s="1">
        <v>0</v>
      </c>
      <c r="I400" s="1">
        <v>116</v>
      </c>
      <c r="J400" s="1">
        <v>-544</v>
      </c>
      <c r="K400" s="1">
        <v>0</v>
      </c>
      <c r="X400" t="str">
        <f t="shared" ref="X400" si="380">LEFT(MID(A400,FIND("(",A400)+1,LEN(A400)),FIND(")",MID(A400,FIND("(",A400)+1,LEN(A400)))-1)</f>
        <v>PBP</v>
      </c>
      <c r="Z400" t="str">
        <f t="shared" ref="Z400" si="381">Y401</f>
        <v>Excluded</v>
      </c>
    </row>
    <row r="401" spans="1:26" x14ac:dyDescent="0.35">
      <c r="A401" s="291" t="s">
        <v>0</v>
      </c>
      <c r="B401" s="291" t="s">
        <v>0</v>
      </c>
      <c r="C401" s="293">
        <v>410</v>
      </c>
      <c r="D401" s="2">
        <v>411</v>
      </c>
      <c r="E401" s="2">
        <v>413</v>
      </c>
      <c r="F401" s="2">
        <v>426</v>
      </c>
      <c r="G401" s="2">
        <v>428</v>
      </c>
      <c r="H401" s="2">
        <v>428</v>
      </c>
      <c r="I401" s="2">
        <v>544</v>
      </c>
      <c r="J401" s="2">
        <v>0</v>
      </c>
      <c r="K401" s="2">
        <v>0</v>
      </c>
      <c r="Y401" t="str">
        <f t="shared" ref="Y401" si="382">IF(EXACT(A400,UPPER(A400)),"Elected","Excluded")</f>
        <v>Excluded</v>
      </c>
    </row>
    <row r="402" spans="1:26" x14ac:dyDescent="0.35">
      <c r="A402" s="291" t="s">
        <v>720</v>
      </c>
      <c r="B402" s="291" t="s">
        <v>33</v>
      </c>
      <c r="C402" s="293">
        <v>383</v>
      </c>
      <c r="D402" s="1">
        <v>1</v>
      </c>
      <c r="E402" s="1">
        <v>1</v>
      </c>
      <c r="F402" s="1">
        <v>20</v>
      </c>
      <c r="G402" s="1">
        <v>1</v>
      </c>
      <c r="H402" s="1">
        <v>0</v>
      </c>
      <c r="I402" s="1">
        <v>-406</v>
      </c>
      <c r="J402" s="1">
        <v>0</v>
      </c>
      <c r="K402" s="1">
        <v>0</v>
      </c>
      <c r="X402" t="str">
        <f t="shared" ref="X402" si="383">LEFT(MID(A402,FIND("(",A402)+1,LEN(A402)),FIND(")",MID(A402,FIND("(",A402)+1,LEN(A402)))-1)</f>
        <v>SF</v>
      </c>
      <c r="Z402" t="str">
        <f t="shared" ref="Z402" si="384">Y403</f>
        <v>Excluded</v>
      </c>
    </row>
    <row r="403" spans="1:26" x14ac:dyDescent="0.35">
      <c r="A403" s="291" t="s">
        <v>0</v>
      </c>
      <c r="B403" s="291" t="s">
        <v>0</v>
      </c>
      <c r="C403" s="293">
        <v>383</v>
      </c>
      <c r="D403" s="2">
        <v>384</v>
      </c>
      <c r="E403" s="2">
        <v>385</v>
      </c>
      <c r="F403" s="2">
        <v>405</v>
      </c>
      <c r="G403" s="2">
        <v>406</v>
      </c>
      <c r="H403" s="2">
        <v>406</v>
      </c>
      <c r="I403" s="2">
        <v>0</v>
      </c>
      <c r="J403" s="2">
        <v>0</v>
      </c>
      <c r="K403" s="2">
        <v>0</v>
      </c>
      <c r="Y403" t="str">
        <f t="shared" ref="Y403" si="385">IF(EXACT(A402,UPPER(A402)),"Elected","Excluded")</f>
        <v>Excluded</v>
      </c>
    </row>
    <row r="404" spans="1:26" x14ac:dyDescent="0.35">
      <c r="A404" s="291" t="s">
        <v>2913</v>
      </c>
      <c r="B404" s="291" t="s">
        <v>31</v>
      </c>
      <c r="C404" s="293">
        <v>669</v>
      </c>
      <c r="D404" s="1">
        <v>13</v>
      </c>
      <c r="E404" s="1">
        <v>12</v>
      </c>
      <c r="F404" s="1">
        <v>108</v>
      </c>
      <c r="G404" s="1">
        <v>3</v>
      </c>
      <c r="H404" s="1">
        <v>7</v>
      </c>
      <c r="I404" s="1">
        <v>48</v>
      </c>
      <c r="J404" s="1">
        <v>75</v>
      </c>
      <c r="K404" s="1">
        <v>-935</v>
      </c>
      <c r="X404" t="str">
        <f t="shared" ref="X404" si="386">LEFT(MID(A404,FIND("(",A404)+1,LEN(A404)),FIND(")",MID(A404,FIND("(",A404)+1,LEN(A404)))-1)</f>
        <v>NON-P</v>
      </c>
      <c r="Z404" t="str">
        <f t="shared" ref="Z404" si="387">Y405</f>
        <v>Excluded</v>
      </c>
    </row>
    <row r="405" spans="1:26" x14ac:dyDescent="0.35">
      <c r="A405" s="291" t="s">
        <v>0</v>
      </c>
      <c r="B405" s="291" t="s">
        <v>0</v>
      </c>
      <c r="C405" s="293">
        <v>669</v>
      </c>
      <c r="D405" s="2">
        <v>682</v>
      </c>
      <c r="E405" s="2">
        <v>694</v>
      </c>
      <c r="F405" s="2">
        <v>802</v>
      </c>
      <c r="G405" s="2">
        <v>805</v>
      </c>
      <c r="H405" s="2">
        <v>812</v>
      </c>
      <c r="I405" s="2">
        <v>860</v>
      </c>
      <c r="J405" s="2">
        <v>935</v>
      </c>
      <c r="K405" s="2">
        <v>0</v>
      </c>
      <c r="Y405" t="str">
        <f t="shared" ref="Y405" si="388">IF(EXACT(A404,UPPER(A404)),"Elected","Excluded")</f>
        <v>Excluded</v>
      </c>
    </row>
    <row r="406" spans="1:26" x14ac:dyDescent="0.35">
      <c r="A406" s="291" t="s">
        <v>721</v>
      </c>
      <c r="B406" s="291" t="s">
        <v>33</v>
      </c>
      <c r="C406" s="293">
        <v>294</v>
      </c>
      <c r="D406" s="1">
        <v>1</v>
      </c>
      <c r="E406" s="1">
        <v>1</v>
      </c>
      <c r="F406" s="1">
        <v>-296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X406" t="str">
        <f t="shared" ref="X406" si="389">LEFT(MID(A406,FIND("(",A406)+1,LEN(A406)),FIND(")",MID(A406,FIND("(",A406)+1,LEN(A406)))-1)</f>
        <v>TIP</v>
      </c>
      <c r="Z406" t="str">
        <f t="shared" ref="Z406" si="390">Y407</f>
        <v>Excluded</v>
      </c>
    </row>
    <row r="407" spans="1:26" x14ac:dyDescent="0.35">
      <c r="A407" s="291" t="s">
        <v>0</v>
      </c>
      <c r="B407" s="291" t="s">
        <v>0</v>
      </c>
      <c r="C407" s="293">
        <v>294</v>
      </c>
      <c r="D407" s="2">
        <v>295</v>
      </c>
      <c r="E407" s="2">
        <v>296</v>
      </c>
      <c r="F407" s="2">
        <v>0</v>
      </c>
      <c r="G407" s="2">
        <v>0</v>
      </c>
      <c r="H407" s="2">
        <v>0</v>
      </c>
      <c r="I407" s="2">
        <v>0</v>
      </c>
      <c r="J407" s="2">
        <v>0</v>
      </c>
      <c r="K407" s="2">
        <v>0</v>
      </c>
      <c r="Y407" t="str">
        <f t="shared" ref="Y407" si="391">IF(EXACT(A406,UPPER(A406)),"Elected","Excluded")</f>
        <v>Excluded</v>
      </c>
    </row>
    <row r="408" spans="1:26" x14ac:dyDescent="0.35">
      <c r="A408" s="291" t="s">
        <v>47</v>
      </c>
      <c r="B408" s="291" t="s">
        <v>0</v>
      </c>
      <c r="C408" s="292">
        <v>0</v>
      </c>
      <c r="D408" s="1">
        <f>(D388+D390+D392+D394+D396+D398+D400+D402+D404+D406)*(-1)</f>
        <v>0</v>
      </c>
      <c r="E408" s="1">
        <f t="shared" ref="E408:K408" si="392">(E388+E390+E392+E394+E396+E398+E400+E402+E404+E406)*(-1)</f>
        <v>0</v>
      </c>
      <c r="F408" s="1">
        <f t="shared" si="392"/>
        <v>112</v>
      </c>
      <c r="G408" s="1">
        <f t="shared" si="392"/>
        <v>0</v>
      </c>
      <c r="H408" s="1">
        <f t="shared" si="392"/>
        <v>0</v>
      </c>
      <c r="I408" s="1">
        <f t="shared" si="392"/>
        <v>99</v>
      </c>
      <c r="J408" s="1">
        <f t="shared" si="392"/>
        <v>116</v>
      </c>
      <c r="K408" s="1">
        <f t="shared" si="392"/>
        <v>405</v>
      </c>
    </row>
    <row r="409" spans="1:26" x14ac:dyDescent="0.35">
      <c r="A409" s="291" t="s">
        <v>0</v>
      </c>
      <c r="B409" s="291" t="s">
        <v>0</v>
      </c>
      <c r="C409" s="293">
        <v>0</v>
      </c>
      <c r="D409" s="2">
        <v>0</v>
      </c>
      <c r="E409" s="2">
        <v>0</v>
      </c>
      <c r="F409" s="2">
        <v>112</v>
      </c>
      <c r="G409" s="2">
        <v>112</v>
      </c>
      <c r="H409" s="2">
        <v>112</v>
      </c>
      <c r="I409" s="2">
        <v>211</v>
      </c>
      <c r="J409" s="2">
        <v>327</v>
      </c>
      <c r="K409" s="2">
        <v>732</v>
      </c>
    </row>
    <row r="410" spans="1:26" x14ac:dyDescent="0.35">
      <c r="A410" t="s">
        <v>48</v>
      </c>
      <c r="B410" t="s">
        <v>0</v>
      </c>
      <c r="C410" s="2">
        <v>11681</v>
      </c>
      <c r="D410" s="2">
        <v>11681</v>
      </c>
      <c r="E410" s="2">
        <v>11681</v>
      </c>
      <c r="F410" s="2">
        <v>11681</v>
      </c>
      <c r="G410" s="2">
        <v>11681</v>
      </c>
      <c r="H410" s="2">
        <v>11681</v>
      </c>
      <c r="I410" s="2">
        <v>11681</v>
      </c>
      <c r="J410" s="2">
        <v>11681</v>
      </c>
      <c r="K410" s="2">
        <v>11681</v>
      </c>
    </row>
    <row r="414" spans="1:26" x14ac:dyDescent="0.35">
      <c r="A414" t="s">
        <v>0</v>
      </c>
      <c r="B414" t="s">
        <v>0</v>
      </c>
      <c r="C414" t="s">
        <v>0</v>
      </c>
      <c r="D414" t="s">
        <v>0</v>
      </c>
      <c r="E414" t="s">
        <v>0</v>
      </c>
      <c r="F414" t="s">
        <v>0</v>
      </c>
      <c r="G414" t="s">
        <v>0</v>
      </c>
      <c r="H414" t="s">
        <v>0</v>
      </c>
      <c r="I414" t="s">
        <v>0</v>
      </c>
      <c r="J414" t="s">
        <v>0</v>
      </c>
      <c r="K414" t="s">
        <v>0</v>
      </c>
      <c r="L414" t="s">
        <v>0</v>
      </c>
      <c r="M414" t="s">
        <v>0</v>
      </c>
    </row>
    <row r="415" spans="1:26" x14ac:dyDescent="0.35">
      <c r="A415" t="s">
        <v>0</v>
      </c>
      <c r="B415" t="s">
        <v>0</v>
      </c>
      <c r="C415" t="s">
        <v>0</v>
      </c>
      <c r="D415" t="s">
        <v>0</v>
      </c>
      <c r="E415" t="s">
        <v>0</v>
      </c>
      <c r="F415" t="s">
        <v>0</v>
      </c>
      <c r="G415" t="s">
        <v>0</v>
      </c>
      <c r="H415" t="s">
        <v>0</v>
      </c>
      <c r="I415" t="s">
        <v>0</v>
      </c>
      <c r="J415" t="s">
        <v>0</v>
      </c>
      <c r="K415" t="s">
        <v>0</v>
      </c>
      <c r="L415" t="s">
        <v>0</v>
      </c>
      <c r="M415" t="s">
        <v>0</v>
      </c>
    </row>
    <row r="416" spans="1:26" x14ac:dyDescent="0.35">
      <c r="A416" t="s">
        <v>0</v>
      </c>
      <c r="B416" t="s">
        <v>0</v>
      </c>
      <c r="C416" t="s">
        <v>0</v>
      </c>
      <c r="D416" t="s">
        <v>0</v>
      </c>
      <c r="E416" t="s">
        <v>0</v>
      </c>
      <c r="F416" t="s">
        <v>0</v>
      </c>
      <c r="G416" t="s">
        <v>0</v>
      </c>
      <c r="H416" t="s">
        <v>0</v>
      </c>
      <c r="I416" t="s">
        <v>0</v>
      </c>
      <c r="J416" t="s">
        <v>0</v>
      </c>
      <c r="K416" t="s">
        <v>0</v>
      </c>
      <c r="L416" t="s">
        <v>0</v>
      </c>
      <c r="M416" t="s">
        <v>0</v>
      </c>
    </row>
    <row r="417" spans="1:37" x14ac:dyDescent="0.35">
      <c r="A417" t="s">
        <v>0</v>
      </c>
      <c r="B417" t="s">
        <v>0</v>
      </c>
      <c r="C417" t="s">
        <v>0</v>
      </c>
      <c r="D417" t="s">
        <v>0</v>
      </c>
      <c r="E417" t="s">
        <v>0</v>
      </c>
      <c r="F417" t="s">
        <v>0</v>
      </c>
      <c r="G417" t="s">
        <v>0</v>
      </c>
      <c r="H417" t="s">
        <v>0</v>
      </c>
      <c r="I417" t="s">
        <v>0</v>
      </c>
      <c r="J417" t="s">
        <v>0</v>
      </c>
      <c r="K417" t="s">
        <v>0</v>
      </c>
      <c r="L417" t="s">
        <v>0</v>
      </c>
      <c r="M417" t="s">
        <v>0</v>
      </c>
    </row>
    <row r="418" spans="1:37" x14ac:dyDescent="0.35">
      <c r="A418" t="s">
        <v>0</v>
      </c>
      <c r="B418" t="s">
        <v>0</v>
      </c>
      <c r="C418" t="s">
        <v>0</v>
      </c>
      <c r="D418" t="s">
        <v>0</v>
      </c>
      <c r="E418" t="s">
        <v>0</v>
      </c>
      <c r="F418" t="s">
        <v>0</v>
      </c>
      <c r="G418" t="s">
        <v>0</v>
      </c>
      <c r="H418" t="s">
        <v>0</v>
      </c>
      <c r="I418" t="s">
        <v>0</v>
      </c>
      <c r="J418" t="s">
        <v>0</v>
      </c>
      <c r="K418" t="s">
        <v>0</v>
      </c>
      <c r="L418" t="s">
        <v>0</v>
      </c>
      <c r="M418" t="s">
        <v>0</v>
      </c>
    </row>
    <row r="419" spans="1:37" x14ac:dyDescent="0.35">
      <c r="A419" t="s">
        <v>0</v>
      </c>
      <c r="B419" t="s">
        <v>0</v>
      </c>
      <c r="C419" t="s">
        <v>0</v>
      </c>
      <c r="D419" t="s">
        <v>0</v>
      </c>
      <c r="E419" t="s">
        <v>0</v>
      </c>
      <c r="F419" t="s">
        <v>0</v>
      </c>
      <c r="G419" t="s">
        <v>0</v>
      </c>
      <c r="H419" t="s">
        <v>0</v>
      </c>
      <c r="I419" t="s">
        <v>0</v>
      </c>
      <c r="J419" t="s">
        <v>0</v>
      </c>
      <c r="K419" t="s">
        <v>0</v>
      </c>
      <c r="L419" t="s">
        <v>0</v>
      </c>
      <c r="M419" t="s">
        <v>0</v>
      </c>
    </row>
    <row r="420" spans="1:37" x14ac:dyDescent="0.35">
      <c r="A420" t="s">
        <v>0</v>
      </c>
      <c r="B420" t="s">
        <v>0</v>
      </c>
      <c r="C420" t="s">
        <v>0</v>
      </c>
      <c r="D420" t="s">
        <v>0</v>
      </c>
      <c r="E420" t="s">
        <v>0</v>
      </c>
      <c r="F420" t="s">
        <v>0</v>
      </c>
      <c r="G420" t="s">
        <v>0</v>
      </c>
      <c r="H420" t="s">
        <v>0</v>
      </c>
      <c r="I420" t="s">
        <v>0</v>
      </c>
      <c r="J420" t="s">
        <v>0</v>
      </c>
      <c r="K420" t="s">
        <v>0</v>
      </c>
      <c r="L420" t="s">
        <v>0</v>
      </c>
      <c r="M420" t="s">
        <v>0</v>
      </c>
    </row>
    <row r="421" spans="1:37" x14ac:dyDescent="0.35">
      <c r="A421" s="291" t="s">
        <v>264</v>
      </c>
      <c r="B421" s="291" t="s">
        <v>2</v>
      </c>
      <c r="C421" s="291" t="s">
        <v>3</v>
      </c>
      <c r="D421" t="s">
        <v>4</v>
      </c>
      <c r="E421" t="s">
        <v>5</v>
      </c>
      <c r="F421" t="s">
        <v>6</v>
      </c>
      <c r="G421" t="s">
        <v>7</v>
      </c>
      <c r="H421" t="s">
        <v>8</v>
      </c>
      <c r="I421" t="s">
        <v>9</v>
      </c>
      <c r="J421" t="s">
        <v>10</v>
      </c>
      <c r="K421" t="s">
        <v>11</v>
      </c>
      <c r="L421" t="s">
        <v>12</v>
      </c>
      <c r="M421" t="s">
        <v>13</v>
      </c>
    </row>
    <row r="422" spans="1:37" x14ac:dyDescent="0.35">
      <c r="A422" s="291" t="s">
        <v>0</v>
      </c>
      <c r="B422" s="291" t="s">
        <v>0</v>
      </c>
      <c r="C422" s="291" t="s">
        <v>17</v>
      </c>
      <c r="D422" t="s">
        <v>722</v>
      </c>
      <c r="E422" t="s">
        <v>723</v>
      </c>
      <c r="F422" t="s">
        <v>724</v>
      </c>
      <c r="G422" t="s">
        <v>725</v>
      </c>
      <c r="H422" t="s">
        <v>726</v>
      </c>
      <c r="I422" t="s">
        <v>727</v>
      </c>
      <c r="J422" t="s">
        <v>728</v>
      </c>
      <c r="K422" t="s">
        <v>729</v>
      </c>
      <c r="L422" t="s">
        <v>730</v>
      </c>
      <c r="M422" t="s">
        <v>731</v>
      </c>
      <c r="AB422" t="s">
        <v>2526</v>
      </c>
      <c r="AC422" t="s">
        <v>2525</v>
      </c>
      <c r="AD422" t="s">
        <v>2524</v>
      </c>
      <c r="AE422" t="s">
        <v>2523</v>
      </c>
      <c r="AF422" t="s">
        <v>759</v>
      </c>
      <c r="AG422" t="s">
        <v>2522</v>
      </c>
      <c r="AH422" t="s">
        <v>2521</v>
      </c>
      <c r="AI422" t="s">
        <v>2520</v>
      </c>
      <c r="AJ422" t="s">
        <v>2519</v>
      </c>
      <c r="AK422" t="s">
        <v>2518</v>
      </c>
    </row>
    <row r="423" spans="1:37" x14ac:dyDescent="0.35">
      <c r="A423" s="291" t="s">
        <v>2914</v>
      </c>
      <c r="B423" s="291" t="s">
        <v>31</v>
      </c>
      <c r="C423" s="293">
        <v>98</v>
      </c>
      <c r="D423" s="1">
        <v>-98</v>
      </c>
      <c r="E423" s="1">
        <v>0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X423" t="str">
        <f>LEFT(MID(A423,FIND("(",A423)+1,LEN(A423)),FIND(")",MID(A423,FIND("(",A423)+1,LEN(A423)))-1)</f>
        <v>NON-P</v>
      </c>
      <c r="Z423" t="str">
        <f>Y424</f>
        <v>Excluded</v>
      </c>
      <c r="AB423">
        <v>5</v>
      </c>
      <c r="AC423" s="238">
        <v>22538</v>
      </c>
      <c r="AD423" s="238">
        <f>AH423+AF423</f>
        <v>7437</v>
      </c>
      <c r="AE423" s="227">
        <f>SUM(AD423/AC423*100)</f>
        <v>32.997604046499248</v>
      </c>
      <c r="AF423">
        <v>167</v>
      </c>
      <c r="AG423" s="227">
        <f>SUM(AF423/AC423*100)</f>
        <v>0.74097080486289824</v>
      </c>
      <c r="AH423" s="238">
        <v>7270</v>
      </c>
      <c r="AI423">
        <v>17</v>
      </c>
      <c r="AJ423">
        <v>6</v>
      </c>
      <c r="AK423" s="227">
        <f>SUM(AJ423/AI423*100)</f>
        <v>35.294117647058826</v>
      </c>
    </row>
    <row r="424" spans="1:37" x14ac:dyDescent="0.35">
      <c r="A424" s="291" t="s">
        <v>0</v>
      </c>
      <c r="B424" s="291" t="s">
        <v>0</v>
      </c>
      <c r="C424" s="293">
        <v>98</v>
      </c>
      <c r="D424" s="2">
        <v>0</v>
      </c>
      <c r="E424" s="2">
        <v>0</v>
      </c>
      <c r="F424" s="2">
        <v>0</v>
      </c>
      <c r="G424" s="2">
        <v>0</v>
      </c>
      <c r="H424" s="2">
        <v>0</v>
      </c>
      <c r="I424" s="2">
        <v>0</v>
      </c>
      <c r="J424" s="2">
        <v>0</v>
      </c>
      <c r="K424" s="2">
        <v>0</v>
      </c>
      <c r="L424" s="2">
        <v>0</v>
      </c>
      <c r="M424" s="2">
        <v>0</v>
      </c>
      <c r="Y424" t="str">
        <f>IF(EXACT(A423,UPPER(A423)),"Elected","Excluded")</f>
        <v>Excluded</v>
      </c>
    </row>
    <row r="425" spans="1:37" x14ac:dyDescent="0.35">
      <c r="A425" s="291" t="s">
        <v>2870</v>
      </c>
      <c r="B425" s="291" t="s">
        <v>31</v>
      </c>
      <c r="C425" s="293">
        <v>1094</v>
      </c>
      <c r="D425" s="1">
        <v>3</v>
      </c>
      <c r="E425" s="1">
        <v>2</v>
      </c>
      <c r="F425" s="1">
        <v>72</v>
      </c>
      <c r="G425" s="1">
        <v>11</v>
      </c>
      <c r="H425" s="1">
        <v>55</v>
      </c>
      <c r="I425" s="1">
        <v>-25</v>
      </c>
      <c r="J425" s="1">
        <v>0</v>
      </c>
      <c r="K425" s="1">
        <v>0</v>
      </c>
      <c r="L425" s="1">
        <v>0</v>
      </c>
      <c r="M425" s="1">
        <v>0</v>
      </c>
      <c r="X425" t="str">
        <f t="shared" ref="X425" si="393">LEFT(MID(A425,FIND("(",A425)+1,LEN(A425)),FIND(")",MID(A425,FIND("(",A425)+1,LEN(A425)))-1)</f>
        <v>GRN</v>
      </c>
      <c r="Z425" t="str">
        <f>Y426</f>
        <v>Elected</v>
      </c>
      <c r="AC425" t="s">
        <v>3692</v>
      </c>
      <c r="AD425" t="s">
        <v>3706</v>
      </c>
    </row>
    <row r="426" spans="1:37" x14ac:dyDescent="0.35">
      <c r="A426" s="291" t="s">
        <v>0</v>
      </c>
      <c r="B426" s="291" t="s">
        <v>0</v>
      </c>
      <c r="C426" s="293">
        <v>1094</v>
      </c>
      <c r="D426" s="2">
        <v>1097</v>
      </c>
      <c r="E426" s="2">
        <v>1099</v>
      </c>
      <c r="F426" s="2">
        <v>1171</v>
      </c>
      <c r="G426" s="2">
        <v>1182</v>
      </c>
      <c r="H426" s="2">
        <v>1237</v>
      </c>
      <c r="I426" s="2">
        <v>1212</v>
      </c>
      <c r="J426" s="2">
        <v>1212</v>
      </c>
      <c r="K426" s="2">
        <v>1212</v>
      </c>
      <c r="L426" s="2">
        <v>1212</v>
      </c>
      <c r="M426" s="2">
        <v>1212</v>
      </c>
      <c r="Y426" t="str">
        <f t="shared" ref="Y426" si="394">IF(EXACT(A425,UPPER(A425)),"Elected","Excluded")</f>
        <v>Elected</v>
      </c>
      <c r="AC426">
        <v>4</v>
      </c>
      <c r="AD426">
        <v>3</v>
      </c>
    </row>
    <row r="427" spans="1:37" x14ac:dyDescent="0.35">
      <c r="A427" s="291" t="s">
        <v>732</v>
      </c>
      <c r="B427" s="291" t="s">
        <v>33</v>
      </c>
      <c r="C427" s="293">
        <v>746</v>
      </c>
      <c r="D427" s="1">
        <v>4</v>
      </c>
      <c r="E427" s="1">
        <v>3</v>
      </c>
      <c r="F427" s="1">
        <v>34</v>
      </c>
      <c r="G427" s="1">
        <v>22</v>
      </c>
      <c r="H427" s="1">
        <v>124</v>
      </c>
      <c r="I427" s="1">
        <v>7</v>
      </c>
      <c r="J427" s="1">
        <v>30</v>
      </c>
      <c r="K427" s="1">
        <v>15</v>
      </c>
      <c r="L427" s="1">
        <v>26</v>
      </c>
      <c r="M427" s="1">
        <v>7</v>
      </c>
      <c r="X427" t="str">
        <f t="shared" ref="X427" si="395">LEFT(MID(A427,FIND("(",A427)+1,LEN(A427)),FIND(")",MID(A427,FIND("(",A427)+1,LEN(A427)))-1)</f>
        <v>FG</v>
      </c>
      <c r="Z427" t="str">
        <f t="shared" ref="Z427" si="396">Y428</f>
        <v>Elected</v>
      </c>
    </row>
    <row r="428" spans="1:37" x14ac:dyDescent="0.35">
      <c r="A428" s="291" t="s">
        <v>0</v>
      </c>
      <c r="B428" s="291" t="s">
        <v>0</v>
      </c>
      <c r="C428" s="293">
        <v>746</v>
      </c>
      <c r="D428" s="2">
        <v>750</v>
      </c>
      <c r="E428" s="2">
        <v>753</v>
      </c>
      <c r="F428" s="2">
        <v>787</v>
      </c>
      <c r="G428" s="2">
        <v>809</v>
      </c>
      <c r="H428" s="2">
        <v>933</v>
      </c>
      <c r="I428" s="2">
        <v>940</v>
      </c>
      <c r="J428" s="2">
        <v>970</v>
      </c>
      <c r="K428" s="2">
        <v>985</v>
      </c>
      <c r="L428" s="2">
        <v>1011</v>
      </c>
      <c r="M428" s="2">
        <v>1018</v>
      </c>
      <c r="Y428" t="str">
        <f t="shared" ref="Y428" si="397">IF(EXACT(A427,UPPER(A427)),"Elected","Excluded")</f>
        <v>Elected</v>
      </c>
    </row>
    <row r="429" spans="1:37" x14ac:dyDescent="0.35">
      <c r="A429" s="291" t="s">
        <v>733</v>
      </c>
      <c r="B429" s="291" t="s">
        <v>33</v>
      </c>
      <c r="C429" s="293">
        <v>513</v>
      </c>
      <c r="D429" s="1">
        <v>9</v>
      </c>
      <c r="E429" s="1">
        <v>87</v>
      </c>
      <c r="F429" s="1">
        <v>11</v>
      </c>
      <c r="G429" s="1">
        <v>12</v>
      </c>
      <c r="H429" s="1">
        <v>25</v>
      </c>
      <c r="I429" s="1">
        <v>2</v>
      </c>
      <c r="J429" s="1">
        <v>36</v>
      </c>
      <c r="K429" s="1">
        <v>53</v>
      </c>
      <c r="L429" s="1">
        <v>-748</v>
      </c>
      <c r="M429" s="1">
        <v>0</v>
      </c>
      <c r="X429" t="str">
        <f t="shared" ref="X429" si="398">LEFT(MID(A429,FIND("(",A429)+1,LEN(A429)),FIND(")",MID(A429,FIND("(",A429)+1,LEN(A429)))-1)</f>
        <v>SF</v>
      </c>
      <c r="Z429" t="str">
        <f t="shared" ref="Z429" si="399">Y430</f>
        <v>Excluded</v>
      </c>
    </row>
    <row r="430" spans="1:37" x14ac:dyDescent="0.35">
      <c r="A430" s="291" t="s">
        <v>0</v>
      </c>
      <c r="B430" s="291" t="s">
        <v>0</v>
      </c>
      <c r="C430" s="293">
        <v>513</v>
      </c>
      <c r="D430" s="2">
        <v>522</v>
      </c>
      <c r="E430" s="2">
        <v>609</v>
      </c>
      <c r="F430" s="2">
        <v>620</v>
      </c>
      <c r="G430" s="2">
        <v>632</v>
      </c>
      <c r="H430" s="2">
        <v>657</v>
      </c>
      <c r="I430" s="2">
        <v>659</v>
      </c>
      <c r="J430" s="2">
        <v>695</v>
      </c>
      <c r="K430" s="2">
        <v>748</v>
      </c>
      <c r="L430" s="2">
        <v>0</v>
      </c>
      <c r="M430" s="2">
        <v>0</v>
      </c>
      <c r="Y430" t="str">
        <f t="shared" ref="Y430" si="400">IF(EXACT(A429,UPPER(A429)),"Elected","Excluded")</f>
        <v>Excluded</v>
      </c>
    </row>
    <row r="431" spans="1:37" x14ac:dyDescent="0.35">
      <c r="A431" s="291" t="s">
        <v>2915</v>
      </c>
      <c r="B431" s="291" t="s">
        <v>33</v>
      </c>
      <c r="C431" s="293">
        <v>31</v>
      </c>
      <c r="D431" s="1">
        <v>-31</v>
      </c>
      <c r="E431" s="1">
        <v>0</v>
      </c>
      <c r="F431" s="1">
        <v>0</v>
      </c>
      <c r="G431" s="1">
        <v>0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0</v>
      </c>
      <c r="X431" t="str">
        <f t="shared" ref="X431" si="401">LEFT(MID(A431,FIND("(",A431)+1,LEN(A431)),FIND(")",MID(A431,FIND("(",A431)+1,LEN(A431)))-1)</f>
        <v>NON-P</v>
      </c>
      <c r="Z431" t="str">
        <f>Y432</f>
        <v>Excluded</v>
      </c>
    </row>
    <row r="432" spans="1:37" x14ac:dyDescent="0.35">
      <c r="A432" s="291" t="s">
        <v>0</v>
      </c>
      <c r="B432" s="291" t="s">
        <v>0</v>
      </c>
      <c r="C432" s="293">
        <v>31</v>
      </c>
      <c r="D432" s="2">
        <v>0</v>
      </c>
      <c r="E432" s="2">
        <v>0</v>
      </c>
      <c r="F432" s="2">
        <v>0</v>
      </c>
      <c r="G432" s="2">
        <v>0</v>
      </c>
      <c r="H432" s="2">
        <v>0</v>
      </c>
      <c r="I432" s="2">
        <v>0</v>
      </c>
      <c r="J432" s="2">
        <v>0</v>
      </c>
      <c r="K432" s="2">
        <v>0</v>
      </c>
      <c r="L432" s="2">
        <v>0</v>
      </c>
      <c r="M432" s="2">
        <v>0</v>
      </c>
      <c r="Y432" t="str">
        <f t="shared" ref="Y432" si="402">IF(EXACT(A431,UPPER(A431)),"Elected","Excluded")</f>
        <v>Excluded</v>
      </c>
    </row>
    <row r="433" spans="1:26" x14ac:dyDescent="0.35">
      <c r="A433" s="291" t="s">
        <v>2928</v>
      </c>
      <c r="B433" s="291" t="s">
        <v>33</v>
      </c>
      <c r="C433" s="293">
        <v>374</v>
      </c>
      <c r="D433" s="1">
        <v>75</v>
      </c>
      <c r="E433" s="1">
        <v>3</v>
      </c>
      <c r="F433" s="1">
        <v>3</v>
      </c>
      <c r="G433" s="1">
        <v>-455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X433" t="str">
        <f t="shared" ref="X433" si="403">LEFT(MID(A433,FIND("(",A433)+1,LEN(A433)),FIND(")",MID(A433,FIND("(",A433)+1,LEN(A433)))-1)</f>
        <v>NON-P</v>
      </c>
      <c r="Z433" t="str">
        <f t="shared" ref="Z433" si="404">Y434</f>
        <v>Excluded</v>
      </c>
    </row>
    <row r="434" spans="1:26" x14ac:dyDescent="0.35">
      <c r="A434" s="291" t="s">
        <v>0</v>
      </c>
      <c r="B434" s="291" t="s">
        <v>0</v>
      </c>
      <c r="C434" s="293">
        <v>374</v>
      </c>
      <c r="D434" s="2">
        <v>449</v>
      </c>
      <c r="E434" s="2">
        <v>452</v>
      </c>
      <c r="F434" s="2">
        <v>455</v>
      </c>
      <c r="G434" s="2">
        <v>0</v>
      </c>
      <c r="H434" s="2">
        <v>0</v>
      </c>
      <c r="I434" s="2">
        <v>0</v>
      </c>
      <c r="J434" s="2">
        <v>0</v>
      </c>
      <c r="K434" s="2">
        <v>0</v>
      </c>
      <c r="L434" s="2">
        <v>0</v>
      </c>
      <c r="M434" s="2">
        <v>0</v>
      </c>
      <c r="Y434" t="str">
        <f t="shared" ref="Y434" si="405">IF(EXACT(A433,UPPER(A433)),"Elected","Excluded")</f>
        <v>Excluded</v>
      </c>
    </row>
    <row r="435" spans="1:26" x14ac:dyDescent="0.35">
      <c r="A435" s="291" t="s">
        <v>734</v>
      </c>
      <c r="B435" s="291" t="s">
        <v>33</v>
      </c>
      <c r="C435" s="293">
        <v>613</v>
      </c>
      <c r="D435" s="1">
        <v>8</v>
      </c>
      <c r="E435" s="1">
        <v>3</v>
      </c>
      <c r="F435" s="1">
        <v>25</v>
      </c>
      <c r="G435" s="1">
        <v>17</v>
      </c>
      <c r="H435" s="1">
        <v>33</v>
      </c>
      <c r="I435" s="1">
        <v>4</v>
      </c>
      <c r="J435" s="1">
        <v>14</v>
      </c>
      <c r="K435" s="1">
        <v>247</v>
      </c>
      <c r="L435" s="1">
        <v>50</v>
      </c>
      <c r="M435" s="1">
        <v>57</v>
      </c>
      <c r="X435" t="str">
        <f t="shared" ref="X435" si="406">LEFT(MID(A435,FIND("(",A435)+1,LEN(A435)),FIND(")",MID(A435,FIND("(",A435)+1,LEN(A435)))-1)</f>
        <v>SD</v>
      </c>
      <c r="Z435" t="str">
        <f t="shared" ref="Z435" si="407">Y436</f>
        <v>Elected</v>
      </c>
    </row>
    <row r="436" spans="1:26" x14ac:dyDescent="0.35">
      <c r="A436" s="291" t="s">
        <v>0</v>
      </c>
      <c r="B436" s="291" t="s">
        <v>0</v>
      </c>
      <c r="C436" s="293">
        <v>613</v>
      </c>
      <c r="D436" s="2">
        <v>621</v>
      </c>
      <c r="E436" s="2">
        <v>624</v>
      </c>
      <c r="F436" s="2">
        <v>649</v>
      </c>
      <c r="G436" s="2">
        <v>666</v>
      </c>
      <c r="H436" s="2">
        <v>699</v>
      </c>
      <c r="I436" s="2">
        <v>703</v>
      </c>
      <c r="J436" s="2">
        <v>717</v>
      </c>
      <c r="K436" s="2">
        <v>964</v>
      </c>
      <c r="L436" s="2">
        <v>1014</v>
      </c>
      <c r="M436" s="2">
        <v>1071</v>
      </c>
      <c r="Y436" t="str">
        <f t="shared" ref="Y436" si="408">IF(EXACT(A435,UPPER(A435)),"Elected","Excluded")</f>
        <v>Elected</v>
      </c>
    </row>
    <row r="437" spans="1:26" x14ac:dyDescent="0.35">
      <c r="A437" s="291" t="s">
        <v>2916</v>
      </c>
      <c r="B437" s="291" t="s">
        <v>33</v>
      </c>
      <c r="C437" s="293">
        <v>520</v>
      </c>
      <c r="D437" s="1">
        <v>46</v>
      </c>
      <c r="E437" s="1">
        <v>16</v>
      </c>
      <c r="F437" s="1">
        <v>14</v>
      </c>
      <c r="G437" s="1">
        <v>110</v>
      </c>
      <c r="H437" s="1">
        <v>38</v>
      </c>
      <c r="I437" s="1">
        <v>3</v>
      </c>
      <c r="J437" s="1">
        <v>176</v>
      </c>
      <c r="K437" s="1">
        <v>38</v>
      </c>
      <c r="L437" s="1">
        <v>53</v>
      </c>
      <c r="M437" s="1">
        <v>39</v>
      </c>
      <c r="X437" t="str">
        <f t="shared" ref="X437" si="409">LEFT(MID(A437,FIND("(",A437)+1,LEN(A437)),FIND(")",MID(A437,FIND("(",A437)+1,LEN(A437)))-1)</f>
        <v>NON-P</v>
      </c>
      <c r="Z437" t="str">
        <f t="shared" ref="Z437" si="410">Y438</f>
        <v>Elected</v>
      </c>
    </row>
    <row r="438" spans="1:26" x14ac:dyDescent="0.35">
      <c r="A438" s="291" t="s">
        <v>0</v>
      </c>
      <c r="B438" s="291" t="s">
        <v>0</v>
      </c>
      <c r="C438" s="293">
        <v>520</v>
      </c>
      <c r="D438" s="2">
        <v>566</v>
      </c>
      <c r="E438" s="2">
        <v>582</v>
      </c>
      <c r="F438" s="2">
        <v>596</v>
      </c>
      <c r="G438" s="2">
        <v>706</v>
      </c>
      <c r="H438" s="2">
        <v>744</v>
      </c>
      <c r="I438" s="2">
        <v>747</v>
      </c>
      <c r="J438" s="2">
        <v>923</v>
      </c>
      <c r="K438" s="2">
        <v>961</v>
      </c>
      <c r="L438" s="2">
        <v>1014</v>
      </c>
      <c r="M438" s="2">
        <v>1053</v>
      </c>
      <c r="Y438" t="str">
        <f t="shared" ref="Y438" si="411">IF(EXACT(A437,UPPER(A437)),"Elected","Excluded")</f>
        <v>Elected</v>
      </c>
    </row>
    <row r="439" spans="1:26" x14ac:dyDescent="0.35">
      <c r="A439" s="291" t="s">
        <v>2917</v>
      </c>
      <c r="B439" s="291" t="s">
        <v>33</v>
      </c>
      <c r="C439" s="293">
        <v>88</v>
      </c>
      <c r="D439" s="1">
        <v>-88</v>
      </c>
      <c r="E439" s="1">
        <v>0</v>
      </c>
      <c r="F439" s="1">
        <v>0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X439" t="str">
        <f t="shared" ref="X439" si="412">LEFT(MID(A439,FIND("(",A439)+1,LEN(A439)),FIND(")",MID(A439,FIND("(",A439)+1,LEN(A439)))-1)</f>
        <v>NON-P</v>
      </c>
      <c r="Z439" t="str">
        <f t="shared" ref="Z439" si="413">Y440</f>
        <v>Excluded</v>
      </c>
    </row>
    <row r="440" spans="1:26" x14ac:dyDescent="0.35">
      <c r="A440" s="291" t="s">
        <v>0</v>
      </c>
      <c r="B440" s="291" t="s">
        <v>0</v>
      </c>
      <c r="C440" s="293">
        <v>88</v>
      </c>
      <c r="D440" s="2">
        <v>0</v>
      </c>
      <c r="E440" s="2">
        <v>0</v>
      </c>
      <c r="F440" s="2">
        <v>0</v>
      </c>
      <c r="G440" s="2">
        <v>0</v>
      </c>
      <c r="H440" s="2">
        <v>0</v>
      </c>
      <c r="I440" s="2">
        <v>0</v>
      </c>
      <c r="J440" s="2">
        <v>0</v>
      </c>
      <c r="K440" s="2">
        <v>0</v>
      </c>
      <c r="L440" s="2">
        <v>0</v>
      </c>
      <c r="M440" s="2">
        <v>0</v>
      </c>
      <c r="Y440" t="str">
        <f t="shared" ref="Y440" si="414">IF(EXACT(A439,UPPER(A439)),"Elected","Excluded")</f>
        <v>Excluded</v>
      </c>
    </row>
    <row r="441" spans="1:26" x14ac:dyDescent="0.35">
      <c r="A441" s="291" t="s">
        <v>2929</v>
      </c>
      <c r="B441" s="291" t="s">
        <v>33</v>
      </c>
      <c r="C441" s="293">
        <v>392</v>
      </c>
      <c r="D441" s="1">
        <v>26</v>
      </c>
      <c r="E441" s="1">
        <v>49</v>
      </c>
      <c r="F441" s="1">
        <v>19</v>
      </c>
      <c r="G441" s="1">
        <v>87</v>
      </c>
      <c r="H441" s="1">
        <v>18</v>
      </c>
      <c r="I441" s="1">
        <v>2</v>
      </c>
      <c r="J441" s="1">
        <v>-593</v>
      </c>
      <c r="K441" s="1">
        <v>0</v>
      </c>
      <c r="L441" s="1">
        <v>0</v>
      </c>
      <c r="M441" s="1">
        <v>0</v>
      </c>
      <c r="X441" t="str">
        <f t="shared" ref="X441" si="415">LEFT(MID(A441,FIND("(",A441)+1,LEN(A441)),FIND(")",MID(A441,FIND("(",A441)+1,LEN(A441)))-1)</f>
        <v>ANT</v>
      </c>
      <c r="Z441" t="str">
        <f t="shared" ref="Z441" si="416">Y442</f>
        <v>Excluded</v>
      </c>
    </row>
    <row r="442" spans="1:26" x14ac:dyDescent="0.35">
      <c r="A442" s="291" t="s">
        <v>0</v>
      </c>
      <c r="B442" s="291" t="s">
        <v>0</v>
      </c>
      <c r="C442" s="293">
        <v>392</v>
      </c>
      <c r="D442" s="2">
        <v>418</v>
      </c>
      <c r="E442" s="2">
        <v>467</v>
      </c>
      <c r="F442" s="2">
        <v>486</v>
      </c>
      <c r="G442" s="2">
        <v>573</v>
      </c>
      <c r="H442" s="2">
        <v>591</v>
      </c>
      <c r="I442" s="2">
        <v>593</v>
      </c>
      <c r="J442" s="2">
        <v>0</v>
      </c>
      <c r="K442" s="2">
        <v>0</v>
      </c>
      <c r="L442" s="2">
        <v>0</v>
      </c>
      <c r="M442" s="2">
        <v>0</v>
      </c>
      <c r="Y442" t="str">
        <f t="shared" ref="Y442" si="417">IF(EXACT(A441,UPPER(A441)),"Elected","Excluded")</f>
        <v>Excluded</v>
      </c>
    </row>
    <row r="443" spans="1:26" x14ac:dyDescent="0.35">
      <c r="A443" s="291" t="s">
        <v>735</v>
      </c>
      <c r="B443" s="291" t="s">
        <v>31</v>
      </c>
      <c r="C443" s="293">
        <v>498</v>
      </c>
      <c r="D443" s="1">
        <v>12</v>
      </c>
      <c r="E443" s="1">
        <v>151</v>
      </c>
      <c r="F443" s="1">
        <v>15</v>
      </c>
      <c r="G443" s="1">
        <v>15</v>
      </c>
      <c r="H443" s="1">
        <v>73</v>
      </c>
      <c r="I443" s="1">
        <v>0</v>
      </c>
      <c r="J443" s="1">
        <v>47</v>
      </c>
      <c r="K443" s="1">
        <v>109</v>
      </c>
      <c r="L443" s="1">
        <v>452</v>
      </c>
      <c r="M443" s="1">
        <v>-160</v>
      </c>
      <c r="X443" t="str">
        <f t="shared" ref="X443" si="418">LEFT(MID(A443,FIND("(",A443)+1,LEN(A443)),FIND(")",MID(A443,FIND("(",A443)+1,LEN(A443)))-1)</f>
        <v>SF</v>
      </c>
      <c r="Z443" t="str">
        <f t="shared" ref="Z443" si="419">Y444</f>
        <v>Elected</v>
      </c>
    </row>
    <row r="444" spans="1:26" x14ac:dyDescent="0.35">
      <c r="A444" s="291" t="s">
        <v>0</v>
      </c>
      <c r="B444" s="291" t="s">
        <v>0</v>
      </c>
      <c r="C444" s="293">
        <v>498</v>
      </c>
      <c r="D444" s="2">
        <v>510</v>
      </c>
      <c r="E444" s="2">
        <v>661</v>
      </c>
      <c r="F444" s="2">
        <v>676</v>
      </c>
      <c r="G444" s="2">
        <v>691</v>
      </c>
      <c r="H444" s="2">
        <v>764</v>
      </c>
      <c r="I444" s="2">
        <v>764</v>
      </c>
      <c r="J444" s="2">
        <v>811</v>
      </c>
      <c r="K444" s="2">
        <v>920</v>
      </c>
      <c r="L444" s="2">
        <v>1372</v>
      </c>
      <c r="M444" s="2">
        <v>1212</v>
      </c>
      <c r="Y444" t="str">
        <f t="shared" ref="Y444" si="420">IF(EXACT(A443,UPPER(A443)),"Elected","Excluded")</f>
        <v>Elected</v>
      </c>
    </row>
    <row r="445" spans="1:26" x14ac:dyDescent="0.35">
      <c r="A445" s="291" t="s">
        <v>2882</v>
      </c>
      <c r="B445" s="291" t="s">
        <v>33</v>
      </c>
      <c r="C445" s="293">
        <v>384</v>
      </c>
      <c r="D445" s="1">
        <v>4</v>
      </c>
      <c r="E445" s="1">
        <v>15</v>
      </c>
      <c r="F445" s="1">
        <v>-403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  <c r="X445" t="str">
        <f t="shared" ref="X445" si="421">LEFT(MID(A445,FIND("(",A445)+1,LEN(A445)),FIND(")",MID(A445,FIND("(",A445)+1,LEN(A445)))-1)</f>
        <v>LAB</v>
      </c>
      <c r="Z445" t="str">
        <f t="shared" ref="Z445" si="422">Y446</f>
        <v>Excluded</v>
      </c>
    </row>
    <row r="446" spans="1:26" x14ac:dyDescent="0.35">
      <c r="A446" s="291" t="s">
        <v>0</v>
      </c>
      <c r="B446" s="291" t="s">
        <v>0</v>
      </c>
      <c r="C446" s="293">
        <v>384</v>
      </c>
      <c r="D446" s="2">
        <v>388</v>
      </c>
      <c r="E446" s="2">
        <v>403</v>
      </c>
      <c r="F446" s="2">
        <v>0</v>
      </c>
      <c r="G446" s="2">
        <v>0</v>
      </c>
      <c r="H446" s="2">
        <v>0</v>
      </c>
      <c r="I446" s="2">
        <v>0</v>
      </c>
      <c r="J446" s="2">
        <v>0</v>
      </c>
      <c r="K446" s="2">
        <v>0</v>
      </c>
      <c r="L446" s="2">
        <v>0</v>
      </c>
      <c r="M446" s="2">
        <v>0</v>
      </c>
      <c r="Y446" t="str">
        <f t="shared" ref="Y446" si="423">IF(EXACT(A445,UPPER(A445)),"Elected","Excluded")</f>
        <v>Excluded</v>
      </c>
    </row>
    <row r="447" spans="1:26" x14ac:dyDescent="0.35">
      <c r="A447" s="291" t="s">
        <v>736</v>
      </c>
      <c r="B447" s="291" t="s">
        <v>33</v>
      </c>
      <c r="C447" s="293">
        <v>352</v>
      </c>
      <c r="D447" s="1">
        <v>1</v>
      </c>
      <c r="E447" s="1">
        <v>-353</v>
      </c>
      <c r="F447" s="1">
        <v>0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0</v>
      </c>
      <c r="X447" t="str">
        <f t="shared" ref="X447" si="424">LEFT(MID(A447,FIND("(",A447)+1,LEN(A447)),FIND(")",MID(A447,FIND("(",A447)+1,LEN(A447)))-1)</f>
        <v>SF</v>
      </c>
      <c r="Z447" t="str">
        <f t="shared" ref="Z447" si="425">Y448</f>
        <v>Excluded</v>
      </c>
    </row>
    <row r="448" spans="1:26" x14ac:dyDescent="0.35">
      <c r="A448" s="291" t="s">
        <v>0</v>
      </c>
      <c r="B448" s="291" t="s">
        <v>0</v>
      </c>
      <c r="C448" s="293">
        <v>352</v>
      </c>
      <c r="D448" s="2">
        <v>353</v>
      </c>
      <c r="E448" s="2">
        <v>0</v>
      </c>
      <c r="F448" s="2">
        <v>0</v>
      </c>
      <c r="G448" s="2">
        <v>0</v>
      </c>
      <c r="H448" s="2">
        <v>0</v>
      </c>
      <c r="I448" s="2">
        <v>0</v>
      </c>
      <c r="J448" s="2">
        <v>0</v>
      </c>
      <c r="K448" s="2">
        <v>0</v>
      </c>
      <c r="L448" s="2">
        <v>0</v>
      </c>
      <c r="M448" s="2">
        <v>0</v>
      </c>
      <c r="Y448" t="str">
        <f t="shared" ref="Y448" si="426">IF(EXACT(A447,UPPER(A447)),"Elected","Excluded")</f>
        <v>Excluded</v>
      </c>
    </row>
    <row r="449" spans="1:26" x14ac:dyDescent="0.35">
      <c r="A449" s="291" t="s">
        <v>737</v>
      </c>
      <c r="B449" s="291" t="s">
        <v>31</v>
      </c>
      <c r="C449" s="293">
        <v>526</v>
      </c>
      <c r="D449" s="1">
        <v>13</v>
      </c>
      <c r="E449" s="1">
        <v>10</v>
      </c>
      <c r="F449" s="1">
        <v>27</v>
      </c>
      <c r="G449" s="1">
        <v>9</v>
      </c>
      <c r="H449" s="1">
        <v>26</v>
      </c>
      <c r="I449" s="1">
        <v>2</v>
      </c>
      <c r="J449" s="1">
        <v>31</v>
      </c>
      <c r="K449" s="1">
        <v>-644</v>
      </c>
      <c r="L449" s="1">
        <v>0</v>
      </c>
      <c r="M449" s="1">
        <v>0</v>
      </c>
      <c r="X449" t="str">
        <f t="shared" ref="X449" si="427">LEFT(MID(A449,FIND("(",A449)+1,LEN(A449)),FIND(")",MID(A449,FIND("(",A449)+1,LEN(A449)))-1)</f>
        <v>PBP</v>
      </c>
      <c r="Z449" t="str">
        <f t="shared" ref="Z449" si="428">Y450</f>
        <v>Excluded</v>
      </c>
    </row>
    <row r="450" spans="1:26" x14ac:dyDescent="0.35">
      <c r="A450" s="291" t="s">
        <v>0</v>
      </c>
      <c r="B450" s="291" t="s">
        <v>0</v>
      </c>
      <c r="C450" s="293">
        <v>526</v>
      </c>
      <c r="D450" s="2">
        <v>539</v>
      </c>
      <c r="E450" s="2">
        <v>549</v>
      </c>
      <c r="F450" s="2">
        <v>576</v>
      </c>
      <c r="G450" s="2">
        <v>585</v>
      </c>
      <c r="H450" s="2">
        <v>611</v>
      </c>
      <c r="I450" s="2">
        <v>613</v>
      </c>
      <c r="J450" s="2">
        <v>644</v>
      </c>
      <c r="K450" s="2">
        <v>0</v>
      </c>
      <c r="L450" s="2">
        <v>0</v>
      </c>
      <c r="M450" s="2">
        <v>0</v>
      </c>
      <c r="Y450" t="str">
        <f t="shared" ref="Y450" si="429">IF(EXACT(A449,UPPER(A449)),"Elected","Excluded")</f>
        <v>Excluded</v>
      </c>
    </row>
    <row r="451" spans="1:26" x14ac:dyDescent="0.35">
      <c r="A451" s="291" t="s">
        <v>2883</v>
      </c>
      <c r="B451" s="291" t="s">
        <v>31</v>
      </c>
      <c r="C451" s="293">
        <v>477</v>
      </c>
      <c r="D451" s="1">
        <v>4</v>
      </c>
      <c r="E451" s="1">
        <v>1</v>
      </c>
      <c r="F451" s="1">
        <v>143</v>
      </c>
      <c r="G451" s="1">
        <v>17</v>
      </c>
      <c r="H451" s="1">
        <v>89</v>
      </c>
      <c r="I451" s="1">
        <v>5</v>
      </c>
      <c r="J451" s="1">
        <v>20</v>
      </c>
      <c r="K451" s="1">
        <v>80</v>
      </c>
      <c r="L451" s="1">
        <v>73</v>
      </c>
      <c r="M451" s="1">
        <v>57</v>
      </c>
      <c r="X451" t="str">
        <f t="shared" ref="X451" si="430">LEFT(MID(A451,FIND("(",A451)+1,LEN(A451)),FIND(")",MID(A451,FIND("(",A451)+1,LEN(A451)))-1)</f>
        <v>LAB</v>
      </c>
      <c r="Z451" t="str">
        <f t="shared" ref="Z451" si="431">Y452</f>
        <v>Excluded</v>
      </c>
    </row>
    <row r="452" spans="1:26" x14ac:dyDescent="0.35">
      <c r="A452" s="291" t="s">
        <v>0</v>
      </c>
      <c r="B452" s="291" t="s">
        <v>0</v>
      </c>
      <c r="C452" s="293">
        <v>477</v>
      </c>
      <c r="D452" s="2">
        <v>481</v>
      </c>
      <c r="E452" s="2">
        <v>482</v>
      </c>
      <c r="F452" s="2">
        <v>625</v>
      </c>
      <c r="G452" s="2">
        <v>642</v>
      </c>
      <c r="H452" s="2">
        <v>731</v>
      </c>
      <c r="I452" s="2">
        <v>736</v>
      </c>
      <c r="J452" s="2">
        <v>756</v>
      </c>
      <c r="K452" s="2">
        <v>836</v>
      </c>
      <c r="L452" s="2">
        <v>909</v>
      </c>
      <c r="M452" s="2">
        <v>966</v>
      </c>
      <c r="Y452" t="str">
        <f t="shared" ref="Y452" si="432">IF(EXACT(A451,UPPER(A451)),"Elected","Excluded")</f>
        <v>Excluded</v>
      </c>
    </row>
    <row r="453" spans="1:26" x14ac:dyDescent="0.35">
      <c r="A453" s="291" t="s">
        <v>2918</v>
      </c>
      <c r="B453" s="291" t="s">
        <v>33</v>
      </c>
      <c r="C453" s="293">
        <v>47</v>
      </c>
      <c r="D453" s="1">
        <v>-47</v>
      </c>
      <c r="E453" s="1">
        <v>0</v>
      </c>
      <c r="F453" s="1">
        <v>0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X453" t="str">
        <f t="shared" ref="X453" si="433">LEFT(MID(A453,FIND("(",A453)+1,LEN(A453)),FIND(")",MID(A453,FIND("(",A453)+1,LEN(A453)))-1)</f>
        <v>NON-P</v>
      </c>
      <c r="Z453" t="str">
        <f t="shared" ref="Z453" si="434">Y454</f>
        <v>Excluded</v>
      </c>
    </row>
    <row r="454" spans="1:26" x14ac:dyDescent="0.35">
      <c r="A454" s="291" t="s">
        <v>0</v>
      </c>
      <c r="B454" s="291" t="s">
        <v>0</v>
      </c>
      <c r="C454" s="293">
        <v>47</v>
      </c>
      <c r="D454" s="2">
        <v>0</v>
      </c>
      <c r="E454" s="2">
        <v>0</v>
      </c>
      <c r="F454" s="2">
        <v>0</v>
      </c>
      <c r="G454" s="2">
        <v>0</v>
      </c>
      <c r="H454" s="2">
        <v>0</v>
      </c>
      <c r="I454" s="2">
        <v>0</v>
      </c>
      <c r="J454" s="2">
        <v>0</v>
      </c>
      <c r="K454" s="2">
        <v>0</v>
      </c>
      <c r="L454" s="2">
        <v>0</v>
      </c>
      <c r="M454" s="2">
        <v>0</v>
      </c>
      <c r="Y454" t="str">
        <f t="shared" ref="Y454" si="435">IF(EXACT(A453,UPPER(A453)),"Elected","Excluded")</f>
        <v>Excluded</v>
      </c>
    </row>
    <row r="455" spans="1:26" x14ac:dyDescent="0.35">
      <c r="A455" s="291" t="s">
        <v>738</v>
      </c>
      <c r="B455" s="291" t="s">
        <v>31</v>
      </c>
      <c r="C455" s="293">
        <v>517</v>
      </c>
      <c r="D455" s="1">
        <v>4</v>
      </c>
      <c r="E455" s="1">
        <v>4</v>
      </c>
      <c r="F455" s="1">
        <v>15</v>
      </c>
      <c r="G455" s="1">
        <v>16</v>
      </c>
      <c r="H455" s="1">
        <v>-556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X455" t="str">
        <f t="shared" ref="X455" si="436">LEFT(MID(A455,FIND("(",A455)+1,LEN(A455)),FIND(")",MID(A455,FIND("(",A455)+1,LEN(A455)))-1)</f>
        <v>FF</v>
      </c>
      <c r="Z455" t="str">
        <f t="shared" ref="Z455" si="437">Y456</f>
        <v>Excluded</v>
      </c>
    </row>
    <row r="456" spans="1:26" x14ac:dyDescent="0.35">
      <c r="A456" s="291" t="s">
        <v>0</v>
      </c>
      <c r="B456" s="291" t="s">
        <v>0</v>
      </c>
      <c r="C456" s="293">
        <v>517</v>
      </c>
      <c r="D456" s="2">
        <v>521</v>
      </c>
      <c r="E456" s="2">
        <v>525</v>
      </c>
      <c r="F456" s="2">
        <v>540</v>
      </c>
      <c r="G456" s="2">
        <v>556</v>
      </c>
      <c r="H456" s="2">
        <v>0</v>
      </c>
      <c r="I456" s="2">
        <v>0</v>
      </c>
      <c r="J456" s="2">
        <v>0</v>
      </c>
      <c r="K456" s="2">
        <v>0</v>
      </c>
      <c r="L456" s="2">
        <v>0</v>
      </c>
      <c r="M456" s="2">
        <v>0</v>
      </c>
      <c r="Y456" t="str">
        <f t="shared" ref="Y456" si="438">IF(EXACT(A455,UPPER(A455)),"Elected","Excluded")</f>
        <v>Excluded</v>
      </c>
    </row>
    <row r="457" spans="1:26" x14ac:dyDescent="0.35">
      <c r="A457" s="291" t="s">
        <v>47</v>
      </c>
      <c r="B457" s="291" t="s">
        <v>0</v>
      </c>
      <c r="C457" s="292">
        <v>0</v>
      </c>
      <c r="D457" s="1">
        <f>(D423+D425+D427+D429+D431+D433+D435+D437+D439+D441+D443+D445+D447+D449+D451+D453+D455)*(-1)</f>
        <v>55</v>
      </c>
      <c r="E457" s="1">
        <f t="shared" ref="E457:M457" si="439">(E423+E425+E427+E429+E431+E433+E435+E437+E439+E441+E443+E445+E447+E449+E451+E453+E455)*(-1)</f>
        <v>9</v>
      </c>
      <c r="F457" s="1">
        <f t="shared" si="439"/>
        <v>25</v>
      </c>
      <c r="G457" s="1">
        <f t="shared" si="439"/>
        <v>139</v>
      </c>
      <c r="H457" s="1">
        <f>(H423+H425+H427+H429+H431+H433+H435+H437+H439+H441+H443+H445+H447+H449+H451+H453+H455)*(-1)</f>
        <v>75</v>
      </c>
      <c r="I457" s="1">
        <f t="shared" si="439"/>
        <v>0</v>
      </c>
      <c r="J457" s="1">
        <f t="shared" si="439"/>
        <v>239</v>
      </c>
      <c r="K457" s="1">
        <f t="shared" si="439"/>
        <v>102</v>
      </c>
      <c r="L457" s="1">
        <f t="shared" si="439"/>
        <v>94</v>
      </c>
      <c r="M457" s="1">
        <f t="shared" si="439"/>
        <v>0</v>
      </c>
    </row>
    <row r="458" spans="1:26" x14ac:dyDescent="0.35">
      <c r="A458" s="291" t="s">
        <v>0</v>
      </c>
      <c r="B458" s="291" t="s">
        <v>0</v>
      </c>
      <c r="C458" s="293">
        <v>0</v>
      </c>
      <c r="D458" s="2">
        <v>55</v>
      </c>
      <c r="E458" s="2">
        <v>64</v>
      </c>
      <c r="F458" s="2">
        <v>89</v>
      </c>
      <c r="G458" s="2">
        <v>228</v>
      </c>
      <c r="H458" s="2">
        <v>303</v>
      </c>
      <c r="I458" s="2">
        <v>303</v>
      </c>
      <c r="J458" s="2">
        <v>542</v>
      </c>
      <c r="K458" s="2">
        <v>644</v>
      </c>
      <c r="L458" s="2">
        <v>738</v>
      </c>
      <c r="M458" s="2">
        <v>738</v>
      </c>
    </row>
    <row r="459" spans="1:26" x14ac:dyDescent="0.35">
      <c r="A459" t="s">
        <v>48</v>
      </c>
      <c r="B459" t="s">
        <v>0</v>
      </c>
      <c r="C459" s="2">
        <v>7270</v>
      </c>
      <c r="D459" s="2">
        <v>7270</v>
      </c>
      <c r="E459" s="2">
        <v>7270</v>
      </c>
      <c r="F459" s="2">
        <v>7270</v>
      </c>
      <c r="G459" s="2">
        <v>7270</v>
      </c>
      <c r="H459" s="2">
        <v>7270</v>
      </c>
      <c r="I459" s="2">
        <v>7270</v>
      </c>
      <c r="J459" s="2">
        <v>7270</v>
      </c>
      <c r="K459" s="2">
        <v>7270</v>
      </c>
      <c r="L459" s="2">
        <v>7270</v>
      </c>
      <c r="M459" s="2">
        <v>7270</v>
      </c>
    </row>
    <row r="463" spans="1:26" x14ac:dyDescent="0.35">
      <c r="A463" t="s">
        <v>0</v>
      </c>
      <c r="B463" t="s">
        <v>0</v>
      </c>
      <c r="C463" t="s">
        <v>0</v>
      </c>
      <c r="D463" t="s">
        <v>0</v>
      </c>
      <c r="E463" t="s">
        <v>0</v>
      </c>
      <c r="F463" t="s">
        <v>0</v>
      </c>
      <c r="G463" t="s">
        <v>0</v>
      </c>
      <c r="H463" t="s">
        <v>0</v>
      </c>
      <c r="I463" t="s">
        <v>0</v>
      </c>
      <c r="J463" t="s">
        <v>0</v>
      </c>
      <c r="K463" t="s">
        <v>0</v>
      </c>
      <c r="L463" t="s">
        <v>0</v>
      </c>
      <c r="M463" t="s">
        <v>0</v>
      </c>
      <c r="N463" t="s">
        <v>0</v>
      </c>
      <c r="O463" t="s">
        <v>0</v>
      </c>
    </row>
    <row r="464" spans="1:26" x14ac:dyDescent="0.35">
      <c r="A464" t="s">
        <v>0</v>
      </c>
      <c r="B464" t="s">
        <v>0</v>
      </c>
      <c r="C464" t="s">
        <v>0</v>
      </c>
      <c r="D464" t="s">
        <v>0</v>
      </c>
      <c r="E464" t="s">
        <v>0</v>
      </c>
      <c r="F464" t="s">
        <v>0</v>
      </c>
      <c r="G464" t="s">
        <v>0</v>
      </c>
      <c r="H464" t="s">
        <v>0</v>
      </c>
      <c r="I464" t="s">
        <v>0</v>
      </c>
      <c r="J464" t="s">
        <v>0</v>
      </c>
      <c r="K464" t="s">
        <v>0</v>
      </c>
      <c r="L464" t="s">
        <v>0</v>
      </c>
      <c r="M464" t="s">
        <v>0</v>
      </c>
      <c r="N464" t="s">
        <v>0</v>
      </c>
      <c r="O464" t="s">
        <v>0</v>
      </c>
    </row>
    <row r="465" spans="1:37" x14ac:dyDescent="0.35">
      <c r="A465" t="s">
        <v>0</v>
      </c>
      <c r="B465" t="s">
        <v>0</v>
      </c>
      <c r="C465" t="s">
        <v>0</v>
      </c>
      <c r="D465" t="s">
        <v>0</v>
      </c>
      <c r="E465" t="s">
        <v>0</v>
      </c>
      <c r="F465" t="s">
        <v>0</v>
      </c>
      <c r="G465" t="s">
        <v>0</v>
      </c>
      <c r="H465" t="s">
        <v>0</v>
      </c>
      <c r="I465" t="s">
        <v>0</v>
      </c>
      <c r="J465" t="s">
        <v>0</v>
      </c>
      <c r="K465" t="s">
        <v>0</v>
      </c>
      <c r="L465" t="s">
        <v>0</v>
      </c>
      <c r="M465" t="s">
        <v>0</v>
      </c>
      <c r="N465" t="s">
        <v>0</v>
      </c>
      <c r="O465" t="s">
        <v>0</v>
      </c>
    </row>
    <row r="466" spans="1:37" x14ac:dyDescent="0.35">
      <c r="A466" t="s">
        <v>0</v>
      </c>
      <c r="B466" t="s">
        <v>0</v>
      </c>
      <c r="C466" t="s">
        <v>0</v>
      </c>
      <c r="D466" t="s">
        <v>0</v>
      </c>
      <c r="E466" t="s">
        <v>0</v>
      </c>
      <c r="F466" t="s">
        <v>0</v>
      </c>
      <c r="G466" t="s">
        <v>0</v>
      </c>
      <c r="H466" t="s">
        <v>0</v>
      </c>
      <c r="I466" t="s">
        <v>0</v>
      </c>
      <c r="J466" t="s">
        <v>0</v>
      </c>
      <c r="K466" t="s">
        <v>0</v>
      </c>
      <c r="L466" t="s">
        <v>0</v>
      </c>
      <c r="M466" t="s">
        <v>0</v>
      </c>
      <c r="N466" t="s">
        <v>0</v>
      </c>
      <c r="O466" t="s">
        <v>0</v>
      </c>
    </row>
    <row r="467" spans="1:37" x14ac:dyDescent="0.35">
      <c r="A467" t="s">
        <v>0</v>
      </c>
      <c r="B467" t="s">
        <v>0</v>
      </c>
      <c r="C467" t="s">
        <v>0</v>
      </c>
      <c r="D467" t="s">
        <v>0</v>
      </c>
      <c r="E467" t="s">
        <v>0</v>
      </c>
      <c r="F467" t="s">
        <v>0</v>
      </c>
      <c r="G467" t="s">
        <v>0</v>
      </c>
      <c r="H467" t="s">
        <v>0</v>
      </c>
      <c r="I467" t="s">
        <v>0</v>
      </c>
      <c r="J467" t="s">
        <v>0</v>
      </c>
      <c r="K467" t="s">
        <v>0</v>
      </c>
      <c r="L467" t="s">
        <v>0</v>
      </c>
      <c r="M467" t="s">
        <v>0</v>
      </c>
      <c r="N467" t="s">
        <v>0</v>
      </c>
      <c r="O467" t="s">
        <v>0</v>
      </c>
    </row>
    <row r="468" spans="1:37" x14ac:dyDescent="0.35">
      <c r="A468" t="s">
        <v>0</v>
      </c>
      <c r="B468" t="s">
        <v>0</v>
      </c>
      <c r="C468" t="s">
        <v>0</v>
      </c>
      <c r="D468" t="s">
        <v>0</v>
      </c>
      <c r="E468" t="s">
        <v>0</v>
      </c>
      <c r="F468" t="s">
        <v>0</v>
      </c>
      <c r="G468" t="s">
        <v>0</v>
      </c>
      <c r="H468" t="s">
        <v>0</v>
      </c>
      <c r="I468" t="s">
        <v>0</v>
      </c>
      <c r="J468" t="s">
        <v>0</v>
      </c>
      <c r="K468" t="s">
        <v>0</v>
      </c>
      <c r="L468" t="s">
        <v>0</v>
      </c>
      <c r="M468" t="s">
        <v>0</v>
      </c>
      <c r="N468" t="s">
        <v>0</v>
      </c>
      <c r="O468" t="s">
        <v>0</v>
      </c>
    </row>
    <row r="469" spans="1:37" x14ac:dyDescent="0.35">
      <c r="A469" t="s">
        <v>0</v>
      </c>
      <c r="B469" t="s">
        <v>0</v>
      </c>
      <c r="C469" t="s">
        <v>0</v>
      </c>
      <c r="D469" t="s">
        <v>0</v>
      </c>
      <c r="E469" t="s">
        <v>0</v>
      </c>
      <c r="F469" t="s">
        <v>0</v>
      </c>
      <c r="G469" t="s">
        <v>0</v>
      </c>
      <c r="H469" t="s">
        <v>0</v>
      </c>
      <c r="I469" t="s">
        <v>0</v>
      </c>
      <c r="J469" t="s">
        <v>0</v>
      </c>
      <c r="K469" t="s">
        <v>0</v>
      </c>
      <c r="L469" t="s">
        <v>0</v>
      </c>
      <c r="M469" t="s">
        <v>0</v>
      </c>
      <c r="N469" t="s">
        <v>0</v>
      </c>
      <c r="O469" t="s">
        <v>0</v>
      </c>
    </row>
    <row r="470" spans="1:37" x14ac:dyDescent="0.35">
      <c r="A470" s="291" t="s">
        <v>243</v>
      </c>
      <c r="B470" s="291" t="s">
        <v>2</v>
      </c>
      <c r="C470" s="291" t="s">
        <v>3</v>
      </c>
      <c r="D470" t="s">
        <v>4</v>
      </c>
      <c r="E470" t="s">
        <v>5</v>
      </c>
      <c r="F470" t="s">
        <v>6</v>
      </c>
      <c r="G470" t="s">
        <v>7</v>
      </c>
      <c r="H470" t="s">
        <v>8</v>
      </c>
      <c r="I470" t="s">
        <v>9</v>
      </c>
      <c r="J470" t="s">
        <v>10</v>
      </c>
      <c r="K470" t="s">
        <v>11</v>
      </c>
      <c r="L470" t="s">
        <v>12</v>
      </c>
      <c r="M470" t="s">
        <v>13</v>
      </c>
      <c r="N470" t="s">
        <v>14</v>
      </c>
      <c r="O470" t="s">
        <v>15</v>
      </c>
    </row>
    <row r="471" spans="1:37" x14ac:dyDescent="0.35">
      <c r="A471" s="291" t="s">
        <v>0</v>
      </c>
      <c r="B471" s="291" t="s">
        <v>0</v>
      </c>
      <c r="C471" s="291" t="s">
        <v>17</v>
      </c>
      <c r="D471" t="s">
        <v>739</v>
      </c>
      <c r="E471" t="s">
        <v>740</v>
      </c>
      <c r="F471" t="s">
        <v>741</v>
      </c>
      <c r="G471" t="s">
        <v>742</v>
      </c>
      <c r="H471" t="s">
        <v>743</v>
      </c>
      <c r="I471" t="s">
        <v>744</v>
      </c>
      <c r="J471" t="s">
        <v>745</v>
      </c>
      <c r="K471" t="s">
        <v>746</v>
      </c>
      <c r="L471" t="s">
        <v>747</v>
      </c>
      <c r="M471" t="s">
        <v>748</v>
      </c>
      <c r="N471" t="s">
        <v>749</v>
      </c>
      <c r="O471" t="s">
        <v>750</v>
      </c>
      <c r="AB471" t="s">
        <v>2526</v>
      </c>
      <c r="AC471" t="s">
        <v>2525</v>
      </c>
      <c r="AD471" t="s">
        <v>2524</v>
      </c>
      <c r="AE471" t="s">
        <v>2523</v>
      </c>
      <c r="AF471" t="s">
        <v>759</v>
      </c>
      <c r="AG471" t="s">
        <v>2522</v>
      </c>
      <c r="AH471" t="s">
        <v>2521</v>
      </c>
      <c r="AI471" t="s">
        <v>2520</v>
      </c>
      <c r="AJ471" t="s">
        <v>2519</v>
      </c>
      <c r="AK471" t="s">
        <v>2518</v>
      </c>
    </row>
    <row r="472" spans="1:37" x14ac:dyDescent="0.35">
      <c r="A472" s="291" t="s">
        <v>751</v>
      </c>
      <c r="B472" s="291" t="s">
        <v>31</v>
      </c>
      <c r="C472" s="293">
        <v>239</v>
      </c>
      <c r="D472" s="1">
        <v>1</v>
      </c>
      <c r="E472" s="1">
        <v>2</v>
      </c>
      <c r="F472" s="1">
        <v>6</v>
      </c>
      <c r="G472" s="1">
        <v>3</v>
      </c>
      <c r="H472" s="1">
        <v>-251</v>
      </c>
      <c r="I472" s="1">
        <v>0</v>
      </c>
      <c r="J472" s="1">
        <v>0</v>
      </c>
      <c r="K472" s="1">
        <v>0</v>
      </c>
      <c r="L472" s="1">
        <v>0</v>
      </c>
      <c r="M472" s="1">
        <v>0</v>
      </c>
      <c r="N472" s="1">
        <v>0</v>
      </c>
      <c r="O472" s="1">
        <v>0</v>
      </c>
      <c r="X472" t="str">
        <f>LEFT(MID(A472,FIND("(",A472)+1,LEN(A472)),FIND(")",MID(A472,FIND("(",A472)+1,LEN(A472)))-1)</f>
        <v>TIP</v>
      </c>
      <c r="Z472" t="str">
        <f>Y473</f>
        <v>Excluded</v>
      </c>
      <c r="AB472">
        <v>5</v>
      </c>
      <c r="AC472" s="238">
        <v>24193</v>
      </c>
      <c r="AD472" s="238">
        <f>AH472+AF472</f>
        <v>8499</v>
      </c>
      <c r="AE472" s="227">
        <f>SUM(AD472/AC472*100)</f>
        <v>35.129996279915673</v>
      </c>
      <c r="AF472">
        <v>192</v>
      </c>
      <c r="AG472" s="227">
        <f>SUM(AF472/AC472*100)</f>
        <v>0.79361798867441002</v>
      </c>
      <c r="AH472" s="238">
        <v>8307</v>
      </c>
      <c r="AI472">
        <v>16</v>
      </c>
      <c r="AJ472">
        <v>7</v>
      </c>
      <c r="AK472" s="227">
        <f>SUM(AJ472/AI472*100)</f>
        <v>43.75</v>
      </c>
    </row>
    <row r="473" spans="1:37" x14ac:dyDescent="0.35">
      <c r="A473" s="291" t="s">
        <v>0</v>
      </c>
      <c r="B473" s="291" t="s">
        <v>0</v>
      </c>
      <c r="C473" s="293">
        <v>239</v>
      </c>
      <c r="D473" s="2">
        <v>240</v>
      </c>
      <c r="E473" s="2">
        <v>242</v>
      </c>
      <c r="F473" s="2">
        <v>248</v>
      </c>
      <c r="G473" s="2">
        <v>251</v>
      </c>
      <c r="H473" s="2">
        <v>0</v>
      </c>
      <c r="I473" s="2">
        <v>0</v>
      </c>
      <c r="J473" s="2">
        <v>0</v>
      </c>
      <c r="K473" s="2">
        <v>0</v>
      </c>
      <c r="L473" s="2">
        <v>0</v>
      </c>
      <c r="M473" s="2">
        <v>0</v>
      </c>
      <c r="N473" s="2">
        <v>0</v>
      </c>
      <c r="O473" s="2">
        <v>0</v>
      </c>
      <c r="Y473" t="str">
        <f>IF(EXACT(A472,UPPER(A472)),"Elected","Excluded")</f>
        <v>Excluded</v>
      </c>
    </row>
    <row r="474" spans="1:37" x14ac:dyDescent="0.35">
      <c r="A474" s="291" t="s">
        <v>752</v>
      </c>
      <c r="B474" s="291" t="s">
        <v>33</v>
      </c>
      <c r="C474" s="293">
        <v>860</v>
      </c>
      <c r="D474" s="1">
        <v>10</v>
      </c>
      <c r="E474" s="1">
        <v>1</v>
      </c>
      <c r="F474" s="1">
        <v>11</v>
      </c>
      <c r="G474" s="1">
        <v>8</v>
      </c>
      <c r="H474" s="1">
        <v>9</v>
      </c>
      <c r="I474" s="1">
        <v>2</v>
      </c>
      <c r="J474" s="1">
        <v>15</v>
      </c>
      <c r="K474" s="1">
        <v>4</v>
      </c>
      <c r="L474" s="1">
        <v>27</v>
      </c>
      <c r="M474" s="1">
        <v>244</v>
      </c>
      <c r="N474" s="1">
        <v>36</v>
      </c>
      <c r="O474" s="1">
        <v>21</v>
      </c>
      <c r="X474" t="str">
        <f t="shared" ref="X474" si="440">LEFT(MID(A474,FIND("(",A474)+1,LEN(A474)),FIND(")",MID(A474,FIND("(",A474)+1,LEN(A474)))-1)</f>
        <v>FF</v>
      </c>
      <c r="Z474" t="str">
        <f>Y475</f>
        <v>Elected</v>
      </c>
      <c r="AC474" t="s">
        <v>3692</v>
      </c>
      <c r="AD474" t="s">
        <v>3706</v>
      </c>
    </row>
    <row r="475" spans="1:37" x14ac:dyDescent="0.35">
      <c r="A475" s="291" t="s">
        <v>0</v>
      </c>
      <c r="B475" s="291" t="s">
        <v>0</v>
      </c>
      <c r="C475" s="293">
        <v>860</v>
      </c>
      <c r="D475" s="2">
        <v>870</v>
      </c>
      <c r="E475" s="2">
        <v>871</v>
      </c>
      <c r="F475" s="2">
        <v>882</v>
      </c>
      <c r="G475" s="2">
        <v>890</v>
      </c>
      <c r="H475" s="2">
        <v>899</v>
      </c>
      <c r="I475" s="2">
        <v>901</v>
      </c>
      <c r="J475" s="2">
        <v>916</v>
      </c>
      <c r="K475" s="2">
        <v>920</v>
      </c>
      <c r="L475" s="2">
        <v>947</v>
      </c>
      <c r="M475" s="2">
        <v>1191</v>
      </c>
      <c r="N475" s="2">
        <v>1227</v>
      </c>
      <c r="O475" s="2">
        <v>1248</v>
      </c>
      <c r="Y475" t="str">
        <f t="shared" ref="Y475" si="441">IF(EXACT(A474,UPPER(A474)),"Elected","Excluded")</f>
        <v>Elected</v>
      </c>
      <c r="AC475">
        <v>4</v>
      </c>
      <c r="AD475">
        <v>3</v>
      </c>
    </row>
    <row r="476" spans="1:37" x14ac:dyDescent="0.35">
      <c r="A476" s="291" t="s">
        <v>753</v>
      </c>
      <c r="B476" s="291" t="s">
        <v>33</v>
      </c>
      <c r="C476" s="293">
        <v>306</v>
      </c>
      <c r="D476" s="1">
        <v>2</v>
      </c>
      <c r="E476" s="1">
        <v>0</v>
      </c>
      <c r="F476" s="1">
        <v>6</v>
      </c>
      <c r="G476" s="1">
        <v>2</v>
      </c>
      <c r="H476" s="1">
        <v>11</v>
      </c>
      <c r="I476" s="1">
        <v>47</v>
      </c>
      <c r="J476" s="1">
        <v>6</v>
      </c>
      <c r="K476" s="1">
        <v>-380</v>
      </c>
      <c r="L476" s="1">
        <v>0</v>
      </c>
      <c r="M476" s="1">
        <v>0</v>
      </c>
      <c r="N476" s="1">
        <v>0</v>
      </c>
      <c r="O476" s="1">
        <v>0</v>
      </c>
      <c r="X476" t="str">
        <f t="shared" ref="X476" si="442">LEFT(MID(A476,FIND("(",A476)+1,LEN(A476)),FIND(")",MID(A476,FIND("(",A476)+1,LEN(A476)))-1)</f>
        <v>SF</v>
      </c>
      <c r="Z476" t="str">
        <f t="shared" ref="Z476" si="443">Y477</f>
        <v>Excluded</v>
      </c>
    </row>
    <row r="477" spans="1:37" x14ac:dyDescent="0.35">
      <c r="A477" s="291" t="s">
        <v>0</v>
      </c>
      <c r="B477" s="291" t="s">
        <v>0</v>
      </c>
      <c r="C477" s="293">
        <v>306</v>
      </c>
      <c r="D477" s="2">
        <v>308</v>
      </c>
      <c r="E477" s="2">
        <v>308</v>
      </c>
      <c r="F477" s="2">
        <v>314</v>
      </c>
      <c r="G477" s="2">
        <v>316</v>
      </c>
      <c r="H477" s="2">
        <v>327</v>
      </c>
      <c r="I477" s="2">
        <v>374</v>
      </c>
      <c r="J477" s="2">
        <v>380</v>
      </c>
      <c r="K477" s="2">
        <v>0</v>
      </c>
      <c r="L477" s="2">
        <v>0</v>
      </c>
      <c r="M477" s="2">
        <v>0</v>
      </c>
      <c r="N477" s="2">
        <v>0</v>
      </c>
      <c r="O477" s="2">
        <v>0</v>
      </c>
      <c r="Y477" t="str">
        <f t="shared" ref="Y477" si="444">IF(EXACT(A476,UPPER(A476)),"Elected","Excluded")</f>
        <v>Excluded</v>
      </c>
    </row>
    <row r="478" spans="1:37" x14ac:dyDescent="0.35">
      <c r="A478" s="291" t="s">
        <v>2930</v>
      </c>
      <c r="B478" s="291" t="s">
        <v>31</v>
      </c>
      <c r="C478" s="293">
        <v>312</v>
      </c>
      <c r="D478" s="1">
        <v>2</v>
      </c>
      <c r="E478" s="1">
        <v>1</v>
      </c>
      <c r="F478" s="1">
        <v>11</v>
      </c>
      <c r="G478" s="1">
        <v>12</v>
      </c>
      <c r="H478" s="1">
        <v>68</v>
      </c>
      <c r="I478" s="1">
        <v>7</v>
      </c>
      <c r="J478" s="1">
        <v>27</v>
      </c>
      <c r="K478" s="1">
        <v>12</v>
      </c>
      <c r="L478" s="1">
        <v>-452</v>
      </c>
      <c r="M478" s="1">
        <v>0</v>
      </c>
      <c r="N478" s="1">
        <v>0</v>
      </c>
      <c r="O478" s="1">
        <v>0</v>
      </c>
      <c r="X478" t="str">
        <f t="shared" ref="X478" si="445">LEFT(MID(A478,FIND("(",A478)+1,LEN(A478)),FIND(")",MID(A478,FIND("(",A478)+1,LEN(A478)))-1)</f>
        <v>ANT</v>
      </c>
      <c r="Z478" t="str">
        <f t="shared" ref="Z478" si="446">Y479</f>
        <v>Excluded</v>
      </c>
    </row>
    <row r="479" spans="1:37" x14ac:dyDescent="0.35">
      <c r="A479" s="291" t="s">
        <v>0</v>
      </c>
      <c r="B479" s="291" t="s">
        <v>0</v>
      </c>
      <c r="C479" s="293">
        <v>312</v>
      </c>
      <c r="D479" s="2">
        <v>314</v>
      </c>
      <c r="E479" s="2">
        <v>315</v>
      </c>
      <c r="F479" s="2">
        <v>326</v>
      </c>
      <c r="G479" s="2">
        <v>338</v>
      </c>
      <c r="H479" s="2">
        <v>406</v>
      </c>
      <c r="I479" s="2">
        <v>413</v>
      </c>
      <c r="J479" s="2">
        <v>440</v>
      </c>
      <c r="K479" s="2">
        <v>452</v>
      </c>
      <c r="L479" s="2">
        <v>0</v>
      </c>
      <c r="M479" s="2">
        <v>0</v>
      </c>
      <c r="N479" s="2">
        <v>0</v>
      </c>
      <c r="O479" s="2">
        <v>0</v>
      </c>
      <c r="Y479" t="str">
        <f t="shared" ref="Y479" si="447">IF(EXACT(A478,UPPER(A478)),"Elected","Excluded")</f>
        <v>Excluded</v>
      </c>
    </row>
    <row r="480" spans="1:37" x14ac:dyDescent="0.35">
      <c r="A480" s="291" t="s">
        <v>2915</v>
      </c>
      <c r="B480" s="291" t="s">
        <v>33</v>
      </c>
      <c r="C480" s="293">
        <v>34</v>
      </c>
      <c r="D480" s="1">
        <v>0</v>
      </c>
      <c r="E480" s="1">
        <v>-34</v>
      </c>
      <c r="F480" s="1">
        <v>0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  <c r="M480" s="1">
        <v>0</v>
      </c>
      <c r="N480" s="1">
        <v>0</v>
      </c>
      <c r="O480" s="1">
        <v>0</v>
      </c>
      <c r="X480" t="str">
        <f t="shared" ref="X480" si="448">LEFT(MID(A480,FIND("(",A480)+1,LEN(A480)),FIND(")",MID(A480,FIND("(",A480)+1,LEN(A480)))-1)</f>
        <v>NON-P</v>
      </c>
      <c r="Z480" t="str">
        <f>Y481</f>
        <v>Excluded</v>
      </c>
    </row>
    <row r="481" spans="1:26" x14ac:dyDescent="0.35">
      <c r="A481" s="291" t="s">
        <v>0</v>
      </c>
      <c r="B481" s="291" t="s">
        <v>0</v>
      </c>
      <c r="C481" s="293">
        <v>34</v>
      </c>
      <c r="D481" s="2">
        <v>34</v>
      </c>
      <c r="E481" s="2">
        <v>0</v>
      </c>
      <c r="F481" s="2">
        <v>0</v>
      </c>
      <c r="G481" s="2">
        <v>0</v>
      </c>
      <c r="H481" s="2">
        <v>0</v>
      </c>
      <c r="I481" s="2">
        <v>0</v>
      </c>
      <c r="J481" s="2">
        <v>0</v>
      </c>
      <c r="K481" s="2">
        <v>0</v>
      </c>
      <c r="L481" s="2">
        <v>0</v>
      </c>
      <c r="M481" s="2">
        <v>0</v>
      </c>
      <c r="N481" s="2">
        <v>0</v>
      </c>
      <c r="O481" s="2">
        <v>0</v>
      </c>
      <c r="Y481" t="str">
        <f t="shared" ref="Y481" si="449">IF(EXACT(A480,UPPER(A480)),"Elected","Excluded")</f>
        <v>Excluded</v>
      </c>
    </row>
    <row r="482" spans="1:26" x14ac:dyDescent="0.35">
      <c r="A482" s="291" t="s">
        <v>754</v>
      </c>
      <c r="B482" s="291" t="s">
        <v>31</v>
      </c>
      <c r="C482" s="293">
        <v>903</v>
      </c>
      <c r="D482" s="1">
        <v>60</v>
      </c>
      <c r="E482" s="1">
        <v>1</v>
      </c>
      <c r="F482" s="1">
        <v>14</v>
      </c>
      <c r="G482" s="1">
        <v>28</v>
      </c>
      <c r="H482" s="1">
        <v>5</v>
      </c>
      <c r="I482" s="1">
        <v>8</v>
      </c>
      <c r="J482" s="1">
        <v>63</v>
      </c>
      <c r="K482" s="1">
        <v>31</v>
      </c>
      <c r="L482" s="1">
        <v>54</v>
      </c>
      <c r="M482" s="1">
        <v>68</v>
      </c>
      <c r="N482" s="1">
        <v>355</v>
      </c>
      <c r="O482" s="1">
        <v>-205</v>
      </c>
      <c r="X482" t="str">
        <f t="shared" ref="X482" si="450">LEFT(MID(A482,FIND("(",A482)+1,LEN(A482)),FIND(")",MID(A482,FIND("(",A482)+1,LEN(A482)))-1)</f>
        <v>SD</v>
      </c>
      <c r="Z482" t="str">
        <f t="shared" ref="Z482" si="451">Y483</f>
        <v>Elected</v>
      </c>
    </row>
    <row r="483" spans="1:26" x14ac:dyDescent="0.35">
      <c r="A483" s="291" t="s">
        <v>0</v>
      </c>
      <c r="B483" s="291" t="s">
        <v>0</v>
      </c>
      <c r="C483" s="293">
        <v>903</v>
      </c>
      <c r="D483" s="2">
        <v>963</v>
      </c>
      <c r="E483" s="2">
        <v>964</v>
      </c>
      <c r="F483" s="2">
        <v>978</v>
      </c>
      <c r="G483" s="2">
        <v>1006</v>
      </c>
      <c r="H483" s="2">
        <v>1011</v>
      </c>
      <c r="I483" s="2">
        <v>1019</v>
      </c>
      <c r="J483" s="2">
        <v>1082</v>
      </c>
      <c r="K483" s="2">
        <v>1113</v>
      </c>
      <c r="L483" s="2">
        <v>1167</v>
      </c>
      <c r="M483" s="2">
        <v>1235</v>
      </c>
      <c r="N483" s="2">
        <v>1590</v>
      </c>
      <c r="O483" s="2">
        <v>1385</v>
      </c>
      <c r="Y483" t="str">
        <f t="shared" ref="Y483" si="452">IF(EXACT(A482,UPPER(A482)),"Elected","Excluded")</f>
        <v>Elected</v>
      </c>
    </row>
    <row r="484" spans="1:26" x14ac:dyDescent="0.35">
      <c r="A484" s="291" t="s">
        <v>755</v>
      </c>
      <c r="B484" s="291" t="s">
        <v>31</v>
      </c>
      <c r="C484" s="293">
        <v>591</v>
      </c>
      <c r="D484" s="1">
        <v>15</v>
      </c>
      <c r="E484" s="1">
        <v>1</v>
      </c>
      <c r="F484" s="1">
        <v>16</v>
      </c>
      <c r="G484" s="1">
        <v>21</v>
      </c>
      <c r="H484" s="1">
        <v>11</v>
      </c>
      <c r="I484" s="1">
        <v>16</v>
      </c>
      <c r="J484" s="1">
        <v>24</v>
      </c>
      <c r="K484" s="1">
        <v>21</v>
      </c>
      <c r="L484" s="1">
        <v>29</v>
      </c>
      <c r="M484" s="1">
        <v>8</v>
      </c>
      <c r="N484" s="1">
        <v>-753</v>
      </c>
      <c r="O484" s="1">
        <v>0</v>
      </c>
      <c r="X484" t="str">
        <f t="shared" ref="X484" si="453">LEFT(MID(A484,FIND("(",A484)+1,LEN(A484)),FIND(")",MID(A484,FIND("(",A484)+1,LEN(A484)))-1)</f>
        <v>PBP</v>
      </c>
      <c r="Z484" t="str">
        <f t="shared" ref="Z484" si="454">Y485</f>
        <v>Excluded</v>
      </c>
    </row>
    <row r="485" spans="1:26" x14ac:dyDescent="0.35">
      <c r="A485" s="291" t="s">
        <v>0</v>
      </c>
      <c r="B485" s="291" t="s">
        <v>0</v>
      </c>
      <c r="C485" s="293">
        <v>591</v>
      </c>
      <c r="D485" s="2">
        <v>606</v>
      </c>
      <c r="E485" s="2">
        <v>607</v>
      </c>
      <c r="F485" s="2">
        <v>623</v>
      </c>
      <c r="G485" s="2">
        <v>644</v>
      </c>
      <c r="H485" s="2">
        <v>655</v>
      </c>
      <c r="I485" s="2">
        <v>671</v>
      </c>
      <c r="J485" s="2">
        <v>695</v>
      </c>
      <c r="K485" s="2">
        <v>716</v>
      </c>
      <c r="L485" s="2">
        <v>745</v>
      </c>
      <c r="M485" s="2">
        <v>753</v>
      </c>
      <c r="N485" s="2">
        <v>0</v>
      </c>
      <c r="O485" s="2">
        <v>0</v>
      </c>
      <c r="Y485" t="str">
        <f t="shared" ref="Y485" si="455">IF(EXACT(A484,UPPER(A484)),"Elected","Excluded")</f>
        <v>Excluded</v>
      </c>
    </row>
    <row r="486" spans="1:26" x14ac:dyDescent="0.35">
      <c r="A486" s="291" t="s">
        <v>756</v>
      </c>
      <c r="B486" s="291" t="s">
        <v>31</v>
      </c>
      <c r="C486" s="293">
        <v>457</v>
      </c>
      <c r="D486" s="1">
        <v>5</v>
      </c>
      <c r="E486" s="1">
        <v>0</v>
      </c>
      <c r="F486" s="1">
        <v>12</v>
      </c>
      <c r="G486" s="1">
        <v>12</v>
      </c>
      <c r="H486" s="1">
        <v>2</v>
      </c>
      <c r="I486" s="1">
        <v>127</v>
      </c>
      <c r="J486" s="1">
        <v>13</v>
      </c>
      <c r="K486" s="1">
        <v>241</v>
      </c>
      <c r="L486" s="1">
        <v>36</v>
      </c>
      <c r="M486" s="1">
        <v>13</v>
      </c>
      <c r="N486" s="1">
        <v>141</v>
      </c>
      <c r="O486" s="1">
        <v>151</v>
      </c>
      <c r="X486" t="str">
        <f t="shared" ref="X486" si="456">LEFT(MID(A486,FIND("(",A486)+1,LEN(A486)),FIND(")",MID(A486,FIND("(",A486)+1,LEN(A486)))-1)</f>
        <v>SF</v>
      </c>
      <c r="Z486" t="str">
        <f t="shared" ref="Z486" si="457">Y487</f>
        <v>Elected</v>
      </c>
    </row>
    <row r="487" spans="1:26" x14ac:dyDescent="0.35">
      <c r="A487" s="291" t="s">
        <v>0</v>
      </c>
      <c r="B487" s="291" t="s">
        <v>0</v>
      </c>
      <c r="C487" s="293">
        <v>457</v>
      </c>
      <c r="D487" s="2">
        <v>462</v>
      </c>
      <c r="E487" s="2">
        <v>462</v>
      </c>
      <c r="F487" s="2">
        <v>474</v>
      </c>
      <c r="G487" s="2">
        <v>486</v>
      </c>
      <c r="H487" s="2">
        <v>488</v>
      </c>
      <c r="I487" s="2">
        <v>615</v>
      </c>
      <c r="J487" s="2">
        <v>628</v>
      </c>
      <c r="K487" s="2">
        <v>869</v>
      </c>
      <c r="L487" s="2">
        <v>905</v>
      </c>
      <c r="M487" s="2">
        <v>918</v>
      </c>
      <c r="N487" s="2">
        <v>1059</v>
      </c>
      <c r="O487" s="2">
        <v>1210</v>
      </c>
      <c r="Y487" t="str">
        <f t="shared" ref="Y487" si="458">IF(EXACT(A486,UPPER(A486)),"Elected","Excluded")</f>
        <v>Elected</v>
      </c>
    </row>
    <row r="488" spans="1:26" x14ac:dyDescent="0.35">
      <c r="A488" s="291" t="s">
        <v>2919</v>
      </c>
      <c r="B488" s="291" t="s">
        <v>33</v>
      </c>
      <c r="C488" s="293">
        <v>684</v>
      </c>
      <c r="D488" s="1">
        <v>2</v>
      </c>
      <c r="E488" s="1">
        <v>18</v>
      </c>
      <c r="F488" s="1">
        <v>12</v>
      </c>
      <c r="G488" s="1">
        <v>22</v>
      </c>
      <c r="H488" s="1">
        <v>48</v>
      </c>
      <c r="I488" s="1">
        <v>13</v>
      </c>
      <c r="J488" s="1">
        <v>63</v>
      </c>
      <c r="K488" s="1">
        <v>10</v>
      </c>
      <c r="L488" s="1">
        <v>108</v>
      </c>
      <c r="M488" s="1">
        <v>13</v>
      </c>
      <c r="N488" s="1">
        <v>78</v>
      </c>
      <c r="O488" s="1">
        <v>33</v>
      </c>
      <c r="X488" t="str">
        <f t="shared" ref="X488" si="459">LEFT(MID(A488,FIND("(",A488)+1,LEN(A488)),FIND(")",MID(A488,FIND("(",A488)+1,LEN(A488)))-1)</f>
        <v>NON-P</v>
      </c>
      <c r="Z488" t="str">
        <f t="shared" ref="Z488" si="460">Y489</f>
        <v>Excluded</v>
      </c>
    </row>
    <row r="489" spans="1:26" x14ac:dyDescent="0.35">
      <c r="A489" s="291" t="s">
        <v>0</v>
      </c>
      <c r="B489" s="291" t="s">
        <v>0</v>
      </c>
      <c r="C489" s="293">
        <v>684</v>
      </c>
      <c r="D489" s="2">
        <v>686</v>
      </c>
      <c r="E489" s="2">
        <v>704</v>
      </c>
      <c r="F489" s="2">
        <v>716</v>
      </c>
      <c r="G489" s="2">
        <v>738</v>
      </c>
      <c r="H489" s="2">
        <v>786</v>
      </c>
      <c r="I489" s="2">
        <v>799</v>
      </c>
      <c r="J489" s="2">
        <v>862</v>
      </c>
      <c r="K489" s="2">
        <v>872</v>
      </c>
      <c r="L489" s="2">
        <v>980</v>
      </c>
      <c r="M489" s="2">
        <v>993</v>
      </c>
      <c r="N489" s="2">
        <v>1071</v>
      </c>
      <c r="O489" s="2">
        <v>1104</v>
      </c>
      <c r="Y489" t="str">
        <f t="shared" ref="Y489" si="461">IF(EXACT(A488,UPPER(A488)),"Elected","Excluded")</f>
        <v>Excluded</v>
      </c>
    </row>
    <row r="490" spans="1:26" x14ac:dyDescent="0.35">
      <c r="A490" s="291" t="s">
        <v>2920</v>
      </c>
      <c r="B490" s="291" t="s">
        <v>31</v>
      </c>
      <c r="C490" s="293">
        <v>271</v>
      </c>
      <c r="D490" s="1">
        <v>3</v>
      </c>
      <c r="E490" s="1">
        <v>5</v>
      </c>
      <c r="F490" s="1">
        <v>7</v>
      </c>
      <c r="G490" s="1">
        <v>19</v>
      </c>
      <c r="H490" s="1">
        <v>35</v>
      </c>
      <c r="I490" s="1">
        <v>4</v>
      </c>
      <c r="J490" s="1">
        <v>-344</v>
      </c>
      <c r="K490" s="1">
        <v>0</v>
      </c>
      <c r="L490" s="1">
        <v>0</v>
      </c>
      <c r="M490" s="1">
        <v>0</v>
      </c>
      <c r="N490" s="1">
        <v>0</v>
      </c>
      <c r="O490" s="1">
        <v>0</v>
      </c>
      <c r="X490" t="str">
        <f t="shared" ref="X490" si="462">LEFT(MID(A490,FIND("(",A490)+1,LEN(A490)),FIND(")",MID(A490,FIND("(",A490)+1,LEN(A490)))-1)</f>
        <v>NON-P</v>
      </c>
      <c r="Z490" t="str">
        <f t="shared" ref="Z490" si="463">Y491</f>
        <v>Excluded</v>
      </c>
    </row>
    <row r="491" spans="1:26" x14ac:dyDescent="0.35">
      <c r="A491" s="291" t="s">
        <v>0</v>
      </c>
      <c r="B491" s="291" t="s">
        <v>0</v>
      </c>
      <c r="C491" s="293">
        <v>271</v>
      </c>
      <c r="D491" s="2">
        <v>274</v>
      </c>
      <c r="E491" s="2">
        <v>279</v>
      </c>
      <c r="F491" s="2">
        <v>286</v>
      </c>
      <c r="G491" s="2">
        <v>305</v>
      </c>
      <c r="H491" s="2">
        <v>340</v>
      </c>
      <c r="I491" s="2">
        <v>344</v>
      </c>
      <c r="J491" s="2">
        <v>0</v>
      </c>
      <c r="K491" s="2">
        <v>0</v>
      </c>
      <c r="L491" s="2">
        <v>0</v>
      </c>
      <c r="M491" s="2">
        <v>0</v>
      </c>
      <c r="N491" s="2">
        <v>0</v>
      </c>
      <c r="O491" s="2">
        <v>0</v>
      </c>
      <c r="Y491" t="str">
        <f t="shared" ref="Y491" si="464">IF(EXACT(A490,UPPER(A490)),"Elected","Excluded")</f>
        <v>Excluded</v>
      </c>
    </row>
    <row r="492" spans="1:26" x14ac:dyDescent="0.35">
      <c r="A492" s="291" t="s">
        <v>2884</v>
      </c>
      <c r="B492" s="291" t="s">
        <v>33</v>
      </c>
      <c r="C492" s="293">
        <v>1017</v>
      </c>
      <c r="D492" s="1">
        <v>71</v>
      </c>
      <c r="E492" s="1">
        <v>2</v>
      </c>
      <c r="F492" s="1">
        <v>33</v>
      </c>
      <c r="G492" s="1">
        <v>48</v>
      </c>
      <c r="H492" s="1">
        <v>10</v>
      </c>
      <c r="I492" s="1">
        <v>24</v>
      </c>
      <c r="J492" s="1">
        <v>56</v>
      </c>
      <c r="K492" s="1">
        <v>24</v>
      </c>
      <c r="L492" s="1">
        <v>38</v>
      </c>
      <c r="M492" s="1">
        <v>118</v>
      </c>
      <c r="N492" s="1">
        <v>0</v>
      </c>
      <c r="O492" s="1">
        <v>0</v>
      </c>
      <c r="X492" t="str">
        <f t="shared" ref="X492" si="465">LEFT(MID(A492,FIND("(",A492)+1,LEN(A492)),FIND(")",MID(A492,FIND("(",A492)+1,LEN(A492)))-1)</f>
        <v>LAB</v>
      </c>
      <c r="Z492" t="str">
        <f t="shared" ref="Z492" si="466">Y493</f>
        <v>Elected</v>
      </c>
    </row>
    <row r="493" spans="1:26" x14ac:dyDescent="0.35">
      <c r="A493" s="291" t="s">
        <v>0</v>
      </c>
      <c r="B493" s="291" t="s">
        <v>0</v>
      </c>
      <c r="C493" s="293">
        <v>1017</v>
      </c>
      <c r="D493" s="2">
        <v>1088</v>
      </c>
      <c r="E493" s="2">
        <v>1090</v>
      </c>
      <c r="F493" s="2">
        <v>1123</v>
      </c>
      <c r="G493" s="2">
        <v>1171</v>
      </c>
      <c r="H493" s="2">
        <v>1181</v>
      </c>
      <c r="I493" s="2">
        <v>1205</v>
      </c>
      <c r="J493" s="2">
        <v>1261</v>
      </c>
      <c r="K493" s="2">
        <v>1285</v>
      </c>
      <c r="L493" s="2">
        <v>1323</v>
      </c>
      <c r="M493" s="2">
        <v>1441</v>
      </c>
      <c r="N493" s="2">
        <v>1441</v>
      </c>
      <c r="O493" s="2">
        <v>1441</v>
      </c>
      <c r="Y493" t="str">
        <f t="shared" ref="Y493" si="467">IF(EXACT(A492,UPPER(A492)),"Elected","Excluded")</f>
        <v>Elected</v>
      </c>
    </row>
    <row r="494" spans="1:26" x14ac:dyDescent="0.35">
      <c r="A494" s="291" t="s">
        <v>757</v>
      </c>
      <c r="B494" s="291" t="s">
        <v>33</v>
      </c>
      <c r="C494" s="293">
        <v>412</v>
      </c>
      <c r="D494" s="1">
        <v>22</v>
      </c>
      <c r="E494" s="1">
        <v>0</v>
      </c>
      <c r="F494" s="1">
        <v>17</v>
      </c>
      <c r="G494" s="1">
        <v>20</v>
      </c>
      <c r="H494" s="1">
        <v>0</v>
      </c>
      <c r="I494" s="1">
        <v>4</v>
      </c>
      <c r="J494" s="1">
        <v>30</v>
      </c>
      <c r="K494" s="1">
        <v>6</v>
      </c>
      <c r="L494" s="1">
        <v>21</v>
      </c>
      <c r="M494" s="1">
        <v>-532</v>
      </c>
      <c r="N494" s="1">
        <v>0</v>
      </c>
      <c r="O494" s="1">
        <v>0</v>
      </c>
      <c r="X494" t="str">
        <f t="shared" ref="X494" si="468">LEFT(MID(A494,FIND("(",A494)+1,LEN(A494)),FIND(")",MID(A494,FIND("(",A494)+1,LEN(A494)))-1)</f>
        <v>FG</v>
      </c>
      <c r="Z494" t="str">
        <f t="shared" ref="Z494" si="469">Y495</f>
        <v>Excluded</v>
      </c>
    </row>
    <row r="495" spans="1:26" x14ac:dyDescent="0.35">
      <c r="A495" s="291" t="s">
        <v>0</v>
      </c>
      <c r="B495" s="291" t="s">
        <v>0</v>
      </c>
      <c r="C495" s="293">
        <v>412</v>
      </c>
      <c r="D495" s="2">
        <v>434</v>
      </c>
      <c r="E495" s="2">
        <v>434</v>
      </c>
      <c r="F495" s="2">
        <v>451</v>
      </c>
      <c r="G495" s="2">
        <v>471</v>
      </c>
      <c r="H495" s="2">
        <v>471</v>
      </c>
      <c r="I495" s="2">
        <v>475</v>
      </c>
      <c r="J495" s="2">
        <v>505</v>
      </c>
      <c r="K495" s="2">
        <v>511</v>
      </c>
      <c r="L495" s="2">
        <v>532</v>
      </c>
      <c r="M495" s="2">
        <v>0</v>
      </c>
      <c r="N495" s="2">
        <v>0</v>
      </c>
      <c r="O495" s="2">
        <v>0</v>
      </c>
      <c r="Y495" t="str">
        <f t="shared" ref="Y495" si="470">IF(EXACT(A494,UPPER(A494)),"Elected","Excluded")</f>
        <v>Excluded</v>
      </c>
    </row>
    <row r="496" spans="1:26" x14ac:dyDescent="0.35">
      <c r="A496" s="291" t="s">
        <v>2921</v>
      </c>
      <c r="B496" s="291" t="s">
        <v>31</v>
      </c>
      <c r="C496" s="293">
        <v>193</v>
      </c>
      <c r="D496" s="1">
        <v>9</v>
      </c>
      <c r="E496" s="1">
        <v>1</v>
      </c>
      <c r="F496" s="1">
        <v>26</v>
      </c>
      <c r="G496" s="1">
        <v>-229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  <c r="O496" s="1">
        <v>0</v>
      </c>
      <c r="X496" t="str">
        <f t="shared" ref="X496" si="471">LEFT(MID(A496,FIND("(",A496)+1,LEN(A496)),FIND(")",MID(A496,FIND("(",A496)+1,LEN(A496)))-1)</f>
        <v>NON-P</v>
      </c>
      <c r="Z496" t="str">
        <f t="shared" ref="Z496" si="472">Y497</f>
        <v>Excluded</v>
      </c>
    </row>
    <row r="497" spans="1:37" x14ac:dyDescent="0.35">
      <c r="A497" s="291" t="s">
        <v>0</v>
      </c>
      <c r="B497" s="291" t="s">
        <v>0</v>
      </c>
      <c r="C497" s="293">
        <v>193</v>
      </c>
      <c r="D497" s="2">
        <v>202</v>
      </c>
      <c r="E497" s="2">
        <v>203</v>
      </c>
      <c r="F497" s="2">
        <v>229</v>
      </c>
      <c r="G497" s="2">
        <v>0</v>
      </c>
      <c r="H497" s="2">
        <v>0</v>
      </c>
      <c r="I497" s="2">
        <v>0</v>
      </c>
      <c r="J497" s="2">
        <v>0</v>
      </c>
      <c r="K497" s="2">
        <v>0</v>
      </c>
      <c r="L497" s="2">
        <v>0</v>
      </c>
      <c r="M497" s="2">
        <v>0</v>
      </c>
      <c r="N497" s="2">
        <v>0</v>
      </c>
      <c r="O497" s="2">
        <v>0</v>
      </c>
      <c r="Y497" t="str">
        <f t="shared" ref="Y497" si="473">IF(EXACT(A496,UPPER(A496)),"Elected","Excluded")</f>
        <v>Excluded</v>
      </c>
    </row>
    <row r="498" spans="1:37" x14ac:dyDescent="0.35">
      <c r="A498" s="291" t="s">
        <v>2922</v>
      </c>
      <c r="B498" s="291" t="s">
        <v>33</v>
      </c>
      <c r="C498" s="293">
        <v>197</v>
      </c>
      <c r="D498" s="1">
        <v>4</v>
      </c>
      <c r="E498" s="1">
        <v>0</v>
      </c>
      <c r="F498" s="1">
        <v>-201</v>
      </c>
      <c r="G498" s="1">
        <v>0</v>
      </c>
      <c r="H498" s="1">
        <v>0</v>
      </c>
      <c r="I498" s="1">
        <v>0</v>
      </c>
      <c r="J498" s="1">
        <v>0</v>
      </c>
      <c r="K498" s="1">
        <v>0</v>
      </c>
      <c r="L498" s="1">
        <v>0</v>
      </c>
      <c r="M498" s="1">
        <v>0</v>
      </c>
      <c r="N498" s="1">
        <v>0</v>
      </c>
      <c r="O498" s="1">
        <v>0</v>
      </c>
      <c r="X498" t="str">
        <f t="shared" ref="X498" si="474">LEFT(MID(A498,FIND("(",A498)+1,LEN(A498)),FIND(")",MID(A498,FIND("(",A498)+1,LEN(A498)))-1)</f>
        <v>NON-P</v>
      </c>
      <c r="Z498" t="str">
        <f t="shared" ref="Z498" si="475">Y499</f>
        <v>Excluded</v>
      </c>
    </row>
    <row r="499" spans="1:37" x14ac:dyDescent="0.35">
      <c r="A499" s="291" t="s">
        <v>0</v>
      </c>
      <c r="B499" s="291" t="s">
        <v>0</v>
      </c>
      <c r="C499" s="293">
        <v>197</v>
      </c>
      <c r="D499" s="2">
        <v>201</v>
      </c>
      <c r="E499" s="2">
        <v>201</v>
      </c>
      <c r="F499" s="2">
        <v>0</v>
      </c>
      <c r="G499" s="2">
        <v>0</v>
      </c>
      <c r="H499" s="2">
        <v>0</v>
      </c>
      <c r="I499" s="2">
        <v>0</v>
      </c>
      <c r="J499" s="2">
        <v>0</v>
      </c>
      <c r="K499" s="2">
        <v>0</v>
      </c>
      <c r="L499" s="2">
        <v>0</v>
      </c>
      <c r="M499" s="2">
        <v>0</v>
      </c>
      <c r="N499" s="2">
        <v>0</v>
      </c>
      <c r="O499" s="2">
        <v>0</v>
      </c>
      <c r="Y499" t="str">
        <f t="shared" ref="Y499" si="476">IF(EXACT(A498,UPPER(A498)),"Elected","Excluded")</f>
        <v>Excluded</v>
      </c>
    </row>
    <row r="500" spans="1:37" x14ac:dyDescent="0.35">
      <c r="A500" s="291" t="s">
        <v>2871</v>
      </c>
      <c r="B500" s="291" t="s">
        <v>33</v>
      </c>
      <c r="C500" s="293">
        <v>1594</v>
      </c>
      <c r="D500" s="1">
        <v>-209</v>
      </c>
      <c r="E500" s="1">
        <v>0</v>
      </c>
      <c r="F500" s="1">
        <v>0</v>
      </c>
      <c r="G500" s="1">
        <v>0</v>
      </c>
      <c r="H500" s="1">
        <v>0</v>
      </c>
      <c r="I500" s="1">
        <v>0</v>
      </c>
      <c r="J500" s="1">
        <v>0</v>
      </c>
      <c r="K500" s="1">
        <v>0</v>
      </c>
      <c r="L500" s="1">
        <v>0</v>
      </c>
      <c r="M500" s="1">
        <v>0</v>
      </c>
      <c r="N500" s="1">
        <v>0</v>
      </c>
      <c r="O500" s="1">
        <v>0</v>
      </c>
      <c r="X500" t="str">
        <f t="shared" ref="X500" si="477">LEFT(MID(A500,FIND("(",A500)+1,LEN(A500)),FIND(")",MID(A500,FIND("(",A500)+1,LEN(A500)))-1)</f>
        <v>GRN</v>
      </c>
      <c r="Z500" t="str">
        <f t="shared" ref="Z500" si="478">Y501</f>
        <v>Elected</v>
      </c>
    </row>
    <row r="501" spans="1:37" x14ac:dyDescent="0.35">
      <c r="A501" s="291" t="s">
        <v>0</v>
      </c>
      <c r="B501" s="291" t="s">
        <v>0</v>
      </c>
      <c r="C501" s="293">
        <v>1594</v>
      </c>
      <c r="D501" s="2">
        <v>1385</v>
      </c>
      <c r="E501" s="2">
        <v>1385</v>
      </c>
      <c r="F501" s="2">
        <v>1385</v>
      </c>
      <c r="G501" s="2">
        <v>1385</v>
      </c>
      <c r="H501" s="2">
        <v>1385</v>
      </c>
      <c r="I501" s="2">
        <v>1385</v>
      </c>
      <c r="J501" s="2">
        <v>1385</v>
      </c>
      <c r="K501" s="2">
        <v>1385</v>
      </c>
      <c r="L501" s="2">
        <v>1385</v>
      </c>
      <c r="M501" s="2">
        <v>1385</v>
      </c>
      <c r="N501" s="2">
        <v>1385</v>
      </c>
      <c r="O501" s="2">
        <v>1385</v>
      </c>
      <c r="Y501" t="str">
        <f t="shared" ref="Y501" si="479">IF(EXACT(A500,UPPER(A500)),"Elected","Excluded")</f>
        <v>Elected</v>
      </c>
    </row>
    <row r="502" spans="1:37" x14ac:dyDescent="0.35">
      <c r="A502" s="291" t="s">
        <v>758</v>
      </c>
      <c r="B502" s="291" t="s">
        <v>33</v>
      </c>
      <c r="C502" s="293">
        <v>237</v>
      </c>
      <c r="D502" s="1">
        <v>3</v>
      </c>
      <c r="E502" s="1">
        <v>0</v>
      </c>
      <c r="F502" s="1">
        <v>8</v>
      </c>
      <c r="G502" s="1">
        <v>15</v>
      </c>
      <c r="H502" s="1">
        <v>0</v>
      </c>
      <c r="I502" s="1">
        <v>-263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  <c r="O502" s="1">
        <v>0</v>
      </c>
      <c r="X502" t="str">
        <f t="shared" ref="X502" si="480">LEFT(MID(A502,FIND("(",A502)+1,LEN(A502)),FIND(")",MID(A502,FIND("(",A502)+1,LEN(A502)))-1)</f>
        <v>SF</v>
      </c>
      <c r="Z502" t="str">
        <f t="shared" ref="Z502" si="481">Y503</f>
        <v>Excluded</v>
      </c>
    </row>
    <row r="503" spans="1:37" x14ac:dyDescent="0.35">
      <c r="A503" s="291" t="s">
        <v>0</v>
      </c>
      <c r="B503" s="291" t="s">
        <v>0</v>
      </c>
      <c r="C503" s="293">
        <v>237</v>
      </c>
      <c r="D503" s="2">
        <v>240</v>
      </c>
      <c r="E503" s="2">
        <v>240</v>
      </c>
      <c r="F503" s="2">
        <v>248</v>
      </c>
      <c r="G503" s="2">
        <v>263</v>
      </c>
      <c r="H503" s="2">
        <v>263</v>
      </c>
      <c r="I503" s="2">
        <v>0</v>
      </c>
      <c r="J503" s="2">
        <v>0</v>
      </c>
      <c r="K503" s="2">
        <v>0</v>
      </c>
      <c r="L503" s="2">
        <v>0</v>
      </c>
      <c r="M503" s="2">
        <v>0</v>
      </c>
      <c r="N503" s="2">
        <v>0</v>
      </c>
      <c r="O503" s="2">
        <v>0</v>
      </c>
      <c r="Y503" t="str">
        <f t="shared" ref="Y503" si="482">IF(EXACT(A502,UPPER(A502)),"Elected","Excluded")</f>
        <v>Excluded</v>
      </c>
    </row>
    <row r="504" spans="1:37" x14ac:dyDescent="0.35">
      <c r="A504" s="291" t="s">
        <v>47</v>
      </c>
      <c r="B504" s="291" t="s">
        <v>0</v>
      </c>
      <c r="C504" s="292">
        <v>0</v>
      </c>
      <c r="D504" s="1">
        <f>(D472+D474+D476+D478+D480+D482+D484+D486+D488+D490+D492+D494+D496+D498+D500+D502)*(-1)</f>
        <v>0</v>
      </c>
      <c r="E504" s="1">
        <f t="shared" ref="E504:O504" si="483">(E472+E474+E476+E478+E480+E482+E484+E486+E488+E490+E492+E494+E496+E498+E500+E502)*(-1)</f>
        <v>2</v>
      </c>
      <c r="F504" s="1">
        <f t="shared" si="483"/>
        <v>22</v>
      </c>
      <c r="G504" s="1">
        <f t="shared" si="483"/>
        <v>19</v>
      </c>
      <c r="H504" s="1">
        <f t="shared" si="483"/>
        <v>52</v>
      </c>
      <c r="I504" s="1">
        <f t="shared" si="483"/>
        <v>11</v>
      </c>
      <c r="J504" s="1">
        <f t="shared" si="483"/>
        <v>47</v>
      </c>
      <c r="K504" s="1">
        <f t="shared" si="483"/>
        <v>31</v>
      </c>
      <c r="L504" s="1">
        <f t="shared" si="483"/>
        <v>139</v>
      </c>
      <c r="M504" s="1">
        <f t="shared" si="483"/>
        <v>68</v>
      </c>
      <c r="N504" s="1">
        <f t="shared" si="483"/>
        <v>143</v>
      </c>
      <c r="O504" s="1">
        <f t="shared" si="483"/>
        <v>0</v>
      </c>
    </row>
    <row r="505" spans="1:37" x14ac:dyDescent="0.35">
      <c r="A505" s="291" t="s">
        <v>0</v>
      </c>
      <c r="B505" s="291" t="s">
        <v>0</v>
      </c>
      <c r="C505" s="293">
        <v>0</v>
      </c>
      <c r="D505" s="2">
        <v>0</v>
      </c>
      <c r="E505" s="2">
        <v>2</v>
      </c>
      <c r="F505" s="2">
        <v>24</v>
      </c>
      <c r="G505" s="2">
        <v>43</v>
      </c>
      <c r="H505" s="2">
        <v>95</v>
      </c>
      <c r="I505" s="2">
        <v>106</v>
      </c>
      <c r="J505" s="2">
        <v>153</v>
      </c>
      <c r="K505" s="2">
        <v>184</v>
      </c>
      <c r="L505" s="2">
        <v>323</v>
      </c>
      <c r="M505" s="2">
        <v>391</v>
      </c>
      <c r="N505" s="2">
        <v>534</v>
      </c>
      <c r="O505" s="2">
        <v>534</v>
      </c>
    </row>
    <row r="506" spans="1:37" x14ac:dyDescent="0.35">
      <c r="A506" t="s">
        <v>48</v>
      </c>
      <c r="B506" t="s">
        <v>0</v>
      </c>
      <c r="C506" s="2">
        <v>8307</v>
      </c>
      <c r="D506" s="2">
        <v>8307</v>
      </c>
      <c r="E506" s="2">
        <v>8307</v>
      </c>
      <c r="F506" s="2">
        <v>8307</v>
      </c>
      <c r="G506" s="2">
        <v>8307</v>
      </c>
      <c r="H506" s="2">
        <v>8307</v>
      </c>
      <c r="I506" s="2">
        <v>8307</v>
      </c>
      <c r="J506" s="2">
        <v>8307</v>
      </c>
      <c r="K506" s="2">
        <v>8307</v>
      </c>
      <c r="L506" s="2">
        <v>8307</v>
      </c>
      <c r="M506" s="2">
        <v>8307</v>
      </c>
      <c r="N506" s="2">
        <v>8307</v>
      </c>
      <c r="O506" s="2">
        <v>8307</v>
      </c>
    </row>
    <row r="510" spans="1:37" x14ac:dyDescent="0.35">
      <c r="B510" t="s">
        <v>2596</v>
      </c>
      <c r="AB510" t="s">
        <v>2526</v>
      </c>
      <c r="AC510" t="s">
        <v>2525</v>
      </c>
      <c r="AD510" t="s">
        <v>2524</v>
      </c>
      <c r="AE510" t="s">
        <v>2523</v>
      </c>
      <c r="AF510" t="s">
        <v>759</v>
      </c>
      <c r="AG510" t="s">
        <v>2522</v>
      </c>
      <c r="AH510" t="s">
        <v>2521</v>
      </c>
      <c r="AI510" t="s">
        <v>2520</v>
      </c>
      <c r="AJ510" t="s">
        <v>2519</v>
      </c>
      <c r="AK510" t="s">
        <v>2518</v>
      </c>
    </row>
    <row r="511" spans="1:37" x14ac:dyDescent="0.35">
      <c r="A511" t="s">
        <v>2535</v>
      </c>
      <c r="B511" s="2">
        <f>C10+C28+C65+C110+C128+C161+C187+C212+C218+C247+C292+C294+C335+C341+C363+C396+C455+C474</f>
        <v>18269</v>
      </c>
      <c r="AB511">
        <f>AB472+AB423+AB388+AB335+AB290+AB247+AB208+AB151+AB104+AB59+AB10</f>
        <v>63</v>
      </c>
      <c r="AC511" s="238">
        <f>AC472+AC423+AC388+AC335+AC290+AC247+AC208+AC151+AC104+AC59+AC10</f>
        <v>368863</v>
      </c>
      <c r="AD511" s="238">
        <f>AH511+AF511</f>
        <v>149595</v>
      </c>
      <c r="AE511" s="227">
        <f>SUM(AD511/AC511*100)</f>
        <v>40.555707674665122</v>
      </c>
      <c r="AF511" s="238">
        <f>AF472+AF423+AF388+AF335+AF290+AF247+AF208+AF151+AF104+AF59+AF10</f>
        <v>2743</v>
      </c>
      <c r="AG511" s="227">
        <f>SUM(AF511/AC511*100)</f>
        <v>0.74363652629838184</v>
      </c>
      <c r="AH511" s="238">
        <f>AH472+AH423+AH388+AH335+AH290+AH247+AH208+AH151+AH104+AH59+AH10</f>
        <v>146852</v>
      </c>
      <c r="AI511" s="238">
        <f>AI472+AI423+AI388+AI335+AI290+AI247+AI208+AI151+AI104+AI59+AI10</f>
        <v>172</v>
      </c>
      <c r="AJ511" s="238">
        <f>AJ472+AJ423+AJ388+AJ335+AJ290+AJ247+AJ208+AJ151+AJ104+AJ59+AJ10</f>
        <v>65</v>
      </c>
      <c r="AK511" s="227">
        <f>SUM(AJ511/AI511*100)</f>
        <v>37.790697674418603</v>
      </c>
    </row>
    <row r="512" spans="1:37" x14ac:dyDescent="0.35">
      <c r="A512" t="s">
        <v>2534</v>
      </c>
      <c r="B512" s="2">
        <f>C20+C30+C67+C118+C175+C181+C228+C253+C273+C306+C314+C351+C388+C392+C427+C494</f>
        <v>21656</v>
      </c>
    </row>
    <row r="513" spans="1:30" x14ac:dyDescent="0.35">
      <c r="A513" t="s">
        <v>2536</v>
      </c>
      <c r="B513" s="2">
        <f>C32+C36+C38+C42+C69+C79+C108+C114+C120+C151+C155+C163+C189+C220+C226+C259+C261+C271+C296+C312+C337+C347+C371+C402+C429+C443+C447+C476+C486+C502</f>
        <v>20612</v>
      </c>
      <c r="AC513" t="s">
        <v>3692</v>
      </c>
      <c r="AD513" t="s">
        <v>3706</v>
      </c>
    </row>
    <row r="514" spans="1:30" x14ac:dyDescent="0.35">
      <c r="A514" t="s">
        <v>2727</v>
      </c>
      <c r="B514" s="2">
        <f>C34+C61+C122+C153+C165+C214+C255+C290+C359+C398+C451+C492</f>
        <v>11265</v>
      </c>
      <c r="AC514" s="238">
        <f>AC475+AC426+AC391+AC338+AC293+AC250+AC211+AC154+AC107+AC62+AC13</f>
        <v>49</v>
      </c>
      <c r="AD514" s="238">
        <f>AD475+AD426+AD391+AD338+AD293+AD250+AD211+AD154+AD107+AD62+AD13</f>
        <v>37</v>
      </c>
    </row>
    <row r="515" spans="1:30" x14ac:dyDescent="0.35">
      <c r="A515" t="s">
        <v>2574</v>
      </c>
      <c r="B515" s="2">
        <f>C40+C73+C106+C171+C230+C267+C304+C343+C361+C394+C435+C482</f>
        <v>12866</v>
      </c>
    </row>
    <row r="516" spans="1:30" x14ac:dyDescent="0.35">
      <c r="A516" t="s">
        <v>2573</v>
      </c>
      <c r="B516" s="2">
        <f>C12+C59+C112+C159+C210+C257+C310+C349+C390+C425+C500</f>
        <v>14354</v>
      </c>
    </row>
    <row r="517" spans="1:30" x14ac:dyDescent="0.35">
      <c r="A517" t="s">
        <v>2575</v>
      </c>
      <c r="B517" s="2">
        <f>C83+C318</f>
        <v>1672</v>
      </c>
    </row>
    <row r="518" spans="1:30" x14ac:dyDescent="0.35">
      <c r="A518" t="s">
        <v>2594</v>
      </c>
      <c r="B518" s="2">
        <f>C24+C63+C132+C183+C224+C265+C308+C357+C400+C449+C484</f>
        <v>7960</v>
      </c>
    </row>
    <row r="519" spans="1:30" x14ac:dyDescent="0.35">
      <c r="A519" t="s">
        <v>2576</v>
      </c>
      <c r="B519" s="2">
        <f>C126+C185+C222+C269+C441+C478</f>
        <v>3806</v>
      </c>
    </row>
    <row r="520" spans="1:30" x14ac:dyDescent="0.35">
      <c r="A520" t="s">
        <v>2590</v>
      </c>
      <c r="B520">
        <v>0</v>
      </c>
    </row>
    <row r="521" spans="1:30" x14ac:dyDescent="0.35">
      <c r="A521" t="s">
        <v>2582</v>
      </c>
      <c r="B521">
        <v>0</v>
      </c>
    </row>
    <row r="522" spans="1:30" x14ac:dyDescent="0.35">
      <c r="A522" t="s">
        <v>2598</v>
      </c>
      <c r="B522" s="2">
        <f>C85</f>
        <v>658</v>
      </c>
    </row>
    <row r="523" spans="1:30" x14ac:dyDescent="0.35">
      <c r="A523" t="s">
        <v>2584</v>
      </c>
      <c r="B523" s="2">
        <f>C134+C169</f>
        <v>1233</v>
      </c>
    </row>
    <row r="524" spans="1:30" x14ac:dyDescent="0.35">
      <c r="A524" t="s">
        <v>2577</v>
      </c>
      <c r="B524">
        <v>0</v>
      </c>
    </row>
    <row r="525" spans="1:30" x14ac:dyDescent="0.35">
      <c r="A525" t="s">
        <v>2578</v>
      </c>
      <c r="B525" s="2">
        <f>C77+C302</f>
        <v>2639</v>
      </c>
    </row>
    <row r="526" spans="1:30" x14ac:dyDescent="0.35">
      <c r="A526" t="s">
        <v>2581</v>
      </c>
      <c r="B526">
        <v>0</v>
      </c>
    </row>
    <row r="527" spans="1:30" x14ac:dyDescent="0.35">
      <c r="A527" t="s">
        <v>2579</v>
      </c>
      <c r="B527">
        <v>0</v>
      </c>
    </row>
    <row r="528" spans="1:30" x14ac:dyDescent="0.35">
      <c r="A528" t="s">
        <v>2585</v>
      </c>
      <c r="B528">
        <v>0</v>
      </c>
    </row>
    <row r="529" spans="1:14" x14ac:dyDescent="0.35">
      <c r="A529" t="s">
        <v>2591</v>
      </c>
      <c r="B529">
        <v>0</v>
      </c>
    </row>
    <row r="530" spans="1:14" x14ac:dyDescent="0.35">
      <c r="A530" t="s">
        <v>2586</v>
      </c>
      <c r="B530" s="2">
        <f>C177+C263+C316+C406+C472</f>
        <v>1554</v>
      </c>
    </row>
    <row r="531" spans="1:14" x14ac:dyDescent="0.35">
      <c r="A531" t="s">
        <v>2587</v>
      </c>
      <c r="B531">
        <v>0</v>
      </c>
    </row>
    <row r="532" spans="1:14" x14ac:dyDescent="0.35">
      <c r="A532" t="s">
        <v>2580</v>
      </c>
      <c r="B532" s="2">
        <f>C157</f>
        <v>321</v>
      </c>
    </row>
    <row r="533" spans="1:14" x14ac:dyDescent="0.35">
      <c r="A533" t="s">
        <v>2592</v>
      </c>
      <c r="B533">
        <v>0</v>
      </c>
    </row>
    <row r="534" spans="1:14" x14ac:dyDescent="0.35">
      <c r="A534" t="s">
        <v>2597</v>
      </c>
      <c r="B534" s="2">
        <v>0</v>
      </c>
    </row>
    <row r="535" spans="1:14" x14ac:dyDescent="0.35">
      <c r="A535" t="s">
        <v>2588</v>
      </c>
      <c r="B535">
        <v>0</v>
      </c>
    </row>
    <row r="536" spans="1:14" x14ac:dyDescent="0.35">
      <c r="A536" t="s">
        <v>2589</v>
      </c>
      <c r="B536" s="2">
        <v>0</v>
      </c>
    </row>
    <row r="537" spans="1:14" x14ac:dyDescent="0.35">
      <c r="A537" t="s">
        <v>2741</v>
      </c>
      <c r="B537" s="2">
        <f>C14+C16+C18+C26+C71+C75+C81+C87+C104+C116+C124+C130+C167+C173+C179+C191+C208+C216+C251+C298+C300+C339+C345+C353+C355+C365+C367+C369+C404+C423+C431+C433+C437+C439+C453+C480+C488+C490+C496+C498</f>
        <v>23653</v>
      </c>
    </row>
    <row r="539" spans="1:14" x14ac:dyDescent="0.35">
      <c r="A539" s="2"/>
      <c r="B539" s="2"/>
      <c r="C539" s="2"/>
      <c r="D539" s="2"/>
      <c r="E539" s="2"/>
      <c r="F539" s="2"/>
      <c r="G539" s="2"/>
      <c r="H539" s="240" t="s">
        <v>2648</v>
      </c>
      <c r="I539" s="2"/>
      <c r="J539" s="2"/>
      <c r="K539" s="2"/>
      <c r="L539" s="240" t="s">
        <v>2649</v>
      </c>
    </row>
    <row r="540" spans="1:14" x14ac:dyDescent="0.35">
      <c r="D540" s="241" t="s">
        <v>2529</v>
      </c>
      <c r="E540" s="241" t="s">
        <v>2650</v>
      </c>
      <c r="F540" s="241" t="s">
        <v>2651</v>
      </c>
      <c r="G540" s="241" t="s">
        <v>2650</v>
      </c>
      <c r="H540" s="241" t="s">
        <v>2652</v>
      </c>
      <c r="I540" s="241" t="s">
        <v>2653</v>
      </c>
      <c r="J540" s="241" t="s">
        <v>2649</v>
      </c>
      <c r="K540" s="241" t="s">
        <v>2654</v>
      </c>
      <c r="L540" s="241" t="s">
        <v>2652</v>
      </c>
    </row>
    <row r="541" spans="1:14" x14ac:dyDescent="0.35">
      <c r="D541" s="241" t="s">
        <v>2655</v>
      </c>
      <c r="E541" s="241" t="s">
        <v>2655</v>
      </c>
      <c r="F541" s="241" t="s">
        <v>2652</v>
      </c>
      <c r="G541" s="241" t="s">
        <v>2656</v>
      </c>
      <c r="H541" s="241" t="s">
        <v>2656</v>
      </c>
      <c r="I541" s="241" t="s">
        <v>2655</v>
      </c>
      <c r="J541" s="241" t="s">
        <v>2652</v>
      </c>
      <c r="K541" s="241" t="s">
        <v>2656</v>
      </c>
      <c r="L541" s="241" t="s">
        <v>2656</v>
      </c>
      <c r="N541" s="241" t="s">
        <v>3666</v>
      </c>
    </row>
    <row r="542" spans="1:14" x14ac:dyDescent="0.35">
      <c r="A542" s="238">
        <f>SUMIFS($C$10:$C$505, $X$10:$X$505, B542)</f>
        <v>21028</v>
      </c>
      <c r="B542" t="s">
        <v>2657</v>
      </c>
      <c r="C542" t="s">
        <v>2535</v>
      </c>
      <c r="D542" s="242">
        <f>E542+I542</f>
        <v>19</v>
      </c>
      <c r="E542" s="238">
        <f>COUNTIFS($X$10:$X$505, B542,$B$10:$B$505,"F")</f>
        <v>9</v>
      </c>
      <c r="F542" s="243">
        <f t="shared" ref="F542:F568" si="484">IFERROR(E542/D542,0)</f>
        <v>0.47368421052631576</v>
      </c>
      <c r="G542">
        <f>COUNTIFS($X$10:$X$505, B542,$B$10:$B$505,"F",$Z$10:$Z$505,"Elected")</f>
        <v>2</v>
      </c>
      <c r="H542" s="244">
        <f>IFERROR(G542/D542,0)</f>
        <v>0.10526315789473684</v>
      </c>
      <c r="I542" s="245">
        <f>COUNTIFS($X$10:$X$505, B542,$B$10:$B$505,"M")</f>
        <v>10</v>
      </c>
      <c r="J542" s="243">
        <f>IFERROR(I542/D542,0)</f>
        <v>0.52631578947368418</v>
      </c>
      <c r="K542">
        <f>COUNTIFS($X$10:$X$505, B542,$B$10:$B$505,"M",$Z$10:$Z$505,"Elected")</f>
        <v>6</v>
      </c>
      <c r="L542" s="243">
        <f>IFERROR(K542/D542,0)</f>
        <v>0.31578947368421051</v>
      </c>
      <c r="N542">
        <f>K542+G542</f>
        <v>8</v>
      </c>
    </row>
    <row r="543" spans="1:14" x14ac:dyDescent="0.35">
      <c r="A543" s="238">
        <f t="shared" ref="A543:A568" si="485">SUMIFS($C$10:$C$505, $X$10:$X$505, B543)</f>
        <v>21656</v>
      </c>
      <c r="B543" t="s">
        <v>2658</v>
      </c>
      <c r="C543" t="s">
        <v>2534</v>
      </c>
      <c r="D543" s="242">
        <f t="shared" ref="D543:D568" si="486">E543+I543</f>
        <v>16</v>
      </c>
      <c r="E543" s="238">
        <f t="shared" ref="E543:E568" si="487">COUNTIFS($X$10:$X$505, B543,$B$10:$B$505,"F")</f>
        <v>4</v>
      </c>
      <c r="F543" s="243">
        <f t="shared" si="484"/>
        <v>0.25</v>
      </c>
      <c r="G543">
        <f t="shared" ref="G543:G568" si="488">COUNTIFS($X$10:$X$505, B543,$B$10:$B$505,"F",$Z$10:$Z$505,"Elected")</f>
        <v>4</v>
      </c>
      <c r="H543" s="244">
        <f t="shared" ref="H543:H568" si="489">IFERROR(G543/D543,0)</f>
        <v>0.25</v>
      </c>
      <c r="I543" s="245">
        <f t="shared" ref="I543:I568" si="490">COUNTIFS($X$10:$X$505, B543,$B$10:$B$505,"M")</f>
        <v>12</v>
      </c>
      <c r="J543" s="243">
        <f t="shared" ref="J543:J568" si="491">IFERROR(I543/D543,0)</f>
        <v>0.75</v>
      </c>
      <c r="K543">
        <f t="shared" ref="K543:K568" si="492">COUNTIFS($X$10:$X$505, B543,$B$10:$B$505,"M",$Z$10:$Z$505,"Elected")</f>
        <v>7</v>
      </c>
      <c r="L543" s="243">
        <f t="shared" ref="L543:L568" si="493">IFERROR(K543/D543,0)</f>
        <v>0.4375</v>
      </c>
      <c r="N543">
        <f t="shared" ref="N543:N569" si="494">K543+G543</f>
        <v>11</v>
      </c>
    </row>
    <row r="544" spans="1:14" x14ac:dyDescent="0.35">
      <c r="A544" s="238">
        <f t="shared" si="485"/>
        <v>20612</v>
      </c>
      <c r="B544" t="s">
        <v>2659</v>
      </c>
      <c r="C544" t="s">
        <v>2536</v>
      </c>
      <c r="D544" s="242">
        <f t="shared" si="486"/>
        <v>30</v>
      </c>
      <c r="E544" s="238">
        <f t="shared" si="487"/>
        <v>13</v>
      </c>
      <c r="F544" s="243">
        <f t="shared" si="484"/>
        <v>0.43333333333333335</v>
      </c>
      <c r="G544">
        <f t="shared" si="488"/>
        <v>5</v>
      </c>
      <c r="H544" s="244">
        <f t="shared" si="489"/>
        <v>0.16666666666666666</v>
      </c>
      <c r="I544" s="245">
        <f t="shared" si="490"/>
        <v>17</v>
      </c>
      <c r="J544" s="243">
        <f t="shared" si="491"/>
        <v>0.56666666666666665</v>
      </c>
      <c r="K544">
        <f t="shared" si="492"/>
        <v>4</v>
      </c>
      <c r="L544" s="243">
        <f t="shared" si="493"/>
        <v>0.13333333333333333</v>
      </c>
      <c r="N544">
        <f t="shared" si="494"/>
        <v>9</v>
      </c>
    </row>
    <row r="545" spans="1:14" x14ac:dyDescent="0.35">
      <c r="A545" s="238">
        <f t="shared" si="485"/>
        <v>11649</v>
      </c>
      <c r="B545" t="s">
        <v>2661</v>
      </c>
      <c r="C545" t="s">
        <v>2727</v>
      </c>
      <c r="D545" s="242">
        <f t="shared" si="486"/>
        <v>13</v>
      </c>
      <c r="E545" s="238">
        <f t="shared" si="487"/>
        <v>4</v>
      </c>
      <c r="F545" s="243">
        <f t="shared" si="484"/>
        <v>0.30769230769230771</v>
      </c>
      <c r="G545">
        <f t="shared" si="488"/>
        <v>2</v>
      </c>
      <c r="H545" s="244">
        <f t="shared" si="489"/>
        <v>0.15384615384615385</v>
      </c>
      <c r="I545" s="245">
        <f t="shared" si="490"/>
        <v>9</v>
      </c>
      <c r="J545" s="243">
        <f t="shared" si="491"/>
        <v>0.69230769230769229</v>
      </c>
      <c r="K545">
        <f t="shared" si="492"/>
        <v>2</v>
      </c>
      <c r="L545" s="243">
        <f t="shared" si="493"/>
        <v>0.15384615384615385</v>
      </c>
      <c r="N545">
        <f t="shared" si="494"/>
        <v>4</v>
      </c>
    </row>
    <row r="546" spans="1:14" x14ac:dyDescent="0.35">
      <c r="A546" s="238">
        <f t="shared" si="485"/>
        <v>14057</v>
      </c>
      <c r="B546" t="s">
        <v>2663</v>
      </c>
      <c r="C546" t="s">
        <v>2574</v>
      </c>
      <c r="D546" s="242">
        <f t="shared" si="486"/>
        <v>13</v>
      </c>
      <c r="E546" s="238">
        <f t="shared" si="487"/>
        <v>9</v>
      </c>
      <c r="F546" s="243">
        <f t="shared" si="484"/>
        <v>0.69230769230769229</v>
      </c>
      <c r="G546">
        <f t="shared" si="488"/>
        <v>6</v>
      </c>
      <c r="H546" s="244">
        <f t="shared" si="489"/>
        <v>0.46153846153846156</v>
      </c>
      <c r="I546" s="245">
        <f t="shared" si="490"/>
        <v>4</v>
      </c>
      <c r="J546" s="243">
        <f t="shared" si="491"/>
        <v>0.30769230769230771</v>
      </c>
      <c r="K546">
        <f t="shared" si="492"/>
        <v>4</v>
      </c>
      <c r="L546" s="243">
        <f t="shared" si="493"/>
        <v>0.30769230769230771</v>
      </c>
      <c r="N546">
        <f t="shared" si="494"/>
        <v>10</v>
      </c>
    </row>
    <row r="547" spans="1:14" x14ac:dyDescent="0.35">
      <c r="A547" s="238">
        <f t="shared" si="485"/>
        <v>14354</v>
      </c>
      <c r="B547" t="s">
        <v>2689</v>
      </c>
      <c r="C547" t="s">
        <v>2573</v>
      </c>
      <c r="D547" s="242">
        <f t="shared" si="486"/>
        <v>11</v>
      </c>
      <c r="E547" s="238">
        <f t="shared" si="487"/>
        <v>7</v>
      </c>
      <c r="F547" s="243">
        <f t="shared" si="484"/>
        <v>0.63636363636363635</v>
      </c>
      <c r="G547">
        <f t="shared" si="488"/>
        <v>5</v>
      </c>
      <c r="H547" s="244">
        <f t="shared" si="489"/>
        <v>0.45454545454545453</v>
      </c>
      <c r="I547" s="245">
        <f t="shared" si="490"/>
        <v>4</v>
      </c>
      <c r="J547" s="243">
        <f t="shared" si="491"/>
        <v>0.36363636363636365</v>
      </c>
      <c r="K547">
        <f t="shared" si="492"/>
        <v>3</v>
      </c>
      <c r="L547" s="243">
        <f t="shared" si="493"/>
        <v>0.27272727272727271</v>
      </c>
      <c r="N547">
        <f t="shared" si="494"/>
        <v>8</v>
      </c>
    </row>
    <row r="548" spans="1:14" x14ac:dyDescent="0.35">
      <c r="A548" s="238">
        <f t="shared" si="485"/>
        <v>1672</v>
      </c>
      <c r="B548" t="s">
        <v>2662</v>
      </c>
      <c r="C548" t="s">
        <v>2575</v>
      </c>
      <c r="D548" s="242">
        <f t="shared" si="486"/>
        <v>2</v>
      </c>
      <c r="E548" s="238">
        <f t="shared" si="487"/>
        <v>0</v>
      </c>
      <c r="F548" s="243">
        <f t="shared" si="484"/>
        <v>0</v>
      </c>
      <c r="G548">
        <f t="shared" si="488"/>
        <v>0</v>
      </c>
      <c r="H548" s="244">
        <f t="shared" si="489"/>
        <v>0</v>
      </c>
      <c r="I548" s="245">
        <f t="shared" si="490"/>
        <v>2</v>
      </c>
      <c r="J548" s="243">
        <f t="shared" si="491"/>
        <v>1</v>
      </c>
      <c r="K548">
        <f t="shared" si="492"/>
        <v>1</v>
      </c>
      <c r="L548" s="243">
        <f t="shared" si="493"/>
        <v>0.5</v>
      </c>
      <c r="N548">
        <f t="shared" si="494"/>
        <v>1</v>
      </c>
    </row>
    <row r="549" spans="1:14" x14ac:dyDescent="0.35">
      <c r="A549" s="238">
        <f t="shared" si="485"/>
        <v>7960</v>
      </c>
      <c r="B549" t="s">
        <v>2660</v>
      </c>
      <c r="C549" t="s">
        <v>2594</v>
      </c>
      <c r="D549" s="242">
        <f t="shared" si="486"/>
        <v>11</v>
      </c>
      <c r="E549" s="238">
        <f t="shared" si="487"/>
        <v>6</v>
      </c>
      <c r="F549" s="243">
        <f t="shared" si="484"/>
        <v>0.54545454545454541</v>
      </c>
      <c r="G549">
        <f t="shared" si="488"/>
        <v>1</v>
      </c>
      <c r="H549" s="244">
        <f t="shared" si="489"/>
        <v>9.0909090909090912E-2</v>
      </c>
      <c r="I549" s="245">
        <f t="shared" si="490"/>
        <v>5</v>
      </c>
      <c r="J549" s="243">
        <f t="shared" si="491"/>
        <v>0.45454545454545453</v>
      </c>
      <c r="K549">
        <f t="shared" si="492"/>
        <v>1</v>
      </c>
      <c r="L549" s="243">
        <f t="shared" si="493"/>
        <v>9.0909090909090912E-2</v>
      </c>
      <c r="N549">
        <f t="shared" si="494"/>
        <v>2</v>
      </c>
    </row>
    <row r="550" spans="1:14" x14ac:dyDescent="0.35">
      <c r="A550" s="238">
        <f t="shared" si="485"/>
        <v>3806</v>
      </c>
      <c r="B550" t="s">
        <v>2688</v>
      </c>
      <c r="C550" t="s">
        <v>2576</v>
      </c>
      <c r="D550" s="242">
        <f t="shared" si="486"/>
        <v>6</v>
      </c>
      <c r="E550" s="238">
        <f t="shared" si="487"/>
        <v>1</v>
      </c>
      <c r="F550" s="243">
        <f t="shared" si="484"/>
        <v>0.16666666666666666</v>
      </c>
      <c r="G550">
        <f t="shared" si="488"/>
        <v>0</v>
      </c>
      <c r="H550" s="244">
        <f t="shared" si="489"/>
        <v>0</v>
      </c>
      <c r="I550" s="245">
        <f t="shared" si="490"/>
        <v>5</v>
      </c>
      <c r="J550" s="243">
        <f t="shared" si="491"/>
        <v>0.83333333333333337</v>
      </c>
      <c r="K550">
        <f t="shared" si="492"/>
        <v>0</v>
      </c>
      <c r="L550" s="243">
        <f t="shared" si="493"/>
        <v>0</v>
      </c>
      <c r="N550">
        <f t="shared" si="494"/>
        <v>0</v>
      </c>
    </row>
    <row r="551" spans="1:14" x14ac:dyDescent="0.35">
      <c r="A551" s="238">
        <f t="shared" si="485"/>
        <v>0</v>
      </c>
      <c r="C551" t="s">
        <v>2590</v>
      </c>
      <c r="D551" s="242">
        <f t="shared" si="486"/>
        <v>0</v>
      </c>
      <c r="E551" s="238">
        <f t="shared" si="487"/>
        <v>0</v>
      </c>
      <c r="F551" s="243">
        <f t="shared" si="484"/>
        <v>0</v>
      </c>
      <c r="G551">
        <f t="shared" si="488"/>
        <v>0</v>
      </c>
      <c r="H551" s="244">
        <f t="shared" si="489"/>
        <v>0</v>
      </c>
      <c r="I551" s="245">
        <f t="shared" si="490"/>
        <v>0</v>
      </c>
      <c r="J551" s="243">
        <f t="shared" si="491"/>
        <v>0</v>
      </c>
      <c r="K551">
        <f t="shared" si="492"/>
        <v>0</v>
      </c>
      <c r="L551" s="243">
        <f t="shared" si="493"/>
        <v>0</v>
      </c>
      <c r="N551">
        <f t="shared" si="494"/>
        <v>0</v>
      </c>
    </row>
    <row r="552" spans="1:14" x14ac:dyDescent="0.35">
      <c r="A552" s="238">
        <f t="shared" si="485"/>
        <v>0</v>
      </c>
      <c r="B552" t="s">
        <v>2671</v>
      </c>
      <c r="C552" t="s">
        <v>2582</v>
      </c>
      <c r="D552" s="242">
        <f t="shared" si="486"/>
        <v>0</v>
      </c>
      <c r="E552" s="238">
        <f t="shared" si="487"/>
        <v>0</v>
      </c>
      <c r="F552" s="243">
        <f t="shared" si="484"/>
        <v>0</v>
      </c>
      <c r="G552">
        <f t="shared" si="488"/>
        <v>0</v>
      </c>
      <c r="H552" s="244">
        <f t="shared" si="489"/>
        <v>0</v>
      </c>
      <c r="I552" s="245">
        <f t="shared" si="490"/>
        <v>0</v>
      </c>
      <c r="J552" s="243">
        <f t="shared" si="491"/>
        <v>0</v>
      </c>
      <c r="K552">
        <f t="shared" si="492"/>
        <v>0</v>
      </c>
      <c r="L552" s="243">
        <f t="shared" si="493"/>
        <v>0</v>
      </c>
      <c r="N552">
        <f t="shared" si="494"/>
        <v>0</v>
      </c>
    </row>
    <row r="553" spans="1:14" x14ac:dyDescent="0.35">
      <c r="A553" s="238">
        <f t="shared" si="485"/>
        <v>658</v>
      </c>
      <c r="B553" t="s">
        <v>2665</v>
      </c>
      <c r="C553" t="s">
        <v>2598</v>
      </c>
      <c r="D553" s="242">
        <f t="shared" si="486"/>
        <v>1</v>
      </c>
      <c r="E553" s="238">
        <f t="shared" si="487"/>
        <v>0</v>
      </c>
      <c r="F553" s="243">
        <f t="shared" si="484"/>
        <v>0</v>
      </c>
      <c r="G553">
        <f t="shared" si="488"/>
        <v>0</v>
      </c>
      <c r="H553" s="244">
        <f t="shared" si="489"/>
        <v>0</v>
      </c>
      <c r="I553" s="245">
        <f t="shared" si="490"/>
        <v>1</v>
      </c>
      <c r="J553" s="243">
        <f t="shared" si="491"/>
        <v>1</v>
      </c>
      <c r="K553">
        <f t="shared" si="492"/>
        <v>0</v>
      </c>
      <c r="L553" s="243">
        <f t="shared" si="493"/>
        <v>0</v>
      </c>
      <c r="N553">
        <f t="shared" si="494"/>
        <v>0</v>
      </c>
    </row>
    <row r="554" spans="1:14" x14ac:dyDescent="0.35">
      <c r="A554" s="238">
        <f t="shared" si="485"/>
        <v>1233</v>
      </c>
      <c r="B554" t="s">
        <v>2666</v>
      </c>
      <c r="C554" t="s">
        <v>2584</v>
      </c>
      <c r="D554" s="242">
        <f t="shared" si="486"/>
        <v>2</v>
      </c>
      <c r="E554" s="238">
        <f t="shared" si="487"/>
        <v>1</v>
      </c>
      <c r="F554" s="243">
        <f t="shared" si="484"/>
        <v>0.5</v>
      </c>
      <c r="G554">
        <f t="shared" si="488"/>
        <v>0</v>
      </c>
      <c r="H554" s="244">
        <f t="shared" si="489"/>
        <v>0</v>
      </c>
      <c r="I554" s="245">
        <f t="shared" si="490"/>
        <v>1</v>
      </c>
      <c r="J554" s="243">
        <f t="shared" si="491"/>
        <v>0.5</v>
      </c>
      <c r="K554">
        <f t="shared" si="492"/>
        <v>0</v>
      </c>
      <c r="L554" s="243">
        <f t="shared" si="493"/>
        <v>0</v>
      </c>
      <c r="N554">
        <f t="shared" si="494"/>
        <v>0</v>
      </c>
    </row>
    <row r="555" spans="1:14" x14ac:dyDescent="0.35">
      <c r="A555" s="238">
        <f t="shared" si="485"/>
        <v>0</v>
      </c>
      <c r="B555" t="s">
        <v>2667</v>
      </c>
      <c r="C555" t="s">
        <v>2577</v>
      </c>
      <c r="D555" s="242">
        <f t="shared" si="486"/>
        <v>0</v>
      </c>
      <c r="E555" s="238">
        <f t="shared" si="487"/>
        <v>0</v>
      </c>
      <c r="F555" s="243">
        <f t="shared" si="484"/>
        <v>0</v>
      </c>
      <c r="G555">
        <f t="shared" si="488"/>
        <v>0</v>
      </c>
      <c r="H555" s="244">
        <f t="shared" si="489"/>
        <v>0</v>
      </c>
      <c r="I555" s="245">
        <f t="shared" si="490"/>
        <v>0</v>
      </c>
      <c r="J555" s="243">
        <f t="shared" si="491"/>
        <v>0</v>
      </c>
      <c r="K555">
        <f t="shared" si="492"/>
        <v>0</v>
      </c>
      <c r="L555" s="243">
        <f t="shared" si="493"/>
        <v>0</v>
      </c>
      <c r="N555">
        <f t="shared" si="494"/>
        <v>0</v>
      </c>
    </row>
    <row r="556" spans="1:14" x14ac:dyDescent="0.35">
      <c r="A556" s="238">
        <f t="shared" si="485"/>
        <v>2639</v>
      </c>
      <c r="B556" t="s">
        <v>2670</v>
      </c>
      <c r="C556" t="s">
        <v>2578</v>
      </c>
      <c r="D556" s="242">
        <f t="shared" si="486"/>
        <v>2</v>
      </c>
      <c r="E556" s="238">
        <f t="shared" si="487"/>
        <v>1</v>
      </c>
      <c r="F556" s="243">
        <f t="shared" si="484"/>
        <v>0.5</v>
      </c>
      <c r="G556">
        <f t="shared" si="488"/>
        <v>0</v>
      </c>
      <c r="H556" s="244">
        <f t="shared" si="489"/>
        <v>0</v>
      </c>
      <c r="I556" s="245">
        <f t="shared" si="490"/>
        <v>1</v>
      </c>
      <c r="J556" s="243">
        <f t="shared" si="491"/>
        <v>0.5</v>
      </c>
      <c r="K556">
        <f t="shared" si="492"/>
        <v>1</v>
      </c>
      <c r="L556" s="243">
        <f t="shared" si="493"/>
        <v>0.5</v>
      </c>
      <c r="N556">
        <f t="shared" si="494"/>
        <v>1</v>
      </c>
    </row>
    <row r="557" spans="1:14" x14ac:dyDescent="0.35">
      <c r="A557" s="238">
        <f t="shared" si="485"/>
        <v>0</v>
      </c>
      <c r="C557" t="s">
        <v>2581</v>
      </c>
      <c r="D557" s="242">
        <f t="shared" si="486"/>
        <v>0</v>
      </c>
      <c r="E557" s="238">
        <f t="shared" si="487"/>
        <v>0</v>
      </c>
      <c r="F557" s="243">
        <f t="shared" si="484"/>
        <v>0</v>
      </c>
      <c r="G557">
        <f t="shared" si="488"/>
        <v>0</v>
      </c>
      <c r="H557" s="244">
        <f t="shared" si="489"/>
        <v>0</v>
      </c>
      <c r="I557" s="245">
        <f t="shared" si="490"/>
        <v>0</v>
      </c>
      <c r="J557" s="243">
        <f t="shared" si="491"/>
        <v>0</v>
      </c>
      <c r="K557">
        <f t="shared" si="492"/>
        <v>0</v>
      </c>
      <c r="L557" s="243">
        <f t="shared" si="493"/>
        <v>0</v>
      </c>
      <c r="N557">
        <f t="shared" si="494"/>
        <v>0</v>
      </c>
    </row>
    <row r="558" spans="1:14" x14ac:dyDescent="0.35">
      <c r="A558" s="238">
        <f t="shared" si="485"/>
        <v>0</v>
      </c>
      <c r="C558" t="s">
        <v>2579</v>
      </c>
      <c r="D558" s="242">
        <f t="shared" si="486"/>
        <v>0</v>
      </c>
      <c r="E558" s="238">
        <f t="shared" si="487"/>
        <v>0</v>
      </c>
      <c r="F558" s="243">
        <f t="shared" si="484"/>
        <v>0</v>
      </c>
      <c r="G558">
        <f t="shared" si="488"/>
        <v>0</v>
      </c>
      <c r="H558" s="244">
        <f t="shared" si="489"/>
        <v>0</v>
      </c>
      <c r="I558" s="245">
        <f t="shared" si="490"/>
        <v>0</v>
      </c>
      <c r="J558" s="243">
        <f t="shared" si="491"/>
        <v>0</v>
      </c>
      <c r="K558">
        <f t="shared" si="492"/>
        <v>0</v>
      </c>
      <c r="L558" s="243">
        <f t="shared" si="493"/>
        <v>0</v>
      </c>
      <c r="N558">
        <f t="shared" si="494"/>
        <v>0</v>
      </c>
    </row>
    <row r="559" spans="1:14" x14ac:dyDescent="0.35">
      <c r="A559" s="238">
        <f t="shared" si="485"/>
        <v>0</v>
      </c>
      <c r="B559" t="s">
        <v>2690</v>
      </c>
      <c r="C559" t="s">
        <v>2585</v>
      </c>
      <c r="D559" s="242">
        <f t="shared" si="486"/>
        <v>0</v>
      </c>
      <c r="E559" s="238">
        <f t="shared" si="487"/>
        <v>0</v>
      </c>
      <c r="F559" s="243">
        <f t="shared" si="484"/>
        <v>0</v>
      </c>
      <c r="G559">
        <f t="shared" si="488"/>
        <v>0</v>
      </c>
      <c r="H559" s="244">
        <f t="shared" si="489"/>
        <v>0</v>
      </c>
      <c r="I559" s="245">
        <f t="shared" si="490"/>
        <v>0</v>
      </c>
      <c r="J559" s="243">
        <f t="shared" si="491"/>
        <v>0</v>
      </c>
      <c r="K559">
        <f t="shared" si="492"/>
        <v>0</v>
      </c>
      <c r="L559" s="243">
        <f t="shared" si="493"/>
        <v>0</v>
      </c>
      <c r="N559">
        <f t="shared" si="494"/>
        <v>0</v>
      </c>
    </row>
    <row r="560" spans="1:14" x14ac:dyDescent="0.35">
      <c r="A560" s="238">
        <f t="shared" si="485"/>
        <v>0</v>
      </c>
      <c r="C560" t="s">
        <v>2591</v>
      </c>
      <c r="D560" s="242">
        <f t="shared" si="486"/>
        <v>0</v>
      </c>
      <c r="E560" s="238">
        <f t="shared" si="487"/>
        <v>0</v>
      </c>
      <c r="F560" s="243">
        <f t="shared" si="484"/>
        <v>0</v>
      </c>
      <c r="G560">
        <f t="shared" si="488"/>
        <v>0</v>
      </c>
      <c r="H560" s="244">
        <f t="shared" si="489"/>
        <v>0</v>
      </c>
      <c r="I560" s="245">
        <f t="shared" si="490"/>
        <v>0</v>
      </c>
      <c r="J560" s="243">
        <f t="shared" si="491"/>
        <v>0</v>
      </c>
      <c r="K560">
        <f t="shared" si="492"/>
        <v>0</v>
      </c>
      <c r="L560" s="243">
        <f t="shared" si="493"/>
        <v>0</v>
      </c>
      <c r="N560">
        <f t="shared" si="494"/>
        <v>0</v>
      </c>
    </row>
    <row r="561" spans="1:14" x14ac:dyDescent="0.35">
      <c r="A561" s="238">
        <f t="shared" si="485"/>
        <v>1554</v>
      </c>
      <c r="B561" t="s">
        <v>2664</v>
      </c>
      <c r="C561" t="s">
        <v>2586</v>
      </c>
      <c r="D561" s="242">
        <f t="shared" si="486"/>
        <v>5</v>
      </c>
      <c r="E561" s="238">
        <f t="shared" si="487"/>
        <v>1</v>
      </c>
      <c r="F561" s="243">
        <f t="shared" si="484"/>
        <v>0.2</v>
      </c>
      <c r="G561">
        <f t="shared" si="488"/>
        <v>0</v>
      </c>
      <c r="H561" s="244">
        <f t="shared" si="489"/>
        <v>0</v>
      </c>
      <c r="I561" s="245">
        <f t="shared" si="490"/>
        <v>4</v>
      </c>
      <c r="J561" s="243">
        <f t="shared" si="491"/>
        <v>0.8</v>
      </c>
      <c r="K561">
        <f t="shared" si="492"/>
        <v>0</v>
      </c>
      <c r="L561" s="243">
        <f t="shared" si="493"/>
        <v>0</v>
      </c>
      <c r="N561">
        <f t="shared" si="494"/>
        <v>0</v>
      </c>
    </row>
    <row r="562" spans="1:14" x14ac:dyDescent="0.35">
      <c r="A562" s="238">
        <f t="shared" si="485"/>
        <v>0</v>
      </c>
      <c r="B562" t="s">
        <v>2669</v>
      </c>
      <c r="C562" t="s">
        <v>2587</v>
      </c>
      <c r="D562" s="242">
        <f>E562+I562</f>
        <v>0</v>
      </c>
      <c r="E562" s="238">
        <f t="shared" si="487"/>
        <v>0</v>
      </c>
      <c r="F562" s="243">
        <f t="shared" si="484"/>
        <v>0</v>
      </c>
      <c r="G562">
        <f t="shared" si="488"/>
        <v>0</v>
      </c>
      <c r="H562" s="244">
        <f t="shared" si="489"/>
        <v>0</v>
      </c>
      <c r="I562" s="245">
        <f t="shared" si="490"/>
        <v>0</v>
      </c>
      <c r="J562" s="243">
        <f t="shared" si="491"/>
        <v>0</v>
      </c>
      <c r="K562">
        <f t="shared" si="492"/>
        <v>0</v>
      </c>
      <c r="L562" s="243">
        <f t="shared" si="493"/>
        <v>0</v>
      </c>
      <c r="N562">
        <f t="shared" si="494"/>
        <v>0</v>
      </c>
    </row>
    <row r="563" spans="1:14" x14ac:dyDescent="0.35">
      <c r="A563" s="238">
        <f t="shared" si="485"/>
        <v>321</v>
      </c>
      <c r="B563" t="s">
        <v>2931</v>
      </c>
      <c r="C563" t="s">
        <v>2580</v>
      </c>
      <c r="D563" s="242">
        <f t="shared" si="486"/>
        <v>1</v>
      </c>
      <c r="E563" s="238">
        <f t="shared" si="487"/>
        <v>0</v>
      </c>
      <c r="F563" s="243">
        <f t="shared" si="484"/>
        <v>0</v>
      </c>
      <c r="G563">
        <f t="shared" si="488"/>
        <v>0</v>
      </c>
      <c r="H563" s="244">
        <f t="shared" si="489"/>
        <v>0</v>
      </c>
      <c r="I563" s="245">
        <f t="shared" si="490"/>
        <v>1</v>
      </c>
      <c r="J563" s="243">
        <f t="shared" si="491"/>
        <v>1</v>
      </c>
      <c r="K563">
        <f t="shared" si="492"/>
        <v>0</v>
      </c>
      <c r="L563" s="243">
        <f t="shared" si="493"/>
        <v>0</v>
      </c>
      <c r="N563">
        <f t="shared" si="494"/>
        <v>0</v>
      </c>
    </row>
    <row r="564" spans="1:14" x14ac:dyDescent="0.35">
      <c r="A564" s="238">
        <f t="shared" si="485"/>
        <v>0</v>
      </c>
      <c r="C564" t="s">
        <v>2592</v>
      </c>
      <c r="D564" s="242">
        <f t="shared" si="486"/>
        <v>0</v>
      </c>
      <c r="E564" s="238">
        <f t="shared" si="487"/>
        <v>0</v>
      </c>
      <c r="F564" s="243">
        <f t="shared" si="484"/>
        <v>0</v>
      </c>
      <c r="G564">
        <f t="shared" si="488"/>
        <v>0</v>
      </c>
      <c r="H564" s="244">
        <f t="shared" si="489"/>
        <v>0</v>
      </c>
      <c r="I564" s="245">
        <f t="shared" si="490"/>
        <v>0</v>
      </c>
      <c r="J564" s="243">
        <f t="shared" si="491"/>
        <v>0</v>
      </c>
      <c r="K564">
        <f t="shared" si="492"/>
        <v>0</v>
      </c>
      <c r="L564" s="243">
        <f t="shared" si="493"/>
        <v>0</v>
      </c>
      <c r="N564">
        <f t="shared" si="494"/>
        <v>0</v>
      </c>
    </row>
    <row r="565" spans="1:14" x14ac:dyDescent="0.35">
      <c r="A565" s="238">
        <f t="shared" si="485"/>
        <v>0</v>
      </c>
      <c r="B565" t="s">
        <v>2809</v>
      </c>
      <c r="C565" t="s">
        <v>2597</v>
      </c>
      <c r="D565" s="242">
        <f t="shared" si="486"/>
        <v>0</v>
      </c>
      <c r="E565" s="238">
        <f t="shared" si="487"/>
        <v>0</v>
      </c>
      <c r="F565" s="243">
        <f t="shared" si="484"/>
        <v>0</v>
      </c>
      <c r="G565">
        <f t="shared" si="488"/>
        <v>0</v>
      </c>
      <c r="H565" s="244">
        <f t="shared" si="489"/>
        <v>0</v>
      </c>
      <c r="I565" s="245">
        <f t="shared" si="490"/>
        <v>0</v>
      </c>
      <c r="J565" s="243">
        <f t="shared" si="491"/>
        <v>0</v>
      </c>
      <c r="K565">
        <f t="shared" si="492"/>
        <v>0</v>
      </c>
      <c r="L565" s="243">
        <f t="shared" si="493"/>
        <v>0</v>
      </c>
      <c r="N565">
        <f t="shared" si="494"/>
        <v>0</v>
      </c>
    </row>
    <row r="566" spans="1:14" x14ac:dyDescent="0.35">
      <c r="A566" s="238">
        <f t="shared" si="485"/>
        <v>0</v>
      </c>
      <c r="B566" t="s">
        <v>2668</v>
      </c>
      <c r="C566" t="s">
        <v>2588</v>
      </c>
      <c r="D566" s="242">
        <f t="shared" si="486"/>
        <v>0</v>
      </c>
      <c r="E566" s="238">
        <f t="shared" si="487"/>
        <v>0</v>
      </c>
      <c r="F566" s="243">
        <f t="shared" si="484"/>
        <v>0</v>
      </c>
      <c r="G566">
        <f t="shared" si="488"/>
        <v>0</v>
      </c>
      <c r="H566" s="244">
        <f t="shared" si="489"/>
        <v>0</v>
      </c>
      <c r="I566" s="245">
        <f t="shared" si="490"/>
        <v>0</v>
      </c>
      <c r="J566" s="243">
        <f t="shared" si="491"/>
        <v>0</v>
      </c>
      <c r="K566">
        <f t="shared" si="492"/>
        <v>0</v>
      </c>
      <c r="L566" s="243">
        <f t="shared" si="493"/>
        <v>0</v>
      </c>
      <c r="N566">
        <f t="shared" si="494"/>
        <v>0</v>
      </c>
    </row>
    <row r="567" spans="1:14" x14ac:dyDescent="0.35">
      <c r="A567" s="238">
        <f t="shared" si="485"/>
        <v>0</v>
      </c>
      <c r="B567" t="s">
        <v>2692</v>
      </c>
      <c r="C567" t="s">
        <v>2589</v>
      </c>
      <c r="D567" s="242">
        <f t="shared" si="486"/>
        <v>0</v>
      </c>
      <c r="E567" s="238">
        <f t="shared" si="487"/>
        <v>0</v>
      </c>
      <c r="F567" s="243">
        <f t="shared" si="484"/>
        <v>0</v>
      </c>
      <c r="G567">
        <f t="shared" si="488"/>
        <v>0</v>
      </c>
      <c r="H567" s="244">
        <f t="shared" si="489"/>
        <v>0</v>
      </c>
      <c r="I567" s="245">
        <f t="shared" si="490"/>
        <v>0</v>
      </c>
      <c r="J567" s="243">
        <f t="shared" si="491"/>
        <v>0</v>
      </c>
      <c r="K567">
        <f t="shared" si="492"/>
        <v>0</v>
      </c>
      <c r="L567" s="243">
        <f t="shared" si="493"/>
        <v>0</v>
      </c>
      <c r="N567">
        <f t="shared" si="494"/>
        <v>0</v>
      </c>
    </row>
    <row r="568" spans="1:14" x14ac:dyDescent="0.35">
      <c r="A568" s="238">
        <f t="shared" si="485"/>
        <v>23653</v>
      </c>
      <c r="B568" t="s">
        <v>2672</v>
      </c>
      <c r="C568" t="s">
        <v>2530</v>
      </c>
      <c r="D568" s="242">
        <f t="shared" si="486"/>
        <v>40</v>
      </c>
      <c r="E568" s="238">
        <f t="shared" si="487"/>
        <v>9</v>
      </c>
      <c r="F568" s="243">
        <f t="shared" si="484"/>
        <v>0.22500000000000001</v>
      </c>
      <c r="G568">
        <f t="shared" si="488"/>
        <v>0</v>
      </c>
      <c r="H568" s="244">
        <f t="shared" si="489"/>
        <v>0</v>
      </c>
      <c r="I568" s="245">
        <f t="shared" si="490"/>
        <v>31</v>
      </c>
      <c r="J568" s="243">
        <f t="shared" si="491"/>
        <v>0.77500000000000002</v>
      </c>
      <c r="K568">
        <f t="shared" si="492"/>
        <v>9</v>
      </c>
      <c r="L568" s="243">
        <f t="shared" si="493"/>
        <v>0.22500000000000001</v>
      </c>
      <c r="N568">
        <f t="shared" si="494"/>
        <v>9</v>
      </c>
    </row>
    <row r="569" spans="1:14" x14ac:dyDescent="0.35">
      <c r="A569" s="238">
        <f>SUM(A542:A568)</f>
        <v>146852</v>
      </c>
      <c r="B569" s="238"/>
      <c r="D569" s="242">
        <f>SUM(D542:D568)</f>
        <v>172</v>
      </c>
      <c r="E569" s="238">
        <f>SUM(E542:E568)</f>
        <v>65</v>
      </c>
      <c r="G569">
        <f>SUM(G542:G568)</f>
        <v>25</v>
      </c>
      <c r="I569" s="245">
        <f>SUM(I542:I568)</f>
        <v>107</v>
      </c>
      <c r="K569">
        <f>SUM(K542:K568)</f>
        <v>38</v>
      </c>
      <c r="N569">
        <f t="shared" si="494"/>
        <v>63</v>
      </c>
    </row>
    <row r="570" spans="1:14" ht="15" thickBot="1" x14ac:dyDescent="0.4"/>
    <row r="571" spans="1:14" x14ac:dyDescent="0.35">
      <c r="C571" s="246" t="s">
        <v>2673</v>
      </c>
      <c r="D571" s="247"/>
      <c r="E571" s="248">
        <f>E569+I569</f>
        <v>172</v>
      </c>
      <c r="F571" s="247" t="s">
        <v>2674</v>
      </c>
      <c r="G571" s="249"/>
      <c r="H571" s="249"/>
      <c r="I571" s="246" t="s">
        <v>2675</v>
      </c>
      <c r="J571" s="247" t="s">
        <v>2676</v>
      </c>
      <c r="K571" s="250">
        <f>K569</f>
        <v>38</v>
      </c>
    </row>
    <row r="572" spans="1:14" ht="15" thickBot="1" x14ac:dyDescent="0.4">
      <c r="C572" s="251" t="s">
        <v>2677</v>
      </c>
      <c r="D572" s="252" t="e">
        <f>LEFT(MID(#REF!,FIND("(",#REF!)+1,LEN(#REF!)),FIND(")",MID(#REF!,FIND("(",#REF!)+1,LEN(#REF!)))-1)</f>
        <v>#REF!</v>
      </c>
      <c r="E572" s="252">
        <f>AK542</f>
        <v>0</v>
      </c>
      <c r="F572" s="252" t="s">
        <v>2678</v>
      </c>
      <c r="G572" s="253"/>
      <c r="H572" s="253"/>
      <c r="I572" s="254"/>
      <c r="J572" s="241" t="s">
        <v>2679</v>
      </c>
      <c r="K572" s="255">
        <f>G569</f>
        <v>25</v>
      </c>
    </row>
    <row r="573" spans="1:14" ht="15" thickBot="1" x14ac:dyDescent="0.4">
      <c r="I573" s="251"/>
      <c r="J573" s="252" t="s">
        <v>2680</v>
      </c>
      <c r="K573" s="256">
        <f>SUM(K571:K572)</f>
        <v>63</v>
      </c>
    </row>
  </sheetData>
  <mergeCells count="582">
    <mergeCell ref="A8:A9"/>
    <mergeCell ref="B8:B9"/>
    <mergeCell ref="C8:C9"/>
    <mergeCell ref="A10:A11"/>
    <mergeCell ref="B10:B11"/>
    <mergeCell ref="C10:C11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24:A25"/>
    <mergeCell ref="B24:B25"/>
    <mergeCell ref="C24:C25"/>
    <mergeCell ref="A26:A27"/>
    <mergeCell ref="B26:B27"/>
    <mergeCell ref="C26:C27"/>
    <mergeCell ref="A20:A21"/>
    <mergeCell ref="B20:B21"/>
    <mergeCell ref="C20:C21"/>
    <mergeCell ref="A22:A23"/>
    <mergeCell ref="B22:B23"/>
    <mergeCell ref="C22:C23"/>
    <mergeCell ref="A32:A33"/>
    <mergeCell ref="B32:B33"/>
    <mergeCell ref="C32:C33"/>
    <mergeCell ref="A34:A35"/>
    <mergeCell ref="B34:B35"/>
    <mergeCell ref="C34:C35"/>
    <mergeCell ref="A28:A29"/>
    <mergeCell ref="B28:B29"/>
    <mergeCell ref="C28:C29"/>
    <mergeCell ref="A30:A31"/>
    <mergeCell ref="B30:B31"/>
    <mergeCell ref="C30:C31"/>
    <mergeCell ref="A40:A41"/>
    <mergeCell ref="B40:B41"/>
    <mergeCell ref="C40:C41"/>
    <mergeCell ref="A42:A43"/>
    <mergeCell ref="B42:B43"/>
    <mergeCell ref="C42:C43"/>
    <mergeCell ref="A36:A37"/>
    <mergeCell ref="B36:B37"/>
    <mergeCell ref="C36:C37"/>
    <mergeCell ref="A38:A39"/>
    <mergeCell ref="B38:B39"/>
    <mergeCell ref="C38:C39"/>
    <mergeCell ref="A59:A60"/>
    <mergeCell ref="B59:B60"/>
    <mergeCell ref="C59:C60"/>
    <mergeCell ref="A61:A62"/>
    <mergeCell ref="B61:B62"/>
    <mergeCell ref="C61:C62"/>
    <mergeCell ref="A44:A45"/>
    <mergeCell ref="B44:B45"/>
    <mergeCell ref="C44:C45"/>
    <mergeCell ref="A57:A58"/>
    <mergeCell ref="B57:B58"/>
    <mergeCell ref="C57:C58"/>
    <mergeCell ref="A67:A68"/>
    <mergeCell ref="B67:B68"/>
    <mergeCell ref="C67:C68"/>
    <mergeCell ref="A69:A70"/>
    <mergeCell ref="B69:B70"/>
    <mergeCell ref="C69:C70"/>
    <mergeCell ref="A63:A64"/>
    <mergeCell ref="B63:B64"/>
    <mergeCell ref="C63:C64"/>
    <mergeCell ref="A65:A66"/>
    <mergeCell ref="B65:B66"/>
    <mergeCell ref="C65:C66"/>
    <mergeCell ref="A75:A76"/>
    <mergeCell ref="B75:B76"/>
    <mergeCell ref="C75:C76"/>
    <mergeCell ref="A77:A78"/>
    <mergeCell ref="B77:B78"/>
    <mergeCell ref="C77:C78"/>
    <mergeCell ref="A71:A72"/>
    <mergeCell ref="B71:B72"/>
    <mergeCell ref="C71:C72"/>
    <mergeCell ref="A73:A74"/>
    <mergeCell ref="B73:B74"/>
    <mergeCell ref="C73:C74"/>
    <mergeCell ref="A83:A84"/>
    <mergeCell ref="B83:B84"/>
    <mergeCell ref="C83:C84"/>
    <mergeCell ref="A85:A86"/>
    <mergeCell ref="B85:B86"/>
    <mergeCell ref="C85:C86"/>
    <mergeCell ref="A79:A80"/>
    <mergeCell ref="B79:B80"/>
    <mergeCell ref="C79:C80"/>
    <mergeCell ref="A81:A82"/>
    <mergeCell ref="B81:B82"/>
    <mergeCell ref="C81:C82"/>
    <mergeCell ref="A102:A103"/>
    <mergeCell ref="B102:B103"/>
    <mergeCell ref="C102:C103"/>
    <mergeCell ref="A104:A105"/>
    <mergeCell ref="B104:B105"/>
    <mergeCell ref="C104:C105"/>
    <mergeCell ref="A87:A88"/>
    <mergeCell ref="B87:B88"/>
    <mergeCell ref="C87:C88"/>
    <mergeCell ref="A89:A90"/>
    <mergeCell ref="B89:B90"/>
    <mergeCell ref="C89:C90"/>
    <mergeCell ref="A110:A111"/>
    <mergeCell ref="B110:B111"/>
    <mergeCell ref="C110:C111"/>
    <mergeCell ref="A112:A113"/>
    <mergeCell ref="B112:B113"/>
    <mergeCell ref="C112:C113"/>
    <mergeCell ref="A106:A107"/>
    <mergeCell ref="B106:B107"/>
    <mergeCell ref="C106:C107"/>
    <mergeCell ref="A108:A109"/>
    <mergeCell ref="B108:B109"/>
    <mergeCell ref="C108:C109"/>
    <mergeCell ref="A118:A119"/>
    <mergeCell ref="B118:B119"/>
    <mergeCell ref="C118:C119"/>
    <mergeCell ref="A120:A121"/>
    <mergeCell ref="B120:B121"/>
    <mergeCell ref="C120:C121"/>
    <mergeCell ref="A114:A115"/>
    <mergeCell ref="B114:B115"/>
    <mergeCell ref="C114:C115"/>
    <mergeCell ref="A116:A117"/>
    <mergeCell ref="B116:B117"/>
    <mergeCell ref="C116:C117"/>
    <mergeCell ref="A126:A127"/>
    <mergeCell ref="B126:B127"/>
    <mergeCell ref="C126:C127"/>
    <mergeCell ref="A128:A129"/>
    <mergeCell ref="B128:B129"/>
    <mergeCell ref="C128:C129"/>
    <mergeCell ref="A122:A123"/>
    <mergeCell ref="B122:B123"/>
    <mergeCell ref="C122:C123"/>
    <mergeCell ref="A124:A125"/>
    <mergeCell ref="B124:B125"/>
    <mergeCell ref="C124:C125"/>
    <mergeCell ref="A134:A135"/>
    <mergeCell ref="B134:B135"/>
    <mergeCell ref="C134:C135"/>
    <mergeCell ref="A136:A137"/>
    <mergeCell ref="B136:B137"/>
    <mergeCell ref="C136:C137"/>
    <mergeCell ref="A130:A131"/>
    <mergeCell ref="B130:B131"/>
    <mergeCell ref="C130:C131"/>
    <mergeCell ref="A132:A133"/>
    <mergeCell ref="B132:B133"/>
    <mergeCell ref="C132:C133"/>
    <mergeCell ref="A153:A154"/>
    <mergeCell ref="B153:B154"/>
    <mergeCell ref="C153:C154"/>
    <mergeCell ref="A155:A156"/>
    <mergeCell ref="B155:B156"/>
    <mergeCell ref="C155:C156"/>
    <mergeCell ref="A149:A150"/>
    <mergeCell ref="B149:B150"/>
    <mergeCell ref="C149:C150"/>
    <mergeCell ref="A151:A152"/>
    <mergeCell ref="B151:B152"/>
    <mergeCell ref="C151:C152"/>
    <mergeCell ref="A161:A162"/>
    <mergeCell ref="B161:B162"/>
    <mergeCell ref="C161:C162"/>
    <mergeCell ref="A163:A164"/>
    <mergeCell ref="B163:B164"/>
    <mergeCell ref="C163:C164"/>
    <mergeCell ref="A157:A158"/>
    <mergeCell ref="B157:B158"/>
    <mergeCell ref="C157:C158"/>
    <mergeCell ref="A159:A160"/>
    <mergeCell ref="B159:B160"/>
    <mergeCell ref="C159:C160"/>
    <mergeCell ref="A169:A170"/>
    <mergeCell ref="B169:B170"/>
    <mergeCell ref="C169:C170"/>
    <mergeCell ref="A171:A172"/>
    <mergeCell ref="B171:B172"/>
    <mergeCell ref="C171:C172"/>
    <mergeCell ref="A165:A166"/>
    <mergeCell ref="B165:B166"/>
    <mergeCell ref="C165:C166"/>
    <mergeCell ref="A167:A168"/>
    <mergeCell ref="B167:B168"/>
    <mergeCell ref="C167:C168"/>
    <mergeCell ref="A177:A178"/>
    <mergeCell ref="B177:B178"/>
    <mergeCell ref="C177:C178"/>
    <mergeCell ref="A179:A180"/>
    <mergeCell ref="B179:B180"/>
    <mergeCell ref="C179:C180"/>
    <mergeCell ref="A173:A174"/>
    <mergeCell ref="B173:B174"/>
    <mergeCell ref="C173:C174"/>
    <mergeCell ref="A175:A176"/>
    <mergeCell ref="B175:B176"/>
    <mergeCell ref="C175:C176"/>
    <mergeCell ref="A185:A186"/>
    <mergeCell ref="B185:B186"/>
    <mergeCell ref="C185:C186"/>
    <mergeCell ref="A187:A188"/>
    <mergeCell ref="B187:B188"/>
    <mergeCell ref="C187:C188"/>
    <mergeCell ref="A181:A182"/>
    <mergeCell ref="B181:B182"/>
    <mergeCell ref="C181:C182"/>
    <mergeCell ref="A183:A184"/>
    <mergeCell ref="B183:B184"/>
    <mergeCell ref="C183:C184"/>
    <mergeCell ref="A193:A194"/>
    <mergeCell ref="B193:B194"/>
    <mergeCell ref="C193:C194"/>
    <mergeCell ref="A206:A207"/>
    <mergeCell ref="B206:B207"/>
    <mergeCell ref="C206:C207"/>
    <mergeCell ref="A189:A190"/>
    <mergeCell ref="B189:B190"/>
    <mergeCell ref="C189:C190"/>
    <mergeCell ref="A191:A192"/>
    <mergeCell ref="B191:B192"/>
    <mergeCell ref="C191:C192"/>
    <mergeCell ref="A212:A213"/>
    <mergeCell ref="B212:B213"/>
    <mergeCell ref="C212:C213"/>
    <mergeCell ref="A214:A215"/>
    <mergeCell ref="B214:B215"/>
    <mergeCell ref="C214:C215"/>
    <mergeCell ref="A208:A209"/>
    <mergeCell ref="B208:B209"/>
    <mergeCell ref="C208:C209"/>
    <mergeCell ref="A210:A211"/>
    <mergeCell ref="B210:B211"/>
    <mergeCell ref="C210:C211"/>
    <mergeCell ref="A220:A221"/>
    <mergeCell ref="B220:B221"/>
    <mergeCell ref="C220:C221"/>
    <mergeCell ref="A222:A223"/>
    <mergeCell ref="B222:B223"/>
    <mergeCell ref="C222:C223"/>
    <mergeCell ref="A216:A217"/>
    <mergeCell ref="B216:B217"/>
    <mergeCell ref="C216:C217"/>
    <mergeCell ref="A218:A219"/>
    <mergeCell ref="B218:B219"/>
    <mergeCell ref="C218:C219"/>
    <mergeCell ref="A228:A229"/>
    <mergeCell ref="B228:B229"/>
    <mergeCell ref="C228:C229"/>
    <mergeCell ref="A230:A231"/>
    <mergeCell ref="B230:B231"/>
    <mergeCell ref="C230:C231"/>
    <mergeCell ref="A224:A225"/>
    <mergeCell ref="B224:B225"/>
    <mergeCell ref="C224:C225"/>
    <mergeCell ref="A226:A227"/>
    <mergeCell ref="B226:B227"/>
    <mergeCell ref="C226:C227"/>
    <mergeCell ref="A247:A248"/>
    <mergeCell ref="B247:B248"/>
    <mergeCell ref="C247:C248"/>
    <mergeCell ref="A249:A250"/>
    <mergeCell ref="B249:B250"/>
    <mergeCell ref="C249:C250"/>
    <mergeCell ref="A232:A233"/>
    <mergeCell ref="B232:B233"/>
    <mergeCell ref="C232:C233"/>
    <mergeCell ref="A245:A246"/>
    <mergeCell ref="B245:B246"/>
    <mergeCell ref="C245:C246"/>
    <mergeCell ref="A255:A256"/>
    <mergeCell ref="B255:B256"/>
    <mergeCell ref="C255:C256"/>
    <mergeCell ref="A257:A258"/>
    <mergeCell ref="B257:B258"/>
    <mergeCell ref="C257:C258"/>
    <mergeCell ref="A251:A252"/>
    <mergeCell ref="B251:B252"/>
    <mergeCell ref="C251:C252"/>
    <mergeCell ref="A253:A254"/>
    <mergeCell ref="B253:B254"/>
    <mergeCell ref="C253:C254"/>
    <mergeCell ref="A263:A264"/>
    <mergeCell ref="B263:B264"/>
    <mergeCell ref="C263:C264"/>
    <mergeCell ref="A265:A266"/>
    <mergeCell ref="B265:B266"/>
    <mergeCell ref="C265:C266"/>
    <mergeCell ref="A259:A260"/>
    <mergeCell ref="B259:B260"/>
    <mergeCell ref="C259:C260"/>
    <mergeCell ref="A261:A262"/>
    <mergeCell ref="B261:B262"/>
    <mergeCell ref="C261:C262"/>
    <mergeCell ref="A271:A272"/>
    <mergeCell ref="B271:B272"/>
    <mergeCell ref="C271:C272"/>
    <mergeCell ref="A273:A274"/>
    <mergeCell ref="B273:B274"/>
    <mergeCell ref="C273:C274"/>
    <mergeCell ref="A267:A268"/>
    <mergeCell ref="B267:B268"/>
    <mergeCell ref="C267:C268"/>
    <mergeCell ref="A269:A270"/>
    <mergeCell ref="B269:B270"/>
    <mergeCell ref="C269:C270"/>
    <mergeCell ref="A290:A291"/>
    <mergeCell ref="B290:B291"/>
    <mergeCell ref="C290:C291"/>
    <mergeCell ref="A292:A293"/>
    <mergeCell ref="B292:B293"/>
    <mergeCell ref="C292:C293"/>
    <mergeCell ref="A275:A276"/>
    <mergeCell ref="B275:B276"/>
    <mergeCell ref="C275:C276"/>
    <mergeCell ref="A288:A289"/>
    <mergeCell ref="B288:B289"/>
    <mergeCell ref="C288:C289"/>
    <mergeCell ref="A298:A299"/>
    <mergeCell ref="B298:B299"/>
    <mergeCell ref="C298:C299"/>
    <mergeCell ref="A300:A301"/>
    <mergeCell ref="B300:B301"/>
    <mergeCell ref="C300:C301"/>
    <mergeCell ref="A294:A295"/>
    <mergeCell ref="B294:B295"/>
    <mergeCell ref="C294:C295"/>
    <mergeCell ref="A296:A297"/>
    <mergeCell ref="B296:B297"/>
    <mergeCell ref="C296:C297"/>
    <mergeCell ref="A306:A307"/>
    <mergeCell ref="B306:B307"/>
    <mergeCell ref="C306:C307"/>
    <mergeCell ref="A308:A309"/>
    <mergeCell ref="B308:B309"/>
    <mergeCell ref="C308:C309"/>
    <mergeCell ref="A302:A303"/>
    <mergeCell ref="B302:B303"/>
    <mergeCell ref="C302:C303"/>
    <mergeCell ref="A304:A305"/>
    <mergeCell ref="B304:B305"/>
    <mergeCell ref="C304:C305"/>
    <mergeCell ref="A314:A315"/>
    <mergeCell ref="B314:B315"/>
    <mergeCell ref="C314:C315"/>
    <mergeCell ref="A316:A317"/>
    <mergeCell ref="B316:B317"/>
    <mergeCell ref="C316:C317"/>
    <mergeCell ref="A310:A311"/>
    <mergeCell ref="B310:B311"/>
    <mergeCell ref="C310:C311"/>
    <mergeCell ref="A312:A313"/>
    <mergeCell ref="B312:B313"/>
    <mergeCell ref="C312:C313"/>
    <mergeCell ref="A333:A334"/>
    <mergeCell ref="B333:B334"/>
    <mergeCell ref="C333:C334"/>
    <mergeCell ref="A335:A336"/>
    <mergeCell ref="B335:B336"/>
    <mergeCell ref="C335:C336"/>
    <mergeCell ref="A318:A319"/>
    <mergeCell ref="B318:B319"/>
    <mergeCell ref="C318:C319"/>
    <mergeCell ref="A320:A321"/>
    <mergeCell ref="B320:B321"/>
    <mergeCell ref="C320:C321"/>
    <mergeCell ref="A341:A342"/>
    <mergeCell ref="B341:B342"/>
    <mergeCell ref="C341:C342"/>
    <mergeCell ref="A343:A344"/>
    <mergeCell ref="B343:B344"/>
    <mergeCell ref="C343:C344"/>
    <mergeCell ref="A337:A338"/>
    <mergeCell ref="B337:B338"/>
    <mergeCell ref="C337:C338"/>
    <mergeCell ref="A339:A340"/>
    <mergeCell ref="B339:B340"/>
    <mergeCell ref="C339:C340"/>
    <mergeCell ref="A349:A350"/>
    <mergeCell ref="B349:B350"/>
    <mergeCell ref="C349:C350"/>
    <mergeCell ref="A351:A352"/>
    <mergeCell ref="B351:B352"/>
    <mergeCell ref="C351:C352"/>
    <mergeCell ref="A345:A346"/>
    <mergeCell ref="B345:B346"/>
    <mergeCell ref="C345:C346"/>
    <mergeCell ref="A347:A348"/>
    <mergeCell ref="B347:B348"/>
    <mergeCell ref="C347:C348"/>
    <mergeCell ref="A357:A358"/>
    <mergeCell ref="B357:B358"/>
    <mergeCell ref="C357:C358"/>
    <mergeCell ref="A359:A360"/>
    <mergeCell ref="B359:B360"/>
    <mergeCell ref="C359:C360"/>
    <mergeCell ref="A353:A354"/>
    <mergeCell ref="B353:B354"/>
    <mergeCell ref="C353:C354"/>
    <mergeCell ref="A355:A356"/>
    <mergeCell ref="B355:B356"/>
    <mergeCell ref="C355:C356"/>
    <mergeCell ref="A365:A366"/>
    <mergeCell ref="B365:B366"/>
    <mergeCell ref="C365:C366"/>
    <mergeCell ref="A367:A368"/>
    <mergeCell ref="B367:B368"/>
    <mergeCell ref="C367:C368"/>
    <mergeCell ref="A361:A362"/>
    <mergeCell ref="B361:B362"/>
    <mergeCell ref="C361:C362"/>
    <mergeCell ref="A363:A364"/>
    <mergeCell ref="B363:B364"/>
    <mergeCell ref="C363:C364"/>
    <mergeCell ref="A373:A374"/>
    <mergeCell ref="B373:B374"/>
    <mergeCell ref="C373:C374"/>
    <mergeCell ref="A386:A387"/>
    <mergeCell ref="B386:B387"/>
    <mergeCell ref="C386:C387"/>
    <mergeCell ref="A369:A370"/>
    <mergeCell ref="B369:B370"/>
    <mergeCell ref="C369:C370"/>
    <mergeCell ref="A371:A372"/>
    <mergeCell ref="B371:B372"/>
    <mergeCell ref="C371:C372"/>
    <mergeCell ref="A392:A393"/>
    <mergeCell ref="B392:B393"/>
    <mergeCell ref="C392:C393"/>
    <mergeCell ref="A394:A395"/>
    <mergeCell ref="B394:B395"/>
    <mergeCell ref="C394:C395"/>
    <mergeCell ref="A388:A389"/>
    <mergeCell ref="B388:B389"/>
    <mergeCell ref="C388:C389"/>
    <mergeCell ref="A390:A391"/>
    <mergeCell ref="B390:B391"/>
    <mergeCell ref="C390:C391"/>
    <mergeCell ref="A400:A401"/>
    <mergeCell ref="B400:B401"/>
    <mergeCell ref="C400:C401"/>
    <mergeCell ref="A402:A403"/>
    <mergeCell ref="B402:B403"/>
    <mergeCell ref="C402:C403"/>
    <mergeCell ref="A396:A397"/>
    <mergeCell ref="B396:B397"/>
    <mergeCell ref="C396:C397"/>
    <mergeCell ref="A398:A399"/>
    <mergeCell ref="B398:B399"/>
    <mergeCell ref="C398:C399"/>
    <mergeCell ref="A408:A409"/>
    <mergeCell ref="B408:B409"/>
    <mergeCell ref="C408:C409"/>
    <mergeCell ref="A421:A422"/>
    <mergeCell ref="B421:B422"/>
    <mergeCell ref="C421:C422"/>
    <mergeCell ref="A404:A405"/>
    <mergeCell ref="B404:B405"/>
    <mergeCell ref="C404:C405"/>
    <mergeCell ref="A406:A407"/>
    <mergeCell ref="B406:B407"/>
    <mergeCell ref="C406:C407"/>
    <mergeCell ref="A427:A428"/>
    <mergeCell ref="B427:B428"/>
    <mergeCell ref="C427:C428"/>
    <mergeCell ref="A429:A430"/>
    <mergeCell ref="B429:B430"/>
    <mergeCell ref="C429:C430"/>
    <mergeCell ref="A423:A424"/>
    <mergeCell ref="B423:B424"/>
    <mergeCell ref="C423:C424"/>
    <mergeCell ref="A425:A426"/>
    <mergeCell ref="B425:B426"/>
    <mergeCell ref="C425:C426"/>
    <mergeCell ref="A435:A436"/>
    <mergeCell ref="B435:B436"/>
    <mergeCell ref="C435:C436"/>
    <mergeCell ref="A437:A438"/>
    <mergeCell ref="B437:B438"/>
    <mergeCell ref="C437:C438"/>
    <mergeCell ref="A431:A432"/>
    <mergeCell ref="B431:B432"/>
    <mergeCell ref="C431:C432"/>
    <mergeCell ref="A433:A434"/>
    <mergeCell ref="B433:B434"/>
    <mergeCell ref="C433:C434"/>
    <mergeCell ref="A443:A444"/>
    <mergeCell ref="B443:B444"/>
    <mergeCell ref="C443:C444"/>
    <mergeCell ref="A445:A446"/>
    <mergeCell ref="B445:B446"/>
    <mergeCell ref="C445:C446"/>
    <mergeCell ref="A439:A440"/>
    <mergeCell ref="B439:B440"/>
    <mergeCell ref="C439:C440"/>
    <mergeCell ref="A441:A442"/>
    <mergeCell ref="B441:B442"/>
    <mergeCell ref="C441:C442"/>
    <mergeCell ref="A451:A452"/>
    <mergeCell ref="B451:B452"/>
    <mergeCell ref="C451:C452"/>
    <mergeCell ref="A453:A454"/>
    <mergeCell ref="B453:B454"/>
    <mergeCell ref="C453:C454"/>
    <mergeCell ref="A447:A448"/>
    <mergeCell ref="B447:B448"/>
    <mergeCell ref="C447:C448"/>
    <mergeCell ref="A449:A450"/>
    <mergeCell ref="B449:B450"/>
    <mergeCell ref="C449:C450"/>
    <mergeCell ref="A470:A471"/>
    <mergeCell ref="B470:B471"/>
    <mergeCell ref="C470:C471"/>
    <mergeCell ref="A472:A473"/>
    <mergeCell ref="B472:B473"/>
    <mergeCell ref="C472:C473"/>
    <mergeCell ref="A455:A456"/>
    <mergeCell ref="B455:B456"/>
    <mergeCell ref="C455:C456"/>
    <mergeCell ref="A457:A458"/>
    <mergeCell ref="B457:B458"/>
    <mergeCell ref="C457:C458"/>
    <mergeCell ref="A478:A479"/>
    <mergeCell ref="B478:B479"/>
    <mergeCell ref="C478:C479"/>
    <mergeCell ref="A480:A481"/>
    <mergeCell ref="B480:B481"/>
    <mergeCell ref="C480:C481"/>
    <mergeCell ref="A474:A475"/>
    <mergeCell ref="B474:B475"/>
    <mergeCell ref="C474:C475"/>
    <mergeCell ref="A476:A477"/>
    <mergeCell ref="B476:B477"/>
    <mergeCell ref="C476:C477"/>
    <mergeCell ref="A486:A487"/>
    <mergeCell ref="B486:B487"/>
    <mergeCell ref="C486:C487"/>
    <mergeCell ref="A488:A489"/>
    <mergeCell ref="B488:B489"/>
    <mergeCell ref="C488:C489"/>
    <mergeCell ref="A482:A483"/>
    <mergeCell ref="B482:B483"/>
    <mergeCell ref="C482:C483"/>
    <mergeCell ref="A484:A485"/>
    <mergeCell ref="B484:B485"/>
    <mergeCell ref="C484:C485"/>
    <mergeCell ref="A494:A495"/>
    <mergeCell ref="B494:B495"/>
    <mergeCell ref="C494:C495"/>
    <mergeCell ref="A496:A497"/>
    <mergeCell ref="B496:B497"/>
    <mergeCell ref="C496:C497"/>
    <mergeCell ref="A490:A491"/>
    <mergeCell ref="B490:B491"/>
    <mergeCell ref="C490:C491"/>
    <mergeCell ref="A492:A493"/>
    <mergeCell ref="B492:B493"/>
    <mergeCell ref="C492:C493"/>
    <mergeCell ref="A502:A503"/>
    <mergeCell ref="B502:B503"/>
    <mergeCell ref="C502:C503"/>
    <mergeCell ref="A504:A505"/>
    <mergeCell ref="B504:B505"/>
    <mergeCell ref="C504:C505"/>
    <mergeCell ref="A498:A499"/>
    <mergeCell ref="B498:B499"/>
    <mergeCell ref="C498:C499"/>
    <mergeCell ref="A500:A501"/>
    <mergeCell ref="B500:B501"/>
    <mergeCell ref="C500:C501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C284"/>
  <sheetViews>
    <sheetView zoomScale="85" zoomScaleNormal="85" workbookViewId="0">
      <selection activeCell="G245" sqref="G245:K246"/>
    </sheetView>
  </sheetViews>
  <sheetFormatPr defaultRowHeight="14.5" x14ac:dyDescent="0.35"/>
  <cols>
    <col min="1" max="1" width="54.453125" bestFit="1" customWidth="1"/>
    <col min="18" max="23" width="8.81640625"/>
    <col min="26" max="26" width="8.81640625"/>
    <col min="36" max="36" width="12.26953125" customWidth="1"/>
  </cols>
  <sheetData>
    <row r="1" spans="1:55" x14ac:dyDescent="0.35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  <c r="M1" t="s">
        <v>0</v>
      </c>
    </row>
    <row r="2" spans="1:55" x14ac:dyDescent="0.35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</row>
    <row r="3" spans="1:55" x14ac:dyDescent="0.35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</row>
    <row r="4" spans="1:55" x14ac:dyDescent="0.35">
      <c r="A4" t="s">
        <v>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</row>
    <row r="5" spans="1:55" x14ac:dyDescent="0.35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AM5" s="2"/>
      <c r="AN5" s="2"/>
      <c r="AO5" s="2"/>
      <c r="AP5" s="2"/>
      <c r="AQ5" s="2"/>
      <c r="AR5" s="2"/>
      <c r="AS5" s="2"/>
      <c r="AT5" s="240" t="s">
        <v>2648</v>
      </c>
      <c r="AU5" s="2"/>
      <c r="AV5" s="2"/>
      <c r="AW5" s="2"/>
      <c r="AX5" s="240" t="s">
        <v>2649</v>
      </c>
    </row>
    <row r="6" spans="1:55" x14ac:dyDescent="0.3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AP6" s="241" t="s">
        <v>2529</v>
      </c>
      <c r="AQ6" s="241" t="s">
        <v>2650</v>
      </c>
      <c r="AR6" s="241" t="s">
        <v>2651</v>
      </c>
      <c r="AS6" s="241" t="s">
        <v>2650</v>
      </c>
      <c r="AT6" s="241" t="s">
        <v>2652</v>
      </c>
      <c r="AU6" s="241" t="s">
        <v>2653</v>
      </c>
      <c r="AV6" s="241" t="s">
        <v>2649</v>
      </c>
      <c r="AW6" s="241" t="s">
        <v>2654</v>
      </c>
      <c r="AX6" s="241" t="s">
        <v>2652</v>
      </c>
    </row>
    <row r="7" spans="1:55" x14ac:dyDescent="0.35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Y7" s="241" t="s">
        <v>2682</v>
      </c>
      <c r="Z7" s="241" t="s">
        <v>2683</v>
      </c>
      <c r="AP7" s="241" t="s">
        <v>2655</v>
      </c>
      <c r="AQ7" s="241" t="s">
        <v>2655</v>
      </c>
      <c r="AR7" s="241" t="s">
        <v>2652</v>
      </c>
      <c r="AS7" s="241" t="s">
        <v>2656</v>
      </c>
      <c r="AT7" s="241" t="s">
        <v>2656</v>
      </c>
      <c r="AU7" s="241" t="s">
        <v>2655</v>
      </c>
      <c r="AV7" s="241" t="s">
        <v>2652</v>
      </c>
      <c r="AW7" s="241" t="s">
        <v>2656</v>
      </c>
      <c r="AX7" s="241" t="s">
        <v>2656</v>
      </c>
      <c r="AZ7" s="241" t="s">
        <v>3666</v>
      </c>
      <c r="BB7" s="241" t="s">
        <v>3692</v>
      </c>
      <c r="BC7" s="241" t="s">
        <v>3693</v>
      </c>
    </row>
    <row r="8" spans="1:55" x14ac:dyDescent="0.35">
      <c r="A8" s="291" t="s">
        <v>647</v>
      </c>
      <c r="B8" s="291" t="s">
        <v>2</v>
      </c>
      <c r="C8" s="291" t="s">
        <v>3</v>
      </c>
      <c r="D8" t="s">
        <v>4</v>
      </c>
      <c r="E8" t="s">
        <v>5</v>
      </c>
      <c r="F8" t="s">
        <v>6</v>
      </c>
      <c r="G8" t="s">
        <v>7</v>
      </c>
      <c r="H8" t="s">
        <v>8</v>
      </c>
      <c r="I8" t="s">
        <v>9</v>
      </c>
      <c r="J8" t="s">
        <v>10</v>
      </c>
      <c r="K8" t="s">
        <v>11</v>
      </c>
      <c r="L8" t="s">
        <v>12</v>
      </c>
      <c r="M8" t="s">
        <v>13</v>
      </c>
      <c r="Y8" s="241" t="s">
        <v>2684</v>
      </c>
      <c r="Z8" s="241" t="s">
        <v>2685</v>
      </c>
      <c r="AM8" s="238">
        <f>SUMIFS($C$10:$C$505, $X$10:$X$505, AN8)</f>
        <v>8926</v>
      </c>
      <c r="AN8" t="s">
        <v>2657</v>
      </c>
      <c r="AO8" t="s">
        <v>2535</v>
      </c>
      <c r="AP8" s="242">
        <f>AQ8+AU8</f>
        <v>11</v>
      </c>
      <c r="AQ8" s="238">
        <f>COUNTIFS($X$10:$X$505, AN8,$B$10:$B$505,"F")</f>
        <v>5</v>
      </c>
      <c r="AR8" s="243">
        <f t="shared" ref="AR8:AR34" si="0">IFERROR(AQ8/AP8,0)</f>
        <v>0.45454545454545453</v>
      </c>
      <c r="AS8">
        <f>COUNTIFS($X$10:$X$505, AN8,$B$10:$B$505,"F",$Z$10:$Z$505,"Elected")</f>
        <v>0</v>
      </c>
      <c r="AT8" s="244">
        <f>IFERROR(AS8/AP8,0)</f>
        <v>0</v>
      </c>
      <c r="AU8" s="245">
        <f>COUNTIFS($X$10:$X$505, AN8,$B$10:$B$505,"M")</f>
        <v>6</v>
      </c>
      <c r="AV8" s="243">
        <f>IFERROR(AU8/AP8,0)</f>
        <v>0.54545454545454541</v>
      </c>
      <c r="AW8">
        <f>COUNTIFS($X$10:$X$505, AN8,$B$10:$B$505,"M",$Z$10:$Z$505,"Elected")</f>
        <v>5</v>
      </c>
      <c r="AX8" s="243">
        <f>IFERROR(AW8/AP8,0)</f>
        <v>0.45454545454545453</v>
      </c>
      <c r="AZ8">
        <f>AW8+AS8</f>
        <v>5</v>
      </c>
      <c r="BB8">
        <f>AC253</f>
        <v>31</v>
      </c>
      <c r="BC8">
        <f>AD253</f>
        <v>30</v>
      </c>
    </row>
    <row r="9" spans="1:55" ht="15.5" x14ac:dyDescent="0.35">
      <c r="A9" s="291" t="s">
        <v>0</v>
      </c>
      <c r="B9" s="291" t="s">
        <v>0</v>
      </c>
      <c r="C9" s="291" t="s">
        <v>17</v>
      </c>
      <c r="D9" t="s">
        <v>761</v>
      </c>
      <c r="E9" t="s">
        <v>762</v>
      </c>
      <c r="F9" t="s">
        <v>763</v>
      </c>
      <c r="G9" t="s">
        <v>764</v>
      </c>
      <c r="H9" t="s">
        <v>765</v>
      </c>
      <c r="I9" t="s">
        <v>766</v>
      </c>
      <c r="J9" t="s">
        <v>767</v>
      </c>
      <c r="K9" t="s">
        <v>768</v>
      </c>
      <c r="L9" t="s">
        <v>769</v>
      </c>
      <c r="M9" t="s">
        <v>770</v>
      </c>
      <c r="X9" s="257" t="s">
        <v>2681</v>
      </c>
      <c r="Y9" s="241" t="s">
        <v>2686</v>
      </c>
      <c r="Z9" s="241" t="s">
        <v>2687</v>
      </c>
      <c r="AB9" t="s">
        <v>2526</v>
      </c>
      <c r="AC9" t="s">
        <v>2525</v>
      </c>
      <c r="AD9" t="s">
        <v>2524</v>
      </c>
      <c r="AE9" t="s">
        <v>2523</v>
      </c>
      <c r="AF9" t="s">
        <v>759</v>
      </c>
      <c r="AG9" t="s">
        <v>2522</v>
      </c>
      <c r="AH9" t="s">
        <v>2521</v>
      </c>
      <c r="AI9" t="s">
        <v>2520</v>
      </c>
      <c r="AJ9" t="s">
        <v>2519</v>
      </c>
      <c r="AK9" t="s">
        <v>2518</v>
      </c>
      <c r="AM9" s="238">
        <f t="shared" ref="AM9:AM34" si="1">SUMIFS($C$10:$C$505, $X$10:$X$505, AN9)</f>
        <v>25630</v>
      </c>
      <c r="AN9" t="s">
        <v>2658</v>
      </c>
      <c r="AO9" t="s">
        <v>2534</v>
      </c>
      <c r="AP9" s="242">
        <f t="shared" ref="AP9:AP27" si="2">AQ9+AU9</f>
        <v>17</v>
      </c>
      <c r="AQ9" s="238">
        <f t="shared" ref="AQ9:AQ34" si="3">COUNTIFS($X$10:$X$505, AN9,$B$10:$B$505,"F")</f>
        <v>6</v>
      </c>
      <c r="AR9" s="243">
        <f t="shared" si="0"/>
        <v>0.35294117647058826</v>
      </c>
      <c r="AS9">
        <f t="shared" ref="AS9:AS34" si="4">COUNTIFS($X$10:$X$283, AN9,$B$10:$B$283,"F",$Z$10:$Z$283,"Elected")</f>
        <v>6</v>
      </c>
      <c r="AT9" s="244">
        <f t="shared" ref="AT9:AT34" si="5">IFERROR(AS9/AP9,0)</f>
        <v>0.35294117647058826</v>
      </c>
      <c r="AU9" s="245">
        <f t="shared" ref="AU9:AU34" si="6">COUNTIFS($X$10:$X$505, AN9,$B$10:$B$505,"M")</f>
        <v>11</v>
      </c>
      <c r="AV9" s="243">
        <f t="shared" ref="AV9:AV34" si="7">IFERROR(AU9/AP9,0)</f>
        <v>0.6470588235294118</v>
      </c>
      <c r="AW9">
        <f t="shared" ref="AW9:AW34" si="8">COUNTIFS($X$10:$X$505, AN9,$B$10:$B$505,"M",$Z$10:$Z$505,"Elected")</f>
        <v>10</v>
      </c>
      <c r="AX9" s="243">
        <f t="shared" ref="AX9:AX34" si="9">IFERROR(AW9/AP9,0)</f>
        <v>0.58823529411764708</v>
      </c>
      <c r="AZ9">
        <f t="shared" ref="AZ9:AZ35" si="10">AW9+AS9</f>
        <v>16</v>
      </c>
    </row>
    <row r="10" spans="1:55" x14ac:dyDescent="0.35">
      <c r="A10" s="291" t="s">
        <v>2599</v>
      </c>
      <c r="B10" s="291" t="s">
        <v>31</v>
      </c>
      <c r="C10" s="293">
        <v>3045</v>
      </c>
      <c r="D10" s="1">
        <v>-1306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X10" t="str">
        <f>LEFT(MID(A10,FIND("(",A10)+1,LEN(A10)),FIND(")",MID(A10,FIND("(",A10)+1,LEN(A10)))-1)</f>
        <v>FG</v>
      </c>
      <c r="Z10" t="str">
        <f>Y11</f>
        <v>Elected</v>
      </c>
      <c r="AB10">
        <v>6</v>
      </c>
      <c r="AC10" s="238">
        <v>27471</v>
      </c>
      <c r="AD10" s="238">
        <f>AH10+AF10</f>
        <v>12280</v>
      </c>
      <c r="AE10" s="227">
        <f>SUM(AD10/AC10*100)</f>
        <v>44.701685413709001</v>
      </c>
      <c r="AF10">
        <v>112</v>
      </c>
      <c r="AG10" s="227">
        <f>SUM(AF10/AC10*100)</f>
        <v>0.40770266826835572</v>
      </c>
      <c r="AH10" s="238">
        <v>12168</v>
      </c>
      <c r="AI10">
        <v>14</v>
      </c>
      <c r="AJ10">
        <v>5</v>
      </c>
      <c r="AK10" s="227">
        <f>SUM(AJ10/AI10*100)</f>
        <v>35.714285714285715</v>
      </c>
      <c r="AM10" s="238">
        <f t="shared" si="1"/>
        <v>3968</v>
      </c>
      <c r="AN10" t="s">
        <v>2659</v>
      </c>
      <c r="AO10" t="s">
        <v>2536</v>
      </c>
      <c r="AP10" s="242">
        <f t="shared" si="2"/>
        <v>8</v>
      </c>
      <c r="AQ10" s="238">
        <f t="shared" si="3"/>
        <v>4</v>
      </c>
      <c r="AR10" s="243">
        <f t="shared" si="0"/>
        <v>0.5</v>
      </c>
      <c r="AS10">
        <f t="shared" si="4"/>
        <v>0</v>
      </c>
      <c r="AT10" s="244">
        <f t="shared" si="5"/>
        <v>0</v>
      </c>
      <c r="AU10" s="245">
        <f t="shared" si="6"/>
        <v>4</v>
      </c>
      <c r="AV10" s="243">
        <f t="shared" si="7"/>
        <v>0.5</v>
      </c>
      <c r="AW10">
        <f t="shared" si="8"/>
        <v>0</v>
      </c>
      <c r="AX10" s="243">
        <f t="shared" si="9"/>
        <v>0</v>
      </c>
      <c r="AZ10">
        <f t="shared" si="10"/>
        <v>0</v>
      </c>
    </row>
    <row r="11" spans="1:55" x14ac:dyDescent="0.35">
      <c r="A11" s="291" t="s">
        <v>0</v>
      </c>
      <c r="B11" s="291" t="s">
        <v>0</v>
      </c>
      <c r="C11" s="293">
        <v>3045</v>
      </c>
      <c r="D11" s="2">
        <v>1739</v>
      </c>
      <c r="E11" s="2">
        <v>1739</v>
      </c>
      <c r="F11" s="2">
        <v>1739</v>
      </c>
      <c r="G11" s="2">
        <v>1739</v>
      </c>
      <c r="H11" s="2">
        <v>1739</v>
      </c>
      <c r="I11" s="2">
        <v>1739</v>
      </c>
      <c r="J11" s="2">
        <v>1739</v>
      </c>
      <c r="K11" s="2">
        <v>1739</v>
      </c>
      <c r="L11" s="2">
        <v>1739</v>
      </c>
      <c r="M11" s="2">
        <v>1739</v>
      </c>
      <c r="Y11" t="str">
        <f>IF(EXACT(A10,UPPER(A10)),"Elected","Excluded")</f>
        <v>Elected</v>
      </c>
      <c r="AM11" s="238">
        <f t="shared" si="1"/>
        <v>7794</v>
      </c>
      <c r="AN11" t="s">
        <v>2661</v>
      </c>
      <c r="AO11" t="s">
        <v>2727</v>
      </c>
      <c r="AP11" s="242">
        <f t="shared" si="2"/>
        <v>7</v>
      </c>
      <c r="AQ11" s="238">
        <f t="shared" si="3"/>
        <v>4</v>
      </c>
      <c r="AR11" s="243">
        <f t="shared" si="0"/>
        <v>0.5714285714285714</v>
      </c>
      <c r="AS11">
        <f t="shared" si="4"/>
        <v>3</v>
      </c>
      <c r="AT11" s="244">
        <f t="shared" si="5"/>
        <v>0.42857142857142855</v>
      </c>
      <c r="AU11" s="245">
        <f t="shared" si="6"/>
        <v>3</v>
      </c>
      <c r="AV11" s="243">
        <f t="shared" si="7"/>
        <v>0.42857142857142855</v>
      </c>
      <c r="AW11">
        <f t="shared" si="8"/>
        <v>2</v>
      </c>
      <c r="AX11" s="243">
        <f t="shared" si="9"/>
        <v>0.2857142857142857</v>
      </c>
      <c r="AZ11">
        <f t="shared" si="10"/>
        <v>5</v>
      </c>
    </row>
    <row r="12" spans="1:55" x14ac:dyDescent="0.35">
      <c r="A12" s="291" t="s">
        <v>2600</v>
      </c>
      <c r="B12" s="291" t="s">
        <v>31</v>
      </c>
      <c r="C12" s="293">
        <v>631</v>
      </c>
      <c r="D12" s="1">
        <v>43</v>
      </c>
      <c r="E12" s="1">
        <v>4</v>
      </c>
      <c r="F12" s="1">
        <v>21</v>
      </c>
      <c r="G12" s="1">
        <v>42</v>
      </c>
      <c r="H12" s="1">
        <v>35</v>
      </c>
      <c r="I12" s="1">
        <v>267</v>
      </c>
      <c r="J12" s="1">
        <v>24</v>
      </c>
      <c r="K12" s="1">
        <v>-1067</v>
      </c>
      <c r="L12" s="1">
        <v>0</v>
      </c>
      <c r="M12" s="1">
        <v>0</v>
      </c>
      <c r="X12" t="str">
        <f t="shared" ref="X12" si="11">LEFT(MID(A12,FIND("(",A12)+1,LEN(A12)),FIND(")",MID(A12,FIND("(",A12)+1,LEN(A12)))-1)</f>
        <v>SD</v>
      </c>
      <c r="Z12" t="str">
        <f>Y13</f>
        <v>Excluded</v>
      </c>
      <c r="AC12" t="s">
        <v>3692</v>
      </c>
      <c r="AD12" t="s">
        <v>3693</v>
      </c>
      <c r="AM12" s="238">
        <f t="shared" si="1"/>
        <v>4307</v>
      </c>
      <c r="AN12" t="s">
        <v>2663</v>
      </c>
      <c r="AO12" t="s">
        <v>2574</v>
      </c>
      <c r="AP12" s="242">
        <f t="shared" si="2"/>
        <v>6</v>
      </c>
      <c r="AQ12" s="238">
        <f t="shared" si="3"/>
        <v>4</v>
      </c>
      <c r="AR12" s="243">
        <f t="shared" si="0"/>
        <v>0.66666666666666663</v>
      </c>
      <c r="AS12">
        <f t="shared" si="4"/>
        <v>0</v>
      </c>
      <c r="AT12" s="244">
        <f t="shared" si="5"/>
        <v>0</v>
      </c>
      <c r="AU12" s="245">
        <f t="shared" si="6"/>
        <v>2</v>
      </c>
      <c r="AV12" s="243">
        <f t="shared" si="7"/>
        <v>0.33333333333333331</v>
      </c>
      <c r="AW12">
        <f t="shared" si="8"/>
        <v>1</v>
      </c>
      <c r="AX12" s="243">
        <f t="shared" si="9"/>
        <v>0.16666666666666666</v>
      </c>
      <c r="AZ12">
        <f t="shared" si="10"/>
        <v>1</v>
      </c>
    </row>
    <row r="13" spans="1:55" x14ac:dyDescent="0.35">
      <c r="A13" s="291" t="s">
        <v>0</v>
      </c>
      <c r="B13" s="291" t="s">
        <v>0</v>
      </c>
      <c r="C13" s="293">
        <v>631</v>
      </c>
      <c r="D13" s="2">
        <v>674</v>
      </c>
      <c r="E13" s="2">
        <v>678</v>
      </c>
      <c r="F13" s="2">
        <v>699</v>
      </c>
      <c r="G13" s="2">
        <v>741</v>
      </c>
      <c r="H13" s="2">
        <v>776</v>
      </c>
      <c r="I13" s="2">
        <v>1043</v>
      </c>
      <c r="J13" s="2">
        <v>1067</v>
      </c>
      <c r="K13" s="2">
        <v>0</v>
      </c>
      <c r="L13" s="2">
        <v>0</v>
      </c>
      <c r="M13" s="2">
        <v>0</v>
      </c>
      <c r="Y13" t="str">
        <f t="shared" ref="Y13" si="12">IF(EXACT(A12,UPPER(A12)),"Elected","Excluded")</f>
        <v>Excluded</v>
      </c>
      <c r="AC13">
        <v>4</v>
      </c>
      <c r="AD13">
        <v>4</v>
      </c>
      <c r="AM13" s="238">
        <f t="shared" si="1"/>
        <v>7331</v>
      </c>
      <c r="AN13" t="s">
        <v>2689</v>
      </c>
      <c r="AO13" t="s">
        <v>2573</v>
      </c>
      <c r="AP13" s="242">
        <f t="shared" si="2"/>
        <v>6</v>
      </c>
      <c r="AQ13" s="238">
        <f t="shared" si="3"/>
        <v>2</v>
      </c>
      <c r="AR13" s="243">
        <f t="shared" si="0"/>
        <v>0.33333333333333331</v>
      </c>
      <c r="AS13">
        <f t="shared" si="4"/>
        <v>2</v>
      </c>
      <c r="AT13" s="244">
        <f t="shared" si="5"/>
        <v>0.33333333333333331</v>
      </c>
      <c r="AU13" s="245">
        <f t="shared" si="6"/>
        <v>4</v>
      </c>
      <c r="AV13" s="243">
        <f t="shared" si="7"/>
        <v>0.66666666666666663</v>
      </c>
      <c r="AW13">
        <f t="shared" si="8"/>
        <v>4</v>
      </c>
      <c r="AX13" s="243">
        <f t="shared" si="9"/>
        <v>0.66666666666666663</v>
      </c>
      <c r="AZ13">
        <f t="shared" si="10"/>
        <v>6</v>
      </c>
    </row>
    <row r="14" spans="1:55" x14ac:dyDescent="0.35">
      <c r="A14" s="291" t="s">
        <v>2601</v>
      </c>
      <c r="B14" s="291" t="s">
        <v>33</v>
      </c>
      <c r="C14" s="293">
        <v>806</v>
      </c>
      <c r="D14" s="1">
        <v>345</v>
      </c>
      <c r="E14" s="1">
        <v>4</v>
      </c>
      <c r="F14" s="1">
        <v>43</v>
      </c>
      <c r="G14" s="1">
        <v>14</v>
      </c>
      <c r="H14" s="1">
        <v>34</v>
      </c>
      <c r="I14" s="1">
        <v>48</v>
      </c>
      <c r="J14" s="1">
        <v>113</v>
      </c>
      <c r="K14" s="1">
        <v>89</v>
      </c>
      <c r="L14" s="1">
        <v>5</v>
      </c>
      <c r="M14" s="1">
        <v>18</v>
      </c>
      <c r="X14" t="str">
        <f t="shared" ref="X14" si="13">LEFT(MID(A14,FIND("(",A14)+1,LEN(A14)),FIND(")",MID(A14,FIND("(",A14)+1,LEN(A14)))-1)</f>
        <v>FG</v>
      </c>
      <c r="Z14" t="str">
        <f t="shared" ref="Z14" si="14">Y15</f>
        <v>Elected</v>
      </c>
      <c r="AM14" s="238">
        <f t="shared" si="1"/>
        <v>0</v>
      </c>
      <c r="AN14" t="s">
        <v>2662</v>
      </c>
      <c r="AO14" t="s">
        <v>2575</v>
      </c>
      <c r="AP14" s="242">
        <f t="shared" si="2"/>
        <v>0</v>
      </c>
      <c r="AQ14" s="238">
        <f t="shared" si="3"/>
        <v>0</v>
      </c>
      <c r="AR14" s="243">
        <f t="shared" si="0"/>
        <v>0</v>
      </c>
      <c r="AS14">
        <f t="shared" si="4"/>
        <v>0</v>
      </c>
      <c r="AT14" s="244">
        <f t="shared" si="5"/>
        <v>0</v>
      </c>
      <c r="AU14" s="245">
        <f t="shared" si="6"/>
        <v>0</v>
      </c>
      <c r="AV14" s="243">
        <f t="shared" si="7"/>
        <v>0</v>
      </c>
      <c r="AW14">
        <f t="shared" si="8"/>
        <v>0</v>
      </c>
      <c r="AX14" s="243">
        <f t="shared" si="9"/>
        <v>0</v>
      </c>
      <c r="AZ14">
        <f t="shared" si="10"/>
        <v>0</v>
      </c>
    </row>
    <row r="15" spans="1:55" x14ac:dyDescent="0.35">
      <c r="A15" s="291" t="s">
        <v>0</v>
      </c>
      <c r="B15" s="291" t="s">
        <v>0</v>
      </c>
      <c r="C15" s="293">
        <v>806</v>
      </c>
      <c r="D15" s="2">
        <v>1151</v>
      </c>
      <c r="E15" s="2">
        <v>1155</v>
      </c>
      <c r="F15" s="2">
        <v>1198</v>
      </c>
      <c r="G15" s="2">
        <v>1212</v>
      </c>
      <c r="H15" s="2">
        <v>1246</v>
      </c>
      <c r="I15" s="2">
        <v>1294</v>
      </c>
      <c r="J15" s="2">
        <v>1407</v>
      </c>
      <c r="K15" s="2">
        <v>1496</v>
      </c>
      <c r="L15" s="2">
        <v>1501</v>
      </c>
      <c r="M15" s="2">
        <v>1519</v>
      </c>
      <c r="Y15" t="str">
        <f t="shared" ref="Y15" si="15">IF(EXACT(A14,UPPER(A14)),"Elected","Excluded")</f>
        <v>Elected</v>
      </c>
      <c r="AM15" s="238">
        <f t="shared" si="1"/>
        <v>2865</v>
      </c>
      <c r="AN15" t="s">
        <v>2660</v>
      </c>
      <c r="AO15" t="s">
        <v>2594</v>
      </c>
      <c r="AP15" s="242">
        <f t="shared" si="2"/>
        <v>3</v>
      </c>
      <c r="AQ15" s="238">
        <f t="shared" si="3"/>
        <v>1</v>
      </c>
      <c r="AR15" s="243">
        <f t="shared" si="0"/>
        <v>0.33333333333333331</v>
      </c>
      <c r="AS15">
        <f t="shared" si="4"/>
        <v>1</v>
      </c>
      <c r="AT15" s="244">
        <f t="shared" si="5"/>
        <v>0.33333333333333331</v>
      </c>
      <c r="AU15" s="245">
        <f t="shared" si="6"/>
        <v>2</v>
      </c>
      <c r="AV15" s="243">
        <f t="shared" si="7"/>
        <v>0.66666666666666663</v>
      </c>
      <c r="AW15">
        <f t="shared" si="8"/>
        <v>1</v>
      </c>
      <c r="AX15" s="243">
        <f t="shared" si="9"/>
        <v>0.33333333333333331</v>
      </c>
      <c r="AZ15">
        <f t="shared" si="10"/>
        <v>2</v>
      </c>
    </row>
    <row r="16" spans="1:55" x14ac:dyDescent="0.35">
      <c r="A16" s="291" t="s">
        <v>2988</v>
      </c>
      <c r="B16" s="291" t="s">
        <v>33</v>
      </c>
      <c r="C16" s="293">
        <v>299</v>
      </c>
      <c r="D16" s="1">
        <v>20</v>
      </c>
      <c r="E16" s="1">
        <v>5</v>
      </c>
      <c r="F16" s="1">
        <v>-324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X16" t="str">
        <f t="shared" ref="X16" si="16">LEFT(MID(A16,FIND("(",A16)+1,LEN(A16)),FIND(")",MID(A16,FIND("(",A16)+1,LEN(A16)))-1)</f>
        <v>NON-P</v>
      </c>
      <c r="Z16" t="str">
        <f t="shared" ref="Z16" si="17">Y17</f>
        <v>Excluded</v>
      </c>
      <c r="AM16" s="238">
        <f t="shared" si="1"/>
        <v>2449</v>
      </c>
      <c r="AN16" t="s">
        <v>2688</v>
      </c>
      <c r="AO16" t="s">
        <v>2576</v>
      </c>
      <c r="AP16" s="242">
        <f t="shared" si="2"/>
        <v>3</v>
      </c>
      <c r="AQ16" s="238">
        <f t="shared" si="3"/>
        <v>2</v>
      </c>
      <c r="AR16" s="243">
        <f t="shared" si="0"/>
        <v>0.66666666666666663</v>
      </c>
      <c r="AS16">
        <f t="shared" si="4"/>
        <v>0</v>
      </c>
      <c r="AT16" s="244">
        <f t="shared" si="5"/>
        <v>0</v>
      </c>
      <c r="AU16" s="245">
        <f t="shared" si="6"/>
        <v>1</v>
      </c>
      <c r="AV16" s="243">
        <f t="shared" si="7"/>
        <v>0.33333333333333331</v>
      </c>
      <c r="AW16">
        <f t="shared" si="8"/>
        <v>0</v>
      </c>
      <c r="AX16" s="243">
        <f t="shared" si="9"/>
        <v>0</v>
      </c>
      <c r="AZ16">
        <f t="shared" si="10"/>
        <v>0</v>
      </c>
    </row>
    <row r="17" spans="1:52" x14ac:dyDescent="0.35">
      <c r="A17" s="291" t="s">
        <v>0</v>
      </c>
      <c r="B17" s="291" t="s">
        <v>0</v>
      </c>
      <c r="C17" s="293">
        <v>299</v>
      </c>
      <c r="D17" s="2">
        <v>319</v>
      </c>
      <c r="E17" s="2">
        <v>324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Y17" t="str">
        <f t="shared" ref="Y17" si="18">IF(EXACT(A16,UPPER(A16)),"Elected","Excluded")</f>
        <v>Excluded</v>
      </c>
      <c r="AM17" s="238">
        <f t="shared" si="1"/>
        <v>0</v>
      </c>
      <c r="AO17" t="s">
        <v>2590</v>
      </c>
      <c r="AP17" s="242">
        <f t="shared" si="2"/>
        <v>0</v>
      </c>
      <c r="AQ17" s="238">
        <f t="shared" si="3"/>
        <v>0</v>
      </c>
      <c r="AR17" s="243">
        <f t="shared" si="0"/>
        <v>0</v>
      </c>
      <c r="AS17">
        <f t="shared" si="4"/>
        <v>0</v>
      </c>
      <c r="AT17" s="244">
        <f t="shared" si="5"/>
        <v>0</v>
      </c>
      <c r="AU17" s="245">
        <f t="shared" si="6"/>
        <v>0</v>
      </c>
      <c r="AV17" s="243">
        <f t="shared" si="7"/>
        <v>0</v>
      </c>
      <c r="AW17">
        <f t="shared" si="8"/>
        <v>0</v>
      </c>
      <c r="AX17" s="243">
        <f t="shared" si="9"/>
        <v>0</v>
      </c>
      <c r="AZ17">
        <f t="shared" si="10"/>
        <v>0</v>
      </c>
    </row>
    <row r="18" spans="1:52" x14ac:dyDescent="0.35">
      <c r="A18" s="291" t="s">
        <v>2602</v>
      </c>
      <c r="B18" s="291" t="s">
        <v>33</v>
      </c>
      <c r="C18" s="293">
        <v>1117</v>
      </c>
      <c r="D18" s="1">
        <v>155</v>
      </c>
      <c r="E18" s="1">
        <v>5</v>
      </c>
      <c r="F18" s="1">
        <v>27</v>
      </c>
      <c r="G18" s="1">
        <v>15</v>
      </c>
      <c r="H18" s="1">
        <v>49</v>
      </c>
      <c r="I18" s="1">
        <v>14</v>
      </c>
      <c r="J18" s="1">
        <v>402</v>
      </c>
      <c r="K18" s="1">
        <v>0</v>
      </c>
      <c r="L18" s="1">
        <v>0</v>
      </c>
      <c r="M18" s="1">
        <v>-45</v>
      </c>
      <c r="X18" t="str">
        <f t="shared" ref="X18" si="19">LEFT(MID(A18,FIND("(",A18)+1,LEN(A18)),FIND(")",MID(A18,FIND("(",A18)+1,LEN(A18)))-1)</f>
        <v>FF</v>
      </c>
      <c r="Z18" t="str">
        <f>Y19</f>
        <v>Elected</v>
      </c>
      <c r="AM18" s="238">
        <f t="shared" si="1"/>
        <v>0</v>
      </c>
      <c r="AN18" t="s">
        <v>2671</v>
      </c>
      <c r="AO18" t="s">
        <v>2582</v>
      </c>
      <c r="AP18" s="242">
        <f t="shared" si="2"/>
        <v>0</v>
      </c>
      <c r="AQ18" s="238">
        <f t="shared" si="3"/>
        <v>0</v>
      </c>
      <c r="AR18" s="243">
        <f t="shared" si="0"/>
        <v>0</v>
      </c>
      <c r="AS18">
        <f t="shared" si="4"/>
        <v>0</v>
      </c>
      <c r="AT18" s="244">
        <f t="shared" si="5"/>
        <v>0</v>
      </c>
      <c r="AU18" s="245">
        <f t="shared" si="6"/>
        <v>0</v>
      </c>
      <c r="AV18" s="243">
        <f t="shared" si="7"/>
        <v>0</v>
      </c>
      <c r="AW18">
        <f t="shared" si="8"/>
        <v>0</v>
      </c>
      <c r="AX18" s="243">
        <f t="shared" si="9"/>
        <v>0</v>
      </c>
      <c r="AZ18">
        <f t="shared" si="10"/>
        <v>0</v>
      </c>
    </row>
    <row r="19" spans="1:52" x14ac:dyDescent="0.35">
      <c r="A19" s="291" t="s">
        <v>0</v>
      </c>
      <c r="B19" s="291" t="s">
        <v>0</v>
      </c>
      <c r="C19" s="293">
        <v>1117</v>
      </c>
      <c r="D19" s="2">
        <v>1272</v>
      </c>
      <c r="E19" s="2">
        <v>1277</v>
      </c>
      <c r="F19" s="2">
        <v>1304</v>
      </c>
      <c r="G19" s="2">
        <v>1319</v>
      </c>
      <c r="H19" s="2">
        <v>1368</v>
      </c>
      <c r="I19" s="2">
        <v>1382</v>
      </c>
      <c r="J19" s="2">
        <v>1784</v>
      </c>
      <c r="K19" s="2">
        <v>1784</v>
      </c>
      <c r="L19" s="2">
        <v>1784</v>
      </c>
      <c r="M19" s="2">
        <v>1739</v>
      </c>
      <c r="Y19" t="str">
        <f t="shared" ref="Y19" si="20">IF(EXACT(A18,UPPER(A18)),"Elected","Excluded")</f>
        <v>Elected</v>
      </c>
      <c r="AM19" s="238">
        <f t="shared" si="1"/>
        <v>0</v>
      </c>
      <c r="AN19" t="s">
        <v>2665</v>
      </c>
      <c r="AO19" t="s">
        <v>2598</v>
      </c>
      <c r="AP19" s="242">
        <f t="shared" si="2"/>
        <v>0</v>
      </c>
      <c r="AQ19" s="238">
        <f t="shared" si="3"/>
        <v>0</v>
      </c>
      <c r="AR19" s="243">
        <f t="shared" si="0"/>
        <v>0</v>
      </c>
      <c r="AS19">
        <f t="shared" si="4"/>
        <v>0</v>
      </c>
      <c r="AT19" s="244">
        <f t="shared" si="5"/>
        <v>0</v>
      </c>
      <c r="AU19" s="245">
        <f t="shared" si="6"/>
        <v>0</v>
      </c>
      <c r="AV19" s="243">
        <f t="shared" si="7"/>
        <v>0</v>
      </c>
      <c r="AW19">
        <f t="shared" si="8"/>
        <v>0</v>
      </c>
      <c r="AX19" s="243">
        <f t="shared" si="9"/>
        <v>0</v>
      </c>
      <c r="AZ19">
        <f t="shared" si="10"/>
        <v>0</v>
      </c>
    </row>
    <row r="20" spans="1:52" x14ac:dyDescent="0.35">
      <c r="A20" s="291" t="s">
        <v>2603</v>
      </c>
      <c r="B20" s="291" t="s">
        <v>33</v>
      </c>
      <c r="C20" s="293">
        <v>937</v>
      </c>
      <c r="D20" s="1">
        <v>373</v>
      </c>
      <c r="E20" s="1">
        <v>3</v>
      </c>
      <c r="F20" s="1">
        <v>9</v>
      </c>
      <c r="G20" s="1">
        <v>7</v>
      </c>
      <c r="H20" s="1">
        <v>40</v>
      </c>
      <c r="I20" s="1">
        <v>9</v>
      </c>
      <c r="J20" s="1">
        <v>83</v>
      </c>
      <c r="K20" s="1">
        <v>48</v>
      </c>
      <c r="L20" s="1">
        <v>4</v>
      </c>
      <c r="M20" s="1">
        <v>17</v>
      </c>
      <c r="X20" t="str">
        <f t="shared" ref="X20" si="21">LEFT(MID(A20,FIND("(",A20)+1,LEN(A20)),FIND(")",MID(A20,FIND("(",A20)+1,LEN(A20)))-1)</f>
        <v>FG</v>
      </c>
      <c r="Z20" t="str">
        <f t="shared" ref="Z20" si="22">Y21</f>
        <v>Elected</v>
      </c>
      <c r="AM20" s="238">
        <f t="shared" si="1"/>
        <v>0</v>
      </c>
      <c r="AN20" t="s">
        <v>2666</v>
      </c>
      <c r="AO20" t="s">
        <v>2584</v>
      </c>
      <c r="AP20" s="242">
        <f t="shared" si="2"/>
        <v>0</v>
      </c>
      <c r="AQ20" s="238">
        <f t="shared" si="3"/>
        <v>0</v>
      </c>
      <c r="AR20" s="243">
        <f t="shared" si="0"/>
        <v>0</v>
      </c>
      <c r="AS20">
        <f t="shared" si="4"/>
        <v>0</v>
      </c>
      <c r="AT20" s="244">
        <f t="shared" si="5"/>
        <v>0</v>
      </c>
      <c r="AU20" s="245">
        <f t="shared" si="6"/>
        <v>0</v>
      </c>
      <c r="AV20" s="243">
        <f t="shared" si="7"/>
        <v>0</v>
      </c>
      <c r="AW20">
        <f t="shared" si="8"/>
        <v>0</v>
      </c>
      <c r="AX20" s="243">
        <f t="shared" si="9"/>
        <v>0</v>
      </c>
      <c r="AZ20">
        <f t="shared" si="10"/>
        <v>0</v>
      </c>
    </row>
    <row r="21" spans="1:52" x14ac:dyDescent="0.35">
      <c r="A21" s="291" t="s">
        <v>0</v>
      </c>
      <c r="B21" s="291" t="s">
        <v>0</v>
      </c>
      <c r="C21" s="293">
        <v>937</v>
      </c>
      <c r="D21" s="2">
        <v>1310</v>
      </c>
      <c r="E21" s="2">
        <v>1313</v>
      </c>
      <c r="F21" s="2">
        <v>1322</v>
      </c>
      <c r="G21" s="2">
        <v>1329</v>
      </c>
      <c r="H21" s="2">
        <v>1369</v>
      </c>
      <c r="I21" s="2">
        <v>1378</v>
      </c>
      <c r="J21" s="2">
        <v>1461</v>
      </c>
      <c r="K21" s="2">
        <v>1509</v>
      </c>
      <c r="L21" s="2">
        <v>1513</v>
      </c>
      <c r="M21" s="2">
        <v>1530</v>
      </c>
      <c r="Y21" t="str">
        <f t="shared" ref="Y21" si="23">IF(EXACT(A20,UPPER(A20)),"Elected","Excluded")</f>
        <v>Elected</v>
      </c>
      <c r="AM21" s="238">
        <f t="shared" si="1"/>
        <v>0</v>
      </c>
      <c r="AN21" t="s">
        <v>2667</v>
      </c>
      <c r="AO21" t="s">
        <v>2577</v>
      </c>
      <c r="AP21" s="242">
        <f t="shared" si="2"/>
        <v>0</v>
      </c>
      <c r="AQ21" s="238">
        <f t="shared" si="3"/>
        <v>0</v>
      </c>
      <c r="AR21" s="243">
        <f t="shared" si="0"/>
        <v>0</v>
      </c>
      <c r="AS21">
        <f t="shared" si="4"/>
        <v>0</v>
      </c>
      <c r="AT21" s="244">
        <f t="shared" si="5"/>
        <v>0</v>
      </c>
      <c r="AU21" s="245">
        <f t="shared" si="6"/>
        <v>0</v>
      </c>
      <c r="AV21" s="243">
        <f t="shared" si="7"/>
        <v>0</v>
      </c>
      <c r="AW21">
        <f t="shared" si="8"/>
        <v>0</v>
      </c>
      <c r="AX21" s="243">
        <f t="shared" si="9"/>
        <v>0</v>
      </c>
      <c r="AZ21">
        <f t="shared" si="10"/>
        <v>0</v>
      </c>
    </row>
    <row r="22" spans="1:52" x14ac:dyDescent="0.35">
      <c r="A22" s="291" t="s">
        <v>2975</v>
      </c>
      <c r="B22" s="291" t="s">
        <v>33</v>
      </c>
      <c r="C22" s="293">
        <v>1195</v>
      </c>
      <c r="D22" s="1">
        <v>84</v>
      </c>
      <c r="E22" s="1">
        <v>2</v>
      </c>
      <c r="F22" s="1">
        <v>30</v>
      </c>
      <c r="G22" s="1">
        <v>29</v>
      </c>
      <c r="H22" s="1">
        <v>21</v>
      </c>
      <c r="I22" s="1">
        <v>108</v>
      </c>
      <c r="J22" s="1">
        <v>54</v>
      </c>
      <c r="K22" s="1">
        <v>272</v>
      </c>
      <c r="L22" s="1">
        <v>-56</v>
      </c>
      <c r="M22" s="1">
        <v>0</v>
      </c>
      <c r="X22" t="str">
        <f t="shared" ref="X22" si="24">LEFT(MID(A22,FIND("(",A22)+1,LEN(A22)),FIND(")",MID(A22,FIND("(",A22)+1,LEN(A22)))-1)</f>
        <v>GRN</v>
      </c>
      <c r="Z22" t="str">
        <f t="shared" ref="Z22" si="25">Y23</f>
        <v>Elected</v>
      </c>
      <c r="AM22" s="238">
        <f t="shared" si="1"/>
        <v>0</v>
      </c>
      <c r="AN22" t="s">
        <v>2670</v>
      </c>
      <c r="AO22" t="s">
        <v>2578</v>
      </c>
      <c r="AP22" s="242">
        <f t="shared" si="2"/>
        <v>0</v>
      </c>
      <c r="AQ22" s="238">
        <f t="shared" si="3"/>
        <v>0</v>
      </c>
      <c r="AR22" s="243">
        <f t="shared" si="0"/>
        <v>0</v>
      </c>
      <c r="AS22">
        <f t="shared" si="4"/>
        <v>0</v>
      </c>
      <c r="AT22" s="244">
        <f t="shared" si="5"/>
        <v>0</v>
      </c>
      <c r="AU22" s="245">
        <f t="shared" si="6"/>
        <v>0</v>
      </c>
      <c r="AV22" s="243">
        <f t="shared" si="7"/>
        <v>0</v>
      </c>
      <c r="AW22">
        <f t="shared" si="8"/>
        <v>0</v>
      </c>
      <c r="AX22" s="243">
        <f t="shared" si="9"/>
        <v>0</v>
      </c>
      <c r="AZ22">
        <f t="shared" si="10"/>
        <v>0</v>
      </c>
    </row>
    <row r="23" spans="1:52" x14ac:dyDescent="0.35">
      <c r="A23" s="291" t="s">
        <v>0</v>
      </c>
      <c r="B23" s="291" t="s">
        <v>0</v>
      </c>
      <c r="C23" s="293">
        <v>1195</v>
      </c>
      <c r="D23" s="2">
        <v>1279</v>
      </c>
      <c r="E23" s="2">
        <v>1281</v>
      </c>
      <c r="F23" s="2">
        <v>1311</v>
      </c>
      <c r="G23" s="2">
        <v>1340</v>
      </c>
      <c r="H23" s="2">
        <v>1361</v>
      </c>
      <c r="I23" s="2">
        <v>1469</v>
      </c>
      <c r="J23" s="2">
        <v>1523</v>
      </c>
      <c r="K23" s="2">
        <v>1795</v>
      </c>
      <c r="L23" s="2">
        <v>1739</v>
      </c>
      <c r="M23" s="2">
        <v>1739</v>
      </c>
      <c r="Y23" t="str">
        <f t="shared" ref="Y23" si="26">IF(EXACT(A22,UPPER(A22)),"Elected","Excluded")</f>
        <v>Elected</v>
      </c>
      <c r="AM23" s="238">
        <f t="shared" si="1"/>
        <v>0</v>
      </c>
      <c r="AO23" t="s">
        <v>2581</v>
      </c>
      <c r="AP23" s="242">
        <f t="shared" si="2"/>
        <v>0</v>
      </c>
      <c r="AQ23" s="238">
        <f t="shared" si="3"/>
        <v>0</v>
      </c>
      <c r="AR23" s="243">
        <f t="shared" si="0"/>
        <v>0</v>
      </c>
      <c r="AS23">
        <f t="shared" si="4"/>
        <v>0</v>
      </c>
      <c r="AT23" s="244">
        <f t="shared" si="5"/>
        <v>0</v>
      </c>
      <c r="AU23" s="245">
        <f t="shared" si="6"/>
        <v>0</v>
      </c>
      <c r="AV23" s="243">
        <f t="shared" si="7"/>
        <v>0</v>
      </c>
      <c r="AW23">
        <f t="shared" si="8"/>
        <v>0</v>
      </c>
      <c r="AX23" s="243">
        <f t="shared" si="9"/>
        <v>0</v>
      </c>
      <c r="AZ23">
        <f t="shared" si="10"/>
        <v>0</v>
      </c>
    </row>
    <row r="24" spans="1:52" x14ac:dyDescent="0.35">
      <c r="A24" s="291" t="s">
        <v>2999</v>
      </c>
      <c r="B24" s="291" t="s">
        <v>31</v>
      </c>
      <c r="C24" s="293">
        <v>488</v>
      </c>
      <c r="D24" s="1">
        <v>15</v>
      </c>
      <c r="E24" s="1">
        <v>28</v>
      </c>
      <c r="F24" s="1">
        <v>34</v>
      </c>
      <c r="G24" s="1">
        <v>32</v>
      </c>
      <c r="H24" s="1">
        <v>-597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X24" t="str">
        <f t="shared" ref="X24" si="27">LEFT(MID(A24,FIND("(",A24)+1,LEN(A24)),FIND(")",MID(A24,FIND("(",A24)+1,LEN(A24)))-1)</f>
        <v>ANT</v>
      </c>
      <c r="Z24" t="str">
        <f t="shared" ref="Z24" si="28">Y25</f>
        <v>Excluded</v>
      </c>
      <c r="AM24" s="238">
        <f t="shared" si="1"/>
        <v>0</v>
      </c>
      <c r="AO24" t="s">
        <v>2579</v>
      </c>
      <c r="AP24" s="242">
        <f t="shared" si="2"/>
        <v>0</v>
      </c>
      <c r="AQ24" s="238">
        <f t="shared" si="3"/>
        <v>0</v>
      </c>
      <c r="AR24" s="243">
        <f t="shared" si="0"/>
        <v>0</v>
      </c>
      <c r="AS24">
        <f t="shared" si="4"/>
        <v>0</v>
      </c>
      <c r="AT24" s="244">
        <f t="shared" si="5"/>
        <v>0</v>
      </c>
      <c r="AU24" s="245">
        <f t="shared" si="6"/>
        <v>0</v>
      </c>
      <c r="AV24" s="243">
        <f t="shared" si="7"/>
        <v>0</v>
      </c>
      <c r="AW24">
        <f t="shared" si="8"/>
        <v>0</v>
      </c>
      <c r="AX24" s="243">
        <f t="shared" si="9"/>
        <v>0</v>
      </c>
      <c r="AZ24">
        <f t="shared" si="10"/>
        <v>0</v>
      </c>
    </row>
    <row r="25" spans="1:52" x14ac:dyDescent="0.35">
      <c r="A25" s="291" t="s">
        <v>0</v>
      </c>
      <c r="B25" s="291" t="s">
        <v>0</v>
      </c>
      <c r="C25" s="293">
        <v>488</v>
      </c>
      <c r="D25" s="2">
        <v>503</v>
      </c>
      <c r="E25" s="2">
        <v>531</v>
      </c>
      <c r="F25" s="2">
        <v>565</v>
      </c>
      <c r="G25" s="2">
        <v>597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Y25" t="str">
        <f t="shared" ref="Y25" si="29">IF(EXACT(A24,UPPER(A24)),"Elected","Excluded")</f>
        <v>Excluded</v>
      </c>
      <c r="AM25" s="238">
        <f t="shared" si="1"/>
        <v>0</v>
      </c>
      <c r="AN25" t="s">
        <v>2690</v>
      </c>
      <c r="AO25" t="s">
        <v>2585</v>
      </c>
      <c r="AP25" s="242">
        <f t="shared" si="2"/>
        <v>0</v>
      </c>
      <c r="AQ25" s="238">
        <f t="shared" si="3"/>
        <v>0</v>
      </c>
      <c r="AR25" s="243">
        <f t="shared" si="0"/>
        <v>0</v>
      </c>
      <c r="AS25">
        <f t="shared" si="4"/>
        <v>0</v>
      </c>
      <c r="AT25" s="244">
        <f t="shared" si="5"/>
        <v>0</v>
      </c>
      <c r="AU25" s="245">
        <f t="shared" si="6"/>
        <v>0</v>
      </c>
      <c r="AV25" s="243">
        <f t="shared" si="7"/>
        <v>0</v>
      </c>
      <c r="AW25">
        <f t="shared" si="8"/>
        <v>0</v>
      </c>
      <c r="AX25" s="243">
        <f t="shared" si="9"/>
        <v>0</v>
      </c>
      <c r="AZ25">
        <f t="shared" si="10"/>
        <v>0</v>
      </c>
    </row>
    <row r="26" spans="1:52" x14ac:dyDescent="0.35">
      <c r="A26" s="291" t="s">
        <v>2981</v>
      </c>
      <c r="B26" s="291" t="s">
        <v>31</v>
      </c>
      <c r="C26" s="293">
        <v>912</v>
      </c>
      <c r="D26" s="1">
        <v>106</v>
      </c>
      <c r="E26" s="1">
        <v>2</v>
      </c>
      <c r="F26" s="1">
        <v>32</v>
      </c>
      <c r="G26" s="1">
        <v>29</v>
      </c>
      <c r="H26" s="1">
        <v>37</v>
      </c>
      <c r="I26" s="1">
        <v>104</v>
      </c>
      <c r="J26" s="1">
        <v>70</v>
      </c>
      <c r="K26" s="1">
        <v>391</v>
      </c>
      <c r="L26" s="1">
        <v>41</v>
      </c>
      <c r="M26" s="1">
        <v>5</v>
      </c>
      <c r="X26" t="str">
        <f t="shared" ref="X26" si="30">LEFT(MID(A26,FIND("(",A26)+1,LEN(A26)),FIND(")",MID(A26,FIND("(",A26)+1,LEN(A26)))-1)</f>
        <v>LAB</v>
      </c>
      <c r="Z26" t="str">
        <f t="shared" ref="Z26" si="31">Y27</f>
        <v>Elected</v>
      </c>
      <c r="AM26" s="238">
        <f t="shared" si="1"/>
        <v>0</v>
      </c>
      <c r="AO26" t="s">
        <v>2591</v>
      </c>
      <c r="AP26" s="242">
        <f t="shared" si="2"/>
        <v>0</v>
      </c>
      <c r="AQ26" s="238">
        <f t="shared" si="3"/>
        <v>0</v>
      </c>
      <c r="AR26" s="243">
        <f t="shared" si="0"/>
        <v>0</v>
      </c>
      <c r="AS26">
        <f t="shared" si="4"/>
        <v>0</v>
      </c>
      <c r="AT26" s="244">
        <f t="shared" si="5"/>
        <v>0</v>
      </c>
      <c r="AU26" s="245">
        <f t="shared" si="6"/>
        <v>0</v>
      </c>
      <c r="AV26" s="243">
        <f t="shared" si="7"/>
        <v>0</v>
      </c>
      <c r="AW26">
        <f t="shared" si="8"/>
        <v>0</v>
      </c>
      <c r="AX26" s="243">
        <f t="shared" si="9"/>
        <v>0</v>
      </c>
      <c r="AZ26">
        <f t="shared" si="10"/>
        <v>0</v>
      </c>
    </row>
    <row r="27" spans="1:52" x14ac:dyDescent="0.35">
      <c r="A27" s="291" t="s">
        <v>0</v>
      </c>
      <c r="B27" s="291" t="s">
        <v>0</v>
      </c>
      <c r="C27" s="293">
        <v>912</v>
      </c>
      <c r="D27" s="2">
        <v>1018</v>
      </c>
      <c r="E27" s="2">
        <v>1020</v>
      </c>
      <c r="F27" s="2">
        <v>1052</v>
      </c>
      <c r="G27" s="2">
        <v>1081</v>
      </c>
      <c r="H27" s="2">
        <v>1118</v>
      </c>
      <c r="I27" s="2">
        <v>1222</v>
      </c>
      <c r="J27" s="2">
        <v>1292</v>
      </c>
      <c r="K27" s="2">
        <v>1683</v>
      </c>
      <c r="L27" s="2">
        <v>1724</v>
      </c>
      <c r="M27" s="2">
        <v>1729</v>
      </c>
      <c r="Y27" t="str">
        <f t="shared" ref="Y27" si="32">IF(EXACT(A26,UPPER(A26)),"Elected","Excluded")</f>
        <v>Elected</v>
      </c>
      <c r="AM27" s="238">
        <f t="shared" si="1"/>
        <v>204</v>
      </c>
      <c r="AN27" t="s">
        <v>2664</v>
      </c>
      <c r="AO27" t="s">
        <v>2586</v>
      </c>
      <c r="AP27" s="242">
        <f t="shared" si="2"/>
        <v>1</v>
      </c>
      <c r="AQ27" s="238">
        <f t="shared" si="3"/>
        <v>0</v>
      </c>
      <c r="AR27" s="243">
        <f t="shared" si="0"/>
        <v>0</v>
      </c>
      <c r="AS27">
        <f t="shared" si="4"/>
        <v>0</v>
      </c>
      <c r="AT27" s="244">
        <f t="shared" si="5"/>
        <v>0</v>
      </c>
      <c r="AU27" s="245">
        <f t="shared" si="6"/>
        <v>1</v>
      </c>
      <c r="AV27" s="243">
        <f t="shared" si="7"/>
        <v>1</v>
      </c>
      <c r="AW27">
        <f t="shared" si="8"/>
        <v>0</v>
      </c>
      <c r="AX27" s="243">
        <f t="shared" si="9"/>
        <v>0</v>
      </c>
      <c r="AZ27">
        <f t="shared" si="10"/>
        <v>0</v>
      </c>
    </row>
    <row r="28" spans="1:52" x14ac:dyDescent="0.35">
      <c r="A28" s="291" t="s">
        <v>2989</v>
      </c>
      <c r="B28" s="291" t="s">
        <v>33</v>
      </c>
      <c r="C28" s="293">
        <v>904</v>
      </c>
      <c r="D28" s="1">
        <v>68</v>
      </c>
      <c r="E28" s="1">
        <v>70</v>
      </c>
      <c r="F28" s="1">
        <v>36</v>
      </c>
      <c r="G28" s="1">
        <v>34</v>
      </c>
      <c r="H28" s="1">
        <v>189</v>
      </c>
      <c r="I28" s="1">
        <v>68</v>
      </c>
      <c r="J28" s="1">
        <v>49</v>
      </c>
      <c r="K28" s="1">
        <v>88</v>
      </c>
      <c r="L28" s="1">
        <v>6</v>
      </c>
      <c r="M28" s="1">
        <v>5</v>
      </c>
      <c r="X28" t="str">
        <f t="shared" ref="X28" si="33">LEFT(MID(A28,FIND("(",A28)+1,LEN(A28)),FIND(")",MID(A28,FIND("(",A28)+1,LEN(A28)))-1)</f>
        <v>NON-P</v>
      </c>
      <c r="Z28" t="str">
        <f t="shared" ref="Z28" si="34">Y29</f>
        <v>Excluded</v>
      </c>
      <c r="AM28" s="238">
        <f t="shared" si="1"/>
        <v>0</v>
      </c>
      <c r="AN28" t="s">
        <v>2669</v>
      </c>
      <c r="AO28" t="s">
        <v>2587</v>
      </c>
      <c r="AP28" s="242">
        <f>AQ28+AU28</f>
        <v>0</v>
      </c>
      <c r="AQ28" s="238">
        <f t="shared" si="3"/>
        <v>0</v>
      </c>
      <c r="AR28" s="243">
        <f t="shared" si="0"/>
        <v>0</v>
      </c>
      <c r="AS28">
        <f t="shared" si="4"/>
        <v>0</v>
      </c>
      <c r="AT28" s="244">
        <f t="shared" si="5"/>
        <v>0</v>
      </c>
      <c r="AU28" s="245">
        <f t="shared" si="6"/>
        <v>0</v>
      </c>
      <c r="AV28" s="243">
        <f t="shared" si="7"/>
        <v>0</v>
      </c>
      <c r="AW28">
        <f t="shared" si="8"/>
        <v>0</v>
      </c>
      <c r="AX28" s="243">
        <f t="shared" si="9"/>
        <v>0</v>
      </c>
      <c r="AZ28">
        <f t="shared" si="10"/>
        <v>0</v>
      </c>
    </row>
    <row r="29" spans="1:52" x14ac:dyDescent="0.35">
      <c r="A29" s="291" t="s">
        <v>0</v>
      </c>
      <c r="B29" s="291" t="s">
        <v>0</v>
      </c>
      <c r="C29" s="293">
        <v>904</v>
      </c>
      <c r="D29" s="2">
        <v>972</v>
      </c>
      <c r="E29" s="2">
        <v>1042</v>
      </c>
      <c r="F29" s="2">
        <v>1078</v>
      </c>
      <c r="G29" s="2">
        <v>1112</v>
      </c>
      <c r="H29" s="2">
        <v>1301</v>
      </c>
      <c r="I29" s="2">
        <v>1369</v>
      </c>
      <c r="J29" s="2">
        <v>1418</v>
      </c>
      <c r="K29" s="2">
        <v>1506</v>
      </c>
      <c r="L29" s="2">
        <v>1512</v>
      </c>
      <c r="M29" s="2">
        <v>1517</v>
      </c>
      <c r="Y29" t="str">
        <f t="shared" ref="Y29" si="35">IF(EXACT(A28,UPPER(A28)),"Elected","Excluded")</f>
        <v>Excluded</v>
      </c>
      <c r="AM29" s="238">
        <f t="shared" si="1"/>
        <v>0</v>
      </c>
      <c r="AN29" t="s">
        <v>2931</v>
      </c>
      <c r="AO29" t="s">
        <v>2580</v>
      </c>
      <c r="AP29" s="242">
        <f t="shared" ref="AP29:AP34" si="36">AQ29+AU29</f>
        <v>0</v>
      </c>
      <c r="AQ29" s="238">
        <f t="shared" si="3"/>
        <v>0</v>
      </c>
      <c r="AR29" s="243">
        <f t="shared" si="0"/>
        <v>0</v>
      </c>
      <c r="AS29">
        <f t="shared" si="4"/>
        <v>0</v>
      </c>
      <c r="AT29" s="244">
        <f t="shared" si="5"/>
        <v>0</v>
      </c>
      <c r="AU29" s="245">
        <f t="shared" si="6"/>
        <v>0</v>
      </c>
      <c r="AV29" s="243">
        <f t="shared" si="7"/>
        <v>0</v>
      </c>
      <c r="AW29">
        <f t="shared" si="8"/>
        <v>0</v>
      </c>
      <c r="AX29" s="243">
        <f t="shared" si="9"/>
        <v>0</v>
      </c>
      <c r="AZ29">
        <f t="shared" si="10"/>
        <v>0</v>
      </c>
    </row>
    <row r="30" spans="1:52" x14ac:dyDescent="0.35">
      <c r="A30" s="291" t="s">
        <v>2604</v>
      </c>
      <c r="B30" s="291" t="s">
        <v>33</v>
      </c>
      <c r="C30" s="293">
        <v>572</v>
      </c>
      <c r="D30" s="1">
        <v>9</v>
      </c>
      <c r="E30" s="1">
        <v>14</v>
      </c>
      <c r="F30" s="1">
        <v>18</v>
      </c>
      <c r="G30" s="1">
        <v>139</v>
      </c>
      <c r="H30" s="1">
        <v>24</v>
      </c>
      <c r="I30" s="1">
        <v>-776</v>
      </c>
      <c r="J30" s="1">
        <v>0</v>
      </c>
      <c r="K30" s="1">
        <v>0</v>
      </c>
      <c r="L30" s="1">
        <v>0</v>
      </c>
      <c r="M30" s="1">
        <v>0</v>
      </c>
      <c r="X30" t="str">
        <f t="shared" ref="X30" si="37">LEFT(MID(A30,FIND("(",A30)+1,LEN(A30)),FIND(")",MID(A30,FIND("(",A30)+1,LEN(A30)))-1)</f>
        <v>PBP</v>
      </c>
      <c r="Z30" t="str">
        <f t="shared" ref="Z30" si="38">Y31</f>
        <v>Excluded</v>
      </c>
      <c r="AM30" s="238">
        <f t="shared" si="1"/>
        <v>0</v>
      </c>
      <c r="AO30" t="s">
        <v>2592</v>
      </c>
      <c r="AP30" s="242">
        <f t="shared" si="36"/>
        <v>0</v>
      </c>
      <c r="AQ30" s="238">
        <f t="shared" si="3"/>
        <v>0</v>
      </c>
      <c r="AR30" s="243">
        <f t="shared" si="0"/>
        <v>0</v>
      </c>
      <c r="AS30">
        <f t="shared" si="4"/>
        <v>0</v>
      </c>
      <c r="AT30" s="244">
        <f t="shared" si="5"/>
        <v>0</v>
      </c>
      <c r="AU30" s="245">
        <f t="shared" si="6"/>
        <v>0</v>
      </c>
      <c r="AV30" s="243">
        <f t="shared" si="7"/>
        <v>0</v>
      </c>
      <c r="AW30">
        <f t="shared" si="8"/>
        <v>0</v>
      </c>
      <c r="AX30" s="243">
        <f t="shared" si="9"/>
        <v>0</v>
      </c>
      <c r="AZ30">
        <f t="shared" si="10"/>
        <v>0</v>
      </c>
    </row>
    <row r="31" spans="1:52" x14ac:dyDescent="0.35">
      <c r="A31" s="291" t="s">
        <v>0</v>
      </c>
      <c r="B31" s="291" t="s">
        <v>0</v>
      </c>
      <c r="C31" s="293">
        <v>572</v>
      </c>
      <c r="D31" s="2">
        <v>581</v>
      </c>
      <c r="E31" s="2">
        <v>595</v>
      </c>
      <c r="F31" s="2">
        <v>613</v>
      </c>
      <c r="G31" s="2">
        <v>752</v>
      </c>
      <c r="H31" s="2">
        <v>776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Y31" t="str">
        <f t="shared" ref="Y31" si="39">IF(EXACT(A30,UPPER(A30)),"Elected","Excluded")</f>
        <v>Excluded</v>
      </c>
      <c r="AM31" s="238">
        <f t="shared" si="1"/>
        <v>0</v>
      </c>
      <c r="AN31" t="s">
        <v>2809</v>
      </c>
      <c r="AO31" t="s">
        <v>2597</v>
      </c>
      <c r="AP31" s="242">
        <f t="shared" si="36"/>
        <v>0</v>
      </c>
      <c r="AQ31" s="238">
        <f t="shared" si="3"/>
        <v>0</v>
      </c>
      <c r="AR31" s="243">
        <f t="shared" si="0"/>
        <v>0</v>
      </c>
      <c r="AS31">
        <f t="shared" si="4"/>
        <v>0</v>
      </c>
      <c r="AT31" s="244">
        <f t="shared" si="5"/>
        <v>0</v>
      </c>
      <c r="AU31" s="245">
        <f t="shared" si="6"/>
        <v>0</v>
      </c>
      <c r="AV31" s="243">
        <f t="shared" si="7"/>
        <v>0</v>
      </c>
      <c r="AW31">
        <f t="shared" si="8"/>
        <v>0</v>
      </c>
      <c r="AX31" s="243">
        <f t="shared" si="9"/>
        <v>0</v>
      </c>
      <c r="AZ31">
        <f t="shared" si="10"/>
        <v>0</v>
      </c>
    </row>
    <row r="32" spans="1:52" x14ac:dyDescent="0.35">
      <c r="A32" s="291" t="s">
        <v>2605</v>
      </c>
      <c r="B32" s="291" t="s">
        <v>31</v>
      </c>
      <c r="C32" s="293">
        <v>374</v>
      </c>
      <c r="D32" s="1">
        <v>7</v>
      </c>
      <c r="E32" s="1">
        <v>17</v>
      </c>
      <c r="F32" s="1">
        <v>12</v>
      </c>
      <c r="G32" s="1">
        <v>-410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X32" t="str">
        <f t="shared" ref="X32" si="40">LEFT(MID(A32,FIND("(",A32)+1,LEN(A32)),FIND(")",MID(A32,FIND("(",A32)+1,LEN(A32)))-1)</f>
        <v>SF</v>
      </c>
      <c r="Z32" t="str">
        <f t="shared" ref="Z32" si="41">Y33</f>
        <v>Excluded</v>
      </c>
      <c r="AM32" s="238">
        <f t="shared" si="1"/>
        <v>0</v>
      </c>
      <c r="AN32" t="s">
        <v>2668</v>
      </c>
      <c r="AO32" t="s">
        <v>2588</v>
      </c>
      <c r="AP32" s="242">
        <f t="shared" si="36"/>
        <v>0</v>
      </c>
      <c r="AQ32" s="238">
        <f t="shared" si="3"/>
        <v>0</v>
      </c>
      <c r="AR32" s="243">
        <f t="shared" si="0"/>
        <v>0</v>
      </c>
      <c r="AS32">
        <f t="shared" si="4"/>
        <v>0</v>
      </c>
      <c r="AT32" s="244">
        <f t="shared" si="5"/>
        <v>0</v>
      </c>
      <c r="AU32" s="245">
        <f t="shared" si="6"/>
        <v>0</v>
      </c>
      <c r="AV32" s="243">
        <f t="shared" si="7"/>
        <v>0</v>
      </c>
      <c r="AW32">
        <f t="shared" si="8"/>
        <v>0</v>
      </c>
      <c r="AX32" s="243">
        <f t="shared" si="9"/>
        <v>0</v>
      </c>
      <c r="AZ32">
        <f t="shared" si="10"/>
        <v>0</v>
      </c>
    </row>
    <row r="33" spans="1:52" x14ac:dyDescent="0.35">
      <c r="A33" s="291" t="s">
        <v>0</v>
      </c>
      <c r="B33" s="291" t="s">
        <v>0</v>
      </c>
      <c r="C33" s="293">
        <v>374</v>
      </c>
      <c r="D33" s="2">
        <v>381</v>
      </c>
      <c r="E33" s="2">
        <v>398</v>
      </c>
      <c r="F33" s="2">
        <v>410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Y33" t="str">
        <f t="shared" ref="Y33" si="42">IF(EXACT(A32,UPPER(A32)),"Elected","Excluded")</f>
        <v>Excluded</v>
      </c>
      <c r="AM33" s="238">
        <f t="shared" si="1"/>
        <v>0</v>
      </c>
      <c r="AN33" t="s">
        <v>2692</v>
      </c>
      <c r="AO33" t="s">
        <v>2589</v>
      </c>
      <c r="AP33" s="242">
        <f t="shared" si="36"/>
        <v>0</v>
      </c>
      <c r="AQ33" s="238">
        <f t="shared" si="3"/>
        <v>0</v>
      </c>
      <c r="AR33" s="243">
        <f t="shared" si="0"/>
        <v>0</v>
      </c>
      <c r="AS33">
        <f t="shared" si="4"/>
        <v>0</v>
      </c>
      <c r="AT33" s="244">
        <f t="shared" si="5"/>
        <v>0</v>
      </c>
      <c r="AU33" s="245">
        <f t="shared" si="6"/>
        <v>0</v>
      </c>
      <c r="AV33" s="243">
        <f t="shared" si="7"/>
        <v>0</v>
      </c>
      <c r="AW33">
        <f t="shared" si="8"/>
        <v>0</v>
      </c>
      <c r="AX33" s="243">
        <f t="shared" si="9"/>
        <v>0</v>
      </c>
      <c r="AZ33">
        <f t="shared" si="10"/>
        <v>0</v>
      </c>
    </row>
    <row r="34" spans="1:52" x14ac:dyDescent="0.35">
      <c r="A34" s="291" t="s">
        <v>2606</v>
      </c>
      <c r="B34" s="291" t="s">
        <v>33</v>
      </c>
      <c r="C34" s="293">
        <v>706</v>
      </c>
      <c r="D34" s="1">
        <v>79</v>
      </c>
      <c r="E34" s="1">
        <v>2</v>
      </c>
      <c r="F34" s="1">
        <v>12</v>
      </c>
      <c r="G34" s="1">
        <v>12</v>
      </c>
      <c r="H34" s="1">
        <v>42</v>
      </c>
      <c r="I34" s="1">
        <v>24</v>
      </c>
      <c r="J34" s="1">
        <v>-877</v>
      </c>
      <c r="K34" s="1">
        <v>0</v>
      </c>
      <c r="L34" s="1">
        <v>0</v>
      </c>
      <c r="M34" s="1">
        <v>0</v>
      </c>
      <c r="X34" t="str">
        <f t="shared" ref="X34" si="43">LEFT(MID(A34,FIND("(",A34)+1,LEN(A34)),FIND(")",MID(A34,FIND("(",A34)+1,LEN(A34)))-1)</f>
        <v>FF</v>
      </c>
      <c r="Z34" t="str">
        <f t="shared" ref="Z34" si="44">Y35</f>
        <v>Excluded</v>
      </c>
      <c r="AM34" s="238">
        <f t="shared" si="1"/>
        <v>13539</v>
      </c>
      <c r="AN34" t="s">
        <v>2672</v>
      </c>
      <c r="AO34" t="s">
        <v>2530</v>
      </c>
      <c r="AP34" s="242">
        <f t="shared" si="36"/>
        <v>18</v>
      </c>
      <c r="AQ34" s="238">
        <f t="shared" si="3"/>
        <v>8</v>
      </c>
      <c r="AR34" s="243">
        <f t="shared" si="0"/>
        <v>0.44444444444444442</v>
      </c>
      <c r="AS34">
        <f t="shared" si="4"/>
        <v>1</v>
      </c>
      <c r="AT34" s="244">
        <f t="shared" si="5"/>
        <v>5.5555555555555552E-2</v>
      </c>
      <c r="AU34" s="245">
        <f t="shared" si="6"/>
        <v>10</v>
      </c>
      <c r="AV34" s="243">
        <f t="shared" si="7"/>
        <v>0.55555555555555558</v>
      </c>
      <c r="AW34">
        <f t="shared" si="8"/>
        <v>4</v>
      </c>
      <c r="AX34" s="243">
        <f t="shared" si="9"/>
        <v>0.22222222222222221</v>
      </c>
      <c r="AZ34">
        <f t="shared" si="10"/>
        <v>5</v>
      </c>
    </row>
    <row r="35" spans="1:52" x14ac:dyDescent="0.35">
      <c r="A35" s="291" t="s">
        <v>0</v>
      </c>
      <c r="B35" s="291" t="s">
        <v>0</v>
      </c>
      <c r="C35" s="293">
        <v>706</v>
      </c>
      <c r="D35" s="2">
        <v>785</v>
      </c>
      <c r="E35" s="2">
        <v>787</v>
      </c>
      <c r="F35" s="2">
        <v>799</v>
      </c>
      <c r="G35" s="2">
        <v>811</v>
      </c>
      <c r="H35" s="2">
        <v>853</v>
      </c>
      <c r="I35" s="2">
        <v>877</v>
      </c>
      <c r="J35" s="2">
        <v>0</v>
      </c>
      <c r="K35" s="2">
        <v>0</v>
      </c>
      <c r="L35" s="2">
        <v>0</v>
      </c>
      <c r="M35" s="2">
        <v>0</v>
      </c>
      <c r="Y35" t="str">
        <f t="shared" ref="Y35" si="45">IF(EXACT(A34,UPPER(A34)),"Elected","Excluded")</f>
        <v>Excluded</v>
      </c>
      <c r="AM35" s="238">
        <f>SUM(AM8:AM34)</f>
        <v>77013</v>
      </c>
      <c r="AN35" s="238"/>
      <c r="AP35" s="242">
        <f>SUM(AP8:AP34)</f>
        <v>80</v>
      </c>
      <c r="AQ35" s="238">
        <f>SUM(AQ8:AQ34)</f>
        <v>36</v>
      </c>
      <c r="AS35">
        <f>SUM(AS8:AS34)</f>
        <v>13</v>
      </c>
      <c r="AU35" s="245">
        <f>SUM(AU8:AU34)</f>
        <v>44</v>
      </c>
      <c r="AW35">
        <f>SUM(AW8:AW34)</f>
        <v>27</v>
      </c>
      <c r="AZ35">
        <f t="shared" si="10"/>
        <v>40</v>
      </c>
    </row>
    <row r="36" spans="1:52" ht="15" thickBot="1" x14ac:dyDescent="0.4">
      <c r="A36" s="291" t="s">
        <v>2990</v>
      </c>
      <c r="B36" s="291" t="s">
        <v>33</v>
      </c>
      <c r="C36" s="293">
        <v>182</v>
      </c>
      <c r="D36" s="1">
        <v>2</v>
      </c>
      <c r="E36" s="1">
        <v>-184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X36" t="str">
        <f t="shared" ref="X36" si="46">LEFT(MID(A36,FIND("(",A36)+1,LEN(A36)),FIND(")",MID(A36,FIND("(",A36)+1,LEN(A36)))-1)</f>
        <v>NON-P</v>
      </c>
      <c r="Z36" t="str">
        <f t="shared" ref="Z36" si="47">Y37</f>
        <v>Excluded</v>
      </c>
    </row>
    <row r="37" spans="1:52" x14ac:dyDescent="0.35">
      <c r="A37" s="291" t="s">
        <v>0</v>
      </c>
      <c r="B37" s="291" t="s">
        <v>0</v>
      </c>
      <c r="C37" s="293">
        <v>182</v>
      </c>
      <c r="D37" s="2">
        <v>184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Y37" t="str">
        <f t="shared" ref="Y37" si="48">IF(EXACT(A36,UPPER(A36)),"Elected","Excluded")</f>
        <v>Excluded</v>
      </c>
      <c r="AO37" s="246" t="s">
        <v>2673</v>
      </c>
      <c r="AP37" s="247"/>
      <c r="AQ37" s="248">
        <f>AQ35+AU35</f>
        <v>80</v>
      </c>
      <c r="AR37" s="247" t="s">
        <v>2674</v>
      </c>
      <c r="AS37" s="249"/>
      <c r="AT37" s="249"/>
      <c r="AU37" s="246" t="s">
        <v>2675</v>
      </c>
      <c r="AV37" s="247" t="s">
        <v>2676</v>
      </c>
      <c r="AW37" s="250">
        <f>AW35</f>
        <v>27</v>
      </c>
    </row>
    <row r="38" spans="1:52" ht="15" thickBot="1" x14ac:dyDescent="0.4">
      <c r="A38" s="291" t="s">
        <v>47</v>
      </c>
      <c r="B38" s="291" t="s">
        <v>0</v>
      </c>
      <c r="C38" s="292">
        <v>0</v>
      </c>
      <c r="D38" s="1">
        <f>(D10+D12+D14+D16+D18+D20+D22+D24+D26+D28+D30+D32+D34+D36)*(-1)</f>
        <v>0</v>
      </c>
      <c r="E38" s="1">
        <f t="shared" ref="E38:M38" si="49">(E10+E12+E14+E16+E18+E20+E22+E24+E26+E28+E30+E32+E34+E36)*(-1)</f>
        <v>28</v>
      </c>
      <c r="F38" s="1">
        <f t="shared" si="49"/>
        <v>50</v>
      </c>
      <c r="G38" s="1">
        <f t="shared" si="49"/>
        <v>57</v>
      </c>
      <c r="H38" s="1">
        <f t="shared" si="49"/>
        <v>126</v>
      </c>
      <c r="I38" s="1">
        <f t="shared" si="49"/>
        <v>134</v>
      </c>
      <c r="J38" s="1">
        <f t="shared" si="49"/>
        <v>82</v>
      </c>
      <c r="K38" s="1">
        <f t="shared" si="49"/>
        <v>179</v>
      </c>
      <c r="L38" s="1">
        <f t="shared" si="49"/>
        <v>0</v>
      </c>
      <c r="M38" s="1">
        <f t="shared" si="49"/>
        <v>0</v>
      </c>
      <c r="AO38" s="251" t="s">
        <v>2677</v>
      </c>
      <c r="AP38" s="252" t="e">
        <f>LEFT(MID(#REF!,FIND("(",#REF!)+1,LEN(#REF!)),FIND(")",MID(#REF!,FIND("(",#REF!)+1,LEN(#REF!)))-1)</f>
        <v>#REF!</v>
      </c>
      <c r="AQ38" s="252">
        <f>BW8</f>
        <v>0</v>
      </c>
      <c r="AR38" s="252" t="s">
        <v>2678</v>
      </c>
      <c r="AS38" s="253"/>
      <c r="AT38" s="253"/>
      <c r="AU38" s="254"/>
      <c r="AV38" s="241" t="s">
        <v>2679</v>
      </c>
      <c r="AW38" s="255">
        <f>AS35</f>
        <v>13</v>
      </c>
    </row>
    <row r="39" spans="1:52" ht="15" thickBot="1" x14ac:dyDescent="0.4">
      <c r="A39" s="291" t="s">
        <v>0</v>
      </c>
      <c r="B39" s="291" t="s">
        <v>0</v>
      </c>
      <c r="C39" s="293">
        <v>0</v>
      </c>
      <c r="D39" s="2">
        <v>0</v>
      </c>
      <c r="E39" s="2">
        <v>28</v>
      </c>
      <c r="F39" s="2">
        <v>78</v>
      </c>
      <c r="G39" s="2">
        <v>135</v>
      </c>
      <c r="H39" s="2">
        <v>261</v>
      </c>
      <c r="I39" s="2">
        <v>395</v>
      </c>
      <c r="J39" s="2">
        <v>477</v>
      </c>
      <c r="K39" s="2">
        <v>656</v>
      </c>
      <c r="L39" s="2">
        <v>656</v>
      </c>
      <c r="M39" s="2">
        <v>656</v>
      </c>
      <c r="AU39" s="251"/>
      <c r="AV39" s="252" t="s">
        <v>2680</v>
      </c>
      <c r="AW39" s="256">
        <f>SUM(AW37:AW38)</f>
        <v>40</v>
      </c>
    </row>
    <row r="40" spans="1:52" x14ac:dyDescent="0.35">
      <c r="A40" t="s">
        <v>48</v>
      </c>
      <c r="B40" t="s">
        <v>0</v>
      </c>
      <c r="C40" s="2">
        <v>12168</v>
      </c>
      <c r="D40" s="2">
        <v>12168</v>
      </c>
      <c r="E40" s="2">
        <v>12168</v>
      </c>
      <c r="F40" s="2">
        <v>12168</v>
      </c>
      <c r="G40" s="2">
        <v>12168</v>
      </c>
      <c r="H40" s="2">
        <v>12168</v>
      </c>
      <c r="I40" s="2">
        <v>12168</v>
      </c>
      <c r="J40" s="2">
        <v>12168</v>
      </c>
      <c r="K40" s="2">
        <v>12168</v>
      </c>
      <c r="L40" s="2">
        <v>12168</v>
      </c>
      <c r="M40" s="2">
        <v>12168</v>
      </c>
    </row>
    <row r="44" spans="1:52" x14ac:dyDescent="0.35">
      <c r="A44" t="s">
        <v>0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</row>
    <row r="45" spans="1:52" x14ac:dyDescent="0.35">
      <c r="A45" t="s">
        <v>0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</row>
    <row r="46" spans="1:52" x14ac:dyDescent="0.35">
      <c r="A46" t="s">
        <v>0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</row>
    <row r="47" spans="1:52" x14ac:dyDescent="0.35">
      <c r="A47" t="s">
        <v>0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</row>
    <row r="48" spans="1:52" x14ac:dyDescent="0.35">
      <c r="A48" t="s">
        <v>0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</row>
    <row r="49" spans="1:37" x14ac:dyDescent="0.35">
      <c r="A49" t="s">
        <v>0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</row>
    <row r="50" spans="1:37" x14ac:dyDescent="0.35">
      <c r="A50" t="s">
        <v>0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</row>
    <row r="51" spans="1:37" x14ac:dyDescent="0.35">
      <c r="A51" s="291" t="s">
        <v>647</v>
      </c>
      <c r="B51" s="291" t="s">
        <v>2</v>
      </c>
      <c r="C51" s="291" t="s">
        <v>3</v>
      </c>
      <c r="D51" t="s">
        <v>4</v>
      </c>
      <c r="E51" t="s">
        <v>5</v>
      </c>
      <c r="F51" t="s">
        <v>6</v>
      </c>
      <c r="G51" t="s">
        <v>7</v>
      </c>
      <c r="H51" t="s">
        <v>8</v>
      </c>
      <c r="I51" t="s">
        <v>9</v>
      </c>
    </row>
    <row r="52" spans="1:37" x14ac:dyDescent="0.35">
      <c r="A52" s="291" t="s">
        <v>0</v>
      </c>
      <c r="B52" s="291" t="s">
        <v>0</v>
      </c>
      <c r="C52" s="291" t="s">
        <v>17</v>
      </c>
      <c r="D52" t="s">
        <v>2607</v>
      </c>
      <c r="E52" t="s">
        <v>771</v>
      </c>
      <c r="F52" t="s">
        <v>772</v>
      </c>
      <c r="G52" t="s">
        <v>773</v>
      </c>
      <c r="H52" t="s">
        <v>774</v>
      </c>
      <c r="I52" t="s">
        <v>775</v>
      </c>
      <c r="AB52" t="s">
        <v>2526</v>
      </c>
      <c r="AC52" t="s">
        <v>2525</v>
      </c>
      <c r="AD52" t="s">
        <v>2524</v>
      </c>
      <c r="AE52" t="s">
        <v>2523</v>
      </c>
      <c r="AF52" t="s">
        <v>759</v>
      </c>
      <c r="AG52" t="s">
        <v>2522</v>
      </c>
      <c r="AH52" t="s">
        <v>2521</v>
      </c>
      <c r="AI52" t="s">
        <v>2520</v>
      </c>
      <c r="AJ52" t="s">
        <v>2519</v>
      </c>
      <c r="AK52" t="s">
        <v>2518</v>
      </c>
    </row>
    <row r="53" spans="1:37" x14ac:dyDescent="0.35">
      <c r="A53" s="291" t="s">
        <v>2968</v>
      </c>
      <c r="B53" s="291" t="s">
        <v>31</v>
      </c>
      <c r="C53" s="293">
        <v>591</v>
      </c>
      <c r="D53" s="1">
        <v>114</v>
      </c>
      <c r="E53" s="1">
        <v>16</v>
      </c>
      <c r="F53" s="1">
        <v>-721</v>
      </c>
      <c r="G53" s="1">
        <v>0</v>
      </c>
      <c r="H53" s="1">
        <v>0</v>
      </c>
      <c r="I53" s="1">
        <v>0</v>
      </c>
      <c r="X53" t="str">
        <f>LEFT(MID(A53,FIND("(",A53)+1,LEN(A53)),FIND(")",MID(A53,FIND("(",A53)+1,LEN(A53)))-1)</f>
        <v>NON-P</v>
      </c>
      <c r="Z53" t="str">
        <f>Y54</f>
        <v>Excluded</v>
      </c>
      <c r="AA53" t="s">
        <v>2860</v>
      </c>
      <c r="AB53">
        <v>7</v>
      </c>
      <c r="AC53" s="238">
        <v>36391</v>
      </c>
      <c r="AD53" s="238">
        <f>AH53+AF53</f>
        <v>15744</v>
      </c>
      <c r="AE53" s="227">
        <f>SUM(AD53/AC53*100)</f>
        <v>43.263444258195712</v>
      </c>
      <c r="AF53">
        <v>201</v>
      </c>
      <c r="AG53" s="227">
        <f>SUM(AF53/AC53*100)</f>
        <v>0.55233436838778827</v>
      </c>
      <c r="AH53" s="238">
        <v>15543</v>
      </c>
      <c r="AI53">
        <v>14</v>
      </c>
      <c r="AJ53">
        <v>8</v>
      </c>
      <c r="AK53" s="227">
        <f>SUM(AJ53/AI53*100)</f>
        <v>57.142857142857139</v>
      </c>
    </row>
    <row r="54" spans="1:37" x14ac:dyDescent="0.35">
      <c r="A54" s="291" t="s">
        <v>0</v>
      </c>
      <c r="B54" s="291" t="s">
        <v>0</v>
      </c>
      <c r="C54" s="293">
        <v>591</v>
      </c>
      <c r="D54" s="2">
        <v>705</v>
      </c>
      <c r="E54" s="2">
        <v>721</v>
      </c>
      <c r="F54" s="2">
        <v>0</v>
      </c>
      <c r="G54" s="2">
        <v>0</v>
      </c>
      <c r="H54" s="2">
        <v>0</v>
      </c>
      <c r="I54" s="2">
        <v>0</v>
      </c>
      <c r="Y54" t="str">
        <f>IF(EXACT(A53,UPPER(A53)),"Elected","Excluded")</f>
        <v>Excluded</v>
      </c>
    </row>
    <row r="55" spans="1:37" x14ac:dyDescent="0.35">
      <c r="A55" s="291" t="s">
        <v>2608</v>
      </c>
      <c r="B55" s="291" t="s">
        <v>33</v>
      </c>
      <c r="C55" s="293">
        <v>1590</v>
      </c>
      <c r="D55" s="1">
        <v>4</v>
      </c>
      <c r="E55" s="1">
        <v>63</v>
      </c>
      <c r="F55" s="1">
        <v>65</v>
      </c>
      <c r="G55" s="1">
        <v>65</v>
      </c>
      <c r="H55" s="1">
        <v>16</v>
      </c>
      <c r="I55" s="1">
        <v>27</v>
      </c>
      <c r="X55" t="str">
        <f t="shared" ref="X55" si="50">LEFT(MID(A55,FIND("(",A55)+1,LEN(A55)),FIND(")",MID(A55,FIND("(",A55)+1,LEN(A55)))-1)</f>
        <v>FG</v>
      </c>
      <c r="Z55" t="str">
        <f>Y56</f>
        <v>Elected</v>
      </c>
      <c r="AC55" t="s">
        <v>3692</v>
      </c>
      <c r="AD55" t="s">
        <v>3693</v>
      </c>
    </row>
    <row r="56" spans="1:37" x14ac:dyDescent="0.35">
      <c r="A56" s="291" t="s">
        <v>0</v>
      </c>
      <c r="B56" s="291" t="s">
        <v>0</v>
      </c>
      <c r="C56" s="293">
        <v>1590</v>
      </c>
      <c r="D56" s="2">
        <v>1594</v>
      </c>
      <c r="E56" s="2">
        <v>1657</v>
      </c>
      <c r="F56" s="2">
        <v>1722</v>
      </c>
      <c r="G56" s="2">
        <v>1787</v>
      </c>
      <c r="H56" s="2">
        <v>1803</v>
      </c>
      <c r="I56" s="2">
        <v>1830</v>
      </c>
      <c r="Y56" t="str">
        <f t="shared" ref="Y56" si="51">IF(EXACT(A55,UPPER(A55)),"Elected","Excluded")</f>
        <v>Elected</v>
      </c>
      <c r="AC56">
        <v>5</v>
      </c>
      <c r="AD56">
        <v>5</v>
      </c>
    </row>
    <row r="57" spans="1:37" x14ac:dyDescent="0.35">
      <c r="A57" s="291" t="s">
        <v>2609</v>
      </c>
      <c r="B57" s="291" t="s">
        <v>31</v>
      </c>
      <c r="C57" s="293">
        <v>1543</v>
      </c>
      <c r="D57" s="1">
        <v>6</v>
      </c>
      <c r="E57" s="1">
        <v>52</v>
      </c>
      <c r="F57" s="1">
        <v>59</v>
      </c>
      <c r="G57" s="1">
        <v>61</v>
      </c>
      <c r="H57" s="1">
        <v>20</v>
      </c>
      <c r="I57" s="1">
        <v>30</v>
      </c>
      <c r="X57" t="str">
        <f t="shared" ref="X57" si="52">LEFT(MID(A57,FIND("(",A57)+1,LEN(A57)),FIND(")",MID(A57,FIND("(",A57)+1,LEN(A57)))-1)</f>
        <v>FG</v>
      </c>
      <c r="Z57" t="str">
        <f t="shared" ref="Z57" si="53">Y58</f>
        <v>Elected</v>
      </c>
    </row>
    <row r="58" spans="1:37" x14ac:dyDescent="0.35">
      <c r="A58" s="291" t="s">
        <v>0</v>
      </c>
      <c r="B58" s="291" t="s">
        <v>0</v>
      </c>
      <c r="C58" s="293">
        <v>1543</v>
      </c>
      <c r="D58" s="2">
        <v>1549</v>
      </c>
      <c r="E58" s="2">
        <v>1601</v>
      </c>
      <c r="F58" s="2">
        <v>1660</v>
      </c>
      <c r="G58" s="2">
        <v>1721</v>
      </c>
      <c r="H58" s="2">
        <v>1741</v>
      </c>
      <c r="I58" s="2">
        <v>1771</v>
      </c>
      <c r="Y58" t="str">
        <f t="shared" ref="Y58" si="54">IF(EXACT(A57,UPPER(A57)),"Elected","Excluded")</f>
        <v>Elected</v>
      </c>
    </row>
    <row r="59" spans="1:37" x14ac:dyDescent="0.35">
      <c r="A59" s="291" t="s">
        <v>2610</v>
      </c>
      <c r="B59" s="291" t="s">
        <v>31</v>
      </c>
      <c r="C59" s="293">
        <v>1936</v>
      </c>
      <c r="D59" s="1">
        <v>8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X59" t="str">
        <f t="shared" ref="X59" si="55">LEFT(MID(A59,FIND("(",A59)+1,LEN(A59)),FIND(")",MID(A59,FIND("(",A59)+1,LEN(A59)))-1)</f>
        <v>FG</v>
      </c>
      <c r="Z59" t="str">
        <f t="shared" ref="Z59" si="56">Y60</f>
        <v>Elected</v>
      </c>
    </row>
    <row r="60" spans="1:37" x14ac:dyDescent="0.35">
      <c r="A60" s="291" t="s">
        <v>0</v>
      </c>
      <c r="B60" s="291" t="s">
        <v>0</v>
      </c>
      <c r="C60" s="293">
        <v>1936</v>
      </c>
      <c r="D60" s="2">
        <v>1944</v>
      </c>
      <c r="E60" s="2">
        <v>1944</v>
      </c>
      <c r="F60" s="2">
        <v>1944</v>
      </c>
      <c r="G60" s="2">
        <v>1944</v>
      </c>
      <c r="H60" s="2">
        <v>1944</v>
      </c>
      <c r="I60" s="2">
        <v>1944</v>
      </c>
      <c r="Y60" t="str">
        <f t="shared" ref="Y60" si="57">IF(EXACT(A59,UPPER(A59)),"Elected","Excluded")</f>
        <v>Elected</v>
      </c>
    </row>
    <row r="61" spans="1:37" x14ac:dyDescent="0.35">
      <c r="A61" s="291" t="s">
        <v>2611</v>
      </c>
      <c r="B61" s="291" t="s">
        <v>31</v>
      </c>
      <c r="C61" s="293">
        <v>1568</v>
      </c>
      <c r="D61" s="1">
        <v>26</v>
      </c>
      <c r="E61" s="1">
        <v>18</v>
      </c>
      <c r="F61" s="1">
        <v>98</v>
      </c>
      <c r="G61" s="1">
        <v>222</v>
      </c>
      <c r="H61" s="1">
        <v>53</v>
      </c>
      <c r="I61" s="1">
        <v>0</v>
      </c>
      <c r="X61" t="str">
        <f t="shared" ref="X61" si="58">LEFT(MID(A61,FIND("(",A61)+1,LEN(A61)),FIND(")",MID(A61,FIND("(",A61)+1,LEN(A61)))-1)</f>
        <v>PBP</v>
      </c>
      <c r="Z61" t="str">
        <f>Y62</f>
        <v>Elected</v>
      </c>
    </row>
    <row r="62" spans="1:37" x14ac:dyDescent="0.35">
      <c r="A62" s="291" t="s">
        <v>0</v>
      </c>
      <c r="B62" s="291" t="s">
        <v>0</v>
      </c>
      <c r="C62" s="293">
        <v>1568</v>
      </c>
      <c r="D62" s="2">
        <v>1594</v>
      </c>
      <c r="E62" s="2">
        <v>1612</v>
      </c>
      <c r="F62" s="2">
        <v>1710</v>
      </c>
      <c r="G62" s="2">
        <v>1932</v>
      </c>
      <c r="H62" s="2">
        <v>1985</v>
      </c>
      <c r="I62" s="2">
        <v>1985</v>
      </c>
      <c r="Y62" t="str">
        <f t="shared" ref="Y62" si="59">IF(EXACT(A61,UPPER(A61)),"Elected","Excluded")</f>
        <v>Elected</v>
      </c>
    </row>
    <row r="63" spans="1:37" x14ac:dyDescent="0.35">
      <c r="A63" s="291" t="s">
        <v>2982</v>
      </c>
      <c r="B63" s="291" t="s">
        <v>33</v>
      </c>
      <c r="C63" s="293">
        <v>1259</v>
      </c>
      <c r="D63" s="1">
        <v>7</v>
      </c>
      <c r="E63" s="1">
        <v>35</v>
      </c>
      <c r="F63" s="1">
        <v>91</v>
      </c>
      <c r="G63" s="1">
        <v>187</v>
      </c>
      <c r="H63" s="1">
        <v>99</v>
      </c>
      <c r="I63" s="1">
        <v>212</v>
      </c>
      <c r="X63" t="str">
        <f t="shared" ref="X63" si="60">LEFT(MID(A63,FIND("(",A63)+1,LEN(A63)),FIND(")",MID(A63,FIND("(",A63)+1,LEN(A63)))-1)</f>
        <v>LAB</v>
      </c>
      <c r="Z63" t="str">
        <f t="shared" ref="Z63" si="61">Y64</f>
        <v>Elected</v>
      </c>
    </row>
    <row r="64" spans="1:37" x14ac:dyDescent="0.35">
      <c r="A64" s="291" t="s">
        <v>0</v>
      </c>
      <c r="B64" s="291" t="s">
        <v>0</v>
      </c>
      <c r="C64" s="293">
        <v>1259</v>
      </c>
      <c r="D64" s="2">
        <v>1266</v>
      </c>
      <c r="E64" s="2">
        <v>1301</v>
      </c>
      <c r="F64" s="2">
        <v>1392</v>
      </c>
      <c r="G64" s="2">
        <v>1579</v>
      </c>
      <c r="H64" s="2">
        <v>1678</v>
      </c>
      <c r="I64" s="2">
        <v>1890</v>
      </c>
      <c r="Y64" t="str">
        <f t="shared" ref="Y64" si="62">IF(EXACT(A63,UPPER(A63)),"Elected","Excluded")</f>
        <v>Elected</v>
      </c>
    </row>
    <row r="65" spans="1:27" x14ac:dyDescent="0.35">
      <c r="A65" s="291" t="s">
        <v>2969</v>
      </c>
      <c r="B65" s="291" t="s">
        <v>31</v>
      </c>
      <c r="C65" s="293">
        <v>140</v>
      </c>
      <c r="D65" s="1">
        <v>-140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X65" t="str">
        <f t="shared" ref="X65" si="63">LEFT(MID(A65,FIND("(",A65)+1,LEN(A65)),FIND(")",MID(A65,FIND("(",A65)+1,LEN(A65)))-1)</f>
        <v>NON-P</v>
      </c>
      <c r="Z65" t="str">
        <f t="shared" ref="Z65" si="64">Y66</f>
        <v>Excluded</v>
      </c>
      <c r="AA65" t="s">
        <v>2860</v>
      </c>
    </row>
    <row r="66" spans="1:27" x14ac:dyDescent="0.35">
      <c r="A66" s="291" t="s">
        <v>0</v>
      </c>
      <c r="B66" s="291" t="s">
        <v>0</v>
      </c>
      <c r="C66" s="293">
        <v>140</v>
      </c>
      <c r="D66" s="2">
        <v>0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Y66" t="str">
        <f t="shared" ref="Y66" si="65">IF(EXACT(A65,UPPER(A65)),"Elected","Excluded")</f>
        <v>Excluded</v>
      </c>
    </row>
    <row r="67" spans="1:27" x14ac:dyDescent="0.35">
      <c r="A67" s="291" t="s">
        <v>2976</v>
      </c>
      <c r="B67" s="291" t="s">
        <v>33</v>
      </c>
      <c r="C67" s="293">
        <v>1749</v>
      </c>
      <c r="D67" s="1">
        <v>14</v>
      </c>
      <c r="E67" s="1">
        <v>55</v>
      </c>
      <c r="F67" s="1">
        <v>85</v>
      </c>
      <c r="G67" s="1">
        <v>254</v>
      </c>
      <c r="H67" s="1">
        <v>-214</v>
      </c>
      <c r="I67" s="1">
        <v>0</v>
      </c>
      <c r="X67" t="str">
        <f t="shared" ref="X67" si="66">LEFT(MID(A67,FIND("(",A67)+1,LEN(A67)),FIND(")",MID(A67,FIND("(",A67)+1,LEN(A67)))-1)</f>
        <v>GRN</v>
      </c>
      <c r="Z67" t="str">
        <f t="shared" ref="Z67" si="67">Y68</f>
        <v>Elected</v>
      </c>
    </row>
    <row r="68" spans="1:27" x14ac:dyDescent="0.35">
      <c r="A68" s="291" t="s">
        <v>0</v>
      </c>
      <c r="B68" s="291" t="s">
        <v>0</v>
      </c>
      <c r="C68" s="293">
        <v>1749</v>
      </c>
      <c r="D68" s="2">
        <v>1763</v>
      </c>
      <c r="E68" s="2">
        <v>1818</v>
      </c>
      <c r="F68" s="2">
        <v>1903</v>
      </c>
      <c r="G68" s="2">
        <v>2157</v>
      </c>
      <c r="H68" s="2">
        <v>1943</v>
      </c>
      <c r="I68" s="2">
        <v>1943</v>
      </c>
      <c r="Y68" t="str">
        <f t="shared" ref="Y68" si="68">IF(EXACT(A67,UPPER(A67)),"Elected","Excluded")</f>
        <v>Elected</v>
      </c>
    </row>
    <row r="69" spans="1:27" x14ac:dyDescent="0.35">
      <c r="A69" s="291" t="s">
        <v>2970</v>
      </c>
      <c r="B69" s="291" t="s">
        <v>31</v>
      </c>
      <c r="C69" s="293">
        <v>269</v>
      </c>
      <c r="D69" s="1">
        <v>-269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X69" t="str">
        <f t="shared" ref="X69" si="69">LEFT(MID(A69,FIND("(",A69)+1,LEN(A69)),FIND(")",MID(A69,FIND("(",A69)+1,LEN(A69)))-1)</f>
        <v>NON-P</v>
      </c>
      <c r="Z69" t="str">
        <f t="shared" ref="Z69" si="70">Y70</f>
        <v>Excluded</v>
      </c>
      <c r="AA69" t="s">
        <v>2860</v>
      </c>
    </row>
    <row r="70" spans="1:27" x14ac:dyDescent="0.35">
      <c r="A70" s="291" t="s">
        <v>0</v>
      </c>
      <c r="B70" s="291" t="s">
        <v>0</v>
      </c>
      <c r="C70" s="293">
        <v>269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Y70" t="str">
        <f t="shared" ref="Y70" si="71">IF(EXACT(A69,UPPER(A69)),"Elected","Excluded")</f>
        <v>Excluded</v>
      </c>
    </row>
    <row r="71" spans="1:27" x14ac:dyDescent="0.35">
      <c r="A71" s="291" t="s">
        <v>2612</v>
      </c>
      <c r="B71" s="291" t="s">
        <v>33</v>
      </c>
      <c r="C71" s="293">
        <v>900</v>
      </c>
      <c r="D71" s="1">
        <v>11</v>
      </c>
      <c r="E71" s="1">
        <v>35</v>
      </c>
      <c r="F71" s="1">
        <v>51</v>
      </c>
      <c r="G71" s="1">
        <v>-997</v>
      </c>
      <c r="H71" s="1">
        <v>0</v>
      </c>
      <c r="I71" s="1">
        <v>0</v>
      </c>
      <c r="X71" t="str">
        <f t="shared" ref="X71" si="72">LEFT(MID(A71,FIND("(",A71)+1,LEN(A71)),FIND(")",MID(A71,FIND("(",A71)+1,LEN(A71)))-1)</f>
        <v>SD</v>
      </c>
      <c r="Z71" t="str">
        <f t="shared" ref="Z71" si="73">Y72</f>
        <v>Excluded</v>
      </c>
    </row>
    <row r="72" spans="1:27" x14ac:dyDescent="0.35">
      <c r="A72" s="291" t="s">
        <v>0</v>
      </c>
      <c r="B72" s="291" t="s">
        <v>0</v>
      </c>
      <c r="C72" s="293">
        <v>900</v>
      </c>
      <c r="D72" s="2">
        <v>911</v>
      </c>
      <c r="E72" s="2">
        <v>946</v>
      </c>
      <c r="F72" s="2">
        <v>997</v>
      </c>
      <c r="G72" s="2">
        <v>0</v>
      </c>
      <c r="H72" s="2">
        <v>0</v>
      </c>
      <c r="I72" s="2">
        <v>0</v>
      </c>
      <c r="Y72" t="str">
        <f t="shared" ref="Y72" si="74">IF(EXACT(A71,UPPER(A71)),"Elected","Excluded")</f>
        <v>Excluded</v>
      </c>
    </row>
    <row r="73" spans="1:27" x14ac:dyDescent="0.35">
      <c r="A73" s="291" t="s">
        <v>2613</v>
      </c>
      <c r="B73" s="291" t="s">
        <v>33</v>
      </c>
      <c r="C73" s="293">
        <v>1368</v>
      </c>
      <c r="D73" s="1">
        <v>4</v>
      </c>
      <c r="E73" s="1">
        <v>328</v>
      </c>
      <c r="F73" s="1">
        <v>25</v>
      </c>
      <c r="G73" s="1">
        <v>43</v>
      </c>
      <c r="H73" s="1">
        <v>5</v>
      </c>
      <c r="I73" s="1">
        <v>76</v>
      </c>
      <c r="X73" t="str">
        <f t="shared" ref="X73" si="75">LEFT(MID(A73,FIND("(",A73)+1,LEN(A73)),FIND(")",MID(A73,FIND("(",A73)+1,LEN(A73)))-1)</f>
        <v>FF</v>
      </c>
      <c r="Z73" t="str">
        <f t="shared" ref="Z73" si="76">Y74</f>
        <v>Elected</v>
      </c>
    </row>
    <row r="74" spans="1:27" x14ac:dyDescent="0.35">
      <c r="A74" s="291" t="s">
        <v>0</v>
      </c>
      <c r="B74" s="291" t="s">
        <v>0</v>
      </c>
      <c r="C74" s="293">
        <v>1368</v>
      </c>
      <c r="D74" s="2">
        <v>1372</v>
      </c>
      <c r="E74" s="2">
        <v>1700</v>
      </c>
      <c r="F74" s="2">
        <v>1725</v>
      </c>
      <c r="G74" s="2">
        <v>1768</v>
      </c>
      <c r="H74" s="2">
        <v>1773</v>
      </c>
      <c r="I74" s="2">
        <v>1849</v>
      </c>
      <c r="Y74" t="str">
        <f t="shared" ref="Y74" si="77">IF(EXACT(A73,UPPER(A73)),"Elected","Excluded")</f>
        <v>Elected</v>
      </c>
    </row>
    <row r="75" spans="1:27" x14ac:dyDescent="0.35">
      <c r="A75" s="291" t="s">
        <v>2614</v>
      </c>
      <c r="B75" s="291" t="s">
        <v>33</v>
      </c>
      <c r="C75" s="293">
        <v>937</v>
      </c>
      <c r="D75" s="1">
        <v>20</v>
      </c>
      <c r="E75" s="1">
        <v>20</v>
      </c>
      <c r="F75" s="1">
        <v>22</v>
      </c>
      <c r="G75" s="1">
        <v>58</v>
      </c>
      <c r="H75" s="1">
        <v>15</v>
      </c>
      <c r="I75" s="1">
        <v>-1072</v>
      </c>
      <c r="X75" t="str">
        <f t="shared" ref="X75" si="78">LEFT(MID(A75,FIND("(",A75)+1,LEN(A75)),FIND(")",MID(A75,FIND("(",A75)+1,LEN(A75)))-1)</f>
        <v>SF</v>
      </c>
      <c r="Z75" t="str">
        <f t="shared" ref="Z75" si="79">Y76</f>
        <v>Excluded</v>
      </c>
    </row>
    <row r="76" spans="1:27" x14ac:dyDescent="0.35">
      <c r="A76" s="291" t="s">
        <v>0</v>
      </c>
      <c r="B76" s="291" t="s">
        <v>0</v>
      </c>
      <c r="C76" s="293">
        <v>937</v>
      </c>
      <c r="D76" s="2">
        <v>957</v>
      </c>
      <c r="E76" s="2">
        <v>977</v>
      </c>
      <c r="F76" s="2">
        <v>999</v>
      </c>
      <c r="G76" s="2">
        <v>1057</v>
      </c>
      <c r="H76" s="2">
        <v>1072</v>
      </c>
      <c r="I76" s="2">
        <v>0</v>
      </c>
      <c r="Y76" t="str">
        <f t="shared" ref="Y76" si="80">IF(EXACT(A75,UPPER(A75)),"Elected","Excluded")</f>
        <v>Excluded</v>
      </c>
    </row>
    <row r="77" spans="1:27" x14ac:dyDescent="0.35">
      <c r="A77" s="291" t="s">
        <v>2615</v>
      </c>
      <c r="B77" s="291" t="s">
        <v>31</v>
      </c>
      <c r="C77" s="293">
        <v>696</v>
      </c>
      <c r="D77" s="1">
        <v>6</v>
      </c>
      <c r="E77" s="1">
        <v>-702</v>
      </c>
      <c r="F77" s="1">
        <v>0</v>
      </c>
      <c r="G77" s="1">
        <v>0</v>
      </c>
      <c r="H77" s="1">
        <v>0</v>
      </c>
      <c r="I77" s="1">
        <v>0</v>
      </c>
      <c r="X77" t="str">
        <f t="shared" ref="X77" si="81">LEFT(MID(A77,FIND("(",A77)+1,LEN(A77)),FIND(")",MID(A77,FIND("(",A77)+1,LEN(A77)))-1)</f>
        <v>FF</v>
      </c>
      <c r="Z77" t="str">
        <f t="shared" ref="Z77" si="82">Y78</f>
        <v>Excluded</v>
      </c>
    </row>
    <row r="78" spans="1:27" x14ac:dyDescent="0.35">
      <c r="A78" s="291" t="s">
        <v>0</v>
      </c>
      <c r="B78" s="291" t="s">
        <v>0</v>
      </c>
      <c r="C78" s="293">
        <v>696</v>
      </c>
      <c r="D78" s="2">
        <v>702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Y78" t="str">
        <f t="shared" ref="Y78" si="83">IF(EXACT(A77,UPPER(A77)),"Elected","Excluded")</f>
        <v>Excluded</v>
      </c>
    </row>
    <row r="79" spans="1:27" x14ac:dyDescent="0.35">
      <c r="A79" s="291" t="s">
        <v>3000</v>
      </c>
      <c r="B79" s="291" t="s">
        <v>31</v>
      </c>
      <c r="C79" s="293">
        <v>997</v>
      </c>
      <c r="D79" s="1">
        <v>97</v>
      </c>
      <c r="E79" s="1">
        <v>40</v>
      </c>
      <c r="F79" s="1">
        <v>82</v>
      </c>
      <c r="G79" s="1">
        <v>38</v>
      </c>
      <c r="H79" s="1">
        <v>6</v>
      </c>
      <c r="I79" s="1">
        <v>274</v>
      </c>
      <c r="X79" t="str">
        <f t="shared" ref="X79" si="84">LEFT(MID(A79,FIND("(",A79)+1,LEN(A79)),FIND(")",MID(A79,FIND("(",A79)+1,LEN(A79)))-1)</f>
        <v>ANT</v>
      </c>
      <c r="Z79" t="str">
        <f t="shared" ref="Z79" si="85">Y80</f>
        <v>Excluded</v>
      </c>
    </row>
    <row r="80" spans="1:27" x14ac:dyDescent="0.35">
      <c r="A80" s="291" t="s">
        <v>0</v>
      </c>
      <c r="B80" s="291" t="s">
        <v>0</v>
      </c>
      <c r="C80" s="293">
        <v>997</v>
      </c>
      <c r="D80" s="2">
        <v>1094</v>
      </c>
      <c r="E80" s="2">
        <v>1134</v>
      </c>
      <c r="F80" s="2">
        <v>1216</v>
      </c>
      <c r="G80" s="2">
        <v>1254</v>
      </c>
      <c r="H80" s="2">
        <v>1260</v>
      </c>
      <c r="I80" s="2">
        <v>1534</v>
      </c>
      <c r="Y80" t="str">
        <f t="shared" ref="Y80" si="86">IF(EXACT(A79,UPPER(A79)),"Elected","Excluded")</f>
        <v>Excluded</v>
      </c>
    </row>
    <row r="81" spans="1:37" x14ac:dyDescent="0.35">
      <c r="A81" s="291" t="s">
        <v>47</v>
      </c>
      <c r="B81" s="291" t="s">
        <v>0</v>
      </c>
      <c r="C81" s="292">
        <v>0</v>
      </c>
      <c r="D81" s="1">
        <f>(D53+D55+D57+D59+D61+D63+D65+D67+D69+D71+D73+D75+D77+D79)*(-1)</f>
        <v>92</v>
      </c>
      <c r="E81" s="1">
        <f t="shared" ref="E81:I81" si="87">(E53+E55+E57+E59+E61+E63+E65+E67+E69+E71+E73+E75+E77+E79)*(-1)</f>
        <v>40</v>
      </c>
      <c r="F81" s="1">
        <f t="shared" si="87"/>
        <v>143</v>
      </c>
      <c r="G81" s="1">
        <f t="shared" si="87"/>
        <v>69</v>
      </c>
      <c r="H81" s="1">
        <f t="shared" si="87"/>
        <v>0</v>
      </c>
      <c r="I81" s="1">
        <f t="shared" si="87"/>
        <v>453</v>
      </c>
    </row>
    <row r="82" spans="1:37" x14ac:dyDescent="0.35">
      <c r="A82" s="291" t="s">
        <v>0</v>
      </c>
      <c r="B82" s="291" t="s">
        <v>0</v>
      </c>
      <c r="C82" s="293">
        <v>0</v>
      </c>
      <c r="D82" s="2">
        <v>92</v>
      </c>
      <c r="E82" s="2">
        <v>132</v>
      </c>
      <c r="F82" s="2">
        <v>275</v>
      </c>
      <c r="G82" s="2">
        <v>344</v>
      </c>
      <c r="H82" s="2">
        <v>344</v>
      </c>
      <c r="I82" s="2">
        <v>797</v>
      </c>
    </row>
    <row r="83" spans="1:37" x14ac:dyDescent="0.35">
      <c r="A83" t="s">
        <v>48</v>
      </c>
      <c r="B83" t="s">
        <v>0</v>
      </c>
      <c r="C83" s="2">
        <v>15543</v>
      </c>
      <c r="D83" s="2">
        <v>15543</v>
      </c>
      <c r="E83" s="2">
        <v>15543</v>
      </c>
      <c r="F83" s="2">
        <v>15543</v>
      </c>
      <c r="G83" s="2">
        <v>15543</v>
      </c>
      <c r="H83" s="2">
        <v>15543</v>
      </c>
      <c r="I83" s="2">
        <v>15543</v>
      </c>
    </row>
    <row r="87" spans="1:3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</row>
    <row r="88" spans="1:3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</row>
    <row r="89" spans="1:3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</row>
    <row r="90" spans="1:3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</row>
    <row r="91" spans="1:3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</row>
    <row r="92" spans="1:3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</row>
    <row r="93" spans="1:3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</row>
    <row r="94" spans="1:37" x14ac:dyDescent="0.35">
      <c r="A94" s="291" t="s">
        <v>647</v>
      </c>
      <c r="B94" s="291" t="s">
        <v>2</v>
      </c>
      <c r="C94" s="291" t="s">
        <v>3</v>
      </c>
      <c r="D94" t="s">
        <v>4</v>
      </c>
      <c r="E94" t="s">
        <v>5</v>
      </c>
      <c r="F94" t="s">
        <v>6</v>
      </c>
      <c r="G94" t="s">
        <v>7</v>
      </c>
      <c r="H94" t="s">
        <v>8</v>
      </c>
      <c r="I94" t="s">
        <v>9</v>
      </c>
      <c r="J94" t="s">
        <v>10</v>
      </c>
      <c r="K94" t="s">
        <v>11</v>
      </c>
      <c r="L94" t="s">
        <v>12</v>
      </c>
      <c r="M94" t="s">
        <v>13</v>
      </c>
    </row>
    <row r="95" spans="1:37" x14ac:dyDescent="0.35">
      <c r="A95" s="291" t="s">
        <v>0</v>
      </c>
      <c r="B95" s="291" t="s">
        <v>0</v>
      </c>
      <c r="C95" s="291" t="s">
        <v>17</v>
      </c>
      <c r="D95" t="s">
        <v>776</v>
      </c>
      <c r="E95" t="s">
        <v>777</v>
      </c>
      <c r="F95" t="s">
        <v>778</v>
      </c>
      <c r="G95" t="s">
        <v>709</v>
      </c>
      <c r="H95" t="s">
        <v>779</v>
      </c>
      <c r="I95" t="s">
        <v>780</v>
      </c>
      <c r="J95" t="s">
        <v>781</v>
      </c>
      <c r="K95" t="s">
        <v>782</v>
      </c>
      <c r="L95" t="s">
        <v>783</v>
      </c>
      <c r="M95" t="s">
        <v>784</v>
      </c>
      <c r="AB95" t="s">
        <v>2526</v>
      </c>
      <c r="AC95" t="s">
        <v>2525</v>
      </c>
      <c r="AD95" t="s">
        <v>2524</v>
      </c>
      <c r="AE95" t="s">
        <v>2523</v>
      </c>
      <c r="AF95" t="s">
        <v>759</v>
      </c>
      <c r="AG95" t="s">
        <v>2522</v>
      </c>
      <c r="AH95" t="s">
        <v>2521</v>
      </c>
      <c r="AI95" t="s">
        <v>2520</v>
      </c>
      <c r="AJ95" t="s">
        <v>2519</v>
      </c>
      <c r="AK95" t="s">
        <v>2518</v>
      </c>
    </row>
    <row r="96" spans="1:37" x14ac:dyDescent="0.35">
      <c r="A96" s="291" t="s">
        <v>2616</v>
      </c>
      <c r="B96" s="291" t="s">
        <v>33</v>
      </c>
      <c r="C96" s="293">
        <v>1612</v>
      </c>
      <c r="D96" s="1">
        <v>75</v>
      </c>
      <c r="E96" s="1">
        <v>20</v>
      </c>
      <c r="F96" s="1">
        <v>107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X96" t="str">
        <f>LEFT(MID(A96,FIND("(",A96)+1,LEN(A96)),FIND(")",MID(A96,FIND("(",A96)+1,LEN(A96)))-1)</f>
        <v>FF</v>
      </c>
      <c r="Z96" t="str">
        <f>Y97</f>
        <v>Elected</v>
      </c>
      <c r="AB96">
        <v>7</v>
      </c>
      <c r="AC96" s="238">
        <v>31022</v>
      </c>
      <c r="AD96" s="238">
        <f>AH96+AF96</f>
        <v>14456</v>
      </c>
      <c r="AE96" s="227">
        <f>SUM(AD96/AC96*100)</f>
        <v>46.599187673264133</v>
      </c>
      <c r="AF96">
        <v>145</v>
      </c>
      <c r="AG96" s="227">
        <f>SUM(AF96/AC96*100)</f>
        <v>0.46741022500161172</v>
      </c>
      <c r="AH96" s="238">
        <v>14311</v>
      </c>
      <c r="AI96">
        <v>14</v>
      </c>
      <c r="AJ96">
        <v>5</v>
      </c>
      <c r="AK96" s="227">
        <f>SUM(AJ96/AI96*100)</f>
        <v>35.714285714285715</v>
      </c>
    </row>
    <row r="97" spans="1:30" x14ac:dyDescent="0.35">
      <c r="A97" s="291" t="s">
        <v>0</v>
      </c>
      <c r="B97" s="291" t="s">
        <v>0</v>
      </c>
      <c r="C97" s="293">
        <v>1612</v>
      </c>
      <c r="D97" s="2">
        <v>1687</v>
      </c>
      <c r="E97" s="2">
        <v>1707</v>
      </c>
      <c r="F97" s="2">
        <v>1814</v>
      </c>
      <c r="G97" s="2">
        <v>1814</v>
      </c>
      <c r="H97" s="2">
        <v>1814</v>
      </c>
      <c r="I97" s="2">
        <v>1814</v>
      </c>
      <c r="J97" s="2">
        <v>1814</v>
      </c>
      <c r="K97" s="2">
        <v>1814</v>
      </c>
      <c r="L97" s="2">
        <v>1814</v>
      </c>
      <c r="M97" s="2">
        <v>1814</v>
      </c>
      <c r="Y97" t="str">
        <f>IF(EXACT(A96,UPPER(A96)),"Elected","Excluded")</f>
        <v>Elected</v>
      </c>
    </row>
    <row r="98" spans="1:30" x14ac:dyDescent="0.35">
      <c r="A98" s="291" t="s">
        <v>2971</v>
      </c>
      <c r="B98" s="291" t="s">
        <v>31</v>
      </c>
      <c r="C98" s="293">
        <v>885</v>
      </c>
      <c r="D98" s="1">
        <v>89</v>
      </c>
      <c r="E98" s="1">
        <v>8</v>
      </c>
      <c r="F98" s="1">
        <v>13</v>
      </c>
      <c r="G98" s="1">
        <v>53</v>
      </c>
      <c r="H98" s="1">
        <v>17</v>
      </c>
      <c r="I98" s="1">
        <v>95</v>
      </c>
      <c r="J98" s="1">
        <v>76</v>
      </c>
      <c r="K98" s="1">
        <v>156</v>
      </c>
      <c r="L98" s="1">
        <v>57</v>
      </c>
      <c r="M98" s="1">
        <v>57</v>
      </c>
      <c r="X98" t="str">
        <f t="shared" ref="X98" si="88">LEFT(MID(A98,FIND("(",A98)+1,LEN(A98)),FIND(")",MID(A98,FIND("(",A98)+1,LEN(A98)))-1)</f>
        <v>NON-P</v>
      </c>
      <c r="Z98" t="str">
        <f>Y99</f>
        <v>Elected</v>
      </c>
      <c r="AA98" t="s">
        <v>2860</v>
      </c>
      <c r="AC98" t="s">
        <v>3692</v>
      </c>
      <c r="AD98" t="s">
        <v>3693</v>
      </c>
    </row>
    <row r="99" spans="1:30" x14ac:dyDescent="0.35">
      <c r="A99" s="291" t="s">
        <v>0</v>
      </c>
      <c r="B99" s="291" t="s">
        <v>0</v>
      </c>
      <c r="C99" s="293">
        <v>885</v>
      </c>
      <c r="D99" s="2">
        <v>974</v>
      </c>
      <c r="E99" s="2">
        <v>982</v>
      </c>
      <c r="F99" s="2">
        <v>995</v>
      </c>
      <c r="G99" s="2">
        <v>1048</v>
      </c>
      <c r="H99" s="2">
        <v>1065</v>
      </c>
      <c r="I99" s="2">
        <v>1160</v>
      </c>
      <c r="J99" s="2">
        <v>1236</v>
      </c>
      <c r="K99" s="2">
        <v>1392</v>
      </c>
      <c r="L99" s="2">
        <v>1449</v>
      </c>
      <c r="M99" s="2">
        <v>1506</v>
      </c>
      <c r="Y99" t="str">
        <f t="shared" ref="Y99" si="89">IF(EXACT(A98,UPPER(A98)),"Elected","Excluded")</f>
        <v>Elected</v>
      </c>
      <c r="AC99">
        <v>6</v>
      </c>
      <c r="AD99">
        <v>6</v>
      </c>
    </row>
    <row r="100" spans="1:30" x14ac:dyDescent="0.35">
      <c r="A100" s="291" t="s">
        <v>3001</v>
      </c>
      <c r="B100" s="291" t="s">
        <v>33</v>
      </c>
      <c r="C100" s="293">
        <v>964</v>
      </c>
      <c r="D100" s="1">
        <v>40</v>
      </c>
      <c r="E100" s="1">
        <v>4</v>
      </c>
      <c r="F100" s="1">
        <v>14</v>
      </c>
      <c r="G100" s="1">
        <v>84</v>
      </c>
      <c r="H100" s="1">
        <v>14</v>
      </c>
      <c r="I100" s="1">
        <v>109</v>
      </c>
      <c r="J100" s="1">
        <v>41</v>
      </c>
      <c r="K100" s="1">
        <v>45</v>
      </c>
      <c r="L100" s="1">
        <v>11</v>
      </c>
      <c r="M100" s="1">
        <v>4</v>
      </c>
      <c r="X100" t="str">
        <f t="shared" ref="X100" si="90">LEFT(MID(A100,FIND("(",A100)+1,LEN(A100)),FIND(")",MID(A100,FIND("(",A100)+1,LEN(A100)))-1)</f>
        <v>ANT</v>
      </c>
      <c r="Z100" t="str">
        <f t="shared" ref="Z100" si="91">Y101</f>
        <v>Excluded</v>
      </c>
    </row>
    <row r="101" spans="1:30" x14ac:dyDescent="0.35">
      <c r="A101" s="291" t="s">
        <v>0</v>
      </c>
      <c r="B101" s="291" t="s">
        <v>0</v>
      </c>
      <c r="C101" s="293">
        <v>964</v>
      </c>
      <c r="D101" s="2">
        <v>1004</v>
      </c>
      <c r="E101" s="2">
        <v>1008</v>
      </c>
      <c r="F101" s="2">
        <v>1022</v>
      </c>
      <c r="G101" s="2">
        <v>1106</v>
      </c>
      <c r="H101" s="2">
        <v>1120</v>
      </c>
      <c r="I101" s="2">
        <v>1229</v>
      </c>
      <c r="J101" s="2">
        <v>1270</v>
      </c>
      <c r="K101" s="2">
        <v>1315</v>
      </c>
      <c r="L101" s="2">
        <v>1326</v>
      </c>
      <c r="M101" s="2">
        <v>1330</v>
      </c>
      <c r="Y101" t="str">
        <f t="shared" ref="Y101" si="92">IF(EXACT(A100,UPPER(A100)),"Elected","Excluded")</f>
        <v>Excluded</v>
      </c>
    </row>
    <row r="102" spans="1:30" x14ac:dyDescent="0.35">
      <c r="A102" s="291" t="s">
        <v>2617</v>
      </c>
      <c r="B102" s="291" t="s">
        <v>31</v>
      </c>
      <c r="C102" s="293">
        <v>576</v>
      </c>
      <c r="D102" s="1">
        <v>30</v>
      </c>
      <c r="E102" s="1">
        <v>1</v>
      </c>
      <c r="F102" s="1">
        <v>2</v>
      </c>
      <c r="G102" s="1">
        <v>4</v>
      </c>
      <c r="H102" s="1">
        <v>232</v>
      </c>
      <c r="I102" s="1">
        <v>-845</v>
      </c>
      <c r="J102" s="1">
        <v>0</v>
      </c>
      <c r="K102" s="1">
        <v>0</v>
      </c>
      <c r="L102" s="1">
        <v>0</v>
      </c>
      <c r="M102" s="1">
        <v>0</v>
      </c>
      <c r="X102" t="str">
        <f t="shared" ref="X102" si="93">LEFT(MID(A102,FIND("(",A102)+1,LEN(A102)),FIND(")",MID(A102,FIND("(",A102)+1,LEN(A102)))-1)</f>
        <v>SF</v>
      </c>
      <c r="Z102" t="str">
        <f t="shared" ref="Z102" si="94">Y103</f>
        <v>Excluded</v>
      </c>
    </row>
    <row r="103" spans="1:30" x14ac:dyDescent="0.35">
      <c r="A103" s="291" t="s">
        <v>0</v>
      </c>
      <c r="B103" s="291" t="s">
        <v>0</v>
      </c>
      <c r="C103" s="293">
        <v>576</v>
      </c>
      <c r="D103" s="2">
        <v>606</v>
      </c>
      <c r="E103" s="2">
        <v>607</v>
      </c>
      <c r="F103" s="2">
        <v>609</v>
      </c>
      <c r="G103" s="2">
        <v>613</v>
      </c>
      <c r="H103" s="2">
        <v>845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Y103" t="str">
        <f t="shared" ref="Y103" si="95">IF(EXACT(A102,UPPER(A102)),"Elected","Excluded")</f>
        <v>Excluded</v>
      </c>
    </row>
    <row r="104" spans="1:30" x14ac:dyDescent="0.35">
      <c r="A104" s="291" t="s">
        <v>2618</v>
      </c>
      <c r="B104" s="291" t="s">
        <v>31</v>
      </c>
      <c r="C104" s="293">
        <v>1177</v>
      </c>
      <c r="D104" s="1">
        <v>28</v>
      </c>
      <c r="E104" s="1">
        <v>44</v>
      </c>
      <c r="F104" s="1">
        <v>24</v>
      </c>
      <c r="G104" s="1">
        <v>3</v>
      </c>
      <c r="H104" s="1">
        <v>4</v>
      </c>
      <c r="I104" s="1">
        <v>24</v>
      </c>
      <c r="J104" s="1">
        <v>455</v>
      </c>
      <c r="K104" s="1">
        <v>64</v>
      </c>
      <c r="L104" s="1">
        <v>0</v>
      </c>
      <c r="M104" s="1">
        <v>0</v>
      </c>
      <c r="X104" t="str">
        <f t="shared" ref="X104" si="96">LEFT(MID(A104,FIND("(",A104)+1,LEN(A104)),FIND(")",MID(A104,FIND("(",A104)+1,LEN(A104)))-1)</f>
        <v>FG</v>
      </c>
      <c r="Z104" t="str">
        <f>Y105</f>
        <v>Elected</v>
      </c>
    </row>
    <row r="105" spans="1:30" x14ac:dyDescent="0.35">
      <c r="A105" s="291" t="s">
        <v>0</v>
      </c>
      <c r="B105" s="291" t="s">
        <v>0</v>
      </c>
      <c r="C105" s="293">
        <v>1177</v>
      </c>
      <c r="D105" s="2">
        <v>1205</v>
      </c>
      <c r="E105" s="2">
        <v>1249</v>
      </c>
      <c r="F105" s="2">
        <v>1273</v>
      </c>
      <c r="G105" s="2">
        <v>1276</v>
      </c>
      <c r="H105" s="2">
        <v>1280</v>
      </c>
      <c r="I105" s="2">
        <v>1304</v>
      </c>
      <c r="J105" s="2">
        <v>1759</v>
      </c>
      <c r="K105" s="2">
        <v>1823</v>
      </c>
      <c r="L105" s="2">
        <v>1823</v>
      </c>
      <c r="M105" s="2">
        <v>1823</v>
      </c>
      <c r="Y105" t="str">
        <f t="shared" ref="Y105" si="97">IF(EXACT(A104,UPPER(A104)),"Elected","Excluded")</f>
        <v>Elected</v>
      </c>
    </row>
    <row r="106" spans="1:30" x14ac:dyDescent="0.35">
      <c r="A106" s="291" t="s">
        <v>2977</v>
      </c>
      <c r="B106" s="291" t="s">
        <v>33</v>
      </c>
      <c r="C106" s="293">
        <v>1201</v>
      </c>
      <c r="D106" s="1">
        <v>29</v>
      </c>
      <c r="E106" s="1">
        <v>8</v>
      </c>
      <c r="F106" s="1">
        <v>5</v>
      </c>
      <c r="G106" s="1">
        <v>2</v>
      </c>
      <c r="H106" s="1">
        <v>17</v>
      </c>
      <c r="I106" s="1">
        <v>52</v>
      </c>
      <c r="J106" s="1">
        <v>110</v>
      </c>
      <c r="K106" s="1">
        <v>281</v>
      </c>
      <c r="L106" s="1">
        <v>161</v>
      </c>
      <c r="M106" s="1">
        <v>-77</v>
      </c>
      <c r="X106" t="str">
        <f t="shared" ref="X106" si="98">LEFT(MID(A106,FIND("(",A106)+1,LEN(A106)),FIND(")",MID(A106,FIND("(",A106)+1,LEN(A106)))-1)</f>
        <v>GRN</v>
      </c>
      <c r="Z106" t="str">
        <f t="shared" ref="Z106" si="99">Y107</f>
        <v>Elected</v>
      </c>
    </row>
    <row r="107" spans="1:30" x14ac:dyDescent="0.35">
      <c r="A107" s="291" t="s">
        <v>0</v>
      </c>
      <c r="B107" s="291" t="s">
        <v>0</v>
      </c>
      <c r="C107" s="293">
        <v>1201</v>
      </c>
      <c r="D107" s="2">
        <v>1230</v>
      </c>
      <c r="E107" s="2">
        <v>1238</v>
      </c>
      <c r="F107" s="2">
        <v>1243</v>
      </c>
      <c r="G107" s="2">
        <v>1245</v>
      </c>
      <c r="H107" s="2">
        <v>1262</v>
      </c>
      <c r="I107" s="2">
        <v>1314</v>
      </c>
      <c r="J107" s="2">
        <v>1424</v>
      </c>
      <c r="K107" s="2">
        <v>1705</v>
      </c>
      <c r="L107" s="2">
        <v>1866</v>
      </c>
      <c r="M107" s="2">
        <v>1789</v>
      </c>
      <c r="Y107" t="str">
        <f t="shared" ref="Y107" si="100">IF(EXACT(A106,UPPER(A106)),"Elected","Excluded")</f>
        <v>Elected</v>
      </c>
    </row>
    <row r="108" spans="1:30" x14ac:dyDescent="0.35">
      <c r="A108" s="291" t="s">
        <v>2972</v>
      </c>
      <c r="B108" s="291" t="s">
        <v>33</v>
      </c>
      <c r="C108" s="293">
        <v>2310</v>
      </c>
      <c r="D108" s="1">
        <v>-521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X108" t="str">
        <f t="shared" ref="X108" si="101">LEFT(MID(A108,FIND("(",A108)+1,LEN(A108)),FIND(")",MID(A108,FIND("(",A108)+1,LEN(A108)))-1)</f>
        <v>NON-P</v>
      </c>
      <c r="Z108" t="str">
        <f t="shared" ref="Z108" si="102">Y109</f>
        <v>Elected</v>
      </c>
      <c r="AA108" t="s">
        <v>2860</v>
      </c>
    </row>
    <row r="109" spans="1:30" x14ac:dyDescent="0.35">
      <c r="A109" s="291" t="s">
        <v>0</v>
      </c>
      <c r="B109" s="291" t="s">
        <v>0</v>
      </c>
      <c r="C109" s="293">
        <v>2310</v>
      </c>
      <c r="D109" s="2">
        <v>1789</v>
      </c>
      <c r="E109" s="2">
        <v>1789</v>
      </c>
      <c r="F109" s="2">
        <v>1789</v>
      </c>
      <c r="G109" s="2">
        <v>1789</v>
      </c>
      <c r="H109" s="2">
        <v>1789</v>
      </c>
      <c r="I109" s="2">
        <v>1789</v>
      </c>
      <c r="J109" s="2">
        <v>1789</v>
      </c>
      <c r="K109" s="2">
        <v>1789</v>
      </c>
      <c r="L109" s="2">
        <v>1789</v>
      </c>
      <c r="M109" s="2">
        <v>1789</v>
      </c>
      <c r="Y109" t="str">
        <f t="shared" ref="Y109" si="103">IF(EXACT(A108,UPPER(A108)),"Elected","Excluded")</f>
        <v>Elected</v>
      </c>
    </row>
    <row r="110" spans="1:30" x14ac:dyDescent="0.35">
      <c r="A110" s="291" t="s">
        <v>2619</v>
      </c>
      <c r="B110" s="291" t="s">
        <v>31</v>
      </c>
      <c r="C110" s="293">
        <v>203</v>
      </c>
      <c r="D110" s="1">
        <v>13</v>
      </c>
      <c r="E110" s="1">
        <v>2</v>
      </c>
      <c r="F110" s="1">
        <v>-218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X110" t="str">
        <f t="shared" ref="X110" si="104">LEFT(MID(A110,FIND("(",A110)+1,LEN(A110)),FIND(")",MID(A110,FIND("(",A110)+1,LEN(A110)))-1)</f>
        <v>FF</v>
      </c>
      <c r="Z110" t="str">
        <f t="shared" ref="Z110" si="105">Y111</f>
        <v>Excluded</v>
      </c>
    </row>
    <row r="111" spans="1:30" x14ac:dyDescent="0.35">
      <c r="A111" s="291" t="s">
        <v>0</v>
      </c>
      <c r="B111" s="291" t="s">
        <v>0</v>
      </c>
      <c r="C111" s="293">
        <v>203</v>
      </c>
      <c r="D111" s="2">
        <v>216</v>
      </c>
      <c r="E111" s="2">
        <v>218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Y111" t="str">
        <f t="shared" ref="Y111" si="106">IF(EXACT(A110,UPPER(A110)),"Elected","Excluded")</f>
        <v>Excluded</v>
      </c>
    </row>
    <row r="112" spans="1:30" x14ac:dyDescent="0.35">
      <c r="A112" s="291" t="s">
        <v>2620</v>
      </c>
      <c r="B112" s="291" t="s">
        <v>31</v>
      </c>
      <c r="C112" s="293">
        <v>862</v>
      </c>
      <c r="D112" s="1">
        <v>41</v>
      </c>
      <c r="E112" s="1">
        <v>3</v>
      </c>
      <c r="F112" s="1">
        <v>3</v>
      </c>
      <c r="G112" s="1">
        <v>11</v>
      </c>
      <c r="H112" s="1">
        <v>23</v>
      </c>
      <c r="I112" s="1">
        <v>176</v>
      </c>
      <c r="J112" s="1">
        <v>31</v>
      </c>
      <c r="K112" s="1">
        <v>-1150</v>
      </c>
      <c r="L112" s="1">
        <v>0</v>
      </c>
      <c r="M112" s="1">
        <v>0</v>
      </c>
      <c r="X112" t="str">
        <f t="shared" ref="X112" si="107">LEFT(MID(A112,FIND("(",A112)+1,LEN(A112)),FIND(")",MID(A112,FIND("(",A112)+1,LEN(A112)))-1)</f>
        <v>SD</v>
      </c>
      <c r="Z112" t="str">
        <f t="shared" ref="Z112" si="108">Y113</f>
        <v>Excluded</v>
      </c>
    </row>
    <row r="113" spans="1:26" x14ac:dyDescent="0.35">
      <c r="A113" s="291" t="s">
        <v>0</v>
      </c>
      <c r="B113" s="291" t="s">
        <v>0</v>
      </c>
      <c r="C113" s="293">
        <v>862</v>
      </c>
      <c r="D113" s="2">
        <v>903</v>
      </c>
      <c r="E113" s="2">
        <v>906</v>
      </c>
      <c r="F113" s="2">
        <v>909</v>
      </c>
      <c r="G113" s="2">
        <v>920</v>
      </c>
      <c r="H113" s="2">
        <v>943</v>
      </c>
      <c r="I113" s="2">
        <v>1119</v>
      </c>
      <c r="J113" s="2">
        <v>1150</v>
      </c>
      <c r="K113" s="2">
        <v>0</v>
      </c>
      <c r="L113" s="2">
        <v>0</v>
      </c>
      <c r="M113" s="2">
        <v>0</v>
      </c>
      <c r="Y113" t="str">
        <f t="shared" ref="Y113" si="109">IF(EXACT(A112,UPPER(A112)),"Elected","Excluded")</f>
        <v>Excluded</v>
      </c>
    </row>
    <row r="114" spans="1:26" x14ac:dyDescent="0.35">
      <c r="A114" s="291" t="s">
        <v>2983</v>
      </c>
      <c r="B114" s="291" t="s">
        <v>33</v>
      </c>
      <c r="C114" s="293">
        <v>1277</v>
      </c>
      <c r="D114" s="1">
        <v>63</v>
      </c>
      <c r="E114" s="1">
        <v>13</v>
      </c>
      <c r="F114" s="1">
        <v>8</v>
      </c>
      <c r="G114" s="1">
        <v>6</v>
      </c>
      <c r="H114" s="1">
        <v>29</v>
      </c>
      <c r="I114" s="1">
        <v>101</v>
      </c>
      <c r="J114" s="1">
        <v>105</v>
      </c>
      <c r="K114" s="1">
        <v>416</v>
      </c>
      <c r="L114" s="1">
        <v>-229</v>
      </c>
      <c r="M114" s="1">
        <v>0</v>
      </c>
      <c r="X114" t="str">
        <f t="shared" ref="X114" si="110">LEFT(MID(A114,FIND("(",A114)+1,LEN(A114)),FIND(")",MID(A114,FIND("(",A114)+1,LEN(A114)))-1)</f>
        <v>LAB</v>
      </c>
      <c r="Z114" t="str">
        <f t="shared" ref="Z114" si="111">Y115</f>
        <v>Elected</v>
      </c>
    </row>
    <row r="115" spans="1:26" x14ac:dyDescent="0.35">
      <c r="A115" s="291" t="s">
        <v>0</v>
      </c>
      <c r="B115" s="291" t="s">
        <v>0</v>
      </c>
      <c r="C115" s="293">
        <v>1277</v>
      </c>
      <c r="D115" s="2">
        <v>1340</v>
      </c>
      <c r="E115" s="2">
        <v>1353</v>
      </c>
      <c r="F115" s="2">
        <v>1361</v>
      </c>
      <c r="G115" s="2">
        <v>1367</v>
      </c>
      <c r="H115" s="2">
        <v>1396</v>
      </c>
      <c r="I115" s="2">
        <v>1497</v>
      </c>
      <c r="J115" s="2">
        <v>1602</v>
      </c>
      <c r="K115" s="2">
        <v>2018</v>
      </c>
      <c r="L115" s="2">
        <v>1789</v>
      </c>
      <c r="M115" s="2">
        <v>1789</v>
      </c>
      <c r="Y115" t="str">
        <f t="shared" ref="Y115" si="112">IF(EXACT(A114,UPPER(A114)),"Elected","Excluded")</f>
        <v>Elected</v>
      </c>
    </row>
    <row r="116" spans="1:26" x14ac:dyDescent="0.35">
      <c r="A116" s="291" t="s">
        <v>2621</v>
      </c>
      <c r="B116" s="291" t="s">
        <v>33</v>
      </c>
      <c r="C116" s="293">
        <v>779</v>
      </c>
      <c r="D116" s="1">
        <v>44</v>
      </c>
      <c r="E116" s="1">
        <v>44</v>
      </c>
      <c r="F116" s="1">
        <v>19</v>
      </c>
      <c r="G116" s="1">
        <v>7</v>
      </c>
      <c r="H116" s="1">
        <v>7</v>
      </c>
      <c r="I116" s="1">
        <v>23</v>
      </c>
      <c r="J116" s="1">
        <v>-923</v>
      </c>
      <c r="K116" s="1">
        <v>0</v>
      </c>
      <c r="L116" s="1">
        <v>0</v>
      </c>
      <c r="M116" s="1">
        <v>0</v>
      </c>
      <c r="X116" t="str">
        <f t="shared" ref="X116" si="113">LEFT(MID(A116,FIND("(",A116)+1,LEN(A116)),FIND(")",MID(A116,FIND("(",A116)+1,LEN(A116)))-1)</f>
        <v>FG</v>
      </c>
      <c r="Z116" t="str">
        <f t="shared" ref="Z116" si="114">Y117</f>
        <v>Excluded</v>
      </c>
    </row>
    <row r="117" spans="1:26" x14ac:dyDescent="0.35">
      <c r="A117" s="291" t="s">
        <v>0</v>
      </c>
      <c r="B117" s="291" t="s">
        <v>0</v>
      </c>
      <c r="C117" s="293">
        <v>779</v>
      </c>
      <c r="D117" s="2">
        <v>823</v>
      </c>
      <c r="E117" s="2">
        <v>867</v>
      </c>
      <c r="F117" s="2">
        <v>886</v>
      </c>
      <c r="G117" s="2">
        <v>893</v>
      </c>
      <c r="H117" s="2">
        <v>900</v>
      </c>
      <c r="I117" s="2">
        <v>923</v>
      </c>
      <c r="J117" s="2">
        <v>0</v>
      </c>
      <c r="K117" s="2">
        <v>0</v>
      </c>
      <c r="L117" s="2">
        <v>0</v>
      </c>
      <c r="M117" s="2">
        <v>0</v>
      </c>
      <c r="Y117" t="str">
        <f t="shared" ref="Y117" si="115">IF(EXACT(A116,UPPER(A116)),"Elected","Excluded")</f>
        <v>Excluded</v>
      </c>
    </row>
    <row r="118" spans="1:26" x14ac:dyDescent="0.35">
      <c r="A118" s="291" t="s">
        <v>2622</v>
      </c>
      <c r="B118" s="291" t="s">
        <v>33</v>
      </c>
      <c r="C118" s="293">
        <v>1937</v>
      </c>
      <c r="D118" s="1">
        <v>0</v>
      </c>
      <c r="E118" s="1">
        <v>-148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X118" t="str">
        <f t="shared" ref="X118" si="116">LEFT(MID(A118,FIND("(",A118)+1,LEN(A118)),FIND(")",MID(A118,FIND("(",A118)+1,LEN(A118)))-1)</f>
        <v>FG</v>
      </c>
      <c r="Z118" t="str">
        <f t="shared" ref="Z118" si="117">Y119</f>
        <v>Elected</v>
      </c>
    </row>
    <row r="119" spans="1:26" x14ac:dyDescent="0.35">
      <c r="A119" s="291" t="s">
        <v>0</v>
      </c>
      <c r="B119" s="291" t="s">
        <v>0</v>
      </c>
      <c r="C119" s="293">
        <v>1937</v>
      </c>
      <c r="D119" s="2">
        <v>1937</v>
      </c>
      <c r="E119" s="2">
        <v>1789</v>
      </c>
      <c r="F119" s="2">
        <v>1789</v>
      </c>
      <c r="G119" s="2">
        <v>1789</v>
      </c>
      <c r="H119" s="2">
        <v>1789</v>
      </c>
      <c r="I119" s="2">
        <v>1789</v>
      </c>
      <c r="J119" s="2">
        <v>1789</v>
      </c>
      <c r="K119" s="2">
        <v>1789</v>
      </c>
      <c r="L119" s="2">
        <v>1789</v>
      </c>
      <c r="M119" s="2">
        <v>1789</v>
      </c>
      <c r="Y119" t="str">
        <f t="shared" ref="Y119" si="118">IF(EXACT(A118,UPPER(A118)),"Elected","Excluded")</f>
        <v>Elected</v>
      </c>
    </row>
    <row r="120" spans="1:26" x14ac:dyDescent="0.35">
      <c r="A120" s="291" t="s">
        <v>2623</v>
      </c>
      <c r="B120" s="291" t="s">
        <v>33</v>
      </c>
      <c r="C120" s="293">
        <v>204</v>
      </c>
      <c r="D120" s="1">
        <v>25</v>
      </c>
      <c r="E120" s="1">
        <v>0</v>
      </c>
      <c r="F120" s="1">
        <v>4</v>
      </c>
      <c r="G120" s="1">
        <v>-233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X120" t="str">
        <f t="shared" ref="X120" si="119">LEFT(MID(A120,FIND("(",A120)+1,LEN(A120)),FIND(")",MID(A120,FIND("(",A120)+1,LEN(A120)))-1)</f>
        <v>TIP</v>
      </c>
      <c r="Z120" t="str">
        <f t="shared" ref="Z120" si="120">Y121</f>
        <v>Excluded</v>
      </c>
    </row>
    <row r="121" spans="1:26" x14ac:dyDescent="0.35">
      <c r="A121" s="291" t="s">
        <v>0</v>
      </c>
      <c r="B121" s="291" t="s">
        <v>0</v>
      </c>
      <c r="C121" s="293">
        <v>204</v>
      </c>
      <c r="D121" s="2">
        <v>229</v>
      </c>
      <c r="E121" s="2">
        <v>229</v>
      </c>
      <c r="F121" s="2">
        <v>233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Y121" t="str">
        <f t="shared" ref="Y121" si="121">IF(EXACT(A120,UPPER(A120)),"Elected","Excluded")</f>
        <v>Excluded</v>
      </c>
    </row>
    <row r="122" spans="1:26" x14ac:dyDescent="0.35">
      <c r="A122" s="291" t="s">
        <v>2624</v>
      </c>
      <c r="B122" s="291" t="s">
        <v>33</v>
      </c>
      <c r="C122" s="293">
        <v>324</v>
      </c>
      <c r="D122" s="1">
        <v>44</v>
      </c>
      <c r="E122" s="1">
        <v>1</v>
      </c>
      <c r="F122" s="1">
        <v>5</v>
      </c>
      <c r="G122" s="1">
        <v>8</v>
      </c>
      <c r="H122" s="1">
        <v>-382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X122" t="str">
        <f t="shared" ref="X122" si="122">LEFT(MID(A122,FIND("(",A122)+1,LEN(A122)),FIND(")",MID(A122,FIND("(",A122)+1,LEN(A122)))-1)</f>
        <v>SF</v>
      </c>
      <c r="Z122" t="str">
        <f t="shared" ref="Z122" si="123">Y123</f>
        <v>Excluded</v>
      </c>
    </row>
    <row r="123" spans="1:26" x14ac:dyDescent="0.35">
      <c r="A123" s="291" t="s">
        <v>0</v>
      </c>
      <c r="B123" s="291" t="s">
        <v>0</v>
      </c>
      <c r="C123" s="293">
        <v>324</v>
      </c>
      <c r="D123" s="2">
        <v>368</v>
      </c>
      <c r="E123" s="2">
        <v>369</v>
      </c>
      <c r="F123" s="2">
        <v>374</v>
      </c>
      <c r="G123" s="2">
        <v>382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Y123" t="str">
        <f t="shared" ref="Y123" si="124">IF(EXACT(A122,UPPER(A122)),"Elected","Excluded")</f>
        <v>Excluded</v>
      </c>
    </row>
    <row r="124" spans="1:26" x14ac:dyDescent="0.35">
      <c r="A124" s="291" t="s">
        <v>47</v>
      </c>
      <c r="B124" s="291" t="s">
        <v>0</v>
      </c>
      <c r="C124" s="292">
        <v>0</v>
      </c>
      <c r="D124" s="1">
        <f>(D96+D98+D100+D102+D104+D106+D108+D110+D112+D114+D116+D118+D120+D122)*(-1)</f>
        <v>0</v>
      </c>
      <c r="E124" s="1">
        <f t="shared" ref="E124:M124" si="125">(E96+E98+E100+E102+E104+E106+E108+E110+E112+E114+E116+E118+E120+E122)*(-1)</f>
        <v>0</v>
      </c>
      <c r="F124" s="1">
        <f t="shared" si="125"/>
        <v>14</v>
      </c>
      <c r="G124" s="1">
        <f t="shared" si="125"/>
        <v>55</v>
      </c>
      <c r="H124" s="1">
        <f t="shared" si="125"/>
        <v>39</v>
      </c>
      <c r="I124" s="1">
        <f t="shared" si="125"/>
        <v>265</v>
      </c>
      <c r="J124" s="1">
        <f t="shared" si="125"/>
        <v>105</v>
      </c>
      <c r="K124" s="1">
        <f t="shared" si="125"/>
        <v>188</v>
      </c>
      <c r="L124" s="1">
        <f t="shared" si="125"/>
        <v>0</v>
      </c>
      <c r="M124" s="1">
        <f t="shared" si="125"/>
        <v>16</v>
      </c>
    </row>
    <row r="125" spans="1:26" x14ac:dyDescent="0.35">
      <c r="A125" s="291" t="s">
        <v>0</v>
      </c>
      <c r="B125" s="291" t="s">
        <v>0</v>
      </c>
      <c r="C125" s="293">
        <v>0</v>
      </c>
      <c r="D125" s="2">
        <v>0</v>
      </c>
      <c r="E125" s="2">
        <v>0</v>
      </c>
      <c r="F125" s="2">
        <v>14</v>
      </c>
      <c r="G125" s="2">
        <v>69</v>
      </c>
      <c r="H125" s="2">
        <v>108</v>
      </c>
      <c r="I125" s="2">
        <v>373</v>
      </c>
      <c r="J125" s="2">
        <v>478</v>
      </c>
      <c r="K125" s="2">
        <v>666</v>
      </c>
      <c r="L125" s="2">
        <v>666</v>
      </c>
      <c r="M125" s="2">
        <v>682</v>
      </c>
    </row>
    <row r="126" spans="1:26" x14ac:dyDescent="0.35">
      <c r="A126" t="s">
        <v>48</v>
      </c>
      <c r="B126" t="s">
        <v>0</v>
      </c>
      <c r="C126" s="2">
        <v>14311</v>
      </c>
      <c r="D126" s="2">
        <v>14311</v>
      </c>
      <c r="E126" s="2">
        <v>14311</v>
      </c>
      <c r="F126" s="2">
        <v>14311</v>
      </c>
      <c r="G126" s="2">
        <v>14311</v>
      </c>
      <c r="H126" s="2">
        <v>14311</v>
      </c>
      <c r="I126" s="2">
        <v>14311</v>
      </c>
      <c r="J126" s="2">
        <v>14311</v>
      </c>
      <c r="K126" s="2">
        <v>14311</v>
      </c>
      <c r="L126" s="2">
        <v>14311</v>
      </c>
      <c r="M126" s="2">
        <v>14311</v>
      </c>
    </row>
    <row r="130" spans="1:3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</row>
    <row r="131" spans="1:3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</row>
    <row r="132" spans="1:3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</row>
    <row r="133" spans="1:3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</row>
    <row r="134" spans="1:3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</row>
    <row r="135" spans="1:3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</row>
    <row r="136" spans="1:3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</row>
    <row r="137" spans="1:37" x14ac:dyDescent="0.35">
      <c r="A137" s="291" t="s">
        <v>59</v>
      </c>
      <c r="B137" s="291" t="s">
        <v>2</v>
      </c>
      <c r="C137" s="291" t="s">
        <v>3</v>
      </c>
      <c r="D137" t="s">
        <v>4</v>
      </c>
      <c r="E137" t="s">
        <v>5</v>
      </c>
      <c r="F137" t="s">
        <v>6</v>
      </c>
      <c r="G137" t="s">
        <v>7</v>
      </c>
      <c r="H137" t="s">
        <v>8</v>
      </c>
      <c r="I137" t="s">
        <v>9</v>
      </c>
      <c r="J137" t="s">
        <v>10</v>
      </c>
      <c r="K137" t="s">
        <v>11</v>
      </c>
      <c r="L137" t="s">
        <v>12</v>
      </c>
      <c r="M137" t="s">
        <v>13</v>
      </c>
    </row>
    <row r="138" spans="1:37" x14ac:dyDescent="0.35">
      <c r="A138" s="291" t="s">
        <v>0</v>
      </c>
      <c r="B138" s="291" t="s">
        <v>0</v>
      </c>
      <c r="C138" s="291" t="s">
        <v>17</v>
      </c>
      <c r="D138" t="s">
        <v>785</v>
      </c>
      <c r="E138" t="s">
        <v>2625</v>
      </c>
      <c r="F138" t="s">
        <v>786</v>
      </c>
      <c r="G138" t="s">
        <v>787</v>
      </c>
      <c r="H138" t="s">
        <v>788</v>
      </c>
      <c r="I138" t="s">
        <v>789</v>
      </c>
      <c r="J138" t="s">
        <v>790</v>
      </c>
      <c r="K138" t="s">
        <v>791</v>
      </c>
      <c r="L138" t="s">
        <v>792</v>
      </c>
      <c r="M138" t="s">
        <v>793</v>
      </c>
      <c r="AB138" t="s">
        <v>2526</v>
      </c>
      <c r="AC138" t="s">
        <v>2525</v>
      </c>
      <c r="AD138" t="s">
        <v>2524</v>
      </c>
      <c r="AE138" t="s">
        <v>2523</v>
      </c>
      <c r="AF138" t="s">
        <v>759</v>
      </c>
      <c r="AG138" t="s">
        <v>2522</v>
      </c>
      <c r="AH138" t="s">
        <v>2521</v>
      </c>
      <c r="AI138" t="s">
        <v>2520</v>
      </c>
      <c r="AJ138" t="s">
        <v>2519</v>
      </c>
      <c r="AK138" t="s">
        <v>2518</v>
      </c>
    </row>
    <row r="139" spans="1:37" x14ac:dyDescent="0.35">
      <c r="A139" s="291" t="s">
        <v>2626</v>
      </c>
      <c r="B139" s="291" t="s">
        <v>31</v>
      </c>
      <c r="C139" s="293">
        <v>1241</v>
      </c>
      <c r="D139" s="1">
        <v>10</v>
      </c>
      <c r="E139" s="1">
        <v>6</v>
      </c>
      <c r="F139" s="1">
        <v>13</v>
      </c>
      <c r="G139" s="1">
        <v>30</v>
      </c>
      <c r="H139" s="1">
        <v>81</v>
      </c>
      <c r="I139" s="1">
        <v>16</v>
      </c>
      <c r="J139" s="1">
        <v>5</v>
      </c>
      <c r="K139" s="1">
        <v>451</v>
      </c>
      <c r="L139" s="1">
        <v>-194</v>
      </c>
      <c r="M139" s="1">
        <v>0</v>
      </c>
      <c r="X139" t="str">
        <f>LEFT(MID(A139,FIND("(",A139)+1,LEN(A139)),FIND(")",MID(A139,FIND("(",A139)+1,LEN(A139)))-1)</f>
        <v>FG</v>
      </c>
      <c r="Z139" t="str">
        <f>Y140</f>
        <v>Elected</v>
      </c>
      <c r="AB139">
        <v>7</v>
      </c>
      <c r="AC139" s="238">
        <v>32023</v>
      </c>
      <c r="AD139" s="238">
        <f>AH139+AF139</f>
        <v>13449</v>
      </c>
      <c r="AE139" s="227">
        <f>SUM(AD139/AC139*100)</f>
        <v>41.997938981357144</v>
      </c>
      <c r="AF139">
        <v>184</v>
      </c>
      <c r="AG139" s="227">
        <f>SUM(AF139/AC139*100)</f>
        <v>0.57458701558254999</v>
      </c>
      <c r="AH139" s="238">
        <v>13265</v>
      </c>
      <c r="AI139">
        <v>15</v>
      </c>
      <c r="AJ139">
        <v>7</v>
      </c>
      <c r="AK139" s="227">
        <f>SUM(AJ139/AI139*100)</f>
        <v>46.666666666666664</v>
      </c>
    </row>
    <row r="140" spans="1:37" x14ac:dyDescent="0.35">
      <c r="A140" s="291" t="s">
        <v>0</v>
      </c>
      <c r="B140" s="291" t="s">
        <v>0</v>
      </c>
      <c r="C140" s="293">
        <v>1241</v>
      </c>
      <c r="D140" s="2">
        <v>1251</v>
      </c>
      <c r="E140" s="2">
        <v>1257</v>
      </c>
      <c r="F140" s="2">
        <v>1270</v>
      </c>
      <c r="G140" s="2">
        <v>1300</v>
      </c>
      <c r="H140" s="2">
        <v>1381</v>
      </c>
      <c r="I140" s="2">
        <v>1397</v>
      </c>
      <c r="J140" s="2">
        <v>1402</v>
      </c>
      <c r="K140" s="2">
        <v>1853</v>
      </c>
      <c r="L140" s="2">
        <v>1659</v>
      </c>
      <c r="M140" s="2">
        <v>1659</v>
      </c>
      <c r="Y140" t="str">
        <f>IF(EXACT(A139,UPPER(A139)),"Elected","Excluded")</f>
        <v>Elected</v>
      </c>
    </row>
    <row r="141" spans="1:37" x14ac:dyDescent="0.35">
      <c r="A141" s="291" t="s">
        <v>2627</v>
      </c>
      <c r="B141" s="291" t="s">
        <v>31</v>
      </c>
      <c r="C141" s="293">
        <v>686</v>
      </c>
      <c r="D141" s="1">
        <v>7</v>
      </c>
      <c r="E141" s="1">
        <v>5</v>
      </c>
      <c r="F141" s="1">
        <v>10</v>
      </c>
      <c r="G141" s="1">
        <v>57</v>
      </c>
      <c r="H141" s="1">
        <v>-765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X141" t="str">
        <f t="shared" ref="X141" si="126">LEFT(MID(A141,FIND("(",A141)+1,LEN(A141)),FIND(")",MID(A141,FIND("(",A141)+1,LEN(A141)))-1)</f>
        <v>SD</v>
      </c>
      <c r="Z141" t="str">
        <f>Y142</f>
        <v>Excluded</v>
      </c>
      <c r="AC141" t="s">
        <v>3692</v>
      </c>
      <c r="AD141" t="s">
        <v>3693</v>
      </c>
    </row>
    <row r="142" spans="1:37" x14ac:dyDescent="0.35">
      <c r="A142" s="291" t="s">
        <v>0</v>
      </c>
      <c r="B142" s="291" t="s">
        <v>0</v>
      </c>
      <c r="C142" s="293">
        <v>686</v>
      </c>
      <c r="D142" s="2">
        <v>693</v>
      </c>
      <c r="E142" s="2">
        <v>698</v>
      </c>
      <c r="F142" s="2">
        <v>708</v>
      </c>
      <c r="G142" s="2">
        <v>765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Y142" t="str">
        <f t="shared" ref="Y142" si="127">IF(EXACT(A141,UPPER(A141)),"Elected","Excluded")</f>
        <v>Excluded</v>
      </c>
      <c r="AC142">
        <v>5</v>
      </c>
      <c r="AD142">
        <v>5</v>
      </c>
    </row>
    <row r="143" spans="1:37" x14ac:dyDescent="0.35">
      <c r="A143" s="291" t="s">
        <v>2628</v>
      </c>
      <c r="B143" s="291" t="s">
        <v>33</v>
      </c>
      <c r="C143" s="293">
        <v>1605</v>
      </c>
      <c r="D143" s="1">
        <v>20</v>
      </c>
      <c r="E143" s="1">
        <v>9</v>
      </c>
      <c r="F143" s="1">
        <v>10</v>
      </c>
      <c r="G143" s="1">
        <v>20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-5</v>
      </c>
      <c r="X143" t="str">
        <f t="shared" ref="X143" si="128">LEFT(MID(A143,FIND("(",A143)+1,LEN(A143)),FIND(")",MID(A143,FIND("(",A143)+1,LEN(A143)))-1)</f>
        <v>FG</v>
      </c>
      <c r="Z143" t="str">
        <f t="shared" ref="Z143" si="129">Y144</f>
        <v>Elected</v>
      </c>
    </row>
    <row r="144" spans="1:37" x14ac:dyDescent="0.35">
      <c r="A144" s="291" t="s">
        <v>0</v>
      </c>
      <c r="B144" s="291" t="s">
        <v>0</v>
      </c>
      <c r="C144" s="293">
        <v>1605</v>
      </c>
      <c r="D144" s="2">
        <v>1625</v>
      </c>
      <c r="E144" s="2">
        <v>1634</v>
      </c>
      <c r="F144" s="2">
        <v>1644</v>
      </c>
      <c r="G144" s="2">
        <v>1664</v>
      </c>
      <c r="H144" s="2">
        <v>1664</v>
      </c>
      <c r="I144" s="2">
        <v>1664</v>
      </c>
      <c r="J144" s="2">
        <v>1664</v>
      </c>
      <c r="K144" s="2">
        <v>1664</v>
      </c>
      <c r="L144" s="2">
        <v>1664</v>
      </c>
      <c r="M144" s="2">
        <v>1659</v>
      </c>
      <c r="Y144" t="str">
        <f t="shared" ref="Y144" si="130">IF(EXACT(A143,UPPER(A143)),"Elected","Excluded")</f>
        <v>Elected</v>
      </c>
    </row>
    <row r="145" spans="1:26" x14ac:dyDescent="0.35">
      <c r="A145" s="291" t="s">
        <v>2991</v>
      </c>
      <c r="B145" s="291" t="s">
        <v>31</v>
      </c>
      <c r="C145" s="293">
        <v>344</v>
      </c>
      <c r="D145" s="1">
        <v>2</v>
      </c>
      <c r="E145" s="1">
        <v>43</v>
      </c>
      <c r="F145" s="1">
        <v>-389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X145" t="str">
        <f t="shared" ref="X145" si="131">LEFT(MID(A145,FIND("(",A145)+1,LEN(A145)),FIND(")",MID(A145,FIND("(",A145)+1,LEN(A145)))-1)</f>
        <v>NON-P</v>
      </c>
      <c r="Z145" t="str">
        <f t="shared" ref="Z145" si="132">Y146</f>
        <v>Excluded</v>
      </c>
    </row>
    <row r="146" spans="1:26" x14ac:dyDescent="0.35">
      <c r="A146" s="291" t="s">
        <v>0</v>
      </c>
      <c r="B146" s="291" t="s">
        <v>0</v>
      </c>
      <c r="C146" s="293">
        <v>344</v>
      </c>
      <c r="D146" s="2">
        <v>346</v>
      </c>
      <c r="E146" s="2">
        <v>389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Y146" t="str">
        <f t="shared" ref="Y146" si="133">IF(EXACT(A145,UPPER(A145)),"Elected","Excluded")</f>
        <v>Excluded</v>
      </c>
    </row>
    <row r="147" spans="1:26" x14ac:dyDescent="0.35">
      <c r="A147" s="291" t="s">
        <v>2984</v>
      </c>
      <c r="B147" s="291" t="s">
        <v>33</v>
      </c>
      <c r="C147" s="293">
        <v>393</v>
      </c>
      <c r="D147" s="1">
        <v>21</v>
      </c>
      <c r="E147" s="1">
        <v>2</v>
      </c>
      <c r="F147" s="1">
        <v>15</v>
      </c>
      <c r="G147" s="1">
        <v>-431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X147" t="str">
        <f t="shared" ref="X147" si="134">LEFT(MID(A147,FIND("(",A147)+1,LEN(A147)),FIND(")",MID(A147,FIND("(",A147)+1,LEN(A147)))-1)</f>
        <v>LAB</v>
      </c>
      <c r="Z147" t="str">
        <f>Y148</f>
        <v>Excluded</v>
      </c>
    </row>
    <row r="148" spans="1:26" x14ac:dyDescent="0.35">
      <c r="A148" s="291" t="s">
        <v>0</v>
      </c>
      <c r="B148" s="291" t="s">
        <v>0</v>
      </c>
      <c r="C148" s="293">
        <v>393</v>
      </c>
      <c r="D148" s="2">
        <v>414</v>
      </c>
      <c r="E148" s="2">
        <v>416</v>
      </c>
      <c r="F148" s="2">
        <v>431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Y148" t="str">
        <f t="shared" ref="Y148" si="135">IF(EXACT(A147,UPPER(A147)),"Elected","Excluded")</f>
        <v>Excluded</v>
      </c>
    </row>
    <row r="149" spans="1:26" x14ac:dyDescent="0.35">
      <c r="A149" s="291" t="s">
        <v>2629</v>
      </c>
      <c r="B149" s="291" t="s">
        <v>33</v>
      </c>
      <c r="C149" s="293">
        <v>897</v>
      </c>
      <c r="D149" s="1">
        <v>5</v>
      </c>
      <c r="E149" s="1">
        <v>4</v>
      </c>
      <c r="F149" s="1">
        <v>18</v>
      </c>
      <c r="G149" s="1">
        <v>38</v>
      </c>
      <c r="H149" s="1">
        <v>66</v>
      </c>
      <c r="I149" s="1">
        <v>56</v>
      </c>
      <c r="J149" s="1">
        <v>26</v>
      </c>
      <c r="K149" s="1">
        <v>29</v>
      </c>
      <c r="L149" s="1">
        <v>20</v>
      </c>
      <c r="M149" s="1">
        <v>1</v>
      </c>
      <c r="X149" t="str">
        <f t="shared" ref="X149" si="136">LEFT(MID(A149,FIND("(",A149)+1,LEN(A149)),FIND(")",MID(A149,FIND("(",A149)+1,LEN(A149)))-1)</f>
        <v>SF</v>
      </c>
      <c r="Z149" t="str">
        <f t="shared" ref="Z149" si="137">Y150</f>
        <v>Excluded</v>
      </c>
    </row>
    <row r="150" spans="1:26" x14ac:dyDescent="0.35">
      <c r="A150" s="291" t="s">
        <v>0</v>
      </c>
      <c r="B150" s="291" t="s">
        <v>0</v>
      </c>
      <c r="C150" s="293">
        <v>897</v>
      </c>
      <c r="D150" s="2">
        <v>902</v>
      </c>
      <c r="E150" s="2">
        <v>906</v>
      </c>
      <c r="F150" s="2">
        <v>924</v>
      </c>
      <c r="G150" s="2">
        <v>962</v>
      </c>
      <c r="H150" s="2">
        <v>1028</v>
      </c>
      <c r="I150" s="2">
        <v>1084</v>
      </c>
      <c r="J150" s="2">
        <v>1110</v>
      </c>
      <c r="K150" s="2">
        <v>1139</v>
      </c>
      <c r="L150" s="2">
        <v>1159</v>
      </c>
      <c r="M150" s="2">
        <v>1160</v>
      </c>
      <c r="Y150" t="str">
        <f t="shared" ref="Y150" si="138">IF(EXACT(A149,UPPER(A149)),"Elected","Excluded")</f>
        <v>Excluded</v>
      </c>
    </row>
    <row r="151" spans="1:26" x14ac:dyDescent="0.35">
      <c r="A151" s="291" t="s">
        <v>2992</v>
      </c>
      <c r="B151" s="291" t="s">
        <v>33</v>
      </c>
      <c r="C151" s="293">
        <v>1261</v>
      </c>
      <c r="D151" s="1">
        <v>10</v>
      </c>
      <c r="E151" s="1">
        <v>26</v>
      </c>
      <c r="F151" s="1">
        <v>141</v>
      </c>
      <c r="G151" s="1">
        <v>69</v>
      </c>
      <c r="H151" s="1">
        <v>81</v>
      </c>
      <c r="I151" s="1">
        <v>246</v>
      </c>
      <c r="J151" s="1">
        <v>-175</v>
      </c>
      <c r="K151" s="1">
        <v>0</v>
      </c>
      <c r="L151" s="1">
        <v>0</v>
      </c>
      <c r="M151" s="1">
        <v>0</v>
      </c>
      <c r="X151" t="str">
        <f t="shared" ref="X151" si="139">LEFT(MID(A151,FIND("(",A151)+1,LEN(A151)),FIND(")",MID(A151,FIND("(",A151)+1,LEN(A151)))-1)</f>
        <v>NON-P</v>
      </c>
      <c r="Z151" t="str">
        <f t="shared" ref="Z151" si="140">Y152</f>
        <v>Elected</v>
      </c>
    </row>
    <row r="152" spans="1:26" x14ac:dyDescent="0.35">
      <c r="A152" s="291" t="s">
        <v>0</v>
      </c>
      <c r="B152" s="291" t="s">
        <v>0</v>
      </c>
      <c r="C152" s="293">
        <v>1261</v>
      </c>
      <c r="D152" s="2">
        <v>1271</v>
      </c>
      <c r="E152" s="2">
        <v>1297</v>
      </c>
      <c r="F152" s="2">
        <v>1438</v>
      </c>
      <c r="G152" s="2">
        <v>1507</v>
      </c>
      <c r="H152" s="2">
        <v>1588</v>
      </c>
      <c r="I152" s="2">
        <v>1834</v>
      </c>
      <c r="J152" s="2">
        <v>1659</v>
      </c>
      <c r="K152" s="2">
        <v>1659</v>
      </c>
      <c r="L152" s="2">
        <v>1659</v>
      </c>
      <c r="M152" s="2">
        <v>1659</v>
      </c>
      <c r="Y152" t="str">
        <f t="shared" ref="Y152" si="141">IF(EXACT(A151,UPPER(A151)),"Elected","Excluded")</f>
        <v>Elected</v>
      </c>
    </row>
    <row r="153" spans="1:26" x14ac:dyDescent="0.35">
      <c r="A153" s="291" t="s">
        <v>2630</v>
      </c>
      <c r="B153" s="291" t="s">
        <v>33</v>
      </c>
      <c r="C153" s="293">
        <v>1587</v>
      </c>
      <c r="D153" s="1">
        <v>15</v>
      </c>
      <c r="E153" s="1">
        <v>11</v>
      </c>
      <c r="F153" s="1">
        <v>10</v>
      </c>
      <c r="G153" s="1">
        <v>40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X153" t="str">
        <f t="shared" ref="X153" si="142">LEFT(MID(A153,FIND("(",A153)+1,LEN(A153)),FIND(")",MID(A153,FIND("(",A153)+1,LEN(A153)))-1)</f>
        <v>FG</v>
      </c>
      <c r="Z153" t="str">
        <f t="shared" ref="Z153" si="143">Y154</f>
        <v>Elected</v>
      </c>
    </row>
    <row r="154" spans="1:26" x14ac:dyDescent="0.35">
      <c r="A154" s="291" t="s">
        <v>0</v>
      </c>
      <c r="B154" s="291" t="s">
        <v>0</v>
      </c>
      <c r="C154" s="293">
        <v>1587</v>
      </c>
      <c r="D154" s="2">
        <v>1602</v>
      </c>
      <c r="E154" s="2">
        <v>1613</v>
      </c>
      <c r="F154" s="2">
        <v>1623</v>
      </c>
      <c r="G154" s="2">
        <v>1663</v>
      </c>
      <c r="H154" s="2">
        <v>1663</v>
      </c>
      <c r="I154" s="2">
        <v>1663</v>
      </c>
      <c r="J154" s="2">
        <v>1663</v>
      </c>
      <c r="K154" s="2">
        <v>1663</v>
      </c>
      <c r="L154" s="2">
        <v>1663</v>
      </c>
      <c r="M154" s="2">
        <v>1663</v>
      </c>
      <c r="Y154" t="str">
        <f t="shared" ref="Y154" si="144">IF(EXACT(A153,UPPER(A153)),"Elected","Excluded")</f>
        <v>Elected</v>
      </c>
    </row>
    <row r="155" spans="1:26" x14ac:dyDescent="0.35">
      <c r="A155" s="291" t="s">
        <v>2631</v>
      </c>
      <c r="B155" s="291" t="s">
        <v>31</v>
      </c>
      <c r="C155" s="293">
        <v>864</v>
      </c>
      <c r="D155" s="1">
        <v>6</v>
      </c>
      <c r="E155" s="1">
        <v>17</v>
      </c>
      <c r="F155" s="1">
        <v>12</v>
      </c>
      <c r="G155" s="1">
        <v>18</v>
      </c>
      <c r="H155" s="1">
        <v>37</v>
      </c>
      <c r="I155" s="1">
        <v>29</v>
      </c>
      <c r="J155" s="1">
        <v>3</v>
      </c>
      <c r="K155" s="1">
        <v>-986</v>
      </c>
      <c r="L155" s="1">
        <v>0</v>
      </c>
      <c r="M155" s="1">
        <v>0</v>
      </c>
      <c r="X155" t="str">
        <f t="shared" ref="X155" si="145">LEFT(MID(A155,FIND("(",A155)+1,LEN(A155)),FIND(")",MID(A155,FIND("(",A155)+1,LEN(A155)))-1)</f>
        <v>FF</v>
      </c>
      <c r="Z155" t="str">
        <f t="shared" ref="Z155" si="146">Y156</f>
        <v>Excluded</v>
      </c>
    </row>
    <row r="156" spans="1:26" x14ac:dyDescent="0.35">
      <c r="A156" s="291" t="s">
        <v>0</v>
      </c>
      <c r="B156" s="291" t="s">
        <v>0</v>
      </c>
      <c r="C156" s="293">
        <v>864</v>
      </c>
      <c r="D156" s="2">
        <v>870</v>
      </c>
      <c r="E156" s="2">
        <v>887</v>
      </c>
      <c r="F156" s="2">
        <v>899</v>
      </c>
      <c r="G156" s="2">
        <v>917</v>
      </c>
      <c r="H156" s="2">
        <v>954</v>
      </c>
      <c r="I156" s="2">
        <v>983</v>
      </c>
      <c r="J156" s="2">
        <v>986</v>
      </c>
      <c r="K156" s="2">
        <v>0</v>
      </c>
      <c r="L156" s="2">
        <v>0</v>
      </c>
      <c r="M156" s="2">
        <v>0</v>
      </c>
      <c r="Y156" t="str">
        <f t="shared" ref="Y156" si="147">IF(EXACT(A155,UPPER(A155)),"Elected","Excluded")</f>
        <v>Excluded</v>
      </c>
    </row>
    <row r="157" spans="1:26" x14ac:dyDescent="0.35">
      <c r="A157" s="291" t="s">
        <v>2993</v>
      </c>
      <c r="B157" s="291" t="s">
        <v>31</v>
      </c>
      <c r="C157" s="293">
        <v>58</v>
      </c>
      <c r="D157" s="1">
        <v>1</v>
      </c>
      <c r="E157" s="1">
        <v>-59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X157" t="str">
        <f t="shared" ref="X157" si="148">LEFT(MID(A157,FIND("(",A157)+1,LEN(A157)),FIND(")",MID(A157,FIND("(",A157)+1,LEN(A157)))-1)</f>
        <v>NON-P</v>
      </c>
      <c r="Z157" t="str">
        <f t="shared" ref="Z157" si="149">Y158</f>
        <v>Excluded</v>
      </c>
    </row>
    <row r="158" spans="1:26" x14ac:dyDescent="0.35">
      <c r="A158" s="291" t="s">
        <v>0</v>
      </c>
      <c r="B158" s="291" t="s">
        <v>0</v>
      </c>
      <c r="C158" s="293">
        <v>58</v>
      </c>
      <c r="D158" s="2">
        <v>59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Y158" t="str">
        <f t="shared" ref="Y158" si="150">IF(EXACT(A157,UPPER(A157)),"Elected","Excluded")</f>
        <v>Excluded</v>
      </c>
    </row>
    <row r="159" spans="1:26" x14ac:dyDescent="0.35">
      <c r="A159" s="291" t="s">
        <v>2994</v>
      </c>
      <c r="B159" s="291" t="s">
        <v>33</v>
      </c>
      <c r="C159" s="293">
        <v>208</v>
      </c>
      <c r="D159" s="1">
        <v>1</v>
      </c>
      <c r="E159" s="1">
        <v>-209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X159" t="str">
        <f t="shared" ref="X159" si="151">LEFT(MID(A159,FIND("(",A159)+1,LEN(A159)),FIND(")",MID(A159,FIND("(",A159)+1,LEN(A159)))-1)</f>
        <v>NON-P</v>
      </c>
      <c r="Z159" t="str">
        <f t="shared" ref="Z159" si="152">Y160</f>
        <v>Excluded</v>
      </c>
    </row>
    <row r="160" spans="1:26" x14ac:dyDescent="0.35">
      <c r="A160" s="291" t="s">
        <v>0</v>
      </c>
      <c r="B160" s="291" t="s">
        <v>0</v>
      </c>
      <c r="C160" s="293">
        <v>208</v>
      </c>
      <c r="D160" s="2">
        <v>209</v>
      </c>
      <c r="E160" s="2">
        <v>0</v>
      </c>
      <c r="F160" s="2">
        <v>0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Y160" t="str">
        <f t="shared" ref="Y160" si="153">IF(EXACT(A159,UPPER(A159)),"Elected","Excluded")</f>
        <v>Excluded</v>
      </c>
    </row>
    <row r="161" spans="1:26" x14ac:dyDescent="0.35">
      <c r="A161" s="291" t="s">
        <v>2632</v>
      </c>
      <c r="B161" s="291" t="s">
        <v>33</v>
      </c>
      <c r="C161" s="293">
        <v>725</v>
      </c>
      <c r="D161" s="1">
        <v>5</v>
      </c>
      <c r="E161" s="1">
        <v>17</v>
      </c>
      <c r="F161" s="1">
        <v>29</v>
      </c>
      <c r="G161" s="1">
        <v>53</v>
      </c>
      <c r="H161" s="1">
        <v>188</v>
      </c>
      <c r="I161" s="1">
        <v>45</v>
      </c>
      <c r="J161" s="1">
        <v>36</v>
      </c>
      <c r="K161" s="1">
        <v>39</v>
      </c>
      <c r="L161" s="1">
        <v>28</v>
      </c>
      <c r="M161" s="1">
        <v>1</v>
      </c>
      <c r="X161" t="str">
        <f t="shared" ref="X161" si="154">LEFT(MID(A161,FIND("(",A161)+1,LEN(A161)),FIND(")",MID(A161,FIND("(",A161)+1,LEN(A161)))-1)</f>
        <v>PBP</v>
      </c>
      <c r="Z161" t="str">
        <f t="shared" ref="Z161" si="155">Y162</f>
        <v>Elected</v>
      </c>
    </row>
    <row r="162" spans="1:26" x14ac:dyDescent="0.35">
      <c r="A162" s="291" t="s">
        <v>0</v>
      </c>
      <c r="B162" s="291" t="s">
        <v>0</v>
      </c>
      <c r="C162" s="293">
        <v>725</v>
      </c>
      <c r="D162" s="2">
        <v>730</v>
      </c>
      <c r="E162" s="2">
        <v>747</v>
      </c>
      <c r="F162" s="2">
        <v>776</v>
      </c>
      <c r="G162" s="2">
        <v>829</v>
      </c>
      <c r="H162" s="2">
        <v>1017</v>
      </c>
      <c r="I162" s="2">
        <v>1062</v>
      </c>
      <c r="J162" s="2">
        <v>1098</v>
      </c>
      <c r="K162" s="2">
        <v>1137</v>
      </c>
      <c r="L162" s="2">
        <v>1165</v>
      </c>
      <c r="M162" s="2">
        <v>1166</v>
      </c>
      <c r="Y162" t="str">
        <f t="shared" ref="Y162" si="156">IF(EXACT(A161,UPPER(A161)),"Elected","Excluded")</f>
        <v>Elected</v>
      </c>
    </row>
    <row r="163" spans="1:26" x14ac:dyDescent="0.35">
      <c r="A163" s="291" t="s">
        <v>2995</v>
      </c>
      <c r="B163" s="291" t="s">
        <v>33</v>
      </c>
      <c r="C163" s="293">
        <v>650</v>
      </c>
      <c r="D163" s="1">
        <v>1</v>
      </c>
      <c r="E163" s="1">
        <v>92</v>
      </c>
      <c r="F163" s="1">
        <v>64</v>
      </c>
      <c r="G163" s="1">
        <v>7</v>
      </c>
      <c r="H163" s="1">
        <v>12</v>
      </c>
      <c r="I163" s="1">
        <v>-826</v>
      </c>
      <c r="J163" s="1">
        <v>0</v>
      </c>
      <c r="K163" s="1">
        <v>0</v>
      </c>
      <c r="L163" s="1">
        <v>0</v>
      </c>
      <c r="M163" s="1">
        <v>0</v>
      </c>
      <c r="X163" t="str">
        <f t="shared" ref="X163" si="157">LEFT(MID(A163,FIND("(",A163)+1,LEN(A163)),FIND(")",MID(A163,FIND("(",A163)+1,LEN(A163)))-1)</f>
        <v>NON-P</v>
      </c>
      <c r="Z163" t="str">
        <f t="shared" ref="Z163" si="158">Y164</f>
        <v>Excluded</v>
      </c>
    </row>
    <row r="164" spans="1:26" x14ac:dyDescent="0.35">
      <c r="A164" s="291" t="s">
        <v>0</v>
      </c>
      <c r="B164" s="291" t="s">
        <v>0</v>
      </c>
      <c r="C164" s="293">
        <v>650</v>
      </c>
      <c r="D164" s="2">
        <v>651</v>
      </c>
      <c r="E164" s="2">
        <v>743</v>
      </c>
      <c r="F164" s="2">
        <v>807</v>
      </c>
      <c r="G164" s="2">
        <v>814</v>
      </c>
      <c r="H164" s="2">
        <v>826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Y164" t="str">
        <f t="shared" ref="Y164" si="159">IF(EXACT(A163,UPPER(A163)),"Elected","Excluded")</f>
        <v>Excluded</v>
      </c>
    </row>
    <row r="165" spans="1:26" x14ac:dyDescent="0.35">
      <c r="A165" s="291" t="s">
        <v>2985</v>
      </c>
      <c r="B165" s="291" t="s">
        <v>31</v>
      </c>
      <c r="C165" s="293">
        <v>1780</v>
      </c>
      <c r="D165" s="1">
        <v>-121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X165" t="str">
        <f t="shared" ref="X165" si="160">LEFT(MID(A165,FIND("(",A165)+1,LEN(A165)),FIND(")",MID(A165,FIND("(",A165)+1,LEN(A165)))-1)</f>
        <v>LAB</v>
      </c>
      <c r="Z165" t="str">
        <f t="shared" ref="Z165" si="161">Y166</f>
        <v>Elected</v>
      </c>
    </row>
    <row r="166" spans="1:26" x14ac:dyDescent="0.35">
      <c r="A166" s="291" t="s">
        <v>0</v>
      </c>
      <c r="B166" s="291" t="s">
        <v>0</v>
      </c>
      <c r="C166" s="293">
        <v>1780</v>
      </c>
      <c r="D166" s="2">
        <v>1659</v>
      </c>
      <c r="E166" s="2">
        <v>1659</v>
      </c>
      <c r="F166" s="2">
        <v>1659</v>
      </c>
      <c r="G166" s="2">
        <v>1659</v>
      </c>
      <c r="H166" s="2">
        <v>1659</v>
      </c>
      <c r="I166" s="2">
        <v>1659</v>
      </c>
      <c r="J166" s="2">
        <v>1659</v>
      </c>
      <c r="K166" s="2">
        <v>1659</v>
      </c>
      <c r="L166" s="2">
        <v>1659</v>
      </c>
      <c r="M166" s="2">
        <v>1659</v>
      </c>
      <c r="Y166" t="str">
        <f t="shared" ref="Y166" si="162">IF(EXACT(A165,UPPER(A165)),"Elected","Excluded")</f>
        <v>Elected</v>
      </c>
    </row>
    <row r="167" spans="1:26" x14ac:dyDescent="0.35">
      <c r="A167" s="291" t="s">
        <v>2978</v>
      </c>
      <c r="B167" s="291" t="s">
        <v>31</v>
      </c>
      <c r="C167" s="293">
        <v>966</v>
      </c>
      <c r="D167" s="1">
        <v>17</v>
      </c>
      <c r="E167" s="1">
        <v>7</v>
      </c>
      <c r="F167" s="1">
        <v>6</v>
      </c>
      <c r="G167" s="1">
        <v>65</v>
      </c>
      <c r="H167" s="1">
        <v>213</v>
      </c>
      <c r="I167" s="1">
        <v>13</v>
      </c>
      <c r="J167" s="1">
        <v>10</v>
      </c>
      <c r="K167" s="1">
        <v>168</v>
      </c>
      <c r="L167" s="1">
        <v>146</v>
      </c>
      <c r="M167" s="1">
        <v>3</v>
      </c>
      <c r="X167" t="str">
        <f t="shared" ref="X167" si="163">LEFT(MID(A167,FIND("(",A167)+1,LEN(A167)),FIND(")",MID(A167,FIND("(",A167)+1,LEN(A167)))-1)</f>
        <v>GRN</v>
      </c>
      <c r="Z167" t="str">
        <f t="shared" ref="Z167" si="164">Y168</f>
        <v>Elected</v>
      </c>
    </row>
    <row r="168" spans="1:26" x14ac:dyDescent="0.35">
      <c r="A168" s="291" t="s">
        <v>0</v>
      </c>
      <c r="B168" s="291" t="s">
        <v>0</v>
      </c>
      <c r="C168" s="293">
        <v>966</v>
      </c>
      <c r="D168" s="2">
        <v>983</v>
      </c>
      <c r="E168" s="2">
        <v>990</v>
      </c>
      <c r="F168" s="2">
        <v>996</v>
      </c>
      <c r="G168" s="2">
        <v>1061</v>
      </c>
      <c r="H168" s="2">
        <v>1274</v>
      </c>
      <c r="I168" s="2">
        <v>1287</v>
      </c>
      <c r="J168" s="2">
        <v>1297</v>
      </c>
      <c r="K168" s="2">
        <v>1465</v>
      </c>
      <c r="L168" s="2">
        <v>1611</v>
      </c>
      <c r="M168" s="2">
        <v>1614</v>
      </c>
      <c r="Y168" t="str">
        <f t="shared" ref="Y168" si="165">IF(EXACT(A167,UPPER(A167)),"Elected","Excluded")</f>
        <v>Elected</v>
      </c>
    </row>
    <row r="169" spans="1:26" x14ac:dyDescent="0.35">
      <c r="A169" s="291" t="s">
        <v>47</v>
      </c>
      <c r="B169" s="291" t="s">
        <v>0</v>
      </c>
      <c r="C169" s="292">
        <v>0</v>
      </c>
      <c r="D169" s="1">
        <f>(D139+D141+D143+D145+D147+D149+D151+D153+D155+D157+D159+D161+D163+D165+D167)*(-1)</f>
        <v>0</v>
      </c>
      <c r="E169" s="1">
        <f t="shared" ref="E169:M169" si="166">(E139+E141+E143+E145+E147+E149+E151+E153+E155+E157+E159+E161+E163+E165+E167)*(-1)</f>
        <v>29</v>
      </c>
      <c r="F169" s="1">
        <f t="shared" si="166"/>
        <v>61</v>
      </c>
      <c r="G169" s="1">
        <f t="shared" si="166"/>
        <v>34</v>
      </c>
      <c r="H169" s="1">
        <f t="shared" si="166"/>
        <v>87</v>
      </c>
      <c r="I169" s="1">
        <f t="shared" si="166"/>
        <v>421</v>
      </c>
      <c r="J169" s="1">
        <f t="shared" si="166"/>
        <v>95</v>
      </c>
      <c r="K169" s="1">
        <f t="shared" si="166"/>
        <v>299</v>
      </c>
      <c r="L169" s="1">
        <f t="shared" si="166"/>
        <v>0</v>
      </c>
      <c r="M169" s="1">
        <f t="shared" si="166"/>
        <v>0</v>
      </c>
    </row>
    <row r="170" spans="1:26" x14ac:dyDescent="0.35">
      <c r="A170" s="291" t="s">
        <v>0</v>
      </c>
      <c r="B170" s="291" t="s">
        <v>0</v>
      </c>
      <c r="C170" s="293">
        <v>0</v>
      </c>
      <c r="D170" s="2">
        <v>0</v>
      </c>
      <c r="E170" s="2">
        <v>29</v>
      </c>
      <c r="F170" s="2">
        <v>90</v>
      </c>
      <c r="G170" s="2">
        <v>124</v>
      </c>
      <c r="H170" s="2">
        <v>211</v>
      </c>
      <c r="I170" s="2">
        <v>632</v>
      </c>
      <c r="J170" s="2">
        <v>727</v>
      </c>
      <c r="K170" s="2">
        <v>1026</v>
      </c>
      <c r="L170" s="2">
        <v>1026</v>
      </c>
      <c r="M170" s="2">
        <v>1026</v>
      </c>
    </row>
    <row r="171" spans="1:26" x14ac:dyDescent="0.35">
      <c r="A171" t="s">
        <v>48</v>
      </c>
      <c r="B171" t="s">
        <v>0</v>
      </c>
      <c r="C171" s="2">
        <v>13265</v>
      </c>
      <c r="D171" s="2">
        <v>13265</v>
      </c>
      <c r="E171" s="2">
        <v>13265</v>
      </c>
      <c r="F171" s="2">
        <v>13265</v>
      </c>
      <c r="G171" s="2">
        <v>13265</v>
      </c>
      <c r="H171" s="2">
        <v>13265</v>
      </c>
      <c r="I171" s="2">
        <v>13265</v>
      </c>
      <c r="J171" s="2">
        <v>13265</v>
      </c>
      <c r="K171" s="2">
        <v>13265</v>
      </c>
      <c r="L171" s="2">
        <v>13265</v>
      </c>
      <c r="M171" s="2">
        <v>13265</v>
      </c>
    </row>
    <row r="175" spans="1:26" x14ac:dyDescent="0.35">
      <c r="A175" t="s">
        <v>0</v>
      </c>
      <c r="B175" t="s">
        <v>0</v>
      </c>
      <c r="C175" t="s">
        <v>0</v>
      </c>
      <c r="D175" t="s">
        <v>0</v>
      </c>
      <c r="E17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</row>
    <row r="176" spans="1:26" x14ac:dyDescent="0.35">
      <c r="A176" t="s">
        <v>0</v>
      </c>
      <c r="B176" t="s">
        <v>0</v>
      </c>
      <c r="C176" t="s">
        <v>0</v>
      </c>
      <c r="D176" t="s">
        <v>0</v>
      </c>
      <c r="E176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</row>
    <row r="177" spans="1:37" x14ac:dyDescent="0.35">
      <c r="A177" t="s">
        <v>0</v>
      </c>
      <c r="B177" t="s">
        <v>0</v>
      </c>
      <c r="C177" t="s">
        <v>0</v>
      </c>
      <c r="D177" t="s">
        <v>0</v>
      </c>
      <c r="E177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</row>
    <row r="178" spans="1:37" x14ac:dyDescent="0.35">
      <c r="A178" t="s">
        <v>0</v>
      </c>
      <c r="B178" t="s">
        <v>0</v>
      </c>
      <c r="C178" t="s">
        <v>0</v>
      </c>
      <c r="D178" t="s">
        <v>0</v>
      </c>
      <c r="E178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</row>
    <row r="179" spans="1:37" x14ac:dyDescent="0.35">
      <c r="A179" t="s">
        <v>0</v>
      </c>
      <c r="B179" t="s">
        <v>0</v>
      </c>
      <c r="C179" t="s">
        <v>0</v>
      </c>
      <c r="D179" t="s">
        <v>0</v>
      </c>
      <c r="E179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</row>
    <row r="180" spans="1:37" x14ac:dyDescent="0.35">
      <c r="A180" t="s">
        <v>0</v>
      </c>
      <c r="B180" t="s">
        <v>0</v>
      </c>
      <c r="C180" t="s">
        <v>0</v>
      </c>
      <c r="D180" t="s">
        <v>0</v>
      </c>
      <c r="E180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</row>
    <row r="181" spans="1:37" x14ac:dyDescent="0.35">
      <c r="A181" t="s">
        <v>0</v>
      </c>
      <c r="B181" t="s">
        <v>0</v>
      </c>
      <c r="C181" t="s">
        <v>0</v>
      </c>
      <c r="D181" t="s">
        <v>0</v>
      </c>
      <c r="E181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</row>
    <row r="182" spans="1:37" x14ac:dyDescent="0.35">
      <c r="A182" s="291" t="s">
        <v>107</v>
      </c>
      <c r="B182" s="291" t="s">
        <v>2</v>
      </c>
      <c r="C182" s="291" t="s">
        <v>3</v>
      </c>
      <c r="D182" t="s">
        <v>4</v>
      </c>
      <c r="E182" t="s">
        <v>5</v>
      </c>
      <c r="F182" t="s">
        <v>6</v>
      </c>
      <c r="G182" t="s">
        <v>7</v>
      </c>
      <c r="H182" t="s">
        <v>8</v>
      </c>
      <c r="I182" t="s">
        <v>9</v>
      </c>
      <c r="J182" t="s">
        <v>10</v>
      </c>
    </row>
    <row r="183" spans="1:37" x14ac:dyDescent="0.35">
      <c r="A183" s="291" t="s">
        <v>0</v>
      </c>
      <c r="B183" s="291" t="s">
        <v>0</v>
      </c>
      <c r="C183" s="291" t="s">
        <v>17</v>
      </c>
      <c r="D183" t="s">
        <v>794</v>
      </c>
      <c r="E183" t="s">
        <v>795</v>
      </c>
      <c r="F183" t="s">
        <v>796</v>
      </c>
      <c r="G183" t="s">
        <v>797</v>
      </c>
      <c r="H183" t="s">
        <v>2633</v>
      </c>
      <c r="I183" t="s">
        <v>798</v>
      </c>
      <c r="J183" t="s">
        <v>799</v>
      </c>
      <c r="AB183" t="s">
        <v>2526</v>
      </c>
      <c r="AC183" t="s">
        <v>2525</v>
      </c>
      <c r="AD183" t="s">
        <v>2524</v>
      </c>
      <c r="AE183" t="s">
        <v>2523</v>
      </c>
      <c r="AF183" t="s">
        <v>759</v>
      </c>
      <c r="AG183" t="s">
        <v>2522</v>
      </c>
      <c r="AH183" t="s">
        <v>2521</v>
      </c>
      <c r="AI183" t="s">
        <v>2520</v>
      </c>
      <c r="AJ183" t="s">
        <v>2519</v>
      </c>
      <c r="AK183" t="s">
        <v>2518</v>
      </c>
    </row>
    <row r="184" spans="1:37" x14ac:dyDescent="0.35">
      <c r="A184" s="291" t="s">
        <v>2634</v>
      </c>
      <c r="B184" s="291" t="s">
        <v>33</v>
      </c>
      <c r="C184" s="293">
        <v>807</v>
      </c>
      <c r="D184" s="1">
        <v>231</v>
      </c>
      <c r="E184" s="1">
        <v>78</v>
      </c>
      <c r="F184" s="1">
        <v>28</v>
      </c>
      <c r="G184" s="1">
        <v>34</v>
      </c>
      <c r="H184" s="1">
        <v>80</v>
      </c>
      <c r="I184" s="1">
        <v>73</v>
      </c>
      <c r="J184" s="1">
        <v>187</v>
      </c>
      <c r="X184" t="str">
        <f>LEFT(MID(A184,FIND("(",A184)+1,LEN(A184)),FIND(")",MID(A184,FIND("(",A184)+1,LEN(A184)))-1)</f>
        <v>FG</v>
      </c>
      <c r="Z184" t="str">
        <f>Y185</f>
        <v>Elected</v>
      </c>
      <c r="AB184">
        <v>7</v>
      </c>
      <c r="AC184" s="238">
        <v>25351</v>
      </c>
      <c r="AD184" s="238">
        <f>AH184+AF184</f>
        <v>11328</v>
      </c>
      <c r="AE184" s="227">
        <f>SUM(AD184/AC184*100)</f>
        <v>44.684627825332335</v>
      </c>
      <c r="AF184">
        <v>126</v>
      </c>
      <c r="AG184" s="227">
        <f>SUM(AF184/AC184*100)</f>
        <v>0.49702181373515836</v>
      </c>
      <c r="AH184" s="238">
        <v>11202</v>
      </c>
      <c r="AI184">
        <v>12</v>
      </c>
      <c r="AJ184">
        <v>4</v>
      </c>
      <c r="AK184" s="227">
        <f>SUM(AJ184/AI184*100)</f>
        <v>33.333333333333329</v>
      </c>
    </row>
    <row r="185" spans="1:37" x14ac:dyDescent="0.35">
      <c r="A185" s="291" t="s">
        <v>0</v>
      </c>
      <c r="B185" s="291" t="s">
        <v>0</v>
      </c>
      <c r="C185" s="293">
        <v>807</v>
      </c>
      <c r="D185" s="2">
        <v>1038</v>
      </c>
      <c r="E185" s="2">
        <v>1116</v>
      </c>
      <c r="F185" s="2">
        <v>1144</v>
      </c>
      <c r="G185" s="2">
        <v>1178</v>
      </c>
      <c r="H185" s="2">
        <v>1258</v>
      </c>
      <c r="I185" s="2">
        <v>1331</v>
      </c>
      <c r="J185" s="2">
        <v>1518</v>
      </c>
      <c r="Y185" t="str">
        <f>IF(EXACT(A184,UPPER(A184)),"Elected","Excluded")</f>
        <v>Elected</v>
      </c>
    </row>
    <row r="186" spans="1:37" x14ac:dyDescent="0.35">
      <c r="A186" s="291" t="s">
        <v>2996</v>
      </c>
      <c r="B186" s="291" t="s">
        <v>33</v>
      </c>
      <c r="C186" s="293">
        <v>410</v>
      </c>
      <c r="D186" s="1">
        <v>495</v>
      </c>
      <c r="E186" s="1">
        <v>37</v>
      </c>
      <c r="F186" s="1">
        <v>9</v>
      </c>
      <c r="G186" s="1">
        <v>5</v>
      </c>
      <c r="H186" s="1">
        <v>55</v>
      </c>
      <c r="I186" s="1">
        <v>93</v>
      </c>
      <c r="J186" s="1">
        <v>95</v>
      </c>
      <c r="X186" t="str">
        <f t="shared" ref="X186" si="167">LEFT(MID(A186,FIND("(",A186)+1,LEN(A186)),FIND(")",MID(A186,FIND("(",A186)+1,LEN(A186)))-1)</f>
        <v>NON-P</v>
      </c>
      <c r="Z186" t="str">
        <f>Y187</f>
        <v>Elected</v>
      </c>
      <c r="AC186" t="s">
        <v>3692</v>
      </c>
      <c r="AD186" t="s">
        <v>3693</v>
      </c>
    </row>
    <row r="187" spans="1:37" x14ac:dyDescent="0.35">
      <c r="A187" s="291" t="s">
        <v>0</v>
      </c>
      <c r="B187" s="291" t="s">
        <v>0</v>
      </c>
      <c r="C187" s="293">
        <v>410</v>
      </c>
      <c r="D187" s="2">
        <v>905</v>
      </c>
      <c r="E187" s="2">
        <v>942</v>
      </c>
      <c r="F187" s="2">
        <v>951</v>
      </c>
      <c r="G187" s="2">
        <v>956</v>
      </c>
      <c r="H187" s="2">
        <v>1011</v>
      </c>
      <c r="I187" s="2">
        <v>1104</v>
      </c>
      <c r="J187" s="2">
        <v>1199</v>
      </c>
      <c r="Y187" t="str">
        <f t="shared" ref="Y187" si="168">IF(EXACT(A186,UPPER(A186)),"Elected","Excluded")</f>
        <v>Elected</v>
      </c>
      <c r="AC187">
        <v>5</v>
      </c>
      <c r="AD187">
        <v>5</v>
      </c>
    </row>
    <row r="188" spans="1:37" x14ac:dyDescent="0.35">
      <c r="A188" s="291" t="s">
        <v>2635</v>
      </c>
      <c r="B188" s="291" t="s">
        <v>33</v>
      </c>
      <c r="C188" s="293">
        <v>1051</v>
      </c>
      <c r="D188" s="1">
        <v>344</v>
      </c>
      <c r="E188" s="1">
        <v>79</v>
      </c>
      <c r="F188" s="1">
        <v>0</v>
      </c>
      <c r="G188" s="1">
        <v>-73</v>
      </c>
      <c r="H188" s="1">
        <v>0</v>
      </c>
      <c r="I188" s="1">
        <v>0</v>
      </c>
      <c r="J188" s="1">
        <v>0</v>
      </c>
      <c r="X188" t="str">
        <f t="shared" ref="X188" si="169">LEFT(MID(A188,FIND("(",A188)+1,LEN(A188)),FIND(")",MID(A188,FIND("(",A188)+1,LEN(A188)))-1)</f>
        <v>FG</v>
      </c>
      <c r="Z188" t="str">
        <f t="shared" ref="Z188" si="170">Y189</f>
        <v>Elected</v>
      </c>
    </row>
    <row r="189" spans="1:37" x14ac:dyDescent="0.35">
      <c r="A189" s="291" t="s">
        <v>0</v>
      </c>
      <c r="B189" s="291" t="s">
        <v>0</v>
      </c>
      <c r="C189" s="293">
        <v>1051</v>
      </c>
      <c r="D189" s="2">
        <v>1395</v>
      </c>
      <c r="E189" s="2">
        <v>1474</v>
      </c>
      <c r="F189" s="2">
        <v>1474</v>
      </c>
      <c r="G189" s="2">
        <v>1401</v>
      </c>
      <c r="H189" s="2">
        <v>1401</v>
      </c>
      <c r="I189" s="2">
        <v>1401</v>
      </c>
      <c r="J189" s="2">
        <v>1401</v>
      </c>
      <c r="Y189" t="str">
        <f t="shared" ref="Y189" si="171">IF(EXACT(A188,UPPER(A188)),"Elected","Excluded")</f>
        <v>Elected</v>
      </c>
    </row>
    <row r="190" spans="1:37" x14ac:dyDescent="0.35">
      <c r="A190" s="291" t="s">
        <v>2636</v>
      </c>
      <c r="B190" s="291" t="s">
        <v>31</v>
      </c>
      <c r="C190" s="293">
        <v>479</v>
      </c>
      <c r="D190" s="1">
        <v>212</v>
      </c>
      <c r="E190" s="1">
        <v>38</v>
      </c>
      <c r="F190" s="1">
        <v>11</v>
      </c>
      <c r="G190" s="1">
        <v>12</v>
      </c>
      <c r="H190" s="1">
        <v>35</v>
      </c>
      <c r="I190" s="1">
        <v>49</v>
      </c>
      <c r="J190" s="1">
        <v>-836</v>
      </c>
      <c r="X190" t="str">
        <f t="shared" ref="X190" si="172">LEFT(MID(A190,FIND("(",A190)+1,LEN(A190)),FIND(")",MID(A190,FIND("(",A190)+1,LEN(A190)))-1)</f>
        <v>FF</v>
      </c>
      <c r="Z190" t="str">
        <f t="shared" ref="Z190" si="173">Y191</f>
        <v>Excluded</v>
      </c>
    </row>
    <row r="191" spans="1:37" x14ac:dyDescent="0.35">
      <c r="A191" s="291" t="s">
        <v>0</v>
      </c>
      <c r="B191" s="291" t="s">
        <v>0</v>
      </c>
      <c r="C191" s="293">
        <v>479</v>
      </c>
      <c r="D191" s="2">
        <v>691</v>
      </c>
      <c r="E191" s="2">
        <v>729</v>
      </c>
      <c r="F191" s="2">
        <v>740</v>
      </c>
      <c r="G191" s="2">
        <v>752</v>
      </c>
      <c r="H191" s="2">
        <v>787</v>
      </c>
      <c r="I191" s="2">
        <v>836</v>
      </c>
      <c r="J191" s="2">
        <v>0</v>
      </c>
      <c r="Y191" t="str">
        <f t="shared" ref="Y191" si="174">IF(EXACT(A190,UPPER(A190)),"Elected","Excluded")</f>
        <v>Excluded</v>
      </c>
    </row>
    <row r="192" spans="1:37" x14ac:dyDescent="0.35">
      <c r="A192" s="291" t="s">
        <v>2997</v>
      </c>
      <c r="B192" s="291" t="s">
        <v>33</v>
      </c>
      <c r="C192" s="293">
        <v>3687</v>
      </c>
      <c r="D192" s="1">
        <v>-2286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X192" t="str">
        <f t="shared" ref="X192" si="175">LEFT(MID(A192,FIND("(",A192)+1,LEN(A192)),FIND(")",MID(A192,FIND("(",A192)+1,LEN(A192)))-1)</f>
        <v>NON-P</v>
      </c>
      <c r="Z192" t="str">
        <f>Y193</f>
        <v>Elected</v>
      </c>
    </row>
    <row r="193" spans="1:26" x14ac:dyDescent="0.35">
      <c r="A193" s="291" t="s">
        <v>0</v>
      </c>
      <c r="B193" s="291" t="s">
        <v>0</v>
      </c>
      <c r="C193" s="293">
        <v>3687</v>
      </c>
      <c r="D193" s="2">
        <v>1401</v>
      </c>
      <c r="E193" s="2">
        <v>1401</v>
      </c>
      <c r="F193" s="2">
        <v>1401</v>
      </c>
      <c r="G193" s="2">
        <v>1401</v>
      </c>
      <c r="H193" s="2">
        <v>1401</v>
      </c>
      <c r="I193" s="2">
        <v>1401</v>
      </c>
      <c r="J193" s="2">
        <v>1401</v>
      </c>
      <c r="Y193" t="str">
        <f t="shared" ref="Y193" si="176">IF(EXACT(A192,UPPER(A192)),"Elected","Excluded")</f>
        <v>Elected</v>
      </c>
    </row>
    <row r="194" spans="1:26" x14ac:dyDescent="0.35">
      <c r="A194" s="291" t="s">
        <v>2986</v>
      </c>
      <c r="B194" s="291" t="s">
        <v>31</v>
      </c>
      <c r="C194" s="293">
        <v>1869</v>
      </c>
      <c r="D194" s="1">
        <v>0</v>
      </c>
      <c r="E194" s="1">
        <v>-468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X194" t="str">
        <f t="shared" ref="X194" si="177">LEFT(MID(A194,FIND("(",A194)+1,LEN(A194)),FIND(")",MID(A194,FIND("(",A194)+1,LEN(A194)))-1)</f>
        <v>LAB</v>
      </c>
      <c r="Z194" t="str">
        <f t="shared" ref="Z194" si="178">Y195</f>
        <v>Elected</v>
      </c>
    </row>
    <row r="195" spans="1:26" x14ac:dyDescent="0.35">
      <c r="A195" s="291" t="s">
        <v>0</v>
      </c>
      <c r="B195" s="291" t="s">
        <v>0</v>
      </c>
      <c r="C195" s="293">
        <v>1869</v>
      </c>
      <c r="D195" s="2">
        <v>1869</v>
      </c>
      <c r="E195" s="2">
        <v>1401</v>
      </c>
      <c r="F195" s="2">
        <v>1401</v>
      </c>
      <c r="G195" s="2">
        <v>1401</v>
      </c>
      <c r="H195" s="2">
        <v>1401</v>
      </c>
      <c r="I195" s="2">
        <v>1401</v>
      </c>
      <c r="J195" s="2">
        <v>1401</v>
      </c>
      <c r="Y195" t="str">
        <f t="shared" ref="Y195" si="179">IF(EXACT(A194,UPPER(A194)),"Elected","Excluded")</f>
        <v>Elected</v>
      </c>
    </row>
    <row r="196" spans="1:26" x14ac:dyDescent="0.35">
      <c r="A196" s="291" t="s">
        <v>2637</v>
      </c>
      <c r="B196" s="291" t="s">
        <v>33</v>
      </c>
      <c r="C196" s="293">
        <v>623</v>
      </c>
      <c r="D196" s="1">
        <v>337</v>
      </c>
      <c r="E196" s="1">
        <v>62</v>
      </c>
      <c r="F196" s="1">
        <v>11</v>
      </c>
      <c r="G196" s="1">
        <v>8</v>
      </c>
      <c r="H196" s="1">
        <v>24</v>
      </c>
      <c r="I196" s="1">
        <v>24</v>
      </c>
      <c r="J196" s="1">
        <v>336</v>
      </c>
      <c r="X196" t="str">
        <f t="shared" ref="X196" si="180">LEFT(MID(A196,FIND("(",A196)+1,LEN(A196)),FIND(")",MID(A196,FIND("(",A196)+1,LEN(A196)))-1)</f>
        <v>FF</v>
      </c>
      <c r="Z196" t="str">
        <f t="shared" ref="Z196" si="181">Y197</f>
        <v>Elected</v>
      </c>
    </row>
    <row r="197" spans="1:26" x14ac:dyDescent="0.35">
      <c r="A197" s="291" t="s">
        <v>0</v>
      </c>
      <c r="B197" s="291" t="s">
        <v>0</v>
      </c>
      <c r="C197" s="293">
        <v>623</v>
      </c>
      <c r="D197" s="2">
        <v>960</v>
      </c>
      <c r="E197" s="2">
        <v>1022</v>
      </c>
      <c r="F197" s="2">
        <v>1033</v>
      </c>
      <c r="G197" s="2">
        <v>1041</v>
      </c>
      <c r="H197" s="2">
        <v>1065</v>
      </c>
      <c r="I197" s="2">
        <v>1089</v>
      </c>
      <c r="J197" s="2">
        <v>1425</v>
      </c>
      <c r="Y197" t="str">
        <f t="shared" ref="Y197" si="182">IF(EXACT(A196,UPPER(A196)),"Elected","Excluded")</f>
        <v>Elected</v>
      </c>
    </row>
    <row r="198" spans="1:26" x14ac:dyDescent="0.35">
      <c r="A198" s="291" t="s">
        <v>2638</v>
      </c>
      <c r="B198" s="291" t="s">
        <v>31</v>
      </c>
      <c r="C198" s="293">
        <v>379</v>
      </c>
      <c r="D198" s="1">
        <v>101</v>
      </c>
      <c r="E198" s="1">
        <v>43</v>
      </c>
      <c r="F198" s="1">
        <v>28</v>
      </c>
      <c r="G198" s="1">
        <v>7</v>
      </c>
      <c r="H198" s="1">
        <v>35</v>
      </c>
      <c r="I198" s="1">
        <v>-593</v>
      </c>
      <c r="J198" s="1">
        <v>0</v>
      </c>
      <c r="X198" t="str">
        <f t="shared" ref="X198" si="183">LEFT(MID(A198,FIND("(",A198)+1,LEN(A198)),FIND(")",MID(A198,FIND("(",A198)+1,LEN(A198)))-1)</f>
        <v>SD</v>
      </c>
      <c r="Z198" t="str">
        <f t="shared" ref="Z198" si="184">Y199</f>
        <v>Excluded</v>
      </c>
    </row>
    <row r="199" spans="1:26" x14ac:dyDescent="0.35">
      <c r="A199" s="291" t="s">
        <v>0</v>
      </c>
      <c r="B199" s="291" t="s">
        <v>0</v>
      </c>
      <c r="C199" s="293">
        <v>379</v>
      </c>
      <c r="D199" s="2">
        <v>480</v>
      </c>
      <c r="E199" s="2">
        <v>523</v>
      </c>
      <c r="F199" s="2">
        <v>551</v>
      </c>
      <c r="G199" s="2">
        <v>558</v>
      </c>
      <c r="H199" s="2">
        <v>593</v>
      </c>
      <c r="I199" s="2">
        <v>0</v>
      </c>
      <c r="J199" s="2">
        <v>0</v>
      </c>
      <c r="Y199" t="str">
        <f t="shared" ref="Y199" si="185">IF(EXACT(A198,UPPER(A198)),"Elected","Excluded")</f>
        <v>Excluded</v>
      </c>
    </row>
    <row r="200" spans="1:26" x14ac:dyDescent="0.35">
      <c r="A200" s="291" t="s">
        <v>2979</v>
      </c>
      <c r="B200" s="291" t="s">
        <v>33</v>
      </c>
      <c r="C200" s="293">
        <v>1140</v>
      </c>
      <c r="D200" s="1">
        <v>251</v>
      </c>
      <c r="E200" s="1">
        <v>109</v>
      </c>
      <c r="F200" s="1">
        <v>-99</v>
      </c>
      <c r="G200" s="1">
        <v>0</v>
      </c>
      <c r="H200" s="1">
        <v>0</v>
      </c>
      <c r="I200" s="1">
        <v>0</v>
      </c>
      <c r="J200" s="1">
        <v>0</v>
      </c>
      <c r="X200" t="str">
        <f t="shared" ref="X200" si="186">LEFT(MID(A200,FIND("(",A200)+1,LEN(A200)),FIND(")",MID(A200,FIND("(",A200)+1,LEN(A200)))-1)</f>
        <v>GRN</v>
      </c>
      <c r="Z200" t="str">
        <f t="shared" ref="Z200" si="187">Y201</f>
        <v>Elected</v>
      </c>
    </row>
    <row r="201" spans="1:26" x14ac:dyDescent="0.35">
      <c r="A201" s="291" t="s">
        <v>0</v>
      </c>
      <c r="B201" s="291" t="s">
        <v>0</v>
      </c>
      <c r="C201" s="293">
        <v>1140</v>
      </c>
      <c r="D201" s="2">
        <v>1391</v>
      </c>
      <c r="E201" s="2">
        <v>1500</v>
      </c>
      <c r="F201" s="2">
        <v>1401</v>
      </c>
      <c r="G201" s="2">
        <v>1401</v>
      </c>
      <c r="H201" s="2">
        <v>1401</v>
      </c>
      <c r="I201" s="2">
        <v>1401</v>
      </c>
      <c r="J201" s="2">
        <v>1401</v>
      </c>
      <c r="Y201" t="str">
        <f t="shared" ref="Y201" si="188">IF(EXACT(A200,UPPER(A200)),"Elected","Excluded")</f>
        <v>Elected</v>
      </c>
    </row>
    <row r="202" spans="1:26" x14ac:dyDescent="0.35">
      <c r="A202" s="291" t="s">
        <v>2998</v>
      </c>
      <c r="B202" s="291" t="s">
        <v>33</v>
      </c>
      <c r="C202" s="293">
        <v>174</v>
      </c>
      <c r="D202" s="1">
        <v>59</v>
      </c>
      <c r="E202" s="1">
        <v>5</v>
      </c>
      <c r="F202" s="1">
        <v>2</v>
      </c>
      <c r="G202" s="1">
        <v>3</v>
      </c>
      <c r="H202" s="1">
        <v>-243</v>
      </c>
      <c r="I202" s="1">
        <v>0</v>
      </c>
      <c r="J202" s="1">
        <v>0</v>
      </c>
      <c r="X202" t="str">
        <f t="shared" ref="X202" si="189">LEFT(MID(A202,FIND("(",A202)+1,LEN(A202)),FIND(")",MID(A202,FIND("(",A202)+1,LEN(A202)))-1)</f>
        <v>NON-P</v>
      </c>
      <c r="Z202" t="str">
        <f t="shared" ref="Z202" si="190">Y203</f>
        <v>Excluded</v>
      </c>
    </row>
    <row r="203" spans="1:26" x14ac:dyDescent="0.35">
      <c r="A203" s="291" t="s">
        <v>0</v>
      </c>
      <c r="B203" s="291" t="s">
        <v>0</v>
      </c>
      <c r="C203" s="293">
        <v>174</v>
      </c>
      <c r="D203" s="2">
        <v>233</v>
      </c>
      <c r="E203" s="2">
        <v>238</v>
      </c>
      <c r="F203" s="2">
        <v>240</v>
      </c>
      <c r="G203" s="2">
        <v>243</v>
      </c>
      <c r="H203" s="2">
        <v>0</v>
      </c>
      <c r="I203" s="2">
        <v>0</v>
      </c>
      <c r="J203" s="2">
        <v>0</v>
      </c>
      <c r="Y203" t="str">
        <f t="shared" ref="Y203" si="191">IF(EXACT(A202,UPPER(A202)),"Elected","Excluded")</f>
        <v>Excluded</v>
      </c>
    </row>
    <row r="204" spans="1:26" x14ac:dyDescent="0.35">
      <c r="A204" s="291" t="s">
        <v>2639</v>
      </c>
      <c r="B204" s="291" t="s">
        <v>31</v>
      </c>
      <c r="C204" s="293">
        <v>195</v>
      </c>
      <c r="D204" s="1">
        <v>74</v>
      </c>
      <c r="E204" s="1">
        <v>9</v>
      </c>
      <c r="F204" s="1">
        <v>0</v>
      </c>
      <c r="G204" s="1">
        <v>0</v>
      </c>
      <c r="H204" s="1">
        <v>-278</v>
      </c>
      <c r="I204" s="1">
        <v>0</v>
      </c>
      <c r="J204" s="1">
        <v>0</v>
      </c>
      <c r="X204" t="str">
        <f t="shared" ref="X204" si="192">LEFT(MID(A204,FIND("(",A204)+1,LEN(A204)),FIND(")",MID(A204,FIND("(",A204)+1,LEN(A204)))-1)</f>
        <v>SF</v>
      </c>
      <c r="Z204" t="str">
        <f t="shared" ref="Z204" si="193">Y205</f>
        <v>Excluded</v>
      </c>
    </row>
    <row r="205" spans="1:26" x14ac:dyDescent="0.35">
      <c r="A205" s="291" t="s">
        <v>0</v>
      </c>
      <c r="B205" s="291" t="s">
        <v>0</v>
      </c>
      <c r="C205" s="293">
        <v>195</v>
      </c>
      <c r="D205" s="2">
        <v>269</v>
      </c>
      <c r="E205" s="2">
        <v>278</v>
      </c>
      <c r="F205" s="2">
        <v>278</v>
      </c>
      <c r="G205" s="2">
        <v>278</v>
      </c>
      <c r="H205" s="2">
        <v>0</v>
      </c>
      <c r="I205" s="2">
        <v>0</v>
      </c>
      <c r="J205" s="2">
        <v>0</v>
      </c>
      <c r="Y205" t="str">
        <f t="shared" ref="Y205" si="194">IF(EXACT(A204,UPPER(A204)),"Elected","Excluded")</f>
        <v>Excluded</v>
      </c>
    </row>
    <row r="206" spans="1:26" x14ac:dyDescent="0.35">
      <c r="A206" s="291" t="s">
        <v>2640</v>
      </c>
      <c r="B206" s="291" t="s">
        <v>33</v>
      </c>
      <c r="C206" s="293">
        <v>388</v>
      </c>
      <c r="D206" s="1">
        <v>182</v>
      </c>
      <c r="E206" s="1">
        <v>8</v>
      </c>
      <c r="F206" s="1">
        <v>5</v>
      </c>
      <c r="G206" s="1">
        <v>0</v>
      </c>
      <c r="H206" s="1">
        <v>227</v>
      </c>
      <c r="I206" s="1">
        <v>180</v>
      </c>
      <c r="J206" s="1">
        <v>34</v>
      </c>
      <c r="X206" t="str">
        <f t="shared" ref="X206" si="195">LEFT(MID(A206,FIND("(",A206)+1,LEN(A206)),FIND(")",MID(A206,FIND("(",A206)+1,LEN(A206)))-1)</f>
        <v>SF</v>
      </c>
      <c r="Z206" t="str">
        <f t="shared" ref="Z206" si="196">Y207</f>
        <v>Excluded</v>
      </c>
    </row>
    <row r="207" spans="1:26" x14ac:dyDescent="0.35">
      <c r="A207" s="291" t="s">
        <v>0</v>
      </c>
      <c r="B207" s="291" t="s">
        <v>0</v>
      </c>
      <c r="C207" s="293">
        <v>388</v>
      </c>
      <c r="D207" s="2">
        <v>570</v>
      </c>
      <c r="E207" s="2">
        <v>578</v>
      </c>
      <c r="F207" s="2">
        <v>583</v>
      </c>
      <c r="G207" s="2">
        <v>583</v>
      </c>
      <c r="H207" s="2">
        <v>810</v>
      </c>
      <c r="I207" s="2">
        <v>990</v>
      </c>
      <c r="J207" s="2">
        <v>1024</v>
      </c>
      <c r="Y207" t="str">
        <f t="shared" ref="Y207" si="197">IF(EXACT(A206,UPPER(A206)),"Elected","Excluded")</f>
        <v>Excluded</v>
      </c>
    </row>
    <row r="208" spans="1:26" x14ac:dyDescent="0.35">
      <c r="A208" s="291" t="s">
        <v>47</v>
      </c>
      <c r="B208" s="291" t="s">
        <v>0</v>
      </c>
      <c r="C208" s="292">
        <v>0</v>
      </c>
      <c r="D208" s="1">
        <f>(D184+D186+D188+D190+D192+D194+D196+D198+D200+D202+D204+D206)*(-1)</f>
        <v>0</v>
      </c>
      <c r="E208" s="1">
        <f t="shared" ref="E208:J208" si="198">(E184+E186+E188+E190+E192+E194+E196+E198+E200+E202+E204+E206)*(-1)</f>
        <v>0</v>
      </c>
      <c r="F208" s="1">
        <f t="shared" si="198"/>
        <v>5</v>
      </c>
      <c r="G208" s="1">
        <f t="shared" si="198"/>
        <v>4</v>
      </c>
      <c r="H208" s="1">
        <f t="shared" si="198"/>
        <v>65</v>
      </c>
      <c r="I208" s="1">
        <f t="shared" si="198"/>
        <v>174</v>
      </c>
      <c r="J208" s="1">
        <f t="shared" si="198"/>
        <v>184</v>
      </c>
    </row>
    <row r="209" spans="1:37" x14ac:dyDescent="0.35">
      <c r="A209" s="291" t="s">
        <v>0</v>
      </c>
      <c r="B209" s="291" t="s">
        <v>0</v>
      </c>
      <c r="C209" s="293">
        <v>0</v>
      </c>
      <c r="D209" s="2">
        <v>0</v>
      </c>
      <c r="E209" s="2">
        <v>0</v>
      </c>
      <c r="F209" s="2">
        <v>5</v>
      </c>
      <c r="G209" s="2">
        <v>9</v>
      </c>
      <c r="H209" s="2">
        <v>74</v>
      </c>
      <c r="I209" s="2">
        <v>248</v>
      </c>
      <c r="J209" s="2">
        <v>432</v>
      </c>
    </row>
    <row r="210" spans="1:37" x14ac:dyDescent="0.35">
      <c r="A210" t="s">
        <v>48</v>
      </c>
      <c r="B210" t="s">
        <v>0</v>
      </c>
      <c r="C210" s="2">
        <v>11202</v>
      </c>
      <c r="D210" s="2">
        <v>11202</v>
      </c>
      <c r="E210" s="2">
        <v>11202</v>
      </c>
      <c r="F210" s="2">
        <v>11202</v>
      </c>
      <c r="G210" s="2">
        <v>11202</v>
      </c>
      <c r="H210" s="2">
        <v>11202</v>
      </c>
      <c r="I210" s="2">
        <v>11202</v>
      </c>
      <c r="J210" s="2">
        <v>11202</v>
      </c>
    </row>
    <row r="214" spans="1:37" x14ac:dyDescent="0.35">
      <c r="A214" t="s">
        <v>0</v>
      </c>
      <c r="B214" t="s">
        <v>0</v>
      </c>
      <c r="C214" t="s">
        <v>0</v>
      </c>
      <c r="D214" t="s">
        <v>0</v>
      </c>
      <c r="E214" t="s">
        <v>0</v>
      </c>
      <c r="F214" t="s">
        <v>0</v>
      </c>
      <c r="G214" t="s">
        <v>0</v>
      </c>
      <c r="H214" t="s">
        <v>0</v>
      </c>
      <c r="I214" t="s">
        <v>0</v>
      </c>
      <c r="J214" t="s">
        <v>0</v>
      </c>
      <c r="K214" t="s">
        <v>0</v>
      </c>
    </row>
    <row r="215" spans="1:37" x14ac:dyDescent="0.35">
      <c r="A215" t="s">
        <v>0</v>
      </c>
      <c r="B215" t="s">
        <v>0</v>
      </c>
      <c r="C215" t="s">
        <v>0</v>
      </c>
      <c r="D215" t="s">
        <v>0</v>
      </c>
      <c r="E215" t="s">
        <v>0</v>
      </c>
      <c r="F215" t="s">
        <v>0</v>
      </c>
      <c r="G215" t="s">
        <v>0</v>
      </c>
      <c r="H215" t="s">
        <v>0</v>
      </c>
      <c r="I215" t="s">
        <v>0</v>
      </c>
      <c r="J215" t="s">
        <v>0</v>
      </c>
      <c r="K215" t="s">
        <v>0</v>
      </c>
    </row>
    <row r="216" spans="1:37" x14ac:dyDescent="0.35">
      <c r="A216" t="s">
        <v>0</v>
      </c>
      <c r="B216" t="s">
        <v>0</v>
      </c>
      <c r="C216" t="s">
        <v>0</v>
      </c>
      <c r="D216" t="s">
        <v>0</v>
      </c>
      <c r="E216" t="s">
        <v>0</v>
      </c>
      <c r="F216" t="s">
        <v>0</v>
      </c>
      <c r="G216" t="s">
        <v>0</v>
      </c>
      <c r="H216" t="s">
        <v>0</v>
      </c>
      <c r="I216" t="s">
        <v>0</v>
      </c>
      <c r="J216" t="s">
        <v>0</v>
      </c>
      <c r="K216" t="s">
        <v>0</v>
      </c>
    </row>
    <row r="217" spans="1:37" x14ac:dyDescent="0.35">
      <c r="A217" t="s">
        <v>0</v>
      </c>
      <c r="B217" t="s">
        <v>0</v>
      </c>
      <c r="C217" t="s">
        <v>0</v>
      </c>
      <c r="D217" t="s">
        <v>0</v>
      </c>
      <c r="E217" t="s">
        <v>0</v>
      </c>
      <c r="F217" t="s">
        <v>0</v>
      </c>
      <c r="G217" t="s">
        <v>0</v>
      </c>
      <c r="H217" t="s">
        <v>0</v>
      </c>
      <c r="I217" t="s">
        <v>0</v>
      </c>
      <c r="J217" t="s">
        <v>0</v>
      </c>
      <c r="K217" t="s">
        <v>0</v>
      </c>
    </row>
    <row r="218" spans="1:37" x14ac:dyDescent="0.35">
      <c r="A218" t="s">
        <v>0</v>
      </c>
      <c r="B218" t="s">
        <v>0</v>
      </c>
      <c r="C218" t="s">
        <v>0</v>
      </c>
      <c r="D218" t="s">
        <v>0</v>
      </c>
      <c r="E218" t="s">
        <v>0</v>
      </c>
      <c r="F218" t="s">
        <v>0</v>
      </c>
      <c r="G218" t="s">
        <v>0</v>
      </c>
      <c r="H218" t="s">
        <v>0</v>
      </c>
      <c r="I218" t="s">
        <v>0</v>
      </c>
      <c r="J218" t="s">
        <v>0</v>
      </c>
      <c r="K218" t="s">
        <v>0</v>
      </c>
    </row>
    <row r="219" spans="1:37" x14ac:dyDescent="0.35">
      <c r="A219" t="s">
        <v>0</v>
      </c>
      <c r="B219" t="s">
        <v>0</v>
      </c>
      <c r="C219" t="s">
        <v>0</v>
      </c>
      <c r="D219" t="s">
        <v>0</v>
      </c>
      <c r="E219" t="s">
        <v>0</v>
      </c>
      <c r="F219" t="s">
        <v>0</v>
      </c>
      <c r="G219" t="s">
        <v>0</v>
      </c>
      <c r="H219" t="s">
        <v>0</v>
      </c>
      <c r="I219" t="s">
        <v>0</v>
      </c>
      <c r="J219" t="s">
        <v>0</v>
      </c>
      <c r="K219" t="s">
        <v>0</v>
      </c>
    </row>
    <row r="220" spans="1:37" x14ac:dyDescent="0.35">
      <c r="A220" t="s">
        <v>0</v>
      </c>
      <c r="B220" t="s">
        <v>0</v>
      </c>
      <c r="C220" t="s">
        <v>0</v>
      </c>
      <c r="D220" t="s">
        <v>0</v>
      </c>
      <c r="E220" t="s">
        <v>0</v>
      </c>
      <c r="F220" t="s">
        <v>0</v>
      </c>
      <c r="G220" t="s">
        <v>0</v>
      </c>
      <c r="H220" t="s">
        <v>0</v>
      </c>
      <c r="I220" t="s">
        <v>0</v>
      </c>
      <c r="J220" t="s">
        <v>0</v>
      </c>
      <c r="K220" t="s">
        <v>0</v>
      </c>
    </row>
    <row r="221" spans="1:37" x14ac:dyDescent="0.35">
      <c r="A221" s="291" t="s">
        <v>95</v>
      </c>
      <c r="B221" s="291" t="s">
        <v>2</v>
      </c>
      <c r="C221" s="291" t="s">
        <v>3</v>
      </c>
      <c r="D221" t="s">
        <v>4</v>
      </c>
      <c r="E221" t="s">
        <v>5</v>
      </c>
      <c r="F221" t="s">
        <v>6</v>
      </c>
      <c r="G221" t="s">
        <v>7</v>
      </c>
      <c r="H221" t="s">
        <v>8</v>
      </c>
      <c r="I221" t="s">
        <v>9</v>
      </c>
      <c r="J221" t="s">
        <v>10</v>
      </c>
      <c r="K221" t="s">
        <v>11</v>
      </c>
    </row>
    <row r="222" spans="1:37" x14ac:dyDescent="0.35">
      <c r="A222" s="291" t="s">
        <v>0</v>
      </c>
      <c r="B222" s="291" t="s">
        <v>0</v>
      </c>
      <c r="C222" s="291" t="s">
        <v>17</v>
      </c>
      <c r="D222" t="s">
        <v>800</v>
      </c>
      <c r="E222" t="s">
        <v>801</v>
      </c>
      <c r="F222" t="s">
        <v>802</v>
      </c>
      <c r="G222" t="s">
        <v>803</v>
      </c>
      <c r="H222" t="s">
        <v>804</v>
      </c>
      <c r="I222" t="s">
        <v>805</v>
      </c>
      <c r="J222" t="s">
        <v>806</v>
      </c>
      <c r="K222" t="s">
        <v>807</v>
      </c>
      <c r="AB222" t="s">
        <v>2526</v>
      </c>
      <c r="AC222" t="s">
        <v>2525</v>
      </c>
      <c r="AD222" t="s">
        <v>2524</v>
      </c>
      <c r="AE222" t="s">
        <v>2523</v>
      </c>
      <c r="AF222" t="s">
        <v>759</v>
      </c>
      <c r="AG222" t="s">
        <v>2522</v>
      </c>
      <c r="AH222" t="s">
        <v>2521</v>
      </c>
      <c r="AI222" t="s">
        <v>2520</v>
      </c>
      <c r="AJ222" t="s">
        <v>2519</v>
      </c>
      <c r="AK222" t="s">
        <v>2518</v>
      </c>
    </row>
    <row r="223" spans="1:37" x14ac:dyDescent="0.35">
      <c r="A223" s="291" t="s">
        <v>2973</v>
      </c>
      <c r="B223" s="291" t="s">
        <v>31</v>
      </c>
      <c r="C223" s="293">
        <v>469</v>
      </c>
      <c r="D223" s="1">
        <v>34</v>
      </c>
      <c r="E223" s="1">
        <v>24</v>
      </c>
      <c r="F223" s="1">
        <v>8</v>
      </c>
      <c r="G223" s="1">
        <v>37</v>
      </c>
      <c r="H223" s="1">
        <v>10</v>
      </c>
      <c r="I223" s="1">
        <v>22</v>
      </c>
      <c r="J223" s="1">
        <v>23</v>
      </c>
      <c r="K223" s="1">
        <v>-627</v>
      </c>
      <c r="X223" t="str">
        <f>LEFT(MID(A223,FIND("(",A223)+1,LEN(A223)),FIND(")",MID(A223,FIND("(",A223)+1,LEN(A223)))-1)</f>
        <v>NON-P</v>
      </c>
      <c r="Z223" t="str">
        <f>Y224</f>
        <v>Excluded</v>
      </c>
      <c r="AA223" t="s">
        <v>2860</v>
      </c>
      <c r="AB223">
        <v>6</v>
      </c>
      <c r="AC223" s="238">
        <v>24063</v>
      </c>
      <c r="AD223" s="238">
        <f>AH223+AF223</f>
        <v>10635</v>
      </c>
      <c r="AE223" s="227">
        <f>SUM(AD223/AC223*100)</f>
        <v>44.196484228899138</v>
      </c>
      <c r="AF223">
        <v>111</v>
      </c>
      <c r="AG223" s="227">
        <f>SUM(AF223/AC223*100)</f>
        <v>0.46128911607031542</v>
      </c>
      <c r="AH223" s="238">
        <v>10524</v>
      </c>
      <c r="AI223">
        <v>11</v>
      </c>
      <c r="AJ223">
        <v>7</v>
      </c>
      <c r="AK223" s="227">
        <f>SUM(AJ223/AI223*100)</f>
        <v>63.636363636363633</v>
      </c>
    </row>
    <row r="224" spans="1:37" x14ac:dyDescent="0.35">
      <c r="A224" s="291" t="s">
        <v>0</v>
      </c>
      <c r="B224" s="291" t="s">
        <v>0</v>
      </c>
      <c r="C224" s="293">
        <v>469</v>
      </c>
      <c r="D224" s="2">
        <v>503</v>
      </c>
      <c r="E224" s="2">
        <v>527</v>
      </c>
      <c r="F224" s="2">
        <v>535</v>
      </c>
      <c r="G224" s="2">
        <v>572</v>
      </c>
      <c r="H224" s="2">
        <v>582</v>
      </c>
      <c r="I224" s="2">
        <v>604</v>
      </c>
      <c r="J224" s="2">
        <v>627</v>
      </c>
      <c r="K224" s="2">
        <v>0</v>
      </c>
      <c r="Y224" t="str">
        <f>IF(EXACT(A223,UPPER(A223)),"Elected","Excluded")</f>
        <v>Excluded</v>
      </c>
    </row>
    <row r="225" spans="1:30" x14ac:dyDescent="0.35">
      <c r="A225" s="291" t="s">
        <v>2641</v>
      </c>
      <c r="B225" s="291" t="s">
        <v>33</v>
      </c>
      <c r="C225" s="293">
        <v>1098</v>
      </c>
      <c r="D225" s="1">
        <v>153</v>
      </c>
      <c r="E225" s="1">
        <v>122</v>
      </c>
      <c r="F225" s="1">
        <v>83</v>
      </c>
      <c r="G225" s="1">
        <v>11</v>
      </c>
      <c r="H225" s="1">
        <v>198</v>
      </c>
      <c r="I225" s="1">
        <v>0</v>
      </c>
      <c r="J225" s="1">
        <v>-161</v>
      </c>
      <c r="K225" s="1">
        <v>0</v>
      </c>
      <c r="X225" t="str">
        <f t="shared" ref="X225" si="199">LEFT(MID(A225,FIND("(",A225)+1,LEN(A225)),FIND(")",MID(A225,FIND("(",A225)+1,LEN(A225)))-1)</f>
        <v>FF</v>
      </c>
      <c r="Z225" t="str">
        <f>Y226</f>
        <v>Elected</v>
      </c>
      <c r="AC225" t="s">
        <v>3692</v>
      </c>
      <c r="AD225" t="s">
        <v>3693</v>
      </c>
    </row>
    <row r="226" spans="1:30" x14ac:dyDescent="0.35">
      <c r="A226" s="291" t="s">
        <v>0</v>
      </c>
      <c r="B226" s="291" t="s">
        <v>0</v>
      </c>
      <c r="C226" s="293">
        <v>1098</v>
      </c>
      <c r="D226" s="2">
        <v>1251</v>
      </c>
      <c r="E226" s="2">
        <v>1373</v>
      </c>
      <c r="F226" s="2">
        <v>1456</v>
      </c>
      <c r="G226" s="2">
        <v>1467</v>
      </c>
      <c r="H226" s="2">
        <v>1665</v>
      </c>
      <c r="I226" s="2">
        <v>1665</v>
      </c>
      <c r="J226" s="2">
        <v>1504</v>
      </c>
      <c r="K226" s="2">
        <v>1504</v>
      </c>
      <c r="Y226" t="str">
        <f t="shared" ref="Y226" si="200">IF(EXACT(A225,UPPER(A225)),"Elected","Excluded")</f>
        <v>Elected</v>
      </c>
      <c r="AC226">
        <v>6</v>
      </c>
      <c r="AD226">
        <v>5</v>
      </c>
    </row>
    <row r="227" spans="1:30" x14ac:dyDescent="0.35">
      <c r="A227" s="291" t="s">
        <v>2974</v>
      </c>
      <c r="B227" s="291" t="s">
        <v>31</v>
      </c>
      <c r="C227" s="293">
        <v>698</v>
      </c>
      <c r="D227" s="1">
        <v>77</v>
      </c>
      <c r="E227" s="1">
        <v>46</v>
      </c>
      <c r="F227" s="1">
        <v>18</v>
      </c>
      <c r="G227" s="1">
        <v>26</v>
      </c>
      <c r="H227" s="1">
        <v>8</v>
      </c>
      <c r="I227" s="1">
        <v>28</v>
      </c>
      <c r="J227" s="1">
        <v>17</v>
      </c>
      <c r="K227" s="1">
        <v>334</v>
      </c>
      <c r="X227" t="str">
        <f t="shared" ref="X227" si="201">LEFT(MID(A227,FIND("(",A227)+1,LEN(A227)),FIND(")",MID(A227,FIND("(",A227)+1,LEN(A227)))-1)</f>
        <v>NON-P</v>
      </c>
      <c r="Z227" t="str">
        <f t="shared" ref="Z227" si="202">Y228</f>
        <v>Excluded</v>
      </c>
      <c r="AA227" t="s">
        <v>2860</v>
      </c>
    </row>
    <row r="228" spans="1:30" x14ac:dyDescent="0.35">
      <c r="A228" s="291" t="s">
        <v>0</v>
      </c>
      <c r="B228" s="291" t="s">
        <v>0</v>
      </c>
      <c r="C228" s="293">
        <v>698</v>
      </c>
      <c r="D228" s="2">
        <v>775</v>
      </c>
      <c r="E228" s="2">
        <v>821</v>
      </c>
      <c r="F228" s="2">
        <v>839</v>
      </c>
      <c r="G228" s="2">
        <v>865</v>
      </c>
      <c r="H228" s="2">
        <v>873</v>
      </c>
      <c r="I228" s="2">
        <v>901</v>
      </c>
      <c r="J228" s="2">
        <v>918</v>
      </c>
      <c r="K228" s="2">
        <v>1252</v>
      </c>
      <c r="Y228" t="str">
        <f t="shared" ref="Y228" si="203">IF(EXACT(A227,UPPER(A227)),"Elected","Excluded")</f>
        <v>Excluded</v>
      </c>
    </row>
    <row r="229" spans="1:30" x14ac:dyDescent="0.35">
      <c r="A229" s="291" t="s">
        <v>2980</v>
      </c>
      <c r="B229" s="291" t="s">
        <v>31</v>
      </c>
      <c r="C229" s="293">
        <v>1080</v>
      </c>
      <c r="D229" s="1">
        <v>88</v>
      </c>
      <c r="E229" s="1">
        <v>80</v>
      </c>
      <c r="F229" s="1">
        <v>29</v>
      </c>
      <c r="G229" s="1">
        <v>35</v>
      </c>
      <c r="H229" s="1">
        <v>29</v>
      </c>
      <c r="I229" s="1">
        <v>155</v>
      </c>
      <c r="J229" s="1">
        <v>63</v>
      </c>
      <c r="K229" s="1">
        <v>0</v>
      </c>
      <c r="X229" t="str">
        <f t="shared" ref="X229" si="204">LEFT(MID(A229,FIND("(",A229)+1,LEN(A229)),FIND(")",MID(A229,FIND("(",A229)+1,LEN(A229)))-1)</f>
        <v>GRN</v>
      </c>
      <c r="Z229" t="str">
        <f t="shared" ref="Z229" si="205">Y230</f>
        <v>Elected</v>
      </c>
    </row>
    <row r="230" spans="1:30" x14ac:dyDescent="0.35">
      <c r="A230" s="291" t="s">
        <v>0</v>
      </c>
      <c r="B230" s="291" t="s">
        <v>0</v>
      </c>
      <c r="C230" s="293">
        <v>1080</v>
      </c>
      <c r="D230" s="2">
        <v>1168</v>
      </c>
      <c r="E230" s="2">
        <v>1248</v>
      </c>
      <c r="F230" s="2">
        <v>1277</v>
      </c>
      <c r="G230" s="2">
        <v>1312</v>
      </c>
      <c r="H230" s="2">
        <v>1341</v>
      </c>
      <c r="I230" s="2">
        <v>1496</v>
      </c>
      <c r="J230" s="2">
        <v>1559</v>
      </c>
      <c r="K230" s="2">
        <v>1559</v>
      </c>
      <c r="Y230" t="str">
        <f t="shared" ref="Y230" si="206">IF(EXACT(A229,UPPER(A229)),"Elected","Excluded")</f>
        <v>Elected</v>
      </c>
    </row>
    <row r="231" spans="1:30" x14ac:dyDescent="0.35">
      <c r="A231" s="291" t="s">
        <v>2987</v>
      </c>
      <c r="B231" s="291" t="s">
        <v>31</v>
      </c>
      <c r="C231" s="293">
        <v>304</v>
      </c>
      <c r="D231" s="1">
        <v>20</v>
      </c>
      <c r="E231" s="1">
        <v>30</v>
      </c>
      <c r="F231" s="1">
        <v>9</v>
      </c>
      <c r="G231" s="1">
        <v>32</v>
      </c>
      <c r="H231" s="1">
        <v>19</v>
      </c>
      <c r="I231" s="1">
        <v>-414</v>
      </c>
      <c r="J231" s="1">
        <v>0</v>
      </c>
      <c r="K231" s="1">
        <v>0</v>
      </c>
      <c r="X231" t="str">
        <f t="shared" ref="X231" si="207">LEFT(MID(A231,FIND("(",A231)+1,LEN(A231)),FIND(")",MID(A231,FIND("(",A231)+1,LEN(A231)))-1)</f>
        <v>LAB</v>
      </c>
      <c r="Z231" t="str">
        <f>Y232</f>
        <v>Excluded</v>
      </c>
    </row>
    <row r="232" spans="1:30" x14ac:dyDescent="0.35">
      <c r="A232" s="291" t="s">
        <v>0</v>
      </c>
      <c r="B232" s="291" t="s">
        <v>0</v>
      </c>
      <c r="C232" s="293">
        <v>304</v>
      </c>
      <c r="D232" s="2">
        <v>324</v>
      </c>
      <c r="E232" s="2">
        <v>354</v>
      </c>
      <c r="F232" s="2">
        <v>363</v>
      </c>
      <c r="G232" s="2">
        <v>395</v>
      </c>
      <c r="H232" s="2">
        <v>414</v>
      </c>
      <c r="I232" s="2">
        <v>0</v>
      </c>
      <c r="J232" s="2">
        <v>0</v>
      </c>
      <c r="K232" s="2">
        <v>0</v>
      </c>
      <c r="Y232" t="str">
        <f t="shared" ref="Y232" si="208">IF(EXACT(A231,UPPER(A231)),"Elected","Excluded")</f>
        <v>Excluded</v>
      </c>
    </row>
    <row r="233" spans="1:30" x14ac:dyDescent="0.35">
      <c r="A233" s="291" t="s">
        <v>2642</v>
      </c>
      <c r="B233" s="291" t="s">
        <v>33</v>
      </c>
      <c r="C233" s="293">
        <v>849</v>
      </c>
      <c r="D233" s="1">
        <v>55</v>
      </c>
      <c r="E233" s="1">
        <v>40</v>
      </c>
      <c r="F233" s="1">
        <v>11</v>
      </c>
      <c r="G233" s="1">
        <v>99</v>
      </c>
      <c r="H233" s="1">
        <v>11</v>
      </c>
      <c r="I233" s="1">
        <v>145</v>
      </c>
      <c r="J233" s="1">
        <v>17</v>
      </c>
      <c r="K233" s="1">
        <v>91</v>
      </c>
      <c r="X233" t="str">
        <f t="shared" ref="X233" si="209">LEFT(MID(A233,FIND("(",A233)+1,LEN(A233)),FIND(")",MID(A233,FIND("(",A233)+1,LEN(A233)))-1)</f>
        <v>SD</v>
      </c>
      <c r="Z233" t="str">
        <f t="shared" ref="Z233" si="210">Y234</f>
        <v>Elected</v>
      </c>
    </row>
    <row r="234" spans="1:30" x14ac:dyDescent="0.35">
      <c r="A234" s="291" t="s">
        <v>0</v>
      </c>
      <c r="B234" s="291" t="s">
        <v>0</v>
      </c>
      <c r="C234" s="293">
        <v>849</v>
      </c>
      <c r="D234" s="2">
        <v>904</v>
      </c>
      <c r="E234" s="2">
        <v>944</v>
      </c>
      <c r="F234" s="2">
        <v>955</v>
      </c>
      <c r="G234" s="2">
        <v>1054</v>
      </c>
      <c r="H234" s="2">
        <v>1065</v>
      </c>
      <c r="I234" s="2">
        <v>1210</v>
      </c>
      <c r="J234" s="2">
        <v>1227</v>
      </c>
      <c r="K234" s="2">
        <v>1318</v>
      </c>
      <c r="Y234" t="str">
        <f t="shared" ref="Y234" si="211">IF(EXACT(A233,UPPER(A233)),"Elected","Excluded")</f>
        <v>Elected</v>
      </c>
    </row>
    <row r="235" spans="1:30" x14ac:dyDescent="0.35">
      <c r="A235" s="291" t="s">
        <v>2643</v>
      </c>
      <c r="B235" s="291" t="s">
        <v>33</v>
      </c>
      <c r="C235" s="293">
        <v>1077</v>
      </c>
      <c r="D235" s="1">
        <v>610</v>
      </c>
      <c r="E235" s="1">
        <v>0</v>
      </c>
      <c r="F235" s="1">
        <v>-183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X235" t="str">
        <f t="shared" ref="X235" si="212">LEFT(MID(A235,FIND("(",A235)+1,LEN(A235)),FIND(")",MID(A235,FIND("(",A235)+1,LEN(A235)))-1)</f>
        <v>FG</v>
      </c>
      <c r="Z235" t="str">
        <f t="shared" ref="Z235" si="213">Y236</f>
        <v>Elected</v>
      </c>
    </row>
    <row r="236" spans="1:30" x14ac:dyDescent="0.35">
      <c r="A236" s="291" t="s">
        <v>0</v>
      </c>
      <c r="B236" s="291" t="s">
        <v>0</v>
      </c>
      <c r="C236" s="293">
        <v>1077</v>
      </c>
      <c r="D236" s="2">
        <v>1687</v>
      </c>
      <c r="E236" s="2">
        <v>1687</v>
      </c>
      <c r="F236" s="2">
        <v>1504</v>
      </c>
      <c r="G236" s="2">
        <v>1504</v>
      </c>
      <c r="H236" s="2">
        <v>1504</v>
      </c>
      <c r="I236" s="2">
        <v>1504</v>
      </c>
      <c r="J236" s="2">
        <v>1504</v>
      </c>
      <c r="K236" s="2">
        <v>1504</v>
      </c>
      <c r="Y236" t="str">
        <f t="shared" ref="Y236" si="214">IF(EXACT(A235,UPPER(A235)),"Elected","Excluded")</f>
        <v>Elected</v>
      </c>
    </row>
    <row r="237" spans="1:30" x14ac:dyDescent="0.35">
      <c r="A237" s="291" t="s">
        <v>2644</v>
      </c>
      <c r="B237" s="291" t="s">
        <v>31</v>
      </c>
      <c r="C237" s="293">
        <v>277</v>
      </c>
      <c r="D237" s="1">
        <v>11</v>
      </c>
      <c r="E237" s="1">
        <v>3</v>
      </c>
      <c r="F237" s="1">
        <v>1</v>
      </c>
      <c r="G237" s="1">
        <v>-292</v>
      </c>
      <c r="H237" s="1">
        <v>0</v>
      </c>
      <c r="I237" s="1">
        <v>0</v>
      </c>
      <c r="J237" s="1">
        <v>0</v>
      </c>
      <c r="K237" s="1">
        <v>0</v>
      </c>
      <c r="X237" t="str">
        <f t="shared" ref="X237" si="215">LEFT(MID(A237,FIND("(",A237)+1,LEN(A237)),FIND(")",MID(A237,FIND("(",A237)+1,LEN(A237)))-1)</f>
        <v>SF</v>
      </c>
      <c r="Z237" t="str">
        <f t="shared" ref="Z237" si="216">Y238</f>
        <v>Excluded</v>
      </c>
    </row>
    <row r="238" spans="1:30" x14ac:dyDescent="0.35">
      <c r="A238" s="291" t="s">
        <v>0</v>
      </c>
      <c r="B238" s="291" t="s">
        <v>0</v>
      </c>
      <c r="C238" s="293">
        <v>277</v>
      </c>
      <c r="D238" s="2">
        <v>288</v>
      </c>
      <c r="E238" s="2">
        <v>291</v>
      </c>
      <c r="F238" s="2">
        <v>292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  <c r="Y238" t="str">
        <f t="shared" ref="Y238" si="217">IF(EXACT(A237,UPPER(A237)),"Elected","Excluded")</f>
        <v>Excluded</v>
      </c>
    </row>
    <row r="239" spans="1:30" x14ac:dyDescent="0.35">
      <c r="A239" s="291" t="s">
        <v>2645</v>
      </c>
      <c r="B239" s="291" t="s">
        <v>31</v>
      </c>
      <c r="C239" s="293">
        <v>1907</v>
      </c>
      <c r="D239" s="1">
        <v>0</v>
      </c>
      <c r="E239" s="1">
        <v>-403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X239" t="str">
        <f t="shared" ref="X239" si="218">LEFT(MID(A239,FIND("(",A239)+1,LEN(A239)),FIND(")",MID(A239,FIND("(",A239)+1,LEN(A239)))-1)</f>
        <v>FG</v>
      </c>
      <c r="Z239" t="str">
        <f t="shared" ref="Z239" si="219">Y240</f>
        <v>Elected</v>
      </c>
    </row>
    <row r="240" spans="1:30" x14ac:dyDescent="0.35">
      <c r="A240" s="291" t="s">
        <v>0</v>
      </c>
      <c r="B240" s="291" t="s">
        <v>0</v>
      </c>
      <c r="C240" s="293">
        <v>1907</v>
      </c>
      <c r="D240" s="2">
        <v>1907</v>
      </c>
      <c r="E240" s="2">
        <v>1504</v>
      </c>
      <c r="F240" s="2">
        <v>1504</v>
      </c>
      <c r="G240" s="2">
        <v>1504</v>
      </c>
      <c r="H240" s="2">
        <v>1504</v>
      </c>
      <c r="I240" s="2">
        <v>1504</v>
      </c>
      <c r="J240" s="2">
        <v>1504</v>
      </c>
      <c r="K240" s="2">
        <v>1504</v>
      </c>
      <c r="Y240" t="str">
        <f t="shared" ref="Y240" si="220">IF(EXACT(A239,UPPER(A239)),"Elected","Excluded")</f>
        <v>Elected</v>
      </c>
    </row>
    <row r="241" spans="1:37" x14ac:dyDescent="0.35">
      <c r="A241" s="291" t="s">
        <v>2646</v>
      </c>
      <c r="B241" s="291" t="s">
        <v>31</v>
      </c>
      <c r="C241" s="293">
        <v>160</v>
      </c>
      <c r="D241" s="1">
        <v>53</v>
      </c>
      <c r="E241" s="1">
        <v>58</v>
      </c>
      <c r="F241" s="1">
        <v>24</v>
      </c>
      <c r="G241" s="1">
        <v>6</v>
      </c>
      <c r="H241" s="1">
        <v>-301</v>
      </c>
      <c r="I241" s="1">
        <v>0</v>
      </c>
      <c r="J241" s="1">
        <v>0</v>
      </c>
      <c r="K241" s="1">
        <v>0</v>
      </c>
      <c r="X241" t="str">
        <f t="shared" ref="X241" si="221">LEFT(MID(A241,FIND("(",A241)+1,LEN(A241)),FIND(")",MID(A241,FIND("(",A241)+1,LEN(A241)))-1)</f>
        <v>FF</v>
      </c>
      <c r="Z241" t="str">
        <f t="shared" ref="Z241" si="222">Y242</f>
        <v>Excluded</v>
      </c>
    </row>
    <row r="242" spans="1:37" x14ac:dyDescent="0.35">
      <c r="A242" s="291" t="s">
        <v>0</v>
      </c>
      <c r="B242" s="291" t="s">
        <v>0</v>
      </c>
      <c r="C242" s="293">
        <v>160</v>
      </c>
      <c r="D242" s="2">
        <v>213</v>
      </c>
      <c r="E242" s="2">
        <v>271</v>
      </c>
      <c r="F242" s="2">
        <v>295</v>
      </c>
      <c r="G242" s="2">
        <v>301</v>
      </c>
      <c r="H242" s="2">
        <v>0</v>
      </c>
      <c r="I242" s="2">
        <v>0</v>
      </c>
      <c r="J242" s="2">
        <v>0</v>
      </c>
      <c r="K242" s="2">
        <v>0</v>
      </c>
      <c r="Y242" t="str">
        <f t="shared" ref="Y242" si="223">IF(EXACT(A241,UPPER(A241)),"Elected","Excluded")</f>
        <v>Excluded</v>
      </c>
    </row>
    <row r="243" spans="1:37" x14ac:dyDescent="0.35">
      <c r="A243" s="291" t="s">
        <v>2647</v>
      </c>
      <c r="B243" s="291" t="s">
        <v>33</v>
      </c>
      <c r="C243" s="293">
        <v>2605</v>
      </c>
      <c r="D243" s="1">
        <v>-1101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X243" t="str">
        <f t="shared" ref="X243" si="224">LEFT(MID(A243,FIND("(",A243)+1,LEN(A243)),FIND(")",MID(A243,FIND("(",A243)+1,LEN(A243)))-1)</f>
        <v>FG</v>
      </c>
      <c r="Z243" t="str">
        <f t="shared" ref="Z243" si="225">Y244</f>
        <v>Elected</v>
      </c>
    </row>
    <row r="244" spans="1:37" x14ac:dyDescent="0.35">
      <c r="A244" s="291" t="s">
        <v>0</v>
      </c>
      <c r="B244" s="291" t="s">
        <v>0</v>
      </c>
      <c r="C244" s="293">
        <v>2605</v>
      </c>
      <c r="D244" s="2">
        <v>1504</v>
      </c>
      <c r="E244" s="2">
        <v>1504</v>
      </c>
      <c r="F244" s="2">
        <v>1504</v>
      </c>
      <c r="G244" s="2">
        <v>1504</v>
      </c>
      <c r="H244" s="2">
        <v>1504</v>
      </c>
      <c r="I244" s="2">
        <v>1504</v>
      </c>
      <c r="J244" s="2">
        <v>1504</v>
      </c>
      <c r="K244" s="2">
        <v>1504</v>
      </c>
      <c r="Y244" t="str">
        <f t="shared" ref="Y244" si="226">IF(EXACT(A243,UPPER(A243)),"Elected","Excluded")</f>
        <v>Elected</v>
      </c>
    </row>
    <row r="245" spans="1:37" x14ac:dyDescent="0.35">
      <c r="A245" s="291" t="s">
        <v>47</v>
      </c>
      <c r="B245" s="291" t="s">
        <v>0</v>
      </c>
      <c r="C245" s="292">
        <v>0</v>
      </c>
      <c r="D245" s="1">
        <f>(D223+D225+D227+D229+D231+D233+D235+D237+D239+D241+D243)*(-1)</f>
        <v>0</v>
      </c>
      <c r="E245" s="1">
        <f t="shared" ref="E245:K245" si="227">(E223+E225+E227+E229+E231+E233+E235+E237+E239+E241+E243)*(-1)</f>
        <v>0</v>
      </c>
      <c r="F245" s="1">
        <f t="shared" si="227"/>
        <v>0</v>
      </c>
      <c r="G245" s="1">
        <f t="shared" si="227"/>
        <v>46</v>
      </c>
      <c r="H245" s="1">
        <f t="shared" si="227"/>
        <v>26</v>
      </c>
      <c r="I245" s="1">
        <f t="shared" si="227"/>
        <v>64</v>
      </c>
      <c r="J245" s="1">
        <f t="shared" si="227"/>
        <v>41</v>
      </c>
      <c r="K245" s="1">
        <f t="shared" si="227"/>
        <v>202</v>
      </c>
    </row>
    <row r="246" spans="1:37" x14ac:dyDescent="0.35">
      <c r="A246" s="291" t="s">
        <v>0</v>
      </c>
      <c r="B246" s="291" t="s">
        <v>0</v>
      </c>
      <c r="C246" s="293">
        <v>0</v>
      </c>
      <c r="D246" s="2">
        <v>0</v>
      </c>
      <c r="E246" s="2">
        <v>0</v>
      </c>
      <c r="F246" s="2">
        <v>0</v>
      </c>
      <c r="G246" s="2">
        <v>46</v>
      </c>
      <c r="H246" s="2">
        <v>72</v>
      </c>
      <c r="I246" s="2">
        <v>136</v>
      </c>
      <c r="J246" s="2">
        <v>177</v>
      </c>
      <c r="K246" s="2">
        <v>379</v>
      </c>
    </row>
    <row r="247" spans="1:37" x14ac:dyDescent="0.35">
      <c r="A247" t="s">
        <v>48</v>
      </c>
      <c r="B247" t="s">
        <v>0</v>
      </c>
      <c r="C247" s="2">
        <v>10524</v>
      </c>
      <c r="D247" s="2">
        <v>10524</v>
      </c>
      <c r="E247" s="2">
        <v>10524</v>
      </c>
      <c r="F247" s="2">
        <v>10524</v>
      </c>
      <c r="G247" s="2">
        <v>10524</v>
      </c>
      <c r="H247" s="2">
        <v>10524</v>
      </c>
      <c r="I247" s="2">
        <v>10524</v>
      </c>
      <c r="J247" s="2">
        <v>10524</v>
      </c>
      <c r="K247" s="2">
        <v>10524</v>
      </c>
    </row>
    <row r="249" spans="1:37" x14ac:dyDescent="0.35">
      <c r="AB249" t="s">
        <v>2526</v>
      </c>
      <c r="AC249" t="s">
        <v>2525</v>
      </c>
      <c r="AD249" t="s">
        <v>2524</v>
      </c>
      <c r="AE249" t="s">
        <v>2523</v>
      </c>
      <c r="AF249" t="s">
        <v>759</v>
      </c>
      <c r="AG249" t="s">
        <v>2522</v>
      </c>
      <c r="AH249" t="s">
        <v>2521</v>
      </c>
      <c r="AI249" t="s">
        <v>2520</v>
      </c>
      <c r="AJ249" t="s">
        <v>2519</v>
      </c>
      <c r="AK249" t="s">
        <v>2518</v>
      </c>
    </row>
    <row r="250" spans="1:37" x14ac:dyDescent="0.35">
      <c r="A250" s="2"/>
      <c r="B250" s="2"/>
      <c r="C250" s="2"/>
      <c r="D250" s="2"/>
      <c r="E250" s="2"/>
      <c r="F250" s="2"/>
      <c r="G250" s="2"/>
      <c r="H250" s="240" t="s">
        <v>2648</v>
      </c>
      <c r="I250" s="2"/>
      <c r="J250" s="2"/>
      <c r="K250" s="2"/>
      <c r="L250" s="240" t="s">
        <v>2649</v>
      </c>
      <c r="AB250">
        <f>AB223+AB184+AB139+AB96+AB53+AB10</f>
        <v>40</v>
      </c>
      <c r="AC250">
        <f>AC223+AC184+AC139+AC96+AC53+AC10</f>
        <v>176321</v>
      </c>
      <c r="AD250" s="238">
        <f>AH250+AF250</f>
        <v>77892</v>
      </c>
      <c r="AE250" s="227">
        <f>SUM(AD250/AC250*100)</f>
        <v>44.176246731813002</v>
      </c>
      <c r="AF250">
        <f>AF223+AF184+AF139+AF96+AF53+AF10</f>
        <v>879</v>
      </c>
      <c r="AG250" s="227">
        <f>SUM(AF250/AC250*100)</f>
        <v>0.49852258097447272</v>
      </c>
      <c r="AH250">
        <f>AH223+AH184+AH139+AH96+AH53+AH10</f>
        <v>77013</v>
      </c>
      <c r="AI250">
        <f>AI223+AI184+AI139+AI96+AI53+AI10</f>
        <v>80</v>
      </c>
      <c r="AJ250">
        <f>AJ223+AJ184+AJ139+AJ96+AJ53+AJ10</f>
        <v>36</v>
      </c>
      <c r="AK250" s="227">
        <f>SUM(AJ250/AI250*100)</f>
        <v>45</v>
      </c>
    </row>
    <row r="251" spans="1:37" x14ac:dyDescent="0.35">
      <c r="D251" s="241" t="s">
        <v>2529</v>
      </c>
      <c r="E251" s="241" t="s">
        <v>2650</v>
      </c>
      <c r="F251" s="241" t="s">
        <v>2651</v>
      </c>
      <c r="G251" s="241" t="s">
        <v>2650</v>
      </c>
      <c r="H251" s="241" t="s">
        <v>2652</v>
      </c>
      <c r="I251" s="241" t="s">
        <v>2653</v>
      </c>
      <c r="J251" s="241" t="s">
        <v>2649</v>
      </c>
      <c r="K251" s="241" t="s">
        <v>2654</v>
      </c>
      <c r="L251" s="241" t="s">
        <v>2652</v>
      </c>
    </row>
    <row r="252" spans="1:37" x14ac:dyDescent="0.35">
      <c r="D252" s="241" t="s">
        <v>2655</v>
      </c>
      <c r="E252" s="241" t="s">
        <v>2655</v>
      </c>
      <c r="F252" s="241" t="s">
        <v>2652</v>
      </c>
      <c r="G252" s="241" t="s">
        <v>2656</v>
      </c>
      <c r="H252" s="241" t="s">
        <v>2656</v>
      </c>
      <c r="I252" s="241" t="s">
        <v>2655</v>
      </c>
      <c r="J252" s="241" t="s">
        <v>2652</v>
      </c>
      <c r="K252" s="241" t="s">
        <v>2656</v>
      </c>
      <c r="L252" s="241" t="s">
        <v>2656</v>
      </c>
      <c r="AC252" t="s">
        <v>3692</v>
      </c>
      <c r="AD252" t="s">
        <v>3693</v>
      </c>
    </row>
    <row r="253" spans="1:37" x14ac:dyDescent="0.35">
      <c r="A253" s="238">
        <f>SUMIFS($C$10:$C$505, $X$10:$X$505, B253)</f>
        <v>8926</v>
      </c>
      <c r="B253" t="s">
        <v>2657</v>
      </c>
      <c r="C253" t="s">
        <v>2535</v>
      </c>
      <c r="D253" s="242">
        <f>E253+I253</f>
        <v>11</v>
      </c>
      <c r="E253" s="238">
        <f>COUNTIFS($X$10:$X$505, B253,$B$10:$B$505,"F")</f>
        <v>5</v>
      </c>
      <c r="F253" s="243">
        <f t="shared" ref="F253:F279" si="228">IFERROR(E253/D253,0)</f>
        <v>0.45454545454545453</v>
      </c>
      <c r="G253">
        <f>COUNTIFS($X$10:$X$505, B253,$B$10:$B$505,"F",$Z$10:$Z$505,"Elected")</f>
        <v>0</v>
      </c>
      <c r="H253" s="244">
        <f>IFERROR(G253/D253,0)</f>
        <v>0</v>
      </c>
      <c r="I253" s="245">
        <f>COUNTIFS($X$10:$X$505, B253,$B$10:$B$505,"M")</f>
        <v>6</v>
      </c>
      <c r="J253" s="243">
        <f>IFERROR(I253/D253,0)</f>
        <v>0.54545454545454541</v>
      </c>
      <c r="K253">
        <f>COUNTIFS($X$10:$X$505, B253,$B$10:$B$505,"M",$Z$10:$Z$505,"Elected")</f>
        <v>5</v>
      </c>
      <c r="L253" s="243">
        <f>IFERROR(K253/D253,0)</f>
        <v>0.45454545454545453</v>
      </c>
      <c r="AC253">
        <f>AC226+AC187+AC142+AC99+AC56+AC13</f>
        <v>31</v>
      </c>
      <c r="AD253">
        <f>AD226+AD187+AD142+AD99+AD56+AD13</f>
        <v>30</v>
      </c>
    </row>
    <row r="254" spans="1:37" x14ac:dyDescent="0.35">
      <c r="A254" s="238">
        <f t="shared" ref="A254:A279" si="229">SUMIFS($C$10:$C$505, $X$10:$X$505, B254)</f>
        <v>25630</v>
      </c>
      <c r="B254" t="s">
        <v>2658</v>
      </c>
      <c r="C254" t="s">
        <v>2534</v>
      </c>
      <c r="D254" s="242">
        <f t="shared" ref="D254:D279" si="230">E254+I254</f>
        <v>17</v>
      </c>
      <c r="E254" s="238">
        <f t="shared" ref="E254:E279" si="231">COUNTIFS($X$10:$X$505, B254,$B$10:$B$505,"F")</f>
        <v>6</v>
      </c>
      <c r="F254" s="243">
        <f t="shared" si="228"/>
        <v>0.35294117647058826</v>
      </c>
      <c r="G254" s="289">
        <f>COUNTIFS($X$10:$X$505, B254,$B$10:$B$505,"F",$Z$10:$Z$505,"Elected")</f>
        <v>6</v>
      </c>
      <c r="H254" s="244">
        <f t="shared" ref="H254:H279" si="232">IFERROR(G254/D254,0)</f>
        <v>0.35294117647058826</v>
      </c>
      <c r="I254" s="245">
        <f t="shared" ref="I254:I279" si="233">COUNTIFS($X$10:$X$505, B254,$B$10:$B$505,"M")</f>
        <v>11</v>
      </c>
      <c r="J254" s="243">
        <f t="shared" ref="J254:J279" si="234">IFERROR(I254/D254,0)</f>
        <v>0.6470588235294118</v>
      </c>
      <c r="K254">
        <f t="shared" ref="K254:K279" si="235">COUNTIFS($X$10:$X$505, B254,$B$10:$B$505,"M",$Z$10:$Z$505,"Elected")</f>
        <v>10</v>
      </c>
      <c r="L254" s="243">
        <f t="shared" ref="L254:L279" si="236">IFERROR(K254/D254,0)</f>
        <v>0.58823529411764708</v>
      </c>
    </row>
    <row r="255" spans="1:37" x14ac:dyDescent="0.35">
      <c r="A255" s="238">
        <f t="shared" si="229"/>
        <v>3968</v>
      </c>
      <c r="B255" t="s">
        <v>2659</v>
      </c>
      <c r="C255" t="s">
        <v>2536</v>
      </c>
      <c r="D255" s="242">
        <f t="shared" si="230"/>
        <v>8</v>
      </c>
      <c r="E255" s="238">
        <f t="shared" si="231"/>
        <v>4</v>
      </c>
      <c r="F255" s="243">
        <f t="shared" si="228"/>
        <v>0.5</v>
      </c>
      <c r="G255">
        <f t="shared" ref="G255:G279" si="237">COUNTIFS($X$10:$X$505, B255,$B$10:$B$505,"F",$Z$10:$Z$505,"Elected")</f>
        <v>0</v>
      </c>
      <c r="H255" s="244">
        <f t="shared" si="232"/>
        <v>0</v>
      </c>
      <c r="I255" s="245">
        <f t="shared" si="233"/>
        <v>4</v>
      </c>
      <c r="J255" s="243">
        <f t="shared" si="234"/>
        <v>0.5</v>
      </c>
      <c r="K255">
        <f t="shared" si="235"/>
        <v>0</v>
      </c>
      <c r="L255" s="243">
        <f t="shared" si="236"/>
        <v>0</v>
      </c>
    </row>
    <row r="256" spans="1:37" x14ac:dyDescent="0.35">
      <c r="A256" s="238">
        <f t="shared" si="229"/>
        <v>7794</v>
      </c>
      <c r="B256" t="s">
        <v>2661</v>
      </c>
      <c r="C256" t="s">
        <v>2727</v>
      </c>
      <c r="D256" s="242">
        <f t="shared" si="230"/>
        <v>7</v>
      </c>
      <c r="E256" s="238">
        <f t="shared" si="231"/>
        <v>4</v>
      </c>
      <c r="F256" s="243">
        <f t="shared" si="228"/>
        <v>0.5714285714285714</v>
      </c>
      <c r="G256">
        <f t="shared" si="237"/>
        <v>3</v>
      </c>
      <c r="H256" s="244">
        <f t="shared" si="232"/>
        <v>0.42857142857142855</v>
      </c>
      <c r="I256" s="245">
        <f t="shared" si="233"/>
        <v>3</v>
      </c>
      <c r="J256" s="243">
        <f t="shared" si="234"/>
        <v>0.42857142857142855</v>
      </c>
      <c r="K256">
        <f t="shared" si="235"/>
        <v>2</v>
      </c>
      <c r="L256" s="243">
        <f t="shared" si="236"/>
        <v>0.2857142857142857</v>
      </c>
    </row>
    <row r="257" spans="1:12" x14ac:dyDescent="0.35">
      <c r="A257" s="238">
        <f t="shared" si="229"/>
        <v>4307</v>
      </c>
      <c r="B257" t="s">
        <v>2663</v>
      </c>
      <c r="C257" t="s">
        <v>2574</v>
      </c>
      <c r="D257" s="242">
        <f t="shared" si="230"/>
        <v>6</v>
      </c>
      <c r="E257" s="238">
        <f t="shared" si="231"/>
        <v>4</v>
      </c>
      <c r="F257" s="243">
        <f t="shared" si="228"/>
        <v>0.66666666666666663</v>
      </c>
      <c r="G257">
        <f t="shared" si="237"/>
        <v>0</v>
      </c>
      <c r="H257" s="244">
        <f t="shared" si="232"/>
        <v>0</v>
      </c>
      <c r="I257" s="245">
        <f t="shared" si="233"/>
        <v>2</v>
      </c>
      <c r="J257" s="243">
        <f t="shared" si="234"/>
        <v>0.33333333333333331</v>
      </c>
      <c r="K257">
        <f t="shared" si="235"/>
        <v>1</v>
      </c>
      <c r="L257" s="243">
        <f t="shared" si="236"/>
        <v>0.16666666666666666</v>
      </c>
    </row>
    <row r="258" spans="1:12" x14ac:dyDescent="0.35">
      <c r="A258" s="238">
        <f t="shared" si="229"/>
        <v>7331</v>
      </c>
      <c r="B258" t="s">
        <v>2689</v>
      </c>
      <c r="C258" t="s">
        <v>2573</v>
      </c>
      <c r="D258" s="242">
        <f t="shared" si="230"/>
        <v>6</v>
      </c>
      <c r="E258" s="238">
        <f t="shared" si="231"/>
        <v>2</v>
      </c>
      <c r="F258" s="243">
        <f t="shared" si="228"/>
        <v>0.33333333333333331</v>
      </c>
      <c r="G258" s="289">
        <f t="shared" si="237"/>
        <v>2</v>
      </c>
      <c r="H258" s="244">
        <f t="shared" si="232"/>
        <v>0.33333333333333331</v>
      </c>
      <c r="I258" s="245">
        <f t="shared" si="233"/>
        <v>4</v>
      </c>
      <c r="J258" s="243">
        <f t="shared" si="234"/>
        <v>0.66666666666666663</v>
      </c>
      <c r="K258">
        <f t="shared" si="235"/>
        <v>4</v>
      </c>
      <c r="L258" s="243">
        <f t="shared" si="236"/>
        <v>0.66666666666666663</v>
      </c>
    </row>
    <row r="259" spans="1:12" x14ac:dyDescent="0.35">
      <c r="A259" s="238">
        <f t="shared" si="229"/>
        <v>0</v>
      </c>
      <c r="B259" t="s">
        <v>2662</v>
      </c>
      <c r="C259" t="s">
        <v>2575</v>
      </c>
      <c r="D259" s="242">
        <f t="shared" si="230"/>
        <v>0</v>
      </c>
      <c r="E259" s="238">
        <f t="shared" si="231"/>
        <v>0</v>
      </c>
      <c r="F259" s="243">
        <f t="shared" si="228"/>
        <v>0</v>
      </c>
      <c r="G259">
        <f t="shared" si="237"/>
        <v>0</v>
      </c>
      <c r="H259" s="244">
        <f t="shared" si="232"/>
        <v>0</v>
      </c>
      <c r="I259" s="245">
        <f t="shared" si="233"/>
        <v>0</v>
      </c>
      <c r="J259" s="243">
        <f t="shared" si="234"/>
        <v>0</v>
      </c>
      <c r="K259">
        <f t="shared" si="235"/>
        <v>0</v>
      </c>
      <c r="L259" s="243">
        <f t="shared" si="236"/>
        <v>0</v>
      </c>
    </row>
    <row r="260" spans="1:12" x14ac:dyDescent="0.35">
      <c r="A260" s="238">
        <f t="shared" si="229"/>
        <v>2865</v>
      </c>
      <c r="B260" t="s">
        <v>2660</v>
      </c>
      <c r="C260" t="s">
        <v>2594</v>
      </c>
      <c r="D260" s="242">
        <f t="shared" si="230"/>
        <v>3</v>
      </c>
      <c r="E260" s="238">
        <f t="shared" si="231"/>
        <v>1</v>
      </c>
      <c r="F260" s="243">
        <f t="shared" si="228"/>
        <v>0.33333333333333331</v>
      </c>
      <c r="G260">
        <f t="shared" si="237"/>
        <v>1</v>
      </c>
      <c r="H260" s="244">
        <f t="shared" si="232"/>
        <v>0.33333333333333331</v>
      </c>
      <c r="I260" s="245">
        <f t="shared" si="233"/>
        <v>2</v>
      </c>
      <c r="J260" s="243">
        <f t="shared" si="234"/>
        <v>0.66666666666666663</v>
      </c>
      <c r="K260">
        <f t="shared" si="235"/>
        <v>1</v>
      </c>
      <c r="L260" s="243">
        <f t="shared" si="236"/>
        <v>0.33333333333333331</v>
      </c>
    </row>
    <row r="261" spans="1:12" x14ac:dyDescent="0.35">
      <c r="A261" s="238">
        <f t="shared" si="229"/>
        <v>2449</v>
      </c>
      <c r="B261" t="s">
        <v>2688</v>
      </c>
      <c r="C261" t="s">
        <v>2576</v>
      </c>
      <c r="D261" s="242">
        <f t="shared" si="230"/>
        <v>3</v>
      </c>
      <c r="E261" s="238">
        <f t="shared" si="231"/>
        <v>2</v>
      </c>
      <c r="F261" s="243">
        <f t="shared" si="228"/>
        <v>0.66666666666666663</v>
      </c>
      <c r="G261">
        <f t="shared" si="237"/>
        <v>0</v>
      </c>
      <c r="H261" s="244">
        <f t="shared" si="232"/>
        <v>0</v>
      </c>
      <c r="I261" s="245">
        <f t="shared" si="233"/>
        <v>1</v>
      </c>
      <c r="J261" s="243">
        <f t="shared" si="234"/>
        <v>0.33333333333333331</v>
      </c>
      <c r="K261">
        <f t="shared" si="235"/>
        <v>0</v>
      </c>
      <c r="L261" s="243">
        <f t="shared" si="236"/>
        <v>0</v>
      </c>
    </row>
    <row r="262" spans="1:12" x14ac:dyDescent="0.35">
      <c r="A262" s="238">
        <f t="shared" si="229"/>
        <v>0</v>
      </c>
      <c r="C262" t="s">
        <v>2590</v>
      </c>
      <c r="D262" s="242">
        <f t="shared" si="230"/>
        <v>0</v>
      </c>
      <c r="E262" s="238">
        <f t="shared" si="231"/>
        <v>0</v>
      </c>
      <c r="F262" s="243">
        <f t="shared" si="228"/>
        <v>0</v>
      </c>
      <c r="G262">
        <f t="shared" si="237"/>
        <v>0</v>
      </c>
      <c r="H262" s="244">
        <f t="shared" si="232"/>
        <v>0</v>
      </c>
      <c r="I262" s="245">
        <f t="shared" si="233"/>
        <v>0</v>
      </c>
      <c r="J262" s="243">
        <f t="shared" si="234"/>
        <v>0</v>
      </c>
      <c r="K262">
        <f t="shared" si="235"/>
        <v>0</v>
      </c>
      <c r="L262" s="243">
        <f t="shared" si="236"/>
        <v>0</v>
      </c>
    </row>
    <row r="263" spans="1:12" x14ac:dyDescent="0.35">
      <c r="A263" s="238">
        <f t="shared" si="229"/>
        <v>0</v>
      </c>
      <c r="B263" t="s">
        <v>2671</v>
      </c>
      <c r="C263" t="s">
        <v>2582</v>
      </c>
      <c r="D263" s="242">
        <f t="shared" si="230"/>
        <v>0</v>
      </c>
      <c r="E263" s="238">
        <f t="shared" si="231"/>
        <v>0</v>
      </c>
      <c r="F263" s="243">
        <f t="shared" si="228"/>
        <v>0</v>
      </c>
      <c r="G263">
        <f t="shared" si="237"/>
        <v>0</v>
      </c>
      <c r="H263" s="244">
        <f t="shared" si="232"/>
        <v>0</v>
      </c>
      <c r="I263" s="245">
        <f t="shared" si="233"/>
        <v>0</v>
      </c>
      <c r="J263" s="243">
        <f t="shared" si="234"/>
        <v>0</v>
      </c>
      <c r="K263">
        <f t="shared" si="235"/>
        <v>0</v>
      </c>
      <c r="L263" s="243">
        <f t="shared" si="236"/>
        <v>0</v>
      </c>
    </row>
    <row r="264" spans="1:12" x14ac:dyDescent="0.35">
      <c r="A264" s="238">
        <f t="shared" si="229"/>
        <v>0</v>
      </c>
      <c r="B264" t="s">
        <v>2665</v>
      </c>
      <c r="C264" t="s">
        <v>2598</v>
      </c>
      <c r="D264" s="242">
        <f t="shared" si="230"/>
        <v>0</v>
      </c>
      <c r="E264" s="238">
        <f t="shared" si="231"/>
        <v>0</v>
      </c>
      <c r="F264" s="243">
        <f t="shared" si="228"/>
        <v>0</v>
      </c>
      <c r="G264">
        <f t="shared" si="237"/>
        <v>0</v>
      </c>
      <c r="H264" s="244">
        <f t="shared" si="232"/>
        <v>0</v>
      </c>
      <c r="I264" s="245">
        <f t="shared" si="233"/>
        <v>0</v>
      </c>
      <c r="J264" s="243">
        <f t="shared" si="234"/>
        <v>0</v>
      </c>
      <c r="K264">
        <f t="shared" si="235"/>
        <v>0</v>
      </c>
      <c r="L264" s="243">
        <f t="shared" si="236"/>
        <v>0</v>
      </c>
    </row>
    <row r="265" spans="1:12" x14ac:dyDescent="0.35">
      <c r="A265" s="238">
        <f t="shared" si="229"/>
        <v>0</v>
      </c>
      <c r="B265" t="s">
        <v>2666</v>
      </c>
      <c r="C265" t="s">
        <v>2584</v>
      </c>
      <c r="D265" s="242">
        <f t="shared" si="230"/>
        <v>0</v>
      </c>
      <c r="E265" s="238">
        <f t="shared" si="231"/>
        <v>0</v>
      </c>
      <c r="F265" s="243">
        <f t="shared" si="228"/>
        <v>0</v>
      </c>
      <c r="G265">
        <f t="shared" si="237"/>
        <v>0</v>
      </c>
      <c r="H265" s="244">
        <f t="shared" si="232"/>
        <v>0</v>
      </c>
      <c r="I265" s="245">
        <f t="shared" si="233"/>
        <v>0</v>
      </c>
      <c r="J265" s="243">
        <f t="shared" si="234"/>
        <v>0</v>
      </c>
      <c r="K265">
        <f t="shared" si="235"/>
        <v>0</v>
      </c>
      <c r="L265" s="243">
        <f t="shared" si="236"/>
        <v>0</v>
      </c>
    </row>
    <row r="266" spans="1:12" x14ac:dyDescent="0.35">
      <c r="A266" s="238">
        <f t="shared" si="229"/>
        <v>0</v>
      </c>
      <c r="B266" t="s">
        <v>2667</v>
      </c>
      <c r="C266" t="s">
        <v>2577</v>
      </c>
      <c r="D266" s="242">
        <f t="shared" si="230"/>
        <v>0</v>
      </c>
      <c r="E266" s="238">
        <f t="shared" si="231"/>
        <v>0</v>
      </c>
      <c r="F266" s="243">
        <f t="shared" si="228"/>
        <v>0</v>
      </c>
      <c r="G266">
        <f t="shared" si="237"/>
        <v>0</v>
      </c>
      <c r="H266" s="244">
        <f t="shared" si="232"/>
        <v>0</v>
      </c>
      <c r="I266" s="245">
        <f t="shared" si="233"/>
        <v>0</v>
      </c>
      <c r="J266" s="243">
        <f t="shared" si="234"/>
        <v>0</v>
      </c>
      <c r="K266">
        <f t="shared" si="235"/>
        <v>0</v>
      </c>
      <c r="L266" s="243">
        <f t="shared" si="236"/>
        <v>0</v>
      </c>
    </row>
    <row r="267" spans="1:12" x14ac:dyDescent="0.35">
      <c r="A267" s="238">
        <f t="shared" si="229"/>
        <v>0</v>
      </c>
      <c r="B267" t="s">
        <v>2670</v>
      </c>
      <c r="C267" t="s">
        <v>2578</v>
      </c>
      <c r="D267" s="242">
        <f t="shared" si="230"/>
        <v>0</v>
      </c>
      <c r="E267" s="238">
        <f t="shared" si="231"/>
        <v>0</v>
      </c>
      <c r="F267" s="243">
        <f t="shared" si="228"/>
        <v>0</v>
      </c>
      <c r="G267">
        <f t="shared" si="237"/>
        <v>0</v>
      </c>
      <c r="H267" s="244">
        <f t="shared" si="232"/>
        <v>0</v>
      </c>
      <c r="I267" s="245">
        <f t="shared" si="233"/>
        <v>0</v>
      </c>
      <c r="J267" s="243">
        <f t="shared" si="234"/>
        <v>0</v>
      </c>
      <c r="K267">
        <f t="shared" si="235"/>
        <v>0</v>
      </c>
      <c r="L267" s="243">
        <f t="shared" si="236"/>
        <v>0</v>
      </c>
    </row>
    <row r="268" spans="1:12" x14ac:dyDescent="0.35">
      <c r="A268" s="238">
        <f t="shared" si="229"/>
        <v>0</v>
      </c>
      <c r="C268" t="s">
        <v>2581</v>
      </c>
      <c r="D268" s="242">
        <f t="shared" si="230"/>
        <v>0</v>
      </c>
      <c r="E268" s="238">
        <f t="shared" si="231"/>
        <v>0</v>
      </c>
      <c r="F268" s="243">
        <f t="shared" si="228"/>
        <v>0</v>
      </c>
      <c r="G268">
        <f t="shared" si="237"/>
        <v>0</v>
      </c>
      <c r="H268" s="244">
        <f t="shared" si="232"/>
        <v>0</v>
      </c>
      <c r="I268" s="245">
        <f t="shared" si="233"/>
        <v>0</v>
      </c>
      <c r="J268" s="243">
        <f t="shared" si="234"/>
        <v>0</v>
      </c>
      <c r="K268">
        <f t="shared" si="235"/>
        <v>0</v>
      </c>
      <c r="L268" s="243">
        <f t="shared" si="236"/>
        <v>0</v>
      </c>
    </row>
    <row r="269" spans="1:12" x14ac:dyDescent="0.35">
      <c r="A269" s="238">
        <f t="shared" si="229"/>
        <v>0</v>
      </c>
      <c r="C269" t="s">
        <v>2579</v>
      </c>
      <c r="D269" s="242">
        <f t="shared" si="230"/>
        <v>0</v>
      </c>
      <c r="E269" s="238">
        <f t="shared" si="231"/>
        <v>0</v>
      </c>
      <c r="F269" s="243">
        <f t="shared" si="228"/>
        <v>0</v>
      </c>
      <c r="G269">
        <f t="shared" si="237"/>
        <v>0</v>
      </c>
      <c r="H269" s="244">
        <f t="shared" si="232"/>
        <v>0</v>
      </c>
      <c r="I269" s="245">
        <f t="shared" si="233"/>
        <v>0</v>
      </c>
      <c r="J269" s="243">
        <f t="shared" si="234"/>
        <v>0</v>
      </c>
      <c r="K269">
        <f t="shared" si="235"/>
        <v>0</v>
      </c>
      <c r="L269" s="243">
        <f t="shared" si="236"/>
        <v>0</v>
      </c>
    </row>
    <row r="270" spans="1:12" x14ac:dyDescent="0.35">
      <c r="A270" s="238">
        <f t="shared" si="229"/>
        <v>0</v>
      </c>
      <c r="B270" t="s">
        <v>2690</v>
      </c>
      <c r="C270" t="s">
        <v>2585</v>
      </c>
      <c r="D270" s="242">
        <f t="shared" si="230"/>
        <v>0</v>
      </c>
      <c r="E270" s="238">
        <f t="shared" si="231"/>
        <v>0</v>
      </c>
      <c r="F270" s="243">
        <f t="shared" si="228"/>
        <v>0</v>
      </c>
      <c r="G270">
        <f t="shared" si="237"/>
        <v>0</v>
      </c>
      <c r="H270" s="244">
        <f t="shared" si="232"/>
        <v>0</v>
      </c>
      <c r="I270" s="245">
        <f t="shared" si="233"/>
        <v>0</v>
      </c>
      <c r="J270" s="243">
        <f t="shared" si="234"/>
        <v>0</v>
      </c>
      <c r="K270">
        <f t="shared" si="235"/>
        <v>0</v>
      </c>
      <c r="L270" s="243">
        <f t="shared" si="236"/>
        <v>0</v>
      </c>
    </row>
    <row r="271" spans="1:12" x14ac:dyDescent="0.35">
      <c r="A271" s="238">
        <f t="shared" si="229"/>
        <v>0</v>
      </c>
      <c r="C271" t="s">
        <v>2591</v>
      </c>
      <c r="D271" s="242">
        <f t="shared" si="230"/>
        <v>0</v>
      </c>
      <c r="E271" s="238">
        <f t="shared" si="231"/>
        <v>0</v>
      </c>
      <c r="F271" s="243">
        <f t="shared" si="228"/>
        <v>0</v>
      </c>
      <c r="G271">
        <f t="shared" si="237"/>
        <v>0</v>
      </c>
      <c r="H271" s="244">
        <f t="shared" si="232"/>
        <v>0</v>
      </c>
      <c r="I271" s="245">
        <f t="shared" si="233"/>
        <v>0</v>
      </c>
      <c r="J271" s="243">
        <f t="shared" si="234"/>
        <v>0</v>
      </c>
      <c r="K271">
        <f t="shared" si="235"/>
        <v>0</v>
      </c>
      <c r="L271" s="243">
        <f t="shared" si="236"/>
        <v>0</v>
      </c>
    </row>
    <row r="272" spans="1:12" x14ac:dyDescent="0.35">
      <c r="A272" s="238">
        <f t="shared" si="229"/>
        <v>204</v>
      </c>
      <c r="B272" t="s">
        <v>2664</v>
      </c>
      <c r="C272" t="s">
        <v>2586</v>
      </c>
      <c r="D272" s="242">
        <f t="shared" si="230"/>
        <v>1</v>
      </c>
      <c r="E272" s="238">
        <f t="shared" si="231"/>
        <v>0</v>
      </c>
      <c r="F272" s="243">
        <f t="shared" si="228"/>
        <v>0</v>
      </c>
      <c r="G272">
        <f t="shared" si="237"/>
        <v>0</v>
      </c>
      <c r="H272" s="244">
        <f t="shared" si="232"/>
        <v>0</v>
      </c>
      <c r="I272" s="245">
        <f t="shared" si="233"/>
        <v>1</v>
      </c>
      <c r="J272" s="243">
        <f t="shared" si="234"/>
        <v>1</v>
      </c>
      <c r="K272">
        <f t="shared" si="235"/>
        <v>0</v>
      </c>
      <c r="L272" s="243">
        <f t="shared" si="236"/>
        <v>0</v>
      </c>
    </row>
    <row r="273" spans="1:12" x14ac:dyDescent="0.35">
      <c r="A273" s="238">
        <f t="shared" si="229"/>
        <v>0</v>
      </c>
      <c r="B273" t="s">
        <v>2669</v>
      </c>
      <c r="C273" t="s">
        <v>2587</v>
      </c>
      <c r="D273" s="242">
        <f>E273+I273</f>
        <v>0</v>
      </c>
      <c r="E273" s="238">
        <f t="shared" si="231"/>
        <v>0</v>
      </c>
      <c r="F273" s="243">
        <f t="shared" si="228"/>
        <v>0</v>
      </c>
      <c r="G273">
        <f t="shared" si="237"/>
        <v>0</v>
      </c>
      <c r="H273" s="244">
        <f t="shared" si="232"/>
        <v>0</v>
      </c>
      <c r="I273" s="245">
        <f t="shared" si="233"/>
        <v>0</v>
      </c>
      <c r="J273" s="243">
        <f t="shared" si="234"/>
        <v>0</v>
      </c>
      <c r="K273">
        <f t="shared" si="235"/>
        <v>0</v>
      </c>
      <c r="L273" s="243">
        <f t="shared" si="236"/>
        <v>0</v>
      </c>
    </row>
    <row r="274" spans="1:12" x14ac:dyDescent="0.35">
      <c r="A274" s="238">
        <f t="shared" si="229"/>
        <v>0</v>
      </c>
      <c r="B274" t="s">
        <v>2931</v>
      </c>
      <c r="C274" t="s">
        <v>2580</v>
      </c>
      <c r="D274" s="242">
        <f t="shared" si="230"/>
        <v>0</v>
      </c>
      <c r="E274" s="238">
        <f t="shared" si="231"/>
        <v>0</v>
      </c>
      <c r="F274" s="243">
        <f t="shared" si="228"/>
        <v>0</v>
      </c>
      <c r="G274">
        <f t="shared" si="237"/>
        <v>0</v>
      </c>
      <c r="H274" s="244">
        <f t="shared" si="232"/>
        <v>0</v>
      </c>
      <c r="I274" s="245">
        <f t="shared" si="233"/>
        <v>0</v>
      </c>
      <c r="J274" s="243">
        <f t="shared" si="234"/>
        <v>0</v>
      </c>
      <c r="K274">
        <f t="shared" si="235"/>
        <v>0</v>
      </c>
      <c r="L274" s="243">
        <f t="shared" si="236"/>
        <v>0</v>
      </c>
    </row>
    <row r="275" spans="1:12" x14ac:dyDescent="0.35">
      <c r="A275" s="238">
        <f t="shared" si="229"/>
        <v>0</v>
      </c>
      <c r="C275" t="s">
        <v>2592</v>
      </c>
      <c r="D275" s="242">
        <f t="shared" si="230"/>
        <v>0</v>
      </c>
      <c r="E275" s="238">
        <f t="shared" si="231"/>
        <v>0</v>
      </c>
      <c r="F275" s="243">
        <f t="shared" si="228"/>
        <v>0</v>
      </c>
      <c r="G275">
        <f t="shared" si="237"/>
        <v>0</v>
      </c>
      <c r="H275" s="244">
        <f t="shared" si="232"/>
        <v>0</v>
      </c>
      <c r="I275" s="245">
        <f t="shared" si="233"/>
        <v>0</v>
      </c>
      <c r="J275" s="243">
        <f t="shared" si="234"/>
        <v>0</v>
      </c>
      <c r="K275">
        <f t="shared" si="235"/>
        <v>0</v>
      </c>
      <c r="L275" s="243">
        <f t="shared" si="236"/>
        <v>0</v>
      </c>
    </row>
    <row r="276" spans="1:12" x14ac:dyDescent="0.35">
      <c r="A276" s="238">
        <f t="shared" si="229"/>
        <v>0</v>
      </c>
      <c r="B276" t="s">
        <v>2809</v>
      </c>
      <c r="C276" t="s">
        <v>2597</v>
      </c>
      <c r="D276" s="242">
        <f t="shared" si="230"/>
        <v>0</v>
      </c>
      <c r="E276" s="238">
        <f t="shared" si="231"/>
        <v>0</v>
      </c>
      <c r="F276" s="243">
        <f t="shared" si="228"/>
        <v>0</v>
      </c>
      <c r="G276">
        <f t="shared" si="237"/>
        <v>0</v>
      </c>
      <c r="H276" s="244">
        <f t="shared" si="232"/>
        <v>0</v>
      </c>
      <c r="I276" s="245">
        <f t="shared" si="233"/>
        <v>0</v>
      </c>
      <c r="J276" s="243">
        <f t="shared" si="234"/>
        <v>0</v>
      </c>
      <c r="K276">
        <f t="shared" si="235"/>
        <v>0</v>
      </c>
      <c r="L276" s="243">
        <f t="shared" si="236"/>
        <v>0</v>
      </c>
    </row>
    <row r="277" spans="1:12" x14ac:dyDescent="0.35">
      <c r="A277" s="238">
        <f t="shared" si="229"/>
        <v>0</v>
      </c>
      <c r="B277" t="s">
        <v>2668</v>
      </c>
      <c r="C277" t="s">
        <v>2588</v>
      </c>
      <c r="D277" s="242">
        <f t="shared" si="230"/>
        <v>0</v>
      </c>
      <c r="E277" s="238">
        <f t="shared" si="231"/>
        <v>0</v>
      </c>
      <c r="F277" s="243">
        <f t="shared" si="228"/>
        <v>0</v>
      </c>
      <c r="G277">
        <f t="shared" si="237"/>
        <v>0</v>
      </c>
      <c r="H277" s="244">
        <f t="shared" si="232"/>
        <v>0</v>
      </c>
      <c r="I277" s="245">
        <f t="shared" si="233"/>
        <v>0</v>
      </c>
      <c r="J277" s="243">
        <f t="shared" si="234"/>
        <v>0</v>
      </c>
      <c r="K277">
        <f t="shared" si="235"/>
        <v>0</v>
      </c>
      <c r="L277" s="243">
        <f t="shared" si="236"/>
        <v>0</v>
      </c>
    </row>
    <row r="278" spans="1:12" x14ac:dyDescent="0.35">
      <c r="A278" s="238">
        <f t="shared" si="229"/>
        <v>0</v>
      </c>
      <c r="B278" t="s">
        <v>2692</v>
      </c>
      <c r="C278" t="s">
        <v>2589</v>
      </c>
      <c r="D278" s="242">
        <f t="shared" si="230"/>
        <v>0</v>
      </c>
      <c r="E278" s="238">
        <f t="shared" si="231"/>
        <v>0</v>
      </c>
      <c r="F278" s="243">
        <f t="shared" si="228"/>
        <v>0</v>
      </c>
      <c r="G278">
        <f t="shared" si="237"/>
        <v>0</v>
      </c>
      <c r="H278" s="244">
        <f t="shared" si="232"/>
        <v>0</v>
      </c>
      <c r="I278" s="245">
        <f t="shared" si="233"/>
        <v>0</v>
      </c>
      <c r="J278" s="243">
        <f t="shared" si="234"/>
        <v>0</v>
      </c>
      <c r="K278">
        <f t="shared" si="235"/>
        <v>0</v>
      </c>
      <c r="L278" s="243">
        <f t="shared" si="236"/>
        <v>0</v>
      </c>
    </row>
    <row r="279" spans="1:12" x14ac:dyDescent="0.35">
      <c r="A279" s="238">
        <f t="shared" si="229"/>
        <v>13539</v>
      </c>
      <c r="B279" t="s">
        <v>2672</v>
      </c>
      <c r="C279" t="s">
        <v>2530</v>
      </c>
      <c r="D279" s="242">
        <f t="shared" si="230"/>
        <v>18</v>
      </c>
      <c r="E279" s="238">
        <f t="shared" si="231"/>
        <v>8</v>
      </c>
      <c r="F279" s="243">
        <f t="shared" si="228"/>
        <v>0.44444444444444442</v>
      </c>
      <c r="G279">
        <f t="shared" si="237"/>
        <v>1</v>
      </c>
      <c r="H279" s="244">
        <f t="shared" si="232"/>
        <v>5.5555555555555552E-2</v>
      </c>
      <c r="I279" s="245">
        <f t="shared" si="233"/>
        <v>10</v>
      </c>
      <c r="J279" s="243">
        <f t="shared" si="234"/>
        <v>0.55555555555555558</v>
      </c>
      <c r="K279">
        <f t="shared" si="235"/>
        <v>4</v>
      </c>
      <c r="L279" s="243">
        <f t="shared" si="236"/>
        <v>0.22222222222222221</v>
      </c>
    </row>
    <row r="280" spans="1:12" x14ac:dyDescent="0.35">
      <c r="A280" s="238">
        <f>SUM(A253:A279)</f>
        <v>77013</v>
      </c>
      <c r="B280" s="238"/>
      <c r="D280" s="242">
        <f>SUM(D253:D279)</f>
        <v>80</v>
      </c>
      <c r="E280" s="238">
        <f>SUM(E253:E279)</f>
        <v>36</v>
      </c>
      <c r="G280">
        <f>SUM(G253:G279)</f>
        <v>13</v>
      </c>
      <c r="I280" s="245">
        <f>SUM(I253:I279)</f>
        <v>44</v>
      </c>
      <c r="K280">
        <f>SUM(K253:K279)</f>
        <v>27</v>
      </c>
    </row>
    <row r="281" spans="1:12" ht="15" thickBot="1" x14ac:dyDescent="0.4"/>
    <row r="282" spans="1:12" x14ac:dyDescent="0.35">
      <c r="C282" s="246" t="s">
        <v>2673</v>
      </c>
      <c r="D282" s="247"/>
      <c r="E282" s="248">
        <f>E280+I280</f>
        <v>80</v>
      </c>
      <c r="F282" s="247" t="s">
        <v>2674</v>
      </c>
      <c r="G282" s="249"/>
      <c r="H282" s="249"/>
      <c r="I282" s="246" t="s">
        <v>2675</v>
      </c>
      <c r="J282" s="247" t="s">
        <v>2676</v>
      </c>
      <c r="K282" s="250">
        <f>K280</f>
        <v>27</v>
      </c>
    </row>
    <row r="283" spans="1:12" ht="15" thickBot="1" x14ac:dyDescent="0.4">
      <c r="C283" s="251" t="s">
        <v>2677</v>
      </c>
      <c r="D283" s="252" t="e">
        <f>LEFT(MID(#REF!,FIND("(",#REF!)+1,LEN(#REF!)),FIND(")",MID(#REF!,FIND("(",#REF!)+1,LEN(#REF!)))-1)</f>
        <v>#REF!</v>
      </c>
      <c r="E283" s="252">
        <f>AK253</f>
        <v>0</v>
      </c>
      <c r="F283" s="252" t="s">
        <v>2678</v>
      </c>
      <c r="G283" s="253"/>
      <c r="H283" s="253"/>
      <c r="I283" s="254"/>
      <c r="J283" s="241" t="s">
        <v>2679</v>
      </c>
      <c r="K283" s="255">
        <f>G280</f>
        <v>13</v>
      </c>
    </row>
    <row r="284" spans="1:12" ht="15" thickBot="1" x14ac:dyDescent="0.4">
      <c r="I284" s="251"/>
      <c r="J284" s="252" t="s">
        <v>2680</v>
      </c>
      <c r="K284" s="256">
        <f>SUM(K282:K283)</f>
        <v>40</v>
      </c>
    </row>
  </sheetData>
  <mergeCells count="276">
    <mergeCell ref="A243:A244"/>
    <mergeCell ref="B243:B244"/>
    <mergeCell ref="C243:C244"/>
    <mergeCell ref="A245:A246"/>
    <mergeCell ref="B245:B246"/>
    <mergeCell ref="C245:C246"/>
    <mergeCell ref="A239:A240"/>
    <mergeCell ref="B239:B240"/>
    <mergeCell ref="C239:C240"/>
    <mergeCell ref="A241:A242"/>
    <mergeCell ref="B241:B242"/>
    <mergeCell ref="C241:C242"/>
    <mergeCell ref="A235:A236"/>
    <mergeCell ref="B235:B236"/>
    <mergeCell ref="C235:C236"/>
    <mergeCell ref="A237:A238"/>
    <mergeCell ref="B237:B238"/>
    <mergeCell ref="C237:C238"/>
    <mergeCell ref="A231:A232"/>
    <mergeCell ref="B231:B232"/>
    <mergeCell ref="C231:C232"/>
    <mergeCell ref="A233:A234"/>
    <mergeCell ref="B233:B234"/>
    <mergeCell ref="C233:C234"/>
    <mergeCell ref="A227:A228"/>
    <mergeCell ref="B227:B228"/>
    <mergeCell ref="C227:C228"/>
    <mergeCell ref="A229:A230"/>
    <mergeCell ref="B229:B230"/>
    <mergeCell ref="C229:C230"/>
    <mergeCell ref="A223:A224"/>
    <mergeCell ref="B223:B224"/>
    <mergeCell ref="C223:C224"/>
    <mergeCell ref="A225:A226"/>
    <mergeCell ref="B225:B226"/>
    <mergeCell ref="C225:C226"/>
    <mergeCell ref="A208:A209"/>
    <mergeCell ref="B208:B209"/>
    <mergeCell ref="C208:C209"/>
    <mergeCell ref="A221:A222"/>
    <mergeCell ref="B221:B222"/>
    <mergeCell ref="C221:C222"/>
    <mergeCell ref="A204:A205"/>
    <mergeCell ref="B204:B205"/>
    <mergeCell ref="C204:C205"/>
    <mergeCell ref="A206:A207"/>
    <mergeCell ref="B206:B207"/>
    <mergeCell ref="C206:C207"/>
    <mergeCell ref="A200:A201"/>
    <mergeCell ref="B200:B201"/>
    <mergeCell ref="C200:C201"/>
    <mergeCell ref="A202:A203"/>
    <mergeCell ref="B202:B203"/>
    <mergeCell ref="C202:C203"/>
    <mergeCell ref="A196:A197"/>
    <mergeCell ref="B196:B197"/>
    <mergeCell ref="C196:C197"/>
    <mergeCell ref="A198:A199"/>
    <mergeCell ref="B198:B199"/>
    <mergeCell ref="C198:C199"/>
    <mergeCell ref="A192:A193"/>
    <mergeCell ref="B192:B193"/>
    <mergeCell ref="C192:C193"/>
    <mergeCell ref="A194:A195"/>
    <mergeCell ref="B194:B195"/>
    <mergeCell ref="C194:C195"/>
    <mergeCell ref="A188:A189"/>
    <mergeCell ref="B188:B189"/>
    <mergeCell ref="C188:C189"/>
    <mergeCell ref="A190:A191"/>
    <mergeCell ref="B190:B191"/>
    <mergeCell ref="C190:C191"/>
    <mergeCell ref="A184:A185"/>
    <mergeCell ref="B184:B185"/>
    <mergeCell ref="C184:C185"/>
    <mergeCell ref="A186:A187"/>
    <mergeCell ref="B186:B187"/>
    <mergeCell ref="C186:C187"/>
    <mergeCell ref="A169:A170"/>
    <mergeCell ref="B169:B170"/>
    <mergeCell ref="C169:C170"/>
    <mergeCell ref="A182:A183"/>
    <mergeCell ref="B182:B183"/>
    <mergeCell ref="C182:C183"/>
    <mergeCell ref="A165:A166"/>
    <mergeCell ref="B165:B166"/>
    <mergeCell ref="C165:C166"/>
    <mergeCell ref="A167:A168"/>
    <mergeCell ref="B167:B168"/>
    <mergeCell ref="C167:C168"/>
    <mergeCell ref="A161:A162"/>
    <mergeCell ref="B161:B162"/>
    <mergeCell ref="C161:C162"/>
    <mergeCell ref="A163:A164"/>
    <mergeCell ref="B163:B164"/>
    <mergeCell ref="C163:C164"/>
    <mergeCell ref="A157:A158"/>
    <mergeCell ref="B157:B158"/>
    <mergeCell ref="C157:C158"/>
    <mergeCell ref="A159:A160"/>
    <mergeCell ref="B159:B160"/>
    <mergeCell ref="C159:C160"/>
    <mergeCell ref="A153:A154"/>
    <mergeCell ref="B153:B154"/>
    <mergeCell ref="C153:C154"/>
    <mergeCell ref="A155:A156"/>
    <mergeCell ref="B155:B156"/>
    <mergeCell ref="C155:C156"/>
    <mergeCell ref="A149:A150"/>
    <mergeCell ref="B149:B150"/>
    <mergeCell ref="C149:C150"/>
    <mergeCell ref="A151:A152"/>
    <mergeCell ref="B151:B152"/>
    <mergeCell ref="C151:C152"/>
    <mergeCell ref="A145:A146"/>
    <mergeCell ref="B145:B146"/>
    <mergeCell ref="C145:C146"/>
    <mergeCell ref="A147:A148"/>
    <mergeCell ref="B147:B148"/>
    <mergeCell ref="C147:C148"/>
    <mergeCell ref="A141:A142"/>
    <mergeCell ref="B141:B142"/>
    <mergeCell ref="C141:C142"/>
    <mergeCell ref="A143:A144"/>
    <mergeCell ref="B143:B144"/>
    <mergeCell ref="C143:C144"/>
    <mergeCell ref="A137:A138"/>
    <mergeCell ref="B137:B138"/>
    <mergeCell ref="C137:C138"/>
    <mergeCell ref="A139:A140"/>
    <mergeCell ref="B139:B140"/>
    <mergeCell ref="C139:C140"/>
    <mergeCell ref="A122:A123"/>
    <mergeCell ref="B122:B123"/>
    <mergeCell ref="C122:C123"/>
    <mergeCell ref="A124:A125"/>
    <mergeCell ref="B124:B125"/>
    <mergeCell ref="C124:C125"/>
    <mergeCell ref="A118:A119"/>
    <mergeCell ref="B118:B119"/>
    <mergeCell ref="C118:C119"/>
    <mergeCell ref="A120:A121"/>
    <mergeCell ref="B120:B121"/>
    <mergeCell ref="C120:C121"/>
    <mergeCell ref="A114:A115"/>
    <mergeCell ref="B114:B115"/>
    <mergeCell ref="C114:C115"/>
    <mergeCell ref="A116:A117"/>
    <mergeCell ref="B116:B117"/>
    <mergeCell ref="C116:C117"/>
    <mergeCell ref="A110:A111"/>
    <mergeCell ref="B110:B111"/>
    <mergeCell ref="C110:C111"/>
    <mergeCell ref="A112:A113"/>
    <mergeCell ref="B112:B113"/>
    <mergeCell ref="C112:C113"/>
    <mergeCell ref="A106:A107"/>
    <mergeCell ref="B106:B107"/>
    <mergeCell ref="C106:C107"/>
    <mergeCell ref="A108:A109"/>
    <mergeCell ref="B108:B109"/>
    <mergeCell ref="C108:C109"/>
    <mergeCell ref="A102:A103"/>
    <mergeCell ref="B102:B103"/>
    <mergeCell ref="C102:C103"/>
    <mergeCell ref="A104:A105"/>
    <mergeCell ref="B104:B105"/>
    <mergeCell ref="C104:C105"/>
    <mergeCell ref="A98:A99"/>
    <mergeCell ref="B98:B99"/>
    <mergeCell ref="C98:C99"/>
    <mergeCell ref="A100:A101"/>
    <mergeCell ref="B100:B101"/>
    <mergeCell ref="C100:C101"/>
    <mergeCell ref="A94:A95"/>
    <mergeCell ref="B94:B95"/>
    <mergeCell ref="C94:C95"/>
    <mergeCell ref="A96:A97"/>
    <mergeCell ref="B96:B97"/>
    <mergeCell ref="C96:C97"/>
    <mergeCell ref="A79:A80"/>
    <mergeCell ref="B79:B80"/>
    <mergeCell ref="C79:C80"/>
    <mergeCell ref="A81:A82"/>
    <mergeCell ref="B81:B82"/>
    <mergeCell ref="C81:C82"/>
    <mergeCell ref="A75:A76"/>
    <mergeCell ref="B75:B76"/>
    <mergeCell ref="C75:C76"/>
    <mergeCell ref="A77:A78"/>
    <mergeCell ref="B77:B78"/>
    <mergeCell ref="C77:C78"/>
    <mergeCell ref="A71:A72"/>
    <mergeCell ref="B71:B72"/>
    <mergeCell ref="C71:C72"/>
    <mergeCell ref="A73:A74"/>
    <mergeCell ref="B73:B74"/>
    <mergeCell ref="C73:C74"/>
    <mergeCell ref="A67:A68"/>
    <mergeCell ref="B67:B68"/>
    <mergeCell ref="C67:C68"/>
    <mergeCell ref="A69:A70"/>
    <mergeCell ref="B69:B70"/>
    <mergeCell ref="C69:C70"/>
    <mergeCell ref="A63:A64"/>
    <mergeCell ref="B63:B64"/>
    <mergeCell ref="C63:C64"/>
    <mergeCell ref="A65:A66"/>
    <mergeCell ref="B65:B66"/>
    <mergeCell ref="C65:C66"/>
    <mergeCell ref="A59:A60"/>
    <mergeCell ref="B59:B60"/>
    <mergeCell ref="C59:C60"/>
    <mergeCell ref="A61:A62"/>
    <mergeCell ref="B61:B62"/>
    <mergeCell ref="C61:C62"/>
    <mergeCell ref="A55:A56"/>
    <mergeCell ref="B55:B56"/>
    <mergeCell ref="C55:C56"/>
    <mergeCell ref="A57:A58"/>
    <mergeCell ref="B57:B58"/>
    <mergeCell ref="C57:C58"/>
    <mergeCell ref="A51:A52"/>
    <mergeCell ref="B51:B52"/>
    <mergeCell ref="C51:C52"/>
    <mergeCell ref="A53:A54"/>
    <mergeCell ref="B53:B54"/>
    <mergeCell ref="C53:C54"/>
    <mergeCell ref="A36:A37"/>
    <mergeCell ref="B36:B37"/>
    <mergeCell ref="C36:C37"/>
    <mergeCell ref="A38:A39"/>
    <mergeCell ref="B38:B39"/>
    <mergeCell ref="C38:C39"/>
    <mergeCell ref="A32:A33"/>
    <mergeCell ref="B32:B33"/>
    <mergeCell ref="C32:C33"/>
    <mergeCell ref="A34:A35"/>
    <mergeCell ref="B34:B35"/>
    <mergeCell ref="C34:C35"/>
    <mergeCell ref="A28:A29"/>
    <mergeCell ref="B28:B29"/>
    <mergeCell ref="C28:C29"/>
    <mergeCell ref="A30:A31"/>
    <mergeCell ref="B30:B31"/>
    <mergeCell ref="C30:C31"/>
    <mergeCell ref="A24:A25"/>
    <mergeCell ref="B24:B25"/>
    <mergeCell ref="C24:C25"/>
    <mergeCell ref="A26:A27"/>
    <mergeCell ref="B26:B27"/>
    <mergeCell ref="C26:C27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8:A9"/>
    <mergeCell ref="B8:B9"/>
    <mergeCell ref="C8:C9"/>
    <mergeCell ref="A10:A11"/>
    <mergeCell ref="B10:B11"/>
    <mergeCell ref="C10:C11"/>
  </mergeCell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C322"/>
  <sheetViews>
    <sheetView topLeftCell="A238" zoomScale="63" zoomScaleNormal="100" workbookViewId="0">
      <selection activeCell="H282" sqref="H282:L283"/>
    </sheetView>
  </sheetViews>
  <sheetFormatPr defaultRowHeight="14.5" x14ac:dyDescent="0.35"/>
  <cols>
    <col min="1" max="1" width="54.453125" bestFit="1" customWidth="1"/>
    <col min="3" max="3" width="29.54296875" bestFit="1" customWidth="1"/>
    <col min="27" max="27" width="9.7265625" bestFit="1" customWidth="1"/>
  </cols>
  <sheetData>
    <row r="1" spans="1:55" x14ac:dyDescent="0.35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</row>
    <row r="2" spans="1:55" x14ac:dyDescent="0.35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</row>
    <row r="3" spans="1:55" x14ac:dyDescent="0.35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</row>
    <row r="4" spans="1:55" x14ac:dyDescent="0.35">
      <c r="A4" t="s">
        <v>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</row>
    <row r="5" spans="1:55" x14ac:dyDescent="0.35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AM5" s="2"/>
      <c r="AN5" s="2"/>
      <c r="AO5" s="2"/>
      <c r="AP5" s="2"/>
      <c r="AQ5" s="2"/>
      <c r="AR5" s="2"/>
      <c r="AS5" s="2"/>
      <c r="AT5" s="240" t="s">
        <v>2648</v>
      </c>
      <c r="AU5" s="2"/>
      <c r="AV5" s="2"/>
      <c r="AW5" s="2"/>
      <c r="AX5" s="240" t="s">
        <v>2649</v>
      </c>
    </row>
    <row r="6" spans="1:55" x14ac:dyDescent="0.3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AP6" s="241" t="s">
        <v>2529</v>
      </c>
      <c r="AQ6" s="241" t="s">
        <v>2650</v>
      </c>
      <c r="AR6" s="241" t="s">
        <v>2651</v>
      </c>
      <c r="AS6" s="241" t="s">
        <v>2650</v>
      </c>
      <c r="AT6" s="241" t="s">
        <v>2652</v>
      </c>
      <c r="AU6" s="241" t="s">
        <v>2653</v>
      </c>
      <c r="AV6" s="241" t="s">
        <v>2649</v>
      </c>
      <c r="AW6" s="241" t="s">
        <v>2654</v>
      </c>
      <c r="AX6" s="241" t="s">
        <v>2652</v>
      </c>
    </row>
    <row r="7" spans="1:55" x14ac:dyDescent="0.35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Y7" s="241" t="s">
        <v>2682</v>
      </c>
      <c r="Z7" s="241" t="s">
        <v>2683</v>
      </c>
      <c r="AA7" s="241"/>
      <c r="AB7" s="241"/>
      <c r="AP7" s="241" t="s">
        <v>2655</v>
      </c>
      <c r="AQ7" s="241" t="s">
        <v>2655</v>
      </c>
      <c r="AR7" s="241" t="s">
        <v>2652</v>
      </c>
      <c r="AS7" s="241" t="s">
        <v>2656</v>
      </c>
      <c r="AT7" s="241" t="s">
        <v>2656</v>
      </c>
      <c r="AU7" s="241" t="s">
        <v>2655</v>
      </c>
      <c r="AV7" s="241" t="s">
        <v>2652</v>
      </c>
      <c r="AW7" s="241" t="s">
        <v>2656</v>
      </c>
      <c r="AX7" s="241" t="s">
        <v>2656</v>
      </c>
      <c r="AZ7" s="241" t="s">
        <v>3666</v>
      </c>
      <c r="BB7" t="s">
        <v>3692</v>
      </c>
      <c r="BC7" t="s">
        <v>3693</v>
      </c>
    </row>
    <row r="8" spans="1:55" x14ac:dyDescent="0.35">
      <c r="A8" s="291" t="s">
        <v>79</v>
      </c>
      <c r="B8" s="291" t="s">
        <v>2</v>
      </c>
      <c r="C8" s="291" t="s">
        <v>3</v>
      </c>
      <c r="D8" t="s">
        <v>4</v>
      </c>
      <c r="E8" t="s">
        <v>5</v>
      </c>
      <c r="F8" t="s">
        <v>6</v>
      </c>
      <c r="G8" t="s">
        <v>7</v>
      </c>
      <c r="H8" t="s">
        <v>8</v>
      </c>
      <c r="I8" t="s">
        <v>9</v>
      </c>
      <c r="J8" t="s">
        <v>10</v>
      </c>
      <c r="K8" t="s">
        <v>11</v>
      </c>
      <c r="L8" t="s">
        <v>12</v>
      </c>
      <c r="Y8" s="241" t="s">
        <v>2684</v>
      </c>
      <c r="Z8" s="241" t="s">
        <v>2685</v>
      </c>
      <c r="AA8" s="241"/>
      <c r="AB8" s="241"/>
      <c r="AM8" s="238">
        <f>SUMIFS($C$10:$C$284, $X$10:$X$284, AN8)</f>
        <v>14723</v>
      </c>
      <c r="AN8" t="s">
        <v>2657</v>
      </c>
      <c r="AO8" t="s">
        <v>2535</v>
      </c>
      <c r="AP8" s="242">
        <f>AQ8+AU8</f>
        <v>13</v>
      </c>
      <c r="AQ8" s="238">
        <f>COUNTIFS($X$10:$X$283, AN8,$B$10:$B$283,"F")</f>
        <v>4</v>
      </c>
      <c r="AR8" s="243">
        <f t="shared" ref="AR8:AR34" si="0">IFERROR(AQ8/AP8,0)</f>
        <v>0.30769230769230771</v>
      </c>
      <c r="AS8">
        <f>COUNTIFS($X$10:$X$283, AN8,$B$10:$B$283,"F",$Z$10:$Z$283,"Elected")</f>
        <v>1</v>
      </c>
      <c r="AT8" s="244">
        <f>IFERROR(AS8/AP8,0)</f>
        <v>7.6923076923076927E-2</v>
      </c>
      <c r="AU8" s="245">
        <f>COUNTIFS($X$10:$X$283, AN8,$B$10:$B$283,"M")</f>
        <v>9</v>
      </c>
      <c r="AV8" s="243">
        <f>IFERROR(AU8/AP8,0)</f>
        <v>0.69230769230769229</v>
      </c>
      <c r="AW8">
        <f>COUNTIFS($X$10:$X$283, AN8,$B$10:$B$283,"M",$Z$10:$Z$283,"Elected")</f>
        <v>5</v>
      </c>
      <c r="AX8" s="243">
        <f>IFERROR(AW8/AP8,0)</f>
        <v>0.38461538461538464</v>
      </c>
      <c r="AZ8">
        <f>AW8+AS8</f>
        <v>6</v>
      </c>
      <c r="BB8" s="238">
        <f>AC292</f>
        <v>39</v>
      </c>
      <c r="BC8" s="238">
        <f>AD292</f>
        <v>28</v>
      </c>
    </row>
    <row r="9" spans="1:55" ht="15.5" x14ac:dyDescent="0.35">
      <c r="A9" s="291" t="s">
        <v>0</v>
      </c>
      <c r="B9" s="291" t="s">
        <v>0</v>
      </c>
      <c r="C9" s="291" t="s">
        <v>17</v>
      </c>
      <c r="D9" t="s">
        <v>808</v>
      </c>
      <c r="E9" t="s">
        <v>809</v>
      </c>
      <c r="F9" t="s">
        <v>810</v>
      </c>
      <c r="G9" t="s">
        <v>811</v>
      </c>
      <c r="H9" t="s">
        <v>812</v>
      </c>
      <c r="I9" t="s">
        <v>813</v>
      </c>
      <c r="J9" t="s">
        <v>814</v>
      </c>
      <c r="K9" t="s">
        <v>815</v>
      </c>
      <c r="L9" t="s">
        <v>816</v>
      </c>
      <c r="X9" s="257" t="s">
        <v>2681</v>
      </c>
      <c r="Y9" s="241" t="s">
        <v>2686</v>
      </c>
      <c r="Z9" s="241" t="s">
        <v>2687</v>
      </c>
      <c r="AA9" s="241"/>
      <c r="AB9" t="s">
        <v>2526</v>
      </c>
      <c r="AC9" t="s">
        <v>2525</v>
      </c>
      <c r="AD9" t="s">
        <v>2524</v>
      </c>
      <c r="AE9" t="s">
        <v>2523</v>
      </c>
      <c r="AF9" t="s">
        <v>759</v>
      </c>
      <c r="AG9" t="s">
        <v>2522</v>
      </c>
      <c r="AH9" t="s">
        <v>2521</v>
      </c>
      <c r="AI9" t="s">
        <v>2520</v>
      </c>
      <c r="AJ9" t="s">
        <v>2519</v>
      </c>
      <c r="AK9" t="s">
        <v>2518</v>
      </c>
      <c r="AM9" s="238">
        <f t="shared" ref="AM9:AM10" si="1">SUMIFS($C$10:$C$284, $X$10:$X$284, AN9)</f>
        <v>14096</v>
      </c>
      <c r="AN9" t="s">
        <v>2658</v>
      </c>
      <c r="AO9" t="s">
        <v>2534</v>
      </c>
      <c r="AP9" s="242">
        <f t="shared" ref="AP9:AP27" si="2">AQ9+AU9</f>
        <v>9</v>
      </c>
      <c r="AQ9" s="238">
        <f t="shared" ref="AQ9:AQ34" si="3">COUNTIFS($X$10:$X$283, AN9,$B$10:$B$283,"F")</f>
        <v>2</v>
      </c>
      <c r="AR9" s="243">
        <f t="shared" si="0"/>
        <v>0.22222222222222221</v>
      </c>
      <c r="AS9">
        <f t="shared" ref="AS9:AS34" si="4">COUNTIFS($X$10:$X$283, AN9,$B$10:$B$283,"F",$Z$10:$Z$283,"Elected")</f>
        <v>2</v>
      </c>
      <c r="AT9" s="244">
        <f t="shared" ref="AT9:AT34" si="5">IFERROR(AS9/AP9,0)</f>
        <v>0.22222222222222221</v>
      </c>
      <c r="AU9" s="245">
        <f t="shared" ref="AU9:AU22" si="6">COUNTIFS($X$10:$X$283, AN9,$B$10:$B$283,"M")</f>
        <v>7</v>
      </c>
      <c r="AV9" s="243">
        <f t="shared" ref="AV9:AV34" si="7">IFERROR(AU9/AP9,0)</f>
        <v>0.77777777777777779</v>
      </c>
      <c r="AW9">
        <f t="shared" ref="AW9:AW34" si="8">COUNTIFS($X$10:$X$283, AN9,$B$10:$B$283,"M",$Z$10:$Z$283,"Elected")</f>
        <v>5</v>
      </c>
      <c r="AX9" s="243">
        <f t="shared" ref="AX9:AX34" si="9">IFERROR(AW9/AP9,0)</f>
        <v>0.55555555555555558</v>
      </c>
      <c r="AZ9">
        <f t="shared" ref="AZ9:AZ35" si="10">AW9+AS9</f>
        <v>7</v>
      </c>
    </row>
    <row r="10" spans="1:55" x14ac:dyDescent="0.35">
      <c r="A10" s="291" t="s">
        <v>817</v>
      </c>
      <c r="B10" s="291" t="s">
        <v>31</v>
      </c>
      <c r="C10" s="293">
        <v>678</v>
      </c>
      <c r="D10" s="1">
        <v>17</v>
      </c>
      <c r="E10" s="1">
        <v>7</v>
      </c>
      <c r="F10" s="1">
        <v>20</v>
      </c>
      <c r="G10" s="1">
        <v>14</v>
      </c>
      <c r="H10" s="1">
        <v>101</v>
      </c>
      <c r="I10" s="1">
        <v>-837</v>
      </c>
      <c r="J10" s="1">
        <v>0</v>
      </c>
      <c r="K10" s="1">
        <v>0</v>
      </c>
      <c r="L10" s="1">
        <v>0</v>
      </c>
      <c r="X10" t="str">
        <f>LEFT(MID(A10,FIND("(",A10)+1,LEN(A10)),FIND(")",MID(A10,FIND("(",A10)+1,LEN(A10)))-1)</f>
        <v>SF</v>
      </c>
      <c r="Z10" t="str">
        <f>Y11</f>
        <v>Excluded</v>
      </c>
      <c r="AB10">
        <v>5</v>
      </c>
      <c r="AC10" s="238">
        <v>25174</v>
      </c>
      <c r="AD10" s="238">
        <f>AH10+AF10</f>
        <v>11152</v>
      </c>
      <c r="AE10" s="227">
        <f>SUM(AD10/AC10*100)</f>
        <v>44.299674267100976</v>
      </c>
      <c r="AF10">
        <v>128</v>
      </c>
      <c r="AG10" s="227">
        <f>SUM(AF10/AC10*100)</f>
        <v>0.50846111066973865</v>
      </c>
      <c r="AH10" s="238">
        <v>11024</v>
      </c>
      <c r="AI10">
        <v>13</v>
      </c>
      <c r="AJ10">
        <v>5</v>
      </c>
      <c r="AK10" s="227">
        <f>SUM(AJ10/AI10*100)</f>
        <v>38.461538461538467</v>
      </c>
      <c r="AM10" s="238">
        <f t="shared" si="1"/>
        <v>9615</v>
      </c>
      <c r="AN10" t="s">
        <v>2659</v>
      </c>
      <c r="AO10" t="s">
        <v>2536</v>
      </c>
      <c r="AP10" s="242">
        <f t="shared" si="2"/>
        <v>15</v>
      </c>
      <c r="AQ10" s="238">
        <f t="shared" si="3"/>
        <v>7</v>
      </c>
      <c r="AR10" s="243">
        <f t="shared" si="0"/>
        <v>0.46666666666666667</v>
      </c>
      <c r="AS10">
        <f t="shared" si="4"/>
        <v>3</v>
      </c>
      <c r="AT10" s="244">
        <f t="shared" si="5"/>
        <v>0.2</v>
      </c>
      <c r="AU10" s="245">
        <f t="shared" si="6"/>
        <v>8</v>
      </c>
      <c r="AV10" s="243">
        <f t="shared" si="7"/>
        <v>0.53333333333333333</v>
      </c>
      <c r="AW10">
        <f t="shared" si="8"/>
        <v>1</v>
      </c>
      <c r="AX10" s="243">
        <f t="shared" si="9"/>
        <v>6.6666666666666666E-2</v>
      </c>
      <c r="AZ10">
        <f t="shared" si="10"/>
        <v>4</v>
      </c>
    </row>
    <row r="11" spans="1:55" x14ac:dyDescent="0.35">
      <c r="A11" s="291" t="s">
        <v>0</v>
      </c>
      <c r="B11" s="291" t="s">
        <v>0</v>
      </c>
      <c r="C11" s="293">
        <v>678</v>
      </c>
      <c r="D11" s="2">
        <v>695</v>
      </c>
      <c r="E11" s="2">
        <v>702</v>
      </c>
      <c r="F11" s="2">
        <v>722</v>
      </c>
      <c r="G11" s="2">
        <v>736</v>
      </c>
      <c r="H11" s="2">
        <v>837</v>
      </c>
      <c r="I11" s="2">
        <v>0</v>
      </c>
      <c r="J11" s="2">
        <v>0</v>
      </c>
      <c r="K11" s="2">
        <v>0</v>
      </c>
      <c r="L11" s="2">
        <v>0</v>
      </c>
      <c r="Y11" t="str">
        <f>IF(EXACT(A10,UPPER(A10)),"Elected","Excluded")</f>
        <v>Excluded</v>
      </c>
      <c r="AM11" s="238">
        <f>SUMIFS($C$10:$C$284, $X$10:$X$284, AN11)</f>
        <v>12275</v>
      </c>
      <c r="AN11" t="s">
        <v>2661</v>
      </c>
      <c r="AO11" t="s">
        <v>2727</v>
      </c>
      <c r="AP11" s="242">
        <f t="shared" si="2"/>
        <v>8</v>
      </c>
      <c r="AQ11" s="238">
        <f t="shared" si="3"/>
        <v>3</v>
      </c>
      <c r="AR11" s="243">
        <f t="shared" si="0"/>
        <v>0.375</v>
      </c>
      <c r="AS11">
        <f t="shared" si="4"/>
        <v>2</v>
      </c>
      <c r="AT11" s="244">
        <f t="shared" si="5"/>
        <v>0.25</v>
      </c>
      <c r="AU11" s="245">
        <f t="shared" si="6"/>
        <v>5</v>
      </c>
      <c r="AV11" s="243">
        <f t="shared" si="7"/>
        <v>0.625</v>
      </c>
      <c r="AW11">
        <f t="shared" si="8"/>
        <v>5</v>
      </c>
      <c r="AX11" s="243">
        <f t="shared" si="9"/>
        <v>0.625</v>
      </c>
      <c r="AZ11">
        <f t="shared" si="10"/>
        <v>7</v>
      </c>
    </row>
    <row r="12" spans="1:55" x14ac:dyDescent="0.35">
      <c r="A12" s="291" t="s">
        <v>818</v>
      </c>
      <c r="B12" s="291" t="s">
        <v>31</v>
      </c>
      <c r="C12" s="293">
        <v>817</v>
      </c>
      <c r="D12" s="1">
        <v>18</v>
      </c>
      <c r="E12" s="1">
        <v>4</v>
      </c>
      <c r="F12" s="1">
        <v>16</v>
      </c>
      <c r="G12" s="1">
        <v>6</v>
      </c>
      <c r="H12" s="1">
        <v>22</v>
      </c>
      <c r="I12" s="1">
        <v>38</v>
      </c>
      <c r="J12" s="1">
        <v>-921</v>
      </c>
      <c r="K12" s="1">
        <v>0</v>
      </c>
      <c r="L12" s="1">
        <v>0</v>
      </c>
      <c r="X12" t="str">
        <f t="shared" ref="X12:X34" si="11">LEFT(MID(A12,FIND("(",A12)+1,LEN(A12)),FIND(")",MID(A12,FIND("(",A12)+1,LEN(A12)))-1)</f>
        <v>FF</v>
      </c>
      <c r="Z12" t="str">
        <f>Y13</f>
        <v>Excluded</v>
      </c>
      <c r="AC12" t="s">
        <v>3692</v>
      </c>
      <c r="AD12" t="s">
        <v>3693</v>
      </c>
      <c r="AM12" s="238">
        <f t="shared" ref="AM12:AM33" si="12">SUMIFS($C$10:$C$284, $X$10:$X$284, AN12)</f>
        <v>5630</v>
      </c>
      <c r="AN12" t="s">
        <v>2663</v>
      </c>
      <c r="AO12" t="s">
        <v>2574</v>
      </c>
      <c r="AP12" s="242">
        <f t="shared" si="2"/>
        <v>5</v>
      </c>
      <c r="AQ12" s="238">
        <f t="shared" si="3"/>
        <v>2</v>
      </c>
      <c r="AR12" s="243">
        <f t="shared" si="0"/>
        <v>0.4</v>
      </c>
      <c r="AS12">
        <f t="shared" si="4"/>
        <v>1</v>
      </c>
      <c r="AT12" s="244">
        <f t="shared" si="5"/>
        <v>0.2</v>
      </c>
      <c r="AU12" s="245">
        <f t="shared" si="6"/>
        <v>3</v>
      </c>
      <c r="AV12" s="243">
        <f t="shared" si="7"/>
        <v>0.6</v>
      </c>
      <c r="AW12">
        <f t="shared" si="8"/>
        <v>1</v>
      </c>
      <c r="AX12" s="243">
        <f t="shared" si="9"/>
        <v>0.2</v>
      </c>
      <c r="AZ12">
        <f t="shared" si="10"/>
        <v>2</v>
      </c>
    </row>
    <row r="13" spans="1:55" x14ac:dyDescent="0.35">
      <c r="A13" s="291" t="s">
        <v>0</v>
      </c>
      <c r="B13" s="291" t="s">
        <v>0</v>
      </c>
      <c r="C13" s="293">
        <v>817</v>
      </c>
      <c r="D13" s="2">
        <v>835</v>
      </c>
      <c r="E13" s="2">
        <v>839</v>
      </c>
      <c r="F13" s="2">
        <v>855</v>
      </c>
      <c r="G13" s="2">
        <v>861</v>
      </c>
      <c r="H13" s="2">
        <v>883</v>
      </c>
      <c r="I13" s="2">
        <v>921</v>
      </c>
      <c r="J13" s="2">
        <v>0</v>
      </c>
      <c r="K13" s="2">
        <v>0</v>
      </c>
      <c r="L13" s="2">
        <v>0</v>
      </c>
      <c r="Y13" t="str">
        <f t="shared" ref="Y13" si="13">IF(EXACT(A12,UPPER(A12)),"Elected","Excluded")</f>
        <v>Excluded</v>
      </c>
      <c r="AC13">
        <v>5</v>
      </c>
      <c r="AD13">
        <v>4</v>
      </c>
      <c r="AM13" s="238">
        <f t="shared" si="12"/>
        <v>5134</v>
      </c>
      <c r="AN13" t="s">
        <v>2689</v>
      </c>
      <c r="AO13" t="s">
        <v>2573</v>
      </c>
      <c r="AP13" s="242">
        <f t="shared" si="2"/>
        <v>7</v>
      </c>
      <c r="AQ13" s="238">
        <f t="shared" si="3"/>
        <v>4</v>
      </c>
      <c r="AR13" s="243">
        <f t="shared" si="0"/>
        <v>0.5714285714285714</v>
      </c>
      <c r="AS13">
        <f t="shared" si="4"/>
        <v>0</v>
      </c>
      <c r="AT13" s="244">
        <f t="shared" si="5"/>
        <v>0</v>
      </c>
      <c r="AU13" s="245">
        <f t="shared" si="6"/>
        <v>3</v>
      </c>
      <c r="AV13" s="243">
        <f t="shared" si="7"/>
        <v>0.42857142857142855</v>
      </c>
      <c r="AW13">
        <f t="shared" si="8"/>
        <v>1</v>
      </c>
      <c r="AX13" s="243">
        <f t="shared" si="9"/>
        <v>0.14285714285714285</v>
      </c>
      <c r="AZ13">
        <f t="shared" si="10"/>
        <v>1</v>
      </c>
    </row>
    <row r="14" spans="1:55" x14ac:dyDescent="0.35">
      <c r="A14" s="291" t="s">
        <v>819</v>
      </c>
      <c r="B14" s="291" t="s">
        <v>33</v>
      </c>
      <c r="C14" s="293">
        <v>433</v>
      </c>
      <c r="D14" s="1">
        <v>9</v>
      </c>
      <c r="E14" s="1">
        <v>10</v>
      </c>
      <c r="F14" s="1">
        <v>42</v>
      </c>
      <c r="G14" s="1">
        <v>15</v>
      </c>
      <c r="H14" s="1">
        <v>-509</v>
      </c>
      <c r="I14" s="1">
        <v>0</v>
      </c>
      <c r="J14" s="1">
        <v>0</v>
      </c>
      <c r="K14" s="1">
        <v>0</v>
      </c>
      <c r="L14" s="1">
        <v>0</v>
      </c>
      <c r="X14" t="str">
        <f t="shared" si="11"/>
        <v>PBP</v>
      </c>
      <c r="Z14" t="str">
        <f t="shared" ref="Z14" si="14">Y15</f>
        <v>Excluded</v>
      </c>
      <c r="AM14" s="238">
        <f t="shared" si="12"/>
        <v>0</v>
      </c>
      <c r="AN14" t="s">
        <v>2662</v>
      </c>
      <c r="AO14" t="s">
        <v>2575</v>
      </c>
      <c r="AP14" s="242">
        <f t="shared" si="2"/>
        <v>0</v>
      </c>
      <c r="AQ14" s="238">
        <f t="shared" si="3"/>
        <v>0</v>
      </c>
      <c r="AR14" s="243">
        <f t="shared" si="0"/>
        <v>0</v>
      </c>
      <c r="AS14">
        <f t="shared" si="4"/>
        <v>0</v>
      </c>
      <c r="AT14" s="244">
        <f t="shared" si="5"/>
        <v>0</v>
      </c>
      <c r="AU14" s="245">
        <f t="shared" si="6"/>
        <v>0</v>
      </c>
      <c r="AV14" s="243">
        <f t="shared" si="7"/>
        <v>0</v>
      </c>
      <c r="AW14">
        <f t="shared" si="8"/>
        <v>0</v>
      </c>
      <c r="AX14" s="243">
        <f t="shared" si="9"/>
        <v>0</v>
      </c>
      <c r="AZ14">
        <f t="shared" si="10"/>
        <v>0</v>
      </c>
    </row>
    <row r="15" spans="1:55" x14ac:dyDescent="0.35">
      <c r="A15" s="291" t="s">
        <v>0</v>
      </c>
      <c r="B15" s="291" t="s">
        <v>0</v>
      </c>
      <c r="C15" s="293">
        <v>433</v>
      </c>
      <c r="D15" s="2">
        <v>442</v>
      </c>
      <c r="E15" s="2">
        <v>452</v>
      </c>
      <c r="F15" s="2">
        <v>494</v>
      </c>
      <c r="G15" s="2">
        <v>509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Y15" t="str">
        <f t="shared" ref="Y15" si="15">IF(EXACT(A14,UPPER(A14)),"Elected","Excluded")</f>
        <v>Excluded</v>
      </c>
      <c r="AM15" s="238">
        <f t="shared" si="12"/>
        <v>3327</v>
      </c>
      <c r="AN15" t="s">
        <v>2660</v>
      </c>
      <c r="AO15" t="s">
        <v>2594</v>
      </c>
      <c r="AP15" s="242">
        <f t="shared" si="2"/>
        <v>6</v>
      </c>
      <c r="AQ15" s="238">
        <f t="shared" si="3"/>
        <v>2</v>
      </c>
      <c r="AR15" s="243">
        <f t="shared" si="0"/>
        <v>0.33333333333333331</v>
      </c>
      <c r="AS15">
        <f t="shared" si="4"/>
        <v>1</v>
      </c>
      <c r="AT15" s="244">
        <f t="shared" si="5"/>
        <v>0.16666666666666666</v>
      </c>
      <c r="AU15" s="245">
        <f t="shared" si="6"/>
        <v>4</v>
      </c>
      <c r="AV15" s="243">
        <f t="shared" si="7"/>
        <v>0.66666666666666663</v>
      </c>
      <c r="AW15">
        <f t="shared" si="8"/>
        <v>1</v>
      </c>
      <c r="AX15" s="243">
        <f t="shared" si="9"/>
        <v>0.16666666666666666</v>
      </c>
      <c r="AZ15">
        <f t="shared" si="10"/>
        <v>2</v>
      </c>
    </row>
    <row r="16" spans="1:55" x14ac:dyDescent="0.35">
      <c r="A16" s="291" t="s">
        <v>2695</v>
      </c>
      <c r="B16" s="291" t="s">
        <v>31</v>
      </c>
      <c r="C16" s="293">
        <v>23</v>
      </c>
      <c r="D16" s="1">
        <v>2</v>
      </c>
      <c r="E16" s="1">
        <v>-25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X16" t="str">
        <f t="shared" si="11"/>
        <v>NON-P</v>
      </c>
      <c r="Z16" t="str">
        <f t="shared" ref="Z16" si="16">Y17</f>
        <v>Excluded</v>
      </c>
      <c r="AM16" s="238">
        <f t="shared" si="12"/>
        <v>3859</v>
      </c>
      <c r="AN16" t="s">
        <v>2688</v>
      </c>
      <c r="AO16" t="s">
        <v>2576</v>
      </c>
      <c r="AP16" s="242">
        <f t="shared" si="2"/>
        <v>4</v>
      </c>
      <c r="AQ16" s="238">
        <f t="shared" si="3"/>
        <v>2</v>
      </c>
      <c r="AR16" s="243">
        <f t="shared" si="0"/>
        <v>0.5</v>
      </c>
      <c r="AS16">
        <f t="shared" si="4"/>
        <v>1</v>
      </c>
      <c r="AT16" s="244">
        <f t="shared" si="5"/>
        <v>0.25</v>
      </c>
      <c r="AU16" s="245">
        <f t="shared" si="6"/>
        <v>2</v>
      </c>
      <c r="AV16" s="243">
        <f t="shared" si="7"/>
        <v>0.5</v>
      </c>
      <c r="AW16">
        <f t="shared" si="8"/>
        <v>1</v>
      </c>
      <c r="AX16" s="243">
        <f t="shared" si="9"/>
        <v>0.25</v>
      </c>
      <c r="AZ16">
        <f t="shared" si="10"/>
        <v>2</v>
      </c>
    </row>
    <row r="17" spans="1:52" x14ac:dyDescent="0.35">
      <c r="A17" s="291" t="s">
        <v>0</v>
      </c>
      <c r="B17" s="291" t="s">
        <v>0</v>
      </c>
      <c r="C17" s="293">
        <v>23</v>
      </c>
      <c r="D17" s="2">
        <v>25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Y17" t="str">
        <f t="shared" ref="Y17" si="17">IF(EXACT(A16,UPPER(A16)),"Elected","Excluded")</f>
        <v>Excluded</v>
      </c>
      <c r="AM17" s="238">
        <f t="shared" si="12"/>
        <v>0</v>
      </c>
      <c r="AO17" t="s">
        <v>2590</v>
      </c>
      <c r="AP17" s="242">
        <f t="shared" si="2"/>
        <v>0</v>
      </c>
      <c r="AQ17" s="238">
        <f t="shared" si="3"/>
        <v>0</v>
      </c>
      <c r="AR17" s="243">
        <f t="shared" si="0"/>
        <v>0</v>
      </c>
      <c r="AS17">
        <f t="shared" si="4"/>
        <v>0</v>
      </c>
      <c r="AT17" s="244">
        <f t="shared" si="5"/>
        <v>0</v>
      </c>
      <c r="AU17" s="245">
        <f t="shared" si="6"/>
        <v>0</v>
      </c>
      <c r="AV17" s="243">
        <f t="shared" si="7"/>
        <v>0</v>
      </c>
      <c r="AW17">
        <f t="shared" si="8"/>
        <v>0</v>
      </c>
      <c r="AX17" s="243">
        <f t="shared" si="9"/>
        <v>0</v>
      </c>
      <c r="AZ17">
        <f t="shared" si="10"/>
        <v>0</v>
      </c>
    </row>
    <row r="18" spans="1:52" x14ac:dyDescent="0.35">
      <c r="A18" s="291" t="s">
        <v>2694</v>
      </c>
      <c r="B18" s="291" t="s">
        <v>31</v>
      </c>
      <c r="C18" s="293">
        <v>1328</v>
      </c>
      <c r="D18" s="1">
        <v>142</v>
      </c>
      <c r="E18" s="1">
        <v>46</v>
      </c>
      <c r="F18" s="1">
        <v>44</v>
      </c>
      <c r="G18" s="1">
        <v>119</v>
      </c>
      <c r="H18" s="1">
        <v>89</v>
      </c>
      <c r="I18" s="1">
        <v>119</v>
      </c>
      <c r="J18" s="1">
        <v>0</v>
      </c>
      <c r="K18" s="1">
        <v>0</v>
      </c>
      <c r="L18" s="1">
        <v>-49</v>
      </c>
      <c r="X18" t="str">
        <f t="shared" si="11"/>
        <v>NON-P</v>
      </c>
      <c r="Z18" t="str">
        <f>Y19</f>
        <v>Elected</v>
      </c>
      <c r="AM18" s="238">
        <f t="shared" si="12"/>
        <v>0</v>
      </c>
      <c r="AN18" t="s">
        <v>2671</v>
      </c>
      <c r="AO18" t="s">
        <v>2582</v>
      </c>
      <c r="AP18" s="242">
        <f t="shared" si="2"/>
        <v>0</v>
      </c>
      <c r="AQ18" s="238">
        <f t="shared" si="3"/>
        <v>0</v>
      </c>
      <c r="AR18" s="243">
        <f t="shared" si="0"/>
        <v>0</v>
      </c>
      <c r="AS18">
        <f t="shared" si="4"/>
        <v>0</v>
      </c>
      <c r="AT18" s="244">
        <f t="shared" si="5"/>
        <v>0</v>
      </c>
      <c r="AU18" s="245">
        <f t="shared" si="6"/>
        <v>0</v>
      </c>
      <c r="AV18" s="243">
        <f t="shared" si="7"/>
        <v>0</v>
      </c>
      <c r="AW18">
        <f t="shared" si="8"/>
        <v>0</v>
      </c>
      <c r="AX18" s="243">
        <f t="shared" si="9"/>
        <v>0</v>
      </c>
      <c r="AZ18">
        <f t="shared" si="10"/>
        <v>0</v>
      </c>
    </row>
    <row r="19" spans="1:52" x14ac:dyDescent="0.35">
      <c r="A19" s="291" t="s">
        <v>0</v>
      </c>
      <c r="B19" s="291" t="s">
        <v>0</v>
      </c>
      <c r="C19" s="293">
        <v>1328</v>
      </c>
      <c r="D19" s="2">
        <v>1470</v>
      </c>
      <c r="E19" s="2">
        <v>1516</v>
      </c>
      <c r="F19" s="2">
        <v>1560</v>
      </c>
      <c r="G19" s="2">
        <v>1679</v>
      </c>
      <c r="H19" s="2">
        <v>1768</v>
      </c>
      <c r="I19" s="2">
        <v>1887</v>
      </c>
      <c r="J19" s="2">
        <v>1887</v>
      </c>
      <c r="K19" s="2">
        <v>1887</v>
      </c>
      <c r="L19" s="2">
        <v>1838</v>
      </c>
      <c r="Y19" t="str">
        <f t="shared" ref="Y19" si="18">IF(EXACT(A18,UPPER(A18)),"Elected","Excluded")</f>
        <v>Elected</v>
      </c>
      <c r="AM19" s="238">
        <f t="shared" si="12"/>
        <v>750</v>
      </c>
      <c r="AN19" t="s">
        <v>2665</v>
      </c>
      <c r="AO19" t="s">
        <v>2598</v>
      </c>
      <c r="AP19" s="242">
        <f t="shared" si="2"/>
        <v>2</v>
      </c>
      <c r="AQ19" s="238">
        <f t="shared" si="3"/>
        <v>0</v>
      </c>
      <c r="AR19" s="243">
        <f t="shared" si="0"/>
        <v>0</v>
      </c>
      <c r="AS19">
        <f t="shared" si="4"/>
        <v>0</v>
      </c>
      <c r="AT19" s="244">
        <f t="shared" si="5"/>
        <v>0</v>
      </c>
      <c r="AU19" s="245">
        <f t="shared" si="6"/>
        <v>2</v>
      </c>
      <c r="AV19" s="243">
        <f t="shared" si="7"/>
        <v>1</v>
      </c>
      <c r="AW19">
        <f t="shared" si="8"/>
        <v>0</v>
      </c>
      <c r="AX19" s="243">
        <f t="shared" si="9"/>
        <v>0</v>
      </c>
      <c r="AZ19">
        <f t="shared" si="10"/>
        <v>0</v>
      </c>
    </row>
    <row r="20" spans="1:52" x14ac:dyDescent="0.35">
      <c r="A20" s="291" t="s">
        <v>2696</v>
      </c>
      <c r="B20" s="291" t="s">
        <v>33</v>
      </c>
      <c r="C20" s="293">
        <v>134</v>
      </c>
      <c r="D20" s="1">
        <v>11</v>
      </c>
      <c r="E20" s="1">
        <v>-145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X20" t="str">
        <f t="shared" si="11"/>
        <v>NON-P</v>
      </c>
      <c r="Z20" t="str">
        <f t="shared" ref="Z20" si="19">Y21</f>
        <v>Excluded</v>
      </c>
      <c r="AM20" s="238">
        <f t="shared" si="12"/>
        <v>456</v>
      </c>
      <c r="AN20" t="s">
        <v>2666</v>
      </c>
      <c r="AO20" t="s">
        <v>2584</v>
      </c>
      <c r="AP20" s="242">
        <f t="shared" si="2"/>
        <v>1</v>
      </c>
      <c r="AQ20" s="238">
        <f t="shared" si="3"/>
        <v>0</v>
      </c>
      <c r="AR20" s="243">
        <f t="shared" si="0"/>
        <v>0</v>
      </c>
      <c r="AS20">
        <f t="shared" si="4"/>
        <v>0</v>
      </c>
      <c r="AT20" s="244">
        <f t="shared" si="5"/>
        <v>0</v>
      </c>
      <c r="AU20" s="245">
        <f t="shared" si="6"/>
        <v>1</v>
      </c>
      <c r="AV20" s="243">
        <f t="shared" si="7"/>
        <v>1</v>
      </c>
      <c r="AW20">
        <f t="shared" si="8"/>
        <v>1</v>
      </c>
      <c r="AX20" s="243">
        <f t="shared" si="9"/>
        <v>1</v>
      </c>
      <c r="AZ20">
        <f t="shared" si="10"/>
        <v>1</v>
      </c>
    </row>
    <row r="21" spans="1:52" x14ac:dyDescent="0.35">
      <c r="A21" s="291" t="s">
        <v>0</v>
      </c>
      <c r="B21" s="291" t="s">
        <v>0</v>
      </c>
      <c r="C21" s="293">
        <v>134</v>
      </c>
      <c r="D21" s="2">
        <v>145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Y21" t="str">
        <f t="shared" ref="Y21" si="20">IF(EXACT(A20,UPPER(A20)),"Elected","Excluded")</f>
        <v>Excluded</v>
      </c>
      <c r="AM21" s="238">
        <f t="shared" si="12"/>
        <v>2000</v>
      </c>
      <c r="AN21" t="s">
        <v>2667</v>
      </c>
      <c r="AO21" t="s">
        <v>2577</v>
      </c>
      <c r="AP21" s="242">
        <f t="shared" si="2"/>
        <v>1</v>
      </c>
      <c r="AQ21" s="238">
        <f t="shared" si="3"/>
        <v>0</v>
      </c>
      <c r="AR21" s="243">
        <f t="shared" si="0"/>
        <v>0</v>
      </c>
      <c r="AS21">
        <f t="shared" si="4"/>
        <v>0</v>
      </c>
      <c r="AT21" s="244">
        <f t="shared" si="5"/>
        <v>0</v>
      </c>
      <c r="AU21" s="245">
        <f t="shared" si="6"/>
        <v>1</v>
      </c>
      <c r="AV21" s="243">
        <f t="shared" si="7"/>
        <v>1</v>
      </c>
      <c r="AW21">
        <f t="shared" si="8"/>
        <v>1</v>
      </c>
      <c r="AX21" s="243">
        <f t="shared" si="9"/>
        <v>1</v>
      </c>
      <c r="AZ21">
        <f t="shared" si="10"/>
        <v>1</v>
      </c>
    </row>
    <row r="22" spans="1:52" x14ac:dyDescent="0.35">
      <c r="A22" s="291" t="s">
        <v>2697</v>
      </c>
      <c r="B22" s="291" t="s">
        <v>33</v>
      </c>
      <c r="C22" s="293">
        <v>2148</v>
      </c>
      <c r="D22" s="1">
        <v>-310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X22" t="str">
        <f t="shared" si="11"/>
        <v>NON-P</v>
      </c>
      <c r="Z22" t="str">
        <f t="shared" ref="Z22" si="21">Y23</f>
        <v>Elected</v>
      </c>
      <c r="AM22" s="238">
        <f t="shared" si="12"/>
        <v>0</v>
      </c>
      <c r="AN22" t="s">
        <v>2670</v>
      </c>
      <c r="AO22" t="s">
        <v>2578</v>
      </c>
      <c r="AP22" s="242">
        <f t="shared" si="2"/>
        <v>0</v>
      </c>
      <c r="AQ22" s="238">
        <f t="shared" si="3"/>
        <v>0</v>
      </c>
      <c r="AR22" s="243">
        <f t="shared" si="0"/>
        <v>0</v>
      </c>
      <c r="AS22">
        <f t="shared" si="4"/>
        <v>0</v>
      </c>
      <c r="AT22" s="244">
        <f t="shared" si="5"/>
        <v>0</v>
      </c>
      <c r="AU22" s="245">
        <f t="shared" si="6"/>
        <v>0</v>
      </c>
      <c r="AV22" s="243">
        <f t="shared" si="7"/>
        <v>0</v>
      </c>
      <c r="AW22">
        <f t="shared" si="8"/>
        <v>0</v>
      </c>
      <c r="AX22" s="243">
        <f t="shared" si="9"/>
        <v>0</v>
      </c>
      <c r="AZ22">
        <f t="shared" si="10"/>
        <v>0</v>
      </c>
    </row>
    <row r="23" spans="1:52" x14ac:dyDescent="0.35">
      <c r="A23" s="291" t="s">
        <v>0</v>
      </c>
      <c r="B23" s="291" t="s">
        <v>0</v>
      </c>
      <c r="C23" s="293">
        <v>2148</v>
      </c>
      <c r="D23" s="2">
        <v>1838</v>
      </c>
      <c r="E23" s="2">
        <v>1838</v>
      </c>
      <c r="F23" s="2">
        <v>1838</v>
      </c>
      <c r="G23" s="2">
        <v>1838</v>
      </c>
      <c r="H23" s="2">
        <v>1838</v>
      </c>
      <c r="I23" s="2">
        <v>1838</v>
      </c>
      <c r="J23" s="2">
        <v>1838</v>
      </c>
      <c r="K23" s="2">
        <v>1838</v>
      </c>
      <c r="L23" s="2">
        <v>1838</v>
      </c>
      <c r="Y23" t="str">
        <f t="shared" ref="Y23" si="22">IF(EXACT(A22,UPPER(A22)),"Elected","Excluded")</f>
        <v>Elected</v>
      </c>
      <c r="AM23" s="238">
        <f t="shared" si="12"/>
        <v>0</v>
      </c>
      <c r="AO23" t="s">
        <v>2581</v>
      </c>
      <c r="AP23" s="242">
        <f t="shared" si="2"/>
        <v>0</v>
      </c>
      <c r="AQ23" s="238">
        <f t="shared" si="3"/>
        <v>0</v>
      </c>
      <c r="AR23" s="243">
        <f t="shared" si="0"/>
        <v>0</v>
      </c>
      <c r="AS23">
        <f t="shared" si="4"/>
        <v>0</v>
      </c>
      <c r="AT23" s="244">
        <f t="shared" si="5"/>
        <v>0</v>
      </c>
      <c r="AU23" s="245">
        <f>COUNTIFS($X$10:$X$283, AN23,$B$10:$B$283,"M")</f>
        <v>0</v>
      </c>
      <c r="AV23" s="243">
        <f t="shared" si="7"/>
        <v>0</v>
      </c>
      <c r="AW23">
        <f t="shared" si="8"/>
        <v>0</v>
      </c>
      <c r="AX23" s="243">
        <f t="shared" si="9"/>
        <v>0</v>
      </c>
      <c r="AZ23">
        <f t="shared" si="10"/>
        <v>0</v>
      </c>
    </row>
    <row r="24" spans="1:52" x14ac:dyDescent="0.35">
      <c r="A24" s="291" t="s">
        <v>820</v>
      </c>
      <c r="B24" s="291" t="s">
        <v>33</v>
      </c>
      <c r="C24" s="293">
        <v>323</v>
      </c>
      <c r="D24" s="1">
        <v>10</v>
      </c>
      <c r="E24" s="1">
        <v>34</v>
      </c>
      <c r="F24" s="1">
        <v>6</v>
      </c>
      <c r="G24" s="1">
        <v>-373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X24" t="str">
        <f t="shared" si="11"/>
        <v>IFP</v>
      </c>
      <c r="Z24" t="str">
        <f t="shared" ref="Z24" si="23">Y25</f>
        <v>Excluded</v>
      </c>
      <c r="AM24" s="238">
        <f t="shared" si="12"/>
        <v>0</v>
      </c>
      <c r="AO24" t="s">
        <v>2579</v>
      </c>
      <c r="AP24" s="242">
        <f t="shared" si="2"/>
        <v>0</v>
      </c>
      <c r="AQ24" s="238">
        <f t="shared" si="3"/>
        <v>0</v>
      </c>
      <c r="AR24" s="243">
        <f t="shared" si="0"/>
        <v>0</v>
      </c>
      <c r="AS24">
        <f t="shared" si="4"/>
        <v>0</v>
      </c>
      <c r="AT24" s="244">
        <f t="shared" si="5"/>
        <v>0</v>
      </c>
      <c r="AU24" s="245">
        <f t="shared" ref="AU24:AU34" si="24">COUNTIFS($X$10:$X$283, AN24,$B$10:$B$283,"M")</f>
        <v>0</v>
      </c>
      <c r="AV24" s="243">
        <f t="shared" si="7"/>
        <v>0</v>
      </c>
      <c r="AW24">
        <f t="shared" si="8"/>
        <v>0</v>
      </c>
      <c r="AX24" s="243">
        <f t="shared" si="9"/>
        <v>0</v>
      </c>
      <c r="AZ24">
        <f t="shared" si="10"/>
        <v>0</v>
      </c>
    </row>
    <row r="25" spans="1:52" x14ac:dyDescent="0.35">
      <c r="A25" s="291" t="s">
        <v>0</v>
      </c>
      <c r="B25" s="291" t="s">
        <v>0</v>
      </c>
      <c r="C25" s="293">
        <v>323</v>
      </c>
      <c r="D25" s="2">
        <v>333</v>
      </c>
      <c r="E25" s="2">
        <v>367</v>
      </c>
      <c r="F25" s="2">
        <v>373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Y25" t="str">
        <f t="shared" ref="Y25" si="25">IF(EXACT(A24,UPPER(A24)),"Elected","Excluded")</f>
        <v>Excluded</v>
      </c>
      <c r="AM25" s="238">
        <f t="shared" si="12"/>
        <v>0</v>
      </c>
      <c r="AN25" t="s">
        <v>2690</v>
      </c>
      <c r="AO25" t="s">
        <v>2585</v>
      </c>
      <c r="AP25" s="242">
        <f t="shared" si="2"/>
        <v>0</v>
      </c>
      <c r="AQ25" s="238">
        <f t="shared" si="3"/>
        <v>0</v>
      </c>
      <c r="AR25" s="243">
        <f t="shared" si="0"/>
        <v>0</v>
      </c>
      <c r="AS25">
        <f t="shared" si="4"/>
        <v>0</v>
      </c>
      <c r="AT25" s="244">
        <f t="shared" si="5"/>
        <v>0</v>
      </c>
      <c r="AU25" s="245">
        <f t="shared" si="24"/>
        <v>0</v>
      </c>
      <c r="AV25" s="243">
        <f t="shared" si="7"/>
        <v>0</v>
      </c>
      <c r="AW25">
        <f t="shared" si="8"/>
        <v>0</v>
      </c>
      <c r="AX25" s="243">
        <f t="shared" si="9"/>
        <v>0</v>
      </c>
      <c r="AZ25">
        <f t="shared" si="10"/>
        <v>0</v>
      </c>
    </row>
    <row r="26" spans="1:52" x14ac:dyDescent="0.35">
      <c r="A26" s="291" t="s">
        <v>821</v>
      </c>
      <c r="B26" s="291" t="s">
        <v>33</v>
      </c>
      <c r="C26" s="293">
        <v>1441</v>
      </c>
      <c r="D26" s="1">
        <v>22</v>
      </c>
      <c r="E26" s="1">
        <v>6</v>
      </c>
      <c r="F26" s="1">
        <v>15</v>
      </c>
      <c r="G26" s="1">
        <v>17</v>
      </c>
      <c r="H26" s="1">
        <v>18</v>
      </c>
      <c r="I26" s="1">
        <v>25</v>
      </c>
      <c r="J26" s="1">
        <v>342</v>
      </c>
      <c r="K26" s="1">
        <v>0</v>
      </c>
      <c r="L26" s="1">
        <v>0</v>
      </c>
      <c r="X26" t="str">
        <f>LEFT(MID(A26,FIND("(",A26)+1,LEN(A26)),FIND(")",MID(A26,FIND("(",A26)+1,LEN(A26)))-1)</f>
        <v>FG</v>
      </c>
      <c r="Z26" t="str">
        <f t="shared" ref="Z26" si="26">Y27</f>
        <v>Elected</v>
      </c>
      <c r="AM26" s="238">
        <f t="shared" si="12"/>
        <v>0</v>
      </c>
      <c r="AO26" t="s">
        <v>2591</v>
      </c>
      <c r="AP26" s="242">
        <f t="shared" si="2"/>
        <v>0</v>
      </c>
      <c r="AQ26" s="238">
        <f t="shared" si="3"/>
        <v>0</v>
      </c>
      <c r="AR26" s="243">
        <f t="shared" si="0"/>
        <v>0</v>
      </c>
      <c r="AS26">
        <f t="shared" si="4"/>
        <v>0</v>
      </c>
      <c r="AT26" s="244">
        <f t="shared" si="5"/>
        <v>0</v>
      </c>
      <c r="AU26" s="245">
        <f t="shared" si="24"/>
        <v>0</v>
      </c>
      <c r="AV26" s="243">
        <f t="shared" si="7"/>
        <v>0</v>
      </c>
      <c r="AW26">
        <f t="shared" si="8"/>
        <v>0</v>
      </c>
      <c r="AX26" s="243">
        <f t="shared" si="9"/>
        <v>0</v>
      </c>
      <c r="AZ26">
        <f t="shared" si="10"/>
        <v>0</v>
      </c>
    </row>
    <row r="27" spans="1:52" x14ac:dyDescent="0.35">
      <c r="A27" s="291" t="s">
        <v>0</v>
      </c>
      <c r="B27" s="291" t="s">
        <v>0</v>
      </c>
      <c r="C27" s="293">
        <v>1441</v>
      </c>
      <c r="D27" s="2">
        <v>1463</v>
      </c>
      <c r="E27" s="2">
        <v>1469</v>
      </c>
      <c r="F27" s="2">
        <v>1484</v>
      </c>
      <c r="G27" s="2">
        <v>1501</v>
      </c>
      <c r="H27" s="2">
        <v>1519</v>
      </c>
      <c r="I27" s="2">
        <v>1544</v>
      </c>
      <c r="J27" s="2">
        <v>1886</v>
      </c>
      <c r="K27" s="2">
        <v>1886</v>
      </c>
      <c r="L27" s="2">
        <v>1886</v>
      </c>
      <c r="Y27" t="str">
        <f t="shared" ref="Y27" si="27">IF(EXACT(A26,UPPER(A26)),"Elected","Excluded")</f>
        <v>Elected</v>
      </c>
      <c r="AM27" s="238">
        <f t="shared" si="12"/>
        <v>139</v>
      </c>
      <c r="AN27" t="s">
        <v>2664</v>
      </c>
      <c r="AO27" t="s">
        <v>2586</v>
      </c>
      <c r="AP27" s="242">
        <f t="shared" si="2"/>
        <v>1</v>
      </c>
      <c r="AQ27" s="238">
        <f t="shared" si="3"/>
        <v>0</v>
      </c>
      <c r="AR27" s="243">
        <f t="shared" si="0"/>
        <v>0</v>
      </c>
      <c r="AS27">
        <f t="shared" si="4"/>
        <v>0</v>
      </c>
      <c r="AT27" s="244">
        <f t="shared" si="5"/>
        <v>0</v>
      </c>
      <c r="AU27" s="245">
        <f t="shared" si="24"/>
        <v>1</v>
      </c>
      <c r="AV27" s="243">
        <f t="shared" si="7"/>
        <v>1</v>
      </c>
      <c r="AW27">
        <f t="shared" si="8"/>
        <v>0</v>
      </c>
      <c r="AX27" s="243">
        <f t="shared" si="9"/>
        <v>0</v>
      </c>
      <c r="AZ27">
        <f t="shared" si="10"/>
        <v>0</v>
      </c>
    </row>
    <row r="28" spans="1:52" x14ac:dyDescent="0.35">
      <c r="A28" s="291" t="s">
        <v>2712</v>
      </c>
      <c r="B28" s="291" t="s">
        <v>31</v>
      </c>
      <c r="C28" s="293">
        <v>1062</v>
      </c>
      <c r="D28" s="1">
        <v>9</v>
      </c>
      <c r="E28" s="1">
        <v>2</v>
      </c>
      <c r="F28" s="1">
        <v>25</v>
      </c>
      <c r="G28" s="1">
        <v>1</v>
      </c>
      <c r="H28" s="1">
        <v>93</v>
      </c>
      <c r="I28" s="1">
        <v>24</v>
      </c>
      <c r="J28" s="1">
        <v>154</v>
      </c>
      <c r="K28" s="1">
        <v>82</v>
      </c>
      <c r="L28" s="1">
        <v>7</v>
      </c>
      <c r="X28" t="str">
        <f t="shared" si="11"/>
        <v>GRN</v>
      </c>
      <c r="Z28" t="str">
        <f t="shared" ref="Z28" si="28">Y29</f>
        <v>Excluded</v>
      </c>
      <c r="AM28" s="238">
        <f t="shared" si="12"/>
        <v>0</v>
      </c>
      <c r="AN28" t="s">
        <v>2669</v>
      </c>
      <c r="AO28" t="s">
        <v>2587</v>
      </c>
      <c r="AP28" s="242">
        <f>AQ28+AU28</f>
        <v>0</v>
      </c>
      <c r="AQ28" s="238">
        <f t="shared" si="3"/>
        <v>0</v>
      </c>
      <c r="AR28" s="243">
        <f t="shared" si="0"/>
        <v>0</v>
      </c>
      <c r="AS28">
        <f t="shared" si="4"/>
        <v>0</v>
      </c>
      <c r="AT28" s="244">
        <f t="shared" si="5"/>
        <v>0</v>
      </c>
      <c r="AU28" s="245">
        <f t="shared" si="24"/>
        <v>0</v>
      </c>
      <c r="AV28" s="243">
        <f t="shared" si="7"/>
        <v>0</v>
      </c>
      <c r="AW28">
        <f t="shared" si="8"/>
        <v>0</v>
      </c>
      <c r="AX28" s="243">
        <f t="shared" si="9"/>
        <v>0</v>
      </c>
      <c r="AZ28">
        <f t="shared" si="10"/>
        <v>0</v>
      </c>
    </row>
    <row r="29" spans="1:52" x14ac:dyDescent="0.35">
      <c r="A29" s="291" t="s">
        <v>0</v>
      </c>
      <c r="B29" s="291" t="s">
        <v>0</v>
      </c>
      <c r="C29" s="293">
        <v>1062</v>
      </c>
      <c r="D29" s="2">
        <v>1071</v>
      </c>
      <c r="E29" s="2">
        <v>1073</v>
      </c>
      <c r="F29" s="2">
        <v>1098</v>
      </c>
      <c r="G29" s="2">
        <v>1099</v>
      </c>
      <c r="H29" s="2">
        <v>1192</v>
      </c>
      <c r="I29" s="2">
        <v>1216</v>
      </c>
      <c r="J29" s="2">
        <v>1370</v>
      </c>
      <c r="K29" s="2">
        <v>1452</v>
      </c>
      <c r="L29" s="2">
        <v>1459</v>
      </c>
      <c r="Y29" t="str">
        <f t="shared" ref="Y29" si="29">IF(EXACT(A28,UPPER(A28)),"Elected","Excluded")</f>
        <v>Excluded</v>
      </c>
      <c r="AM29" s="238">
        <f t="shared" si="12"/>
        <v>0</v>
      </c>
      <c r="AN29" t="s">
        <v>2691</v>
      </c>
      <c r="AO29" t="s">
        <v>2580</v>
      </c>
      <c r="AP29" s="242">
        <f t="shared" ref="AP29:AP34" si="30">AQ29+AU29</f>
        <v>0</v>
      </c>
      <c r="AQ29" s="238">
        <f t="shared" si="3"/>
        <v>0</v>
      </c>
      <c r="AR29" s="243">
        <f t="shared" si="0"/>
        <v>0</v>
      </c>
      <c r="AS29">
        <f t="shared" si="4"/>
        <v>0</v>
      </c>
      <c r="AT29" s="244">
        <f t="shared" si="5"/>
        <v>0</v>
      </c>
      <c r="AU29" s="245">
        <f t="shared" si="24"/>
        <v>0</v>
      </c>
      <c r="AV29" s="243">
        <f t="shared" si="7"/>
        <v>0</v>
      </c>
      <c r="AW29">
        <f t="shared" si="8"/>
        <v>0</v>
      </c>
      <c r="AX29" s="243">
        <f t="shared" si="9"/>
        <v>0</v>
      </c>
      <c r="AZ29">
        <f t="shared" si="10"/>
        <v>0</v>
      </c>
    </row>
    <row r="30" spans="1:52" x14ac:dyDescent="0.35">
      <c r="A30" s="291" t="s">
        <v>822</v>
      </c>
      <c r="B30" s="291" t="s">
        <v>33</v>
      </c>
      <c r="C30" s="293">
        <v>804</v>
      </c>
      <c r="D30" s="1">
        <v>27</v>
      </c>
      <c r="E30" s="1">
        <v>14</v>
      </c>
      <c r="F30" s="1">
        <v>26</v>
      </c>
      <c r="G30" s="1">
        <v>13</v>
      </c>
      <c r="H30" s="1">
        <v>61</v>
      </c>
      <c r="I30" s="1">
        <v>509</v>
      </c>
      <c r="J30" s="1">
        <v>50</v>
      </c>
      <c r="K30" s="1">
        <v>13</v>
      </c>
      <c r="L30" s="1">
        <v>42</v>
      </c>
      <c r="X30" t="str">
        <f t="shared" si="11"/>
        <v>SF</v>
      </c>
      <c r="Z30" t="str">
        <f t="shared" ref="Z30" si="31">Y31</f>
        <v>Elected</v>
      </c>
      <c r="AM30" s="238">
        <f t="shared" si="12"/>
        <v>0</v>
      </c>
      <c r="AO30" t="s">
        <v>2592</v>
      </c>
      <c r="AP30" s="242">
        <f t="shared" si="30"/>
        <v>0</v>
      </c>
      <c r="AQ30" s="238">
        <f t="shared" si="3"/>
        <v>0</v>
      </c>
      <c r="AR30" s="243">
        <f t="shared" si="0"/>
        <v>0</v>
      </c>
      <c r="AS30">
        <f t="shared" si="4"/>
        <v>0</v>
      </c>
      <c r="AT30" s="244">
        <f t="shared" si="5"/>
        <v>0</v>
      </c>
      <c r="AU30" s="245">
        <f t="shared" si="24"/>
        <v>0</v>
      </c>
      <c r="AV30" s="243">
        <f t="shared" si="7"/>
        <v>0</v>
      </c>
      <c r="AW30">
        <f t="shared" si="8"/>
        <v>0</v>
      </c>
      <c r="AX30" s="243">
        <f t="shared" si="9"/>
        <v>0</v>
      </c>
      <c r="AZ30">
        <f t="shared" si="10"/>
        <v>0</v>
      </c>
    </row>
    <row r="31" spans="1:52" x14ac:dyDescent="0.35">
      <c r="A31" s="291" t="s">
        <v>0</v>
      </c>
      <c r="B31" s="291" t="s">
        <v>0</v>
      </c>
      <c r="C31" s="293">
        <v>804</v>
      </c>
      <c r="D31" s="2">
        <v>831</v>
      </c>
      <c r="E31" s="2">
        <v>845</v>
      </c>
      <c r="F31" s="2">
        <v>871</v>
      </c>
      <c r="G31" s="2">
        <v>884</v>
      </c>
      <c r="H31" s="2">
        <v>945</v>
      </c>
      <c r="I31" s="2">
        <v>1454</v>
      </c>
      <c r="J31" s="2">
        <v>1504</v>
      </c>
      <c r="K31" s="2">
        <v>1517</v>
      </c>
      <c r="L31" s="2">
        <v>1559</v>
      </c>
      <c r="Y31" t="str">
        <f t="shared" ref="Y31" si="32">IF(EXACT(A30,UPPER(A30)),"Elected","Excluded")</f>
        <v>Elected</v>
      </c>
      <c r="AM31" s="238">
        <f t="shared" si="12"/>
        <v>0</v>
      </c>
      <c r="AO31" t="s">
        <v>2597</v>
      </c>
      <c r="AP31" s="242">
        <f t="shared" si="30"/>
        <v>0</v>
      </c>
      <c r="AQ31" s="238">
        <f t="shared" si="3"/>
        <v>0</v>
      </c>
      <c r="AR31" s="243">
        <f t="shared" si="0"/>
        <v>0</v>
      </c>
      <c r="AS31">
        <f t="shared" si="4"/>
        <v>0</v>
      </c>
      <c r="AT31" s="244">
        <f t="shared" si="5"/>
        <v>0</v>
      </c>
      <c r="AU31" s="245">
        <f t="shared" si="24"/>
        <v>0</v>
      </c>
      <c r="AV31" s="243">
        <f t="shared" si="7"/>
        <v>0</v>
      </c>
      <c r="AW31">
        <f t="shared" si="8"/>
        <v>0</v>
      </c>
      <c r="AX31" s="243">
        <f t="shared" si="9"/>
        <v>0</v>
      </c>
      <c r="AZ31">
        <f t="shared" si="10"/>
        <v>0</v>
      </c>
    </row>
    <row r="32" spans="1:52" x14ac:dyDescent="0.35">
      <c r="A32" s="291" t="s">
        <v>2719</v>
      </c>
      <c r="B32" s="291" t="s">
        <v>33</v>
      </c>
      <c r="C32" s="293">
        <v>1595</v>
      </c>
      <c r="D32" s="1">
        <v>32</v>
      </c>
      <c r="E32" s="1">
        <v>10</v>
      </c>
      <c r="F32" s="1">
        <v>23</v>
      </c>
      <c r="G32" s="1">
        <v>20</v>
      </c>
      <c r="H32" s="1">
        <v>56</v>
      </c>
      <c r="I32" s="1">
        <v>43</v>
      </c>
      <c r="J32" s="1">
        <v>230</v>
      </c>
      <c r="K32" s="1">
        <v>-171</v>
      </c>
      <c r="L32" s="1">
        <v>0</v>
      </c>
      <c r="X32" t="str">
        <f t="shared" si="11"/>
        <v>LAB</v>
      </c>
      <c r="Z32" t="str">
        <f t="shared" ref="Z32" si="33">Y33</f>
        <v>Elected</v>
      </c>
      <c r="AM32" s="238">
        <f t="shared" si="12"/>
        <v>0</v>
      </c>
      <c r="AN32" t="s">
        <v>2668</v>
      </c>
      <c r="AO32" t="s">
        <v>2588</v>
      </c>
      <c r="AP32" s="242">
        <f t="shared" si="30"/>
        <v>0</v>
      </c>
      <c r="AQ32" s="238">
        <f t="shared" si="3"/>
        <v>0</v>
      </c>
      <c r="AR32" s="243">
        <f t="shared" si="0"/>
        <v>0</v>
      </c>
      <c r="AS32">
        <f t="shared" si="4"/>
        <v>0</v>
      </c>
      <c r="AT32" s="244">
        <f t="shared" si="5"/>
        <v>0</v>
      </c>
      <c r="AU32" s="245">
        <f t="shared" si="24"/>
        <v>0</v>
      </c>
      <c r="AV32" s="243">
        <f t="shared" si="7"/>
        <v>0</v>
      </c>
      <c r="AW32">
        <f t="shared" si="8"/>
        <v>0</v>
      </c>
      <c r="AX32" s="243">
        <f t="shared" si="9"/>
        <v>0</v>
      </c>
      <c r="AZ32">
        <f t="shared" si="10"/>
        <v>0</v>
      </c>
    </row>
    <row r="33" spans="1:52" x14ac:dyDescent="0.35">
      <c r="A33" s="291" t="s">
        <v>0</v>
      </c>
      <c r="B33" s="291" t="s">
        <v>0</v>
      </c>
      <c r="C33" s="293">
        <v>1595</v>
      </c>
      <c r="D33" s="2">
        <v>1627</v>
      </c>
      <c r="E33" s="2">
        <v>1637</v>
      </c>
      <c r="F33" s="2">
        <v>1660</v>
      </c>
      <c r="G33" s="2">
        <v>1680</v>
      </c>
      <c r="H33" s="2">
        <v>1736</v>
      </c>
      <c r="I33" s="2">
        <v>1779</v>
      </c>
      <c r="J33" s="2">
        <v>2009</v>
      </c>
      <c r="K33" s="2">
        <v>1838</v>
      </c>
      <c r="L33" s="2">
        <v>1838</v>
      </c>
      <c r="Y33" t="str">
        <f t="shared" ref="Y33" si="34">IF(EXACT(A32,UPPER(A32)),"Elected","Excluded")</f>
        <v>Elected</v>
      </c>
      <c r="AM33" s="238">
        <f t="shared" si="12"/>
        <v>0</v>
      </c>
      <c r="AN33" t="s">
        <v>2692</v>
      </c>
      <c r="AO33" t="s">
        <v>2589</v>
      </c>
      <c r="AP33" s="242">
        <f t="shared" si="30"/>
        <v>0</v>
      </c>
      <c r="AQ33" s="238">
        <f t="shared" si="3"/>
        <v>0</v>
      </c>
      <c r="AR33" s="243">
        <f t="shared" si="0"/>
        <v>0</v>
      </c>
      <c r="AS33">
        <f t="shared" si="4"/>
        <v>0</v>
      </c>
      <c r="AT33" s="244">
        <f t="shared" si="5"/>
        <v>0</v>
      </c>
      <c r="AU33" s="245">
        <f t="shared" si="24"/>
        <v>0</v>
      </c>
      <c r="AV33" s="243">
        <f t="shared" si="7"/>
        <v>0</v>
      </c>
      <c r="AW33">
        <f t="shared" si="8"/>
        <v>0</v>
      </c>
      <c r="AX33" s="243">
        <f t="shared" si="9"/>
        <v>0</v>
      </c>
      <c r="AZ33">
        <f t="shared" si="10"/>
        <v>0</v>
      </c>
    </row>
    <row r="34" spans="1:52" x14ac:dyDescent="0.35">
      <c r="A34" s="291" t="s">
        <v>2698</v>
      </c>
      <c r="B34" s="291" t="s">
        <v>33</v>
      </c>
      <c r="C34" s="293">
        <v>238</v>
      </c>
      <c r="D34" s="1">
        <v>11</v>
      </c>
      <c r="E34" s="1">
        <v>7</v>
      </c>
      <c r="F34" s="1">
        <v>-256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X34" t="str">
        <f t="shared" si="11"/>
        <v>NON-P</v>
      </c>
      <c r="Z34" t="str">
        <f t="shared" ref="Z34" si="35">Y35</f>
        <v>Excluded</v>
      </c>
      <c r="AM34" s="238">
        <f>SUMIFS($C$10:$C$284, $X$10:$X$284, AN34)</f>
        <v>14112</v>
      </c>
      <c r="AN34" t="s">
        <v>2672</v>
      </c>
      <c r="AO34" t="s">
        <v>2530</v>
      </c>
      <c r="AP34" s="242">
        <f t="shared" si="30"/>
        <v>19</v>
      </c>
      <c r="AQ34" s="238">
        <f t="shared" si="3"/>
        <v>8</v>
      </c>
      <c r="AR34" s="243">
        <f t="shared" si="0"/>
        <v>0.42105263157894735</v>
      </c>
      <c r="AS34">
        <f t="shared" si="4"/>
        <v>2</v>
      </c>
      <c r="AT34" s="244">
        <f t="shared" si="5"/>
        <v>0.10526315789473684</v>
      </c>
      <c r="AU34" s="245">
        <f t="shared" si="24"/>
        <v>11</v>
      </c>
      <c r="AV34" s="243">
        <f t="shared" si="7"/>
        <v>0.57894736842105265</v>
      </c>
      <c r="AW34">
        <f t="shared" si="8"/>
        <v>5</v>
      </c>
      <c r="AX34" s="243">
        <f t="shared" si="9"/>
        <v>0.26315789473684209</v>
      </c>
      <c r="AZ34">
        <f t="shared" si="10"/>
        <v>7</v>
      </c>
    </row>
    <row r="35" spans="1:52" x14ac:dyDescent="0.35">
      <c r="A35" s="291" t="s">
        <v>0</v>
      </c>
      <c r="B35" s="291" t="s">
        <v>0</v>
      </c>
      <c r="C35" s="293">
        <v>238</v>
      </c>
      <c r="D35" s="2">
        <v>249</v>
      </c>
      <c r="E35" s="2">
        <v>256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Y35" t="str">
        <f t="shared" ref="Y35" si="36">IF(EXACT(A34,UPPER(A34)),"Elected","Excluded")</f>
        <v>Excluded</v>
      </c>
      <c r="AM35" s="238">
        <f>SUM(AM8:AM34)</f>
        <v>86116</v>
      </c>
      <c r="AN35" s="238"/>
      <c r="AP35" s="242">
        <f>SUM(AP8:AP34)</f>
        <v>91</v>
      </c>
      <c r="AQ35" s="238">
        <f>SUM(AQ8:AQ34)</f>
        <v>34</v>
      </c>
      <c r="AS35">
        <f>SUM(AS8:AS34)</f>
        <v>13</v>
      </c>
      <c r="AU35" s="245">
        <f>SUM(AU8:AU34)</f>
        <v>57</v>
      </c>
      <c r="AW35">
        <f>SUM(AW8:AW34)</f>
        <v>27</v>
      </c>
      <c r="AZ35">
        <f t="shared" si="10"/>
        <v>40</v>
      </c>
    </row>
    <row r="36" spans="1:52" ht="15" thickBot="1" x14ac:dyDescent="0.4">
      <c r="A36" s="291" t="s">
        <v>47</v>
      </c>
      <c r="B36" s="291" t="s">
        <v>0</v>
      </c>
      <c r="C36" s="292">
        <v>0</v>
      </c>
      <c r="D36" s="1">
        <f>(D10+D12+D14+D16+D18+D20+D22+D24+D26+D28+D30+D32+D34)*(-1)</f>
        <v>0</v>
      </c>
      <c r="E36" s="1">
        <f t="shared" ref="E36:L36" si="37">(E10+E12+E14+E16+E18+E20+E22+E24+E26+E28+E30+E32+E34)*(-1)</f>
        <v>30</v>
      </c>
      <c r="F36" s="1">
        <f t="shared" si="37"/>
        <v>39</v>
      </c>
      <c r="G36" s="1">
        <f t="shared" si="37"/>
        <v>168</v>
      </c>
      <c r="H36" s="1">
        <f t="shared" si="37"/>
        <v>69</v>
      </c>
      <c r="I36" s="1">
        <f t="shared" si="37"/>
        <v>79</v>
      </c>
      <c r="J36" s="1">
        <f t="shared" si="37"/>
        <v>145</v>
      </c>
      <c r="K36" s="1">
        <f t="shared" si="37"/>
        <v>76</v>
      </c>
      <c r="L36" s="1">
        <f t="shared" si="37"/>
        <v>0</v>
      </c>
    </row>
    <row r="37" spans="1:52" x14ac:dyDescent="0.35">
      <c r="A37" s="291" t="s">
        <v>0</v>
      </c>
      <c r="B37" s="291" t="s">
        <v>0</v>
      </c>
      <c r="C37" s="293">
        <v>0</v>
      </c>
      <c r="D37" s="2">
        <v>0</v>
      </c>
      <c r="E37" s="2">
        <v>30</v>
      </c>
      <c r="F37" s="2">
        <v>69</v>
      </c>
      <c r="G37" s="2">
        <v>237</v>
      </c>
      <c r="H37" s="2">
        <v>306</v>
      </c>
      <c r="I37" s="2">
        <v>385</v>
      </c>
      <c r="J37" s="2">
        <v>530</v>
      </c>
      <c r="K37" s="2">
        <v>606</v>
      </c>
      <c r="L37" s="2">
        <v>606</v>
      </c>
      <c r="AO37" s="246" t="s">
        <v>2673</v>
      </c>
      <c r="AP37" s="247"/>
      <c r="AQ37" s="248">
        <f>AQ35+AU35</f>
        <v>91</v>
      </c>
      <c r="AR37" s="247" t="s">
        <v>2674</v>
      </c>
      <c r="AS37" s="249"/>
      <c r="AT37" s="249"/>
      <c r="AU37" s="246" t="s">
        <v>2675</v>
      </c>
      <c r="AV37" s="247" t="s">
        <v>2676</v>
      </c>
      <c r="AW37" s="250">
        <f>AW35</f>
        <v>27</v>
      </c>
    </row>
    <row r="38" spans="1:52" ht="15" thickBot="1" x14ac:dyDescent="0.4">
      <c r="A38" t="s">
        <v>48</v>
      </c>
      <c r="B38" t="s">
        <v>0</v>
      </c>
      <c r="C38" s="2">
        <v>11024</v>
      </c>
      <c r="D38" s="2">
        <v>11024</v>
      </c>
      <c r="E38" s="2">
        <v>11024</v>
      </c>
      <c r="F38" s="2">
        <v>11024</v>
      </c>
      <c r="G38" s="2">
        <v>11024</v>
      </c>
      <c r="H38" s="2">
        <v>11024</v>
      </c>
      <c r="I38" s="2">
        <v>11024</v>
      </c>
      <c r="J38" s="2">
        <v>11024</v>
      </c>
      <c r="K38" s="2">
        <v>11024</v>
      </c>
      <c r="L38" s="2">
        <v>11024</v>
      </c>
      <c r="AO38" s="251" t="s">
        <v>2677</v>
      </c>
      <c r="AP38" s="252" t="e">
        <f>LEFT(MID(#REF!,FIND("(",#REF!)+1,LEN(#REF!)),FIND(")",MID(#REF!,FIND("(",#REF!)+1,LEN(#REF!)))-1)</f>
        <v>#REF!</v>
      </c>
      <c r="AQ38" s="252">
        <f>BV8</f>
        <v>0</v>
      </c>
      <c r="AR38" s="252" t="s">
        <v>2678</v>
      </c>
      <c r="AS38" s="253"/>
      <c r="AT38" s="253"/>
      <c r="AU38" s="254"/>
      <c r="AV38" s="241" t="s">
        <v>2679</v>
      </c>
      <c r="AW38" s="255">
        <f>AS35</f>
        <v>13</v>
      </c>
    </row>
    <row r="39" spans="1:52" ht="15" thickBot="1" x14ac:dyDescent="0.4">
      <c r="AU39" s="251"/>
      <c r="AV39" s="252" t="s">
        <v>2680</v>
      </c>
      <c r="AW39" s="256">
        <f>SUM(AW37:AW38)</f>
        <v>40</v>
      </c>
    </row>
    <row r="42" spans="1:52" x14ac:dyDescent="0.35">
      <c r="A42" t="s">
        <v>0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</row>
    <row r="43" spans="1:52" x14ac:dyDescent="0.35">
      <c r="A43" t="s">
        <v>0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</row>
    <row r="44" spans="1:52" x14ac:dyDescent="0.35">
      <c r="A44" t="s">
        <v>0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</row>
    <row r="45" spans="1:52" x14ac:dyDescent="0.35">
      <c r="A45" t="s">
        <v>0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</row>
    <row r="46" spans="1:52" x14ac:dyDescent="0.35">
      <c r="A46" t="s">
        <v>0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</row>
    <row r="47" spans="1:52" x14ac:dyDescent="0.35">
      <c r="A47" t="s">
        <v>0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</row>
    <row r="48" spans="1:52" x14ac:dyDescent="0.35">
      <c r="A48" t="s">
        <v>0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</row>
    <row r="49" spans="1:37" x14ac:dyDescent="0.35">
      <c r="A49" s="291" t="s">
        <v>59</v>
      </c>
      <c r="B49" s="291" t="s">
        <v>2</v>
      </c>
      <c r="C49" s="291" t="s">
        <v>3</v>
      </c>
      <c r="D49" t="s">
        <v>4</v>
      </c>
      <c r="E49" t="s">
        <v>5</v>
      </c>
      <c r="F49" t="s">
        <v>6</v>
      </c>
      <c r="G49" t="s">
        <v>7</v>
      </c>
      <c r="H49" t="s">
        <v>8</v>
      </c>
      <c r="I49" t="s">
        <v>9</v>
      </c>
      <c r="J49" t="s">
        <v>10</v>
      </c>
      <c r="K49" t="s">
        <v>11</v>
      </c>
      <c r="L49" t="s">
        <v>12</v>
      </c>
      <c r="M49" t="s">
        <v>13</v>
      </c>
      <c r="N49" t="s">
        <v>14</v>
      </c>
    </row>
    <row r="50" spans="1:37" ht="15.5" x14ac:dyDescent="0.35">
      <c r="A50" s="291" t="s">
        <v>0</v>
      </c>
      <c r="B50" s="291" t="s">
        <v>0</v>
      </c>
      <c r="C50" s="291" t="s">
        <v>17</v>
      </c>
      <c r="D50" t="s">
        <v>823</v>
      </c>
      <c r="E50" t="s">
        <v>824</v>
      </c>
      <c r="F50" t="s">
        <v>825</v>
      </c>
      <c r="G50" t="s">
        <v>826</v>
      </c>
      <c r="H50" t="s">
        <v>827</v>
      </c>
      <c r="I50" t="s">
        <v>828</v>
      </c>
      <c r="J50" t="s">
        <v>829</v>
      </c>
      <c r="K50" t="s">
        <v>830</v>
      </c>
      <c r="L50" t="s">
        <v>831</v>
      </c>
      <c r="M50" t="s">
        <v>832</v>
      </c>
      <c r="N50" t="s">
        <v>833</v>
      </c>
      <c r="X50" s="257" t="s">
        <v>2681</v>
      </c>
    </row>
    <row r="51" spans="1:37" x14ac:dyDescent="0.35">
      <c r="A51" s="291" t="s">
        <v>834</v>
      </c>
      <c r="B51" s="291" t="s">
        <v>33</v>
      </c>
      <c r="C51" s="293">
        <v>403</v>
      </c>
      <c r="D51" s="1">
        <v>2</v>
      </c>
      <c r="E51" s="1">
        <v>2</v>
      </c>
      <c r="F51" s="1">
        <v>10</v>
      </c>
      <c r="G51" s="1">
        <v>98</v>
      </c>
      <c r="H51" s="1">
        <v>28</v>
      </c>
      <c r="I51" s="1">
        <v>12</v>
      </c>
      <c r="J51" s="1">
        <v>14</v>
      </c>
      <c r="K51" s="1">
        <v>-569</v>
      </c>
      <c r="L51" s="1">
        <v>0</v>
      </c>
      <c r="M51" s="1">
        <v>0</v>
      </c>
      <c r="N51" s="1">
        <v>0</v>
      </c>
      <c r="X51" t="str">
        <f>LEFT(MID(A51,FIND("(",A51)+1,LEN(A51)),FIND(")",MID(A51,FIND("(",A51)+1,LEN(A51)))-1)</f>
        <v>SF</v>
      </c>
      <c r="Z51" t="str">
        <f>Y52</f>
        <v>Excluded</v>
      </c>
      <c r="AB51" t="s">
        <v>2526</v>
      </c>
      <c r="AC51" t="s">
        <v>2525</v>
      </c>
      <c r="AD51" t="s">
        <v>2524</v>
      </c>
      <c r="AE51" t="s">
        <v>2523</v>
      </c>
      <c r="AF51" t="s">
        <v>759</v>
      </c>
      <c r="AG51" t="s">
        <v>2522</v>
      </c>
      <c r="AH51" t="s">
        <v>2521</v>
      </c>
      <c r="AI51" t="s">
        <v>2520</v>
      </c>
      <c r="AJ51" t="s">
        <v>2519</v>
      </c>
      <c r="AK51" t="s">
        <v>2518</v>
      </c>
    </row>
    <row r="52" spans="1:37" x14ac:dyDescent="0.35">
      <c r="A52" s="291" t="s">
        <v>0</v>
      </c>
      <c r="B52" s="291" t="s">
        <v>0</v>
      </c>
      <c r="C52" s="293">
        <v>403</v>
      </c>
      <c r="D52" s="2">
        <v>405</v>
      </c>
      <c r="E52" s="2">
        <v>407</v>
      </c>
      <c r="F52" s="2">
        <v>417</v>
      </c>
      <c r="G52" s="2">
        <v>515</v>
      </c>
      <c r="H52" s="2">
        <v>543</v>
      </c>
      <c r="I52" s="2">
        <v>555</v>
      </c>
      <c r="J52" s="2">
        <v>569</v>
      </c>
      <c r="K52" s="2">
        <v>0</v>
      </c>
      <c r="L52" s="2">
        <v>0</v>
      </c>
      <c r="M52" s="2">
        <v>0</v>
      </c>
      <c r="N52" s="2">
        <v>0</v>
      </c>
      <c r="Y52" t="str">
        <f>IF(EXACT(A51,UPPER(A51)),"Elected","Excluded")</f>
        <v>Excluded</v>
      </c>
      <c r="AB52">
        <v>5</v>
      </c>
      <c r="AC52" s="238">
        <v>19395</v>
      </c>
      <c r="AD52" s="238">
        <f>AH52+AF52</f>
        <v>6304</v>
      </c>
      <c r="AE52" s="227">
        <f>SUM(AD52/AC52*100)</f>
        <v>32.503222480020625</v>
      </c>
      <c r="AF52">
        <v>156</v>
      </c>
      <c r="AG52" s="227">
        <f>SUM(AF52/AC52*100)</f>
        <v>0.80433101314771849</v>
      </c>
      <c r="AH52" s="238">
        <v>6148</v>
      </c>
      <c r="AI52">
        <v>15</v>
      </c>
      <c r="AJ52">
        <v>5</v>
      </c>
      <c r="AK52" s="227">
        <f>SUM(AJ52/AI52*100)</f>
        <v>33.333333333333329</v>
      </c>
    </row>
    <row r="53" spans="1:37" x14ac:dyDescent="0.35">
      <c r="A53" s="291" t="s">
        <v>835</v>
      </c>
      <c r="B53" s="291" t="s">
        <v>33</v>
      </c>
      <c r="C53" s="293">
        <v>478</v>
      </c>
      <c r="D53" s="1">
        <v>7</v>
      </c>
      <c r="E53" s="1">
        <v>10</v>
      </c>
      <c r="F53" s="1">
        <v>13</v>
      </c>
      <c r="G53" s="1">
        <v>14</v>
      </c>
      <c r="H53" s="1">
        <v>80</v>
      </c>
      <c r="I53" s="1">
        <v>13</v>
      </c>
      <c r="J53" s="1">
        <v>58</v>
      </c>
      <c r="K53" s="1">
        <v>44</v>
      </c>
      <c r="L53" s="1">
        <v>47</v>
      </c>
      <c r="M53" s="1">
        <v>76</v>
      </c>
      <c r="N53" s="1">
        <v>15</v>
      </c>
      <c r="X53" t="str">
        <f t="shared" ref="X53:X77" si="38">LEFT(MID(A53,FIND("(",A53)+1,LEN(A53)),FIND(")",MID(A53,FIND("(",A53)+1,LEN(A53)))-1)</f>
        <v>PBP</v>
      </c>
      <c r="Z53" t="str">
        <f>Y54</f>
        <v>Elected</v>
      </c>
    </row>
    <row r="54" spans="1:37" x14ac:dyDescent="0.35">
      <c r="A54" s="291" t="s">
        <v>0</v>
      </c>
      <c r="B54" s="291" t="s">
        <v>0</v>
      </c>
      <c r="C54" s="293">
        <v>478</v>
      </c>
      <c r="D54" s="2">
        <v>485</v>
      </c>
      <c r="E54" s="2">
        <v>495</v>
      </c>
      <c r="F54" s="2">
        <v>508</v>
      </c>
      <c r="G54" s="2">
        <v>522</v>
      </c>
      <c r="H54" s="2">
        <v>602</v>
      </c>
      <c r="I54" s="2">
        <v>615</v>
      </c>
      <c r="J54" s="2">
        <v>673</v>
      </c>
      <c r="K54" s="2">
        <v>717</v>
      </c>
      <c r="L54" s="2">
        <v>764</v>
      </c>
      <c r="M54" s="2">
        <v>840</v>
      </c>
      <c r="N54" s="2">
        <v>855</v>
      </c>
      <c r="Y54" t="str">
        <f t="shared" ref="Y54" si="39">IF(EXACT(A53,UPPER(A53)),"Elected","Excluded")</f>
        <v>Elected</v>
      </c>
      <c r="AC54" t="s">
        <v>3692</v>
      </c>
      <c r="AD54" t="s">
        <v>3693</v>
      </c>
    </row>
    <row r="55" spans="1:37" x14ac:dyDescent="0.35">
      <c r="A55" s="291" t="s">
        <v>2699</v>
      </c>
      <c r="B55" s="291" t="s">
        <v>33</v>
      </c>
      <c r="C55" s="293">
        <v>162</v>
      </c>
      <c r="D55" s="1">
        <v>2</v>
      </c>
      <c r="E55" s="1">
        <v>3</v>
      </c>
      <c r="F55" s="1">
        <v>-167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X55" t="str">
        <f t="shared" si="38"/>
        <v>NON-P</v>
      </c>
      <c r="Z55" t="str">
        <f t="shared" ref="Z55" si="40">Y56</f>
        <v>Excluded</v>
      </c>
      <c r="AC55">
        <v>5</v>
      </c>
      <c r="AD55">
        <v>4</v>
      </c>
    </row>
    <row r="56" spans="1:37" x14ac:dyDescent="0.35">
      <c r="A56" s="291" t="s">
        <v>0</v>
      </c>
      <c r="B56" s="291" t="s">
        <v>0</v>
      </c>
      <c r="C56" s="293">
        <v>162</v>
      </c>
      <c r="D56" s="2">
        <v>164</v>
      </c>
      <c r="E56" s="2">
        <v>167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Y56" t="str">
        <f t="shared" ref="Y56" si="41">IF(EXACT(A55,UPPER(A55)),"Elected","Excluded")</f>
        <v>Excluded</v>
      </c>
    </row>
    <row r="57" spans="1:37" x14ac:dyDescent="0.35">
      <c r="A57" s="291" t="s">
        <v>2700</v>
      </c>
      <c r="B57" s="291" t="s">
        <v>31</v>
      </c>
      <c r="C57" s="293">
        <v>388</v>
      </c>
      <c r="D57" s="1">
        <v>4</v>
      </c>
      <c r="E57" s="1">
        <v>19</v>
      </c>
      <c r="F57" s="1">
        <v>28</v>
      </c>
      <c r="G57" s="1">
        <v>12</v>
      </c>
      <c r="H57" s="1">
        <v>20</v>
      </c>
      <c r="I57" s="1">
        <v>17</v>
      </c>
      <c r="J57" s="1">
        <v>-488</v>
      </c>
      <c r="K57" s="1">
        <v>0</v>
      </c>
      <c r="L57" s="1">
        <v>0</v>
      </c>
      <c r="M57" s="1">
        <v>0</v>
      </c>
      <c r="N57" s="1">
        <v>0</v>
      </c>
      <c r="X57" t="str">
        <f t="shared" si="38"/>
        <v>NON-P</v>
      </c>
      <c r="Z57" t="str">
        <f t="shared" ref="Z57" si="42">Y58</f>
        <v>Excluded</v>
      </c>
    </row>
    <row r="58" spans="1:37" x14ac:dyDescent="0.35">
      <c r="A58" s="291" t="s">
        <v>0</v>
      </c>
      <c r="B58" s="291" t="s">
        <v>0</v>
      </c>
      <c r="C58" s="293">
        <v>388</v>
      </c>
      <c r="D58" s="2">
        <v>392</v>
      </c>
      <c r="E58" s="2">
        <v>411</v>
      </c>
      <c r="F58" s="2">
        <v>439</v>
      </c>
      <c r="G58" s="2">
        <v>451</v>
      </c>
      <c r="H58" s="2">
        <v>471</v>
      </c>
      <c r="I58" s="2">
        <v>488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Y58" t="str">
        <f t="shared" ref="Y58" si="43">IF(EXACT(A57,UPPER(A57)),"Elected","Excluded")</f>
        <v>Excluded</v>
      </c>
    </row>
    <row r="59" spans="1:37" x14ac:dyDescent="0.35">
      <c r="A59" s="291" t="s">
        <v>836</v>
      </c>
      <c r="B59" s="291" t="s">
        <v>33</v>
      </c>
      <c r="C59" s="293">
        <v>365</v>
      </c>
      <c r="D59" s="1">
        <v>18</v>
      </c>
      <c r="E59" s="1">
        <v>4</v>
      </c>
      <c r="F59" s="1">
        <v>10</v>
      </c>
      <c r="G59" s="1">
        <v>5</v>
      </c>
      <c r="H59" s="1">
        <v>-402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X59" t="str">
        <f t="shared" si="38"/>
        <v>SD</v>
      </c>
      <c r="Z59" t="str">
        <f>Y60</f>
        <v>Excluded</v>
      </c>
    </row>
    <row r="60" spans="1:37" x14ac:dyDescent="0.35">
      <c r="A60" s="291" t="s">
        <v>0</v>
      </c>
      <c r="B60" s="291" t="s">
        <v>0</v>
      </c>
      <c r="C60" s="293">
        <v>365</v>
      </c>
      <c r="D60" s="2">
        <v>383</v>
      </c>
      <c r="E60" s="2">
        <v>387</v>
      </c>
      <c r="F60" s="2">
        <v>397</v>
      </c>
      <c r="G60" s="2">
        <v>402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Y60" t="str">
        <f t="shared" ref="Y60" si="44">IF(EXACT(A59,UPPER(A59)),"Elected","Excluded")</f>
        <v>Excluded</v>
      </c>
    </row>
    <row r="61" spans="1:37" x14ac:dyDescent="0.35">
      <c r="A61" s="291" t="s">
        <v>837</v>
      </c>
      <c r="B61" s="291" t="s">
        <v>31</v>
      </c>
      <c r="C61" s="293">
        <v>523</v>
      </c>
      <c r="D61" s="1">
        <v>1</v>
      </c>
      <c r="E61" s="1">
        <v>2</v>
      </c>
      <c r="F61" s="1">
        <v>7</v>
      </c>
      <c r="G61" s="1">
        <v>130</v>
      </c>
      <c r="H61" s="1">
        <v>26</v>
      </c>
      <c r="I61" s="1">
        <v>35</v>
      </c>
      <c r="J61" s="1">
        <v>49</v>
      </c>
      <c r="K61" s="1">
        <v>382</v>
      </c>
      <c r="L61" s="1">
        <v>-130</v>
      </c>
      <c r="M61" s="1">
        <v>0</v>
      </c>
      <c r="N61" s="1">
        <v>0</v>
      </c>
      <c r="X61" t="str">
        <f t="shared" si="38"/>
        <v>SF</v>
      </c>
      <c r="Z61" t="str">
        <f t="shared" ref="Z61" si="45">Y62</f>
        <v>Elected</v>
      </c>
    </row>
    <row r="62" spans="1:37" x14ac:dyDescent="0.35">
      <c r="A62" s="291" t="s">
        <v>0</v>
      </c>
      <c r="B62" s="291" t="s">
        <v>0</v>
      </c>
      <c r="C62" s="293">
        <v>523</v>
      </c>
      <c r="D62" s="2">
        <v>524</v>
      </c>
      <c r="E62" s="2">
        <v>526</v>
      </c>
      <c r="F62" s="2">
        <v>533</v>
      </c>
      <c r="G62" s="2">
        <v>663</v>
      </c>
      <c r="H62" s="2">
        <v>689</v>
      </c>
      <c r="I62" s="2">
        <v>724</v>
      </c>
      <c r="J62" s="2">
        <v>773</v>
      </c>
      <c r="K62" s="2">
        <v>1155</v>
      </c>
      <c r="L62" s="2">
        <v>1025</v>
      </c>
      <c r="M62" s="2">
        <v>1025</v>
      </c>
      <c r="N62" s="2">
        <v>1025</v>
      </c>
      <c r="Y62" t="str">
        <f t="shared" ref="Y62" si="46">IF(EXACT(A61,UPPER(A61)),"Elected","Excluded")</f>
        <v>Elected</v>
      </c>
    </row>
    <row r="63" spans="1:37" x14ac:dyDescent="0.35">
      <c r="A63" s="291" t="s">
        <v>838</v>
      </c>
      <c r="B63" s="291" t="s">
        <v>33</v>
      </c>
      <c r="C63" s="293">
        <v>139</v>
      </c>
      <c r="D63" s="1">
        <v>1</v>
      </c>
      <c r="E63" s="1">
        <v>-140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X63" t="str">
        <f t="shared" si="38"/>
        <v>TIP</v>
      </c>
      <c r="Z63" t="str">
        <f t="shared" ref="Z63" si="47">Y64</f>
        <v>Excluded</v>
      </c>
    </row>
    <row r="64" spans="1:37" x14ac:dyDescent="0.35">
      <c r="A64" s="291" t="s">
        <v>0</v>
      </c>
      <c r="B64" s="291" t="s">
        <v>0</v>
      </c>
      <c r="C64" s="293">
        <v>139</v>
      </c>
      <c r="D64" s="2">
        <v>140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Y64" t="str">
        <f t="shared" ref="Y64" si="48">IF(EXACT(A63,UPPER(A63)),"Elected","Excluded")</f>
        <v>Excluded</v>
      </c>
    </row>
    <row r="65" spans="1:26" x14ac:dyDescent="0.35">
      <c r="A65" s="291" t="s">
        <v>839</v>
      </c>
      <c r="B65" s="291" t="s">
        <v>31</v>
      </c>
      <c r="C65" s="293">
        <v>313</v>
      </c>
      <c r="D65" s="1">
        <v>1</v>
      </c>
      <c r="E65" s="1">
        <v>2</v>
      </c>
      <c r="F65" s="1">
        <v>1</v>
      </c>
      <c r="G65" s="1">
        <v>-317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X65" t="str">
        <f t="shared" si="38"/>
        <v>SF</v>
      </c>
      <c r="Z65" t="str">
        <f t="shared" ref="Z65" si="49">Y66</f>
        <v>Excluded</v>
      </c>
    </row>
    <row r="66" spans="1:26" x14ac:dyDescent="0.35">
      <c r="A66" s="291" t="s">
        <v>0</v>
      </c>
      <c r="B66" s="291" t="s">
        <v>0</v>
      </c>
      <c r="C66" s="293">
        <v>313</v>
      </c>
      <c r="D66" s="2">
        <v>314</v>
      </c>
      <c r="E66" s="2">
        <v>316</v>
      </c>
      <c r="F66" s="2">
        <v>317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Y66" t="str">
        <f t="shared" ref="Y66" si="50">IF(EXACT(A65,UPPER(A65)),"Elected","Excluded")</f>
        <v>Excluded</v>
      </c>
    </row>
    <row r="67" spans="1:26" x14ac:dyDescent="0.35">
      <c r="A67" s="291" t="s">
        <v>2728</v>
      </c>
      <c r="B67" s="291" t="s">
        <v>33</v>
      </c>
      <c r="C67" s="293">
        <v>467</v>
      </c>
      <c r="D67" s="1">
        <v>2</v>
      </c>
      <c r="E67" s="1">
        <v>14</v>
      </c>
      <c r="F67" s="1">
        <v>5</v>
      </c>
      <c r="G67" s="1">
        <v>7</v>
      </c>
      <c r="H67" s="1">
        <v>43</v>
      </c>
      <c r="I67" s="1">
        <v>12</v>
      </c>
      <c r="J67" s="1">
        <v>54</v>
      </c>
      <c r="K67" s="1">
        <v>13</v>
      </c>
      <c r="L67" s="1">
        <v>23</v>
      </c>
      <c r="M67" s="1">
        <v>-640</v>
      </c>
      <c r="N67" s="1">
        <v>0</v>
      </c>
      <c r="X67" t="str">
        <f>LEFT(MID(A67,FIND("(",A67)+1,LEN(A67)),FIND(")",MID(A67,FIND("(",A67)+1,LEN(A67)))-1)</f>
        <v>ANT</v>
      </c>
      <c r="Z67" t="str">
        <f t="shared" ref="Z67" si="51">Y68</f>
        <v>Excluded</v>
      </c>
    </row>
    <row r="68" spans="1:26" x14ac:dyDescent="0.35">
      <c r="A68" s="291" t="s">
        <v>0</v>
      </c>
      <c r="B68" s="291" t="s">
        <v>0</v>
      </c>
      <c r="C68" s="293">
        <v>467</v>
      </c>
      <c r="D68" s="2">
        <v>469</v>
      </c>
      <c r="E68" s="2">
        <v>483</v>
      </c>
      <c r="F68" s="2">
        <v>488</v>
      </c>
      <c r="G68" s="2">
        <v>495</v>
      </c>
      <c r="H68" s="2">
        <v>538</v>
      </c>
      <c r="I68" s="2">
        <v>550</v>
      </c>
      <c r="J68" s="2">
        <v>604</v>
      </c>
      <c r="K68" s="2">
        <v>617</v>
      </c>
      <c r="L68" s="2">
        <v>640</v>
      </c>
      <c r="M68" s="2">
        <v>0</v>
      </c>
      <c r="N68" s="2">
        <v>0</v>
      </c>
      <c r="Y68" t="str">
        <f t="shared" ref="Y68" si="52">IF(EXACT(A67,UPPER(A67)),"Elected","Excluded")</f>
        <v>Excluded</v>
      </c>
    </row>
    <row r="69" spans="1:26" x14ac:dyDescent="0.35">
      <c r="A69" s="291" t="s">
        <v>2720</v>
      </c>
      <c r="B69" s="291" t="s">
        <v>31</v>
      </c>
      <c r="C69" s="293">
        <v>685</v>
      </c>
      <c r="D69" s="1">
        <v>26</v>
      </c>
      <c r="E69" s="1">
        <v>4</v>
      </c>
      <c r="F69" s="1">
        <v>22</v>
      </c>
      <c r="G69" s="1">
        <v>8</v>
      </c>
      <c r="H69" s="1">
        <v>91</v>
      </c>
      <c r="I69" s="1">
        <v>60</v>
      </c>
      <c r="J69" s="1">
        <v>49</v>
      </c>
      <c r="K69" s="1">
        <v>29</v>
      </c>
      <c r="L69" s="1">
        <v>28</v>
      </c>
      <c r="M69" s="1">
        <v>103</v>
      </c>
      <c r="N69" s="1">
        <v>-80</v>
      </c>
      <c r="X69" t="str">
        <f t="shared" si="38"/>
        <v>LAB</v>
      </c>
      <c r="Z69" t="str">
        <f t="shared" ref="Z69" si="53">Y70</f>
        <v>Elected</v>
      </c>
    </row>
    <row r="70" spans="1:26" x14ac:dyDescent="0.35">
      <c r="A70" s="291" t="s">
        <v>0</v>
      </c>
      <c r="B70" s="291" t="s">
        <v>0</v>
      </c>
      <c r="C70" s="293">
        <v>685</v>
      </c>
      <c r="D70" s="2">
        <v>711</v>
      </c>
      <c r="E70" s="2">
        <v>715</v>
      </c>
      <c r="F70" s="2">
        <v>737</v>
      </c>
      <c r="G70" s="2">
        <v>745</v>
      </c>
      <c r="H70" s="2">
        <v>836</v>
      </c>
      <c r="I70" s="2">
        <v>896</v>
      </c>
      <c r="J70" s="2">
        <v>945</v>
      </c>
      <c r="K70" s="2">
        <v>974</v>
      </c>
      <c r="L70" s="2">
        <v>1002</v>
      </c>
      <c r="M70" s="2">
        <v>1105</v>
      </c>
      <c r="N70" s="2">
        <v>1025</v>
      </c>
      <c r="Y70" t="str">
        <f t="shared" ref="Y70" si="54">IF(EXACT(A69,UPPER(A69)),"Elected","Excluded")</f>
        <v>Elected</v>
      </c>
    </row>
    <row r="71" spans="1:26" x14ac:dyDescent="0.35">
      <c r="A71" s="291" t="s">
        <v>840</v>
      </c>
      <c r="B71" s="291" t="s">
        <v>31</v>
      </c>
      <c r="C71" s="293">
        <v>437</v>
      </c>
      <c r="D71" s="1">
        <v>1</v>
      </c>
      <c r="E71" s="1">
        <v>2</v>
      </c>
      <c r="F71" s="1">
        <v>7</v>
      </c>
      <c r="G71" s="1">
        <v>4</v>
      </c>
      <c r="H71" s="1">
        <v>10</v>
      </c>
      <c r="I71" s="1">
        <v>-461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X71" t="str">
        <f t="shared" si="38"/>
        <v>FF</v>
      </c>
      <c r="Z71" t="str">
        <f t="shared" ref="Z71" si="55">Y72</f>
        <v>Excluded</v>
      </c>
    </row>
    <row r="72" spans="1:26" x14ac:dyDescent="0.35">
      <c r="A72" s="291" t="s">
        <v>0</v>
      </c>
      <c r="B72" s="291" t="s">
        <v>0</v>
      </c>
      <c r="C72" s="293">
        <v>437</v>
      </c>
      <c r="D72" s="2">
        <v>438</v>
      </c>
      <c r="E72" s="2">
        <v>440</v>
      </c>
      <c r="F72" s="2">
        <v>447</v>
      </c>
      <c r="G72" s="2">
        <v>451</v>
      </c>
      <c r="H72" s="2">
        <v>461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Y72" t="str">
        <f t="shared" ref="Y72" si="56">IF(EXACT(A71,UPPER(A71)),"Elected","Excluded")</f>
        <v>Excluded</v>
      </c>
    </row>
    <row r="73" spans="1:26" x14ac:dyDescent="0.35">
      <c r="A73" s="291" t="s">
        <v>2713</v>
      </c>
      <c r="B73" s="291" t="s">
        <v>33</v>
      </c>
      <c r="C73" s="293">
        <v>95</v>
      </c>
      <c r="D73" s="1">
        <v>-95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X73" t="str">
        <f t="shared" si="38"/>
        <v>GRN</v>
      </c>
      <c r="Z73" t="str">
        <f t="shared" ref="Z73" si="57">Y74</f>
        <v>Excluded</v>
      </c>
    </row>
    <row r="74" spans="1:26" x14ac:dyDescent="0.35">
      <c r="A74" s="291" t="s">
        <v>0</v>
      </c>
      <c r="B74" s="291" t="s">
        <v>0</v>
      </c>
      <c r="C74" s="293">
        <v>95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Y74" t="str">
        <f t="shared" ref="Y74" si="58">IF(EXACT(A73,UPPER(A73)),"Elected","Excluded")</f>
        <v>Excluded</v>
      </c>
    </row>
    <row r="75" spans="1:26" x14ac:dyDescent="0.35">
      <c r="A75" s="291" t="s">
        <v>841</v>
      </c>
      <c r="B75" s="291" t="s">
        <v>33</v>
      </c>
      <c r="C75" s="293">
        <v>665</v>
      </c>
      <c r="D75" s="1">
        <v>6</v>
      </c>
      <c r="E75" s="1">
        <v>0</v>
      </c>
      <c r="F75" s="1">
        <v>16</v>
      </c>
      <c r="G75" s="1">
        <v>10</v>
      </c>
      <c r="H75" s="1">
        <v>27</v>
      </c>
      <c r="I75" s="1">
        <v>167</v>
      </c>
      <c r="J75" s="1">
        <v>17</v>
      </c>
      <c r="K75" s="1">
        <v>17</v>
      </c>
      <c r="L75" s="1">
        <v>12</v>
      </c>
      <c r="M75" s="1">
        <v>64</v>
      </c>
      <c r="N75" s="1">
        <v>20</v>
      </c>
      <c r="X75" t="str">
        <f t="shared" si="38"/>
        <v>FF</v>
      </c>
      <c r="Z75" t="str">
        <f t="shared" ref="Z75" si="59">Y76</f>
        <v>Elected</v>
      </c>
    </row>
    <row r="76" spans="1:26" x14ac:dyDescent="0.35">
      <c r="A76" s="291" t="s">
        <v>0</v>
      </c>
      <c r="B76" s="291" t="s">
        <v>0</v>
      </c>
      <c r="C76" s="293">
        <v>665</v>
      </c>
      <c r="D76" s="2">
        <v>671</v>
      </c>
      <c r="E76" s="2">
        <v>671</v>
      </c>
      <c r="F76" s="2">
        <v>687</v>
      </c>
      <c r="G76" s="2">
        <v>697</v>
      </c>
      <c r="H76" s="2">
        <v>724</v>
      </c>
      <c r="I76" s="2">
        <v>891</v>
      </c>
      <c r="J76" s="2">
        <v>908</v>
      </c>
      <c r="K76" s="2">
        <v>925</v>
      </c>
      <c r="L76" s="2">
        <v>937</v>
      </c>
      <c r="M76" s="2">
        <v>1001</v>
      </c>
      <c r="N76" s="2">
        <v>1021</v>
      </c>
      <c r="Y76" t="str">
        <f t="shared" ref="Y76" si="60">IF(EXACT(A75,UPPER(A75)),"Elected","Excluded")</f>
        <v>Elected</v>
      </c>
    </row>
    <row r="77" spans="1:26" x14ac:dyDescent="0.35">
      <c r="A77" s="291" t="s">
        <v>842</v>
      </c>
      <c r="B77" s="291" t="s">
        <v>33</v>
      </c>
      <c r="C77" s="293">
        <v>572</v>
      </c>
      <c r="D77" s="1">
        <v>17</v>
      </c>
      <c r="E77" s="1">
        <v>0</v>
      </c>
      <c r="F77" s="1">
        <v>30</v>
      </c>
      <c r="G77" s="1">
        <v>6</v>
      </c>
      <c r="H77" s="1">
        <v>28</v>
      </c>
      <c r="I77" s="1">
        <v>76</v>
      </c>
      <c r="J77" s="1">
        <v>21</v>
      </c>
      <c r="K77" s="1">
        <v>16</v>
      </c>
      <c r="L77" s="1">
        <v>9</v>
      </c>
      <c r="M77" s="1">
        <v>41</v>
      </c>
      <c r="N77" s="1">
        <v>19</v>
      </c>
      <c r="X77" t="str">
        <f t="shared" si="38"/>
        <v>FG</v>
      </c>
      <c r="Z77" t="str">
        <f t="shared" ref="Z77" si="61">Y78</f>
        <v>Excluded</v>
      </c>
    </row>
    <row r="78" spans="1:26" x14ac:dyDescent="0.35">
      <c r="A78" s="291" t="s">
        <v>0</v>
      </c>
      <c r="B78" s="291" t="s">
        <v>0</v>
      </c>
      <c r="C78" s="293">
        <v>572</v>
      </c>
      <c r="D78" s="2">
        <v>589</v>
      </c>
      <c r="E78" s="2">
        <v>589</v>
      </c>
      <c r="F78" s="2">
        <v>619</v>
      </c>
      <c r="G78" s="2">
        <v>625</v>
      </c>
      <c r="H78" s="2">
        <v>653</v>
      </c>
      <c r="I78" s="2">
        <v>729</v>
      </c>
      <c r="J78" s="2">
        <v>750</v>
      </c>
      <c r="K78" s="2">
        <v>766</v>
      </c>
      <c r="L78" s="2">
        <v>775</v>
      </c>
      <c r="M78" s="2">
        <v>816</v>
      </c>
      <c r="N78" s="2">
        <v>835</v>
      </c>
      <c r="Y78" t="str">
        <f t="shared" ref="Y78" si="62">IF(EXACT(A77,UPPER(A77)),"Elected","Excluded")</f>
        <v>Excluded</v>
      </c>
    </row>
    <row r="79" spans="1:26" x14ac:dyDescent="0.35">
      <c r="A79" s="291" t="s">
        <v>843</v>
      </c>
      <c r="B79" s="291" t="s">
        <v>33</v>
      </c>
      <c r="C79" s="293">
        <v>456</v>
      </c>
      <c r="D79" s="1">
        <v>0</v>
      </c>
      <c r="E79" s="1">
        <v>52</v>
      </c>
      <c r="F79" s="1">
        <v>0</v>
      </c>
      <c r="G79" s="1">
        <v>7</v>
      </c>
      <c r="H79" s="1">
        <v>6</v>
      </c>
      <c r="I79" s="1">
        <v>7</v>
      </c>
      <c r="J79" s="1">
        <v>137</v>
      </c>
      <c r="K79" s="1">
        <v>8</v>
      </c>
      <c r="L79" s="1">
        <v>11</v>
      </c>
      <c r="M79" s="1">
        <v>154</v>
      </c>
      <c r="N79" s="1">
        <v>17</v>
      </c>
      <c r="X79" t="str">
        <f>LEFT(MID(A79,FIND("(",A79)+1,LEN(A79)),FIND(")",MID(A79,FIND("(",A79)+1,LEN(A79)))-1)</f>
        <v>TNP</v>
      </c>
      <c r="Z79" t="str">
        <f t="shared" ref="Z79" si="63">Y80</f>
        <v>Elected</v>
      </c>
    </row>
    <row r="80" spans="1:26" x14ac:dyDescent="0.35">
      <c r="A80" s="291" t="s">
        <v>0</v>
      </c>
      <c r="B80" s="291" t="s">
        <v>0</v>
      </c>
      <c r="C80" s="293">
        <v>456</v>
      </c>
      <c r="D80" s="2">
        <v>456</v>
      </c>
      <c r="E80" s="2">
        <v>508</v>
      </c>
      <c r="F80" s="2">
        <v>508</v>
      </c>
      <c r="G80" s="2">
        <v>515</v>
      </c>
      <c r="H80" s="2">
        <v>521</v>
      </c>
      <c r="I80" s="2">
        <v>528</v>
      </c>
      <c r="J80" s="2">
        <v>665</v>
      </c>
      <c r="K80" s="2">
        <v>673</v>
      </c>
      <c r="L80" s="2">
        <v>684</v>
      </c>
      <c r="M80" s="2">
        <v>838</v>
      </c>
      <c r="N80" s="2">
        <v>855</v>
      </c>
      <c r="Y80" t="str">
        <f t="shared" ref="Y80" si="64">IF(EXACT(A79,UPPER(A79)),"Elected","Excluded")</f>
        <v>Elected</v>
      </c>
    </row>
    <row r="81" spans="1:37" x14ac:dyDescent="0.35">
      <c r="A81" s="291" t="s">
        <v>47</v>
      </c>
      <c r="B81" s="291" t="s">
        <v>0</v>
      </c>
      <c r="C81" s="292">
        <v>0</v>
      </c>
      <c r="D81" s="1">
        <f>(D51+D53+D55+D57+D59+D61+D63+D65+D67+D69+D71+D73+D75+D77+D79)*(-1)</f>
        <v>7</v>
      </c>
      <c r="E81" s="1">
        <f t="shared" ref="E81:N81" si="65">(E51+E53+E55+E57+E59+E61+E63+E65+E67+E69+E71+E73+E75+E77+E79)*(-1)</f>
        <v>26</v>
      </c>
      <c r="F81" s="1">
        <f t="shared" si="65"/>
        <v>18</v>
      </c>
      <c r="G81" s="1">
        <f t="shared" si="65"/>
        <v>16</v>
      </c>
      <c r="H81" s="1">
        <f t="shared" si="65"/>
        <v>43</v>
      </c>
      <c r="I81" s="1">
        <f t="shared" si="65"/>
        <v>62</v>
      </c>
      <c r="J81" s="1">
        <f t="shared" si="65"/>
        <v>89</v>
      </c>
      <c r="K81" s="1">
        <f t="shared" si="65"/>
        <v>60</v>
      </c>
      <c r="L81" s="1">
        <f t="shared" si="65"/>
        <v>0</v>
      </c>
      <c r="M81" s="1">
        <f t="shared" si="65"/>
        <v>202</v>
      </c>
      <c r="N81" s="1">
        <f t="shared" si="65"/>
        <v>9</v>
      </c>
    </row>
    <row r="82" spans="1:37" x14ac:dyDescent="0.35">
      <c r="A82" s="291" t="s">
        <v>0</v>
      </c>
      <c r="B82" s="291" t="s">
        <v>0</v>
      </c>
      <c r="C82" s="293">
        <v>0</v>
      </c>
      <c r="D82" s="2">
        <v>7</v>
      </c>
      <c r="E82" s="2">
        <v>33</v>
      </c>
      <c r="F82" s="2">
        <v>51</v>
      </c>
      <c r="G82" s="2">
        <v>67</v>
      </c>
      <c r="H82" s="2">
        <v>110</v>
      </c>
      <c r="I82" s="2">
        <v>172</v>
      </c>
      <c r="J82" s="2">
        <v>261</v>
      </c>
      <c r="K82" s="2">
        <v>321</v>
      </c>
      <c r="L82" s="2">
        <v>321</v>
      </c>
      <c r="M82" s="2">
        <v>523</v>
      </c>
      <c r="N82" s="2">
        <v>532</v>
      </c>
    </row>
    <row r="83" spans="1:37" x14ac:dyDescent="0.35">
      <c r="A83" t="s">
        <v>48</v>
      </c>
      <c r="B83" t="s">
        <v>0</v>
      </c>
      <c r="C83" s="2">
        <v>6148</v>
      </c>
      <c r="D83" s="2">
        <v>6148</v>
      </c>
      <c r="E83" s="2">
        <v>6148</v>
      </c>
      <c r="F83" s="2">
        <v>6148</v>
      </c>
      <c r="G83" s="2">
        <v>6148</v>
      </c>
      <c r="H83" s="2">
        <v>6148</v>
      </c>
      <c r="I83" s="2">
        <v>6148</v>
      </c>
      <c r="J83" s="2">
        <v>6148</v>
      </c>
      <c r="K83" s="2">
        <v>6148</v>
      </c>
      <c r="L83" s="2">
        <v>6148</v>
      </c>
      <c r="M83" s="2">
        <v>6148</v>
      </c>
      <c r="N83" s="2">
        <v>6148</v>
      </c>
    </row>
    <row r="87" spans="1:3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</row>
    <row r="88" spans="1:3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</row>
    <row r="89" spans="1:3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</row>
    <row r="90" spans="1:3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</row>
    <row r="91" spans="1:3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</row>
    <row r="92" spans="1:3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</row>
    <row r="93" spans="1:3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</row>
    <row r="94" spans="1:37" x14ac:dyDescent="0.35">
      <c r="A94" s="291" t="s">
        <v>317</v>
      </c>
      <c r="B94" s="291" t="s">
        <v>2</v>
      </c>
      <c r="C94" s="291" t="s">
        <v>3</v>
      </c>
      <c r="D94" t="s">
        <v>4</v>
      </c>
      <c r="E94" t="s">
        <v>5</v>
      </c>
      <c r="F94" t="s">
        <v>6</v>
      </c>
      <c r="G94" t="s">
        <v>7</v>
      </c>
      <c r="H94" t="s">
        <v>8</v>
      </c>
      <c r="I94" t="s">
        <v>9</v>
      </c>
      <c r="J94" t="s">
        <v>10</v>
      </c>
    </row>
    <row r="95" spans="1:37" ht="15.5" x14ac:dyDescent="0.35">
      <c r="A95" s="291" t="s">
        <v>0</v>
      </c>
      <c r="B95" s="291" t="s">
        <v>0</v>
      </c>
      <c r="C95" s="291" t="s">
        <v>17</v>
      </c>
      <c r="D95" t="s">
        <v>844</v>
      </c>
      <c r="E95" t="s">
        <v>845</v>
      </c>
      <c r="F95" t="s">
        <v>846</v>
      </c>
      <c r="G95" t="s">
        <v>847</v>
      </c>
      <c r="H95" t="s">
        <v>848</v>
      </c>
      <c r="I95" t="s">
        <v>849</v>
      </c>
      <c r="J95" t="s">
        <v>850</v>
      </c>
      <c r="X95" s="257" t="s">
        <v>2681</v>
      </c>
      <c r="AB95" t="s">
        <v>2526</v>
      </c>
      <c r="AC95" t="s">
        <v>2525</v>
      </c>
      <c r="AD95" t="s">
        <v>2524</v>
      </c>
      <c r="AE95" t="s">
        <v>2523</v>
      </c>
      <c r="AF95" t="s">
        <v>759</v>
      </c>
      <c r="AG95" t="s">
        <v>2522</v>
      </c>
      <c r="AH95" t="s">
        <v>2521</v>
      </c>
      <c r="AI95" t="s">
        <v>2520</v>
      </c>
      <c r="AJ95" t="s">
        <v>2519</v>
      </c>
      <c r="AK95" t="s">
        <v>2518</v>
      </c>
    </row>
    <row r="96" spans="1:37" x14ac:dyDescent="0.35">
      <c r="A96" s="291" t="s">
        <v>851</v>
      </c>
      <c r="B96" s="291" t="s">
        <v>31</v>
      </c>
      <c r="C96" s="293">
        <v>1132</v>
      </c>
      <c r="D96" s="1">
        <v>16</v>
      </c>
      <c r="E96" s="1">
        <v>17</v>
      </c>
      <c r="F96" s="1">
        <v>2</v>
      </c>
      <c r="G96" s="1">
        <v>150</v>
      </c>
      <c r="H96" s="1">
        <v>134</v>
      </c>
      <c r="I96" s="1">
        <v>57</v>
      </c>
      <c r="J96" s="1">
        <v>76</v>
      </c>
      <c r="X96" t="str">
        <f>LEFT(MID(A96,FIND("(",A96)+1,LEN(A96)),FIND(")",MID(A96,FIND("(",A96)+1,LEN(A96)))-1)</f>
        <v>FF</v>
      </c>
      <c r="Z96" t="str">
        <f>Y97</f>
        <v>Elected</v>
      </c>
      <c r="AB96">
        <v>6</v>
      </c>
      <c r="AC96" s="238">
        <v>34239</v>
      </c>
      <c r="AD96" s="238">
        <f>AH96+AF96</f>
        <v>14263</v>
      </c>
      <c r="AE96" s="227">
        <f>SUM(AD96/AC96*100)</f>
        <v>41.657174567014223</v>
      </c>
      <c r="AF96">
        <v>156</v>
      </c>
      <c r="AG96" s="227">
        <f>SUM(AF96/AC96*100)</f>
        <v>0.4556207833172698</v>
      </c>
      <c r="AH96" s="238">
        <v>14107</v>
      </c>
      <c r="AI96">
        <v>10</v>
      </c>
      <c r="AJ96">
        <v>5</v>
      </c>
      <c r="AK96" s="227">
        <f>SUM(AJ96/AI96*100)</f>
        <v>50</v>
      </c>
    </row>
    <row r="97" spans="1:37" x14ac:dyDescent="0.35">
      <c r="A97" s="291" t="s">
        <v>0</v>
      </c>
      <c r="B97" s="291" t="s">
        <v>0</v>
      </c>
      <c r="C97" s="293">
        <v>1132</v>
      </c>
      <c r="D97" s="2">
        <v>1148</v>
      </c>
      <c r="E97" s="2">
        <v>1165</v>
      </c>
      <c r="F97" s="2">
        <v>1167</v>
      </c>
      <c r="G97" s="2">
        <v>1317</v>
      </c>
      <c r="H97" s="2">
        <v>1451</v>
      </c>
      <c r="I97" s="2">
        <v>1508</v>
      </c>
      <c r="J97" s="2">
        <v>1584</v>
      </c>
      <c r="Y97" t="str">
        <f>IF(EXACT(A96,UPPER(A96)),"Elected","Excluded")</f>
        <v>Elected</v>
      </c>
      <c r="AC97" s="238"/>
      <c r="AD97" s="238"/>
      <c r="AE97" s="227"/>
      <c r="AG97" s="227"/>
      <c r="AH97" s="238"/>
      <c r="AK97" s="227"/>
    </row>
    <row r="98" spans="1:37" x14ac:dyDescent="0.35">
      <c r="A98" s="291" t="s">
        <v>2714</v>
      </c>
      <c r="B98" s="291" t="s">
        <v>31</v>
      </c>
      <c r="C98" s="293">
        <v>1015</v>
      </c>
      <c r="D98" s="1">
        <v>6</v>
      </c>
      <c r="E98" s="1">
        <v>92</v>
      </c>
      <c r="F98" s="1">
        <v>11</v>
      </c>
      <c r="G98" s="1">
        <v>-1124</v>
      </c>
      <c r="H98" s="1">
        <v>0</v>
      </c>
      <c r="I98" s="1">
        <v>0</v>
      </c>
      <c r="J98" s="1">
        <v>0</v>
      </c>
      <c r="X98" t="str">
        <f t="shared" ref="X98:X114" si="66">LEFT(MID(A98,FIND("(",A98)+1,LEN(A98)),FIND(")",MID(A98,FIND("(",A98)+1,LEN(A98)))-1)</f>
        <v>GRN</v>
      </c>
      <c r="Z98" t="str">
        <f>Y99</f>
        <v>Excluded</v>
      </c>
      <c r="AC98" t="s">
        <v>3692</v>
      </c>
      <c r="AD98" t="s">
        <v>3693</v>
      </c>
    </row>
    <row r="99" spans="1:37" x14ac:dyDescent="0.35">
      <c r="A99" s="291" t="s">
        <v>0</v>
      </c>
      <c r="B99" s="291" t="s">
        <v>0</v>
      </c>
      <c r="C99" s="293">
        <v>1015</v>
      </c>
      <c r="D99" s="2">
        <v>1021</v>
      </c>
      <c r="E99" s="2">
        <v>1113</v>
      </c>
      <c r="F99" s="2">
        <v>1124</v>
      </c>
      <c r="G99" s="2">
        <v>0</v>
      </c>
      <c r="H99" s="2">
        <v>0</v>
      </c>
      <c r="I99" s="2">
        <v>0</v>
      </c>
      <c r="J99" s="2">
        <v>0</v>
      </c>
      <c r="Y99" t="str">
        <f t="shared" ref="Y99" si="67">IF(EXACT(A98,UPPER(A98)),"Elected","Excluded")</f>
        <v>Excluded</v>
      </c>
      <c r="AC99">
        <v>5</v>
      </c>
      <c r="AD99">
        <v>3</v>
      </c>
    </row>
    <row r="100" spans="1:37" x14ac:dyDescent="0.35">
      <c r="A100" s="291" t="s">
        <v>852</v>
      </c>
      <c r="B100" s="291" t="s">
        <v>31</v>
      </c>
      <c r="C100" s="293">
        <v>1553</v>
      </c>
      <c r="D100" s="1">
        <v>3</v>
      </c>
      <c r="E100" s="1">
        <v>115</v>
      </c>
      <c r="F100" s="1">
        <v>7</v>
      </c>
      <c r="G100" s="1">
        <v>273</v>
      </c>
      <c r="H100" s="1">
        <v>39</v>
      </c>
      <c r="I100" s="1">
        <v>439</v>
      </c>
      <c r="J100" s="1">
        <v>-413</v>
      </c>
      <c r="X100" t="str">
        <f t="shared" si="66"/>
        <v>PBP</v>
      </c>
      <c r="Z100" t="str">
        <f t="shared" ref="Z100" si="68">Y101</f>
        <v>Elected</v>
      </c>
    </row>
    <row r="101" spans="1:37" x14ac:dyDescent="0.35">
      <c r="A101" s="291" t="s">
        <v>0</v>
      </c>
      <c r="B101" s="291" t="s">
        <v>0</v>
      </c>
      <c r="C101" s="293">
        <v>1553</v>
      </c>
      <c r="D101" s="2">
        <v>1556</v>
      </c>
      <c r="E101" s="2">
        <v>1671</v>
      </c>
      <c r="F101" s="2">
        <v>1678</v>
      </c>
      <c r="G101" s="2">
        <v>1951</v>
      </c>
      <c r="H101" s="2">
        <v>1990</v>
      </c>
      <c r="I101" s="2">
        <v>2429</v>
      </c>
      <c r="J101" s="2">
        <v>2016</v>
      </c>
      <c r="Y101" t="str">
        <f t="shared" ref="Y101" si="69">IF(EXACT(A100,UPPER(A100)),"Elected","Excluded")</f>
        <v>Elected</v>
      </c>
    </row>
    <row r="102" spans="1:37" x14ac:dyDescent="0.35">
      <c r="A102" s="291" t="s">
        <v>853</v>
      </c>
      <c r="B102" s="291" t="s">
        <v>33</v>
      </c>
      <c r="C102" s="293">
        <v>519</v>
      </c>
      <c r="D102" s="1">
        <v>1</v>
      </c>
      <c r="E102" s="1">
        <v>-520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X102" t="str">
        <f t="shared" si="66"/>
        <v>SD</v>
      </c>
      <c r="Z102" t="str">
        <f t="shared" ref="Z102" si="70">Y103</f>
        <v>Excluded</v>
      </c>
    </row>
    <row r="103" spans="1:37" x14ac:dyDescent="0.35">
      <c r="A103" s="291" t="s">
        <v>0</v>
      </c>
      <c r="B103" s="291" t="s">
        <v>0</v>
      </c>
      <c r="C103" s="293">
        <v>519</v>
      </c>
      <c r="D103" s="2">
        <v>520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  <c r="Y103" t="str">
        <f t="shared" ref="Y103" si="71">IF(EXACT(A102,UPPER(A102)),"Elected","Excluded")</f>
        <v>Excluded</v>
      </c>
    </row>
    <row r="104" spans="1:37" x14ac:dyDescent="0.35">
      <c r="A104" s="291" t="s">
        <v>854</v>
      </c>
      <c r="B104" s="291" t="s">
        <v>33</v>
      </c>
      <c r="C104" s="293">
        <v>2153</v>
      </c>
      <c r="D104" s="1">
        <v>-137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X104" t="str">
        <f t="shared" si="66"/>
        <v>FG</v>
      </c>
      <c r="Z104" t="str">
        <f>Y105</f>
        <v>Elected</v>
      </c>
    </row>
    <row r="105" spans="1:37" x14ac:dyDescent="0.35">
      <c r="A105" s="291" t="s">
        <v>0</v>
      </c>
      <c r="B105" s="291" t="s">
        <v>0</v>
      </c>
      <c r="C105" s="293">
        <v>2153</v>
      </c>
      <c r="D105" s="2">
        <v>2016</v>
      </c>
      <c r="E105" s="2">
        <v>2016</v>
      </c>
      <c r="F105" s="2">
        <v>2016</v>
      </c>
      <c r="G105" s="2">
        <v>2016</v>
      </c>
      <c r="H105" s="2">
        <v>2016</v>
      </c>
      <c r="I105" s="2">
        <v>2016</v>
      </c>
      <c r="J105" s="2">
        <v>2016</v>
      </c>
      <c r="Y105" t="str">
        <f t="shared" ref="Y105" si="72">IF(EXACT(A104,UPPER(A104)),"Elected","Excluded")</f>
        <v>Elected</v>
      </c>
    </row>
    <row r="106" spans="1:37" x14ac:dyDescent="0.35">
      <c r="A106" s="291" t="s">
        <v>855</v>
      </c>
      <c r="B106" s="291" t="s">
        <v>33</v>
      </c>
      <c r="C106" s="293">
        <v>1115</v>
      </c>
      <c r="D106" s="1">
        <v>1</v>
      </c>
      <c r="E106" s="1">
        <v>55</v>
      </c>
      <c r="F106" s="1">
        <v>1</v>
      </c>
      <c r="G106" s="1">
        <v>49</v>
      </c>
      <c r="H106" s="1">
        <v>8</v>
      </c>
      <c r="I106" s="1">
        <v>-1229</v>
      </c>
      <c r="J106" s="1">
        <v>0</v>
      </c>
      <c r="X106" t="str">
        <f t="shared" si="66"/>
        <v>SF</v>
      </c>
      <c r="Z106" t="str">
        <f t="shared" ref="Z106" si="73">Y107</f>
        <v>Excluded</v>
      </c>
    </row>
    <row r="107" spans="1:37" x14ac:dyDescent="0.35">
      <c r="A107" s="291" t="s">
        <v>0</v>
      </c>
      <c r="B107" s="291" t="s">
        <v>0</v>
      </c>
      <c r="C107" s="293">
        <v>1115</v>
      </c>
      <c r="D107" s="2">
        <v>1116</v>
      </c>
      <c r="E107" s="2">
        <v>1171</v>
      </c>
      <c r="F107" s="2">
        <v>1172</v>
      </c>
      <c r="G107" s="2">
        <v>1221</v>
      </c>
      <c r="H107" s="2">
        <v>1229</v>
      </c>
      <c r="I107" s="2">
        <v>0</v>
      </c>
      <c r="J107" s="2">
        <v>0</v>
      </c>
      <c r="Y107" t="str">
        <f t="shared" ref="Y107" si="74">IF(EXACT(A106,UPPER(A106)),"Elected","Excluded")</f>
        <v>Excluded</v>
      </c>
    </row>
    <row r="108" spans="1:37" x14ac:dyDescent="0.35">
      <c r="A108" s="291" t="s">
        <v>856</v>
      </c>
      <c r="B108" s="291" t="s">
        <v>33</v>
      </c>
      <c r="C108" s="293">
        <v>1118</v>
      </c>
      <c r="D108" s="1">
        <v>16</v>
      </c>
      <c r="E108" s="1">
        <v>10</v>
      </c>
      <c r="F108" s="1">
        <v>2</v>
      </c>
      <c r="G108" s="1">
        <v>130</v>
      </c>
      <c r="H108" s="1">
        <v>56</v>
      </c>
      <c r="I108" s="1">
        <v>63</v>
      </c>
      <c r="J108" s="1">
        <v>64</v>
      </c>
      <c r="X108" t="str">
        <f t="shared" si="66"/>
        <v>FF</v>
      </c>
      <c r="Z108" t="str">
        <f t="shared" ref="Z108" si="75">Y109</f>
        <v>Excluded</v>
      </c>
    </row>
    <row r="109" spans="1:37" x14ac:dyDescent="0.35">
      <c r="A109" s="291" t="s">
        <v>0</v>
      </c>
      <c r="B109" s="291" t="s">
        <v>0</v>
      </c>
      <c r="C109" s="293">
        <v>1118</v>
      </c>
      <c r="D109" s="2">
        <v>1134</v>
      </c>
      <c r="E109" s="2">
        <v>1144</v>
      </c>
      <c r="F109" s="2">
        <v>1146</v>
      </c>
      <c r="G109" s="2">
        <v>1276</v>
      </c>
      <c r="H109" s="2">
        <v>1332</v>
      </c>
      <c r="I109" s="2">
        <v>1395</v>
      </c>
      <c r="J109" s="2">
        <v>1459</v>
      </c>
      <c r="Y109" t="str">
        <f t="shared" ref="Y109" si="76">IF(EXACT(A108,UPPER(A108)),"Elected","Excluded")</f>
        <v>Excluded</v>
      </c>
    </row>
    <row r="110" spans="1:37" x14ac:dyDescent="0.35">
      <c r="A110" s="291" t="s">
        <v>857</v>
      </c>
      <c r="B110" s="291" t="s">
        <v>31</v>
      </c>
      <c r="C110" s="293">
        <v>1891</v>
      </c>
      <c r="D110" s="1">
        <v>71</v>
      </c>
      <c r="E110" s="1">
        <v>44</v>
      </c>
      <c r="F110" s="1">
        <v>5</v>
      </c>
      <c r="G110" s="1">
        <v>353</v>
      </c>
      <c r="H110" s="1">
        <v>-348</v>
      </c>
      <c r="I110" s="1">
        <v>0</v>
      </c>
      <c r="J110" s="1">
        <v>0</v>
      </c>
      <c r="X110" t="str">
        <f t="shared" si="66"/>
        <v>FG</v>
      </c>
      <c r="Z110" t="str">
        <f t="shared" ref="Z110" si="77">Y111</f>
        <v>Elected</v>
      </c>
    </row>
    <row r="111" spans="1:37" x14ac:dyDescent="0.35">
      <c r="A111" s="291" t="s">
        <v>0</v>
      </c>
      <c r="B111" s="291" t="s">
        <v>0</v>
      </c>
      <c r="C111" s="293">
        <v>1891</v>
      </c>
      <c r="D111" s="2">
        <v>1962</v>
      </c>
      <c r="E111" s="2">
        <v>2006</v>
      </c>
      <c r="F111" s="2">
        <v>2011</v>
      </c>
      <c r="G111" s="2">
        <v>2364</v>
      </c>
      <c r="H111" s="2">
        <v>2016</v>
      </c>
      <c r="I111" s="2">
        <v>2016</v>
      </c>
      <c r="J111" s="2">
        <v>2016</v>
      </c>
      <c r="Y111" t="str">
        <f t="shared" ref="Y111" si="78">IF(EXACT(A110,UPPER(A110)),"Elected","Excluded")</f>
        <v>Elected</v>
      </c>
    </row>
    <row r="112" spans="1:37" x14ac:dyDescent="0.35">
      <c r="A112" s="291" t="s">
        <v>2729</v>
      </c>
      <c r="B112" s="291" t="s">
        <v>31</v>
      </c>
      <c r="C112" s="293">
        <v>1674</v>
      </c>
      <c r="D112" s="1">
        <v>8</v>
      </c>
      <c r="E112" s="1">
        <v>47</v>
      </c>
      <c r="F112" s="1">
        <v>1</v>
      </c>
      <c r="G112" s="1">
        <v>65</v>
      </c>
      <c r="H112" s="1">
        <v>20</v>
      </c>
      <c r="I112" s="1">
        <v>272</v>
      </c>
      <c r="J112" s="1">
        <v>0</v>
      </c>
      <c r="X112" t="str">
        <f>LEFT(MID(A112,FIND("(",A112)+1,LEN(A112)),FIND(")",MID(A112,FIND("(",A112)+1,LEN(A112)))-1)</f>
        <v>ANT</v>
      </c>
      <c r="Z112" t="str">
        <f t="shared" ref="Z112" si="79">Y113</f>
        <v>Elected</v>
      </c>
    </row>
    <row r="113" spans="1:26" x14ac:dyDescent="0.35">
      <c r="A113" s="291" t="s">
        <v>0</v>
      </c>
      <c r="B113" s="291" t="s">
        <v>0</v>
      </c>
      <c r="C113" s="293">
        <v>1674</v>
      </c>
      <c r="D113" s="2">
        <v>1682</v>
      </c>
      <c r="E113" s="2">
        <v>1729</v>
      </c>
      <c r="F113" s="2">
        <v>1730</v>
      </c>
      <c r="G113" s="2">
        <v>1795</v>
      </c>
      <c r="H113" s="2">
        <v>1815</v>
      </c>
      <c r="I113" s="2">
        <v>2087</v>
      </c>
      <c r="J113" s="2">
        <v>2087</v>
      </c>
      <c r="Y113" t="str">
        <f t="shared" ref="Y113" si="80">IF(EXACT(A112,UPPER(A112)),"Elected","Excluded")</f>
        <v>Elected</v>
      </c>
    </row>
    <row r="114" spans="1:26" x14ac:dyDescent="0.35">
      <c r="A114" s="291" t="s">
        <v>2721</v>
      </c>
      <c r="B114" s="291" t="s">
        <v>33</v>
      </c>
      <c r="C114" s="293">
        <v>1937</v>
      </c>
      <c r="D114" s="1">
        <v>15</v>
      </c>
      <c r="E114" s="1">
        <v>93</v>
      </c>
      <c r="F114" s="1">
        <v>-29</v>
      </c>
      <c r="G114" s="1">
        <v>0</v>
      </c>
      <c r="H114" s="1">
        <v>0</v>
      </c>
      <c r="I114" s="1">
        <v>0</v>
      </c>
      <c r="J114" s="1">
        <v>0</v>
      </c>
      <c r="X114" t="str">
        <f t="shared" si="66"/>
        <v>LAB</v>
      </c>
      <c r="Z114" t="str">
        <f t="shared" ref="Z114" si="81">Y115</f>
        <v>Elected</v>
      </c>
    </row>
    <row r="115" spans="1:26" x14ac:dyDescent="0.35">
      <c r="A115" s="291" t="s">
        <v>0</v>
      </c>
      <c r="B115" s="291" t="s">
        <v>0</v>
      </c>
      <c r="C115" s="293">
        <v>1937</v>
      </c>
      <c r="D115" s="2">
        <v>1952</v>
      </c>
      <c r="E115" s="2">
        <v>2045</v>
      </c>
      <c r="F115" s="2">
        <v>2016</v>
      </c>
      <c r="G115" s="2">
        <v>2016</v>
      </c>
      <c r="H115" s="2">
        <v>2016</v>
      </c>
      <c r="I115" s="2">
        <v>2016</v>
      </c>
      <c r="J115" s="2">
        <v>2016</v>
      </c>
      <c r="Y115" t="str">
        <f t="shared" ref="Y115" si="82">IF(EXACT(A114,UPPER(A114)),"Elected","Excluded")</f>
        <v>Elected</v>
      </c>
    </row>
    <row r="116" spans="1:26" x14ac:dyDescent="0.35">
      <c r="A116" s="291" t="s">
        <v>47</v>
      </c>
      <c r="B116" s="291" t="s">
        <v>0</v>
      </c>
      <c r="C116" s="292">
        <v>0</v>
      </c>
      <c r="D116" s="1">
        <f>(D96+D98+D100+D102+D104+D106+D108+D110+D112+D114)*(-1)</f>
        <v>0</v>
      </c>
      <c r="E116" s="1">
        <f t="shared" ref="E116:J116" si="83">(E96+E98+E100+E102+E104+E106+E108+E110+E112+E114)*(-1)</f>
        <v>47</v>
      </c>
      <c r="F116" s="1">
        <f t="shared" si="83"/>
        <v>0</v>
      </c>
      <c r="G116" s="1">
        <f t="shared" si="83"/>
        <v>104</v>
      </c>
      <c r="H116" s="1">
        <f t="shared" si="83"/>
        <v>91</v>
      </c>
      <c r="I116" s="1">
        <f t="shared" si="83"/>
        <v>398</v>
      </c>
      <c r="J116" s="1">
        <f t="shared" si="83"/>
        <v>273</v>
      </c>
    </row>
    <row r="117" spans="1:26" x14ac:dyDescent="0.35">
      <c r="A117" s="291" t="s">
        <v>0</v>
      </c>
      <c r="B117" s="291" t="s">
        <v>0</v>
      </c>
      <c r="C117" s="293">
        <v>0</v>
      </c>
      <c r="D117" s="2">
        <v>0</v>
      </c>
      <c r="E117" s="2">
        <v>47</v>
      </c>
      <c r="F117" s="2">
        <v>47</v>
      </c>
      <c r="G117" s="2">
        <v>151</v>
      </c>
      <c r="H117" s="2">
        <v>242</v>
      </c>
      <c r="I117" s="2">
        <v>640</v>
      </c>
      <c r="J117" s="2">
        <v>913</v>
      </c>
    </row>
    <row r="118" spans="1:26" x14ac:dyDescent="0.35">
      <c r="A118" t="s">
        <v>48</v>
      </c>
      <c r="B118" t="s">
        <v>0</v>
      </c>
      <c r="C118" s="2">
        <v>14107</v>
      </c>
      <c r="D118" s="2">
        <v>14107</v>
      </c>
      <c r="E118" s="2">
        <v>14107</v>
      </c>
      <c r="F118" s="2">
        <v>14107</v>
      </c>
      <c r="G118" s="2">
        <v>14107</v>
      </c>
      <c r="H118" s="2">
        <v>14107</v>
      </c>
      <c r="I118" s="2">
        <v>14107</v>
      </c>
      <c r="J118" s="2">
        <v>14107</v>
      </c>
    </row>
    <row r="122" spans="1:26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</row>
    <row r="123" spans="1:26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</row>
    <row r="124" spans="1:26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</row>
    <row r="125" spans="1:26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</row>
    <row r="126" spans="1:26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</row>
    <row r="127" spans="1:26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</row>
    <row r="128" spans="1:26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</row>
    <row r="129" spans="1:37" x14ac:dyDescent="0.35">
      <c r="A129" s="291" t="s">
        <v>59</v>
      </c>
      <c r="B129" s="291" t="s">
        <v>2</v>
      </c>
      <c r="C129" s="291" t="s">
        <v>3</v>
      </c>
      <c r="D129" t="s">
        <v>4</v>
      </c>
      <c r="E129" t="s">
        <v>5</v>
      </c>
      <c r="F129" t="s">
        <v>6</v>
      </c>
      <c r="G129" t="s">
        <v>7</v>
      </c>
      <c r="H129" t="s">
        <v>8</v>
      </c>
      <c r="I129" t="s">
        <v>9</v>
      </c>
      <c r="J129" t="s">
        <v>10</v>
      </c>
    </row>
    <row r="130" spans="1:37" ht="15.5" x14ac:dyDescent="0.35">
      <c r="A130" s="291" t="s">
        <v>0</v>
      </c>
      <c r="B130" s="291" t="s">
        <v>0</v>
      </c>
      <c r="C130" s="291" t="s">
        <v>17</v>
      </c>
      <c r="D130" t="s">
        <v>858</v>
      </c>
      <c r="E130" t="s">
        <v>859</v>
      </c>
      <c r="F130" t="s">
        <v>860</v>
      </c>
      <c r="G130" t="s">
        <v>861</v>
      </c>
      <c r="H130" t="s">
        <v>862</v>
      </c>
      <c r="I130" t="s">
        <v>863</v>
      </c>
      <c r="J130" t="s">
        <v>864</v>
      </c>
      <c r="X130" s="257" t="s">
        <v>2681</v>
      </c>
      <c r="AB130" t="s">
        <v>2526</v>
      </c>
      <c r="AC130" t="s">
        <v>2525</v>
      </c>
      <c r="AD130" t="s">
        <v>2524</v>
      </c>
      <c r="AE130" t="s">
        <v>2523</v>
      </c>
      <c r="AF130" t="s">
        <v>759</v>
      </c>
      <c r="AG130" t="s">
        <v>2522</v>
      </c>
      <c r="AH130" t="s">
        <v>2521</v>
      </c>
      <c r="AI130" t="s">
        <v>2520</v>
      </c>
      <c r="AJ130" t="s">
        <v>2519</v>
      </c>
      <c r="AK130" t="s">
        <v>2518</v>
      </c>
    </row>
    <row r="131" spans="1:37" x14ac:dyDescent="0.35">
      <c r="A131" s="291" t="s">
        <v>865</v>
      </c>
      <c r="B131" s="291" t="s">
        <v>31</v>
      </c>
      <c r="C131" s="293">
        <v>956</v>
      </c>
      <c r="D131" s="1">
        <v>50</v>
      </c>
      <c r="E131" s="1">
        <v>234</v>
      </c>
      <c r="F131" s="1">
        <v>61</v>
      </c>
      <c r="G131" s="1">
        <v>-1301</v>
      </c>
      <c r="H131" s="1">
        <v>0</v>
      </c>
      <c r="I131" s="1">
        <v>0</v>
      </c>
      <c r="J131" s="1">
        <v>0</v>
      </c>
      <c r="X131" t="str">
        <f>LEFT(MID(A131,FIND("(",A131)+1,LEN(A131)),FIND(")",MID(A131,FIND("(",A131)+1,LEN(A131)))-1)</f>
        <v>SF</v>
      </c>
      <c r="Z131" t="str">
        <f>Y132</f>
        <v>Excluded</v>
      </c>
      <c r="AB131">
        <v>7</v>
      </c>
      <c r="AC131" s="238">
        <v>46574</v>
      </c>
      <c r="AD131" s="238">
        <f>AH131+AF131</f>
        <v>21149</v>
      </c>
      <c r="AE131" s="227">
        <f>SUM(AD131/AC131*100)</f>
        <v>45.409455919611801</v>
      </c>
      <c r="AF131">
        <v>232</v>
      </c>
      <c r="AG131" s="227">
        <f>SUM(AF131/AC131*100)</f>
        <v>0.49813200498132004</v>
      </c>
      <c r="AH131" s="238">
        <v>20917</v>
      </c>
      <c r="AI131">
        <v>15</v>
      </c>
      <c r="AJ131">
        <v>6</v>
      </c>
      <c r="AK131" s="227">
        <f>SUM(AJ131/AI131*100)</f>
        <v>40</v>
      </c>
    </row>
    <row r="132" spans="1:37" x14ac:dyDescent="0.35">
      <c r="A132" s="291" t="s">
        <v>0</v>
      </c>
      <c r="B132" s="291" t="s">
        <v>0</v>
      </c>
      <c r="C132" s="293">
        <v>956</v>
      </c>
      <c r="D132" s="2">
        <v>1006</v>
      </c>
      <c r="E132" s="2">
        <v>1240</v>
      </c>
      <c r="F132" s="2">
        <v>1301</v>
      </c>
      <c r="G132" s="2">
        <v>0</v>
      </c>
      <c r="H132" s="2">
        <v>0</v>
      </c>
      <c r="I132" s="2">
        <v>0</v>
      </c>
      <c r="J132" s="2">
        <v>0</v>
      </c>
      <c r="Y132" t="str">
        <f>IF(EXACT(A131,UPPER(A131)),"Elected","Excluded")</f>
        <v>Excluded</v>
      </c>
    </row>
    <row r="133" spans="1:37" x14ac:dyDescent="0.35">
      <c r="A133" s="291" t="s">
        <v>866</v>
      </c>
      <c r="B133" s="291" t="s">
        <v>33</v>
      </c>
      <c r="C133" s="293">
        <v>331</v>
      </c>
      <c r="D133" s="1">
        <v>19</v>
      </c>
      <c r="E133" s="1">
        <v>-350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X133" t="str">
        <f t="shared" ref="X133:X157" si="84">LEFT(MID(A133,FIND("(",A133)+1,LEN(A133)),FIND(")",MID(A133,FIND("(",A133)+1,LEN(A133)))-1)</f>
        <v>SF</v>
      </c>
      <c r="Z133" t="str">
        <f>Y134</f>
        <v>Excluded</v>
      </c>
      <c r="AC133" t="s">
        <v>3692</v>
      </c>
      <c r="AD133" t="s">
        <v>3693</v>
      </c>
    </row>
    <row r="134" spans="1:37" x14ac:dyDescent="0.35">
      <c r="A134" s="291" t="s">
        <v>0</v>
      </c>
      <c r="B134" s="291" t="s">
        <v>0</v>
      </c>
      <c r="C134" s="293">
        <v>331</v>
      </c>
      <c r="D134" s="2">
        <v>350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Y134" t="str">
        <f t="shared" ref="Y134" si="85">IF(EXACT(A133,UPPER(A133)),"Elected","Excluded")</f>
        <v>Excluded</v>
      </c>
      <c r="AC134">
        <v>7</v>
      </c>
      <c r="AD134">
        <v>6</v>
      </c>
    </row>
    <row r="135" spans="1:37" x14ac:dyDescent="0.35">
      <c r="A135" s="291" t="s">
        <v>2701</v>
      </c>
      <c r="B135" s="291" t="s">
        <v>31</v>
      </c>
      <c r="C135" s="293">
        <v>1130</v>
      </c>
      <c r="D135" s="1">
        <v>27</v>
      </c>
      <c r="E135" s="1">
        <v>61</v>
      </c>
      <c r="F135" s="1">
        <v>171</v>
      </c>
      <c r="G135" s="1">
        <v>164</v>
      </c>
      <c r="H135" s="1">
        <v>-1553</v>
      </c>
      <c r="I135" s="1">
        <v>0</v>
      </c>
      <c r="J135" s="1">
        <v>0</v>
      </c>
      <c r="X135" t="str">
        <f t="shared" si="84"/>
        <v>NON-P</v>
      </c>
      <c r="Z135" t="str">
        <f t="shared" ref="Z135" si="86">Y136</f>
        <v>Excluded</v>
      </c>
    </row>
    <row r="136" spans="1:37" x14ac:dyDescent="0.35">
      <c r="A136" s="291" t="s">
        <v>0</v>
      </c>
      <c r="B136" s="291" t="s">
        <v>0</v>
      </c>
      <c r="C136" s="293">
        <v>1130</v>
      </c>
      <c r="D136" s="2">
        <v>1157</v>
      </c>
      <c r="E136" s="2">
        <v>1218</v>
      </c>
      <c r="F136" s="2">
        <v>1389</v>
      </c>
      <c r="G136" s="2">
        <v>1553</v>
      </c>
      <c r="H136" s="2">
        <v>0</v>
      </c>
      <c r="I136" s="2">
        <v>0</v>
      </c>
      <c r="J136" s="2">
        <v>0</v>
      </c>
      <c r="Y136" t="str">
        <f t="shared" ref="Y136" si="87">IF(EXACT(A135,UPPER(A135)),"Elected","Excluded")</f>
        <v>Excluded</v>
      </c>
    </row>
    <row r="137" spans="1:37" x14ac:dyDescent="0.35">
      <c r="A137" s="291" t="s">
        <v>2702</v>
      </c>
      <c r="B137" s="291" t="s">
        <v>33</v>
      </c>
      <c r="C137" s="293">
        <v>1695</v>
      </c>
      <c r="D137" s="1">
        <v>75</v>
      </c>
      <c r="E137" s="1">
        <v>140</v>
      </c>
      <c r="F137" s="1">
        <v>205</v>
      </c>
      <c r="G137" s="1">
        <v>264</v>
      </c>
      <c r="H137" s="1">
        <v>435</v>
      </c>
      <c r="I137" s="1">
        <v>-199</v>
      </c>
      <c r="J137" s="1">
        <v>0</v>
      </c>
      <c r="X137" t="str">
        <f t="shared" si="84"/>
        <v>NON-P</v>
      </c>
      <c r="Z137" t="str">
        <f t="shared" ref="Z137" si="88">Y138</f>
        <v>Elected</v>
      </c>
    </row>
    <row r="138" spans="1:37" x14ac:dyDescent="0.35">
      <c r="A138" s="291" t="s">
        <v>0</v>
      </c>
      <c r="B138" s="291" t="s">
        <v>0</v>
      </c>
      <c r="C138" s="293">
        <v>1695</v>
      </c>
      <c r="D138" s="2">
        <v>1770</v>
      </c>
      <c r="E138" s="2">
        <v>1910</v>
      </c>
      <c r="F138" s="2">
        <v>2115</v>
      </c>
      <c r="G138" s="2">
        <v>2379</v>
      </c>
      <c r="H138" s="2">
        <v>2814</v>
      </c>
      <c r="I138" s="2">
        <v>2615</v>
      </c>
      <c r="J138" s="2">
        <v>2615</v>
      </c>
      <c r="Y138" t="str">
        <f t="shared" ref="Y138" si="89">IF(EXACT(A137,UPPER(A137)),"Elected","Excluded")</f>
        <v>Elected</v>
      </c>
    </row>
    <row r="139" spans="1:37" x14ac:dyDescent="0.35">
      <c r="A139" s="291" t="s">
        <v>867</v>
      </c>
      <c r="B139" s="291" t="s">
        <v>33</v>
      </c>
      <c r="C139" s="293">
        <v>2260</v>
      </c>
      <c r="D139" s="1">
        <v>45</v>
      </c>
      <c r="E139" s="1">
        <v>30</v>
      </c>
      <c r="F139" s="1">
        <v>76</v>
      </c>
      <c r="G139" s="1">
        <v>87</v>
      </c>
      <c r="H139" s="1">
        <v>212</v>
      </c>
      <c r="I139" s="1">
        <v>0</v>
      </c>
      <c r="J139" s="1">
        <v>-95</v>
      </c>
      <c r="X139" t="str">
        <f t="shared" si="84"/>
        <v>FF</v>
      </c>
      <c r="Z139" t="str">
        <f>Y140</f>
        <v>Elected</v>
      </c>
    </row>
    <row r="140" spans="1:37" x14ac:dyDescent="0.35">
      <c r="A140" s="291" t="s">
        <v>0</v>
      </c>
      <c r="B140" s="291" t="s">
        <v>0</v>
      </c>
      <c r="C140" s="293">
        <v>2260</v>
      </c>
      <c r="D140" s="2">
        <v>2305</v>
      </c>
      <c r="E140" s="2">
        <v>2335</v>
      </c>
      <c r="F140" s="2">
        <v>2411</v>
      </c>
      <c r="G140" s="2">
        <v>2498</v>
      </c>
      <c r="H140" s="2">
        <v>2710</v>
      </c>
      <c r="I140" s="2">
        <v>2710</v>
      </c>
      <c r="J140" s="2">
        <v>2615</v>
      </c>
      <c r="Y140" t="str">
        <f t="shared" ref="Y140" si="90">IF(EXACT(A139,UPPER(A139)),"Elected","Excluded")</f>
        <v>Elected</v>
      </c>
    </row>
    <row r="141" spans="1:37" x14ac:dyDescent="0.35">
      <c r="A141" s="291" t="s">
        <v>2715</v>
      </c>
      <c r="B141" s="291" t="s">
        <v>33</v>
      </c>
      <c r="C141" s="293">
        <v>1591</v>
      </c>
      <c r="D141" s="1">
        <v>151</v>
      </c>
      <c r="E141" s="1">
        <v>46</v>
      </c>
      <c r="F141" s="1">
        <v>40</v>
      </c>
      <c r="G141" s="1">
        <v>127</v>
      </c>
      <c r="H141" s="1">
        <v>127</v>
      </c>
      <c r="I141" s="1">
        <v>60</v>
      </c>
      <c r="J141" s="1">
        <v>12</v>
      </c>
      <c r="X141" t="str">
        <f t="shared" si="84"/>
        <v>GRN</v>
      </c>
      <c r="Z141" t="str">
        <f t="shared" ref="Z141" si="91">Y142</f>
        <v>Elected</v>
      </c>
    </row>
    <row r="142" spans="1:37" x14ac:dyDescent="0.35">
      <c r="A142" s="291" t="s">
        <v>0</v>
      </c>
      <c r="B142" s="291" t="s">
        <v>0</v>
      </c>
      <c r="C142" s="293">
        <v>1591</v>
      </c>
      <c r="D142" s="2">
        <v>1742</v>
      </c>
      <c r="E142" s="2">
        <v>1788</v>
      </c>
      <c r="F142" s="2">
        <v>1828</v>
      </c>
      <c r="G142" s="2">
        <v>1955</v>
      </c>
      <c r="H142" s="2">
        <v>2082</v>
      </c>
      <c r="I142" s="2">
        <v>2142</v>
      </c>
      <c r="J142" s="2">
        <v>2154</v>
      </c>
      <c r="Y142" t="str">
        <f t="shared" ref="Y142" si="92">IF(EXACT(A141,UPPER(A141)),"Elected","Excluded")</f>
        <v>Elected</v>
      </c>
    </row>
    <row r="143" spans="1:37" x14ac:dyDescent="0.35">
      <c r="A143" s="291" t="s">
        <v>868</v>
      </c>
      <c r="B143" s="291" t="s">
        <v>31</v>
      </c>
      <c r="C143" s="293">
        <v>3272</v>
      </c>
      <c r="D143" s="1">
        <v>-657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X143" t="str">
        <f t="shared" si="84"/>
        <v>SD</v>
      </c>
      <c r="Z143" t="str">
        <f t="shared" ref="Z143" si="93">Y144</f>
        <v>Elected</v>
      </c>
    </row>
    <row r="144" spans="1:37" x14ac:dyDescent="0.35">
      <c r="A144" s="291" t="s">
        <v>0</v>
      </c>
      <c r="B144" s="291" t="s">
        <v>0</v>
      </c>
      <c r="C144" s="293">
        <v>3272</v>
      </c>
      <c r="D144" s="2">
        <v>2615</v>
      </c>
      <c r="E144" s="2">
        <v>2615</v>
      </c>
      <c r="F144" s="2">
        <v>2615</v>
      </c>
      <c r="G144" s="2">
        <v>2615</v>
      </c>
      <c r="H144" s="2">
        <v>2615</v>
      </c>
      <c r="I144" s="2">
        <v>2615</v>
      </c>
      <c r="J144" s="2">
        <v>2615</v>
      </c>
      <c r="Y144" t="str">
        <f t="shared" ref="Y144" si="94">IF(EXACT(A143,UPPER(A143)),"Elected","Excluded")</f>
        <v>Elected</v>
      </c>
    </row>
    <row r="145" spans="1:26" x14ac:dyDescent="0.35">
      <c r="A145" s="291" t="s">
        <v>2703</v>
      </c>
      <c r="B145" s="291" t="s">
        <v>33</v>
      </c>
      <c r="C145" s="293">
        <v>80</v>
      </c>
      <c r="D145" s="1">
        <v>7</v>
      </c>
      <c r="E145" s="1">
        <v>-87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X145" t="str">
        <f t="shared" si="84"/>
        <v>NON-P</v>
      </c>
      <c r="Z145" t="str">
        <f t="shared" ref="Z145" si="95">Y146</f>
        <v>Excluded</v>
      </c>
    </row>
    <row r="146" spans="1:26" x14ac:dyDescent="0.35">
      <c r="A146" s="291" t="s">
        <v>0</v>
      </c>
      <c r="B146" s="291" t="s">
        <v>0</v>
      </c>
      <c r="C146" s="293">
        <v>80</v>
      </c>
      <c r="D146" s="2">
        <v>87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Y146" t="str">
        <f t="shared" ref="Y146" si="96">IF(EXACT(A145,UPPER(A145)),"Elected","Excluded")</f>
        <v>Excluded</v>
      </c>
    </row>
    <row r="147" spans="1:26" x14ac:dyDescent="0.35">
      <c r="A147" s="291" t="s">
        <v>3707</v>
      </c>
      <c r="B147" s="291" t="s">
        <v>33</v>
      </c>
      <c r="C147" s="293">
        <v>1767</v>
      </c>
      <c r="D147" s="1">
        <v>15</v>
      </c>
      <c r="E147" s="1">
        <v>12</v>
      </c>
      <c r="F147" s="1">
        <v>42</v>
      </c>
      <c r="G147" s="1">
        <v>21</v>
      </c>
      <c r="H147" s="1">
        <v>179</v>
      </c>
      <c r="I147" s="1">
        <v>42</v>
      </c>
      <c r="J147" s="1">
        <v>30</v>
      </c>
      <c r="X147" t="str">
        <f>LEFT(MID(A147,FIND("(",A147)+1,LEN(A147)),FIND(")",MID(A147,FIND("(",A147)+1,LEN(A147)))-1)</f>
        <v>FG</v>
      </c>
      <c r="Z147" t="str">
        <f t="shared" ref="Z147" si="97">Y148</f>
        <v>Excluded</v>
      </c>
    </row>
    <row r="148" spans="1:26" x14ac:dyDescent="0.35">
      <c r="A148" s="291" t="s">
        <v>0</v>
      </c>
      <c r="B148" s="291" t="s">
        <v>0</v>
      </c>
      <c r="C148" s="293">
        <v>1767</v>
      </c>
      <c r="D148" s="2">
        <v>1782</v>
      </c>
      <c r="E148" s="2">
        <v>1794</v>
      </c>
      <c r="F148" s="2">
        <v>1836</v>
      </c>
      <c r="G148" s="2">
        <v>1857</v>
      </c>
      <c r="H148" s="2">
        <v>2036</v>
      </c>
      <c r="I148" s="2">
        <v>2078</v>
      </c>
      <c r="J148" s="2">
        <v>2108</v>
      </c>
      <c r="Y148" t="str">
        <f t="shared" ref="Y148" si="98">IF(EXACT(A147,UPPER(A147)),"Elected","Excluded")</f>
        <v>Excluded</v>
      </c>
    </row>
    <row r="149" spans="1:26" x14ac:dyDescent="0.35">
      <c r="A149" s="291" t="s">
        <v>2722</v>
      </c>
      <c r="B149" s="291" t="s">
        <v>33</v>
      </c>
      <c r="C149" s="293">
        <v>2114</v>
      </c>
      <c r="D149" s="1">
        <v>96</v>
      </c>
      <c r="E149" s="1">
        <v>24</v>
      </c>
      <c r="F149" s="1">
        <v>41</v>
      </c>
      <c r="G149" s="1">
        <v>180</v>
      </c>
      <c r="H149" s="1">
        <v>113</v>
      </c>
      <c r="I149" s="1">
        <v>60</v>
      </c>
      <c r="J149" s="1">
        <v>0</v>
      </c>
      <c r="X149" t="str">
        <f t="shared" si="84"/>
        <v>LAB</v>
      </c>
      <c r="Z149" t="str">
        <f t="shared" ref="Z149" si="99">Y150</f>
        <v>Elected</v>
      </c>
    </row>
    <row r="150" spans="1:26" x14ac:dyDescent="0.35">
      <c r="A150" s="291" t="s">
        <v>0</v>
      </c>
      <c r="B150" s="291" t="s">
        <v>0</v>
      </c>
      <c r="C150" s="293">
        <v>2114</v>
      </c>
      <c r="D150" s="2">
        <v>2210</v>
      </c>
      <c r="E150" s="2">
        <v>2234</v>
      </c>
      <c r="F150" s="2">
        <v>2275</v>
      </c>
      <c r="G150" s="2">
        <v>2455</v>
      </c>
      <c r="H150" s="2">
        <v>2568</v>
      </c>
      <c r="I150" s="2">
        <v>2628</v>
      </c>
      <c r="J150" s="2">
        <v>2628</v>
      </c>
      <c r="Y150" t="str">
        <f t="shared" ref="Y150" si="100">IF(EXACT(A149,UPPER(A149)),"Elected","Excluded")</f>
        <v>Elected</v>
      </c>
    </row>
    <row r="151" spans="1:26" x14ac:dyDescent="0.35">
      <c r="A151" s="291" t="s">
        <v>2704</v>
      </c>
      <c r="B151" s="291" t="s">
        <v>33</v>
      </c>
      <c r="C151" s="293">
        <v>253</v>
      </c>
      <c r="D151" s="1">
        <v>10</v>
      </c>
      <c r="E151" s="1">
        <v>-263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X151" t="str">
        <f t="shared" si="84"/>
        <v>NON-P</v>
      </c>
      <c r="Z151" t="str">
        <f t="shared" ref="Z151" si="101">Y152</f>
        <v>Excluded</v>
      </c>
    </row>
    <row r="152" spans="1:26" x14ac:dyDescent="0.35">
      <c r="A152" s="291" t="s">
        <v>0</v>
      </c>
      <c r="B152" s="291" t="s">
        <v>0</v>
      </c>
      <c r="C152" s="293">
        <v>253</v>
      </c>
      <c r="D152" s="2">
        <v>263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Y152" t="str">
        <f t="shared" ref="Y152" si="102">IF(EXACT(A151,UPPER(A151)),"Elected","Excluded")</f>
        <v>Excluded</v>
      </c>
    </row>
    <row r="153" spans="1:26" x14ac:dyDescent="0.35">
      <c r="A153" s="291" t="s">
        <v>2730</v>
      </c>
      <c r="B153" s="291" t="s">
        <v>31</v>
      </c>
      <c r="C153" s="293">
        <v>896</v>
      </c>
      <c r="D153" s="1">
        <v>18</v>
      </c>
      <c r="E153" s="1">
        <v>75</v>
      </c>
      <c r="F153" s="1">
        <v>-989</v>
      </c>
      <c r="G153" s="1">
        <v>0</v>
      </c>
      <c r="H153" s="1">
        <v>0</v>
      </c>
      <c r="I153" s="1">
        <v>0</v>
      </c>
      <c r="J153" s="1">
        <v>0</v>
      </c>
      <c r="X153" t="str">
        <f t="shared" si="84"/>
        <v>ANT</v>
      </c>
      <c r="Z153" t="str">
        <f t="shared" ref="Z153" si="103">Y154</f>
        <v>Excluded</v>
      </c>
    </row>
    <row r="154" spans="1:26" x14ac:dyDescent="0.35">
      <c r="A154" s="291" t="s">
        <v>0</v>
      </c>
      <c r="B154" s="291" t="s">
        <v>0</v>
      </c>
      <c r="C154" s="293">
        <v>896</v>
      </c>
      <c r="D154" s="2">
        <v>914</v>
      </c>
      <c r="E154" s="2">
        <v>989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Y154" t="str">
        <f t="shared" ref="Y154" si="104">IF(EXACT(A153,UPPER(A153)),"Elected","Excluded")</f>
        <v>Excluded</v>
      </c>
    </row>
    <row r="155" spans="1:26" x14ac:dyDescent="0.35">
      <c r="A155" s="291" t="s">
        <v>2705</v>
      </c>
      <c r="B155" s="291" t="s">
        <v>31</v>
      </c>
      <c r="C155" s="293">
        <v>50</v>
      </c>
      <c r="D155" s="1">
        <v>4</v>
      </c>
      <c r="E155" s="1">
        <v>-54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X155" t="str">
        <f t="shared" si="84"/>
        <v>NON-P</v>
      </c>
      <c r="Z155" t="str">
        <f t="shared" ref="Z155" si="105">Y156</f>
        <v>Excluded</v>
      </c>
    </row>
    <row r="156" spans="1:26" x14ac:dyDescent="0.35">
      <c r="A156" s="291" t="s">
        <v>0</v>
      </c>
      <c r="B156" s="291" t="s">
        <v>0</v>
      </c>
      <c r="C156" s="293">
        <v>50</v>
      </c>
      <c r="D156" s="2">
        <v>54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Y156" t="str">
        <f t="shared" ref="Y156" si="106">IF(EXACT(A155,UPPER(A155)),"Elected","Excluded")</f>
        <v>Excluded</v>
      </c>
    </row>
    <row r="157" spans="1:26" x14ac:dyDescent="0.35">
      <c r="A157" s="291" t="s">
        <v>869</v>
      </c>
      <c r="B157" s="291" t="s">
        <v>33</v>
      </c>
      <c r="C157" s="293">
        <v>2139</v>
      </c>
      <c r="D157" s="1">
        <v>16</v>
      </c>
      <c r="E157" s="1">
        <v>9</v>
      </c>
      <c r="F157" s="1">
        <v>60</v>
      </c>
      <c r="G157" s="1">
        <v>45</v>
      </c>
      <c r="H157" s="1">
        <v>131</v>
      </c>
      <c r="I157" s="1">
        <v>37</v>
      </c>
      <c r="J157" s="1">
        <v>53</v>
      </c>
      <c r="X157" t="str">
        <f t="shared" si="84"/>
        <v>FF</v>
      </c>
      <c r="Z157" t="str">
        <f t="shared" ref="Z157" si="107">Y158</f>
        <v>Elected</v>
      </c>
    </row>
    <row r="158" spans="1:26" x14ac:dyDescent="0.35">
      <c r="A158" s="291" t="s">
        <v>0</v>
      </c>
      <c r="B158" s="291" t="s">
        <v>0</v>
      </c>
      <c r="C158" s="293">
        <v>2139</v>
      </c>
      <c r="D158" s="2">
        <v>2155</v>
      </c>
      <c r="E158" s="2">
        <v>2164</v>
      </c>
      <c r="F158" s="2">
        <v>2224</v>
      </c>
      <c r="G158" s="2">
        <v>2269</v>
      </c>
      <c r="H158" s="2">
        <v>2400</v>
      </c>
      <c r="I158" s="2">
        <v>2437</v>
      </c>
      <c r="J158" s="2">
        <v>2490</v>
      </c>
      <c r="Y158" t="str">
        <f t="shared" ref="Y158" si="108">IF(EXACT(A157,UPPER(A157)),"Elected","Excluded")</f>
        <v>Elected</v>
      </c>
    </row>
    <row r="159" spans="1:26" x14ac:dyDescent="0.35">
      <c r="A159" s="291" t="s">
        <v>870</v>
      </c>
      <c r="B159" s="291" t="s">
        <v>31</v>
      </c>
      <c r="C159" s="293">
        <v>2383</v>
      </c>
      <c r="D159" s="1">
        <v>124</v>
      </c>
      <c r="E159" s="1">
        <v>43</v>
      </c>
      <c r="F159" s="1">
        <v>62</v>
      </c>
      <c r="G159" s="1">
        <v>25</v>
      </c>
      <c r="H159" s="1">
        <v>0</v>
      </c>
      <c r="I159" s="1">
        <v>0</v>
      </c>
      <c r="J159" s="1">
        <v>0</v>
      </c>
      <c r="X159" t="str">
        <f>LEFT(MID(A159,FIND("(",A159)+1,LEN(A159)),FIND(")",MID(A159,FIND("(",A159)+1,LEN(A159)))-1)</f>
        <v>FG</v>
      </c>
      <c r="Z159" t="str">
        <f t="shared" ref="Z159" si="109">Y160</f>
        <v>Elected</v>
      </c>
    </row>
    <row r="160" spans="1:26" x14ac:dyDescent="0.35">
      <c r="A160" s="291" t="s">
        <v>0</v>
      </c>
      <c r="B160" s="291" t="s">
        <v>0</v>
      </c>
      <c r="C160" s="293">
        <v>2383</v>
      </c>
      <c r="D160" s="2">
        <v>2507</v>
      </c>
      <c r="E160" s="2">
        <v>2550</v>
      </c>
      <c r="F160" s="2">
        <v>2612</v>
      </c>
      <c r="G160" s="2">
        <v>2637</v>
      </c>
      <c r="H160" s="2">
        <v>2637</v>
      </c>
      <c r="I160" s="2">
        <v>2637</v>
      </c>
      <c r="J160" s="2">
        <v>2637</v>
      </c>
      <c r="Y160" t="str">
        <f t="shared" ref="Y160" si="110">IF(EXACT(A159,UPPER(A159)),"Elected","Excluded")</f>
        <v>Elected</v>
      </c>
    </row>
    <row r="161" spans="1:37" x14ac:dyDescent="0.35">
      <c r="A161" s="291" t="s">
        <v>47</v>
      </c>
      <c r="B161" s="291" t="s">
        <v>0</v>
      </c>
      <c r="C161" s="292">
        <v>0</v>
      </c>
      <c r="D161" s="1">
        <f>(D131+D133+D135+D137+D139+D141+D143+D145+D147+D149+D151+D153+D155+D157+D159)*(-1)</f>
        <v>0</v>
      </c>
      <c r="E161" s="1">
        <f t="shared" ref="E161:J161" si="111">(E131+E133+E135+E137+E139+E141+E143+E145+E147+E149+E151+E153+E155+E157+E159)*(-1)</f>
        <v>80</v>
      </c>
      <c r="F161" s="1">
        <f t="shared" si="111"/>
        <v>231</v>
      </c>
      <c r="G161" s="1">
        <f t="shared" si="111"/>
        <v>388</v>
      </c>
      <c r="H161" s="1">
        <f t="shared" si="111"/>
        <v>356</v>
      </c>
      <c r="I161" s="1">
        <f t="shared" si="111"/>
        <v>0</v>
      </c>
      <c r="J161" s="1">
        <f t="shared" si="111"/>
        <v>0</v>
      </c>
    </row>
    <row r="162" spans="1:37" x14ac:dyDescent="0.35">
      <c r="A162" s="291" t="s">
        <v>0</v>
      </c>
      <c r="B162" s="291" t="s">
        <v>0</v>
      </c>
      <c r="C162" s="293">
        <v>0</v>
      </c>
      <c r="D162" s="2">
        <v>0</v>
      </c>
      <c r="E162" s="2">
        <v>80</v>
      </c>
      <c r="F162" s="2">
        <v>311</v>
      </c>
      <c r="G162" s="2">
        <v>699</v>
      </c>
      <c r="H162" s="2">
        <v>1055</v>
      </c>
      <c r="I162" s="2">
        <v>1055</v>
      </c>
      <c r="J162" s="2">
        <v>1055</v>
      </c>
    </row>
    <row r="163" spans="1:37" x14ac:dyDescent="0.35">
      <c r="A163" t="s">
        <v>48</v>
      </c>
      <c r="B163" t="s">
        <v>0</v>
      </c>
      <c r="C163" s="2">
        <v>20917</v>
      </c>
      <c r="D163" s="2">
        <v>20917</v>
      </c>
      <c r="E163" s="2">
        <v>20917</v>
      </c>
      <c r="F163" s="2">
        <v>20917</v>
      </c>
      <c r="G163" s="2">
        <v>20917</v>
      </c>
      <c r="H163" s="2">
        <v>20917</v>
      </c>
      <c r="I163" s="2">
        <v>20917</v>
      </c>
      <c r="J163" s="2">
        <v>20917</v>
      </c>
    </row>
    <row r="167" spans="1:37" x14ac:dyDescent="0.35">
      <c r="A167" t="s">
        <v>0</v>
      </c>
      <c r="B167" t="s">
        <v>0</v>
      </c>
      <c r="C167" t="s">
        <v>0</v>
      </c>
      <c r="D167" t="s">
        <v>0</v>
      </c>
      <c r="E167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</row>
    <row r="168" spans="1:37" x14ac:dyDescent="0.35">
      <c r="A168" t="s">
        <v>0</v>
      </c>
      <c r="B168" t="s">
        <v>0</v>
      </c>
      <c r="C168" t="s">
        <v>0</v>
      </c>
      <c r="D168" t="s">
        <v>0</v>
      </c>
      <c r="E168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</row>
    <row r="169" spans="1:37" x14ac:dyDescent="0.35">
      <c r="A169" t="s">
        <v>0</v>
      </c>
      <c r="B169" t="s">
        <v>0</v>
      </c>
      <c r="C169" t="s">
        <v>0</v>
      </c>
      <c r="D169" t="s">
        <v>0</v>
      </c>
      <c r="E169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</row>
    <row r="170" spans="1:37" x14ac:dyDescent="0.35">
      <c r="A170" t="s">
        <v>0</v>
      </c>
      <c r="B170" t="s">
        <v>0</v>
      </c>
      <c r="C170" t="s">
        <v>0</v>
      </c>
      <c r="D170" t="s">
        <v>0</v>
      </c>
      <c r="E170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</row>
    <row r="171" spans="1:37" x14ac:dyDescent="0.35">
      <c r="A171" t="s">
        <v>0</v>
      </c>
      <c r="B171" t="s">
        <v>0</v>
      </c>
      <c r="C171" t="s">
        <v>0</v>
      </c>
      <c r="D171" t="s">
        <v>0</v>
      </c>
      <c r="E171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</row>
    <row r="172" spans="1:37" x14ac:dyDescent="0.35">
      <c r="A172" t="s">
        <v>0</v>
      </c>
      <c r="B172" t="s">
        <v>0</v>
      </c>
      <c r="C172" t="s">
        <v>0</v>
      </c>
      <c r="D172" t="s">
        <v>0</v>
      </c>
      <c r="E172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</row>
    <row r="173" spans="1:37" x14ac:dyDescent="0.35">
      <c r="A173" t="s">
        <v>0</v>
      </c>
      <c r="B173" t="s">
        <v>0</v>
      </c>
      <c r="C173" t="s">
        <v>0</v>
      </c>
      <c r="D173" t="s">
        <v>0</v>
      </c>
      <c r="E173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</row>
    <row r="174" spans="1:37" x14ac:dyDescent="0.35">
      <c r="A174" s="291" t="s">
        <v>647</v>
      </c>
      <c r="B174" s="291" t="s">
        <v>2</v>
      </c>
      <c r="C174" s="291" t="s">
        <v>3</v>
      </c>
      <c r="D174" t="s">
        <v>4</v>
      </c>
      <c r="E174" t="s">
        <v>5</v>
      </c>
      <c r="F174" t="s">
        <v>6</v>
      </c>
      <c r="G174" t="s">
        <v>7</v>
      </c>
      <c r="H174" t="s">
        <v>8</v>
      </c>
      <c r="I174" t="s">
        <v>9</v>
      </c>
      <c r="J174" t="s">
        <v>10</v>
      </c>
      <c r="K174" t="s">
        <v>11</v>
      </c>
      <c r="L174" t="s">
        <v>12</v>
      </c>
      <c r="M174" t="s">
        <v>13</v>
      </c>
    </row>
    <row r="175" spans="1:37" ht="15.5" x14ac:dyDescent="0.35">
      <c r="A175" s="291" t="s">
        <v>0</v>
      </c>
      <c r="B175" s="291" t="s">
        <v>0</v>
      </c>
      <c r="C175" s="291" t="s">
        <v>17</v>
      </c>
      <c r="D175" t="s">
        <v>871</v>
      </c>
      <c r="E175" t="s">
        <v>872</v>
      </c>
      <c r="F175" t="s">
        <v>873</v>
      </c>
      <c r="G175" t="s">
        <v>874</v>
      </c>
      <c r="H175" t="s">
        <v>875</v>
      </c>
      <c r="I175" t="s">
        <v>876</v>
      </c>
      <c r="J175" t="s">
        <v>877</v>
      </c>
      <c r="K175" t="s">
        <v>878</v>
      </c>
      <c r="L175" t="s">
        <v>879</v>
      </c>
      <c r="M175" t="s">
        <v>880</v>
      </c>
      <c r="X175" s="257" t="s">
        <v>2681</v>
      </c>
    </row>
    <row r="176" spans="1:37" x14ac:dyDescent="0.35">
      <c r="A176" s="291" t="s">
        <v>881</v>
      </c>
      <c r="B176" s="291" t="s">
        <v>33</v>
      </c>
      <c r="C176" s="293">
        <v>640</v>
      </c>
      <c r="D176" s="1">
        <v>24</v>
      </c>
      <c r="E176" s="1">
        <v>1</v>
      </c>
      <c r="F176" s="1">
        <v>21</v>
      </c>
      <c r="G176" s="1">
        <v>21</v>
      </c>
      <c r="H176" s="1">
        <v>4</v>
      </c>
      <c r="I176" s="1">
        <v>5</v>
      </c>
      <c r="J176" s="1">
        <v>9</v>
      </c>
      <c r="K176" s="1">
        <v>0</v>
      </c>
      <c r="L176" s="1">
        <v>27</v>
      </c>
      <c r="M176" s="1">
        <v>-752</v>
      </c>
      <c r="X176" t="str">
        <f>LEFT(MID(A176,FIND("(",A176)+1,LEN(A176)),FIND(")",MID(A176,FIND("(",A176)+1,LEN(A176)))-1)</f>
        <v>FF</v>
      </c>
      <c r="Z176" t="str">
        <f>Y177</f>
        <v>Excluded</v>
      </c>
      <c r="AB176" t="s">
        <v>2526</v>
      </c>
      <c r="AC176" t="s">
        <v>2525</v>
      </c>
      <c r="AD176" t="s">
        <v>2524</v>
      </c>
      <c r="AE176" t="s">
        <v>2523</v>
      </c>
      <c r="AF176" t="s">
        <v>759</v>
      </c>
      <c r="AG176" t="s">
        <v>2522</v>
      </c>
      <c r="AH176" t="s">
        <v>2521</v>
      </c>
      <c r="AI176" t="s">
        <v>2520</v>
      </c>
      <c r="AJ176" t="s">
        <v>2519</v>
      </c>
      <c r="AK176" t="s">
        <v>2518</v>
      </c>
    </row>
    <row r="177" spans="1:37" x14ac:dyDescent="0.35">
      <c r="A177" s="291" t="s">
        <v>0</v>
      </c>
      <c r="B177" s="291" t="s">
        <v>0</v>
      </c>
      <c r="C177" s="293">
        <v>640</v>
      </c>
      <c r="D177" s="2">
        <v>664</v>
      </c>
      <c r="E177" s="2">
        <v>665</v>
      </c>
      <c r="F177" s="2">
        <v>686</v>
      </c>
      <c r="G177" s="2">
        <v>707</v>
      </c>
      <c r="H177" s="2">
        <v>711</v>
      </c>
      <c r="I177" s="2">
        <v>716</v>
      </c>
      <c r="J177" s="2">
        <v>725</v>
      </c>
      <c r="K177" s="2">
        <v>725</v>
      </c>
      <c r="L177" s="2">
        <v>752</v>
      </c>
      <c r="M177" s="2">
        <v>0</v>
      </c>
      <c r="Y177" t="str">
        <f>IF(EXACT(A176,UPPER(A176)),"Elected","Excluded")</f>
        <v>Excluded</v>
      </c>
      <c r="AB177">
        <v>5</v>
      </c>
      <c r="AC177" s="238">
        <v>22871</v>
      </c>
      <c r="AD177" s="238">
        <f>AH177+AF177</f>
        <v>8676</v>
      </c>
      <c r="AE177" s="227">
        <f>SUM(AD177/AC177*100)</f>
        <v>37.934502208036378</v>
      </c>
      <c r="AF177">
        <v>125</v>
      </c>
      <c r="AG177" s="227">
        <f>SUM(AF177/AC177*100)</f>
        <v>0.54654365790739357</v>
      </c>
      <c r="AH177" s="238">
        <v>8551</v>
      </c>
      <c r="AI177">
        <v>14</v>
      </c>
      <c r="AJ177">
        <v>6</v>
      </c>
      <c r="AK177" s="227">
        <f>SUM(AJ177/AI177*100)</f>
        <v>42.857142857142854</v>
      </c>
    </row>
    <row r="178" spans="1:37" x14ac:dyDescent="0.35">
      <c r="A178" s="291" t="s">
        <v>882</v>
      </c>
      <c r="B178" s="291" t="s">
        <v>33</v>
      </c>
      <c r="C178" s="293">
        <v>328</v>
      </c>
      <c r="D178" s="1">
        <v>12</v>
      </c>
      <c r="E178" s="1">
        <v>0</v>
      </c>
      <c r="F178" s="1">
        <v>5</v>
      </c>
      <c r="G178" s="1">
        <v>1</v>
      </c>
      <c r="H178" s="1">
        <v>62</v>
      </c>
      <c r="I178" s="1">
        <v>-408</v>
      </c>
      <c r="J178" s="1">
        <v>0</v>
      </c>
      <c r="K178" s="1">
        <v>0</v>
      </c>
      <c r="L178" s="1">
        <v>0</v>
      </c>
      <c r="M178" s="1">
        <v>0</v>
      </c>
      <c r="X178" t="str">
        <f t="shared" ref="X178:X202" si="112">LEFT(MID(A178,FIND("(",A178)+1,LEN(A178)),FIND(")",MID(A178,FIND("(",A178)+1,LEN(A178)))-1)</f>
        <v>SF</v>
      </c>
      <c r="Z178" t="str">
        <f>Y179</f>
        <v>Excluded</v>
      </c>
    </row>
    <row r="179" spans="1:37" x14ac:dyDescent="0.35">
      <c r="A179" s="291" t="s">
        <v>0</v>
      </c>
      <c r="B179" s="291" t="s">
        <v>0</v>
      </c>
      <c r="C179" s="293">
        <v>328</v>
      </c>
      <c r="D179" s="2">
        <v>340</v>
      </c>
      <c r="E179" s="2">
        <v>340</v>
      </c>
      <c r="F179" s="2">
        <v>345</v>
      </c>
      <c r="G179" s="2">
        <v>346</v>
      </c>
      <c r="H179" s="2">
        <v>408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Y179" t="str">
        <f t="shared" ref="Y179" si="113">IF(EXACT(A178,UPPER(A178)),"Elected","Excluded")</f>
        <v>Excluded</v>
      </c>
      <c r="AC179" t="s">
        <v>3692</v>
      </c>
      <c r="AD179" t="s">
        <v>3693</v>
      </c>
    </row>
    <row r="180" spans="1:37" x14ac:dyDescent="0.35">
      <c r="A180" s="291" t="s">
        <v>883</v>
      </c>
      <c r="B180" s="291" t="s">
        <v>33</v>
      </c>
      <c r="C180" s="293">
        <v>860</v>
      </c>
      <c r="D180" s="1">
        <v>74</v>
      </c>
      <c r="E180" s="1">
        <v>3</v>
      </c>
      <c r="F180" s="1">
        <v>36</v>
      </c>
      <c r="G180" s="1">
        <v>44</v>
      </c>
      <c r="H180" s="1">
        <v>3</v>
      </c>
      <c r="I180" s="1">
        <v>7</v>
      </c>
      <c r="J180" s="1">
        <v>5</v>
      </c>
      <c r="K180" s="1">
        <v>4</v>
      </c>
      <c r="L180" s="1">
        <v>25</v>
      </c>
      <c r="M180" s="1">
        <v>151</v>
      </c>
      <c r="X180" t="str">
        <f t="shared" si="112"/>
        <v>FG</v>
      </c>
      <c r="Z180" t="str">
        <f t="shared" ref="Z180" si="114">Y181</f>
        <v>Elected</v>
      </c>
      <c r="AC180">
        <v>5</v>
      </c>
      <c r="AD180">
        <v>4</v>
      </c>
    </row>
    <row r="181" spans="1:37" x14ac:dyDescent="0.35">
      <c r="A181" s="291" t="s">
        <v>0</v>
      </c>
      <c r="B181" s="291" t="s">
        <v>0</v>
      </c>
      <c r="C181" s="293">
        <v>860</v>
      </c>
      <c r="D181" s="2">
        <v>934</v>
      </c>
      <c r="E181" s="2">
        <v>937</v>
      </c>
      <c r="F181" s="2">
        <v>973</v>
      </c>
      <c r="G181" s="2">
        <v>1017</v>
      </c>
      <c r="H181" s="2">
        <v>1020</v>
      </c>
      <c r="I181" s="2">
        <v>1027</v>
      </c>
      <c r="J181" s="2">
        <v>1032</v>
      </c>
      <c r="K181" s="2">
        <v>1036</v>
      </c>
      <c r="L181" s="2">
        <v>1061</v>
      </c>
      <c r="M181" s="2">
        <v>1212</v>
      </c>
      <c r="Y181" t="str">
        <f t="shared" ref="Y181" si="115">IF(EXACT(A180,UPPER(A180)),"Elected","Excluded")</f>
        <v>Elected</v>
      </c>
    </row>
    <row r="182" spans="1:37" x14ac:dyDescent="0.35">
      <c r="A182" s="291" t="s">
        <v>884</v>
      </c>
      <c r="B182" s="291" t="s">
        <v>31</v>
      </c>
      <c r="C182" s="293">
        <v>1116</v>
      </c>
      <c r="D182" s="1">
        <v>111</v>
      </c>
      <c r="E182" s="1">
        <v>5</v>
      </c>
      <c r="F182" s="1">
        <v>15</v>
      </c>
      <c r="G182" s="1">
        <v>10</v>
      </c>
      <c r="H182" s="1">
        <v>149</v>
      </c>
      <c r="I182" s="1">
        <v>333</v>
      </c>
      <c r="J182" s="1">
        <v>-313</v>
      </c>
      <c r="K182" s="1">
        <v>0</v>
      </c>
      <c r="L182" s="1">
        <v>0</v>
      </c>
      <c r="M182" s="1">
        <v>0</v>
      </c>
      <c r="X182" t="str">
        <f t="shared" si="112"/>
        <v>SF</v>
      </c>
      <c r="Z182" t="str">
        <f t="shared" ref="Z182" si="116">Y183</f>
        <v>Elected</v>
      </c>
    </row>
    <row r="183" spans="1:37" x14ac:dyDescent="0.35">
      <c r="A183" s="291" t="s">
        <v>0</v>
      </c>
      <c r="B183" s="291" t="s">
        <v>0</v>
      </c>
      <c r="C183" s="293">
        <v>1116</v>
      </c>
      <c r="D183" s="2">
        <v>1227</v>
      </c>
      <c r="E183" s="2">
        <v>1232</v>
      </c>
      <c r="F183" s="2">
        <v>1247</v>
      </c>
      <c r="G183" s="2">
        <v>1257</v>
      </c>
      <c r="H183" s="2">
        <v>1406</v>
      </c>
      <c r="I183" s="2">
        <v>1739</v>
      </c>
      <c r="J183" s="2">
        <v>1426</v>
      </c>
      <c r="K183" s="2">
        <v>1426</v>
      </c>
      <c r="L183" s="2">
        <v>1426</v>
      </c>
      <c r="M183" s="2">
        <v>1426</v>
      </c>
      <c r="Y183" t="str">
        <f t="shared" ref="Y183" si="117">IF(EXACT(A182,UPPER(A182)),"Elected","Excluded")</f>
        <v>Elected</v>
      </c>
    </row>
    <row r="184" spans="1:37" x14ac:dyDescent="0.35">
      <c r="A184" s="291" t="s">
        <v>885</v>
      </c>
      <c r="B184" s="291" t="s">
        <v>33</v>
      </c>
      <c r="C184" s="293">
        <v>79</v>
      </c>
      <c r="D184" s="1">
        <v>11</v>
      </c>
      <c r="E184" s="1">
        <v>-90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X184" t="str">
        <f t="shared" si="112"/>
        <v>PBP</v>
      </c>
      <c r="Z184" t="str">
        <f>Y185</f>
        <v>Excluded</v>
      </c>
    </row>
    <row r="185" spans="1:37" x14ac:dyDescent="0.35">
      <c r="A185" s="291" t="s">
        <v>0</v>
      </c>
      <c r="B185" s="291" t="s">
        <v>0</v>
      </c>
      <c r="C185" s="293">
        <v>79</v>
      </c>
      <c r="D185" s="2">
        <v>90</v>
      </c>
      <c r="E185" s="2">
        <v>0</v>
      </c>
      <c r="F185" s="2">
        <v>0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Y185" t="str">
        <f t="shared" ref="Y185" si="118">IF(EXACT(A184,UPPER(A184)),"Elected","Excluded")</f>
        <v>Excluded</v>
      </c>
    </row>
    <row r="186" spans="1:37" x14ac:dyDescent="0.35">
      <c r="A186" s="291" t="s">
        <v>2706</v>
      </c>
      <c r="B186" s="291" t="s">
        <v>31</v>
      </c>
      <c r="C186" s="293">
        <v>2057</v>
      </c>
      <c r="D186" s="1">
        <v>-631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X186" t="str">
        <f t="shared" si="112"/>
        <v>NON-P</v>
      </c>
      <c r="Z186" t="str">
        <f t="shared" ref="Z186" si="119">Y187</f>
        <v>Elected</v>
      </c>
    </row>
    <row r="187" spans="1:37" x14ac:dyDescent="0.35">
      <c r="A187" s="291" t="s">
        <v>0</v>
      </c>
      <c r="B187" s="291" t="s">
        <v>0</v>
      </c>
      <c r="C187" s="293">
        <v>2057</v>
      </c>
      <c r="D187" s="2">
        <v>1426</v>
      </c>
      <c r="E187" s="2">
        <v>1426</v>
      </c>
      <c r="F187" s="2">
        <v>1426</v>
      </c>
      <c r="G187" s="2">
        <v>1426</v>
      </c>
      <c r="H187" s="2">
        <v>1426</v>
      </c>
      <c r="I187" s="2">
        <v>1426</v>
      </c>
      <c r="J187" s="2">
        <v>1426</v>
      </c>
      <c r="K187" s="2">
        <v>1426</v>
      </c>
      <c r="L187" s="2">
        <v>1426</v>
      </c>
      <c r="M187" s="2">
        <v>1426</v>
      </c>
      <c r="Y187" t="str">
        <f t="shared" ref="Y187" si="120">IF(EXACT(A186,UPPER(A186)),"Elected","Excluded")</f>
        <v>Elected</v>
      </c>
    </row>
    <row r="188" spans="1:37" x14ac:dyDescent="0.35">
      <c r="A188" s="291" t="s">
        <v>886</v>
      </c>
      <c r="B188" s="291" t="s">
        <v>33</v>
      </c>
      <c r="C188" s="293">
        <v>427</v>
      </c>
      <c r="D188" s="1">
        <v>39</v>
      </c>
      <c r="E188" s="1">
        <v>8</v>
      </c>
      <c r="F188" s="1">
        <v>3</v>
      </c>
      <c r="G188" s="1">
        <v>1</v>
      </c>
      <c r="H188" s="1">
        <v>4</v>
      </c>
      <c r="I188" s="1">
        <v>5</v>
      </c>
      <c r="J188" s="1">
        <v>28</v>
      </c>
      <c r="K188" s="1">
        <v>-515</v>
      </c>
      <c r="L188" s="1">
        <v>0</v>
      </c>
      <c r="M188" s="1">
        <v>0</v>
      </c>
      <c r="X188" t="str">
        <f t="shared" si="112"/>
        <v>IFP</v>
      </c>
      <c r="Z188" t="str">
        <f t="shared" ref="Z188" si="121">Y189</f>
        <v>Excluded</v>
      </c>
    </row>
    <row r="189" spans="1:37" x14ac:dyDescent="0.35">
      <c r="A189" s="291" t="s">
        <v>0</v>
      </c>
      <c r="B189" s="291" t="s">
        <v>0</v>
      </c>
      <c r="C189" s="293">
        <v>427</v>
      </c>
      <c r="D189" s="2">
        <v>466</v>
      </c>
      <c r="E189" s="2">
        <v>474</v>
      </c>
      <c r="F189" s="2">
        <v>477</v>
      </c>
      <c r="G189" s="2">
        <v>478</v>
      </c>
      <c r="H189" s="2">
        <v>482</v>
      </c>
      <c r="I189" s="2">
        <v>487</v>
      </c>
      <c r="J189" s="2">
        <v>515</v>
      </c>
      <c r="K189" s="2">
        <v>0</v>
      </c>
      <c r="L189" s="2">
        <v>0</v>
      </c>
      <c r="M189" s="2">
        <v>0</v>
      </c>
      <c r="Y189" t="str">
        <f t="shared" ref="Y189" si="122">IF(EXACT(A188,UPPER(A188)),"Elected","Excluded")</f>
        <v>Excluded</v>
      </c>
    </row>
    <row r="190" spans="1:37" x14ac:dyDescent="0.35">
      <c r="A190" s="291" t="s">
        <v>2716</v>
      </c>
      <c r="B190" s="291" t="s">
        <v>31</v>
      </c>
      <c r="C190" s="293">
        <v>203</v>
      </c>
      <c r="D190" s="1">
        <v>33</v>
      </c>
      <c r="E190" s="1">
        <v>4</v>
      </c>
      <c r="F190" s="1">
        <v>19</v>
      </c>
      <c r="G190" s="1">
        <v>-259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X190" t="str">
        <f t="shared" si="112"/>
        <v>GRN</v>
      </c>
      <c r="Z190" t="str">
        <f t="shared" ref="Z190" si="123">Y191</f>
        <v>Excluded</v>
      </c>
    </row>
    <row r="191" spans="1:37" x14ac:dyDescent="0.35">
      <c r="A191" s="291" t="s">
        <v>0</v>
      </c>
      <c r="B191" s="291" t="s">
        <v>0</v>
      </c>
      <c r="C191" s="293">
        <v>203</v>
      </c>
      <c r="D191" s="2">
        <v>236</v>
      </c>
      <c r="E191" s="2">
        <v>240</v>
      </c>
      <c r="F191" s="2">
        <v>259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Y191" t="str">
        <f t="shared" ref="Y191" si="124">IF(EXACT(A190,UPPER(A190)),"Elected","Excluded")</f>
        <v>Excluded</v>
      </c>
    </row>
    <row r="192" spans="1:37" x14ac:dyDescent="0.35">
      <c r="A192" s="291" t="s">
        <v>2723</v>
      </c>
      <c r="B192" s="291" t="s">
        <v>31</v>
      </c>
      <c r="C192" s="293">
        <v>160</v>
      </c>
      <c r="D192" s="1">
        <v>26</v>
      </c>
      <c r="E192" s="1">
        <v>3</v>
      </c>
      <c r="F192" s="1">
        <v>-189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X192" t="str">
        <f>LEFT(MID(A192,FIND("(",A192)+1,LEN(A192)),FIND(")",MID(A192,FIND("(",A192)+1,LEN(A192)))-1)</f>
        <v>LAB</v>
      </c>
      <c r="Z192" t="str">
        <f t="shared" ref="Z192" si="125">Y193</f>
        <v>Excluded</v>
      </c>
    </row>
    <row r="193" spans="1:26" x14ac:dyDescent="0.35">
      <c r="A193" s="291" t="s">
        <v>0</v>
      </c>
      <c r="B193" s="291" t="s">
        <v>0</v>
      </c>
      <c r="C193" s="293">
        <v>160</v>
      </c>
      <c r="D193" s="2">
        <v>186</v>
      </c>
      <c r="E193" s="2">
        <v>189</v>
      </c>
      <c r="F193" s="2">
        <v>0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Y193" t="str">
        <f t="shared" ref="Y193" si="126">IF(EXACT(A192,UPPER(A192)),"Elected","Excluded")</f>
        <v>Excluded</v>
      </c>
    </row>
    <row r="194" spans="1:26" x14ac:dyDescent="0.35">
      <c r="A194" s="291" t="s">
        <v>887</v>
      </c>
      <c r="B194" s="291" t="s">
        <v>33</v>
      </c>
      <c r="C194" s="293">
        <v>835</v>
      </c>
      <c r="D194" s="1">
        <v>72</v>
      </c>
      <c r="E194" s="1">
        <v>2</v>
      </c>
      <c r="F194" s="1">
        <v>11</v>
      </c>
      <c r="G194" s="1">
        <v>25</v>
      </c>
      <c r="H194" s="1">
        <v>6</v>
      </c>
      <c r="I194" s="1">
        <v>9</v>
      </c>
      <c r="J194" s="1">
        <v>21</v>
      </c>
      <c r="K194" s="1">
        <v>19</v>
      </c>
      <c r="L194" s="1">
        <v>24</v>
      </c>
      <c r="M194" s="1">
        <v>193</v>
      </c>
      <c r="X194" t="str">
        <f t="shared" si="112"/>
        <v>FF</v>
      </c>
      <c r="Z194" t="str">
        <f t="shared" ref="Z194" si="127">Y195</f>
        <v>Elected</v>
      </c>
    </row>
    <row r="195" spans="1:26" x14ac:dyDescent="0.35">
      <c r="A195" s="291" t="s">
        <v>0</v>
      </c>
      <c r="B195" s="291" t="s">
        <v>0</v>
      </c>
      <c r="C195" s="293">
        <v>835</v>
      </c>
      <c r="D195" s="2">
        <v>907</v>
      </c>
      <c r="E195" s="2">
        <v>909</v>
      </c>
      <c r="F195" s="2">
        <v>920</v>
      </c>
      <c r="G195" s="2">
        <v>945</v>
      </c>
      <c r="H195" s="2">
        <v>951</v>
      </c>
      <c r="I195" s="2">
        <v>960</v>
      </c>
      <c r="J195" s="2">
        <v>981</v>
      </c>
      <c r="K195" s="2">
        <v>1000</v>
      </c>
      <c r="L195" s="2">
        <v>1024</v>
      </c>
      <c r="M195" s="2">
        <v>1217</v>
      </c>
      <c r="Y195" t="str">
        <f t="shared" ref="Y195" si="128">IF(EXACT(A194,UPPER(A194)),"Elected","Excluded")</f>
        <v>Elected</v>
      </c>
    </row>
    <row r="196" spans="1:26" x14ac:dyDescent="0.35">
      <c r="A196" s="291" t="s">
        <v>888</v>
      </c>
      <c r="B196" s="291" t="s">
        <v>31</v>
      </c>
      <c r="C196" s="293">
        <v>398</v>
      </c>
      <c r="D196" s="1">
        <v>61</v>
      </c>
      <c r="E196" s="1">
        <v>11</v>
      </c>
      <c r="F196" s="1">
        <v>33</v>
      </c>
      <c r="G196" s="1">
        <v>88</v>
      </c>
      <c r="H196" s="1">
        <v>17</v>
      </c>
      <c r="I196" s="1">
        <v>6</v>
      </c>
      <c r="J196" s="1">
        <v>42</v>
      </c>
      <c r="K196" s="1">
        <v>27</v>
      </c>
      <c r="L196" s="1">
        <v>241</v>
      </c>
      <c r="M196" s="1">
        <v>48</v>
      </c>
      <c r="X196" t="str">
        <f t="shared" si="112"/>
        <v>SD</v>
      </c>
      <c r="Z196" t="str">
        <f t="shared" ref="Z196" si="129">Y197</f>
        <v>Excluded</v>
      </c>
    </row>
    <row r="197" spans="1:26" x14ac:dyDescent="0.35">
      <c r="A197" s="291" t="s">
        <v>0</v>
      </c>
      <c r="B197" s="291" t="s">
        <v>0</v>
      </c>
      <c r="C197" s="293">
        <v>398</v>
      </c>
      <c r="D197" s="2">
        <v>459</v>
      </c>
      <c r="E197" s="2">
        <v>470</v>
      </c>
      <c r="F197" s="2">
        <v>503</v>
      </c>
      <c r="G197" s="2">
        <v>591</v>
      </c>
      <c r="H197" s="2">
        <v>608</v>
      </c>
      <c r="I197" s="2">
        <v>614</v>
      </c>
      <c r="J197" s="2">
        <v>656</v>
      </c>
      <c r="K197" s="2">
        <v>683</v>
      </c>
      <c r="L197" s="2">
        <v>924</v>
      </c>
      <c r="M197" s="2">
        <v>972</v>
      </c>
      <c r="Y197" t="str">
        <f t="shared" ref="Y197" si="130">IF(EXACT(A196,UPPER(A196)),"Elected","Excluded")</f>
        <v>Excluded</v>
      </c>
    </row>
    <row r="198" spans="1:26" x14ac:dyDescent="0.35">
      <c r="A198" s="291" t="s">
        <v>889</v>
      </c>
      <c r="B198" s="291" t="s">
        <v>33</v>
      </c>
      <c r="C198" s="293">
        <v>256</v>
      </c>
      <c r="D198" s="1">
        <v>23</v>
      </c>
      <c r="E198" s="1">
        <v>3</v>
      </c>
      <c r="F198" s="1">
        <v>5</v>
      </c>
      <c r="G198" s="1">
        <v>1</v>
      </c>
      <c r="H198" s="1">
        <v>-288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X198" t="str">
        <f t="shared" si="112"/>
        <v>SF</v>
      </c>
      <c r="Z198" t="str">
        <f t="shared" ref="Z198" si="131">Y199</f>
        <v>Excluded</v>
      </c>
    </row>
    <row r="199" spans="1:26" x14ac:dyDescent="0.35">
      <c r="A199" s="291" t="s">
        <v>0</v>
      </c>
      <c r="B199" s="291" t="s">
        <v>0</v>
      </c>
      <c r="C199" s="293">
        <v>256</v>
      </c>
      <c r="D199" s="2">
        <v>279</v>
      </c>
      <c r="E199" s="2">
        <v>282</v>
      </c>
      <c r="F199" s="2">
        <v>287</v>
      </c>
      <c r="G199" s="2">
        <v>288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Y199" t="str">
        <f t="shared" ref="Y199" si="132">IF(EXACT(A198,UPPER(A198)),"Elected","Excluded")</f>
        <v>Excluded</v>
      </c>
    </row>
    <row r="200" spans="1:26" x14ac:dyDescent="0.35">
      <c r="A200" s="291" t="s">
        <v>890</v>
      </c>
      <c r="B200" s="291" t="s">
        <v>31</v>
      </c>
      <c r="C200" s="293">
        <v>370</v>
      </c>
      <c r="D200" s="1">
        <v>43</v>
      </c>
      <c r="E200" s="1">
        <v>33</v>
      </c>
      <c r="F200" s="1">
        <v>16</v>
      </c>
      <c r="G200" s="1">
        <v>24</v>
      </c>
      <c r="H200" s="1">
        <v>13</v>
      </c>
      <c r="I200" s="1">
        <v>11</v>
      </c>
      <c r="J200" s="1">
        <v>48</v>
      </c>
      <c r="K200" s="1">
        <v>30</v>
      </c>
      <c r="L200" s="1">
        <v>-588</v>
      </c>
      <c r="M200" s="1">
        <v>0</v>
      </c>
      <c r="X200" t="str">
        <f t="shared" si="112"/>
        <v>PBP</v>
      </c>
      <c r="Z200" t="str">
        <f t="shared" ref="Z200" si="133">Y201</f>
        <v>Excluded</v>
      </c>
    </row>
    <row r="201" spans="1:26" x14ac:dyDescent="0.35">
      <c r="A201" s="291" t="s">
        <v>0</v>
      </c>
      <c r="B201" s="291" t="s">
        <v>0</v>
      </c>
      <c r="C201" s="293">
        <v>370</v>
      </c>
      <c r="D201" s="2">
        <v>413</v>
      </c>
      <c r="E201" s="2">
        <v>446</v>
      </c>
      <c r="F201" s="2">
        <v>462</v>
      </c>
      <c r="G201" s="2">
        <v>486</v>
      </c>
      <c r="H201" s="2">
        <v>499</v>
      </c>
      <c r="I201" s="2">
        <v>510</v>
      </c>
      <c r="J201" s="2">
        <v>558</v>
      </c>
      <c r="K201" s="2">
        <v>588</v>
      </c>
      <c r="L201" s="2">
        <v>0</v>
      </c>
      <c r="M201" s="2">
        <v>0</v>
      </c>
      <c r="Y201" t="str">
        <f t="shared" ref="Y201" si="134">IF(EXACT(A200,UPPER(A200)),"Elected","Excluded")</f>
        <v>Excluded</v>
      </c>
    </row>
    <row r="202" spans="1:26" x14ac:dyDescent="0.35">
      <c r="A202" s="291" t="s">
        <v>2731</v>
      </c>
      <c r="B202" s="291" t="s">
        <v>33</v>
      </c>
      <c r="C202" s="293">
        <v>822</v>
      </c>
      <c r="D202" s="1">
        <v>102</v>
      </c>
      <c r="E202" s="1">
        <v>7</v>
      </c>
      <c r="F202" s="1">
        <v>11</v>
      </c>
      <c r="G202" s="1">
        <v>19</v>
      </c>
      <c r="H202" s="1">
        <v>12</v>
      </c>
      <c r="I202" s="1">
        <v>5</v>
      </c>
      <c r="J202" s="1">
        <v>48</v>
      </c>
      <c r="K202" s="1">
        <v>199</v>
      </c>
      <c r="L202" s="1">
        <v>97</v>
      </c>
      <c r="M202" s="1">
        <v>74</v>
      </c>
      <c r="X202" t="str">
        <f t="shared" si="112"/>
        <v>ANT</v>
      </c>
      <c r="Z202" t="str">
        <f t="shared" ref="Z202" si="135">Y203</f>
        <v>Elected</v>
      </c>
    </row>
    <row r="203" spans="1:26" x14ac:dyDescent="0.35">
      <c r="A203" s="291" t="s">
        <v>0</v>
      </c>
      <c r="B203" s="291" t="s">
        <v>0</v>
      </c>
      <c r="C203" s="293">
        <v>822</v>
      </c>
      <c r="D203" s="2">
        <v>924</v>
      </c>
      <c r="E203" s="2">
        <v>931</v>
      </c>
      <c r="F203" s="2">
        <v>942</v>
      </c>
      <c r="G203" s="2">
        <v>961</v>
      </c>
      <c r="H203" s="2">
        <v>973</v>
      </c>
      <c r="I203" s="2">
        <v>978</v>
      </c>
      <c r="J203" s="2">
        <v>1026</v>
      </c>
      <c r="K203" s="2">
        <v>1225</v>
      </c>
      <c r="L203" s="2">
        <v>1322</v>
      </c>
      <c r="M203" s="2">
        <v>1396</v>
      </c>
      <c r="Y203" t="str">
        <f t="shared" ref="Y203" si="136">IF(EXACT(A202,UPPER(A202)),"Elected","Excluded")</f>
        <v>Elected</v>
      </c>
    </row>
    <row r="204" spans="1:26" x14ac:dyDescent="0.35">
      <c r="A204" s="291" t="s">
        <v>47</v>
      </c>
      <c r="B204" s="291" t="s">
        <v>0</v>
      </c>
      <c r="C204" s="292">
        <v>0</v>
      </c>
      <c r="D204" s="1">
        <f>(D176+D178+D180+D182+D184+D186+D188+D190+D192+D194+D196+D198+D200+D202)*(-1)</f>
        <v>0</v>
      </c>
      <c r="E204" s="1">
        <f t="shared" ref="E204:M204" si="137">(E176+E178+E180+E182+E184+E186+E188+E190+E192+E194+E196+E198+E200+E202)*(-1)</f>
        <v>10</v>
      </c>
      <c r="F204" s="1">
        <f t="shared" si="137"/>
        <v>14</v>
      </c>
      <c r="G204" s="1">
        <f t="shared" si="137"/>
        <v>25</v>
      </c>
      <c r="H204" s="1">
        <f t="shared" si="137"/>
        <v>18</v>
      </c>
      <c r="I204" s="1">
        <f t="shared" si="137"/>
        <v>27</v>
      </c>
      <c r="J204" s="1">
        <f t="shared" si="137"/>
        <v>112</v>
      </c>
      <c r="K204" s="1">
        <f t="shared" si="137"/>
        <v>236</v>
      </c>
      <c r="L204" s="1">
        <f t="shared" si="137"/>
        <v>174</v>
      </c>
      <c r="M204" s="1">
        <f t="shared" si="137"/>
        <v>286</v>
      </c>
    </row>
    <row r="205" spans="1:26" x14ac:dyDescent="0.35">
      <c r="A205" s="291" t="s">
        <v>0</v>
      </c>
      <c r="B205" s="291" t="s">
        <v>0</v>
      </c>
      <c r="C205" s="293">
        <v>0</v>
      </c>
      <c r="D205" s="2">
        <v>0</v>
      </c>
      <c r="E205" s="2">
        <v>10</v>
      </c>
      <c r="F205" s="2">
        <v>24</v>
      </c>
      <c r="G205" s="2">
        <v>49</v>
      </c>
      <c r="H205" s="2">
        <v>67</v>
      </c>
      <c r="I205" s="2">
        <v>94</v>
      </c>
      <c r="J205" s="2">
        <v>206</v>
      </c>
      <c r="K205" s="2">
        <v>442</v>
      </c>
      <c r="L205" s="2">
        <v>616</v>
      </c>
      <c r="M205" s="2">
        <v>902</v>
      </c>
    </row>
    <row r="206" spans="1:26" x14ac:dyDescent="0.35">
      <c r="A206" t="s">
        <v>48</v>
      </c>
      <c r="B206" t="s">
        <v>0</v>
      </c>
      <c r="C206" s="2">
        <v>8551</v>
      </c>
      <c r="D206" s="2">
        <v>8551</v>
      </c>
      <c r="E206" s="2">
        <v>8551</v>
      </c>
      <c r="F206" s="2">
        <v>8551</v>
      </c>
      <c r="G206" s="2">
        <v>8551</v>
      </c>
      <c r="H206" s="2">
        <v>8551</v>
      </c>
      <c r="I206" s="2">
        <v>8551</v>
      </c>
      <c r="J206" s="2">
        <v>8551</v>
      </c>
      <c r="K206" s="2">
        <v>8551</v>
      </c>
      <c r="L206" s="2">
        <v>8551</v>
      </c>
      <c r="M206" s="2">
        <v>8551</v>
      </c>
    </row>
    <row r="210" spans="1:37" x14ac:dyDescent="0.35">
      <c r="A210" t="s">
        <v>0</v>
      </c>
      <c r="B210" t="s">
        <v>0</v>
      </c>
      <c r="C210" t="s">
        <v>0</v>
      </c>
      <c r="D210" t="s">
        <v>0</v>
      </c>
      <c r="E210" t="s">
        <v>0</v>
      </c>
      <c r="F210" t="s">
        <v>0</v>
      </c>
      <c r="G210" t="s">
        <v>0</v>
      </c>
      <c r="H210" t="s">
        <v>0</v>
      </c>
    </row>
    <row r="211" spans="1:37" x14ac:dyDescent="0.35">
      <c r="A211" t="s">
        <v>0</v>
      </c>
      <c r="B211" t="s">
        <v>0</v>
      </c>
      <c r="C211" t="s">
        <v>0</v>
      </c>
      <c r="D211" t="s">
        <v>0</v>
      </c>
      <c r="E211" t="s">
        <v>0</v>
      </c>
      <c r="F211" t="s">
        <v>0</v>
      </c>
      <c r="G211" t="s">
        <v>0</v>
      </c>
      <c r="H211" t="s">
        <v>0</v>
      </c>
    </row>
    <row r="212" spans="1:37" x14ac:dyDescent="0.35">
      <c r="A212" t="s">
        <v>0</v>
      </c>
      <c r="B212" t="s">
        <v>0</v>
      </c>
      <c r="C212" t="s">
        <v>0</v>
      </c>
      <c r="D212" t="s">
        <v>0</v>
      </c>
      <c r="E212" t="s">
        <v>0</v>
      </c>
      <c r="F212" t="s">
        <v>0</v>
      </c>
      <c r="G212" t="s">
        <v>0</v>
      </c>
      <c r="H212" t="s">
        <v>0</v>
      </c>
    </row>
    <row r="213" spans="1:37" x14ac:dyDescent="0.35">
      <c r="A213" t="s">
        <v>0</v>
      </c>
      <c r="B213" t="s">
        <v>0</v>
      </c>
      <c r="C213" t="s">
        <v>0</v>
      </c>
      <c r="D213" t="s">
        <v>0</v>
      </c>
      <c r="E213" t="s">
        <v>0</v>
      </c>
      <c r="F213" t="s">
        <v>0</v>
      </c>
      <c r="G213" t="s">
        <v>0</v>
      </c>
      <c r="H213" t="s">
        <v>0</v>
      </c>
    </row>
    <row r="214" spans="1:37" x14ac:dyDescent="0.35">
      <c r="A214" t="s">
        <v>0</v>
      </c>
      <c r="B214" t="s">
        <v>0</v>
      </c>
      <c r="C214" t="s">
        <v>0</v>
      </c>
      <c r="D214" t="s">
        <v>0</v>
      </c>
      <c r="E214" t="s">
        <v>0</v>
      </c>
      <c r="F214" t="s">
        <v>0</v>
      </c>
      <c r="G214" t="s">
        <v>0</v>
      </c>
      <c r="H214" t="s">
        <v>0</v>
      </c>
    </row>
    <row r="215" spans="1:37" x14ac:dyDescent="0.35">
      <c r="A215" t="s">
        <v>0</v>
      </c>
      <c r="B215" t="s">
        <v>0</v>
      </c>
      <c r="C215" t="s">
        <v>0</v>
      </c>
      <c r="D215" t="s">
        <v>0</v>
      </c>
      <c r="E215" t="s">
        <v>0</v>
      </c>
      <c r="F215" t="s">
        <v>0</v>
      </c>
      <c r="G215" t="s">
        <v>0</v>
      </c>
      <c r="H215" t="s">
        <v>0</v>
      </c>
    </row>
    <row r="216" spans="1:37" x14ac:dyDescent="0.35">
      <c r="A216" t="s">
        <v>0</v>
      </c>
      <c r="B216" t="s">
        <v>0</v>
      </c>
      <c r="C216" t="s">
        <v>0</v>
      </c>
      <c r="D216" t="s">
        <v>0</v>
      </c>
      <c r="E216" t="s">
        <v>0</v>
      </c>
      <c r="F216" t="s">
        <v>0</v>
      </c>
      <c r="G216" t="s">
        <v>0</v>
      </c>
      <c r="H216" t="s">
        <v>0</v>
      </c>
    </row>
    <row r="217" spans="1:37" x14ac:dyDescent="0.35">
      <c r="A217" s="291" t="s">
        <v>95</v>
      </c>
      <c r="B217" s="291" t="s">
        <v>2</v>
      </c>
      <c r="C217" s="291" t="s">
        <v>3</v>
      </c>
      <c r="D217" t="s">
        <v>4</v>
      </c>
      <c r="E217" t="s">
        <v>5</v>
      </c>
      <c r="F217" t="s">
        <v>6</v>
      </c>
      <c r="G217" t="s">
        <v>7</v>
      </c>
      <c r="H217" t="s">
        <v>8</v>
      </c>
    </row>
    <row r="218" spans="1:37" ht="15.5" x14ac:dyDescent="0.35">
      <c r="A218" s="291" t="s">
        <v>0</v>
      </c>
      <c r="B218" s="291" t="s">
        <v>0</v>
      </c>
      <c r="C218" s="291" t="s">
        <v>17</v>
      </c>
      <c r="D218" t="s">
        <v>891</v>
      </c>
      <c r="E218" t="s">
        <v>892</v>
      </c>
      <c r="F218" t="s">
        <v>893</v>
      </c>
      <c r="G218" t="s">
        <v>894</v>
      </c>
      <c r="H218" t="s">
        <v>895</v>
      </c>
      <c r="X218" s="257" t="s">
        <v>2681</v>
      </c>
      <c r="AB218" t="s">
        <v>2526</v>
      </c>
      <c r="AC218" t="s">
        <v>2525</v>
      </c>
      <c r="AD218" t="s">
        <v>2524</v>
      </c>
      <c r="AE218" t="s">
        <v>2523</v>
      </c>
      <c r="AF218" t="s">
        <v>759</v>
      </c>
      <c r="AG218" t="s">
        <v>2522</v>
      </c>
      <c r="AH218" t="s">
        <v>2521</v>
      </c>
      <c r="AI218" t="s">
        <v>2520</v>
      </c>
      <c r="AJ218" t="s">
        <v>2519</v>
      </c>
      <c r="AK218" t="s">
        <v>2518</v>
      </c>
    </row>
    <row r="219" spans="1:37" x14ac:dyDescent="0.35">
      <c r="A219" s="291" t="s">
        <v>2707</v>
      </c>
      <c r="B219" s="291" t="s">
        <v>33</v>
      </c>
      <c r="C219" s="293">
        <v>1399</v>
      </c>
      <c r="D219" s="1">
        <v>98</v>
      </c>
      <c r="E219" s="1">
        <v>194</v>
      </c>
      <c r="F219" s="1">
        <v>3</v>
      </c>
      <c r="G219" s="1">
        <v>184</v>
      </c>
      <c r="H219" s="1">
        <v>73</v>
      </c>
      <c r="X219" t="str">
        <f>LEFT(MID(A219,FIND("(",A219)+1,LEN(A219)),FIND(")",MID(A219,FIND("(",A219)+1,LEN(A219)))-1)</f>
        <v>NON-P</v>
      </c>
      <c r="Z219" t="str">
        <f>Y220</f>
        <v>Elected</v>
      </c>
      <c r="AB219">
        <v>5</v>
      </c>
      <c r="AC219" s="238">
        <v>26494</v>
      </c>
      <c r="AD219" s="238">
        <f>AH219+AF219</f>
        <v>12408</v>
      </c>
      <c r="AE219" s="227">
        <f>SUM(AD219/AC219*100)</f>
        <v>46.833245263078432</v>
      </c>
      <c r="AF219">
        <v>157</v>
      </c>
      <c r="AG219" s="227">
        <f>SUM(AF219/AC219*100)</f>
        <v>0.59258700083037674</v>
      </c>
      <c r="AH219" s="238">
        <v>12251</v>
      </c>
      <c r="AI219">
        <v>11</v>
      </c>
      <c r="AJ219">
        <v>3</v>
      </c>
      <c r="AK219" s="227">
        <f>SUM(AJ219/AI219*100)</f>
        <v>27.27272727272727</v>
      </c>
    </row>
    <row r="220" spans="1:37" x14ac:dyDescent="0.35">
      <c r="A220" s="291" t="s">
        <v>0</v>
      </c>
      <c r="B220" s="291" t="s">
        <v>0</v>
      </c>
      <c r="C220" s="293">
        <v>1399</v>
      </c>
      <c r="D220" s="2">
        <v>1497</v>
      </c>
      <c r="E220" s="2">
        <v>1691</v>
      </c>
      <c r="F220" s="2">
        <v>1694</v>
      </c>
      <c r="G220" s="2">
        <v>1878</v>
      </c>
      <c r="H220" s="2">
        <v>1951</v>
      </c>
      <c r="Y220" t="str">
        <f>IF(EXACT(A219,UPPER(A219)),"Elected","Excluded")</f>
        <v>Elected</v>
      </c>
    </row>
    <row r="221" spans="1:37" x14ac:dyDescent="0.35">
      <c r="A221" s="291" t="s">
        <v>896</v>
      </c>
      <c r="B221" s="291" t="s">
        <v>33</v>
      </c>
      <c r="C221" s="293">
        <v>1137</v>
      </c>
      <c r="D221" s="1">
        <v>250</v>
      </c>
      <c r="E221" s="1">
        <v>52</v>
      </c>
      <c r="F221" s="1">
        <v>1</v>
      </c>
      <c r="G221" s="1">
        <v>60</v>
      </c>
      <c r="H221" s="1">
        <v>189</v>
      </c>
      <c r="X221" t="str">
        <f t="shared" ref="X221:X239" si="138">LEFT(MID(A221,FIND("(",A221)+1,LEN(A221)),FIND(")",MID(A221,FIND("(",A221)+1,LEN(A221)))-1)</f>
        <v>FF</v>
      </c>
      <c r="Z221" t="str">
        <f>Y222</f>
        <v>Excluded</v>
      </c>
      <c r="AC221" t="s">
        <v>3692</v>
      </c>
      <c r="AD221" t="s">
        <v>3693</v>
      </c>
    </row>
    <row r="222" spans="1:37" x14ac:dyDescent="0.35">
      <c r="A222" s="291" t="s">
        <v>0</v>
      </c>
      <c r="B222" s="291" t="s">
        <v>0</v>
      </c>
      <c r="C222" s="293">
        <v>1137</v>
      </c>
      <c r="D222" s="2">
        <v>1387</v>
      </c>
      <c r="E222" s="2">
        <v>1439</v>
      </c>
      <c r="F222" s="2">
        <v>1440</v>
      </c>
      <c r="G222" s="2">
        <v>1500</v>
      </c>
      <c r="H222" s="2">
        <v>1689</v>
      </c>
      <c r="Y222" t="str">
        <f t="shared" ref="Y222" si="139">IF(EXACT(A221,UPPER(A221)),"Elected","Excluded")</f>
        <v>Excluded</v>
      </c>
      <c r="AC222">
        <v>5</v>
      </c>
      <c r="AD222">
        <v>3</v>
      </c>
    </row>
    <row r="223" spans="1:37" x14ac:dyDescent="0.35">
      <c r="A223" s="291" t="s">
        <v>897</v>
      </c>
      <c r="B223" s="291" t="s">
        <v>33</v>
      </c>
      <c r="C223" s="293">
        <v>1387</v>
      </c>
      <c r="D223" s="1">
        <v>215</v>
      </c>
      <c r="E223" s="1">
        <v>69</v>
      </c>
      <c r="F223" s="1">
        <v>5</v>
      </c>
      <c r="G223" s="1">
        <v>55</v>
      </c>
      <c r="H223" s="1">
        <v>270</v>
      </c>
      <c r="X223" t="str">
        <f t="shared" si="138"/>
        <v>FG</v>
      </c>
      <c r="Z223" t="str">
        <f t="shared" ref="Z223" si="140">Y224</f>
        <v>Elected</v>
      </c>
    </row>
    <row r="224" spans="1:37" x14ac:dyDescent="0.35">
      <c r="A224" s="291" t="s">
        <v>0</v>
      </c>
      <c r="B224" s="291" t="s">
        <v>0</v>
      </c>
      <c r="C224" s="293">
        <v>1387</v>
      </c>
      <c r="D224" s="2">
        <v>1602</v>
      </c>
      <c r="E224" s="2">
        <v>1671</v>
      </c>
      <c r="F224" s="2">
        <v>1676</v>
      </c>
      <c r="G224" s="2">
        <v>1731</v>
      </c>
      <c r="H224" s="2">
        <v>2001</v>
      </c>
      <c r="Y224" t="str">
        <f t="shared" ref="Y224" si="141">IF(EXACT(A223,UPPER(A223)),"Elected","Excluded")</f>
        <v>Elected</v>
      </c>
    </row>
    <row r="225" spans="1:26" x14ac:dyDescent="0.35">
      <c r="A225" s="291" t="s">
        <v>898</v>
      </c>
      <c r="B225" s="291" t="s">
        <v>33</v>
      </c>
      <c r="C225" s="293">
        <v>905</v>
      </c>
      <c r="D225" s="1">
        <v>31</v>
      </c>
      <c r="E225" s="1">
        <v>32</v>
      </c>
      <c r="F225" s="1">
        <v>3</v>
      </c>
      <c r="G225" s="1">
        <v>40</v>
      </c>
      <c r="H225" s="1">
        <v>-1011</v>
      </c>
      <c r="X225" t="str">
        <f t="shared" si="138"/>
        <v>FF</v>
      </c>
      <c r="Z225" t="str">
        <f t="shared" ref="Z225" si="142">Y226</f>
        <v>Excluded</v>
      </c>
    </row>
    <row r="226" spans="1:26" x14ac:dyDescent="0.35">
      <c r="A226" s="291" t="s">
        <v>0</v>
      </c>
      <c r="B226" s="291" t="s">
        <v>0</v>
      </c>
      <c r="C226" s="293">
        <v>905</v>
      </c>
      <c r="D226" s="2">
        <v>936</v>
      </c>
      <c r="E226" s="2">
        <v>968</v>
      </c>
      <c r="F226" s="2">
        <v>971</v>
      </c>
      <c r="G226" s="2">
        <v>1011</v>
      </c>
      <c r="H226" s="2">
        <v>0</v>
      </c>
      <c r="Y226" t="str">
        <f t="shared" ref="Y226" si="143">IF(EXACT(A225,UPPER(A225)),"Elected","Excluded")</f>
        <v>Excluded</v>
      </c>
    </row>
    <row r="227" spans="1:26" x14ac:dyDescent="0.35">
      <c r="A227" s="291" t="s">
        <v>2724</v>
      </c>
      <c r="B227" s="291" t="s">
        <v>31</v>
      </c>
      <c r="C227" s="293">
        <v>1716</v>
      </c>
      <c r="D227" s="1">
        <v>236</v>
      </c>
      <c r="E227" s="1">
        <v>116</v>
      </c>
      <c r="F227" s="1">
        <v>-26</v>
      </c>
      <c r="G227" s="1">
        <v>0</v>
      </c>
      <c r="H227" s="1">
        <v>0</v>
      </c>
      <c r="X227" t="str">
        <f t="shared" si="138"/>
        <v>LAB</v>
      </c>
      <c r="Z227" t="str">
        <f>Y228</f>
        <v>Elected</v>
      </c>
    </row>
    <row r="228" spans="1:26" x14ac:dyDescent="0.35">
      <c r="A228" s="291" t="s">
        <v>0</v>
      </c>
      <c r="B228" s="291" t="s">
        <v>0</v>
      </c>
      <c r="C228" s="293">
        <v>1716</v>
      </c>
      <c r="D228" s="2">
        <v>1952</v>
      </c>
      <c r="E228" s="2">
        <v>2068</v>
      </c>
      <c r="F228" s="2">
        <v>2042</v>
      </c>
      <c r="G228" s="2">
        <v>2042</v>
      </c>
      <c r="H228" s="2">
        <v>2042</v>
      </c>
      <c r="Y228" t="str">
        <f t="shared" ref="Y228" si="144">IF(EXACT(A227,UPPER(A227)),"Elected","Excluded")</f>
        <v>Elected</v>
      </c>
    </row>
    <row r="229" spans="1:26" x14ac:dyDescent="0.35">
      <c r="A229" s="291" t="s">
        <v>2695</v>
      </c>
      <c r="B229" s="291" t="s">
        <v>31</v>
      </c>
      <c r="C229" s="293">
        <v>107</v>
      </c>
      <c r="D229" s="1">
        <v>17</v>
      </c>
      <c r="E229" s="1">
        <v>-124</v>
      </c>
      <c r="F229" s="1">
        <v>0</v>
      </c>
      <c r="G229" s="1">
        <v>0</v>
      </c>
      <c r="H229" s="1">
        <v>0</v>
      </c>
      <c r="X229" t="str">
        <f t="shared" si="138"/>
        <v>NON-P</v>
      </c>
      <c r="Z229" t="str">
        <f t="shared" ref="Z229" si="145">Y230</f>
        <v>Excluded</v>
      </c>
    </row>
    <row r="230" spans="1:26" x14ac:dyDescent="0.35">
      <c r="A230" s="291" t="s">
        <v>0</v>
      </c>
      <c r="B230" s="291" t="s">
        <v>0</v>
      </c>
      <c r="C230" s="293">
        <v>107</v>
      </c>
      <c r="D230" s="2">
        <v>124</v>
      </c>
      <c r="E230" s="2">
        <v>0</v>
      </c>
      <c r="F230" s="2">
        <v>0</v>
      </c>
      <c r="G230" s="2">
        <v>0</v>
      </c>
      <c r="H230" s="2">
        <v>0</v>
      </c>
      <c r="Y230" t="str">
        <f t="shared" ref="Y230" si="146">IF(EXACT(A229,UPPER(A229)),"Elected","Excluded")</f>
        <v>Excluded</v>
      </c>
    </row>
    <row r="231" spans="1:26" x14ac:dyDescent="0.35">
      <c r="A231" s="291" t="s">
        <v>899</v>
      </c>
      <c r="B231" s="291" t="s">
        <v>33</v>
      </c>
      <c r="C231" s="293">
        <v>1076</v>
      </c>
      <c r="D231" s="1">
        <v>82</v>
      </c>
      <c r="E231" s="1">
        <v>152</v>
      </c>
      <c r="F231" s="1">
        <v>13</v>
      </c>
      <c r="G231" s="1">
        <v>295</v>
      </c>
      <c r="H231" s="1">
        <v>373</v>
      </c>
      <c r="X231" t="str">
        <f t="shared" si="138"/>
        <v>SD</v>
      </c>
      <c r="Z231" t="str">
        <f t="shared" ref="Z231" si="147">Y232</f>
        <v>Elected</v>
      </c>
    </row>
    <row r="232" spans="1:26" x14ac:dyDescent="0.35">
      <c r="A232" s="291" t="s">
        <v>0</v>
      </c>
      <c r="B232" s="291" t="s">
        <v>0</v>
      </c>
      <c r="C232" s="293">
        <v>1076</v>
      </c>
      <c r="D232" s="2">
        <v>1158</v>
      </c>
      <c r="E232" s="2">
        <v>1310</v>
      </c>
      <c r="F232" s="2">
        <v>1323</v>
      </c>
      <c r="G232" s="2">
        <v>1618</v>
      </c>
      <c r="H232" s="2">
        <v>1991</v>
      </c>
      <c r="Y232" t="str">
        <f t="shared" ref="Y232" si="148">IF(EXACT(A231,UPPER(A231)),"Elected","Excluded")</f>
        <v>Elected</v>
      </c>
    </row>
    <row r="233" spans="1:26" x14ac:dyDescent="0.35">
      <c r="A233" s="291" t="s">
        <v>2708</v>
      </c>
      <c r="B233" s="291" t="s">
        <v>33</v>
      </c>
      <c r="C233" s="293">
        <v>272</v>
      </c>
      <c r="D233" s="1">
        <v>15</v>
      </c>
      <c r="E233" s="1">
        <v>-287</v>
      </c>
      <c r="F233" s="1">
        <v>0</v>
      </c>
      <c r="G233" s="1">
        <v>0</v>
      </c>
      <c r="H233" s="1">
        <v>0</v>
      </c>
      <c r="X233" t="str">
        <f t="shared" si="138"/>
        <v>NON-P</v>
      </c>
      <c r="Z233" t="str">
        <f t="shared" ref="Z233" si="149">Y234</f>
        <v>Excluded</v>
      </c>
    </row>
    <row r="234" spans="1:26" x14ac:dyDescent="0.35">
      <c r="A234" s="291" t="s">
        <v>0</v>
      </c>
      <c r="B234" s="291" t="s">
        <v>0</v>
      </c>
      <c r="C234" s="293">
        <v>272</v>
      </c>
      <c r="D234" s="2">
        <v>287</v>
      </c>
      <c r="E234" s="2">
        <v>0</v>
      </c>
      <c r="F234" s="2">
        <v>0</v>
      </c>
      <c r="G234" s="2">
        <v>0</v>
      </c>
      <c r="H234" s="2">
        <v>0</v>
      </c>
      <c r="Y234" t="str">
        <f t="shared" ref="Y234" si="150">IF(EXACT(A233,UPPER(A233)),"Elected","Excluded")</f>
        <v>Excluded</v>
      </c>
    </row>
    <row r="235" spans="1:26" x14ac:dyDescent="0.35">
      <c r="A235" s="291" t="s">
        <v>2725</v>
      </c>
      <c r="B235" s="291" t="s">
        <v>33</v>
      </c>
      <c r="C235" s="293">
        <v>3185</v>
      </c>
      <c r="D235" s="1">
        <v>-1143</v>
      </c>
      <c r="E235" s="1">
        <v>0</v>
      </c>
      <c r="F235" s="1">
        <v>0</v>
      </c>
      <c r="G235" s="1">
        <v>0</v>
      </c>
      <c r="H235" s="1">
        <v>0</v>
      </c>
      <c r="X235" t="str">
        <f>LEFT(MID(A235,FIND("(",A235)+1,LEN(A235)),FIND(")",MID(A235,FIND("(",A235)+1,LEN(A235)))-1)</f>
        <v>LAB</v>
      </c>
      <c r="Z235" t="str">
        <f t="shared" ref="Z235" si="151">Y236</f>
        <v>Elected</v>
      </c>
    </row>
    <row r="236" spans="1:26" x14ac:dyDescent="0.35">
      <c r="A236" s="291" t="s">
        <v>0</v>
      </c>
      <c r="B236" s="291" t="s">
        <v>0</v>
      </c>
      <c r="C236" s="293">
        <v>3185</v>
      </c>
      <c r="D236" s="2">
        <v>2042</v>
      </c>
      <c r="E236" s="2">
        <v>2042</v>
      </c>
      <c r="F236" s="2">
        <v>2042</v>
      </c>
      <c r="G236" s="2">
        <v>2042</v>
      </c>
      <c r="H236" s="2">
        <v>2042</v>
      </c>
      <c r="Y236" t="str">
        <f t="shared" ref="Y236" si="152">IF(EXACT(A235,UPPER(A235)),"Elected","Excluded")</f>
        <v>Elected</v>
      </c>
    </row>
    <row r="237" spans="1:26" x14ac:dyDescent="0.35">
      <c r="A237" s="291" t="s">
        <v>900</v>
      </c>
      <c r="B237" s="291" t="s">
        <v>33</v>
      </c>
      <c r="C237" s="293">
        <v>747</v>
      </c>
      <c r="D237" s="1">
        <v>141</v>
      </c>
      <c r="E237" s="1">
        <v>57</v>
      </c>
      <c r="F237" s="1">
        <v>1</v>
      </c>
      <c r="G237" s="1">
        <v>-946</v>
      </c>
      <c r="H237" s="1">
        <v>0</v>
      </c>
      <c r="X237" t="str">
        <f t="shared" si="138"/>
        <v>SF</v>
      </c>
      <c r="Z237" t="str">
        <f t="shared" ref="Z237" si="153">Y238</f>
        <v>Excluded</v>
      </c>
    </row>
    <row r="238" spans="1:26" x14ac:dyDescent="0.35">
      <c r="A238" s="291" t="s">
        <v>0</v>
      </c>
      <c r="B238" s="291" t="s">
        <v>0</v>
      </c>
      <c r="C238" s="293">
        <v>747</v>
      </c>
      <c r="D238" s="2">
        <v>888</v>
      </c>
      <c r="E238" s="2">
        <v>945</v>
      </c>
      <c r="F238" s="2">
        <v>946</v>
      </c>
      <c r="G238" s="2">
        <v>0</v>
      </c>
      <c r="H238" s="2">
        <v>0</v>
      </c>
      <c r="Y238" t="str">
        <f t="shared" ref="Y238" si="154">IF(EXACT(A237,UPPER(A237)),"Elected","Excluded")</f>
        <v>Excluded</v>
      </c>
    </row>
    <row r="239" spans="1:26" x14ac:dyDescent="0.35">
      <c r="A239" s="291" t="s">
        <v>2717</v>
      </c>
      <c r="B239" s="291" t="s">
        <v>31</v>
      </c>
      <c r="C239" s="293">
        <v>320</v>
      </c>
      <c r="D239" s="1">
        <v>58</v>
      </c>
      <c r="E239" s="1">
        <v>-378</v>
      </c>
      <c r="F239" s="1">
        <v>0</v>
      </c>
      <c r="G239" s="1">
        <v>0</v>
      </c>
      <c r="H239" s="1">
        <v>0</v>
      </c>
      <c r="X239" t="str">
        <f t="shared" si="138"/>
        <v>GRN</v>
      </c>
      <c r="Z239" t="str">
        <f t="shared" ref="Z239" si="155">Y240</f>
        <v>Excluded</v>
      </c>
    </row>
    <row r="240" spans="1:26" x14ac:dyDescent="0.35">
      <c r="A240" s="291" t="s">
        <v>0</v>
      </c>
      <c r="B240" s="291" t="s">
        <v>0</v>
      </c>
      <c r="C240" s="293">
        <v>320</v>
      </c>
      <c r="D240" s="2">
        <v>378</v>
      </c>
      <c r="E240" s="2">
        <v>0</v>
      </c>
      <c r="F240" s="2">
        <v>0</v>
      </c>
      <c r="G240" s="2">
        <v>0</v>
      </c>
      <c r="H240" s="2">
        <v>0</v>
      </c>
      <c r="Y240" t="str">
        <f t="shared" ref="Y240" si="156">IF(EXACT(A239,UPPER(A239)),"Elected","Excluded")</f>
        <v>Excluded</v>
      </c>
    </row>
    <row r="241" spans="1:37" x14ac:dyDescent="0.35">
      <c r="A241" s="291" t="s">
        <v>47</v>
      </c>
      <c r="B241" s="291" t="s">
        <v>0</v>
      </c>
      <c r="C241" s="292">
        <v>0</v>
      </c>
      <c r="D241" s="1">
        <f>(D219+D221+D223+D225+D227+D229+D231+D233+D235+D237+D239)*(-1)</f>
        <v>0</v>
      </c>
      <c r="E241" s="1">
        <f t="shared" ref="E241:H241" si="157">(E219+E221+E223+E225+E227+E229+E231+E233+E235+E237+E239)*(-1)</f>
        <v>117</v>
      </c>
      <c r="F241" s="1">
        <f t="shared" si="157"/>
        <v>0</v>
      </c>
      <c r="G241" s="1">
        <f t="shared" si="157"/>
        <v>312</v>
      </c>
      <c r="H241" s="1">
        <f t="shared" si="157"/>
        <v>106</v>
      </c>
    </row>
    <row r="242" spans="1:37" x14ac:dyDescent="0.35">
      <c r="A242" s="291" t="s">
        <v>0</v>
      </c>
      <c r="B242" s="291" t="s">
        <v>0</v>
      </c>
      <c r="C242" s="293">
        <v>0</v>
      </c>
      <c r="D242" s="2">
        <v>0</v>
      </c>
      <c r="E242" s="2">
        <v>117</v>
      </c>
      <c r="F242" s="2">
        <v>117</v>
      </c>
      <c r="G242" s="2">
        <v>429</v>
      </c>
      <c r="H242" s="2">
        <v>535</v>
      </c>
    </row>
    <row r="243" spans="1:37" x14ac:dyDescent="0.35">
      <c r="A243" t="s">
        <v>48</v>
      </c>
      <c r="B243" t="s">
        <v>0</v>
      </c>
      <c r="C243" s="2">
        <v>12251</v>
      </c>
      <c r="D243" s="2">
        <v>12251</v>
      </c>
      <c r="E243" s="2">
        <v>12251</v>
      </c>
      <c r="F243" s="2">
        <v>12251</v>
      </c>
      <c r="G243" s="2">
        <v>12251</v>
      </c>
      <c r="H243" s="2">
        <v>12251</v>
      </c>
    </row>
    <row r="247" spans="1:37" x14ac:dyDescent="0.35">
      <c r="A247" t="s">
        <v>0</v>
      </c>
      <c r="B247" t="s">
        <v>0</v>
      </c>
      <c r="C247" t="s">
        <v>0</v>
      </c>
      <c r="D247" t="s">
        <v>0</v>
      </c>
      <c r="E247" t="s">
        <v>0</v>
      </c>
      <c r="F247" t="s">
        <v>0</v>
      </c>
      <c r="G247" t="s">
        <v>0</v>
      </c>
      <c r="H247" t="s">
        <v>0</v>
      </c>
      <c r="I247" t="s">
        <v>0</v>
      </c>
      <c r="J247" t="s">
        <v>0</v>
      </c>
      <c r="K247" t="s">
        <v>0</v>
      </c>
      <c r="L247" t="s">
        <v>0</v>
      </c>
    </row>
    <row r="248" spans="1:37" x14ac:dyDescent="0.35">
      <c r="A248" t="s">
        <v>0</v>
      </c>
      <c r="B248" t="s">
        <v>0</v>
      </c>
      <c r="C248" t="s">
        <v>0</v>
      </c>
      <c r="D248" t="s">
        <v>0</v>
      </c>
      <c r="E248" t="s">
        <v>0</v>
      </c>
      <c r="F248" t="s">
        <v>0</v>
      </c>
      <c r="G248" t="s">
        <v>0</v>
      </c>
      <c r="H248" t="s">
        <v>0</v>
      </c>
      <c r="I248" t="s">
        <v>0</v>
      </c>
      <c r="J248" t="s">
        <v>0</v>
      </c>
      <c r="K248" t="s">
        <v>0</v>
      </c>
      <c r="L248" t="s">
        <v>0</v>
      </c>
    </row>
    <row r="249" spans="1:37" x14ac:dyDescent="0.35">
      <c r="A249" t="s">
        <v>0</v>
      </c>
      <c r="B249" t="s">
        <v>0</v>
      </c>
      <c r="C249" t="s">
        <v>0</v>
      </c>
      <c r="D249" t="s">
        <v>0</v>
      </c>
      <c r="E249" t="s">
        <v>0</v>
      </c>
      <c r="F249" t="s">
        <v>0</v>
      </c>
      <c r="G249" t="s">
        <v>0</v>
      </c>
      <c r="H249" t="s">
        <v>0</v>
      </c>
      <c r="I249" t="s">
        <v>0</v>
      </c>
      <c r="J249" t="s">
        <v>0</v>
      </c>
      <c r="K249" t="s">
        <v>0</v>
      </c>
      <c r="L249" t="s">
        <v>0</v>
      </c>
    </row>
    <row r="250" spans="1:37" x14ac:dyDescent="0.35">
      <c r="A250" t="s">
        <v>0</v>
      </c>
      <c r="B250" t="s">
        <v>0</v>
      </c>
      <c r="C250" t="s">
        <v>0</v>
      </c>
      <c r="D250" t="s">
        <v>0</v>
      </c>
      <c r="E250" t="s">
        <v>0</v>
      </c>
      <c r="F250" t="s">
        <v>0</v>
      </c>
      <c r="G250" t="s">
        <v>0</v>
      </c>
      <c r="H250" t="s">
        <v>0</v>
      </c>
      <c r="I250" t="s">
        <v>0</v>
      </c>
      <c r="J250" t="s">
        <v>0</v>
      </c>
      <c r="K250" t="s">
        <v>0</v>
      </c>
      <c r="L250" t="s">
        <v>0</v>
      </c>
    </row>
    <row r="251" spans="1:37" x14ac:dyDescent="0.35">
      <c r="A251" t="s">
        <v>0</v>
      </c>
      <c r="B251" t="s">
        <v>0</v>
      </c>
      <c r="C251" t="s">
        <v>0</v>
      </c>
      <c r="D251" t="s">
        <v>0</v>
      </c>
      <c r="E251" t="s">
        <v>0</v>
      </c>
      <c r="F251" t="s">
        <v>0</v>
      </c>
      <c r="G251" t="s">
        <v>0</v>
      </c>
      <c r="H251" t="s">
        <v>0</v>
      </c>
      <c r="I251" t="s">
        <v>0</v>
      </c>
      <c r="J251" t="s">
        <v>0</v>
      </c>
      <c r="K251" t="s">
        <v>0</v>
      </c>
      <c r="L251" t="s">
        <v>0</v>
      </c>
    </row>
    <row r="252" spans="1:37" x14ac:dyDescent="0.35">
      <c r="A252" t="s">
        <v>0</v>
      </c>
      <c r="B252" t="s">
        <v>0</v>
      </c>
      <c r="C252" t="s">
        <v>0</v>
      </c>
      <c r="D252" t="s">
        <v>0</v>
      </c>
      <c r="E252" t="s">
        <v>0</v>
      </c>
      <c r="F252" t="s">
        <v>0</v>
      </c>
      <c r="G252" t="s">
        <v>0</v>
      </c>
      <c r="H252" t="s">
        <v>0</v>
      </c>
      <c r="I252" t="s">
        <v>0</v>
      </c>
      <c r="J252" t="s">
        <v>0</v>
      </c>
      <c r="K252" t="s">
        <v>0</v>
      </c>
      <c r="L252" t="s">
        <v>0</v>
      </c>
    </row>
    <row r="253" spans="1:37" x14ac:dyDescent="0.35">
      <c r="A253" t="s">
        <v>0</v>
      </c>
      <c r="B253" t="s">
        <v>0</v>
      </c>
      <c r="C253" t="s">
        <v>0</v>
      </c>
      <c r="D253" t="s">
        <v>0</v>
      </c>
      <c r="E253" t="s">
        <v>0</v>
      </c>
      <c r="F253" t="s">
        <v>0</v>
      </c>
      <c r="G253" t="s">
        <v>0</v>
      </c>
      <c r="H253" t="s">
        <v>0</v>
      </c>
      <c r="I253" t="s">
        <v>0</v>
      </c>
      <c r="J253" t="s">
        <v>0</v>
      </c>
      <c r="K253" t="s">
        <v>0</v>
      </c>
      <c r="L253" t="s">
        <v>0</v>
      </c>
    </row>
    <row r="254" spans="1:37" x14ac:dyDescent="0.35">
      <c r="A254" s="291" t="s">
        <v>79</v>
      </c>
      <c r="B254" s="291" t="s">
        <v>2</v>
      </c>
      <c r="C254" s="291" t="s">
        <v>3</v>
      </c>
      <c r="D254" t="s">
        <v>4</v>
      </c>
      <c r="E254" t="s">
        <v>5</v>
      </c>
      <c r="F254" t="s">
        <v>6</v>
      </c>
      <c r="G254" t="s">
        <v>7</v>
      </c>
      <c r="H254" t="s">
        <v>8</v>
      </c>
      <c r="I254" t="s">
        <v>9</v>
      </c>
      <c r="J254" t="s">
        <v>10</v>
      </c>
      <c r="K254" t="s">
        <v>11</v>
      </c>
      <c r="L254" t="s">
        <v>12</v>
      </c>
    </row>
    <row r="255" spans="1:37" ht="15.5" x14ac:dyDescent="0.35">
      <c r="A255" s="291" t="s">
        <v>0</v>
      </c>
      <c r="B255" s="291" t="s">
        <v>0</v>
      </c>
      <c r="C255" s="291" t="s">
        <v>17</v>
      </c>
      <c r="D255" t="s">
        <v>901</v>
      </c>
      <c r="E255" t="s">
        <v>902</v>
      </c>
      <c r="F255" t="s">
        <v>903</v>
      </c>
      <c r="G255" t="s">
        <v>904</v>
      </c>
      <c r="H255" t="s">
        <v>905</v>
      </c>
      <c r="I255" t="s">
        <v>906</v>
      </c>
      <c r="J255" t="s">
        <v>907</v>
      </c>
      <c r="K255" t="s">
        <v>908</v>
      </c>
      <c r="L255" t="s">
        <v>909</v>
      </c>
      <c r="X255" s="257" t="s">
        <v>2681</v>
      </c>
      <c r="AB255" t="s">
        <v>2526</v>
      </c>
      <c r="AC255" t="s">
        <v>2525</v>
      </c>
      <c r="AD255" t="s">
        <v>2524</v>
      </c>
      <c r="AE255" t="s">
        <v>2523</v>
      </c>
      <c r="AF255" t="s">
        <v>759</v>
      </c>
      <c r="AG255" t="s">
        <v>2522</v>
      </c>
      <c r="AH255" t="s">
        <v>2521</v>
      </c>
      <c r="AI255" t="s">
        <v>2520</v>
      </c>
      <c r="AJ255" t="s">
        <v>2519</v>
      </c>
      <c r="AK255" t="s">
        <v>2518</v>
      </c>
    </row>
    <row r="256" spans="1:37" x14ac:dyDescent="0.35">
      <c r="A256" s="291" t="s">
        <v>910</v>
      </c>
      <c r="B256" s="291" t="s">
        <v>31</v>
      </c>
      <c r="C256" s="293">
        <v>881</v>
      </c>
      <c r="D256" s="1">
        <v>31</v>
      </c>
      <c r="E256" s="1">
        <v>3</v>
      </c>
      <c r="F256" s="1">
        <v>128</v>
      </c>
      <c r="G256" s="1">
        <v>3</v>
      </c>
      <c r="H256" s="1">
        <v>90</v>
      </c>
      <c r="I256" s="1">
        <v>48</v>
      </c>
      <c r="J256" s="1">
        <v>7</v>
      </c>
      <c r="K256" s="1">
        <v>64</v>
      </c>
      <c r="L256" s="1">
        <v>4</v>
      </c>
      <c r="X256" t="str">
        <f>LEFT(MID(A256,FIND("(",A256)+1,LEN(A256)),FIND(")",MID(A256,FIND("(",A256)+1,LEN(A256)))-1)</f>
        <v>SF</v>
      </c>
      <c r="Z256" t="str">
        <f t="shared" ref="Z256" si="158">Y257</f>
        <v>Elected</v>
      </c>
      <c r="AB256">
        <v>7</v>
      </c>
      <c r="AC256" s="238">
        <v>34071</v>
      </c>
      <c r="AD256" s="238">
        <f>AH256+AF256</f>
        <v>13336</v>
      </c>
      <c r="AE256" s="227">
        <f>SUM(AD256/AC256*100)</f>
        <v>39.141792139943057</v>
      </c>
      <c r="AF256">
        <v>218</v>
      </c>
      <c r="AG256" s="227">
        <f>SUM(AF256/AC256*100)</f>
        <v>0.63984033342138469</v>
      </c>
      <c r="AH256" s="238">
        <v>13118</v>
      </c>
      <c r="AI256">
        <v>13</v>
      </c>
      <c r="AJ256">
        <v>4</v>
      </c>
      <c r="AK256" s="227">
        <f>SUM(AJ256/AI256*100)</f>
        <v>30.76923076923077</v>
      </c>
    </row>
    <row r="257" spans="1:30" x14ac:dyDescent="0.35">
      <c r="A257" s="291" t="s">
        <v>0</v>
      </c>
      <c r="B257" s="291" t="s">
        <v>0</v>
      </c>
      <c r="C257" s="293">
        <v>881</v>
      </c>
      <c r="D257" s="2">
        <v>912</v>
      </c>
      <c r="E257" s="2">
        <v>915</v>
      </c>
      <c r="F257" s="2">
        <v>1043</v>
      </c>
      <c r="G257" s="2">
        <v>1046</v>
      </c>
      <c r="H257" s="2">
        <v>1136</v>
      </c>
      <c r="I257" s="2">
        <v>1184</v>
      </c>
      <c r="J257" s="2">
        <v>1191</v>
      </c>
      <c r="K257" s="2">
        <v>1255</v>
      </c>
      <c r="L257" s="2">
        <v>1259</v>
      </c>
      <c r="Y257" t="str">
        <f t="shared" ref="Y257" si="159">IF(EXACT(A256,UPPER(A256)),"Elected","Excluded")</f>
        <v>Elected</v>
      </c>
    </row>
    <row r="258" spans="1:30" x14ac:dyDescent="0.35">
      <c r="A258" s="291" t="s">
        <v>911</v>
      </c>
      <c r="B258" s="291" t="s">
        <v>33</v>
      </c>
      <c r="C258" s="293">
        <v>1745</v>
      </c>
      <c r="D258" s="1">
        <v>0</v>
      </c>
      <c r="E258" s="1">
        <v>0</v>
      </c>
      <c r="F258" s="1">
        <v>0</v>
      </c>
      <c r="G258" s="1">
        <v>-105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X258" t="str">
        <f t="shared" ref="X258:X280" si="160">LEFT(MID(A258,FIND("(",A258)+1,LEN(A258)),FIND(")",MID(A258,FIND("(",A258)+1,LEN(A258)))-1)</f>
        <v>FF</v>
      </c>
      <c r="Z258" t="str">
        <f t="shared" ref="Z258" si="161">Y259</f>
        <v>Elected</v>
      </c>
      <c r="AC258" t="s">
        <v>3692</v>
      </c>
      <c r="AD258" t="s">
        <v>3693</v>
      </c>
    </row>
    <row r="259" spans="1:30" x14ac:dyDescent="0.35">
      <c r="A259" s="291" t="s">
        <v>0</v>
      </c>
      <c r="B259" s="291" t="s">
        <v>0</v>
      </c>
      <c r="C259" s="293">
        <v>1745</v>
      </c>
      <c r="D259" s="2">
        <v>1745</v>
      </c>
      <c r="E259" s="2">
        <v>1745</v>
      </c>
      <c r="F259" s="2">
        <v>1745</v>
      </c>
      <c r="G259" s="2">
        <v>1640</v>
      </c>
      <c r="H259" s="2">
        <v>1640</v>
      </c>
      <c r="I259" s="2">
        <v>1640</v>
      </c>
      <c r="J259" s="2">
        <v>1640</v>
      </c>
      <c r="K259" s="2">
        <v>1640</v>
      </c>
      <c r="L259" s="2">
        <v>1640</v>
      </c>
      <c r="Y259" t="str">
        <f t="shared" ref="Y259" si="162">IF(EXACT(A258,UPPER(A258)),"Elected","Excluded")</f>
        <v>Elected</v>
      </c>
      <c r="AC259">
        <v>7</v>
      </c>
      <c r="AD259">
        <v>4</v>
      </c>
    </row>
    <row r="260" spans="1:30" x14ac:dyDescent="0.35">
      <c r="A260" s="291" t="s">
        <v>2718</v>
      </c>
      <c r="B260" s="291" t="s">
        <v>33</v>
      </c>
      <c r="C260" s="293">
        <v>848</v>
      </c>
      <c r="D260" s="1">
        <v>27</v>
      </c>
      <c r="E260" s="1">
        <v>5</v>
      </c>
      <c r="F260" s="1">
        <v>4</v>
      </c>
      <c r="G260" s="1">
        <v>13</v>
      </c>
      <c r="H260" s="1">
        <v>65</v>
      </c>
      <c r="I260" s="1">
        <v>-962</v>
      </c>
      <c r="J260" s="1">
        <v>0</v>
      </c>
      <c r="K260" s="1">
        <v>0</v>
      </c>
      <c r="L260" s="1">
        <v>0</v>
      </c>
      <c r="X260" t="str">
        <f t="shared" si="160"/>
        <v>GRN</v>
      </c>
      <c r="Z260" t="str">
        <f t="shared" ref="Z260" si="163">Y261</f>
        <v>Excluded</v>
      </c>
    </row>
    <row r="261" spans="1:30" x14ac:dyDescent="0.35">
      <c r="A261" s="291" t="s">
        <v>0</v>
      </c>
      <c r="B261" s="291" t="s">
        <v>0</v>
      </c>
      <c r="C261" s="293">
        <v>848</v>
      </c>
      <c r="D261" s="2">
        <v>875</v>
      </c>
      <c r="E261" s="2">
        <v>880</v>
      </c>
      <c r="F261" s="2">
        <v>884</v>
      </c>
      <c r="G261" s="2">
        <v>897</v>
      </c>
      <c r="H261" s="2">
        <v>962</v>
      </c>
      <c r="I261" s="2">
        <v>0</v>
      </c>
      <c r="J261" s="2">
        <v>0</v>
      </c>
      <c r="K261" s="2">
        <v>0</v>
      </c>
      <c r="L261" s="2">
        <v>0</v>
      </c>
      <c r="Y261" t="str">
        <f t="shared" ref="Y261" si="164">IF(EXACT(A260,UPPER(A260)),"Elected","Excluded")</f>
        <v>Excluded</v>
      </c>
    </row>
    <row r="262" spans="1:30" x14ac:dyDescent="0.35">
      <c r="A262" s="291" t="s">
        <v>912</v>
      </c>
      <c r="B262" s="291" t="s">
        <v>33</v>
      </c>
      <c r="C262" s="293">
        <v>1642</v>
      </c>
      <c r="D262" s="1">
        <v>0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X262" t="str">
        <f t="shared" si="160"/>
        <v>FG</v>
      </c>
      <c r="Z262" t="str">
        <f t="shared" ref="Z262" si="165">Y263</f>
        <v>Elected</v>
      </c>
    </row>
    <row r="263" spans="1:30" x14ac:dyDescent="0.35">
      <c r="A263" s="291" t="s">
        <v>0</v>
      </c>
      <c r="B263" s="291" t="s">
        <v>0</v>
      </c>
      <c r="C263" s="293">
        <v>1642</v>
      </c>
      <c r="D263" s="2">
        <v>1642</v>
      </c>
      <c r="E263" s="2">
        <v>1642</v>
      </c>
      <c r="F263" s="2">
        <v>1642</v>
      </c>
      <c r="G263" s="2">
        <v>1642</v>
      </c>
      <c r="H263" s="2">
        <v>1642</v>
      </c>
      <c r="I263" s="2">
        <v>1642</v>
      </c>
      <c r="J263" s="2">
        <v>1642</v>
      </c>
      <c r="K263" s="2">
        <v>1642</v>
      </c>
      <c r="L263" s="2">
        <v>1642</v>
      </c>
      <c r="Y263" t="str">
        <f t="shared" ref="Y263" si="166">IF(EXACT(A262,UPPER(A262)),"Elected","Excluded")</f>
        <v>Elected</v>
      </c>
    </row>
    <row r="264" spans="1:30" x14ac:dyDescent="0.35">
      <c r="A264" s="291" t="s">
        <v>913</v>
      </c>
      <c r="B264" s="291" t="s">
        <v>31</v>
      </c>
      <c r="C264" s="293">
        <v>842</v>
      </c>
      <c r="D264" s="1">
        <v>36</v>
      </c>
      <c r="E264" s="1">
        <v>5</v>
      </c>
      <c r="F264" s="1">
        <v>114</v>
      </c>
      <c r="G264" s="1">
        <v>3</v>
      </c>
      <c r="H264" s="1">
        <v>57</v>
      </c>
      <c r="I264" s="1">
        <v>81</v>
      </c>
      <c r="J264" s="1">
        <v>12</v>
      </c>
      <c r="K264" s="1">
        <v>95</v>
      </c>
      <c r="L264" s="1">
        <v>2</v>
      </c>
      <c r="X264" t="str">
        <f t="shared" si="160"/>
        <v>SF</v>
      </c>
      <c r="Z264" t="str">
        <f t="shared" ref="Z264" si="167">Y265</f>
        <v>Excluded</v>
      </c>
    </row>
    <row r="265" spans="1:30" x14ac:dyDescent="0.35">
      <c r="A265" s="291" t="s">
        <v>0</v>
      </c>
      <c r="B265" s="291" t="s">
        <v>0</v>
      </c>
      <c r="C265" s="293">
        <v>842</v>
      </c>
      <c r="D265" s="2">
        <v>878</v>
      </c>
      <c r="E265" s="2">
        <v>883</v>
      </c>
      <c r="F265" s="2">
        <v>997</v>
      </c>
      <c r="G265" s="2">
        <v>1000</v>
      </c>
      <c r="H265" s="2">
        <v>1057</v>
      </c>
      <c r="I265" s="2">
        <v>1138</v>
      </c>
      <c r="J265" s="2">
        <v>1150</v>
      </c>
      <c r="K265" s="2">
        <v>1245</v>
      </c>
      <c r="L265" s="2">
        <v>1247</v>
      </c>
      <c r="Y265" t="str">
        <f t="shared" ref="Y265" si="168">IF(EXACT(A264,UPPER(A264)),"Elected","Excluded")</f>
        <v>Excluded</v>
      </c>
    </row>
    <row r="266" spans="1:30" x14ac:dyDescent="0.35">
      <c r="A266" s="291" t="s">
        <v>2726</v>
      </c>
      <c r="B266" s="291" t="s">
        <v>33</v>
      </c>
      <c r="C266" s="293">
        <v>883</v>
      </c>
      <c r="D266" s="1">
        <v>26</v>
      </c>
      <c r="E266" s="1">
        <v>4</v>
      </c>
      <c r="F266" s="1">
        <v>16</v>
      </c>
      <c r="G266" s="1">
        <v>14</v>
      </c>
      <c r="H266" s="1">
        <v>59</v>
      </c>
      <c r="I266" s="1">
        <v>323</v>
      </c>
      <c r="J266" s="1">
        <v>37</v>
      </c>
      <c r="K266" s="1">
        <v>315</v>
      </c>
      <c r="L266" s="1">
        <v>-37</v>
      </c>
      <c r="X266" t="str">
        <f t="shared" si="160"/>
        <v>LAB</v>
      </c>
      <c r="Z266" t="str">
        <f t="shared" ref="Z266" si="169">Y267</f>
        <v>Elected</v>
      </c>
    </row>
    <row r="267" spans="1:30" x14ac:dyDescent="0.35">
      <c r="A267" s="291" t="s">
        <v>0</v>
      </c>
      <c r="B267" s="291" t="s">
        <v>0</v>
      </c>
      <c r="C267" s="293">
        <v>883</v>
      </c>
      <c r="D267" s="2">
        <v>909</v>
      </c>
      <c r="E267" s="2">
        <v>913</v>
      </c>
      <c r="F267" s="2">
        <v>929</v>
      </c>
      <c r="G267" s="2">
        <v>943</v>
      </c>
      <c r="H267" s="2">
        <v>1002</v>
      </c>
      <c r="I267" s="2">
        <v>1325</v>
      </c>
      <c r="J267" s="2">
        <v>1362</v>
      </c>
      <c r="K267" s="2">
        <v>1677</v>
      </c>
      <c r="L267" s="2">
        <v>1640</v>
      </c>
      <c r="Y267" t="str">
        <f t="shared" ref="Y267" si="170">IF(EXACT(A266,UPPER(A266)),"Elected","Excluded")</f>
        <v>Elected</v>
      </c>
    </row>
    <row r="268" spans="1:30" x14ac:dyDescent="0.35">
      <c r="A268" s="291" t="s">
        <v>2709</v>
      </c>
      <c r="B268" s="291" t="s">
        <v>33</v>
      </c>
      <c r="C268" s="293">
        <v>1177</v>
      </c>
      <c r="D268" s="1">
        <v>38</v>
      </c>
      <c r="E268" s="1">
        <v>20</v>
      </c>
      <c r="F268" s="1">
        <v>11</v>
      </c>
      <c r="G268" s="1">
        <v>4</v>
      </c>
      <c r="H268" s="1">
        <v>41</v>
      </c>
      <c r="I268" s="1">
        <v>56</v>
      </c>
      <c r="J268" s="1">
        <v>16</v>
      </c>
      <c r="K268" s="1">
        <v>174</v>
      </c>
      <c r="L268" s="1">
        <v>7</v>
      </c>
      <c r="X268" t="str">
        <f t="shared" si="160"/>
        <v>NON-P</v>
      </c>
      <c r="Z268" t="str">
        <f t="shared" ref="Z268" si="171">Y269</f>
        <v>Elected</v>
      </c>
    </row>
    <row r="269" spans="1:30" x14ac:dyDescent="0.35">
      <c r="A269" s="291" t="s">
        <v>0</v>
      </c>
      <c r="B269" s="291" t="s">
        <v>0</v>
      </c>
      <c r="C269" s="293">
        <v>1177</v>
      </c>
      <c r="D269" s="2">
        <v>1215</v>
      </c>
      <c r="E269" s="2">
        <v>1235</v>
      </c>
      <c r="F269" s="2">
        <v>1246</v>
      </c>
      <c r="G269" s="2">
        <v>1250</v>
      </c>
      <c r="H269" s="2">
        <v>1291</v>
      </c>
      <c r="I269" s="2">
        <v>1347</v>
      </c>
      <c r="J269" s="2">
        <v>1363</v>
      </c>
      <c r="K269" s="2">
        <v>1537</v>
      </c>
      <c r="L269" s="2">
        <v>1544</v>
      </c>
      <c r="Y269" t="str">
        <f t="shared" ref="Y269" si="172">IF(EXACT(A268,UPPER(A268)),"Elected","Excluded")</f>
        <v>Elected</v>
      </c>
    </row>
    <row r="270" spans="1:30" x14ac:dyDescent="0.35">
      <c r="A270" s="291" t="s">
        <v>914</v>
      </c>
      <c r="B270" s="291" t="s">
        <v>33</v>
      </c>
      <c r="C270" s="293">
        <v>322</v>
      </c>
      <c r="D270" s="1">
        <v>18</v>
      </c>
      <c r="E270" s="1">
        <v>0</v>
      </c>
      <c r="F270" s="1">
        <v>-340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X270" t="str">
        <f t="shared" si="160"/>
        <v>SF</v>
      </c>
      <c r="Z270" t="str">
        <f t="shared" ref="Z270" si="173">Y271</f>
        <v>Excluded</v>
      </c>
    </row>
    <row r="271" spans="1:30" x14ac:dyDescent="0.35">
      <c r="A271" s="291" t="s">
        <v>0</v>
      </c>
      <c r="B271" s="291" t="s">
        <v>0</v>
      </c>
      <c r="C271" s="293">
        <v>322</v>
      </c>
      <c r="D271" s="2">
        <v>340</v>
      </c>
      <c r="E271" s="2">
        <v>340</v>
      </c>
      <c r="F271" s="2">
        <v>0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  <c r="Y271" t="str">
        <f t="shared" ref="Y271" si="174">IF(EXACT(A270,UPPER(A270)),"Elected","Excluded")</f>
        <v>Excluded</v>
      </c>
    </row>
    <row r="272" spans="1:30" x14ac:dyDescent="0.35">
      <c r="A272" s="291" t="s">
        <v>3708</v>
      </c>
      <c r="B272" s="291" t="s">
        <v>31</v>
      </c>
      <c r="C272" s="293">
        <v>893</v>
      </c>
      <c r="D272" s="1">
        <v>25</v>
      </c>
      <c r="E272" s="1">
        <v>4</v>
      </c>
      <c r="F272" s="1">
        <v>10</v>
      </c>
      <c r="G272" s="1">
        <v>53</v>
      </c>
      <c r="H272" s="1">
        <v>10</v>
      </c>
      <c r="I272" s="1">
        <v>138</v>
      </c>
      <c r="J272" s="1">
        <v>14</v>
      </c>
      <c r="K272" s="1">
        <v>-1147</v>
      </c>
      <c r="L272" s="1">
        <v>0</v>
      </c>
      <c r="X272" t="str">
        <f>LEFT(MID(A272,FIND("(",A272)+1,LEN(A272)),FIND(")",MID(A272,FIND("(",A272)+1,LEN(A272)))-1)</f>
        <v>FF</v>
      </c>
      <c r="Z272" t="str">
        <f t="shared" ref="Z272" si="175">Y273</f>
        <v>Excluded</v>
      </c>
    </row>
    <row r="273" spans="1:37" x14ac:dyDescent="0.35">
      <c r="A273" s="291" t="s">
        <v>0</v>
      </c>
      <c r="B273" s="291" t="s">
        <v>0</v>
      </c>
      <c r="C273" s="293">
        <v>893</v>
      </c>
      <c r="D273" s="2">
        <v>918</v>
      </c>
      <c r="E273" s="2">
        <v>922</v>
      </c>
      <c r="F273" s="2">
        <v>932</v>
      </c>
      <c r="G273" s="2">
        <v>985</v>
      </c>
      <c r="H273" s="2">
        <v>995</v>
      </c>
      <c r="I273" s="2">
        <v>1133</v>
      </c>
      <c r="J273" s="2">
        <v>1147</v>
      </c>
      <c r="K273" s="2">
        <v>0</v>
      </c>
      <c r="L273" s="2">
        <v>0</v>
      </c>
      <c r="Y273" t="str">
        <f t="shared" ref="Y273" si="176">IF(EXACT(A272,UPPER(A272)),"Elected","Excluded")</f>
        <v>Excluded</v>
      </c>
    </row>
    <row r="274" spans="1:37" x14ac:dyDescent="0.35">
      <c r="A274" s="291" t="s">
        <v>915</v>
      </c>
      <c r="B274" s="291" t="s">
        <v>33</v>
      </c>
      <c r="C274" s="293">
        <v>2000</v>
      </c>
      <c r="D274" s="1">
        <v>-360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X274" t="str">
        <f t="shared" si="160"/>
        <v>I4C</v>
      </c>
      <c r="Z274" t="str">
        <f t="shared" ref="Z274" si="177">Y275</f>
        <v>Elected</v>
      </c>
    </row>
    <row r="275" spans="1:37" x14ac:dyDescent="0.35">
      <c r="A275" s="291" t="s">
        <v>0</v>
      </c>
      <c r="B275" s="291" t="s">
        <v>0</v>
      </c>
      <c r="C275" s="293">
        <v>2000</v>
      </c>
      <c r="D275" s="2">
        <v>1640</v>
      </c>
      <c r="E275" s="2">
        <v>1640</v>
      </c>
      <c r="F275" s="2">
        <v>1640</v>
      </c>
      <c r="G275" s="2">
        <v>1640</v>
      </c>
      <c r="H275" s="2">
        <v>1640</v>
      </c>
      <c r="I275" s="2">
        <v>1640</v>
      </c>
      <c r="J275" s="2">
        <v>1640</v>
      </c>
      <c r="K275" s="2">
        <v>1640</v>
      </c>
      <c r="L275" s="2">
        <v>1640</v>
      </c>
      <c r="Y275" t="str">
        <f t="shared" ref="Y275" si="178">IF(EXACT(A274,UPPER(A274)),"Elected","Excluded")</f>
        <v>Elected</v>
      </c>
    </row>
    <row r="276" spans="1:37" x14ac:dyDescent="0.35">
      <c r="A276" s="291" t="s">
        <v>2710</v>
      </c>
      <c r="B276" s="291" t="s">
        <v>33</v>
      </c>
      <c r="C276" s="293">
        <v>1367</v>
      </c>
      <c r="D276" s="1">
        <v>97</v>
      </c>
      <c r="E276" s="1">
        <v>47</v>
      </c>
      <c r="F276" s="1">
        <v>26</v>
      </c>
      <c r="G276" s="1">
        <v>14</v>
      </c>
      <c r="H276" s="1">
        <v>79</v>
      </c>
      <c r="I276" s="1">
        <v>130</v>
      </c>
      <c r="J276" s="1">
        <v>-120</v>
      </c>
      <c r="K276" s="1">
        <v>0</v>
      </c>
      <c r="L276" s="1">
        <v>0</v>
      </c>
      <c r="X276" t="str">
        <f t="shared" si="160"/>
        <v>NON-P</v>
      </c>
      <c r="Z276" t="str">
        <f t="shared" ref="Z276" si="179">Y277</f>
        <v>Elected</v>
      </c>
    </row>
    <row r="277" spans="1:37" x14ac:dyDescent="0.35">
      <c r="A277" s="291" t="s">
        <v>0</v>
      </c>
      <c r="B277" s="291" t="s">
        <v>0</v>
      </c>
      <c r="C277" s="293">
        <v>1367</v>
      </c>
      <c r="D277" s="2">
        <v>1464</v>
      </c>
      <c r="E277" s="2">
        <v>1511</v>
      </c>
      <c r="F277" s="2">
        <v>1537</v>
      </c>
      <c r="G277" s="2">
        <v>1551</v>
      </c>
      <c r="H277" s="2">
        <v>1630</v>
      </c>
      <c r="I277" s="2">
        <v>1760</v>
      </c>
      <c r="J277" s="2">
        <v>1640</v>
      </c>
      <c r="K277" s="2">
        <v>1640</v>
      </c>
      <c r="L277" s="2">
        <v>1640</v>
      </c>
      <c r="Y277" t="str">
        <f t="shared" ref="Y277" si="180">IF(EXACT(A276,UPPER(A276)),"Elected","Excluded")</f>
        <v>Elected</v>
      </c>
    </row>
    <row r="278" spans="1:37" x14ac:dyDescent="0.35">
      <c r="A278" s="291" t="s">
        <v>916</v>
      </c>
      <c r="B278" s="291" t="s">
        <v>33</v>
      </c>
      <c r="C278" s="293">
        <v>414</v>
      </c>
      <c r="D278" s="1">
        <v>51</v>
      </c>
      <c r="E278" s="1">
        <v>12</v>
      </c>
      <c r="F278" s="1">
        <v>12</v>
      </c>
      <c r="G278" s="1">
        <v>1</v>
      </c>
      <c r="H278" s="1">
        <v>-490</v>
      </c>
      <c r="I278" s="1">
        <v>0</v>
      </c>
      <c r="J278" s="1">
        <v>0</v>
      </c>
      <c r="K278" s="1">
        <v>0</v>
      </c>
      <c r="L278" s="1">
        <v>0</v>
      </c>
      <c r="X278" t="str">
        <f t="shared" si="160"/>
        <v>PBP</v>
      </c>
      <c r="Z278" t="str">
        <f t="shared" ref="Z278" si="181">Y279</f>
        <v>Excluded</v>
      </c>
    </row>
    <row r="279" spans="1:37" x14ac:dyDescent="0.35">
      <c r="A279" s="291" t="s">
        <v>0</v>
      </c>
      <c r="B279" s="291" t="s">
        <v>0</v>
      </c>
      <c r="C279" s="293">
        <v>414</v>
      </c>
      <c r="D279" s="2">
        <v>465</v>
      </c>
      <c r="E279" s="2">
        <v>477</v>
      </c>
      <c r="F279" s="2">
        <v>489</v>
      </c>
      <c r="G279" s="2">
        <v>490</v>
      </c>
      <c r="H279" s="2">
        <v>0</v>
      </c>
      <c r="I279" s="2">
        <v>0</v>
      </c>
      <c r="J279" s="2">
        <v>0</v>
      </c>
      <c r="K279" s="2">
        <v>0</v>
      </c>
      <c r="L279" s="2">
        <v>0</v>
      </c>
      <c r="Y279" t="str">
        <f t="shared" ref="Y279" si="182">IF(EXACT(A278,UPPER(A278)),"Elected","Excluded")</f>
        <v>Excluded</v>
      </c>
    </row>
    <row r="280" spans="1:37" x14ac:dyDescent="0.35">
      <c r="A280" s="291" t="s">
        <v>2711</v>
      </c>
      <c r="B280" s="291" t="s">
        <v>31</v>
      </c>
      <c r="C280" s="293">
        <v>104</v>
      </c>
      <c r="D280" s="1">
        <v>11</v>
      </c>
      <c r="E280" s="1">
        <v>-115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X280" t="str">
        <f t="shared" si="160"/>
        <v>NON-P</v>
      </c>
      <c r="Z280" t="str">
        <f t="shared" ref="Z280" si="183">Y281</f>
        <v>Excluded</v>
      </c>
    </row>
    <row r="281" spans="1:37" x14ac:dyDescent="0.35">
      <c r="A281" s="291" t="s">
        <v>0</v>
      </c>
      <c r="B281" s="291" t="s">
        <v>0</v>
      </c>
      <c r="C281" s="293">
        <v>104</v>
      </c>
      <c r="D281" s="2">
        <v>115</v>
      </c>
      <c r="E281" s="2">
        <v>0</v>
      </c>
      <c r="F281" s="2">
        <v>0</v>
      </c>
      <c r="G281" s="2">
        <v>0</v>
      </c>
      <c r="H281" s="2">
        <v>0</v>
      </c>
      <c r="I281" s="2">
        <v>0</v>
      </c>
      <c r="J281" s="2">
        <v>0</v>
      </c>
      <c r="K281" s="2">
        <v>0</v>
      </c>
      <c r="L281" s="2">
        <v>0</v>
      </c>
      <c r="Y281" t="str">
        <f t="shared" ref="Y281" si="184">IF(EXACT(A280,UPPER(A280)),"Elected","Excluded")</f>
        <v>Excluded</v>
      </c>
    </row>
    <row r="282" spans="1:37" x14ac:dyDescent="0.35">
      <c r="A282" s="291" t="s">
        <v>47</v>
      </c>
      <c r="B282" s="291" t="s">
        <v>0</v>
      </c>
      <c r="C282" s="292">
        <v>0</v>
      </c>
      <c r="D282" s="1">
        <f>(D256+D258+D260+D262+D264+D266+D268+D270+D272+D274+D276+D278+D280)*(-1)</f>
        <v>0</v>
      </c>
      <c r="E282" s="1">
        <f t="shared" ref="E282:L282" si="185">(E256+E258+E260+E262+E264+E266+E268+E270+E272+E274+E276+E278+E280)*(-1)</f>
        <v>15</v>
      </c>
      <c r="F282" s="1">
        <f t="shared" si="185"/>
        <v>19</v>
      </c>
      <c r="G282" s="1">
        <f t="shared" si="185"/>
        <v>0</v>
      </c>
      <c r="H282" s="1">
        <f t="shared" si="185"/>
        <v>89</v>
      </c>
      <c r="I282" s="1">
        <f t="shared" si="185"/>
        <v>186</v>
      </c>
      <c r="J282" s="1">
        <f t="shared" si="185"/>
        <v>34</v>
      </c>
      <c r="K282" s="1">
        <f t="shared" si="185"/>
        <v>499</v>
      </c>
      <c r="L282" s="1">
        <f t="shared" si="185"/>
        <v>24</v>
      </c>
    </row>
    <row r="283" spans="1:37" x14ac:dyDescent="0.35">
      <c r="A283" s="291" t="s">
        <v>0</v>
      </c>
      <c r="B283" s="291" t="s">
        <v>0</v>
      </c>
      <c r="C283" s="293">
        <v>0</v>
      </c>
      <c r="D283" s="2">
        <v>0</v>
      </c>
      <c r="E283" s="2">
        <v>15</v>
      </c>
      <c r="F283" s="2">
        <v>34</v>
      </c>
      <c r="G283" s="2">
        <v>34</v>
      </c>
      <c r="H283" s="2">
        <v>123</v>
      </c>
      <c r="I283" s="2">
        <v>309</v>
      </c>
      <c r="J283" s="2">
        <v>343</v>
      </c>
      <c r="K283" s="2">
        <v>842</v>
      </c>
      <c r="L283" s="2">
        <v>866</v>
      </c>
    </row>
    <row r="284" spans="1:37" x14ac:dyDescent="0.35">
      <c r="A284" t="s">
        <v>48</v>
      </c>
      <c r="B284" t="s">
        <v>0</v>
      </c>
      <c r="C284" s="2">
        <v>13118</v>
      </c>
      <c r="D284" s="2">
        <v>13118</v>
      </c>
      <c r="E284" s="2">
        <v>13118</v>
      </c>
      <c r="F284" s="2">
        <v>13118</v>
      </c>
      <c r="G284" s="2">
        <v>13118</v>
      </c>
      <c r="H284" s="2">
        <v>13118</v>
      </c>
      <c r="I284" s="2">
        <v>13118</v>
      </c>
      <c r="J284" s="2">
        <v>13118</v>
      </c>
      <c r="K284" s="2">
        <v>13118</v>
      </c>
      <c r="L284" s="2">
        <v>13118</v>
      </c>
    </row>
    <row r="288" spans="1:37" x14ac:dyDescent="0.35">
      <c r="A288" s="2"/>
      <c r="B288" s="2"/>
      <c r="C288" s="2"/>
      <c r="D288" s="2"/>
      <c r="E288" s="2"/>
      <c r="F288" s="2"/>
      <c r="G288" s="2"/>
      <c r="H288" s="240" t="s">
        <v>2648</v>
      </c>
      <c r="I288" s="2"/>
      <c r="J288" s="2"/>
      <c r="K288" s="2"/>
      <c r="L288" s="240" t="s">
        <v>2649</v>
      </c>
      <c r="AB288" t="s">
        <v>2526</v>
      </c>
      <c r="AC288" t="s">
        <v>2525</v>
      </c>
      <c r="AD288" t="s">
        <v>2524</v>
      </c>
      <c r="AE288" t="s">
        <v>2523</v>
      </c>
      <c r="AF288" t="s">
        <v>759</v>
      </c>
      <c r="AG288" t="s">
        <v>2522</v>
      </c>
      <c r="AH288" t="s">
        <v>2521</v>
      </c>
      <c r="AI288" t="s">
        <v>2520</v>
      </c>
      <c r="AJ288" t="s">
        <v>2519</v>
      </c>
      <c r="AK288" t="s">
        <v>2518</v>
      </c>
    </row>
    <row r="289" spans="1:37" x14ac:dyDescent="0.35">
      <c r="D289" s="241" t="s">
        <v>2529</v>
      </c>
      <c r="E289" s="241" t="s">
        <v>2650</v>
      </c>
      <c r="F289" s="241" t="s">
        <v>2651</v>
      </c>
      <c r="G289" s="241" t="s">
        <v>2650</v>
      </c>
      <c r="H289" s="241" t="s">
        <v>2652</v>
      </c>
      <c r="I289" s="241" t="s">
        <v>2653</v>
      </c>
      <c r="J289" s="241" t="s">
        <v>2649</v>
      </c>
      <c r="K289" s="241" t="s">
        <v>2654</v>
      </c>
      <c r="L289" s="241" t="s">
        <v>2652</v>
      </c>
      <c r="AB289">
        <f>AB256+AB219+AB177+AB131+AB96+AB52+AB10</f>
        <v>40</v>
      </c>
      <c r="AC289" s="238">
        <f>AC256+AC219+AC177+AC131+AC96+AC52+AC10</f>
        <v>208818</v>
      </c>
      <c r="AD289" s="238">
        <f>AH289+AF289</f>
        <v>87288</v>
      </c>
      <c r="AE289" s="227">
        <f>SUM(AD289/AC289*100)</f>
        <v>41.800994167169499</v>
      </c>
      <c r="AF289" s="238">
        <f>AF256+AF219+AF177+AF131+AF96+AF52+AF10</f>
        <v>1172</v>
      </c>
      <c r="AG289" s="227">
        <f>SUM(AF289/AC289*100)</f>
        <v>0.56125429800113025</v>
      </c>
      <c r="AH289" s="238">
        <f>AH256+AH219+AH177+AH131+AH96+AH52+AH10</f>
        <v>86116</v>
      </c>
      <c r="AI289">
        <f>AI256+AI219+AI177+AI131+AI96+AI52+AI10</f>
        <v>91</v>
      </c>
      <c r="AJ289">
        <f>AJ256+AJ219+AJ177+AJ131+AJ96+AJ52+AJ10</f>
        <v>34</v>
      </c>
      <c r="AK289" s="227">
        <f>SUM(AJ289/AI289*100)</f>
        <v>37.362637362637365</v>
      </c>
    </row>
    <row r="290" spans="1:37" x14ac:dyDescent="0.35">
      <c r="D290" s="241" t="s">
        <v>2655</v>
      </c>
      <c r="E290" s="241" t="s">
        <v>2655</v>
      </c>
      <c r="F290" s="241" t="s">
        <v>2652</v>
      </c>
      <c r="G290" s="241" t="s">
        <v>2656</v>
      </c>
      <c r="H290" s="241" t="s">
        <v>2656</v>
      </c>
      <c r="I290" s="241" t="s">
        <v>2655</v>
      </c>
      <c r="J290" s="241" t="s">
        <v>2652</v>
      </c>
      <c r="K290" s="241" t="s">
        <v>2656</v>
      </c>
      <c r="L290" s="241" t="s">
        <v>2656</v>
      </c>
    </row>
    <row r="291" spans="1:37" x14ac:dyDescent="0.35">
      <c r="A291" s="238">
        <f>SUMIFS($C$10:$C$284, $X$10:$X$284, B291)</f>
        <v>14723</v>
      </c>
      <c r="B291" t="s">
        <v>2657</v>
      </c>
      <c r="C291" t="s">
        <v>2535</v>
      </c>
      <c r="D291" s="242">
        <f>E291+I291</f>
        <v>13</v>
      </c>
      <c r="E291" s="238">
        <f>COUNTIFS($X$10:$X$283, B291,$B$10:$B$283,"F")</f>
        <v>4</v>
      </c>
      <c r="F291" s="243">
        <f t="shared" ref="F291:F317" si="186">IFERROR(E291/D291,0)</f>
        <v>0.30769230769230771</v>
      </c>
      <c r="G291">
        <f>COUNTIFS($X$10:$X$283, B291,$B$10:$B$283,"F",$Z$10:$Z$283,"Elected")</f>
        <v>1</v>
      </c>
      <c r="H291" s="244">
        <f>IFERROR(G291/D291,0)</f>
        <v>7.6923076923076927E-2</v>
      </c>
      <c r="I291" s="245">
        <f>COUNTIFS($X$10:$X$283, B291,$B$10:$B$283,"M")</f>
        <v>9</v>
      </c>
      <c r="J291" s="243">
        <f>IFERROR(I291/D291,0)</f>
        <v>0.69230769230769229</v>
      </c>
      <c r="K291">
        <f>COUNTIFS($X$10:$X$283, B291,$B$10:$B$283,"M",$Z$10:$Z$283,"Elected")</f>
        <v>5</v>
      </c>
      <c r="L291" s="243">
        <f>IFERROR(K291/D291,0)</f>
        <v>0.38461538461538464</v>
      </c>
      <c r="AC291" t="s">
        <v>3692</v>
      </c>
      <c r="AD291" t="s">
        <v>3693</v>
      </c>
    </row>
    <row r="292" spans="1:37" x14ac:dyDescent="0.35">
      <c r="A292" s="238">
        <f t="shared" ref="A292:A316" si="187">SUMIFS($C$10:$C$284, $X$10:$X$284, B292)</f>
        <v>14096</v>
      </c>
      <c r="B292" t="s">
        <v>2658</v>
      </c>
      <c r="C292" t="s">
        <v>2534</v>
      </c>
      <c r="D292" s="242">
        <f t="shared" ref="D292:D317" si="188">E292+I292</f>
        <v>9</v>
      </c>
      <c r="E292" s="238">
        <f t="shared" ref="E292:E317" si="189">COUNTIFS($X$10:$X$283, B292,$B$10:$B$283,"F")</f>
        <v>2</v>
      </c>
      <c r="F292" s="243">
        <f t="shared" si="186"/>
        <v>0.22222222222222221</v>
      </c>
      <c r="G292">
        <f t="shared" ref="G292:G317" si="190">COUNTIFS($X$10:$X$283, B292,$B$10:$B$283,"F",$Z$10:$Z$283,"Elected")</f>
        <v>2</v>
      </c>
      <c r="H292" s="244">
        <f t="shared" ref="H292:H317" si="191">IFERROR(G292/D292,0)</f>
        <v>0.22222222222222221</v>
      </c>
      <c r="I292" s="245">
        <f t="shared" ref="I292:I317" si="192">COUNTIFS($X$10:$X$283, B292,$B$10:$B$283,"M")</f>
        <v>7</v>
      </c>
      <c r="J292" s="243">
        <f t="shared" ref="J292:J317" si="193">IFERROR(I292/D292,0)</f>
        <v>0.77777777777777779</v>
      </c>
      <c r="K292">
        <f t="shared" ref="K292:K317" si="194">COUNTIFS($X$10:$X$283, B292,$B$10:$B$283,"M",$Z$10:$Z$283,"Elected")</f>
        <v>5</v>
      </c>
      <c r="L292" s="243">
        <f t="shared" ref="L292:L317" si="195">IFERROR(K292/D292,0)</f>
        <v>0.55555555555555558</v>
      </c>
      <c r="AC292" s="238">
        <f>AC259+AC222+AC180+AC134+AC99+AC55+AC13</f>
        <v>39</v>
      </c>
      <c r="AD292" s="238">
        <f>AD259+AD222+AD180+AD134+AD99+AD55+AD13</f>
        <v>28</v>
      </c>
    </row>
    <row r="293" spans="1:37" x14ac:dyDescent="0.35">
      <c r="A293" s="238">
        <f t="shared" si="187"/>
        <v>9615</v>
      </c>
      <c r="B293" t="s">
        <v>2659</v>
      </c>
      <c r="C293" t="s">
        <v>2536</v>
      </c>
      <c r="D293" s="242">
        <f t="shared" si="188"/>
        <v>15</v>
      </c>
      <c r="E293" s="238">
        <f t="shared" si="189"/>
        <v>7</v>
      </c>
      <c r="F293" s="243">
        <f t="shared" si="186"/>
        <v>0.46666666666666667</v>
      </c>
      <c r="G293">
        <f t="shared" si="190"/>
        <v>3</v>
      </c>
      <c r="H293" s="244">
        <f t="shared" si="191"/>
        <v>0.2</v>
      </c>
      <c r="I293" s="245">
        <f t="shared" si="192"/>
        <v>8</v>
      </c>
      <c r="J293" s="243">
        <f t="shared" si="193"/>
        <v>0.53333333333333333</v>
      </c>
      <c r="K293">
        <f t="shared" si="194"/>
        <v>1</v>
      </c>
      <c r="L293" s="243">
        <f t="shared" si="195"/>
        <v>6.6666666666666666E-2</v>
      </c>
    </row>
    <row r="294" spans="1:37" x14ac:dyDescent="0.35">
      <c r="A294" s="238">
        <f>SUMIFS($C$10:$C$284, $X$10:$X$284, B294)</f>
        <v>12275</v>
      </c>
      <c r="B294" t="s">
        <v>2661</v>
      </c>
      <c r="C294" t="s">
        <v>2727</v>
      </c>
      <c r="D294" s="242">
        <f t="shared" si="188"/>
        <v>8</v>
      </c>
      <c r="E294" s="238">
        <f t="shared" si="189"/>
        <v>3</v>
      </c>
      <c r="F294" s="243">
        <f t="shared" si="186"/>
        <v>0.375</v>
      </c>
      <c r="G294">
        <f t="shared" si="190"/>
        <v>2</v>
      </c>
      <c r="H294" s="244">
        <f t="shared" si="191"/>
        <v>0.25</v>
      </c>
      <c r="I294" s="245">
        <f t="shared" si="192"/>
        <v>5</v>
      </c>
      <c r="J294" s="243">
        <f t="shared" si="193"/>
        <v>0.625</v>
      </c>
      <c r="K294">
        <f t="shared" si="194"/>
        <v>5</v>
      </c>
      <c r="L294" s="243">
        <f t="shared" si="195"/>
        <v>0.625</v>
      </c>
    </row>
    <row r="295" spans="1:37" x14ac:dyDescent="0.35">
      <c r="A295" s="238">
        <f t="shared" si="187"/>
        <v>5630</v>
      </c>
      <c r="B295" t="s">
        <v>2663</v>
      </c>
      <c r="C295" t="s">
        <v>2574</v>
      </c>
      <c r="D295" s="242">
        <f t="shared" si="188"/>
        <v>5</v>
      </c>
      <c r="E295" s="238">
        <f t="shared" si="189"/>
        <v>2</v>
      </c>
      <c r="F295" s="243">
        <f t="shared" si="186"/>
        <v>0.4</v>
      </c>
      <c r="G295">
        <f t="shared" si="190"/>
        <v>1</v>
      </c>
      <c r="H295" s="244">
        <f t="shared" si="191"/>
        <v>0.2</v>
      </c>
      <c r="I295" s="245">
        <f t="shared" si="192"/>
        <v>3</v>
      </c>
      <c r="J295" s="243">
        <f t="shared" si="193"/>
        <v>0.6</v>
      </c>
      <c r="K295">
        <f t="shared" si="194"/>
        <v>1</v>
      </c>
      <c r="L295" s="243">
        <f t="shared" si="195"/>
        <v>0.2</v>
      </c>
    </row>
    <row r="296" spans="1:37" x14ac:dyDescent="0.35">
      <c r="A296" s="238">
        <f t="shared" si="187"/>
        <v>5134</v>
      </c>
      <c r="B296" t="s">
        <v>2689</v>
      </c>
      <c r="C296" t="s">
        <v>2573</v>
      </c>
      <c r="D296" s="242">
        <f t="shared" si="188"/>
        <v>7</v>
      </c>
      <c r="E296" s="238">
        <f t="shared" si="189"/>
        <v>4</v>
      </c>
      <c r="F296" s="243">
        <f t="shared" si="186"/>
        <v>0.5714285714285714</v>
      </c>
      <c r="G296">
        <f t="shared" si="190"/>
        <v>0</v>
      </c>
      <c r="H296" s="244">
        <f t="shared" si="191"/>
        <v>0</v>
      </c>
      <c r="I296" s="245">
        <f t="shared" si="192"/>
        <v>3</v>
      </c>
      <c r="J296" s="243">
        <f t="shared" si="193"/>
        <v>0.42857142857142855</v>
      </c>
      <c r="K296">
        <f t="shared" si="194"/>
        <v>1</v>
      </c>
      <c r="L296" s="243">
        <f t="shared" si="195"/>
        <v>0.14285714285714285</v>
      </c>
    </row>
    <row r="297" spans="1:37" x14ac:dyDescent="0.35">
      <c r="A297" s="238">
        <f t="shared" si="187"/>
        <v>0</v>
      </c>
      <c r="B297" t="s">
        <v>2662</v>
      </c>
      <c r="C297" t="s">
        <v>2575</v>
      </c>
      <c r="D297" s="242">
        <f t="shared" si="188"/>
        <v>0</v>
      </c>
      <c r="E297" s="238">
        <f t="shared" si="189"/>
        <v>0</v>
      </c>
      <c r="F297" s="243">
        <f t="shared" si="186"/>
        <v>0</v>
      </c>
      <c r="G297">
        <f t="shared" si="190"/>
        <v>0</v>
      </c>
      <c r="H297" s="244">
        <f t="shared" si="191"/>
        <v>0</v>
      </c>
      <c r="I297" s="245">
        <f t="shared" si="192"/>
        <v>0</v>
      </c>
      <c r="J297" s="243">
        <f t="shared" si="193"/>
        <v>0</v>
      </c>
      <c r="K297">
        <f t="shared" si="194"/>
        <v>0</v>
      </c>
      <c r="L297" s="243">
        <f t="shared" si="195"/>
        <v>0</v>
      </c>
    </row>
    <row r="298" spans="1:37" x14ac:dyDescent="0.35">
      <c r="A298" s="238">
        <f t="shared" si="187"/>
        <v>3327</v>
      </c>
      <c r="B298" t="s">
        <v>2660</v>
      </c>
      <c r="C298" t="s">
        <v>2594</v>
      </c>
      <c r="D298" s="242">
        <f t="shared" si="188"/>
        <v>6</v>
      </c>
      <c r="E298" s="238">
        <f t="shared" si="189"/>
        <v>2</v>
      </c>
      <c r="F298" s="243">
        <f t="shared" si="186"/>
        <v>0.33333333333333331</v>
      </c>
      <c r="G298">
        <f t="shared" si="190"/>
        <v>1</v>
      </c>
      <c r="H298" s="244">
        <f t="shared" si="191"/>
        <v>0.16666666666666666</v>
      </c>
      <c r="I298" s="245">
        <f t="shared" si="192"/>
        <v>4</v>
      </c>
      <c r="J298" s="243">
        <f t="shared" si="193"/>
        <v>0.66666666666666663</v>
      </c>
      <c r="K298">
        <f t="shared" si="194"/>
        <v>1</v>
      </c>
      <c r="L298" s="243">
        <f t="shared" si="195"/>
        <v>0.16666666666666666</v>
      </c>
    </row>
    <row r="299" spans="1:37" x14ac:dyDescent="0.35">
      <c r="A299" s="238">
        <f t="shared" si="187"/>
        <v>3859</v>
      </c>
      <c r="B299" t="s">
        <v>2688</v>
      </c>
      <c r="C299" t="s">
        <v>2576</v>
      </c>
      <c r="D299" s="242">
        <f t="shared" si="188"/>
        <v>4</v>
      </c>
      <c r="E299" s="238">
        <f t="shared" si="189"/>
        <v>2</v>
      </c>
      <c r="F299" s="243">
        <f t="shared" si="186"/>
        <v>0.5</v>
      </c>
      <c r="G299">
        <f t="shared" si="190"/>
        <v>1</v>
      </c>
      <c r="H299" s="244">
        <f t="shared" si="191"/>
        <v>0.25</v>
      </c>
      <c r="I299" s="245">
        <f t="shared" si="192"/>
        <v>2</v>
      </c>
      <c r="J299" s="243">
        <f t="shared" si="193"/>
        <v>0.5</v>
      </c>
      <c r="K299">
        <f t="shared" si="194"/>
        <v>1</v>
      </c>
      <c r="L299" s="243">
        <f t="shared" si="195"/>
        <v>0.25</v>
      </c>
    </row>
    <row r="300" spans="1:37" x14ac:dyDescent="0.35">
      <c r="A300" s="238">
        <f t="shared" si="187"/>
        <v>0</v>
      </c>
      <c r="C300" t="s">
        <v>2590</v>
      </c>
      <c r="D300" s="242">
        <f t="shared" si="188"/>
        <v>0</v>
      </c>
      <c r="E300" s="238">
        <f t="shared" si="189"/>
        <v>0</v>
      </c>
      <c r="F300" s="243">
        <f t="shared" si="186"/>
        <v>0</v>
      </c>
      <c r="G300">
        <f t="shared" si="190"/>
        <v>0</v>
      </c>
      <c r="H300" s="244">
        <f t="shared" si="191"/>
        <v>0</v>
      </c>
      <c r="I300" s="245">
        <f t="shared" si="192"/>
        <v>0</v>
      </c>
      <c r="J300" s="243">
        <f t="shared" si="193"/>
        <v>0</v>
      </c>
      <c r="K300">
        <f t="shared" si="194"/>
        <v>0</v>
      </c>
      <c r="L300" s="243">
        <f t="shared" si="195"/>
        <v>0</v>
      </c>
    </row>
    <row r="301" spans="1:37" x14ac:dyDescent="0.35">
      <c r="A301" s="238">
        <f t="shared" si="187"/>
        <v>0</v>
      </c>
      <c r="B301" t="s">
        <v>2671</v>
      </c>
      <c r="C301" t="s">
        <v>2582</v>
      </c>
      <c r="D301" s="242">
        <f t="shared" si="188"/>
        <v>0</v>
      </c>
      <c r="E301" s="238">
        <f t="shared" si="189"/>
        <v>0</v>
      </c>
      <c r="F301" s="243">
        <f t="shared" si="186"/>
        <v>0</v>
      </c>
      <c r="G301">
        <f t="shared" si="190"/>
        <v>0</v>
      </c>
      <c r="H301" s="244">
        <f t="shared" si="191"/>
        <v>0</v>
      </c>
      <c r="I301" s="245">
        <f t="shared" si="192"/>
        <v>0</v>
      </c>
      <c r="J301" s="243">
        <f t="shared" si="193"/>
        <v>0</v>
      </c>
      <c r="K301">
        <f t="shared" si="194"/>
        <v>0</v>
      </c>
      <c r="L301" s="243">
        <f t="shared" si="195"/>
        <v>0</v>
      </c>
    </row>
    <row r="302" spans="1:37" x14ac:dyDescent="0.35">
      <c r="A302" s="238">
        <f t="shared" si="187"/>
        <v>750</v>
      </c>
      <c r="B302" t="s">
        <v>2665</v>
      </c>
      <c r="C302" t="s">
        <v>2598</v>
      </c>
      <c r="D302" s="242">
        <f t="shared" si="188"/>
        <v>2</v>
      </c>
      <c r="E302" s="238">
        <f t="shared" si="189"/>
        <v>0</v>
      </c>
      <c r="F302" s="243">
        <f t="shared" si="186"/>
        <v>0</v>
      </c>
      <c r="G302">
        <f t="shared" si="190"/>
        <v>0</v>
      </c>
      <c r="H302" s="244">
        <f t="shared" si="191"/>
        <v>0</v>
      </c>
      <c r="I302" s="245">
        <f t="shared" si="192"/>
        <v>2</v>
      </c>
      <c r="J302" s="243">
        <f t="shared" si="193"/>
        <v>1</v>
      </c>
      <c r="K302">
        <f t="shared" si="194"/>
        <v>0</v>
      </c>
      <c r="L302" s="243">
        <f t="shared" si="195"/>
        <v>0</v>
      </c>
    </row>
    <row r="303" spans="1:37" x14ac:dyDescent="0.35">
      <c r="A303" s="238">
        <f t="shared" si="187"/>
        <v>456</v>
      </c>
      <c r="B303" t="s">
        <v>2666</v>
      </c>
      <c r="C303" t="s">
        <v>2584</v>
      </c>
      <c r="D303" s="242">
        <f t="shared" si="188"/>
        <v>1</v>
      </c>
      <c r="E303" s="238">
        <f t="shared" si="189"/>
        <v>0</v>
      </c>
      <c r="F303" s="243">
        <f t="shared" si="186"/>
        <v>0</v>
      </c>
      <c r="G303">
        <f t="shared" si="190"/>
        <v>0</v>
      </c>
      <c r="H303" s="244">
        <f t="shared" si="191"/>
        <v>0</v>
      </c>
      <c r="I303" s="245">
        <f t="shared" si="192"/>
        <v>1</v>
      </c>
      <c r="J303" s="243">
        <f t="shared" si="193"/>
        <v>1</v>
      </c>
      <c r="K303">
        <f t="shared" si="194"/>
        <v>1</v>
      </c>
      <c r="L303" s="243">
        <f t="shared" si="195"/>
        <v>1</v>
      </c>
    </row>
    <row r="304" spans="1:37" x14ac:dyDescent="0.35">
      <c r="A304" s="238">
        <f t="shared" si="187"/>
        <v>2000</v>
      </c>
      <c r="B304" t="s">
        <v>2667</v>
      </c>
      <c r="C304" t="s">
        <v>2577</v>
      </c>
      <c r="D304" s="242">
        <f t="shared" si="188"/>
        <v>1</v>
      </c>
      <c r="E304" s="238">
        <f t="shared" si="189"/>
        <v>0</v>
      </c>
      <c r="F304" s="243">
        <f t="shared" si="186"/>
        <v>0</v>
      </c>
      <c r="G304">
        <f t="shared" si="190"/>
        <v>0</v>
      </c>
      <c r="H304" s="244">
        <f t="shared" si="191"/>
        <v>0</v>
      </c>
      <c r="I304" s="245">
        <f t="shared" si="192"/>
        <v>1</v>
      </c>
      <c r="J304" s="243">
        <f t="shared" si="193"/>
        <v>1</v>
      </c>
      <c r="K304">
        <f t="shared" si="194"/>
        <v>1</v>
      </c>
      <c r="L304" s="243">
        <f t="shared" si="195"/>
        <v>1</v>
      </c>
    </row>
    <row r="305" spans="1:12" x14ac:dyDescent="0.35">
      <c r="A305" s="238">
        <f t="shared" si="187"/>
        <v>0</v>
      </c>
      <c r="B305" t="s">
        <v>2670</v>
      </c>
      <c r="C305" t="s">
        <v>2578</v>
      </c>
      <c r="D305" s="242">
        <f t="shared" si="188"/>
        <v>0</v>
      </c>
      <c r="E305" s="238">
        <f t="shared" si="189"/>
        <v>0</v>
      </c>
      <c r="F305" s="243">
        <f t="shared" si="186"/>
        <v>0</v>
      </c>
      <c r="G305">
        <f t="shared" si="190"/>
        <v>0</v>
      </c>
      <c r="H305" s="244">
        <f t="shared" si="191"/>
        <v>0</v>
      </c>
      <c r="I305" s="245">
        <f t="shared" si="192"/>
        <v>0</v>
      </c>
      <c r="J305" s="243">
        <f t="shared" si="193"/>
        <v>0</v>
      </c>
      <c r="K305">
        <f t="shared" si="194"/>
        <v>0</v>
      </c>
      <c r="L305" s="243">
        <f t="shared" si="195"/>
        <v>0</v>
      </c>
    </row>
    <row r="306" spans="1:12" x14ac:dyDescent="0.35">
      <c r="A306" s="238">
        <f t="shared" si="187"/>
        <v>0</v>
      </c>
      <c r="C306" t="s">
        <v>2581</v>
      </c>
      <c r="D306" s="242">
        <f t="shared" si="188"/>
        <v>0</v>
      </c>
      <c r="E306" s="238">
        <f t="shared" si="189"/>
        <v>0</v>
      </c>
      <c r="F306" s="243">
        <f t="shared" si="186"/>
        <v>0</v>
      </c>
      <c r="G306">
        <f t="shared" si="190"/>
        <v>0</v>
      </c>
      <c r="H306" s="244">
        <f t="shared" si="191"/>
        <v>0</v>
      </c>
      <c r="I306" s="245">
        <f>COUNTIFS($X$10:$X$283, B306,$B$10:$B$283,"M")</f>
        <v>0</v>
      </c>
      <c r="J306" s="243">
        <f t="shared" si="193"/>
        <v>0</v>
      </c>
      <c r="K306">
        <f t="shared" si="194"/>
        <v>0</v>
      </c>
      <c r="L306" s="243">
        <f t="shared" si="195"/>
        <v>0</v>
      </c>
    </row>
    <row r="307" spans="1:12" x14ac:dyDescent="0.35">
      <c r="A307" s="238">
        <f t="shared" si="187"/>
        <v>0</v>
      </c>
      <c r="C307" t="s">
        <v>2579</v>
      </c>
      <c r="D307" s="242">
        <f t="shared" si="188"/>
        <v>0</v>
      </c>
      <c r="E307" s="238">
        <f t="shared" si="189"/>
        <v>0</v>
      </c>
      <c r="F307" s="243">
        <f t="shared" si="186"/>
        <v>0</v>
      </c>
      <c r="G307">
        <f t="shared" si="190"/>
        <v>0</v>
      </c>
      <c r="H307" s="244">
        <f t="shared" si="191"/>
        <v>0</v>
      </c>
      <c r="I307" s="245">
        <f t="shared" si="192"/>
        <v>0</v>
      </c>
      <c r="J307" s="243">
        <f t="shared" si="193"/>
        <v>0</v>
      </c>
      <c r="K307">
        <f t="shared" si="194"/>
        <v>0</v>
      </c>
      <c r="L307" s="243">
        <f t="shared" si="195"/>
        <v>0</v>
      </c>
    </row>
    <row r="308" spans="1:12" x14ac:dyDescent="0.35">
      <c r="A308" s="238">
        <f t="shared" si="187"/>
        <v>0</v>
      </c>
      <c r="B308" t="s">
        <v>2690</v>
      </c>
      <c r="C308" t="s">
        <v>2585</v>
      </c>
      <c r="D308" s="242">
        <f t="shared" si="188"/>
        <v>0</v>
      </c>
      <c r="E308" s="238">
        <f t="shared" si="189"/>
        <v>0</v>
      </c>
      <c r="F308" s="243">
        <f t="shared" si="186"/>
        <v>0</v>
      </c>
      <c r="G308">
        <f t="shared" si="190"/>
        <v>0</v>
      </c>
      <c r="H308" s="244">
        <f t="shared" si="191"/>
        <v>0</v>
      </c>
      <c r="I308" s="245">
        <f t="shared" si="192"/>
        <v>0</v>
      </c>
      <c r="J308" s="243">
        <f t="shared" si="193"/>
        <v>0</v>
      </c>
      <c r="K308">
        <f t="shared" si="194"/>
        <v>0</v>
      </c>
      <c r="L308" s="243">
        <f t="shared" si="195"/>
        <v>0</v>
      </c>
    </row>
    <row r="309" spans="1:12" x14ac:dyDescent="0.35">
      <c r="A309" s="238">
        <f t="shared" si="187"/>
        <v>0</v>
      </c>
      <c r="C309" t="s">
        <v>2591</v>
      </c>
      <c r="D309" s="242">
        <f t="shared" si="188"/>
        <v>0</v>
      </c>
      <c r="E309" s="238">
        <f t="shared" si="189"/>
        <v>0</v>
      </c>
      <c r="F309" s="243">
        <f t="shared" si="186"/>
        <v>0</v>
      </c>
      <c r="G309">
        <f t="shared" si="190"/>
        <v>0</v>
      </c>
      <c r="H309" s="244">
        <f t="shared" si="191"/>
        <v>0</v>
      </c>
      <c r="I309" s="245">
        <f t="shared" si="192"/>
        <v>0</v>
      </c>
      <c r="J309" s="243">
        <f t="shared" si="193"/>
        <v>0</v>
      </c>
      <c r="K309">
        <f t="shared" si="194"/>
        <v>0</v>
      </c>
      <c r="L309" s="243">
        <f t="shared" si="195"/>
        <v>0</v>
      </c>
    </row>
    <row r="310" spans="1:12" x14ac:dyDescent="0.35">
      <c r="A310" s="238">
        <f t="shared" si="187"/>
        <v>139</v>
      </c>
      <c r="B310" t="s">
        <v>2664</v>
      </c>
      <c r="C310" t="s">
        <v>2586</v>
      </c>
      <c r="D310" s="242">
        <f t="shared" si="188"/>
        <v>1</v>
      </c>
      <c r="E310" s="238">
        <f t="shared" si="189"/>
        <v>0</v>
      </c>
      <c r="F310" s="243">
        <f t="shared" ref="F310:F315" si="196">IFERROR(E310/D310,0)</f>
        <v>0</v>
      </c>
      <c r="G310">
        <f t="shared" si="190"/>
        <v>0</v>
      </c>
      <c r="H310" s="244">
        <f t="shared" ref="H310:H315" si="197">IFERROR(G310/D310,0)</f>
        <v>0</v>
      </c>
      <c r="I310" s="245">
        <f t="shared" si="192"/>
        <v>1</v>
      </c>
      <c r="J310" s="243">
        <f t="shared" ref="J310:J315" si="198">IFERROR(I310/D310,0)</f>
        <v>1</v>
      </c>
      <c r="K310">
        <f t="shared" si="194"/>
        <v>0</v>
      </c>
      <c r="L310" s="243">
        <f t="shared" ref="L310:L315" si="199">IFERROR(K310/D310,0)</f>
        <v>0</v>
      </c>
    </row>
    <row r="311" spans="1:12" x14ac:dyDescent="0.35">
      <c r="A311" s="238">
        <f t="shared" si="187"/>
        <v>0</v>
      </c>
      <c r="B311" t="s">
        <v>2669</v>
      </c>
      <c r="C311" t="s">
        <v>2587</v>
      </c>
      <c r="D311" s="242">
        <f>E311+I311</f>
        <v>0</v>
      </c>
      <c r="E311" s="238">
        <f t="shared" si="189"/>
        <v>0</v>
      </c>
      <c r="F311" s="243">
        <f t="shared" si="196"/>
        <v>0</v>
      </c>
      <c r="G311">
        <f t="shared" si="190"/>
        <v>0</v>
      </c>
      <c r="H311" s="244">
        <f t="shared" si="197"/>
        <v>0</v>
      </c>
      <c r="I311" s="245">
        <f t="shared" si="192"/>
        <v>0</v>
      </c>
      <c r="J311" s="243">
        <f t="shared" si="198"/>
        <v>0</v>
      </c>
      <c r="K311">
        <f t="shared" si="194"/>
        <v>0</v>
      </c>
      <c r="L311" s="243">
        <f t="shared" si="199"/>
        <v>0</v>
      </c>
    </row>
    <row r="312" spans="1:12" x14ac:dyDescent="0.35">
      <c r="A312" s="238">
        <f t="shared" si="187"/>
        <v>0</v>
      </c>
      <c r="B312" t="s">
        <v>2691</v>
      </c>
      <c r="C312" t="s">
        <v>2580</v>
      </c>
      <c r="D312" s="242">
        <f t="shared" si="188"/>
        <v>0</v>
      </c>
      <c r="E312" s="238">
        <f t="shared" si="189"/>
        <v>0</v>
      </c>
      <c r="F312" s="243">
        <f t="shared" si="196"/>
        <v>0</v>
      </c>
      <c r="G312">
        <f t="shared" si="190"/>
        <v>0</v>
      </c>
      <c r="H312" s="244">
        <f t="shared" si="197"/>
        <v>0</v>
      </c>
      <c r="I312" s="245">
        <f t="shared" si="192"/>
        <v>0</v>
      </c>
      <c r="J312" s="243">
        <f t="shared" si="198"/>
        <v>0</v>
      </c>
      <c r="K312">
        <f t="shared" si="194"/>
        <v>0</v>
      </c>
      <c r="L312" s="243">
        <f t="shared" si="199"/>
        <v>0</v>
      </c>
    </row>
    <row r="313" spans="1:12" x14ac:dyDescent="0.35">
      <c r="A313" s="238">
        <f t="shared" si="187"/>
        <v>0</v>
      </c>
      <c r="C313" t="s">
        <v>2592</v>
      </c>
      <c r="D313" s="242">
        <f t="shared" si="188"/>
        <v>0</v>
      </c>
      <c r="E313" s="238">
        <f t="shared" si="189"/>
        <v>0</v>
      </c>
      <c r="F313" s="243">
        <f t="shared" si="196"/>
        <v>0</v>
      </c>
      <c r="G313">
        <f t="shared" si="190"/>
        <v>0</v>
      </c>
      <c r="H313" s="244">
        <f t="shared" si="197"/>
        <v>0</v>
      </c>
      <c r="I313" s="245">
        <f t="shared" si="192"/>
        <v>0</v>
      </c>
      <c r="J313" s="243">
        <f t="shared" si="198"/>
        <v>0</v>
      </c>
      <c r="K313">
        <f t="shared" si="194"/>
        <v>0</v>
      </c>
      <c r="L313" s="243">
        <f t="shared" si="199"/>
        <v>0</v>
      </c>
    </row>
    <row r="314" spans="1:12" x14ac:dyDescent="0.35">
      <c r="A314" s="238">
        <f t="shared" si="187"/>
        <v>0</v>
      </c>
      <c r="C314" t="s">
        <v>2597</v>
      </c>
      <c r="D314" s="242">
        <f t="shared" si="188"/>
        <v>0</v>
      </c>
      <c r="E314" s="238">
        <f t="shared" si="189"/>
        <v>0</v>
      </c>
      <c r="F314" s="243">
        <f t="shared" si="196"/>
        <v>0</v>
      </c>
      <c r="G314">
        <f t="shared" si="190"/>
        <v>0</v>
      </c>
      <c r="H314" s="244">
        <f t="shared" si="197"/>
        <v>0</v>
      </c>
      <c r="I314" s="245">
        <f t="shared" si="192"/>
        <v>0</v>
      </c>
      <c r="J314" s="243">
        <f t="shared" si="198"/>
        <v>0</v>
      </c>
      <c r="K314">
        <f t="shared" si="194"/>
        <v>0</v>
      </c>
      <c r="L314" s="243">
        <f t="shared" si="199"/>
        <v>0</v>
      </c>
    </row>
    <row r="315" spans="1:12" x14ac:dyDescent="0.35">
      <c r="A315" s="238">
        <f t="shared" si="187"/>
        <v>0</v>
      </c>
      <c r="B315" t="s">
        <v>2668</v>
      </c>
      <c r="C315" t="s">
        <v>2588</v>
      </c>
      <c r="D315" s="242">
        <f t="shared" si="188"/>
        <v>0</v>
      </c>
      <c r="E315" s="238">
        <f t="shared" si="189"/>
        <v>0</v>
      </c>
      <c r="F315" s="243">
        <f t="shared" si="196"/>
        <v>0</v>
      </c>
      <c r="G315">
        <f t="shared" si="190"/>
        <v>0</v>
      </c>
      <c r="H315" s="244">
        <f t="shared" si="197"/>
        <v>0</v>
      </c>
      <c r="I315" s="245">
        <f t="shared" si="192"/>
        <v>0</v>
      </c>
      <c r="J315" s="243">
        <f t="shared" si="198"/>
        <v>0</v>
      </c>
      <c r="K315">
        <f t="shared" si="194"/>
        <v>0</v>
      </c>
      <c r="L315" s="243">
        <f t="shared" si="199"/>
        <v>0</v>
      </c>
    </row>
    <row r="316" spans="1:12" x14ac:dyDescent="0.35">
      <c r="A316" s="238">
        <f t="shared" si="187"/>
        <v>0</v>
      </c>
      <c r="B316" t="s">
        <v>2692</v>
      </c>
      <c r="C316" t="s">
        <v>2589</v>
      </c>
      <c r="D316" s="242">
        <f t="shared" si="188"/>
        <v>0</v>
      </c>
      <c r="E316" s="238">
        <f t="shared" si="189"/>
        <v>0</v>
      </c>
      <c r="F316" s="243">
        <f t="shared" si="186"/>
        <v>0</v>
      </c>
      <c r="G316">
        <f t="shared" si="190"/>
        <v>0</v>
      </c>
      <c r="H316" s="244">
        <f t="shared" si="191"/>
        <v>0</v>
      </c>
      <c r="I316" s="245">
        <f t="shared" si="192"/>
        <v>0</v>
      </c>
      <c r="J316" s="243">
        <f t="shared" si="193"/>
        <v>0</v>
      </c>
      <c r="K316">
        <f t="shared" si="194"/>
        <v>0</v>
      </c>
      <c r="L316" s="243">
        <f t="shared" si="195"/>
        <v>0</v>
      </c>
    </row>
    <row r="317" spans="1:12" x14ac:dyDescent="0.35">
      <c r="A317" s="238">
        <f>SUMIFS($C$10:$C$284, $X$10:$X$284, B317)</f>
        <v>14112</v>
      </c>
      <c r="B317" t="s">
        <v>2672</v>
      </c>
      <c r="C317" t="s">
        <v>2530</v>
      </c>
      <c r="D317" s="242">
        <f t="shared" si="188"/>
        <v>19</v>
      </c>
      <c r="E317" s="238">
        <f t="shared" si="189"/>
        <v>8</v>
      </c>
      <c r="F317" s="243">
        <f t="shared" si="186"/>
        <v>0.42105263157894735</v>
      </c>
      <c r="G317">
        <f t="shared" si="190"/>
        <v>2</v>
      </c>
      <c r="H317" s="244">
        <f t="shared" si="191"/>
        <v>0.10526315789473684</v>
      </c>
      <c r="I317" s="245">
        <f t="shared" si="192"/>
        <v>11</v>
      </c>
      <c r="J317" s="243">
        <f t="shared" si="193"/>
        <v>0.57894736842105265</v>
      </c>
      <c r="K317">
        <f t="shared" si="194"/>
        <v>5</v>
      </c>
      <c r="L317" s="243">
        <f t="shared" si="195"/>
        <v>0.26315789473684209</v>
      </c>
    </row>
    <row r="318" spans="1:12" x14ac:dyDescent="0.35">
      <c r="A318" s="238">
        <f>SUM(A291:A317)</f>
        <v>86116</v>
      </c>
      <c r="B318" s="238"/>
      <c r="D318" s="242">
        <f>SUM(D291:D317)</f>
        <v>91</v>
      </c>
      <c r="E318" s="238">
        <f>SUM(E291:E317)</f>
        <v>34</v>
      </c>
      <c r="G318">
        <f>SUM(G291:G317)</f>
        <v>13</v>
      </c>
      <c r="I318" s="245">
        <f>SUM(I291:I317)</f>
        <v>57</v>
      </c>
      <c r="K318">
        <f>SUM(K291:K317)</f>
        <v>27</v>
      </c>
    </row>
    <row r="319" spans="1:12" ht="15" thickBot="1" x14ac:dyDescent="0.4"/>
    <row r="320" spans="1:12" x14ac:dyDescent="0.35">
      <c r="C320" s="246" t="s">
        <v>2673</v>
      </c>
      <c r="D320" s="247"/>
      <c r="E320" s="248">
        <f>E318+I318</f>
        <v>91</v>
      </c>
      <c r="F320" s="247" t="s">
        <v>2674</v>
      </c>
      <c r="G320" s="249"/>
      <c r="H320" s="249"/>
      <c r="I320" s="246" t="s">
        <v>2675</v>
      </c>
      <c r="J320" s="247" t="s">
        <v>2676</v>
      </c>
      <c r="K320" s="250">
        <f>K318</f>
        <v>27</v>
      </c>
    </row>
    <row r="321" spans="3:11" ht="15" thickBot="1" x14ac:dyDescent="0.4">
      <c r="C321" s="251" t="s">
        <v>2677</v>
      </c>
      <c r="D321" s="252" t="e">
        <f>LEFT(MID(#REF!,FIND("(",#REF!)+1,LEN(#REF!)),FIND(")",MID(#REF!,FIND("(",#REF!)+1,LEN(#REF!)))-1)</f>
        <v>#REF!</v>
      </c>
      <c r="E321" s="252">
        <f>AJ291</f>
        <v>0</v>
      </c>
      <c r="F321" s="252" t="s">
        <v>2678</v>
      </c>
      <c r="G321" s="253"/>
      <c r="H321" s="253"/>
      <c r="I321" s="254"/>
      <c r="J321" s="241" t="s">
        <v>2679</v>
      </c>
      <c r="K321" s="255">
        <f>G318</f>
        <v>13</v>
      </c>
    </row>
    <row r="322" spans="3:11" ht="15" thickBot="1" x14ac:dyDescent="0.4">
      <c r="I322" s="251"/>
      <c r="J322" s="252" t="s">
        <v>2680</v>
      </c>
      <c r="K322" s="256">
        <f>SUM(K320:K321)</f>
        <v>40</v>
      </c>
    </row>
  </sheetData>
  <mergeCells count="315">
    <mergeCell ref="A8:A9"/>
    <mergeCell ref="B8:B9"/>
    <mergeCell ref="C8:C9"/>
    <mergeCell ref="A10:A11"/>
    <mergeCell ref="B10:B11"/>
    <mergeCell ref="C10:C11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24:A25"/>
    <mergeCell ref="B24:B25"/>
    <mergeCell ref="C24:C25"/>
    <mergeCell ref="A26:A27"/>
    <mergeCell ref="B26:B27"/>
    <mergeCell ref="C26:C27"/>
    <mergeCell ref="A20:A21"/>
    <mergeCell ref="B20:B21"/>
    <mergeCell ref="C20:C21"/>
    <mergeCell ref="A22:A23"/>
    <mergeCell ref="B22:B23"/>
    <mergeCell ref="C22:C23"/>
    <mergeCell ref="A32:A33"/>
    <mergeCell ref="B32:B33"/>
    <mergeCell ref="C32:C33"/>
    <mergeCell ref="A34:A35"/>
    <mergeCell ref="B34:B35"/>
    <mergeCell ref="C34:C35"/>
    <mergeCell ref="A28:A29"/>
    <mergeCell ref="B28:B29"/>
    <mergeCell ref="C28:C29"/>
    <mergeCell ref="A30:A31"/>
    <mergeCell ref="B30:B31"/>
    <mergeCell ref="C30:C31"/>
    <mergeCell ref="A51:A52"/>
    <mergeCell ref="B51:B52"/>
    <mergeCell ref="C51:C52"/>
    <mergeCell ref="A53:A54"/>
    <mergeCell ref="B53:B54"/>
    <mergeCell ref="C53:C54"/>
    <mergeCell ref="A36:A37"/>
    <mergeCell ref="B36:B37"/>
    <mergeCell ref="C36:C37"/>
    <mergeCell ref="A49:A50"/>
    <mergeCell ref="B49:B50"/>
    <mergeCell ref="C49:C50"/>
    <mergeCell ref="A59:A60"/>
    <mergeCell ref="B59:B60"/>
    <mergeCell ref="C59:C60"/>
    <mergeCell ref="A61:A62"/>
    <mergeCell ref="B61:B62"/>
    <mergeCell ref="C61:C62"/>
    <mergeCell ref="A55:A56"/>
    <mergeCell ref="B55:B56"/>
    <mergeCell ref="C55:C56"/>
    <mergeCell ref="A57:A58"/>
    <mergeCell ref="B57:B58"/>
    <mergeCell ref="C57:C58"/>
    <mergeCell ref="A67:A68"/>
    <mergeCell ref="B67:B68"/>
    <mergeCell ref="C67:C68"/>
    <mergeCell ref="A69:A70"/>
    <mergeCell ref="B69:B70"/>
    <mergeCell ref="C69:C70"/>
    <mergeCell ref="A63:A64"/>
    <mergeCell ref="B63:B64"/>
    <mergeCell ref="C63:C64"/>
    <mergeCell ref="A65:A66"/>
    <mergeCell ref="B65:B66"/>
    <mergeCell ref="C65:C66"/>
    <mergeCell ref="A75:A76"/>
    <mergeCell ref="B75:B76"/>
    <mergeCell ref="C75:C76"/>
    <mergeCell ref="A77:A78"/>
    <mergeCell ref="B77:B78"/>
    <mergeCell ref="C77:C78"/>
    <mergeCell ref="A71:A72"/>
    <mergeCell ref="B71:B72"/>
    <mergeCell ref="C71:C72"/>
    <mergeCell ref="A73:A74"/>
    <mergeCell ref="B73:B74"/>
    <mergeCell ref="C73:C74"/>
    <mergeCell ref="A94:A95"/>
    <mergeCell ref="B94:B95"/>
    <mergeCell ref="C94:C95"/>
    <mergeCell ref="A96:A97"/>
    <mergeCell ref="B96:B97"/>
    <mergeCell ref="C96:C97"/>
    <mergeCell ref="A79:A80"/>
    <mergeCell ref="B79:B80"/>
    <mergeCell ref="C79:C80"/>
    <mergeCell ref="A81:A82"/>
    <mergeCell ref="B81:B82"/>
    <mergeCell ref="C81:C82"/>
    <mergeCell ref="A102:A103"/>
    <mergeCell ref="B102:B103"/>
    <mergeCell ref="C102:C103"/>
    <mergeCell ref="A104:A105"/>
    <mergeCell ref="B104:B105"/>
    <mergeCell ref="C104:C105"/>
    <mergeCell ref="A98:A99"/>
    <mergeCell ref="B98:B99"/>
    <mergeCell ref="C98:C99"/>
    <mergeCell ref="A100:A101"/>
    <mergeCell ref="B100:B101"/>
    <mergeCell ref="C100:C101"/>
    <mergeCell ref="A110:A111"/>
    <mergeCell ref="B110:B111"/>
    <mergeCell ref="C110:C111"/>
    <mergeCell ref="A112:A113"/>
    <mergeCell ref="B112:B113"/>
    <mergeCell ref="C112:C113"/>
    <mergeCell ref="A106:A107"/>
    <mergeCell ref="B106:B107"/>
    <mergeCell ref="C106:C107"/>
    <mergeCell ref="A108:A109"/>
    <mergeCell ref="B108:B109"/>
    <mergeCell ref="C108:C109"/>
    <mergeCell ref="A129:A130"/>
    <mergeCell ref="B129:B130"/>
    <mergeCell ref="C129:C130"/>
    <mergeCell ref="A131:A132"/>
    <mergeCell ref="B131:B132"/>
    <mergeCell ref="C131:C132"/>
    <mergeCell ref="A114:A115"/>
    <mergeCell ref="B114:B115"/>
    <mergeCell ref="C114:C115"/>
    <mergeCell ref="A116:A117"/>
    <mergeCell ref="B116:B117"/>
    <mergeCell ref="C116:C117"/>
    <mergeCell ref="A137:A138"/>
    <mergeCell ref="B137:B138"/>
    <mergeCell ref="C137:C138"/>
    <mergeCell ref="A139:A140"/>
    <mergeCell ref="B139:B140"/>
    <mergeCell ref="C139:C140"/>
    <mergeCell ref="A133:A134"/>
    <mergeCell ref="B133:B134"/>
    <mergeCell ref="C133:C134"/>
    <mergeCell ref="A135:A136"/>
    <mergeCell ref="B135:B136"/>
    <mergeCell ref="C135:C136"/>
    <mergeCell ref="A145:A146"/>
    <mergeCell ref="B145:B146"/>
    <mergeCell ref="C145:C146"/>
    <mergeCell ref="A147:A148"/>
    <mergeCell ref="B147:B148"/>
    <mergeCell ref="C147:C148"/>
    <mergeCell ref="A141:A142"/>
    <mergeCell ref="B141:B142"/>
    <mergeCell ref="C141:C142"/>
    <mergeCell ref="A143:A144"/>
    <mergeCell ref="B143:B144"/>
    <mergeCell ref="C143:C144"/>
    <mergeCell ref="A153:A154"/>
    <mergeCell ref="B153:B154"/>
    <mergeCell ref="C153:C154"/>
    <mergeCell ref="A155:A156"/>
    <mergeCell ref="B155:B156"/>
    <mergeCell ref="C155:C156"/>
    <mergeCell ref="A149:A150"/>
    <mergeCell ref="B149:B150"/>
    <mergeCell ref="C149:C150"/>
    <mergeCell ref="A151:A152"/>
    <mergeCell ref="B151:B152"/>
    <mergeCell ref="C151:C152"/>
    <mergeCell ref="A161:A162"/>
    <mergeCell ref="B161:B162"/>
    <mergeCell ref="C161:C162"/>
    <mergeCell ref="A174:A175"/>
    <mergeCell ref="B174:B175"/>
    <mergeCell ref="C174:C175"/>
    <mergeCell ref="A157:A158"/>
    <mergeCell ref="B157:B158"/>
    <mergeCell ref="C157:C158"/>
    <mergeCell ref="A159:A160"/>
    <mergeCell ref="B159:B160"/>
    <mergeCell ref="C159:C160"/>
    <mergeCell ref="A180:A181"/>
    <mergeCell ref="B180:B181"/>
    <mergeCell ref="C180:C181"/>
    <mergeCell ref="A182:A183"/>
    <mergeCell ref="B182:B183"/>
    <mergeCell ref="C182:C183"/>
    <mergeCell ref="A176:A177"/>
    <mergeCell ref="B176:B177"/>
    <mergeCell ref="C176:C177"/>
    <mergeCell ref="A178:A179"/>
    <mergeCell ref="B178:B179"/>
    <mergeCell ref="C178:C179"/>
    <mergeCell ref="A188:A189"/>
    <mergeCell ref="B188:B189"/>
    <mergeCell ref="C188:C189"/>
    <mergeCell ref="A190:A191"/>
    <mergeCell ref="B190:B191"/>
    <mergeCell ref="C190:C191"/>
    <mergeCell ref="A184:A185"/>
    <mergeCell ref="B184:B185"/>
    <mergeCell ref="C184:C185"/>
    <mergeCell ref="A186:A187"/>
    <mergeCell ref="B186:B187"/>
    <mergeCell ref="C186:C187"/>
    <mergeCell ref="A196:A197"/>
    <mergeCell ref="B196:B197"/>
    <mergeCell ref="C196:C197"/>
    <mergeCell ref="A198:A199"/>
    <mergeCell ref="B198:B199"/>
    <mergeCell ref="C198:C199"/>
    <mergeCell ref="A192:A193"/>
    <mergeCell ref="B192:B193"/>
    <mergeCell ref="C192:C193"/>
    <mergeCell ref="A194:A195"/>
    <mergeCell ref="B194:B195"/>
    <mergeCell ref="C194:C195"/>
    <mergeCell ref="A204:A205"/>
    <mergeCell ref="B204:B205"/>
    <mergeCell ref="C204:C205"/>
    <mergeCell ref="A217:A218"/>
    <mergeCell ref="B217:B218"/>
    <mergeCell ref="C217:C218"/>
    <mergeCell ref="A200:A201"/>
    <mergeCell ref="B200:B201"/>
    <mergeCell ref="C200:C201"/>
    <mergeCell ref="A202:A203"/>
    <mergeCell ref="B202:B203"/>
    <mergeCell ref="C202:C203"/>
    <mergeCell ref="A223:A224"/>
    <mergeCell ref="B223:B224"/>
    <mergeCell ref="C223:C224"/>
    <mergeCell ref="A225:A226"/>
    <mergeCell ref="B225:B226"/>
    <mergeCell ref="C225:C226"/>
    <mergeCell ref="A219:A220"/>
    <mergeCell ref="B219:B220"/>
    <mergeCell ref="C219:C220"/>
    <mergeCell ref="A221:A222"/>
    <mergeCell ref="B221:B222"/>
    <mergeCell ref="C221:C222"/>
    <mergeCell ref="A231:A232"/>
    <mergeCell ref="B231:B232"/>
    <mergeCell ref="C231:C232"/>
    <mergeCell ref="A233:A234"/>
    <mergeCell ref="B233:B234"/>
    <mergeCell ref="C233:C234"/>
    <mergeCell ref="A227:A228"/>
    <mergeCell ref="B227:B228"/>
    <mergeCell ref="C227:C228"/>
    <mergeCell ref="A229:A230"/>
    <mergeCell ref="B229:B230"/>
    <mergeCell ref="C229:C230"/>
    <mergeCell ref="A239:A240"/>
    <mergeCell ref="B239:B240"/>
    <mergeCell ref="C239:C240"/>
    <mergeCell ref="A241:A242"/>
    <mergeCell ref="B241:B242"/>
    <mergeCell ref="C241:C242"/>
    <mergeCell ref="A235:A236"/>
    <mergeCell ref="B235:B236"/>
    <mergeCell ref="C235:C236"/>
    <mergeCell ref="A237:A238"/>
    <mergeCell ref="B237:B238"/>
    <mergeCell ref="C237:C238"/>
    <mergeCell ref="A258:A259"/>
    <mergeCell ref="B258:B259"/>
    <mergeCell ref="C258:C259"/>
    <mergeCell ref="A260:A261"/>
    <mergeCell ref="B260:B261"/>
    <mergeCell ref="C260:C261"/>
    <mergeCell ref="A254:A255"/>
    <mergeCell ref="B254:B255"/>
    <mergeCell ref="C254:C255"/>
    <mergeCell ref="A256:A257"/>
    <mergeCell ref="B256:B257"/>
    <mergeCell ref="C256:C257"/>
    <mergeCell ref="A266:A267"/>
    <mergeCell ref="B266:B267"/>
    <mergeCell ref="C266:C267"/>
    <mergeCell ref="A268:A269"/>
    <mergeCell ref="B268:B269"/>
    <mergeCell ref="C268:C269"/>
    <mergeCell ref="A262:A263"/>
    <mergeCell ref="B262:B263"/>
    <mergeCell ref="C262:C263"/>
    <mergeCell ref="A264:A265"/>
    <mergeCell ref="B264:B265"/>
    <mergeCell ref="C264:C265"/>
    <mergeCell ref="A274:A275"/>
    <mergeCell ref="B274:B275"/>
    <mergeCell ref="C274:C275"/>
    <mergeCell ref="A276:A277"/>
    <mergeCell ref="B276:B277"/>
    <mergeCell ref="C276:C277"/>
    <mergeCell ref="A270:A271"/>
    <mergeCell ref="B270:B271"/>
    <mergeCell ref="C270:C271"/>
    <mergeCell ref="A272:A273"/>
    <mergeCell ref="B272:B273"/>
    <mergeCell ref="C272:C273"/>
    <mergeCell ref="A282:A283"/>
    <mergeCell ref="B282:B283"/>
    <mergeCell ref="C282:C283"/>
    <mergeCell ref="A278:A279"/>
    <mergeCell ref="B278:B279"/>
    <mergeCell ref="C278:C279"/>
    <mergeCell ref="A280:A281"/>
    <mergeCell ref="B280:B281"/>
    <mergeCell ref="C280:C281"/>
  </mergeCells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BC185"/>
  <sheetViews>
    <sheetView topLeftCell="A103" zoomScale="53" workbookViewId="0">
      <selection activeCell="H144" sqref="H144:P145"/>
    </sheetView>
  </sheetViews>
  <sheetFormatPr defaultRowHeight="14.5" x14ac:dyDescent="0.35"/>
  <cols>
    <col min="1" max="1" width="54.453125" bestFit="1" customWidth="1"/>
  </cols>
  <sheetData>
    <row r="1" spans="1:55" x14ac:dyDescent="0.35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  <c r="M1" t="s">
        <v>0</v>
      </c>
    </row>
    <row r="2" spans="1:55" x14ac:dyDescent="0.35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</row>
    <row r="3" spans="1:55" x14ac:dyDescent="0.35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</row>
    <row r="4" spans="1:55" x14ac:dyDescent="0.35">
      <c r="A4" t="s">
        <v>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</row>
    <row r="5" spans="1:55" x14ac:dyDescent="0.35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AM5" s="2"/>
      <c r="AN5" s="2"/>
      <c r="AO5" s="2"/>
      <c r="AP5" s="2"/>
      <c r="AQ5" s="2"/>
      <c r="AR5" s="2"/>
      <c r="AS5" s="2"/>
      <c r="AT5" s="240" t="s">
        <v>2648</v>
      </c>
      <c r="AU5" s="2"/>
      <c r="AV5" s="2"/>
      <c r="AW5" s="2"/>
      <c r="AX5" s="240" t="s">
        <v>2649</v>
      </c>
    </row>
    <row r="6" spans="1:55" x14ac:dyDescent="0.3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AP6" s="241" t="s">
        <v>2529</v>
      </c>
      <c r="AQ6" s="241" t="s">
        <v>2650</v>
      </c>
      <c r="AR6" s="241" t="s">
        <v>2651</v>
      </c>
      <c r="AS6" s="241" t="s">
        <v>2650</v>
      </c>
      <c r="AT6" s="241" t="s">
        <v>2652</v>
      </c>
      <c r="AU6" s="241" t="s">
        <v>2653</v>
      </c>
      <c r="AV6" s="241" t="s">
        <v>2649</v>
      </c>
      <c r="AW6" s="241" t="s">
        <v>2654</v>
      </c>
      <c r="AX6" s="241" t="s">
        <v>2652</v>
      </c>
    </row>
    <row r="7" spans="1:55" x14ac:dyDescent="0.35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Y7" s="241" t="s">
        <v>2682</v>
      </c>
      <c r="Z7" s="241" t="s">
        <v>2683</v>
      </c>
      <c r="AP7" s="241" t="s">
        <v>2655</v>
      </c>
      <c r="AQ7" s="241" t="s">
        <v>2655</v>
      </c>
      <c r="AR7" s="241" t="s">
        <v>2652</v>
      </c>
      <c r="AS7" s="241" t="s">
        <v>2656</v>
      </c>
      <c r="AT7" s="241" t="s">
        <v>2656</v>
      </c>
      <c r="AU7" s="241" t="s">
        <v>2655</v>
      </c>
      <c r="AV7" s="241" t="s">
        <v>2652</v>
      </c>
      <c r="AW7" s="241" t="s">
        <v>2656</v>
      </c>
      <c r="AX7" s="241" t="s">
        <v>2656</v>
      </c>
      <c r="AZ7" s="241" t="s">
        <v>3666</v>
      </c>
      <c r="BB7" t="s">
        <v>3692</v>
      </c>
      <c r="BC7" t="s">
        <v>3693</v>
      </c>
    </row>
    <row r="8" spans="1:55" x14ac:dyDescent="0.35">
      <c r="A8" s="291" t="s">
        <v>243</v>
      </c>
      <c r="B8" s="291" t="s">
        <v>2</v>
      </c>
      <c r="C8" s="291" t="s">
        <v>3</v>
      </c>
      <c r="D8" t="s">
        <v>4</v>
      </c>
      <c r="E8" t="s">
        <v>5</v>
      </c>
      <c r="F8" t="s">
        <v>6</v>
      </c>
      <c r="G8" t="s">
        <v>7</v>
      </c>
      <c r="H8" t="s">
        <v>8</v>
      </c>
      <c r="I8" t="s">
        <v>9</v>
      </c>
      <c r="J8" t="s">
        <v>10</v>
      </c>
      <c r="K8" t="s">
        <v>11</v>
      </c>
      <c r="L8" t="s">
        <v>12</v>
      </c>
      <c r="M8" t="s">
        <v>13</v>
      </c>
      <c r="Y8" s="241" t="s">
        <v>2684</v>
      </c>
      <c r="Z8" s="241" t="s">
        <v>2685</v>
      </c>
      <c r="AM8" s="238">
        <f>SUMIFS($C$10:$C$505, $X$10:$X$505, AN8)</f>
        <v>4248</v>
      </c>
      <c r="AN8" t="s">
        <v>2657</v>
      </c>
      <c r="AO8" t="s">
        <v>2535</v>
      </c>
      <c r="AP8" s="242">
        <f>AQ8+AU8</f>
        <v>5</v>
      </c>
      <c r="AQ8" s="238">
        <f>COUNTIFS($X$10:$X$505, AN8,$B$10:$B$505,"F")</f>
        <v>1</v>
      </c>
      <c r="AR8" s="243">
        <f t="shared" ref="AR8:AR34" si="0">IFERROR(AQ8/AP8,0)</f>
        <v>0.2</v>
      </c>
      <c r="AS8">
        <f>COUNTIFS($X$10:$X$505, AN8,$B$10:$B$505,"F",$Z$10:$Z$505,"Elected")</f>
        <v>1</v>
      </c>
      <c r="AT8" s="244">
        <f>IFERROR(AS8/AP8,0)</f>
        <v>0.2</v>
      </c>
      <c r="AU8" s="245">
        <f>COUNTIFS($X$10:$X$505, AN8,$B$10:$B$505,"M")</f>
        <v>4</v>
      </c>
      <c r="AV8" s="243">
        <f>IFERROR(AU8/AP8,0)</f>
        <v>0.8</v>
      </c>
      <c r="AW8">
        <f>COUNTIFS($X$10:$X$505, AN8,$B$10:$B$505,"M",$Z$10:$Z$505,"Elected")</f>
        <v>3</v>
      </c>
      <c r="AX8" s="243">
        <f>IFERROR(AW8/AP8,0)</f>
        <v>0.6</v>
      </c>
      <c r="AZ8">
        <f>AW8+AS8</f>
        <v>4</v>
      </c>
      <c r="BB8">
        <f>AC155</f>
        <v>16</v>
      </c>
      <c r="BC8">
        <f>AD155</f>
        <v>12</v>
      </c>
    </row>
    <row r="9" spans="1:55" ht="15.5" x14ac:dyDescent="0.35">
      <c r="A9" s="291" t="s">
        <v>0</v>
      </c>
      <c r="B9" s="291" t="s">
        <v>0</v>
      </c>
      <c r="C9" s="291" t="s">
        <v>17</v>
      </c>
      <c r="D9" t="s">
        <v>917</v>
      </c>
      <c r="E9" t="s">
        <v>918</v>
      </c>
      <c r="F9" t="s">
        <v>919</v>
      </c>
      <c r="G9" t="s">
        <v>920</v>
      </c>
      <c r="H9" t="s">
        <v>921</v>
      </c>
      <c r="I9" t="s">
        <v>922</v>
      </c>
      <c r="J9" t="s">
        <v>923</v>
      </c>
      <c r="K9" t="s">
        <v>924</v>
      </c>
      <c r="L9" t="s">
        <v>925</v>
      </c>
      <c r="M9" t="s">
        <v>926</v>
      </c>
      <c r="X9" s="257" t="s">
        <v>2681</v>
      </c>
      <c r="Y9" s="241" t="s">
        <v>2686</v>
      </c>
      <c r="Z9" s="241" t="s">
        <v>2687</v>
      </c>
      <c r="AB9" t="s">
        <v>2526</v>
      </c>
      <c r="AC9" t="s">
        <v>2525</v>
      </c>
      <c r="AD9" t="s">
        <v>2524</v>
      </c>
      <c r="AE9" t="s">
        <v>2523</v>
      </c>
      <c r="AF9" t="s">
        <v>759</v>
      </c>
      <c r="AG9" t="s">
        <v>2522</v>
      </c>
      <c r="AH9" t="s">
        <v>2521</v>
      </c>
      <c r="AI9" t="s">
        <v>2520</v>
      </c>
      <c r="AJ9" t="s">
        <v>2519</v>
      </c>
      <c r="AK9" t="s">
        <v>2518</v>
      </c>
      <c r="AM9" s="238">
        <f t="shared" ref="AM9:AM34" si="1">SUMIFS($C$10:$C$505, $X$10:$X$505, AN9)</f>
        <v>4507</v>
      </c>
      <c r="AN9" t="s">
        <v>2658</v>
      </c>
      <c r="AO9" t="s">
        <v>2534</v>
      </c>
      <c r="AP9" s="242">
        <f t="shared" ref="AP9:AP27" si="2">AQ9+AU9</f>
        <v>6</v>
      </c>
      <c r="AQ9" s="238">
        <f t="shared" ref="AQ9:AQ34" si="3">COUNTIFS($X$10:$X$505, AN9,$B$10:$B$505,"F")</f>
        <v>2</v>
      </c>
      <c r="AR9" s="243">
        <f t="shared" si="0"/>
        <v>0.33333333333333331</v>
      </c>
      <c r="AS9">
        <f t="shared" ref="AS9:AS34" si="4">COUNTIFS($X$10:$X$283, AN9,$B$10:$B$283,"F",$Z$10:$Z$283,"Elected")</f>
        <v>1</v>
      </c>
      <c r="AT9" s="244">
        <f t="shared" ref="AT9:AT34" si="5">IFERROR(AS9/AP9,0)</f>
        <v>0.16666666666666666</v>
      </c>
      <c r="AU9" s="245">
        <f t="shared" ref="AU9:AU34" si="6">COUNTIFS($X$10:$X$505, AN9,$B$10:$B$505,"M")</f>
        <v>4</v>
      </c>
      <c r="AV9" s="243">
        <f t="shared" ref="AV9:AV34" si="7">IFERROR(AU9/AP9,0)</f>
        <v>0.66666666666666663</v>
      </c>
      <c r="AW9">
        <f t="shared" ref="AW9:AW34" si="8">COUNTIFS($X$10:$X$505, AN9,$B$10:$B$505,"M",$Z$10:$Z$505,"Elected")</f>
        <v>3</v>
      </c>
      <c r="AX9" s="243">
        <f t="shared" ref="AX9:AX34" si="9">IFERROR(AW9/AP9,0)</f>
        <v>0.5</v>
      </c>
      <c r="AZ9">
        <f t="shared" ref="AZ9:AZ35" si="10">AW9+AS9</f>
        <v>4</v>
      </c>
    </row>
    <row r="10" spans="1:55" x14ac:dyDescent="0.35">
      <c r="A10" s="291" t="s">
        <v>3002</v>
      </c>
      <c r="B10" s="291" t="s">
        <v>33</v>
      </c>
      <c r="C10" s="293">
        <v>79</v>
      </c>
      <c r="D10" s="1">
        <v>9</v>
      </c>
      <c r="E10" s="1">
        <v>2</v>
      </c>
      <c r="F10" s="1">
        <v>15</v>
      </c>
      <c r="G10" s="1">
        <v>-105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X10" t="str">
        <f>LEFT(MID(A10,FIND("(",A10)+1,LEN(A10)),FIND(")",MID(A10,FIND("(",A10)+1,LEN(A10)))-1)</f>
        <v>TIP</v>
      </c>
      <c r="Z10" t="str">
        <f>Y11</f>
        <v>Excluded</v>
      </c>
      <c r="AB10">
        <v>6</v>
      </c>
      <c r="AC10" s="238">
        <v>18206</v>
      </c>
      <c r="AD10" s="238">
        <f>AH10+AF10</f>
        <v>7733</v>
      </c>
      <c r="AE10" s="227">
        <f>SUM(AD10/AC10*100)</f>
        <v>42.475008239042076</v>
      </c>
      <c r="AF10">
        <v>127</v>
      </c>
      <c r="AG10" s="227">
        <f>SUM(AF10/AC10*100)</f>
        <v>0.69757222893551585</v>
      </c>
      <c r="AH10" s="238">
        <v>7606</v>
      </c>
      <c r="AI10">
        <v>16</v>
      </c>
      <c r="AJ10">
        <v>6</v>
      </c>
      <c r="AK10" s="227">
        <f>SUM(AJ10/AI10*100)</f>
        <v>37.5</v>
      </c>
      <c r="AM10" s="238">
        <f t="shared" si="1"/>
        <v>1469</v>
      </c>
      <c r="AN10" t="s">
        <v>2659</v>
      </c>
      <c r="AO10" t="s">
        <v>2536</v>
      </c>
      <c r="AP10" s="242">
        <f t="shared" si="2"/>
        <v>3</v>
      </c>
      <c r="AQ10" s="238">
        <f t="shared" si="3"/>
        <v>1</v>
      </c>
      <c r="AR10" s="243">
        <f t="shared" si="0"/>
        <v>0.33333333333333331</v>
      </c>
      <c r="AS10">
        <f t="shared" si="4"/>
        <v>1</v>
      </c>
      <c r="AT10" s="244">
        <f t="shared" si="5"/>
        <v>0.33333333333333331</v>
      </c>
      <c r="AU10" s="245">
        <f t="shared" si="6"/>
        <v>2</v>
      </c>
      <c r="AV10" s="243">
        <f t="shared" si="7"/>
        <v>0.66666666666666663</v>
      </c>
      <c r="AW10">
        <f t="shared" si="8"/>
        <v>0</v>
      </c>
      <c r="AX10" s="243">
        <f t="shared" si="9"/>
        <v>0</v>
      </c>
      <c r="AZ10">
        <f t="shared" si="10"/>
        <v>1</v>
      </c>
    </row>
    <row r="11" spans="1:55" x14ac:dyDescent="0.35">
      <c r="A11" s="291" t="s">
        <v>0</v>
      </c>
      <c r="B11" s="291" t="s">
        <v>0</v>
      </c>
      <c r="C11" s="293">
        <v>79</v>
      </c>
      <c r="D11" s="2">
        <v>88</v>
      </c>
      <c r="E11" s="2">
        <v>90</v>
      </c>
      <c r="F11" s="2">
        <v>105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Y11" t="str">
        <f>IF(EXACT(A10,UPPER(A10)),"Elected","Excluded")</f>
        <v>Excluded</v>
      </c>
      <c r="AM11" s="238">
        <f t="shared" si="1"/>
        <v>1901</v>
      </c>
      <c r="AN11" t="s">
        <v>2661</v>
      </c>
      <c r="AO11" t="s">
        <v>2727</v>
      </c>
      <c r="AP11" s="242">
        <f t="shared" si="2"/>
        <v>3</v>
      </c>
      <c r="AQ11" s="238">
        <f t="shared" si="3"/>
        <v>1</v>
      </c>
      <c r="AR11" s="243">
        <f t="shared" si="0"/>
        <v>0.33333333333333331</v>
      </c>
      <c r="AS11">
        <f t="shared" si="4"/>
        <v>1</v>
      </c>
      <c r="AT11" s="244">
        <f t="shared" si="5"/>
        <v>0.33333333333333331</v>
      </c>
      <c r="AU11" s="245">
        <f t="shared" si="6"/>
        <v>2</v>
      </c>
      <c r="AV11" s="243">
        <f t="shared" si="7"/>
        <v>0.66666666666666663</v>
      </c>
      <c r="AW11">
        <f t="shared" si="8"/>
        <v>2</v>
      </c>
      <c r="AX11" s="243">
        <f t="shared" si="9"/>
        <v>0.66666666666666663</v>
      </c>
      <c r="AZ11">
        <f t="shared" si="10"/>
        <v>3</v>
      </c>
    </row>
    <row r="12" spans="1:55" x14ac:dyDescent="0.35">
      <c r="A12" s="345" t="s">
        <v>3007</v>
      </c>
      <c r="B12" s="291" t="s">
        <v>33</v>
      </c>
      <c r="C12" s="293">
        <v>1486</v>
      </c>
      <c r="D12" s="1">
        <v>-399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X12" t="str">
        <f t="shared" ref="X12" si="11">LEFT(MID(A12,FIND("(",A12)+1,LEN(A12)),FIND(")",MID(A12,FIND("(",A12)+1,LEN(A12)))-1)</f>
        <v>NON-P</v>
      </c>
      <c r="Z12" t="str">
        <f>Y13</f>
        <v>Elected</v>
      </c>
      <c r="AC12" t="s">
        <v>3692</v>
      </c>
      <c r="AD12" t="s">
        <v>3693</v>
      </c>
      <c r="AM12" s="238">
        <f t="shared" si="1"/>
        <v>1762</v>
      </c>
      <c r="AN12" t="s">
        <v>2663</v>
      </c>
      <c r="AO12" t="s">
        <v>2574</v>
      </c>
      <c r="AP12" s="242">
        <f t="shared" si="2"/>
        <v>3</v>
      </c>
      <c r="AQ12" s="238">
        <f t="shared" si="3"/>
        <v>2</v>
      </c>
      <c r="AR12" s="243">
        <f t="shared" si="0"/>
        <v>0.66666666666666663</v>
      </c>
      <c r="AS12">
        <f t="shared" si="4"/>
        <v>1</v>
      </c>
      <c r="AT12" s="244">
        <f t="shared" si="5"/>
        <v>0.33333333333333331</v>
      </c>
      <c r="AU12" s="245">
        <f t="shared" si="6"/>
        <v>1</v>
      </c>
      <c r="AV12" s="243">
        <f t="shared" si="7"/>
        <v>0.33333333333333331</v>
      </c>
      <c r="AW12">
        <f t="shared" si="8"/>
        <v>1</v>
      </c>
      <c r="AX12" s="243">
        <f t="shared" si="9"/>
        <v>0.33333333333333331</v>
      </c>
      <c r="AZ12">
        <f t="shared" si="10"/>
        <v>2</v>
      </c>
    </row>
    <row r="13" spans="1:55" x14ac:dyDescent="0.35">
      <c r="A13" s="345" t="s">
        <v>0</v>
      </c>
      <c r="B13" s="291" t="s">
        <v>0</v>
      </c>
      <c r="C13" s="293">
        <v>1486</v>
      </c>
      <c r="D13" s="2">
        <v>1087</v>
      </c>
      <c r="E13" s="2">
        <v>1087</v>
      </c>
      <c r="F13" s="2">
        <v>1087</v>
      </c>
      <c r="G13" s="2">
        <v>1087</v>
      </c>
      <c r="H13" s="2">
        <v>1087</v>
      </c>
      <c r="I13" s="2">
        <v>1087</v>
      </c>
      <c r="J13" s="2">
        <v>1087</v>
      </c>
      <c r="K13" s="2">
        <v>1087</v>
      </c>
      <c r="L13" s="2">
        <v>1087</v>
      </c>
      <c r="M13" s="2">
        <v>1087</v>
      </c>
      <c r="Y13" t="str">
        <f t="shared" ref="Y13" si="12">IF(EXACT(A12,UPPER(A12)),"Elected","Excluded")</f>
        <v>Elected</v>
      </c>
      <c r="AC13">
        <v>4</v>
      </c>
      <c r="AD13">
        <v>3</v>
      </c>
      <c r="AM13" s="238">
        <f t="shared" si="1"/>
        <v>1206</v>
      </c>
      <c r="AN13" t="s">
        <v>2689</v>
      </c>
      <c r="AO13" t="s">
        <v>2573</v>
      </c>
      <c r="AP13" s="242">
        <f t="shared" si="2"/>
        <v>3</v>
      </c>
      <c r="AQ13" s="238">
        <f t="shared" si="3"/>
        <v>2</v>
      </c>
      <c r="AR13" s="243">
        <f t="shared" si="0"/>
        <v>0.66666666666666663</v>
      </c>
      <c r="AS13">
        <f t="shared" si="4"/>
        <v>0</v>
      </c>
      <c r="AT13" s="244">
        <f t="shared" si="5"/>
        <v>0</v>
      </c>
      <c r="AU13" s="245">
        <f t="shared" si="6"/>
        <v>1</v>
      </c>
      <c r="AV13" s="243">
        <f t="shared" si="7"/>
        <v>0.33333333333333331</v>
      </c>
      <c r="AW13">
        <f t="shared" si="8"/>
        <v>0</v>
      </c>
      <c r="AX13" s="243">
        <f t="shared" si="9"/>
        <v>0</v>
      </c>
      <c r="AZ13">
        <f t="shared" si="10"/>
        <v>0</v>
      </c>
    </row>
    <row r="14" spans="1:55" x14ac:dyDescent="0.35">
      <c r="A14" s="291" t="s">
        <v>3003</v>
      </c>
      <c r="B14" s="291" t="s">
        <v>31</v>
      </c>
      <c r="C14" s="293">
        <v>169</v>
      </c>
      <c r="D14" s="1">
        <v>12</v>
      </c>
      <c r="E14" s="1">
        <v>1</v>
      </c>
      <c r="F14" s="1">
        <v>7</v>
      </c>
      <c r="G14" s="1">
        <v>53</v>
      </c>
      <c r="H14" s="1">
        <v>28</v>
      </c>
      <c r="I14" s="1">
        <v>11</v>
      </c>
      <c r="J14" s="1">
        <v>-281</v>
      </c>
      <c r="K14" s="1">
        <v>0</v>
      </c>
      <c r="L14" s="1">
        <v>0</v>
      </c>
      <c r="M14" s="1">
        <v>0</v>
      </c>
      <c r="X14" t="str">
        <f t="shared" ref="X14" si="13">LEFT(MID(A14,FIND("(",A14)+1,LEN(A14)),FIND(")",MID(A14,FIND("(",A14)+1,LEN(A14)))-1)</f>
        <v>IFP</v>
      </c>
      <c r="Z14" t="str">
        <f t="shared" ref="Z14" si="14">Y15</f>
        <v>Excluded</v>
      </c>
      <c r="AM14" s="238">
        <f t="shared" si="1"/>
        <v>511</v>
      </c>
      <c r="AN14" t="s">
        <v>2662</v>
      </c>
      <c r="AO14" t="s">
        <v>2575</v>
      </c>
      <c r="AP14" s="242">
        <f t="shared" si="2"/>
        <v>2</v>
      </c>
      <c r="AQ14" s="238">
        <f t="shared" si="3"/>
        <v>1</v>
      </c>
      <c r="AR14" s="243">
        <f t="shared" si="0"/>
        <v>0.5</v>
      </c>
      <c r="AS14">
        <f t="shared" si="4"/>
        <v>0</v>
      </c>
      <c r="AT14" s="244">
        <f t="shared" si="5"/>
        <v>0</v>
      </c>
      <c r="AU14" s="245">
        <f t="shared" si="6"/>
        <v>1</v>
      </c>
      <c r="AV14" s="243">
        <f t="shared" si="7"/>
        <v>0.5</v>
      </c>
      <c r="AW14">
        <f t="shared" si="8"/>
        <v>0</v>
      </c>
      <c r="AX14" s="243">
        <f t="shared" si="9"/>
        <v>0</v>
      </c>
      <c r="AZ14">
        <f t="shared" si="10"/>
        <v>0</v>
      </c>
    </row>
    <row r="15" spans="1:55" x14ac:dyDescent="0.35">
      <c r="A15" s="291" t="s">
        <v>0</v>
      </c>
      <c r="B15" s="291" t="s">
        <v>0</v>
      </c>
      <c r="C15" s="293">
        <v>169</v>
      </c>
      <c r="D15" s="2">
        <v>181</v>
      </c>
      <c r="E15" s="2">
        <v>182</v>
      </c>
      <c r="F15" s="2">
        <v>189</v>
      </c>
      <c r="G15" s="2">
        <v>242</v>
      </c>
      <c r="H15" s="2">
        <v>270</v>
      </c>
      <c r="I15" s="2">
        <v>281</v>
      </c>
      <c r="J15" s="2">
        <v>0</v>
      </c>
      <c r="K15" s="2">
        <v>0</v>
      </c>
      <c r="L15" s="2">
        <v>0</v>
      </c>
      <c r="M15" s="2">
        <v>0</v>
      </c>
      <c r="Y15" t="str">
        <f t="shared" ref="Y15" si="15">IF(EXACT(A14,UPPER(A14)),"Elected","Excluded")</f>
        <v>Excluded</v>
      </c>
      <c r="AM15" s="238">
        <f t="shared" si="1"/>
        <v>710</v>
      </c>
      <c r="AN15" t="s">
        <v>2660</v>
      </c>
      <c r="AO15" t="s">
        <v>2594</v>
      </c>
      <c r="AP15" s="242">
        <f t="shared" si="2"/>
        <v>4</v>
      </c>
      <c r="AQ15" s="238">
        <f t="shared" si="3"/>
        <v>1</v>
      </c>
      <c r="AR15" s="243">
        <f t="shared" si="0"/>
        <v>0.25</v>
      </c>
      <c r="AS15">
        <f t="shared" si="4"/>
        <v>0</v>
      </c>
      <c r="AT15" s="244">
        <f t="shared" si="5"/>
        <v>0</v>
      </c>
      <c r="AU15" s="245">
        <f t="shared" si="6"/>
        <v>3</v>
      </c>
      <c r="AV15" s="243">
        <f t="shared" si="7"/>
        <v>0.75</v>
      </c>
      <c r="AW15">
        <f t="shared" si="8"/>
        <v>0</v>
      </c>
      <c r="AX15" s="243">
        <f t="shared" si="9"/>
        <v>0</v>
      </c>
      <c r="AZ15">
        <f t="shared" si="10"/>
        <v>0</v>
      </c>
    </row>
    <row r="16" spans="1:55" x14ac:dyDescent="0.35">
      <c r="A16" s="291" t="s">
        <v>3004</v>
      </c>
      <c r="B16" s="291" t="s">
        <v>33</v>
      </c>
      <c r="C16" s="293">
        <v>304</v>
      </c>
      <c r="D16" s="1">
        <v>23</v>
      </c>
      <c r="E16" s="1">
        <v>3</v>
      </c>
      <c r="F16" s="1">
        <v>0</v>
      </c>
      <c r="G16" s="1">
        <v>2</v>
      </c>
      <c r="H16" s="1">
        <v>4</v>
      </c>
      <c r="I16" s="1">
        <v>44</v>
      </c>
      <c r="J16" s="1">
        <v>14</v>
      </c>
      <c r="K16" s="1">
        <v>19</v>
      </c>
      <c r="L16" s="1">
        <v>-413</v>
      </c>
      <c r="M16" s="1">
        <v>0</v>
      </c>
      <c r="X16" t="str">
        <f t="shared" ref="X16" si="16">LEFT(MID(A16,FIND("(",A16)+1,LEN(A16)),FIND(")",MID(A16,FIND("(",A16)+1,LEN(A16)))-1)</f>
        <v>PBP</v>
      </c>
      <c r="Z16" t="str">
        <f t="shared" ref="Z16" si="17">Y17</f>
        <v>Excluded</v>
      </c>
      <c r="AM16" s="238">
        <f t="shared" si="1"/>
        <v>461</v>
      </c>
      <c r="AN16" t="s">
        <v>2688</v>
      </c>
      <c r="AO16" t="s">
        <v>2576</v>
      </c>
      <c r="AP16" s="242">
        <f t="shared" si="2"/>
        <v>2</v>
      </c>
      <c r="AQ16" s="238">
        <f t="shared" si="3"/>
        <v>0</v>
      </c>
      <c r="AR16" s="243">
        <f t="shared" si="0"/>
        <v>0</v>
      </c>
      <c r="AS16">
        <f t="shared" si="4"/>
        <v>0</v>
      </c>
      <c r="AT16" s="244">
        <f t="shared" si="5"/>
        <v>0</v>
      </c>
      <c r="AU16" s="245">
        <f t="shared" si="6"/>
        <v>2</v>
      </c>
      <c r="AV16" s="243">
        <f t="shared" si="7"/>
        <v>1</v>
      </c>
      <c r="AW16">
        <f t="shared" si="8"/>
        <v>0</v>
      </c>
      <c r="AX16" s="243">
        <f t="shared" si="9"/>
        <v>0</v>
      </c>
      <c r="AZ16">
        <f t="shared" si="10"/>
        <v>0</v>
      </c>
    </row>
    <row r="17" spans="1:52" x14ac:dyDescent="0.35">
      <c r="A17" s="291" t="s">
        <v>0</v>
      </c>
      <c r="B17" s="291" t="s">
        <v>0</v>
      </c>
      <c r="C17" s="293">
        <v>304</v>
      </c>
      <c r="D17" s="2">
        <v>327</v>
      </c>
      <c r="E17" s="2">
        <v>330</v>
      </c>
      <c r="F17" s="2">
        <v>330</v>
      </c>
      <c r="G17" s="2">
        <v>332</v>
      </c>
      <c r="H17" s="2">
        <v>336</v>
      </c>
      <c r="I17" s="2">
        <v>380</v>
      </c>
      <c r="J17" s="2">
        <v>394</v>
      </c>
      <c r="K17" s="2">
        <v>413</v>
      </c>
      <c r="L17" s="2">
        <v>0</v>
      </c>
      <c r="M17" s="2">
        <v>0</v>
      </c>
      <c r="Y17" t="str">
        <f t="shared" ref="Y17" si="18">IF(EXACT(A16,UPPER(A16)),"Elected","Excluded")</f>
        <v>Excluded</v>
      </c>
      <c r="AM17" s="238">
        <f t="shared" si="1"/>
        <v>0</v>
      </c>
      <c r="AO17" t="s">
        <v>2590</v>
      </c>
      <c r="AP17" s="242">
        <f t="shared" si="2"/>
        <v>0</v>
      </c>
      <c r="AQ17" s="238">
        <f t="shared" si="3"/>
        <v>0</v>
      </c>
      <c r="AR17" s="243">
        <f t="shared" si="0"/>
        <v>0</v>
      </c>
      <c r="AS17">
        <f t="shared" si="4"/>
        <v>0</v>
      </c>
      <c r="AT17" s="244">
        <f t="shared" si="5"/>
        <v>0</v>
      </c>
      <c r="AU17" s="245">
        <f t="shared" si="6"/>
        <v>0</v>
      </c>
      <c r="AV17" s="243">
        <f t="shared" si="7"/>
        <v>0</v>
      </c>
      <c r="AW17">
        <f t="shared" si="8"/>
        <v>0</v>
      </c>
      <c r="AX17" s="243">
        <f t="shared" si="9"/>
        <v>0</v>
      </c>
      <c r="AZ17">
        <f t="shared" si="10"/>
        <v>0</v>
      </c>
    </row>
    <row r="18" spans="1:52" x14ac:dyDescent="0.35">
      <c r="A18" s="291" t="s">
        <v>3032</v>
      </c>
      <c r="B18" s="291" t="s">
        <v>31</v>
      </c>
      <c r="C18" s="293">
        <v>175</v>
      </c>
      <c r="D18" s="1">
        <v>16</v>
      </c>
      <c r="E18" s="1">
        <v>3</v>
      </c>
      <c r="F18" s="1">
        <v>11</v>
      </c>
      <c r="G18" s="1">
        <v>6</v>
      </c>
      <c r="H18" s="1">
        <v>7</v>
      </c>
      <c r="I18" s="1">
        <v>-218</v>
      </c>
      <c r="J18" s="1">
        <v>0</v>
      </c>
      <c r="K18" s="1">
        <v>0</v>
      </c>
      <c r="L18" s="1">
        <v>0</v>
      </c>
      <c r="M18" s="1">
        <v>0</v>
      </c>
      <c r="X18" t="str">
        <f t="shared" ref="X18" si="19">LEFT(MID(A18,FIND("(",A18)+1,LEN(A18)),FIND(")",MID(A18,FIND("(",A18)+1,LEN(A18)))-1)</f>
        <v>NON-P</v>
      </c>
      <c r="Z18" t="str">
        <f>Y19</f>
        <v>Excluded</v>
      </c>
      <c r="AM18" s="238">
        <f t="shared" si="1"/>
        <v>0</v>
      </c>
      <c r="AN18" t="s">
        <v>2671</v>
      </c>
      <c r="AO18" t="s">
        <v>2582</v>
      </c>
      <c r="AP18" s="242">
        <f t="shared" si="2"/>
        <v>0</v>
      </c>
      <c r="AQ18" s="238">
        <f t="shared" si="3"/>
        <v>0</v>
      </c>
      <c r="AR18" s="243">
        <f t="shared" si="0"/>
        <v>0</v>
      </c>
      <c r="AS18">
        <f t="shared" si="4"/>
        <v>0</v>
      </c>
      <c r="AT18" s="244">
        <f t="shared" si="5"/>
        <v>0</v>
      </c>
      <c r="AU18" s="245">
        <f t="shared" si="6"/>
        <v>0</v>
      </c>
      <c r="AV18" s="243">
        <f t="shared" si="7"/>
        <v>0</v>
      </c>
      <c r="AW18">
        <f t="shared" si="8"/>
        <v>0</v>
      </c>
      <c r="AX18" s="243">
        <f t="shared" si="9"/>
        <v>0</v>
      </c>
      <c r="AZ18">
        <f t="shared" si="10"/>
        <v>0</v>
      </c>
    </row>
    <row r="19" spans="1:52" x14ac:dyDescent="0.35">
      <c r="A19" s="291" t="s">
        <v>0</v>
      </c>
      <c r="B19" s="291" t="s">
        <v>0</v>
      </c>
      <c r="C19" s="293">
        <v>175</v>
      </c>
      <c r="D19" s="2">
        <v>191</v>
      </c>
      <c r="E19" s="2">
        <v>194</v>
      </c>
      <c r="F19" s="2">
        <v>205</v>
      </c>
      <c r="G19" s="2">
        <v>211</v>
      </c>
      <c r="H19" s="2">
        <v>218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Y19" t="str">
        <f t="shared" ref="Y19" si="20">IF(EXACT(A18,UPPER(A18)),"Elected","Excluded")</f>
        <v>Excluded</v>
      </c>
      <c r="AM19" s="238">
        <f t="shared" si="1"/>
        <v>444</v>
      </c>
      <c r="AN19" t="s">
        <v>2665</v>
      </c>
      <c r="AO19" t="s">
        <v>2598</v>
      </c>
      <c r="AP19" s="242">
        <f t="shared" si="2"/>
        <v>3</v>
      </c>
      <c r="AQ19" s="238">
        <f t="shared" si="3"/>
        <v>2</v>
      </c>
      <c r="AR19" s="243">
        <f t="shared" si="0"/>
        <v>0.66666666666666663</v>
      </c>
      <c r="AS19">
        <f t="shared" si="4"/>
        <v>0</v>
      </c>
      <c r="AT19" s="244">
        <f t="shared" si="5"/>
        <v>0</v>
      </c>
      <c r="AU19" s="245">
        <f t="shared" si="6"/>
        <v>1</v>
      </c>
      <c r="AV19" s="243">
        <f t="shared" si="7"/>
        <v>0.33333333333333331</v>
      </c>
      <c r="AW19">
        <f t="shared" si="8"/>
        <v>0</v>
      </c>
      <c r="AX19" s="243">
        <f t="shared" si="9"/>
        <v>0</v>
      </c>
      <c r="AZ19">
        <f t="shared" si="10"/>
        <v>0</v>
      </c>
    </row>
    <row r="20" spans="1:52" x14ac:dyDescent="0.35">
      <c r="A20" s="345" t="s">
        <v>927</v>
      </c>
      <c r="B20" s="291" t="s">
        <v>33</v>
      </c>
      <c r="C20" s="293">
        <v>882</v>
      </c>
      <c r="D20" s="1">
        <v>63</v>
      </c>
      <c r="E20" s="1">
        <v>91</v>
      </c>
      <c r="F20" s="1">
        <v>1</v>
      </c>
      <c r="G20" s="1">
        <v>1</v>
      </c>
      <c r="H20" s="1">
        <v>4</v>
      </c>
      <c r="I20" s="1">
        <v>10</v>
      </c>
      <c r="J20" s="1">
        <v>12</v>
      </c>
      <c r="K20" s="1">
        <v>48</v>
      </c>
      <c r="L20" s="1">
        <v>0</v>
      </c>
      <c r="M20" s="1">
        <v>0</v>
      </c>
      <c r="X20" t="str">
        <f t="shared" ref="X20" si="21">LEFT(MID(A20,FIND("(",A20)+1,LEN(A20)),FIND(")",MID(A20,FIND("(",A20)+1,LEN(A20)))-1)</f>
        <v>FG</v>
      </c>
      <c r="Z20" t="str">
        <f t="shared" ref="Z20" si="22">Y21</f>
        <v>Elected</v>
      </c>
      <c r="AM20" s="238">
        <f t="shared" si="1"/>
        <v>0</v>
      </c>
      <c r="AN20" t="s">
        <v>2666</v>
      </c>
      <c r="AO20" t="s">
        <v>2584</v>
      </c>
      <c r="AP20" s="242">
        <f t="shared" si="2"/>
        <v>0</v>
      </c>
      <c r="AQ20" s="238">
        <f t="shared" si="3"/>
        <v>0</v>
      </c>
      <c r="AR20" s="243">
        <f t="shared" si="0"/>
        <v>0</v>
      </c>
      <c r="AS20">
        <f t="shared" si="4"/>
        <v>0</v>
      </c>
      <c r="AT20" s="244">
        <f t="shared" si="5"/>
        <v>0</v>
      </c>
      <c r="AU20" s="245">
        <f t="shared" si="6"/>
        <v>0</v>
      </c>
      <c r="AV20" s="243">
        <f t="shared" si="7"/>
        <v>0</v>
      </c>
      <c r="AW20">
        <f t="shared" si="8"/>
        <v>0</v>
      </c>
      <c r="AX20" s="243">
        <f t="shared" si="9"/>
        <v>0</v>
      </c>
      <c r="AZ20">
        <f t="shared" si="10"/>
        <v>0</v>
      </c>
    </row>
    <row r="21" spans="1:52" x14ac:dyDescent="0.35">
      <c r="A21" s="345" t="s">
        <v>0</v>
      </c>
      <c r="B21" s="291" t="s">
        <v>0</v>
      </c>
      <c r="C21" s="293">
        <v>882</v>
      </c>
      <c r="D21" s="2">
        <v>945</v>
      </c>
      <c r="E21" s="2">
        <v>1036</v>
      </c>
      <c r="F21" s="2">
        <v>1037</v>
      </c>
      <c r="G21" s="2">
        <v>1038</v>
      </c>
      <c r="H21" s="2">
        <v>1042</v>
      </c>
      <c r="I21" s="2">
        <v>1052</v>
      </c>
      <c r="J21" s="2">
        <v>1064</v>
      </c>
      <c r="K21" s="2">
        <v>1112</v>
      </c>
      <c r="L21" s="2">
        <v>1112</v>
      </c>
      <c r="M21" s="2">
        <v>1112</v>
      </c>
      <c r="Y21" t="str">
        <f t="shared" ref="Y21" si="23">IF(EXACT(A20,UPPER(A20)),"Elected","Excluded")</f>
        <v>Elected</v>
      </c>
      <c r="AM21" s="238">
        <f t="shared" si="1"/>
        <v>0</v>
      </c>
      <c r="AN21" t="s">
        <v>2667</v>
      </c>
      <c r="AO21" t="s">
        <v>2577</v>
      </c>
      <c r="AP21" s="242">
        <f t="shared" si="2"/>
        <v>0</v>
      </c>
      <c r="AQ21" s="238">
        <f t="shared" si="3"/>
        <v>0</v>
      </c>
      <c r="AR21" s="243">
        <f t="shared" si="0"/>
        <v>0</v>
      </c>
      <c r="AS21">
        <f t="shared" si="4"/>
        <v>0</v>
      </c>
      <c r="AT21" s="244">
        <f t="shared" si="5"/>
        <v>0</v>
      </c>
      <c r="AU21" s="245">
        <f t="shared" si="6"/>
        <v>0</v>
      </c>
      <c r="AV21" s="243">
        <f t="shared" si="7"/>
        <v>0</v>
      </c>
      <c r="AW21">
        <f t="shared" si="8"/>
        <v>0</v>
      </c>
      <c r="AX21" s="243">
        <f t="shared" si="9"/>
        <v>0</v>
      </c>
      <c r="AZ21">
        <f t="shared" si="10"/>
        <v>0</v>
      </c>
    </row>
    <row r="22" spans="1:52" x14ac:dyDescent="0.35">
      <c r="A22" s="291" t="s">
        <v>3033</v>
      </c>
      <c r="B22" s="291" t="s">
        <v>33</v>
      </c>
      <c r="C22" s="293">
        <v>8</v>
      </c>
      <c r="D22" s="1">
        <v>5</v>
      </c>
      <c r="E22" s="1">
        <v>0</v>
      </c>
      <c r="F22" s="1">
        <v>-13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X22" t="str">
        <f t="shared" ref="X22" si="24">LEFT(MID(A22,FIND("(",A22)+1,LEN(A22)),FIND(")",MID(A22,FIND("(",A22)+1,LEN(A22)))-1)</f>
        <v>NON-P</v>
      </c>
      <c r="Z22" t="str">
        <f t="shared" ref="Z22" si="25">Y23</f>
        <v>Excluded</v>
      </c>
      <c r="AM22" s="238">
        <f t="shared" si="1"/>
        <v>0</v>
      </c>
      <c r="AN22" t="s">
        <v>2670</v>
      </c>
      <c r="AO22" t="s">
        <v>2578</v>
      </c>
      <c r="AP22" s="242">
        <f t="shared" si="2"/>
        <v>0</v>
      </c>
      <c r="AQ22" s="238">
        <f t="shared" si="3"/>
        <v>0</v>
      </c>
      <c r="AR22" s="243">
        <f t="shared" si="0"/>
        <v>0</v>
      </c>
      <c r="AS22">
        <f t="shared" si="4"/>
        <v>0</v>
      </c>
      <c r="AT22" s="244">
        <f t="shared" si="5"/>
        <v>0</v>
      </c>
      <c r="AU22" s="245">
        <f t="shared" si="6"/>
        <v>0</v>
      </c>
      <c r="AV22" s="243">
        <f t="shared" si="7"/>
        <v>0</v>
      </c>
      <c r="AW22">
        <f t="shared" si="8"/>
        <v>0</v>
      </c>
      <c r="AX22" s="243">
        <f t="shared" si="9"/>
        <v>0</v>
      </c>
      <c r="AZ22">
        <f t="shared" si="10"/>
        <v>0</v>
      </c>
    </row>
    <row r="23" spans="1:52" x14ac:dyDescent="0.35">
      <c r="A23" s="291" t="s">
        <v>0</v>
      </c>
      <c r="B23" s="291" t="s">
        <v>0</v>
      </c>
      <c r="C23" s="293">
        <v>8</v>
      </c>
      <c r="D23" s="2">
        <v>13</v>
      </c>
      <c r="E23" s="2">
        <v>13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Y23" t="str">
        <f t="shared" ref="Y23" si="26">IF(EXACT(A22,UPPER(A22)),"Elected","Excluded")</f>
        <v>Excluded</v>
      </c>
      <c r="AM23" s="238">
        <f t="shared" si="1"/>
        <v>0</v>
      </c>
      <c r="AO23" t="s">
        <v>2581</v>
      </c>
      <c r="AP23" s="242">
        <f t="shared" si="2"/>
        <v>0</v>
      </c>
      <c r="AQ23" s="238">
        <f t="shared" si="3"/>
        <v>0</v>
      </c>
      <c r="AR23" s="243">
        <f t="shared" si="0"/>
        <v>0</v>
      </c>
      <c r="AS23">
        <f t="shared" si="4"/>
        <v>0</v>
      </c>
      <c r="AT23" s="244">
        <f t="shared" si="5"/>
        <v>0</v>
      </c>
      <c r="AU23" s="245">
        <f t="shared" si="6"/>
        <v>0</v>
      </c>
      <c r="AV23" s="243">
        <f t="shared" si="7"/>
        <v>0</v>
      </c>
      <c r="AW23">
        <f t="shared" si="8"/>
        <v>0</v>
      </c>
      <c r="AX23" s="243">
        <f t="shared" si="9"/>
        <v>0</v>
      </c>
      <c r="AZ23">
        <f t="shared" si="10"/>
        <v>0</v>
      </c>
    </row>
    <row r="24" spans="1:52" x14ac:dyDescent="0.35">
      <c r="A24" s="345" t="s">
        <v>928</v>
      </c>
      <c r="B24" s="291" t="s">
        <v>31</v>
      </c>
      <c r="C24" s="293">
        <v>732</v>
      </c>
      <c r="D24" s="1">
        <v>73</v>
      </c>
      <c r="E24" s="1">
        <v>43</v>
      </c>
      <c r="F24" s="1">
        <v>3</v>
      </c>
      <c r="G24" s="1">
        <v>4</v>
      </c>
      <c r="H24" s="1">
        <v>7</v>
      </c>
      <c r="I24" s="1">
        <v>13</v>
      </c>
      <c r="J24" s="1">
        <v>12</v>
      </c>
      <c r="K24" s="1">
        <v>22</v>
      </c>
      <c r="L24" s="1">
        <v>23</v>
      </c>
      <c r="M24" s="1">
        <v>85</v>
      </c>
      <c r="X24" t="str">
        <f t="shared" ref="X24" si="27">LEFT(MID(A24,FIND("(",A24)+1,LEN(A24)),FIND(")",MID(A24,FIND("(",A24)+1,LEN(A24)))-1)</f>
        <v>FF</v>
      </c>
      <c r="Z24" t="str">
        <f t="shared" ref="Z24" si="28">Y25</f>
        <v>Elected</v>
      </c>
      <c r="AM24" s="238">
        <f t="shared" si="1"/>
        <v>0</v>
      </c>
      <c r="AO24" t="s">
        <v>2579</v>
      </c>
      <c r="AP24" s="242">
        <f t="shared" si="2"/>
        <v>0</v>
      </c>
      <c r="AQ24" s="238">
        <f t="shared" si="3"/>
        <v>0</v>
      </c>
      <c r="AR24" s="243">
        <f t="shared" si="0"/>
        <v>0</v>
      </c>
      <c r="AS24">
        <f t="shared" si="4"/>
        <v>0</v>
      </c>
      <c r="AT24" s="244">
        <f t="shared" si="5"/>
        <v>0</v>
      </c>
      <c r="AU24" s="245">
        <f t="shared" si="6"/>
        <v>0</v>
      </c>
      <c r="AV24" s="243">
        <f t="shared" si="7"/>
        <v>0</v>
      </c>
      <c r="AW24">
        <f t="shared" si="8"/>
        <v>0</v>
      </c>
      <c r="AX24" s="243">
        <f t="shared" si="9"/>
        <v>0</v>
      </c>
      <c r="AZ24">
        <f t="shared" si="10"/>
        <v>0</v>
      </c>
    </row>
    <row r="25" spans="1:52" x14ac:dyDescent="0.35">
      <c r="A25" s="345" t="s">
        <v>0</v>
      </c>
      <c r="B25" s="291" t="s">
        <v>0</v>
      </c>
      <c r="C25" s="293">
        <v>732</v>
      </c>
      <c r="D25" s="2">
        <v>805</v>
      </c>
      <c r="E25" s="2">
        <v>848</v>
      </c>
      <c r="F25" s="2">
        <v>851</v>
      </c>
      <c r="G25" s="2">
        <v>855</v>
      </c>
      <c r="H25" s="2">
        <v>862</v>
      </c>
      <c r="I25" s="2">
        <v>875</v>
      </c>
      <c r="J25" s="2">
        <v>887</v>
      </c>
      <c r="K25" s="2">
        <v>909</v>
      </c>
      <c r="L25" s="2">
        <v>932</v>
      </c>
      <c r="M25" s="2">
        <v>1017</v>
      </c>
      <c r="Y25" t="str">
        <f t="shared" ref="Y25" si="29">IF(EXACT(A24,UPPER(A24)),"Elected","Excluded")</f>
        <v>Elected</v>
      </c>
      <c r="AM25" s="238">
        <f t="shared" si="1"/>
        <v>0</v>
      </c>
      <c r="AN25" t="s">
        <v>2690</v>
      </c>
      <c r="AO25" t="s">
        <v>2585</v>
      </c>
      <c r="AP25" s="242">
        <f t="shared" si="2"/>
        <v>0</v>
      </c>
      <c r="AQ25" s="238">
        <f t="shared" si="3"/>
        <v>0</v>
      </c>
      <c r="AR25" s="243">
        <f t="shared" si="0"/>
        <v>0</v>
      </c>
      <c r="AS25">
        <f t="shared" si="4"/>
        <v>0</v>
      </c>
      <c r="AT25" s="244">
        <f t="shared" si="5"/>
        <v>0</v>
      </c>
      <c r="AU25" s="245">
        <f t="shared" si="6"/>
        <v>0</v>
      </c>
      <c r="AV25" s="243">
        <f t="shared" si="7"/>
        <v>0</v>
      </c>
      <c r="AW25">
        <f t="shared" si="8"/>
        <v>0</v>
      </c>
      <c r="AX25" s="243">
        <f t="shared" si="9"/>
        <v>0</v>
      </c>
      <c r="AZ25">
        <f t="shared" si="10"/>
        <v>0</v>
      </c>
    </row>
    <row r="26" spans="1:52" x14ac:dyDescent="0.35">
      <c r="A26" s="345" t="s">
        <v>929</v>
      </c>
      <c r="B26" s="291" t="s">
        <v>33</v>
      </c>
      <c r="C26" s="293">
        <v>1282</v>
      </c>
      <c r="D26" s="1">
        <v>0</v>
      </c>
      <c r="E26" s="1">
        <v>-195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X26" t="str">
        <f t="shared" ref="X26" si="30">LEFT(MID(A26,FIND("(",A26)+1,LEN(A26)),FIND(")",MID(A26,FIND("(",A26)+1,LEN(A26)))-1)</f>
        <v>FG</v>
      </c>
      <c r="Z26" t="str">
        <f t="shared" ref="Z26" si="31">Y27</f>
        <v>Elected</v>
      </c>
      <c r="AM26" s="238">
        <f t="shared" si="1"/>
        <v>0</v>
      </c>
      <c r="AO26" t="s">
        <v>2591</v>
      </c>
      <c r="AP26" s="242">
        <f t="shared" si="2"/>
        <v>0</v>
      </c>
      <c r="AQ26" s="238">
        <f t="shared" si="3"/>
        <v>0</v>
      </c>
      <c r="AR26" s="243">
        <f t="shared" si="0"/>
        <v>0</v>
      </c>
      <c r="AS26">
        <f t="shared" si="4"/>
        <v>0</v>
      </c>
      <c r="AT26" s="244">
        <f t="shared" si="5"/>
        <v>0</v>
      </c>
      <c r="AU26" s="245">
        <f t="shared" si="6"/>
        <v>0</v>
      </c>
      <c r="AV26" s="243">
        <f t="shared" si="7"/>
        <v>0</v>
      </c>
      <c r="AW26">
        <f t="shared" si="8"/>
        <v>0</v>
      </c>
      <c r="AX26" s="243">
        <f t="shared" si="9"/>
        <v>0</v>
      </c>
      <c r="AZ26">
        <f t="shared" si="10"/>
        <v>0</v>
      </c>
    </row>
    <row r="27" spans="1:52" x14ac:dyDescent="0.35">
      <c r="A27" s="345" t="s">
        <v>0</v>
      </c>
      <c r="B27" s="291" t="s">
        <v>0</v>
      </c>
      <c r="C27" s="293">
        <v>1282</v>
      </c>
      <c r="D27" s="2">
        <v>1282</v>
      </c>
      <c r="E27" s="2">
        <v>1087</v>
      </c>
      <c r="F27" s="2">
        <v>1087</v>
      </c>
      <c r="G27" s="2">
        <v>1087</v>
      </c>
      <c r="H27" s="2">
        <v>1087</v>
      </c>
      <c r="I27" s="2">
        <v>1087</v>
      </c>
      <c r="J27" s="2">
        <v>1087</v>
      </c>
      <c r="K27" s="2">
        <v>1087</v>
      </c>
      <c r="L27" s="2">
        <v>1087</v>
      </c>
      <c r="M27" s="2">
        <v>1087</v>
      </c>
      <c r="Y27" t="str">
        <f t="shared" ref="Y27" si="32">IF(EXACT(A26,UPPER(A26)),"Elected","Excluded")</f>
        <v>Elected</v>
      </c>
      <c r="AM27" s="238">
        <f t="shared" si="1"/>
        <v>435</v>
      </c>
      <c r="AN27" t="s">
        <v>2664</v>
      </c>
      <c r="AO27" t="s">
        <v>2586</v>
      </c>
      <c r="AP27" s="242">
        <f t="shared" si="2"/>
        <v>3</v>
      </c>
      <c r="AQ27" s="238">
        <f t="shared" si="3"/>
        <v>1</v>
      </c>
      <c r="AR27" s="243">
        <f t="shared" si="0"/>
        <v>0.33333333333333331</v>
      </c>
      <c r="AS27">
        <f t="shared" si="4"/>
        <v>0</v>
      </c>
      <c r="AT27" s="244">
        <f t="shared" si="5"/>
        <v>0</v>
      </c>
      <c r="AU27" s="245">
        <f t="shared" si="6"/>
        <v>2</v>
      </c>
      <c r="AV27" s="243">
        <f t="shared" si="7"/>
        <v>0.66666666666666663</v>
      </c>
      <c r="AW27">
        <f t="shared" si="8"/>
        <v>0</v>
      </c>
      <c r="AX27" s="243">
        <f t="shared" si="9"/>
        <v>0</v>
      </c>
      <c r="AZ27">
        <f t="shared" si="10"/>
        <v>0</v>
      </c>
    </row>
    <row r="28" spans="1:52" x14ac:dyDescent="0.35">
      <c r="A28" s="291" t="s">
        <v>3023</v>
      </c>
      <c r="B28" s="291" t="s">
        <v>33</v>
      </c>
      <c r="C28" s="293">
        <v>307</v>
      </c>
      <c r="D28" s="1">
        <v>14</v>
      </c>
      <c r="E28" s="1">
        <v>7</v>
      </c>
      <c r="F28" s="1">
        <v>4</v>
      </c>
      <c r="G28" s="1">
        <v>7</v>
      </c>
      <c r="H28" s="1">
        <v>27</v>
      </c>
      <c r="I28" s="1">
        <v>16</v>
      </c>
      <c r="J28" s="1">
        <v>95</v>
      </c>
      <c r="K28" s="1">
        <v>14</v>
      </c>
      <c r="L28" s="1">
        <v>12</v>
      </c>
      <c r="M28" s="1">
        <v>-503</v>
      </c>
      <c r="X28" t="str">
        <f t="shared" ref="X28" si="33">LEFT(MID(A28,FIND("(",A28)+1,LEN(A28)),FIND(")",MID(A28,FIND("(",A28)+1,LEN(A28)))-1)</f>
        <v>ANT</v>
      </c>
      <c r="Z28" t="str">
        <f t="shared" ref="Z28" si="34">Y29</f>
        <v>Excluded</v>
      </c>
      <c r="AM28" s="238">
        <f t="shared" si="1"/>
        <v>0</v>
      </c>
      <c r="AN28" t="s">
        <v>2669</v>
      </c>
      <c r="AO28" t="s">
        <v>2587</v>
      </c>
      <c r="AP28" s="242">
        <f>AQ28+AU28</f>
        <v>0</v>
      </c>
      <c r="AQ28" s="238">
        <f t="shared" si="3"/>
        <v>0</v>
      </c>
      <c r="AR28" s="243">
        <f t="shared" si="0"/>
        <v>0</v>
      </c>
      <c r="AS28">
        <f t="shared" si="4"/>
        <v>0</v>
      </c>
      <c r="AT28" s="244">
        <f t="shared" si="5"/>
        <v>0</v>
      </c>
      <c r="AU28" s="245">
        <f t="shared" si="6"/>
        <v>0</v>
      </c>
      <c r="AV28" s="243">
        <f t="shared" si="7"/>
        <v>0</v>
      </c>
      <c r="AW28">
        <f t="shared" si="8"/>
        <v>0</v>
      </c>
      <c r="AX28" s="243">
        <f t="shared" si="9"/>
        <v>0</v>
      </c>
      <c r="AZ28">
        <f t="shared" si="10"/>
        <v>0</v>
      </c>
    </row>
    <row r="29" spans="1:52" x14ac:dyDescent="0.35">
      <c r="A29" s="291" t="s">
        <v>0</v>
      </c>
      <c r="B29" s="291" t="s">
        <v>0</v>
      </c>
      <c r="C29" s="293">
        <v>307</v>
      </c>
      <c r="D29" s="2">
        <v>321</v>
      </c>
      <c r="E29" s="2">
        <v>328</v>
      </c>
      <c r="F29" s="2">
        <v>332</v>
      </c>
      <c r="G29" s="2">
        <v>339</v>
      </c>
      <c r="H29" s="2">
        <v>366</v>
      </c>
      <c r="I29" s="2">
        <v>382</v>
      </c>
      <c r="J29" s="2">
        <v>477</v>
      </c>
      <c r="K29" s="2">
        <v>491</v>
      </c>
      <c r="L29" s="2">
        <v>503</v>
      </c>
      <c r="M29" s="2">
        <v>0</v>
      </c>
      <c r="Y29" t="str">
        <f t="shared" ref="Y29" si="35">IF(EXACT(A28,UPPER(A28)),"Elected","Excluded")</f>
        <v>Excluded</v>
      </c>
      <c r="AM29" s="238">
        <f t="shared" si="1"/>
        <v>0</v>
      </c>
      <c r="AN29" t="s">
        <v>2931</v>
      </c>
      <c r="AO29" t="s">
        <v>2580</v>
      </c>
      <c r="AP29" s="242">
        <f t="shared" ref="AP29:AP34" si="36">AQ29+AU29</f>
        <v>0</v>
      </c>
      <c r="AQ29" s="238">
        <f t="shared" si="3"/>
        <v>0</v>
      </c>
      <c r="AR29" s="243">
        <f t="shared" si="0"/>
        <v>0</v>
      </c>
      <c r="AS29">
        <f t="shared" si="4"/>
        <v>0</v>
      </c>
      <c r="AT29" s="244">
        <f t="shared" si="5"/>
        <v>0</v>
      </c>
      <c r="AU29" s="245">
        <f t="shared" si="6"/>
        <v>0</v>
      </c>
      <c r="AV29" s="243">
        <f t="shared" si="7"/>
        <v>0</v>
      </c>
      <c r="AW29">
        <f t="shared" si="8"/>
        <v>0</v>
      </c>
      <c r="AX29" s="243">
        <f t="shared" si="9"/>
        <v>0</v>
      </c>
      <c r="AZ29">
        <f t="shared" si="10"/>
        <v>0</v>
      </c>
    </row>
    <row r="30" spans="1:52" x14ac:dyDescent="0.35">
      <c r="A30" s="291" t="s">
        <v>3005</v>
      </c>
      <c r="B30" s="291" t="s">
        <v>33</v>
      </c>
      <c r="C30" s="293">
        <v>498</v>
      </c>
      <c r="D30" s="1">
        <v>43</v>
      </c>
      <c r="E30" s="1">
        <v>4</v>
      </c>
      <c r="F30" s="1">
        <v>2</v>
      </c>
      <c r="G30" s="1">
        <v>3</v>
      </c>
      <c r="H30" s="1">
        <v>7</v>
      </c>
      <c r="I30" s="1">
        <v>14</v>
      </c>
      <c r="J30" s="1">
        <v>16</v>
      </c>
      <c r="K30" s="1">
        <v>19</v>
      </c>
      <c r="L30" s="1">
        <v>83</v>
      </c>
      <c r="M30" s="1">
        <v>50</v>
      </c>
      <c r="X30" t="str">
        <f t="shared" ref="X30" si="37">LEFT(MID(A30,FIND("(",A30)+1,LEN(A30)),FIND(")",MID(A30,FIND("(",A30)+1,LEN(A30)))-1)</f>
        <v>SF</v>
      </c>
      <c r="Z30" t="str">
        <f t="shared" ref="Z30" si="38">Y31</f>
        <v>Excluded</v>
      </c>
      <c r="AM30" s="238">
        <f t="shared" si="1"/>
        <v>0</v>
      </c>
      <c r="AO30" t="s">
        <v>2592</v>
      </c>
      <c r="AP30" s="242">
        <f t="shared" si="36"/>
        <v>0</v>
      </c>
      <c r="AQ30" s="238">
        <f t="shared" si="3"/>
        <v>0</v>
      </c>
      <c r="AR30" s="243">
        <f t="shared" si="0"/>
        <v>0</v>
      </c>
      <c r="AS30">
        <f t="shared" si="4"/>
        <v>0</v>
      </c>
      <c r="AT30" s="244">
        <f t="shared" si="5"/>
        <v>0</v>
      </c>
      <c r="AU30" s="245">
        <f t="shared" si="6"/>
        <v>0</v>
      </c>
      <c r="AV30" s="243">
        <f t="shared" si="7"/>
        <v>0</v>
      </c>
      <c r="AW30">
        <f t="shared" si="8"/>
        <v>0</v>
      </c>
      <c r="AX30" s="243">
        <f t="shared" si="9"/>
        <v>0</v>
      </c>
      <c r="AZ30">
        <f t="shared" si="10"/>
        <v>0</v>
      </c>
    </row>
    <row r="31" spans="1:52" x14ac:dyDescent="0.35">
      <c r="A31" s="291" t="s">
        <v>0</v>
      </c>
      <c r="B31" s="291" t="s">
        <v>0</v>
      </c>
      <c r="C31" s="293">
        <v>498</v>
      </c>
      <c r="D31" s="2">
        <v>541</v>
      </c>
      <c r="E31" s="2">
        <v>545</v>
      </c>
      <c r="F31" s="2">
        <v>547</v>
      </c>
      <c r="G31" s="2">
        <v>550</v>
      </c>
      <c r="H31" s="2">
        <v>557</v>
      </c>
      <c r="I31" s="2">
        <v>571</v>
      </c>
      <c r="J31" s="2">
        <v>587</v>
      </c>
      <c r="K31" s="2">
        <v>606</v>
      </c>
      <c r="L31" s="2">
        <v>689</v>
      </c>
      <c r="M31" s="2">
        <v>739</v>
      </c>
      <c r="Y31" t="str">
        <f t="shared" ref="Y31" si="39">IF(EXACT(A30,UPPER(A30)),"Elected","Excluded")</f>
        <v>Excluded</v>
      </c>
      <c r="AM31" s="238">
        <f t="shared" si="1"/>
        <v>0</v>
      </c>
      <c r="AN31" t="s">
        <v>2809</v>
      </c>
      <c r="AO31" t="s">
        <v>2597</v>
      </c>
      <c r="AP31" s="242">
        <f t="shared" si="36"/>
        <v>0</v>
      </c>
      <c r="AQ31" s="238">
        <f t="shared" si="3"/>
        <v>0</v>
      </c>
      <c r="AR31" s="243">
        <f t="shared" si="0"/>
        <v>0</v>
      </c>
      <c r="AS31">
        <f t="shared" si="4"/>
        <v>0</v>
      </c>
      <c r="AT31" s="244">
        <f t="shared" si="5"/>
        <v>0</v>
      </c>
      <c r="AU31" s="245">
        <f t="shared" si="6"/>
        <v>0</v>
      </c>
      <c r="AV31" s="243">
        <f t="shared" si="7"/>
        <v>0</v>
      </c>
      <c r="AW31">
        <f t="shared" si="8"/>
        <v>0</v>
      </c>
      <c r="AX31" s="243">
        <f t="shared" si="9"/>
        <v>0</v>
      </c>
      <c r="AZ31">
        <f t="shared" si="10"/>
        <v>0</v>
      </c>
    </row>
    <row r="32" spans="1:52" x14ac:dyDescent="0.35">
      <c r="A32" s="345" t="s">
        <v>3008</v>
      </c>
      <c r="B32" s="291" t="s">
        <v>33</v>
      </c>
      <c r="C32" s="293">
        <v>643</v>
      </c>
      <c r="D32" s="1">
        <v>67</v>
      </c>
      <c r="E32" s="1">
        <v>16</v>
      </c>
      <c r="F32" s="1">
        <v>3</v>
      </c>
      <c r="G32" s="1">
        <v>2</v>
      </c>
      <c r="H32" s="1">
        <v>3</v>
      </c>
      <c r="I32" s="1">
        <v>24</v>
      </c>
      <c r="J32" s="1">
        <v>9</v>
      </c>
      <c r="K32" s="1">
        <v>84</v>
      </c>
      <c r="L32" s="1">
        <v>51</v>
      </c>
      <c r="M32" s="1">
        <v>63</v>
      </c>
      <c r="X32" t="str">
        <f t="shared" ref="X32" si="40">LEFT(MID(A32,FIND("(",A32)+1,LEN(A32)),FIND(")",MID(A32,FIND("(",A32)+1,LEN(A32)))-1)</f>
        <v>LAB</v>
      </c>
      <c r="Z32" t="str">
        <f t="shared" ref="Z32" si="41">Y33</f>
        <v>Elected</v>
      </c>
      <c r="AM32" s="238">
        <f t="shared" si="1"/>
        <v>0</v>
      </c>
      <c r="AN32" t="s">
        <v>2668</v>
      </c>
      <c r="AO32" t="s">
        <v>2588</v>
      </c>
      <c r="AP32" s="242">
        <f t="shared" si="36"/>
        <v>0</v>
      </c>
      <c r="AQ32" s="238">
        <f t="shared" si="3"/>
        <v>0</v>
      </c>
      <c r="AR32" s="243">
        <f t="shared" si="0"/>
        <v>0</v>
      </c>
      <c r="AS32">
        <f t="shared" si="4"/>
        <v>0</v>
      </c>
      <c r="AT32" s="244">
        <f t="shared" si="5"/>
        <v>0</v>
      </c>
      <c r="AU32" s="245">
        <f t="shared" si="6"/>
        <v>0</v>
      </c>
      <c r="AV32" s="243">
        <f t="shared" si="7"/>
        <v>0</v>
      </c>
      <c r="AW32">
        <f t="shared" si="8"/>
        <v>0</v>
      </c>
      <c r="AX32" s="243">
        <f t="shared" si="9"/>
        <v>0</v>
      </c>
      <c r="AZ32">
        <f t="shared" si="10"/>
        <v>0</v>
      </c>
    </row>
    <row r="33" spans="1:52" x14ac:dyDescent="0.35">
      <c r="A33" s="345" t="s">
        <v>0</v>
      </c>
      <c r="B33" s="291" t="s">
        <v>0</v>
      </c>
      <c r="C33" s="293">
        <v>643</v>
      </c>
      <c r="D33" s="2">
        <v>710</v>
      </c>
      <c r="E33" s="2">
        <v>726</v>
      </c>
      <c r="F33" s="2">
        <v>729</v>
      </c>
      <c r="G33" s="2">
        <v>731</v>
      </c>
      <c r="H33" s="2">
        <v>734</v>
      </c>
      <c r="I33" s="2">
        <v>758</v>
      </c>
      <c r="J33" s="2">
        <v>767</v>
      </c>
      <c r="K33" s="2">
        <v>851</v>
      </c>
      <c r="L33" s="2">
        <v>902</v>
      </c>
      <c r="M33" s="2">
        <v>965</v>
      </c>
      <c r="Y33" t="str">
        <f t="shared" ref="Y33" si="42">IF(EXACT(A32,UPPER(A32)),"Elected","Excluded")</f>
        <v>Elected</v>
      </c>
      <c r="AM33" s="238">
        <f t="shared" si="1"/>
        <v>0</v>
      </c>
      <c r="AN33" t="s">
        <v>2692</v>
      </c>
      <c r="AO33" t="s">
        <v>2589</v>
      </c>
      <c r="AP33" s="242">
        <f t="shared" si="36"/>
        <v>0</v>
      </c>
      <c r="AQ33" s="238">
        <f t="shared" si="3"/>
        <v>0</v>
      </c>
      <c r="AR33" s="243">
        <f t="shared" si="0"/>
        <v>0</v>
      </c>
      <c r="AS33">
        <f t="shared" si="4"/>
        <v>0</v>
      </c>
      <c r="AT33" s="244">
        <f t="shared" si="5"/>
        <v>0</v>
      </c>
      <c r="AU33" s="245">
        <f t="shared" si="6"/>
        <v>0</v>
      </c>
      <c r="AV33" s="243">
        <f t="shared" si="7"/>
        <v>0</v>
      </c>
      <c r="AW33">
        <f t="shared" si="8"/>
        <v>0</v>
      </c>
      <c r="AX33" s="243">
        <f t="shared" si="9"/>
        <v>0</v>
      </c>
      <c r="AZ33">
        <f t="shared" si="10"/>
        <v>0</v>
      </c>
    </row>
    <row r="34" spans="1:52" x14ac:dyDescent="0.35">
      <c r="A34" s="291" t="s">
        <v>3029</v>
      </c>
      <c r="B34" s="291" t="s">
        <v>31</v>
      </c>
      <c r="C34" s="293">
        <v>319</v>
      </c>
      <c r="D34" s="1">
        <v>24</v>
      </c>
      <c r="E34" s="1">
        <v>14</v>
      </c>
      <c r="F34" s="1">
        <v>0</v>
      </c>
      <c r="G34" s="1">
        <v>1</v>
      </c>
      <c r="H34" s="1">
        <v>1</v>
      </c>
      <c r="I34" s="1">
        <v>23</v>
      </c>
      <c r="J34" s="1">
        <v>5</v>
      </c>
      <c r="K34" s="1">
        <v>-387</v>
      </c>
      <c r="L34" s="1">
        <v>0</v>
      </c>
      <c r="M34" s="1">
        <v>0</v>
      </c>
      <c r="X34" t="str">
        <f t="shared" ref="X34" si="43">LEFT(MID(A34,FIND("(",A34)+1,LEN(A34)),FIND(")",MID(A34,FIND("(",A34)+1,LEN(A34)))-1)</f>
        <v>GRN</v>
      </c>
      <c r="Z34" t="str">
        <f t="shared" ref="Z34" si="44">Y35</f>
        <v>Excluded</v>
      </c>
      <c r="AM34" s="238">
        <f t="shared" si="1"/>
        <v>6700</v>
      </c>
      <c r="AN34" t="s">
        <v>2672</v>
      </c>
      <c r="AO34" t="s">
        <v>2530</v>
      </c>
      <c r="AP34" s="242">
        <f t="shared" si="36"/>
        <v>15</v>
      </c>
      <c r="AQ34" s="238">
        <f t="shared" si="3"/>
        <v>3</v>
      </c>
      <c r="AR34" s="243">
        <f t="shared" si="0"/>
        <v>0.2</v>
      </c>
      <c r="AS34">
        <f t="shared" si="4"/>
        <v>1</v>
      </c>
      <c r="AT34" s="244">
        <f t="shared" si="5"/>
        <v>6.6666666666666666E-2</v>
      </c>
      <c r="AU34" s="245">
        <f t="shared" si="6"/>
        <v>12</v>
      </c>
      <c r="AV34" s="243">
        <f t="shared" si="7"/>
        <v>0.8</v>
      </c>
      <c r="AW34">
        <f t="shared" si="8"/>
        <v>3</v>
      </c>
      <c r="AX34" s="243">
        <f t="shared" si="9"/>
        <v>0.2</v>
      </c>
      <c r="AZ34">
        <f t="shared" si="10"/>
        <v>4</v>
      </c>
    </row>
    <row r="35" spans="1:52" x14ac:dyDescent="0.35">
      <c r="A35" s="291" t="s">
        <v>0</v>
      </c>
      <c r="B35" s="291" t="s">
        <v>0</v>
      </c>
      <c r="C35" s="293">
        <v>319</v>
      </c>
      <c r="D35" s="2">
        <v>343</v>
      </c>
      <c r="E35" s="2">
        <v>357</v>
      </c>
      <c r="F35" s="2">
        <v>357</v>
      </c>
      <c r="G35" s="2">
        <v>358</v>
      </c>
      <c r="H35" s="2">
        <v>359</v>
      </c>
      <c r="I35" s="2">
        <v>382</v>
      </c>
      <c r="J35" s="2">
        <v>387</v>
      </c>
      <c r="K35" s="2">
        <v>0</v>
      </c>
      <c r="L35" s="2">
        <v>0</v>
      </c>
      <c r="M35" s="2">
        <v>0</v>
      </c>
      <c r="Y35" t="str">
        <f t="shared" ref="Y35" si="45">IF(EXACT(A34,UPPER(A34)),"Elected","Excluded")</f>
        <v>Excluded</v>
      </c>
      <c r="AM35" s="238">
        <f>SUM(AM8:AM34)</f>
        <v>24354</v>
      </c>
      <c r="AN35" s="238"/>
      <c r="AP35" s="242">
        <f>SUM(AP8:AP34)</f>
        <v>52</v>
      </c>
      <c r="AQ35" s="238">
        <f>SUM(AQ8:AQ34)</f>
        <v>17</v>
      </c>
      <c r="AS35">
        <f>SUM(AS8:AS34)</f>
        <v>6</v>
      </c>
      <c r="AU35" s="245">
        <f>SUM(AU8:AU34)</f>
        <v>35</v>
      </c>
      <c r="AW35">
        <f>SUM(AW8:AW34)</f>
        <v>12</v>
      </c>
      <c r="AZ35">
        <f t="shared" si="10"/>
        <v>18</v>
      </c>
    </row>
    <row r="36" spans="1:52" ht="15" thickBot="1" x14ac:dyDescent="0.4">
      <c r="A36" s="291" t="s">
        <v>3006</v>
      </c>
      <c r="B36" s="291" t="s">
        <v>33</v>
      </c>
      <c r="C36" s="293">
        <v>49</v>
      </c>
      <c r="D36" s="1">
        <v>2</v>
      </c>
      <c r="E36" s="1">
        <v>0</v>
      </c>
      <c r="F36" s="1">
        <v>-51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X36" t="str">
        <f t="shared" ref="X36" si="46">LEFT(MID(A36,FIND("(",A36)+1,LEN(A36)),FIND(")",MID(A36,FIND("(",A36)+1,LEN(A36)))-1)</f>
        <v>NON-P</v>
      </c>
      <c r="Z36" t="str">
        <f t="shared" ref="Z36" si="47">Y37</f>
        <v>Excluded</v>
      </c>
      <c r="AA36" t="s">
        <v>2776</v>
      </c>
    </row>
    <row r="37" spans="1:52" x14ac:dyDescent="0.35">
      <c r="A37" s="291" t="s">
        <v>0</v>
      </c>
      <c r="B37" s="291" t="s">
        <v>0</v>
      </c>
      <c r="C37" s="293">
        <v>49</v>
      </c>
      <c r="D37" s="2">
        <v>51</v>
      </c>
      <c r="E37" s="2">
        <v>51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Y37" t="str">
        <f t="shared" ref="Y37" si="48">IF(EXACT(A36,UPPER(A36)),"Elected","Excluded")</f>
        <v>Excluded</v>
      </c>
      <c r="AO37" s="246" t="s">
        <v>2673</v>
      </c>
      <c r="AP37" s="247"/>
      <c r="AQ37" s="248">
        <f>AQ35+AU35</f>
        <v>52</v>
      </c>
      <c r="AR37" s="247" t="s">
        <v>2674</v>
      </c>
      <c r="AS37" s="249"/>
      <c r="AT37" s="249"/>
      <c r="AU37" s="246" t="s">
        <v>2675</v>
      </c>
      <c r="AV37" s="247" t="s">
        <v>2676</v>
      </c>
      <c r="AW37" s="250">
        <f>AW35</f>
        <v>12</v>
      </c>
    </row>
    <row r="38" spans="1:52" ht="15" thickBot="1" x14ac:dyDescent="0.4">
      <c r="A38" s="291" t="s">
        <v>3027</v>
      </c>
      <c r="B38" s="291" t="s">
        <v>31</v>
      </c>
      <c r="C38" s="293">
        <v>98</v>
      </c>
      <c r="D38" s="1">
        <v>16</v>
      </c>
      <c r="E38" s="1">
        <v>1</v>
      </c>
      <c r="F38" s="1">
        <v>3</v>
      </c>
      <c r="G38" s="1">
        <v>11</v>
      </c>
      <c r="H38" s="1">
        <v>-129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X38" t="str">
        <f t="shared" ref="X38" si="49">LEFT(MID(A38,FIND("(",A38)+1,LEN(A38)),FIND(")",MID(A38,FIND("(",A38)+1,LEN(A38)))-1)</f>
        <v>INDI</v>
      </c>
      <c r="Z38" t="str">
        <f t="shared" ref="Z38" si="50">Y39</f>
        <v>Excluded</v>
      </c>
      <c r="AO38" s="251" t="s">
        <v>2677</v>
      </c>
      <c r="AP38" s="252" t="e">
        <f>LEFT(MID(#REF!,FIND("(",#REF!)+1,LEN(#REF!)),FIND(")",MID(#REF!,FIND("(",#REF!)+1,LEN(#REF!)))-1)</f>
        <v>#REF!</v>
      </c>
      <c r="AQ38" s="252">
        <f>BW8</f>
        <v>0</v>
      </c>
      <c r="AR38" s="252" t="s">
        <v>2678</v>
      </c>
      <c r="AS38" s="253"/>
      <c r="AT38" s="253"/>
      <c r="AU38" s="254"/>
      <c r="AV38" s="241" t="s">
        <v>2679</v>
      </c>
      <c r="AW38" s="255">
        <f>AS35</f>
        <v>6</v>
      </c>
    </row>
    <row r="39" spans="1:52" ht="15" thickBot="1" x14ac:dyDescent="0.4">
      <c r="A39" s="291" t="s">
        <v>0</v>
      </c>
      <c r="B39" s="291" t="s">
        <v>0</v>
      </c>
      <c r="C39" s="293">
        <v>98</v>
      </c>
      <c r="D39" s="2">
        <v>114</v>
      </c>
      <c r="E39" s="2">
        <v>115</v>
      </c>
      <c r="F39" s="2">
        <v>118</v>
      </c>
      <c r="G39" s="2">
        <v>129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Y39" t="str">
        <f t="shared" ref="Y39" si="51">IF(EXACT(A38,UPPER(A38)),"Elected","Excluded")</f>
        <v>Excluded</v>
      </c>
      <c r="AU39" s="251"/>
      <c r="AV39" s="252" t="s">
        <v>2680</v>
      </c>
      <c r="AW39" s="256">
        <f>SUM(AW37:AW38)</f>
        <v>18</v>
      </c>
    </row>
    <row r="40" spans="1:52" x14ac:dyDescent="0.35">
      <c r="A40" s="345" t="s">
        <v>930</v>
      </c>
      <c r="B40" s="291" t="s">
        <v>31</v>
      </c>
      <c r="C40" s="293">
        <v>575</v>
      </c>
      <c r="D40" s="1">
        <v>32</v>
      </c>
      <c r="E40" s="1">
        <v>10</v>
      </c>
      <c r="F40" s="1">
        <v>1</v>
      </c>
      <c r="G40" s="1">
        <v>1</v>
      </c>
      <c r="H40" s="1">
        <v>11</v>
      </c>
      <c r="I40" s="1">
        <v>36</v>
      </c>
      <c r="J40" s="1">
        <v>9</v>
      </c>
      <c r="K40" s="1">
        <v>134</v>
      </c>
      <c r="L40" s="1">
        <v>183</v>
      </c>
      <c r="M40" s="1">
        <v>36</v>
      </c>
      <c r="X40" t="str">
        <f t="shared" ref="X40" si="52">LEFT(MID(A40,FIND("(",A40)+1,LEN(A40)),FIND(")",MID(A40,FIND("(",A40)+1,LEN(A40)))-1)</f>
        <v>SD</v>
      </c>
      <c r="Z40" t="str">
        <f t="shared" ref="Z40" si="53">Y41</f>
        <v>Elected</v>
      </c>
    </row>
    <row r="41" spans="1:52" x14ac:dyDescent="0.35">
      <c r="A41" s="345" t="s">
        <v>0</v>
      </c>
      <c r="B41" s="291" t="s">
        <v>0</v>
      </c>
      <c r="C41" s="293">
        <v>575</v>
      </c>
      <c r="D41" s="2">
        <v>607</v>
      </c>
      <c r="E41" s="2">
        <v>617</v>
      </c>
      <c r="F41" s="2">
        <v>618</v>
      </c>
      <c r="G41" s="2">
        <v>619</v>
      </c>
      <c r="H41" s="2">
        <v>630</v>
      </c>
      <c r="I41" s="2">
        <v>666</v>
      </c>
      <c r="J41" s="2">
        <v>675</v>
      </c>
      <c r="K41" s="2">
        <v>809</v>
      </c>
      <c r="L41" s="2">
        <v>992</v>
      </c>
      <c r="M41" s="2">
        <v>1028</v>
      </c>
      <c r="Y41" t="str">
        <f t="shared" ref="Y41" si="54">IF(EXACT(A40,UPPER(A40)),"Elected","Excluded")</f>
        <v>Elected</v>
      </c>
    </row>
    <row r="42" spans="1:52" x14ac:dyDescent="0.35">
      <c r="A42" s="291" t="s">
        <v>47</v>
      </c>
      <c r="B42" s="291" t="s">
        <v>0</v>
      </c>
      <c r="C42" s="292">
        <v>0</v>
      </c>
      <c r="D42" s="1">
        <f>(D10+D12+D14+D16+D18+D20+D22+D24+D26+D28+D30+D32+D34+D36+D38+D40)*(-1)</f>
        <v>0</v>
      </c>
      <c r="E42" s="1">
        <f t="shared" ref="E42:M42" si="55">(E10+E12+E14+E16+E18+E20+E22+E24+E26+E28+E30+E32+E34+E36+E38+E40)*(-1)</f>
        <v>0</v>
      </c>
      <c r="F42" s="1">
        <f t="shared" si="55"/>
        <v>14</v>
      </c>
      <c r="G42" s="1">
        <f t="shared" si="55"/>
        <v>14</v>
      </c>
      <c r="H42" s="1">
        <f t="shared" si="55"/>
        <v>30</v>
      </c>
      <c r="I42" s="1">
        <f t="shared" si="55"/>
        <v>27</v>
      </c>
      <c r="J42" s="1">
        <f t="shared" si="55"/>
        <v>109</v>
      </c>
      <c r="K42" s="1">
        <f t="shared" si="55"/>
        <v>47</v>
      </c>
      <c r="L42" s="1">
        <f t="shared" si="55"/>
        <v>61</v>
      </c>
      <c r="M42" s="1">
        <f t="shared" si="55"/>
        <v>269</v>
      </c>
    </row>
    <row r="43" spans="1:52" x14ac:dyDescent="0.35">
      <c r="A43" s="291" t="s">
        <v>0</v>
      </c>
      <c r="B43" s="291" t="s">
        <v>0</v>
      </c>
      <c r="C43" s="293">
        <v>0</v>
      </c>
      <c r="D43" s="2">
        <v>0</v>
      </c>
      <c r="E43" s="2">
        <v>0</v>
      </c>
      <c r="F43" s="2">
        <v>14</v>
      </c>
      <c r="G43" s="2">
        <v>28</v>
      </c>
      <c r="H43" s="2">
        <v>58</v>
      </c>
      <c r="I43" s="2">
        <v>85</v>
      </c>
      <c r="J43" s="2">
        <v>194</v>
      </c>
      <c r="K43" s="2">
        <v>241</v>
      </c>
      <c r="L43" s="2">
        <v>302</v>
      </c>
      <c r="M43" s="2">
        <v>571</v>
      </c>
    </row>
    <row r="44" spans="1:52" x14ac:dyDescent="0.35">
      <c r="A44" t="s">
        <v>48</v>
      </c>
      <c r="B44" t="s">
        <v>0</v>
      </c>
      <c r="C44" s="2">
        <v>7606</v>
      </c>
      <c r="D44" s="2">
        <v>7606</v>
      </c>
      <c r="E44" s="2">
        <v>7606</v>
      </c>
      <c r="F44" s="2">
        <v>7606</v>
      </c>
      <c r="G44" s="2">
        <v>7606</v>
      </c>
      <c r="H44" s="2">
        <v>7606</v>
      </c>
      <c r="I44" s="2">
        <v>7606</v>
      </c>
      <c r="J44" s="2">
        <v>7606</v>
      </c>
      <c r="K44" s="2">
        <v>7606</v>
      </c>
      <c r="L44" s="2">
        <v>7606</v>
      </c>
      <c r="M44" s="2">
        <v>7606</v>
      </c>
    </row>
    <row r="48" spans="1:52" x14ac:dyDescent="0.35">
      <c r="A48" t="s">
        <v>0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</row>
    <row r="49" spans="1:37" x14ac:dyDescent="0.35">
      <c r="A49" t="s">
        <v>0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</row>
    <row r="50" spans="1:37" x14ac:dyDescent="0.35">
      <c r="A50" t="s">
        <v>0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</row>
    <row r="51" spans="1:37" x14ac:dyDescent="0.35">
      <c r="A51" t="s">
        <v>0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</row>
    <row r="52" spans="1:37" x14ac:dyDescent="0.35">
      <c r="A52" t="s">
        <v>0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</row>
    <row r="53" spans="1:37" x14ac:dyDescent="0.35">
      <c r="A53" t="s">
        <v>0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</row>
    <row r="54" spans="1:37" x14ac:dyDescent="0.35">
      <c r="A54" t="s">
        <v>0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</row>
    <row r="55" spans="1:37" x14ac:dyDescent="0.35">
      <c r="A55" s="291" t="s">
        <v>931</v>
      </c>
      <c r="B55" s="291" t="s">
        <v>2</v>
      </c>
      <c r="C55" s="291" t="s">
        <v>3</v>
      </c>
      <c r="D55" t="s">
        <v>4</v>
      </c>
      <c r="E55" t="s">
        <v>5</v>
      </c>
      <c r="F55" t="s">
        <v>6</v>
      </c>
      <c r="G55" t="s">
        <v>7</v>
      </c>
      <c r="H55" t="s">
        <v>8</v>
      </c>
      <c r="I55" t="s">
        <v>9</v>
      </c>
      <c r="J55" t="s">
        <v>10</v>
      </c>
      <c r="K55" t="s">
        <v>11</v>
      </c>
      <c r="L55" t="s">
        <v>12</v>
      </c>
      <c r="M55" t="s">
        <v>13</v>
      </c>
      <c r="N55" t="s">
        <v>14</v>
      </c>
      <c r="O55" t="s">
        <v>15</v>
      </c>
      <c r="P55" t="s">
        <v>16</v>
      </c>
    </row>
    <row r="56" spans="1:37" x14ac:dyDescent="0.35">
      <c r="A56" s="291" t="s">
        <v>0</v>
      </c>
      <c r="B56" s="291" t="s">
        <v>0</v>
      </c>
      <c r="C56" s="291" t="s">
        <v>17</v>
      </c>
      <c r="D56" t="s">
        <v>932</v>
      </c>
      <c r="E56" t="s">
        <v>933</v>
      </c>
      <c r="F56" t="s">
        <v>934</v>
      </c>
      <c r="G56" t="s">
        <v>935</v>
      </c>
      <c r="H56" t="s">
        <v>936</v>
      </c>
      <c r="I56" t="s">
        <v>937</v>
      </c>
      <c r="J56" t="s">
        <v>938</v>
      </c>
      <c r="K56" t="s">
        <v>939</v>
      </c>
      <c r="L56" t="s">
        <v>940</v>
      </c>
      <c r="M56" t="s">
        <v>941</v>
      </c>
      <c r="N56" t="s">
        <v>942</v>
      </c>
      <c r="O56" t="s">
        <v>943</v>
      </c>
      <c r="P56" t="s">
        <v>944</v>
      </c>
      <c r="AB56" t="s">
        <v>2526</v>
      </c>
      <c r="AC56" t="s">
        <v>2525</v>
      </c>
      <c r="AD56" t="s">
        <v>2524</v>
      </c>
      <c r="AE56" t="s">
        <v>2523</v>
      </c>
      <c r="AF56" t="s">
        <v>759</v>
      </c>
      <c r="AG56" t="s">
        <v>2522</v>
      </c>
      <c r="AH56" t="s">
        <v>2521</v>
      </c>
      <c r="AI56" t="s">
        <v>2520</v>
      </c>
      <c r="AJ56" t="s">
        <v>2519</v>
      </c>
      <c r="AK56" t="s">
        <v>2518</v>
      </c>
    </row>
    <row r="57" spans="1:37" x14ac:dyDescent="0.35">
      <c r="A57" s="345" t="s">
        <v>945</v>
      </c>
      <c r="B57" s="291" t="s">
        <v>31</v>
      </c>
      <c r="C57" s="293">
        <v>624</v>
      </c>
      <c r="D57" s="1">
        <v>4</v>
      </c>
      <c r="E57" s="1">
        <v>8</v>
      </c>
      <c r="F57" s="1">
        <v>9</v>
      </c>
      <c r="G57" s="1">
        <v>5</v>
      </c>
      <c r="H57" s="1">
        <v>6</v>
      </c>
      <c r="I57" s="1">
        <v>37</v>
      </c>
      <c r="J57" s="1">
        <v>9</v>
      </c>
      <c r="K57" s="1">
        <v>34</v>
      </c>
      <c r="L57" s="1">
        <v>11</v>
      </c>
      <c r="M57" s="1">
        <v>43</v>
      </c>
      <c r="N57" s="1">
        <v>105</v>
      </c>
      <c r="O57" s="1">
        <v>90</v>
      </c>
      <c r="P57" s="1">
        <v>3</v>
      </c>
      <c r="X57" t="str">
        <f>LEFT(MID(A57,FIND("(",A57)+1,LEN(A57)),FIND(")",MID(A57,FIND("(",A57)+1,LEN(A57)))-1)</f>
        <v>SF</v>
      </c>
      <c r="Z57" t="str">
        <f>Y58</f>
        <v>Elected</v>
      </c>
      <c r="AB57">
        <v>6</v>
      </c>
      <c r="AC57" s="238">
        <v>18110</v>
      </c>
      <c r="AD57" s="238">
        <f>AH57+AF57</f>
        <v>8102</v>
      </c>
      <c r="AE57" s="227">
        <f>SUM(AD57/AC57*100)</f>
        <v>44.73771397018222</v>
      </c>
      <c r="AF57">
        <v>101</v>
      </c>
      <c r="AG57" s="227">
        <f>SUM(AF57/AC57*100)</f>
        <v>0.5577029265599116</v>
      </c>
      <c r="AH57" s="238">
        <v>8001</v>
      </c>
      <c r="AI57">
        <v>20</v>
      </c>
      <c r="AJ57">
        <v>8</v>
      </c>
      <c r="AK57" s="227">
        <f>SUM(AJ57/AI57*100)</f>
        <v>40</v>
      </c>
    </row>
    <row r="58" spans="1:37" x14ac:dyDescent="0.35">
      <c r="A58" s="345" t="s">
        <v>0</v>
      </c>
      <c r="B58" s="291" t="s">
        <v>0</v>
      </c>
      <c r="C58" s="293">
        <v>624</v>
      </c>
      <c r="D58" s="2">
        <v>628</v>
      </c>
      <c r="E58" s="2">
        <v>636</v>
      </c>
      <c r="F58" s="2">
        <v>645</v>
      </c>
      <c r="G58" s="2">
        <v>650</v>
      </c>
      <c r="H58" s="2">
        <v>656</v>
      </c>
      <c r="I58" s="2">
        <v>693</v>
      </c>
      <c r="J58" s="2">
        <v>702</v>
      </c>
      <c r="K58" s="2">
        <v>736</v>
      </c>
      <c r="L58" s="2">
        <v>747</v>
      </c>
      <c r="M58" s="2">
        <v>790</v>
      </c>
      <c r="N58" s="2">
        <v>895</v>
      </c>
      <c r="O58" s="2">
        <v>985</v>
      </c>
      <c r="P58" s="2">
        <v>988</v>
      </c>
      <c r="Y58" t="str">
        <f>IF(EXACT(A57,UPPER(A57)),"Elected","Excluded")</f>
        <v>Elected</v>
      </c>
    </row>
    <row r="59" spans="1:37" x14ac:dyDescent="0.35">
      <c r="A59" s="291" t="s">
        <v>3009</v>
      </c>
      <c r="B59" s="291" t="s">
        <v>33</v>
      </c>
      <c r="C59" s="293">
        <v>129</v>
      </c>
      <c r="D59" s="1">
        <v>4</v>
      </c>
      <c r="E59" s="1">
        <v>4</v>
      </c>
      <c r="F59" s="1">
        <v>44</v>
      </c>
      <c r="G59" s="1">
        <v>4</v>
      </c>
      <c r="H59" s="1">
        <v>1</v>
      </c>
      <c r="I59" s="1">
        <v>-186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X59" t="str">
        <f t="shared" ref="X59" si="56">LEFT(MID(A59,FIND("(",A59)+1,LEN(A59)),FIND(")",MID(A59,FIND("(",A59)+1,LEN(A59)))-1)</f>
        <v>PBP</v>
      </c>
      <c r="Z59" t="str">
        <f>Y60</f>
        <v>Excluded</v>
      </c>
      <c r="AC59" t="s">
        <v>3692</v>
      </c>
      <c r="AD59" t="s">
        <v>3693</v>
      </c>
    </row>
    <row r="60" spans="1:37" x14ac:dyDescent="0.35">
      <c r="A60" s="291" t="s">
        <v>0</v>
      </c>
      <c r="B60" s="291" t="s">
        <v>0</v>
      </c>
      <c r="C60" s="293">
        <v>129</v>
      </c>
      <c r="D60" s="2">
        <v>133</v>
      </c>
      <c r="E60" s="2">
        <v>137</v>
      </c>
      <c r="F60" s="2">
        <v>181</v>
      </c>
      <c r="G60" s="2">
        <v>185</v>
      </c>
      <c r="H60" s="2">
        <v>186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Y60" t="str">
        <f t="shared" ref="Y60" si="57">IF(EXACT(A59,UPPER(A59)),"Elected","Excluded")</f>
        <v>Excluded</v>
      </c>
      <c r="AC60">
        <v>5</v>
      </c>
      <c r="AD60">
        <v>3</v>
      </c>
    </row>
    <row r="61" spans="1:37" x14ac:dyDescent="0.35">
      <c r="A61" s="345" t="s">
        <v>946</v>
      </c>
      <c r="B61" s="291" t="s">
        <v>33</v>
      </c>
      <c r="C61" s="293">
        <v>1031</v>
      </c>
      <c r="D61" s="1">
        <v>2</v>
      </c>
      <c r="E61" s="1">
        <v>7</v>
      </c>
      <c r="F61" s="1">
        <v>0</v>
      </c>
      <c r="G61" s="1">
        <v>3</v>
      </c>
      <c r="H61" s="1">
        <v>6</v>
      </c>
      <c r="I61" s="1">
        <v>4</v>
      </c>
      <c r="J61" s="1">
        <v>4</v>
      </c>
      <c r="K61" s="1">
        <v>13</v>
      </c>
      <c r="L61" s="1">
        <v>56</v>
      </c>
      <c r="M61" s="1">
        <v>30</v>
      </c>
      <c r="N61" s="1">
        <v>0</v>
      </c>
      <c r="O61" s="1">
        <v>0</v>
      </c>
      <c r="P61" s="1">
        <v>-12</v>
      </c>
      <c r="X61" t="str">
        <f t="shared" ref="X61" si="58">LEFT(MID(A61,FIND("(",A61)+1,LEN(A61)),FIND(")",MID(A61,FIND("(",A61)+1,LEN(A61)))-1)</f>
        <v>FF</v>
      </c>
      <c r="Z61" t="str">
        <f t="shared" ref="Z61" si="59">Y62</f>
        <v>Elected</v>
      </c>
    </row>
    <row r="62" spans="1:37" x14ac:dyDescent="0.35">
      <c r="A62" s="345" t="s">
        <v>0</v>
      </c>
      <c r="B62" s="291" t="s">
        <v>0</v>
      </c>
      <c r="C62" s="293">
        <v>1031</v>
      </c>
      <c r="D62" s="2">
        <v>1033</v>
      </c>
      <c r="E62" s="2">
        <v>1040</v>
      </c>
      <c r="F62" s="2">
        <v>1040</v>
      </c>
      <c r="G62" s="2">
        <v>1043</v>
      </c>
      <c r="H62" s="2">
        <v>1049</v>
      </c>
      <c r="I62" s="2">
        <v>1053</v>
      </c>
      <c r="J62" s="2">
        <v>1057</v>
      </c>
      <c r="K62" s="2">
        <v>1070</v>
      </c>
      <c r="L62" s="2">
        <v>1126</v>
      </c>
      <c r="M62" s="2">
        <v>1156</v>
      </c>
      <c r="N62" s="2">
        <v>1156</v>
      </c>
      <c r="O62" s="2">
        <v>1156</v>
      </c>
      <c r="P62" s="2">
        <v>1144</v>
      </c>
      <c r="Y62" t="str">
        <f t="shared" ref="Y62" si="60">IF(EXACT(A61,UPPER(A61)),"Elected","Excluded")</f>
        <v>Elected</v>
      </c>
    </row>
    <row r="63" spans="1:37" x14ac:dyDescent="0.35">
      <c r="A63" s="291" t="s">
        <v>3024</v>
      </c>
      <c r="B63" s="291" t="s">
        <v>33</v>
      </c>
      <c r="C63" s="293">
        <v>154</v>
      </c>
      <c r="D63" s="1">
        <v>0</v>
      </c>
      <c r="E63" s="1">
        <v>4</v>
      </c>
      <c r="F63" s="1">
        <v>0</v>
      </c>
      <c r="G63" s="1">
        <v>11</v>
      </c>
      <c r="H63" s="1">
        <v>-169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X63" t="str">
        <f t="shared" ref="X63" si="61">LEFT(MID(A63,FIND("(",A63)+1,LEN(A63)),FIND(")",MID(A63,FIND("(",A63)+1,LEN(A63)))-1)</f>
        <v>ANT</v>
      </c>
      <c r="Z63" t="str">
        <f t="shared" ref="Z63" si="62">Y64</f>
        <v>Excluded</v>
      </c>
    </row>
    <row r="64" spans="1:37" x14ac:dyDescent="0.35">
      <c r="A64" s="291" t="s">
        <v>0</v>
      </c>
      <c r="B64" s="291" t="s">
        <v>0</v>
      </c>
      <c r="C64" s="293">
        <v>154</v>
      </c>
      <c r="D64" s="2">
        <v>154</v>
      </c>
      <c r="E64" s="2">
        <v>158</v>
      </c>
      <c r="F64" s="2">
        <v>158</v>
      </c>
      <c r="G64" s="2">
        <v>169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Y64" t="str">
        <f t="shared" ref="Y64" si="63">IF(EXACT(A63,UPPER(A63)),"Elected","Excluded")</f>
        <v>Excluded</v>
      </c>
    </row>
    <row r="65" spans="1:27" x14ac:dyDescent="0.35">
      <c r="A65" s="291" t="s">
        <v>3010</v>
      </c>
      <c r="B65" s="291" t="s">
        <v>33</v>
      </c>
      <c r="C65" s="293">
        <v>736</v>
      </c>
      <c r="D65" s="1">
        <v>4</v>
      </c>
      <c r="E65" s="1">
        <v>2</v>
      </c>
      <c r="F65" s="1">
        <v>0</v>
      </c>
      <c r="G65" s="1">
        <v>1</v>
      </c>
      <c r="H65" s="1">
        <v>8</v>
      </c>
      <c r="I65" s="1">
        <v>3</v>
      </c>
      <c r="J65" s="1">
        <v>5</v>
      </c>
      <c r="K65" s="1">
        <v>2</v>
      </c>
      <c r="L65" s="1">
        <v>21</v>
      </c>
      <c r="M65" s="1">
        <v>20</v>
      </c>
      <c r="N65" s="1">
        <v>19</v>
      </c>
      <c r="O65" s="1">
        <v>97</v>
      </c>
      <c r="P65" s="1">
        <v>2</v>
      </c>
      <c r="X65" t="str">
        <f t="shared" ref="X65" si="64">LEFT(MID(A65,FIND("(",A65)+1,LEN(A65)),FIND(")",MID(A65,FIND("(",A65)+1,LEN(A65)))-1)</f>
        <v>FF</v>
      </c>
      <c r="Z65" t="str">
        <f>Y66</f>
        <v>Excluded</v>
      </c>
    </row>
    <row r="66" spans="1:27" x14ac:dyDescent="0.35">
      <c r="A66" s="291" t="s">
        <v>0</v>
      </c>
      <c r="B66" s="291" t="s">
        <v>0</v>
      </c>
      <c r="C66" s="293">
        <v>736</v>
      </c>
      <c r="D66" s="2">
        <v>740</v>
      </c>
      <c r="E66" s="2">
        <v>742</v>
      </c>
      <c r="F66" s="2">
        <v>742</v>
      </c>
      <c r="G66" s="2">
        <v>743</v>
      </c>
      <c r="H66" s="2">
        <v>751</v>
      </c>
      <c r="I66" s="2">
        <v>754</v>
      </c>
      <c r="J66" s="2">
        <v>759</v>
      </c>
      <c r="K66" s="2">
        <v>761</v>
      </c>
      <c r="L66" s="2">
        <v>782</v>
      </c>
      <c r="M66" s="2">
        <v>802</v>
      </c>
      <c r="N66" s="2">
        <v>821</v>
      </c>
      <c r="O66" s="2">
        <v>918</v>
      </c>
      <c r="P66" s="2">
        <v>920</v>
      </c>
      <c r="Y66" t="str">
        <f t="shared" ref="Y66" si="65">IF(EXACT(A65,UPPER(A65)),"Elected","Excluded")</f>
        <v>Excluded</v>
      </c>
    </row>
    <row r="67" spans="1:27" x14ac:dyDescent="0.35">
      <c r="A67" s="291" t="s">
        <v>3011</v>
      </c>
      <c r="B67" s="291" t="s">
        <v>31</v>
      </c>
      <c r="C67" s="293">
        <v>303</v>
      </c>
      <c r="D67" s="1">
        <v>6</v>
      </c>
      <c r="E67" s="1">
        <v>2</v>
      </c>
      <c r="F67" s="1">
        <v>13</v>
      </c>
      <c r="G67" s="1">
        <v>0</v>
      </c>
      <c r="H67" s="1">
        <v>2</v>
      </c>
      <c r="I67" s="1">
        <v>46</v>
      </c>
      <c r="J67" s="1">
        <v>2</v>
      </c>
      <c r="K67" s="1">
        <v>51</v>
      </c>
      <c r="L67" s="1">
        <v>18</v>
      </c>
      <c r="M67" s="1">
        <v>19</v>
      </c>
      <c r="N67" s="1">
        <v>-462</v>
      </c>
      <c r="O67" s="1">
        <v>0</v>
      </c>
      <c r="P67" s="1">
        <v>0</v>
      </c>
      <c r="X67" t="str">
        <f t="shared" ref="X67" si="66">LEFT(MID(A67,FIND("(",A67)+1,LEN(A67)),FIND(")",MID(A67,FIND("(",A67)+1,LEN(A67)))-1)</f>
        <v>SD</v>
      </c>
      <c r="Z67" t="str">
        <f t="shared" ref="Z67" si="67">Y68</f>
        <v>Excluded</v>
      </c>
    </row>
    <row r="68" spans="1:27" x14ac:dyDescent="0.35">
      <c r="A68" s="291" t="s">
        <v>0</v>
      </c>
      <c r="B68" s="291" t="s">
        <v>0</v>
      </c>
      <c r="C68" s="293">
        <v>303</v>
      </c>
      <c r="D68" s="2">
        <v>309</v>
      </c>
      <c r="E68" s="2">
        <v>311</v>
      </c>
      <c r="F68" s="2">
        <v>324</v>
      </c>
      <c r="G68" s="2">
        <v>324</v>
      </c>
      <c r="H68" s="2">
        <v>326</v>
      </c>
      <c r="I68" s="2">
        <v>372</v>
      </c>
      <c r="J68" s="2">
        <v>374</v>
      </c>
      <c r="K68" s="2">
        <v>425</v>
      </c>
      <c r="L68" s="2">
        <v>443</v>
      </c>
      <c r="M68" s="2">
        <v>462</v>
      </c>
      <c r="N68" s="2">
        <v>0</v>
      </c>
      <c r="O68" s="2">
        <v>0</v>
      </c>
      <c r="P68" s="2">
        <v>0</v>
      </c>
      <c r="Y68" t="str">
        <f t="shared" ref="Y68" si="68">IF(EXACT(A67,UPPER(A67)),"Elected","Excluded")</f>
        <v>Excluded</v>
      </c>
    </row>
    <row r="69" spans="1:27" x14ac:dyDescent="0.35">
      <c r="A69" s="291" t="s">
        <v>3016</v>
      </c>
      <c r="B69" s="291" t="s">
        <v>33</v>
      </c>
      <c r="C69" s="293">
        <v>58</v>
      </c>
      <c r="D69" s="1">
        <v>-58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X69" t="str">
        <f t="shared" ref="X69" si="69">LEFT(MID(A69,FIND("(",A69)+1,LEN(A69)),FIND(")",MID(A69,FIND("(",A69)+1,LEN(A69)))-1)</f>
        <v>NON-P</v>
      </c>
      <c r="Z69" t="str">
        <f t="shared" ref="Z69" si="70">Y70</f>
        <v>Excluded</v>
      </c>
      <c r="AA69" t="s">
        <v>3017</v>
      </c>
    </row>
    <row r="70" spans="1:27" x14ac:dyDescent="0.35">
      <c r="A70" s="291" t="s">
        <v>0</v>
      </c>
      <c r="B70" s="291" t="s">
        <v>0</v>
      </c>
      <c r="C70" s="293">
        <v>58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Y70" t="str">
        <f t="shared" ref="Y70" si="71">IF(EXACT(A69,UPPER(A69)),"Elected","Excluded")</f>
        <v>Excluded</v>
      </c>
    </row>
    <row r="71" spans="1:27" x14ac:dyDescent="0.35">
      <c r="A71" s="291" t="s">
        <v>3012</v>
      </c>
      <c r="B71" s="291" t="s">
        <v>31</v>
      </c>
      <c r="C71" s="293">
        <v>113</v>
      </c>
      <c r="D71" s="1">
        <v>4</v>
      </c>
      <c r="E71" s="1">
        <v>1</v>
      </c>
      <c r="F71" s="1">
        <v>2</v>
      </c>
      <c r="G71" s="1">
        <v>-120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X71" t="str">
        <f t="shared" ref="X71" si="72">LEFT(MID(A71,FIND("(",A71)+1,LEN(A71)),FIND(")",MID(A71,FIND("(",A71)+1,LEN(A71)))-1)</f>
        <v>IFP</v>
      </c>
      <c r="Z71" t="str">
        <f t="shared" ref="Z71" si="73">Y72</f>
        <v>Excluded</v>
      </c>
    </row>
    <row r="72" spans="1:27" x14ac:dyDescent="0.35">
      <c r="A72" s="291" t="s">
        <v>0</v>
      </c>
      <c r="B72" s="291" t="s">
        <v>0</v>
      </c>
      <c r="C72" s="293">
        <v>113</v>
      </c>
      <c r="D72" s="2">
        <v>117</v>
      </c>
      <c r="E72" s="2">
        <v>118</v>
      </c>
      <c r="F72" s="2">
        <v>120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Y72" t="str">
        <f t="shared" ref="Y72" si="74">IF(EXACT(A71,UPPER(A71)),"Elected","Excluded")</f>
        <v>Excluded</v>
      </c>
    </row>
    <row r="73" spans="1:27" x14ac:dyDescent="0.35">
      <c r="A73" s="345" t="s">
        <v>947</v>
      </c>
      <c r="B73" s="291" t="s">
        <v>33</v>
      </c>
      <c r="C73" s="293">
        <v>665</v>
      </c>
      <c r="D73" s="1">
        <v>2</v>
      </c>
      <c r="E73" s="1">
        <v>0</v>
      </c>
      <c r="F73" s="1">
        <v>0</v>
      </c>
      <c r="G73" s="1">
        <v>0</v>
      </c>
      <c r="H73" s="1">
        <v>5</v>
      </c>
      <c r="I73" s="1">
        <v>3</v>
      </c>
      <c r="J73" s="1">
        <v>2</v>
      </c>
      <c r="K73" s="1">
        <v>7</v>
      </c>
      <c r="L73" s="1">
        <v>104</v>
      </c>
      <c r="M73" s="1">
        <v>29</v>
      </c>
      <c r="N73" s="1">
        <v>26</v>
      </c>
      <c r="O73" s="1">
        <v>89</v>
      </c>
      <c r="P73" s="1">
        <v>4</v>
      </c>
      <c r="X73" t="str">
        <f t="shared" ref="X73" si="75">LEFT(MID(A73,FIND("(",A73)+1,LEN(A73)),FIND(")",MID(A73,FIND("(",A73)+1,LEN(A73)))-1)</f>
        <v>FG</v>
      </c>
      <c r="Z73" t="str">
        <f t="shared" ref="Z73" si="76">Y74</f>
        <v>Elected</v>
      </c>
    </row>
    <row r="74" spans="1:27" x14ac:dyDescent="0.35">
      <c r="A74" s="345" t="s">
        <v>0</v>
      </c>
      <c r="B74" s="291" t="s">
        <v>0</v>
      </c>
      <c r="C74" s="293">
        <v>665</v>
      </c>
      <c r="D74" s="2">
        <v>667</v>
      </c>
      <c r="E74" s="2">
        <v>667</v>
      </c>
      <c r="F74" s="2">
        <v>667</v>
      </c>
      <c r="G74" s="2">
        <v>667</v>
      </c>
      <c r="H74" s="2">
        <v>672</v>
      </c>
      <c r="I74" s="2">
        <v>675</v>
      </c>
      <c r="J74" s="2">
        <v>677</v>
      </c>
      <c r="K74" s="2">
        <v>684</v>
      </c>
      <c r="L74" s="2">
        <v>788</v>
      </c>
      <c r="M74" s="2">
        <v>817</v>
      </c>
      <c r="N74" s="2">
        <v>843</v>
      </c>
      <c r="O74" s="2">
        <v>932</v>
      </c>
      <c r="P74" s="2">
        <v>936</v>
      </c>
      <c r="Y74" t="str">
        <f t="shared" ref="Y74" si="77">IF(EXACT(A73,UPPER(A73)),"Elected","Excluded")</f>
        <v>Elected</v>
      </c>
    </row>
    <row r="75" spans="1:27" x14ac:dyDescent="0.35">
      <c r="A75" s="291" t="s">
        <v>3013</v>
      </c>
      <c r="B75" s="291" t="s">
        <v>31</v>
      </c>
      <c r="C75" s="293">
        <v>127</v>
      </c>
      <c r="D75" s="1">
        <v>3</v>
      </c>
      <c r="E75" s="1">
        <v>3</v>
      </c>
      <c r="F75" s="1">
        <v>0</v>
      </c>
      <c r="G75" s="1">
        <v>50</v>
      </c>
      <c r="H75" s="1">
        <v>42</v>
      </c>
      <c r="I75" s="1">
        <v>6</v>
      </c>
      <c r="J75" s="1">
        <v>-231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X75" t="str">
        <f t="shared" ref="X75" si="78">LEFT(MID(A75,FIND("(",A75)+1,LEN(A75)),FIND(")",MID(A75,FIND("(",A75)+1,LEN(A75)))-1)</f>
        <v>TIP</v>
      </c>
      <c r="Z75" t="str">
        <f t="shared" ref="Z75" si="79">Y76</f>
        <v>Excluded</v>
      </c>
    </row>
    <row r="76" spans="1:27" x14ac:dyDescent="0.35">
      <c r="A76" s="291" t="s">
        <v>0</v>
      </c>
      <c r="B76" s="291" t="s">
        <v>0</v>
      </c>
      <c r="C76" s="293">
        <v>127</v>
      </c>
      <c r="D76" s="2">
        <v>130</v>
      </c>
      <c r="E76" s="2">
        <v>133</v>
      </c>
      <c r="F76" s="2">
        <v>133</v>
      </c>
      <c r="G76" s="2">
        <v>183</v>
      </c>
      <c r="H76" s="2">
        <v>225</v>
      </c>
      <c r="I76" s="2">
        <v>231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Y76" t="str">
        <f t="shared" ref="Y76" si="80">IF(EXACT(A75,UPPER(A75)),"Elected","Excluded")</f>
        <v>Excluded</v>
      </c>
    </row>
    <row r="77" spans="1:27" x14ac:dyDescent="0.35">
      <c r="A77" s="291" t="s">
        <v>3014</v>
      </c>
      <c r="B77" s="291" t="s">
        <v>31</v>
      </c>
      <c r="C77" s="293">
        <v>332</v>
      </c>
      <c r="D77" s="1">
        <v>2</v>
      </c>
      <c r="E77" s="1">
        <v>4</v>
      </c>
      <c r="F77" s="1">
        <v>2</v>
      </c>
      <c r="G77" s="1">
        <v>2</v>
      </c>
      <c r="H77" s="1">
        <v>2</v>
      </c>
      <c r="I77" s="1">
        <v>5</v>
      </c>
      <c r="J77" s="1">
        <v>3</v>
      </c>
      <c r="K77" s="1">
        <v>10</v>
      </c>
      <c r="L77" s="1">
        <v>-362</v>
      </c>
      <c r="M77" s="1">
        <v>0</v>
      </c>
      <c r="N77" s="1">
        <v>0</v>
      </c>
      <c r="O77" s="1">
        <v>0</v>
      </c>
      <c r="P77" s="1">
        <v>0</v>
      </c>
      <c r="X77" t="str">
        <f t="shared" ref="X77" si="81">LEFT(MID(A77,FIND("(",A77)+1,LEN(A77)),FIND(")",MID(A77,FIND("(",A77)+1,LEN(A77)))-1)</f>
        <v>FG</v>
      </c>
      <c r="Z77" t="str">
        <f t="shared" ref="Z77" si="82">Y78</f>
        <v>Excluded</v>
      </c>
    </row>
    <row r="78" spans="1:27" x14ac:dyDescent="0.35">
      <c r="A78" s="291" t="s">
        <v>0</v>
      </c>
      <c r="B78" s="291" t="s">
        <v>0</v>
      </c>
      <c r="C78" s="293">
        <v>332</v>
      </c>
      <c r="D78" s="2">
        <v>334</v>
      </c>
      <c r="E78" s="2">
        <v>338</v>
      </c>
      <c r="F78" s="2">
        <v>340</v>
      </c>
      <c r="G78" s="2">
        <v>342</v>
      </c>
      <c r="H78" s="2">
        <v>344</v>
      </c>
      <c r="I78" s="2">
        <v>349</v>
      </c>
      <c r="J78" s="2">
        <v>352</v>
      </c>
      <c r="K78" s="2">
        <v>362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Y78" t="str">
        <f t="shared" ref="Y78" si="83">IF(EXACT(A77,UPPER(A77)),"Elected","Excluded")</f>
        <v>Excluded</v>
      </c>
    </row>
    <row r="79" spans="1:27" x14ac:dyDescent="0.35">
      <c r="A79" s="291" t="s">
        <v>3028</v>
      </c>
      <c r="B79" s="291" t="s">
        <v>33</v>
      </c>
      <c r="C79" s="293">
        <v>413</v>
      </c>
      <c r="D79" s="1">
        <v>5</v>
      </c>
      <c r="E79" s="1">
        <v>4</v>
      </c>
      <c r="F79" s="1">
        <v>2</v>
      </c>
      <c r="G79" s="1">
        <v>12</v>
      </c>
      <c r="H79" s="1">
        <v>28</v>
      </c>
      <c r="I79" s="1">
        <v>7</v>
      </c>
      <c r="J79" s="1">
        <v>72</v>
      </c>
      <c r="K79" s="1">
        <v>7</v>
      </c>
      <c r="L79" s="1">
        <v>22</v>
      </c>
      <c r="M79" s="1">
        <v>51</v>
      </c>
      <c r="N79" s="1">
        <v>22</v>
      </c>
      <c r="O79" s="1">
        <v>-645</v>
      </c>
      <c r="P79" s="1">
        <v>0</v>
      </c>
      <c r="X79" t="str">
        <f t="shared" ref="X79" si="84">LEFT(MID(A79,FIND("(",A79)+1,LEN(A79)),FIND(")",MID(A79,FIND("(",A79)+1,LEN(A79)))-1)</f>
        <v>INDI</v>
      </c>
      <c r="Z79" t="str">
        <f t="shared" ref="Z79" si="85">Y80</f>
        <v>Excluded</v>
      </c>
    </row>
    <row r="80" spans="1:27" x14ac:dyDescent="0.35">
      <c r="A80" s="291" t="s">
        <v>0</v>
      </c>
      <c r="B80" s="291" t="s">
        <v>0</v>
      </c>
      <c r="C80" s="293">
        <v>413</v>
      </c>
      <c r="D80" s="2">
        <v>418</v>
      </c>
      <c r="E80" s="2">
        <v>422</v>
      </c>
      <c r="F80" s="2">
        <v>424</v>
      </c>
      <c r="G80" s="2">
        <v>436</v>
      </c>
      <c r="H80" s="2">
        <v>464</v>
      </c>
      <c r="I80" s="2">
        <v>471</v>
      </c>
      <c r="J80" s="2">
        <v>543</v>
      </c>
      <c r="K80" s="2">
        <v>550</v>
      </c>
      <c r="L80" s="2">
        <v>572</v>
      </c>
      <c r="M80" s="2">
        <v>623</v>
      </c>
      <c r="N80" s="2">
        <v>645</v>
      </c>
      <c r="O80" s="2">
        <v>0</v>
      </c>
      <c r="P80" s="2">
        <v>0</v>
      </c>
      <c r="Y80" t="str">
        <f t="shared" ref="Y80" si="86">IF(EXACT(A79,UPPER(A79)),"Elected","Excluded")</f>
        <v>Excluded</v>
      </c>
    </row>
    <row r="81" spans="1:26" x14ac:dyDescent="0.35">
      <c r="A81" s="291" t="s">
        <v>3034</v>
      </c>
      <c r="B81" s="291" t="s">
        <v>33</v>
      </c>
      <c r="C81" s="293">
        <v>70</v>
      </c>
      <c r="D81" s="1">
        <v>2</v>
      </c>
      <c r="E81" s="1">
        <v>-72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X81" t="str">
        <f t="shared" ref="X81" si="87">LEFT(MID(A81,FIND("(",A81)+1,LEN(A81)),FIND(")",MID(A81,FIND("(",A81)+1,LEN(A81)))-1)</f>
        <v>NON-P</v>
      </c>
      <c r="Z81" t="str">
        <f t="shared" ref="Z81" si="88">Y82</f>
        <v>Excluded</v>
      </c>
    </row>
    <row r="82" spans="1:26" x14ac:dyDescent="0.35">
      <c r="A82" s="291" t="s">
        <v>0</v>
      </c>
      <c r="B82" s="291" t="s">
        <v>0</v>
      </c>
      <c r="C82" s="293">
        <v>70</v>
      </c>
      <c r="D82" s="2">
        <v>72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Y82" t="str">
        <f t="shared" ref="Y82" si="89">IF(EXACT(A81,UPPER(A81)),"Elected","Excluded")</f>
        <v>Excluded</v>
      </c>
    </row>
    <row r="83" spans="1:26" x14ac:dyDescent="0.35">
      <c r="A83" s="291" t="s">
        <v>3030</v>
      </c>
      <c r="B83" s="291" t="s">
        <v>31</v>
      </c>
      <c r="C83" s="293">
        <v>287</v>
      </c>
      <c r="D83" s="1">
        <v>5</v>
      </c>
      <c r="E83" s="1">
        <v>3</v>
      </c>
      <c r="F83" s="1">
        <v>3</v>
      </c>
      <c r="G83" s="1">
        <v>0</v>
      </c>
      <c r="H83" s="1">
        <v>3</v>
      </c>
      <c r="I83" s="1">
        <v>21</v>
      </c>
      <c r="J83" s="1">
        <v>4</v>
      </c>
      <c r="K83" s="1">
        <v>-326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X83" t="str">
        <f t="shared" ref="X83" si="90">LEFT(MID(A83,FIND("(",A83)+1,LEN(A83)),FIND(")",MID(A83,FIND("(",A83)+1,LEN(A83)))-1)</f>
        <v>GRN</v>
      </c>
      <c r="Z83" t="str">
        <f t="shared" ref="Z83" si="91">Y84</f>
        <v>Excluded</v>
      </c>
    </row>
    <row r="84" spans="1:26" x14ac:dyDescent="0.35">
      <c r="A84" s="291" t="s">
        <v>0</v>
      </c>
      <c r="B84" s="291" t="s">
        <v>0</v>
      </c>
      <c r="C84" s="293">
        <v>287</v>
      </c>
      <c r="D84" s="2">
        <v>292</v>
      </c>
      <c r="E84" s="2">
        <v>295</v>
      </c>
      <c r="F84" s="2">
        <v>298</v>
      </c>
      <c r="G84" s="2">
        <v>298</v>
      </c>
      <c r="H84" s="2">
        <v>301</v>
      </c>
      <c r="I84" s="2">
        <v>322</v>
      </c>
      <c r="J84" s="2">
        <v>326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Y84" t="str">
        <f t="shared" ref="Y84" si="92">IF(EXACT(A83,UPPER(A83)),"Elected","Excluded")</f>
        <v>Excluded</v>
      </c>
    </row>
    <row r="85" spans="1:26" x14ac:dyDescent="0.35">
      <c r="A85" s="345" t="s">
        <v>3035</v>
      </c>
      <c r="B85" s="291" t="s">
        <v>33</v>
      </c>
      <c r="C85" s="293">
        <v>1009</v>
      </c>
      <c r="D85" s="1">
        <v>3</v>
      </c>
      <c r="E85" s="1">
        <v>5</v>
      </c>
      <c r="F85" s="1">
        <v>1</v>
      </c>
      <c r="G85" s="1">
        <v>6</v>
      </c>
      <c r="H85" s="1">
        <v>13</v>
      </c>
      <c r="I85" s="1">
        <v>5</v>
      </c>
      <c r="J85" s="1">
        <v>21</v>
      </c>
      <c r="K85" s="1">
        <v>10</v>
      </c>
      <c r="L85" s="1">
        <v>14</v>
      </c>
      <c r="M85" s="1">
        <v>61</v>
      </c>
      <c r="N85" s="1">
        <v>0</v>
      </c>
      <c r="O85" s="1">
        <v>0</v>
      </c>
      <c r="P85" s="1">
        <v>0</v>
      </c>
      <c r="X85" t="str">
        <f t="shared" ref="X85" si="93">LEFT(MID(A85,FIND("(",A85)+1,LEN(A85)),FIND(")",MID(A85,FIND("(",A85)+1,LEN(A85)))-1)</f>
        <v>NON-P</v>
      </c>
      <c r="Z85" t="str">
        <f t="shared" ref="Z85" si="94">Y86</f>
        <v>Elected</v>
      </c>
    </row>
    <row r="86" spans="1:26" x14ac:dyDescent="0.35">
      <c r="A86" s="345" t="s">
        <v>0</v>
      </c>
      <c r="B86" s="291" t="s">
        <v>0</v>
      </c>
      <c r="C86" s="293">
        <v>1009</v>
      </c>
      <c r="D86" s="2">
        <v>1012</v>
      </c>
      <c r="E86" s="2">
        <v>1017</v>
      </c>
      <c r="F86" s="2">
        <v>1018</v>
      </c>
      <c r="G86" s="2">
        <v>1024</v>
      </c>
      <c r="H86" s="2">
        <v>1037</v>
      </c>
      <c r="I86" s="2">
        <v>1042</v>
      </c>
      <c r="J86" s="2">
        <v>1063</v>
      </c>
      <c r="K86" s="2">
        <v>1073</v>
      </c>
      <c r="L86" s="2">
        <v>1087</v>
      </c>
      <c r="M86" s="2">
        <v>1148</v>
      </c>
      <c r="N86" s="2">
        <v>1148</v>
      </c>
      <c r="O86" s="2">
        <v>1148</v>
      </c>
      <c r="P86" s="2">
        <v>1148</v>
      </c>
      <c r="Y86" t="str">
        <f t="shared" ref="Y86" si="95">IF(EXACT(A85,UPPER(A85)),"Elected","Excluded")</f>
        <v>Elected</v>
      </c>
    </row>
    <row r="87" spans="1:26" x14ac:dyDescent="0.35">
      <c r="A87" s="345" t="s">
        <v>3036</v>
      </c>
      <c r="B87" s="291" t="s">
        <v>31</v>
      </c>
      <c r="C87" s="293">
        <v>916</v>
      </c>
      <c r="D87" s="1">
        <v>8</v>
      </c>
      <c r="E87" s="1">
        <v>4</v>
      </c>
      <c r="F87" s="1">
        <v>1</v>
      </c>
      <c r="G87" s="1">
        <v>1</v>
      </c>
      <c r="H87" s="1">
        <v>15</v>
      </c>
      <c r="I87" s="1">
        <v>7</v>
      </c>
      <c r="J87" s="1">
        <v>12</v>
      </c>
      <c r="K87" s="1">
        <v>17</v>
      </c>
      <c r="L87" s="1">
        <v>39</v>
      </c>
      <c r="M87" s="1">
        <v>75</v>
      </c>
      <c r="N87" s="1">
        <v>49</v>
      </c>
      <c r="O87" s="1">
        <v>0</v>
      </c>
      <c r="P87" s="1">
        <v>0</v>
      </c>
      <c r="X87" t="str">
        <f t="shared" ref="X87" si="96">LEFT(MID(A87,FIND("(",A87)+1,LEN(A87)),FIND(")",MID(A87,FIND("(",A87)+1,LEN(A87)))-1)</f>
        <v>NON-P</v>
      </c>
      <c r="Z87" t="str">
        <f t="shared" ref="Z87" si="97">Y88</f>
        <v>Elected</v>
      </c>
    </row>
    <row r="88" spans="1:26" x14ac:dyDescent="0.35">
      <c r="A88" s="345" t="s">
        <v>0</v>
      </c>
      <c r="B88" s="291" t="s">
        <v>0</v>
      </c>
      <c r="C88" s="293">
        <v>916</v>
      </c>
      <c r="D88" s="2">
        <v>924</v>
      </c>
      <c r="E88" s="2">
        <v>928</v>
      </c>
      <c r="F88" s="2">
        <v>929</v>
      </c>
      <c r="G88" s="2">
        <v>930</v>
      </c>
      <c r="H88" s="2">
        <v>945</v>
      </c>
      <c r="I88" s="2">
        <v>952</v>
      </c>
      <c r="J88" s="2">
        <v>964</v>
      </c>
      <c r="K88" s="2">
        <v>981</v>
      </c>
      <c r="L88" s="2">
        <v>1020</v>
      </c>
      <c r="M88" s="2">
        <v>1095</v>
      </c>
      <c r="N88" s="2">
        <v>1144</v>
      </c>
      <c r="O88" s="2">
        <v>1144</v>
      </c>
      <c r="P88" s="2">
        <v>1144</v>
      </c>
      <c r="Y88" t="str">
        <f t="shared" ref="Y88" si="98">IF(EXACT(A87,UPPER(A87)),"Elected","Excluded")</f>
        <v>Elected</v>
      </c>
    </row>
    <row r="89" spans="1:26" x14ac:dyDescent="0.35">
      <c r="A89" s="345" t="s">
        <v>3025</v>
      </c>
      <c r="B89" s="291" t="s">
        <v>31</v>
      </c>
      <c r="C89" s="293">
        <v>585</v>
      </c>
      <c r="D89" s="1">
        <v>3</v>
      </c>
      <c r="E89" s="1">
        <v>8</v>
      </c>
      <c r="F89" s="1">
        <v>11</v>
      </c>
      <c r="G89" s="1">
        <v>1</v>
      </c>
      <c r="H89" s="1">
        <v>3</v>
      </c>
      <c r="I89" s="1">
        <v>23</v>
      </c>
      <c r="J89" s="1">
        <v>3</v>
      </c>
      <c r="K89" s="1">
        <v>140</v>
      </c>
      <c r="L89" s="1">
        <v>38</v>
      </c>
      <c r="M89" s="1">
        <v>42</v>
      </c>
      <c r="N89" s="1">
        <v>188</v>
      </c>
      <c r="O89" s="1">
        <v>57</v>
      </c>
      <c r="P89" s="1">
        <v>3</v>
      </c>
      <c r="X89" t="str">
        <f t="shared" ref="X89" si="99">LEFT(MID(A89,FIND("(",A89)+1,LEN(A89)),FIND(")",MID(A89,FIND("(",A89)+1,LEN(A89)))-1)</f>
        <v>LAB</v>
      </c>
      <c r="Z89" t="str">
        <f t="shared" ref="Z89" si="100">Y90</f>
        <v>Elected</v>
      </c>
    </row>
    <row r="90" spans="1:26" x14ac:dyDescent="0.35">
      <c r="A90" s="345" t="s">
        <v>0</v>
      </c>
      <c r="B90" s="291" t="s">
        <v>0</v>
      </c>
      <c r="C90" s="293">
        <v>585</v>
      </c>
      <c r="D90" s="2">
        <v>588</v>
      </c>
      <c r="E90" s="2">
        <v>596</v>
      </c>
      <c r="F90" s="2">
        <v>607</v>
      </c>
      <c r="G90" s="2">
        <v>608</v>
      </c>
      <c r="H90" s="2">
        <v>611</v>
      </c>
      <c r="I90" s="2">
        <v>634</v>
      </c>
      <c r="J90" s="2">
        <v>637</v>
      </c>
      <c r="K90" s="2">
        <v>777</v>
      </c>
      <c r="L90" s="2">
        <v>815</v>
      </c>
      <c r="M90" s="2">
        <v>857</v>
      </c>
      <c r="N90" s="2">
        <v>1045</v>
      </c>
      <c r="O90" s="2">
        <v>1102</v>
      </c>
      <c r="P90" s="2">
        <v>1105</v>
      </c>
      <c r="Y90" t="str">
        <f t="shared" ref="Y90" si="101">IF(EXACT(A89,UPPER(A89)),"Elected","Excluded")</f>
        <v>Elected</v>
      </c>
    </row>
    <row r="91" spans="1:26" x14ac:dyDescent="0.35">
      <c r="A91" s="291" t="s">
        <v>3015</v>
      </c>
      <c r="B91" s="291" t="s">
        <v>33</v>
      </c>
      <c r="C91" s="293">
        <v>87</v>
      </c>
      <c r="D91" s="1">
        <v>3</v>
      </c>
      <c r="E91" s="1">
        <v>1</v>
      </c>
      <c r="F91" s="1">
        <v>-91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X91" t="str">
        <f t="shared" ref="X91" si="102">LEFT(MID(A91,FIND("(",A91)+1,LEN(A91)),FIND(")",MID(A91,FIND("(",A91)+1,LEN(A91)))-1)</f>
        <v>PBP</v>
      </c>
      <c r="Z91" t="str">
        <f t="shared" ref="Z91" si="103">Y92</f>
        <v>Excluded</v>
      </c>
    </row>
    <row r="92" spans="1:26" x14ac:dyDescent="0.35">
      <c r="A92" s="291" t="s">
        <v>0</v>
      </c>
      <c r="B92" s="291" t="s">
        <v>0</v>
      </c>
      <c r="C92" s="293">
        <v>87</v>
      </c>
      <c r="D92" s="2">
        <v>90</v>
      </c>
      <c r="E92" s="2">
        <v>91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Y92" t="str">
        <f t="shared" ref="Y92" si="104">IF(EXACT(A91,UPPER(A91)),"Elected","Excluded")</f>
        <v>Excluded</v>
      </c>
    </row>
    <row r="93" spans="1:26" x14ac:dyDescent="0.35">
      <c r="A93" s="291" t="s">
        <v>3037</v>
      </c>
      <c r="B93" s="291" t="s">
        <v>33</v>
      </c>
      <c r="C93" s="293">
        <v>352</v>
      </c>
      <c r="D93" s="1">
        <v>4</v>
      </c>
      <c r="E93" s="1">
        <v>9</v>
      </c>
      <c r="F93" s="1">
        <v>2</v>
      </c>
      <c r="G93" s="1">
        <v>3</v>
      </c>
      <c r="H93" s="1">
        <v>9</v>
      </c>
      <c r="I93" s="1">
        <v>5</v>
      </c>
      <c r="J93" s="1">
        <v>26</v>
      </c>
      <c r="K93" s="1">
        <v>6</v>
      </c>
      <c r="L93" s="1">
        <v>20</v>
      </c>
      <c r="M93" s="1">
        <v>-436</v>
      </c>
      <c r="N93" s="1">
        <v>0</v>
      </c>
      <c r="O93" s="1">
        <v>0</v>
      </c>
      <c r="P93" s="1">
        <v>0</v>
      </c>
      <c r="X93" t="str">
        <f t="shared" ref="X93" si="105">LEFT(MID(A93,FIND("(",A93)+1,LEN(A93)),FIND(")",MID(A93,FIND("(",A93)+1,LEN(A93)))-1)</f>
        <v>NON-P</v>
      </c>
      <c r="Z93" t="str">
        <f t="shared" ref="Z93" si="106">Y94</f>
        <v>Excluded</v>
      </c>
    </row>
    <row r="94" spans="1:26" x14ac:dyDescent="0.35">
      <c r="A94" s="291" t="s">
        <v>0</v>
      </c>
      <c r="B94" s="291" t="s">
        <v>0</v>
      </c>
      <c r="C94" s="293">
        <v>352</v>
      </c>
      <c r="D94" s="2">
        <v>356</v>
      </c>
      <c r="E94" s="2">
        <v>365</v>
      </c>
      <c r="F94" s="2">
        <v>367</v>
      </c>
      <c r="G94" s="2">
        <v>370</v>
      </c>
      <c r="H94" s="2">
        <v>379</v>
      </c>
      <c r="I94" s="2">
        <v>384</v>
      </c>
      <c r="J94" s="2">
        <v>410</v>
      </c>
      <c r="K94" s="2">
        <v>416</v>
      </c>
      <c r="L94" s="2">
        <v>436</v>
      </c>
      <c r="M94" s="2">
        <v>0</v>
      </c>
      <c r="N94" s="2">
        <v>0</v>
      </c>
      <c r="O94" s="2">
        <v>0</v>
      </c>
      <c r="P94" s="2">
        <v>0</v>
      </c>
      <c r="Y94" t="str">
        <f t="shared" ref="Y94" si="107">IF(EXACT(A93,UPPER(A93)),"Elected","Excluded")</f>
        <v>Excluded</v>
      </c>
    </row>
    <row r="95" spans="1:26" x14ac:dyDescent="0.35">
      <c r="A95" s="291" t="s">
        <v>3038</v>
      </c>
      <c r="B95" s="291" t="s">
        <v>33</v>
      </c>
      <c r="C95" s="293">
        <v>10</v>
      </c>
      <c r="D95" s="1">
        <v>-10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X95" t="str">
        <f t="shared" ref="X95" si="108">LEFT(MID(A95,FIND("(",A95)+1,LEN(A95)),FIND(")",MID(A95,FIND("(",A95)+1,LEN(A95)))-1)</f>
        <v>NON-P</v>
      </c>
      <c r="Z95" t="str">
        <f t="shared" ref="Z95" si="109">Y96</f>
        <v>Excluded</v>
      </c>
    </row>
    <row r="96" spans="1:26" x14ac:dyDescent="0.35">
      <c r="A96" s="291" t="s">
        <v>0</v>
      </c>
      <c r="B96" s="291" t="s">
        <v>0</v>
      </c>
      <c r="C96" s="293">
        <v>10</v>
      </c>
      <c r="D96" s="2">
        <v>0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Y96" t="str">
        <f t="shared" ref="Y96" si="110">IF(EXACT(A95,UPPER(A95)),"Elected","Excluded")</f>
        <v>Excluded</v>
      </c>
    </row>
    <row r="97" spans="1:37" x14ac:dyDescent="0.35">
      <c r="A97" s="291" t="s">
        <v>47</v>
      </c>
      <c r="B97" s="291" t="s">
        <v>0</v>
      </c>
      <c r="C97" s="292">
        <v>0</v>
      </c>
      <c r="D97" s="1">
        <f>(D57+D59+D61+D63+D65+D67+D69+D71+D73+D75+D77+D79+D81+D83+D85+D87+D89+D91+D93+D95)*(-1)</f>
        <v>4</v>
      </c>
      <c r="E97" s="1">
        <f t="shared" ref="E97:P97" si="111">(E57+E59+E61+E63+E65+E67+E69+E71+E73+E75+E77+E79+E81+E83+E85+E87+E89+E91+E93+E95)*(-1)</f>
        <v>3</v>
      </c>
      <c r="F97" s="1">
        <f t="shared" si="111"/>
        <v>1</v>
      </c>
      <c r="G97" s="1">
        <f t="shared" si="111"/>
        <v>21</v>
      </c>
      <c r="H97" s="1">
        <f t="shared" si="111"/>
        <v>26</v>
      </c>
      <c r="I97" s="1">
        <f t="shared" si="111"/>
        <v>14</v>
      </c>
      <c r="J97" s="1">
        <f t="shared" si="111"/>
        <v>68</v>
      </c>
      <c r="K97" s="1">
        <f t="shared" si="111"/>
        <v>29</v>
      </c>
      <c r="L97" s="1">
        <f t="shared" si="111"/>
        <v>19</v>
      </c>
      <c r="M97" s="1">
        <f t="shared" si="111"/>
        <v>66</v>
      </c>
      <c r="N97" s="1">
        <f t="shared" si="111"/>
        <v>53</v>
      </c>
      <c r="O97" s="1">
        <f t="shared" si="111"/>
        <v>312</v>
      </c>
      <c r="P97" s="1">
        <f t="shared" si="111"/>
        <v>0</v>
      </c>
    </row>
    <row r="98" spans="1:37" x14ac:dyDescent="0.35">
      <c r="A98" s="291" t="s">
        <v>0</v>
      </c>
      <c r="B98" s="291" t="s">
        <v>0</v>
      </c>
      <c r="C98" s="293">
        <v>0</v>
      </c>
      <c r="D98" s="2">
        <v>4</v>
      </c>
      <c r="E98" s="2">
        <v>7</v>
      </c>
      <c r="F98" s="2">
        <v>8</v>
      </c>
      <c r="G98" s="2">
        <v>29</v>
      </c>
      <c r="H98" s="2">
        <v>55</v>
      </c>
      <c r="I98" s="2">
        <v>69</v>
      </c>
      <c r="J98" s="2">
        <v>137</v>
      </c>
      <c r="K98" s="2">
        <v>166</v>
      </c>
      <c r="L98" s="2">
        <v>185</v>
      </c>
      <c r="M98" s="2">
        <v>251</v>
      </c>
      <c r="N98" s="2">
        <v>304</v>
      </c>
      <c r="O98" s="2">
        <v>616</v>
      </c>
      <c r="P98" s="2">
        <v>616</v>
      </c>
    </row>
    <row r="99" spans="1:37" x14ac:dyDescent="0.35">
      <c r="A99" t="s">
        <v>48</v>
      </c>
      <c r="B99" t="s">
        <v>0</v>
      </c>
      <c r="C99" s="2">
        <v>8001</v>
      </c>
      <c r="D99" s="2">
        <v>8001</v>
      </c>
      <c r="E99" s="2">
        <v>8001</v>
      </c>
      <c r="F99" s="2">
        <v>8001</v>
      </c>
      <c r="G99" s="2">
        <v>8001</v>
      </c>
      <c r="H99" s="2">
        <v>8001</v>
      </c>
      <c r="I99" s="2">
        <v>8001</v>
      </c>
      <c r="J99" s="2">
        <v>8001</v>
      </c>
      <c r="K99" s="2">
        <v>8001</v>
      </c>
      <c r="L99" s="2">
        <v>8001</v>
      </c>
      <c r="M99" s="2">
        <v>8001</v>
      </c>
      <c r="N99" s="2">
        <v>8001</v>
      </c>
      <c r="O99" s="2">
        <v>8001</v>
      </c>
      <c r="P99" s="2">
        <v>8001</v>
      </c>
    </row>
    <row r="103" spans="1:3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</row>
    <row r="104" spans="1:3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</row>
    <row r="105" spans="1:3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</row>
    <row r="106" spans="1:3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</row>
    <row r="107" spans="1:3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</row>
    <row r="108" spans="1:3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</row>
    <row r="109" spans="1:3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</row>
    <row r="110" spans="1:37" x14ac:dyDescent="0.35">
      <c r="A110" s="291" t="s">
        <v>243</v>
      </c>
      <c r="B110" s="291" t="s">
        <v>2</v>
      </c>
      <c r="C110" s="291" t="s">
        <v>3</v>
      </c>
      <c r="D110" t="s">
        <v>4</v>
      </c>
      <c r="E110" t="s">
        <v>5</v>
      </c>
      <c r="F110" t="s">
        <v>6</v>
      </c>
      <c r="G110" t="s">
        <v>7</v>
      </c>
      <c r="H110" t="s">
        <v>8</v>
      </c>
      <c r="I110" t="s">
        <v>9</v>
      </c>
      <c r="J110" t="s">
        <v>10</v>
      </c>
      <c r="K110" t="s">
        <v>11</v>
      </c>
      <c r="L110" t="s">
        <v>12</v>
      </c>
      <c r="M110" t="s">
        <v>13</v>
      </c>
      <c r="N110" t="s">
        <v>14</v>
      </c>
      <c r="O110" t="s">
        <v>15</v>
      </c>
      <c r="P110" t="s">
        <v>16</v>
      </c>
    </row>
    <row r="111" spans="1:37" x14ac:dyDescent="0.35">
      <c r="A111" s="291" t="s">
        <v>0</v>
      </c>
      <c r="B111" s="291" t="s">
        <v>0</v>
      </c>
      <c r="C111" s="291" t="s">
        <v>17</v>
      </c>
      <c r="D111" t="s">
        <v>948</v>
      </c>
      <c r="E111" t="s">
        <v>949</v>
      </c>
      <c r="F111" t="s">
        <v>950</v>
      </c>
      <c r="G111" t="s">
        <v>951</v>
      </c>
      <c r="H111" t="s">
        <v>952</v>
      </c>
      <c r="I111" t="s">
        <v>953</v>
      </c>
      <c r="J111" t="s">
        <v>954</v>
      </c>
      <c r="K111" t="s">
        <v>955</v>
      </c>
      <c r="L111" t="s">
        <v>956</v>
      </c>
      <c r="M111" t="s">
        <v>957</v>
      </c>
      <c r="N111" t="s">
        <v>958</v>
      </c>
      <c r="O111" t="s">
        <v>959</v>
      </c>
      <c r="P111" t="s">
        <v>960</v>
      </c>
      <c r="AB111" t="s">
        <v>2526</v>
      </c>
      <c r="AC111" t="s">
        <v>2525</v>
      </c>
      <c r="AD111" t="s">
        <v>2524</v>
      </c>
      <c r="AE111" t="s">
        <v>2523</v>
      </c>
      <c r="AF111" t="s">
        <v>759</v>
      </c>
      <c r="AG111" t="s">
        <v>2522</v>
      </c>
      <c r="AH111" t="s">
        <v>2521</v>
      </c>
      <c r="AI111" t="s">
        <v>2520</v>
      </c>
      <c r="AJ111" t="s">
        <v>2519</v>
      </c>
      <c r="AK111" t="s">
        <v>2518</v>
      </c>
    </row>
    <row r="112" spans="1:37" x14ac:dyDescent="0.35">
      <c r="A112" s="291" t="s">
        <v>3018</v>
      </c>
      <c r="B112" s="291" t="s">
        <v>33</v>
      </c>
      <c r="C112" s="293">
        <v>229</v>
      </c>
      <c r="D112" s="1">
        <v>2</v>
      </c>
      <c r="E112" s="1">
        <v>2</v>
      </c>
      <c r="F112" s="1">
        <v>97</v>
      </c>
      <c r="G112" s="1">
        <v>2</v>
      </c>
      <c r="H112" s="1">
        <v>2</v>
      </c>
      <c r="I112" s="1">
        <v>-334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X112" t="str">
        <f>LEFT(MID(A112,FIND("(",A112)+1,LEN(A112)),FIND(")",MID(A112,FIND("(",A112)+1,LEN(A112)))-1)</f>
        <v>TIP</v>
      </c>
      <c r="Z112" t="str">
        <f>Y113</f>
        <v>Excluded</v>
      </c>
      <c r="AB112">
        <v>6</v>
      </c>
      <c r="AC112" s="238">
        <v>18770</v>
      </c>
      <c r="AD112" s="238">
        <f>AH112+AF112</f>
        <v>8864</v>
      </c>
      <c r="AE112" s="227">
        <f>SUM(AD112/AC112*100)</f>
        <v>47.224294086307935</v>
      </c>
      <c r="AF112">
        <v>117</v>
      </c>
      <c r="AG112" s="227">
        <f>SUM(AF112/AC112*100)</f>
        <v>0.62333510921683533</v>
      </c>
      <c r="AH112" s="238">
        <v>8747</v>
      </c>
      <c r="AI112">
        <v>16</v>
      </c>
      <c r="AJ112">
        <v>3</v>
      </c>
      <c r="AK112" s="227">
        <f>SUM(AJ112/AI112*100)</f>
        <v>18.75</v>
      </c>
    </row>
    <row r="113" spans="1:30" x14ac:dyDescent="0.35">
      <c r="A113" s="291" t="s">
        <v>0</v>
      </c>
      <c r="B113" s="291" t="s">
        <v>0</v>
      </c>
      <c r="C113" s="293">
        <v>229</v>
      </c>
      <c r="D113" s="2">
        <v>231</v>
      </c>
      <c r="E113" s="2">
        <v>233</v>
      </c>
      <c r="F113" s="2">
        <v>330</v>
      </c>
      <c r="G113" s="2">
        <v>332</v>
      </c>
      <c r="H113" s="2">
        <v>334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Y113" t="str">
        <f>IF(EXACT(A112,UPPER(A112)),"Elected","Excluded")</f>
        <v>Excluded</v>
      </c>
    </row>
    <row r="114" spans="1:30" x14ac:dyDescent="0.35">
      <c r="A114" s="291" t="s">
        <v>3019</v>
      </c>
      <c r="B114" s="291" t="s">
        <v>33</v>
      </c>
      <c r="C114" s="293">
        <v>272</v>
      </c>
      <c r="D114" s="1">
        <v>5</v>
      </c>
      <c r="E114" s="1">
        <v>3</v>
      </c>
      <c r="F114" s="1">
        <v>0</v>
      </c>
      <c r="G114" s="1">
        <v>2</v>
      </c>
      <c r="H114" s="1">
        <v>-282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X114" t="str">
        <f t="shared" ref="X114" si="112">LEFT(MID(A114,FIND("(",A114)+1,LEN(A114)),FIND(")",MID(A114,FIND("(",A114)+1,LEN(A114)))-1)</f>
        <v>FG</v>
      </c>
      <c r="Z114" t="str">
        <f>Y115</f>
        <v>Excluded</v>
      </c>
      <c r="AC114" t="s">
        <v>3692</v>
      </c>
      <c r="AD114" t="s">
        <v>3693</v>
      </c>
    </row>
    <row r="115" spans="1:30" x14ac:dyDescent="0.35">
      <c r="A115" s="291" t="s">
        <v>0</v>
      </c>
      <c r="B115" s="291" t="s">
        <v>0</v>
      </c>
      <c r="C115" s="293">
        <v>272</v>
      </c>
      <c r="D115" s="2">
        <v>277</v>
      </c>
      <c r="E115" s="2">
        <v>280</v>
      </c>
      <c r="F115" s="2">
        <v>280</v>
      </c>
      <c r="G115" s="2">
        <v>282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Y115" t="str">
        <f t="shared" ref="Y115" si="113">IF(EXACT(A114,UPPER(A114)),"Elected","Excluded")</f>
        <v>Excluded</v>
      </c>
      <c r="AC115">
        <v>7</v>
      </c>
      <c r="AD115">
        <v>6</v>
      </c>
    </row>
    <row r="116" spans="1:30" x14ac:dyDescent="0.35">
      <c r="A116" s="291" t="s">
        <v>3020</v>
      </c>
      <c r="B116" s="291" t="s">
        <v>33</v>
      </c>
      <c r="C116" s="293">
        <v>347</v>
      </c>
      <c r="D116" s="1">
        <v>4</v>
      </c>
      <c r="E116" s="1">
        <v>1</v>
      </c>
      <c r="F116" s="1">
        <v>7</v>
      </c>
      <c r="G116" s="1">
        <v>22</v>
      </c>
      <c r="H116" s="1">
        <v>9</v>
      </c>
      <c r="I116" s="1">
        <v>19</v>
      </c>
      <c r="J116" s="1">
        <v>-409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X116" t="str">
        <f t="shared" ref="X116" si="114">LEFT(MID(A116,FIND("(",A116)+1,LEN(A116)),FIND(")",MID(A116,FIND("(",A116)+1,LEN(A116)))-1)</f>
        <v>SF</v>
      </c>
      <c r="Z116" t="str">
        <f t="shared" ref="Z116" si="115">Y117</f>
        <v>Excluded</v>
      </c>
    </row>
    <row r="117" spans="1:30" x14ac:dyDescent="0.35">
      <c r="A117" s="291" t="s">
        <v>0</v>
      </c>
      <c r="B117" s="291" t="s">
        <v>0</v>
      </c>
      <c r="C117" s="293">
        <v>347</v>
      </c>
      <c r="D117" s="2">
        <v>351</v>
      </c>
      <c r="E117" s="2">
        <v>352</v>
      </c>
      <c r="F117" s="2">
        <v>359</v>
      </c>
      <c r="G117" s="2">
        <v>381</v>
      </c>
      <c r="H117" s="2">
        <v>390</v>
      </c>
      <c r="I117" s="2">
        <v>409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Y117" t="str">
        <f t="shared" ref="Y117" si="116">IF(EXACT(A116,UPPER(A116)),"Elected","Excluded")</f>
        <v>Excluded</v>
      </c>
    </row>
    <row r="118" spans="1:30" x14ac:dyDescent="0.35">
      <c r="A118" s="345" t="s">
        <v>961</v>
      </c>
      <c r="B118" s="291" t="s">
        <v>33</v>
      </c>
      <c r="C118" s="293">
        <v>981</v>
      </c>
      <c r="D118" s="1">
        <v>23</v>
      </c>
      <c r="E118" s="1">
        <v>1</v>
      </c>
      <c r="F118" s="1">
        <v>8</v>
      </c>
      <c r="G118" s="1">
        <v>0</v>
      </c>
      <c r="H118" s="1">
        <v>30</v>
      </c>
      <c r="I118" s="1">
        <v>42</v>
      </c>
      <c r="J118" s="1">
        <v>47</v>
      </c>
      <c r="K118" s="1">
        <v>52</v>
      </c>
      <c r="L118" s="1">
        <v>40</v>
      </c>
      <c r="M118" s="1">
        <v>8</v>
      </c>
      <c r="N118" s="1">
        <v>4</v>
      </c>
      <c r="O118" s="1">
        <v>89</v>
      </c>
      <c r="P118" s="1">
        <v>-75</v>
      </c>
      <c r="X118" t="str">
        <f t="shared" ref="X118" si="117">LEFT(MID(A118,FIND("(",A118)+1,LEN(A118)),FIND(")",MID(A118,FIND("(",A118)+1,LEN(A118)))-1)</f>
        <v>FF</v>
      </c>
      <c r="Z118" t="str">
        <f t="shared" ref="Z118" si="118">Y119</f>
        <v>Elected</v>
      </c>
    </row>
    <row r="119" spans="1:30" x14ac:dyDescent="0.35">
      <c r="A119" s="345" t="s">
        <v>0</v>
      </c>
      <c r="B119" s="291" t="s">
        <v>0</v>
      </c>
      <c r="C119" s="293">
        <v>981</v>
      </c>
      <c r="D119" s="2">
        <v>1004</v>
      </c>
      <c r="E119" s="2">
        <v>1005</v>
      </c>
      <c r="F119" s="2">
        <v>1013</v>
      </c>
      <c r="G119" s="2">
        <v>1013</v>
      </c>
      <c r="H119" s="2">
        <v>1043</v>
      </c>
      <c r="I119" s="2">
        <v>1085</v>
      </c>
      <c r="J119" s="2">
        <v>1132</v>
      </c>
      <c r="K119" s="2">
        <v>1184</v>
      </c>
      <c r="L119" s="2">
        <v>1224</v>
      </c>
      <c r="M119" s="2">
        <v>1232</v>
      </c>
      <c r="N119" s="2">
        <v>1236</v>
      </c>
      <c r="O119" s="2">
        <v>1325</v>
      </c>
      <c r="P119" s="2">
        <v>1250</v>
      </c>
      <c r="Y119" t="str">
        <f t="shared" ref="Y119" si="119">IF(EXACT(A118,UPPER(A118)),"Elected","Excluded")</f>
        <v>Elected</v>
      </c>
    </row>
    <row r="120" spans="1:30" x14ac:dyDescent="0.35">
      <c r="A120" s="345" t="s">
        <v>962</v>
      </c>
      <c r="B120" s="291" t="s">
        <v>33</v>
      </c>
      <c r="C120" s="293">
        <v>884</v>
      </c>
      <c r="D120" s="1">
        <v>13</v>
      </c>
      <c r="E120" s="1">
        <v>5</v>
      </c>
      <c r="F120" s="1">
        <v>0</v>
      </c>
      <c r="G120" s="1">
        <v>81</v>
      </c>
      <c r="H120" s="1">
        <v>16</v>
      </c>
      <c r="I120" s="1">
        <v>11</v>
      </c>
      <c r="J120" s="1">
        <v>112</v>
      </c>
      <c r="K120" s="1">
        <v>46</v>
      </c>
      <c r="L120" s="1">
        <v>121</v>
      </c>
      <c r="M120" s="1">
        <v>0</v>
      </c>
      <c r="N120" s="1">
        <v>-39</v>
      </c>
      <c r="O120" s="1">
        <v>0</v>
      </c>
      <c r="P120" s="1">
        <v>0</v>
      </c>
      <c r="X120" t="str">
        <f t="shared" ref="X120" si="120">LEFT(MID(A120,FIND("(",A120)+1,LEN(A120)),FIND(")",MID(A120,FIND("(",A120)+1,LEN(A120)))-1)</f>
        <v>SD</v>
      </c>
      <c r="Z120" t="str">
        <f>Y121</f>
        <v>Elected</v>
      </c>
    </row>
    <row r="121" spans="1:30" x14ac:dyDescent="0.35">
      <c r="A121" s="345" t="s">
        <v>0</v>
      </c>
      <c r="B121" s="291" t="s">
        <v>0</v>
      </c>
      <c r="C121" s="293">
        <v>884</v>
      </c>
      <c r="D121" s="2">
        <v>897</v>
      </c>
      <c r="E121" s="2">
        <v>902</v>
      </c>
      <c r="F121" s="2">
        <v>902</v>
      </c>
      <c r="G121" s="2">
        <v>983</v>
      </c>
      <c r="H121" s="2">
        <v>999</v>
      </c>
      <c r="I121" s="2">
        <v>1010</v>
      </c>
      <c r="J121" s="2">
        <v>1122</v>
      </c>
      <c r="K121" s="2">
        <v>1168</v>
      </c>
      <c r="L121" s="2">
        <v>1289</v>
      </c>
      <c r="M121" s="2">
        <v>1289</v>
      </c>
      <c r="N121" s="2">
        <v>1250</v>
      </c>
      <c r="O121" s="2">
        <v>1250</v>
      </c>
      <c r="P121" s="2">
        <v>1250</v>
      </c>
      <c r="Y121" t="str">
        <f t="shared" ref="Y121" si="121">IF(EXACT(A120,UPPER(A120)),"Elected","Excluded")</f>
        <v>Elected</v>
      </c>
    </row>
    <row r="122" spans="1:30" x14ac:dyDescent="0.35">
      <c r="A122" s="291" t="s">
        <v>3039</v>
      </c>
      <c r="B122" s="291" t="s">
        <v>33</v>
      </c>
      <c r="C122" s="293">
        <v>400</v>
      </c>
      <c r="D122" s="1">
        <v>8</v>
      </c>
      <c r="E122" s="1">
        <v>3</v>
      </c>
      <c r="F122" s="1">
        <v>7</v>
      </c>
      <c r="G122" s="1">
        <v>1</v>
      </c>
      <c r="H122" s="1">
        <v>7</v>
      </c>
      <c r="I122" s="1">
        <v>50</v>
      </c>
      <c r="J122" s="1">
        <v>22</v>
      </c>
      <c r="K122" s="1">
        <v>87</v>
      </c>
      <c r="L122" s="1">
        <v>39</v>
      </c>
      <c r="M122" s="1">
        <v>5</v>
      </c>
      <c r="N122" s="1">
        <v>8</v>
      </c>
      <c r="O122" s="1">
        <v>-637</v>
      </c>
      <c r="P122" s="1">
        <v>0</v>
      </c>
      <c r="X122" t="str">
        <f t="shared" ref="X122" si="122">LEFT(MID(A122,FIND("(",A122)+1,LEN(A122)),FIND(")",MID(A122,FIND("(",A122)+1,LEN(A122)))-1)</f>
        <v>NON-P</v>
      </c>
      <c r="Z122" t="str">
        <f t="shared" ref="Z122" si="123">Y123</f>
        <v>Excluded</v>
      </c>
    </row>
    <row r="123" spans="1:30" x14ac:dyDescent="0.35">
      <c r="A123" s="291" t="s">
        <v>0</v>
      </c>
      <c r="B123" s="291" t="s">
        <v>0</v>
      </c>
      <c r="C123" s="293">
        <v>400</v>
      </c>
      <c r="D123" s="2">
        <v>408</v>
      </c>
      <c r="E123" s="2">
        <v>411</v>
      </c>
      <c r="F123" s="2">
        <v>418</v>
      </c>
      <c r="G123" s="2">
        <v>419</v>
      </c>
      <c r="H123" s="2">
        <v>426</v>
      </c>
      <c r="I123" s="2">
        <v>476</v>
      </c>
      <c r="J123" s="2">
        <v>498</v>
      </c>
      <c r="K123" s="2">
        <v>585</v>
      </c>
      <c r="L123" s="2">
        <v>624</v>
      </c>
      <c r="M123" s="2">
        <v>629</v>
      </c>
      <c r="N123" s="2">
        <v>637</v>
      </c>
      <c r="O123" s="2">
        <v>0</v>
      </c>
      <c r="P123" s="2">
        <v>0</v>
      </c>
      <c r="Y123" t="str">
        <f t="shared" ref="Y123" si="124">IF(EXACT(A122,UPPER(A122)),"Elected","Excluded")</f>
        <v>Excluded</v>
      </c>
    </row>
    <row r="124" spans="1:30" x14ac:dyDescent="0.35">
      <c r="A124" s="291" t="s">
        <v>3040</v>
      </c>
      <c r="B124" s="291" t="s">
        <v>33</v>
      </c>
      <c r="C124" s="293">
        <v>346</v>
      </c>
      <c r="D124" s="1">
        <v>15</v>
      </c>
      <c r="E124" s="1">
        <v>6</v>
      </c>
      <c r="F124" s="1">
        <v>10</v>
      </c>
      <c r="G124" s="1">
        <v>3</v>
      </c>
      <c r="H124" s="1">
        <v>8</v>
      </c>
      <c r="I124" s="1">
        <v>46</v>
      </c>
      <c r="J124" s="1">
        <v>32</v>
      </c>
      <c r="K124" s="1">
        <v>-466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X124" t="str">
        <f t="shared" ref="X124" si="125">LEFT(MID(A124,FIND("(",A124)+1,LEN(A124)),FIND(")",MID(A124,FIND("(",A124)+1,LEN(A124)))-1)</f>
        <v>NON-P</v>
      </c>
      <c r="Z124" t="str">
        <f t="shared" ref="Z124" si="126">Y125</f>
        <v>Excluded</v>
      </c>
    </row>
    <row r="125" spans="1:30" x14ac:dyDescent="0.35">
      <c r="A125" s="291" t="s">
        <v>0</v>
      </c>
      <c r="B125" s="291" t="s">
        <v>0</v>
      </c>
      <c r="C125" s="293">
        <v>346</v>
      </c>
      <c r="D125" s="2">
        <v>361</v>
      </c>
      <c r="E125" s="2">
        <v>367</v>
      </c>
      <c r="F125" s="2">
        <v>377</v>
      </c>
      <c r="G125" s="2">
        <v>380</v>
      </c>
      <c r="H125" s="2">
        <v>388</v>
      </c>
      <c r="I125" s="2">
        <v>434</v>
      </c>
      <c r="J125" s="2">
        <v>466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Y125" t="str">
        <f t="shared" ref="Y125" si="127">IF(EXACT(A124,UPPER(A124)),"Elected","Excluded")</f>
        <v>Excluded</v>
      </c>
    </row>
    <row r="126" spans="1:30" x14ac:dyDescent="0.35">
      <c r="A126" s="345" t="s">
        <v>963</v>
      </c>
      <c r="B126" s="291" t="s">
        <v>31</v>
      </c>
      <c r="C126" s="293">
        <v>1074</v>
      </c>
      <c r="D126" s="1">
        <v>32</v>
      </c>
      <c r="E126" s="1">
        <v>2</v>
      </c>
      <c r="F126" s="1">
        <v>3</v>
      </c>
      <c r="G126" s="1">
        <v>1</v>
      </c>
      <c r="H126" s="1">
        <v>109</v>
      </c>
      <c r="I126" s="1">
        <v>11</v>
      </c>
      <c r="J126" s="1">
        <v>15</v>
      </c>
      <c r="K126" s="1">
        <v>62</v>
      </c>
      <c r="L126" s="1">
        <v>0</v>
      </c>
      <c r="M126" s="1">
        <v>-59</v>
      </c>
      <c r="N126" s="1">
        <v>0</v>
      </c>
      <c r="O126" s="1">
        <v>0</v>
      </c>
      <c r="P126" s="1">
        <v>0</v>
      </c>
      <c r="X126" t="str">
        <f t="shared" ref="X126" si="128">LEFT(MID(A126,FIND("(",A126)+1,LEN(A126)),FIND(")",MID(A126,FIND("(",A126)+1,LEN(A126)))-1)</f>
        <v>FG</v>
      </c>
      <c r="Z126" t="str">
        <f t="shared" ref="Z126" si="129">Y127</f>
        <v>Elected</v>
      </c>
    </row>
    <row r="127" spans="1:30" x14ac:dyDescent="0.35">
      <c r="A127" s="345" t="s">
        <v>0</v>
      </c>
      <c r="B127" s="291" t="s">
        <v>0</v>
      </c>
      <c r="C127" s="293">
        <v>1074</v>
      </c>
      <c r="D127" s="2">
        <v>1106</v>
      </c>
      <c r="E127" s="2">
        <v>1108</v>
      </c>
      <c r="F127" s="2">
        <v>1111</v>
      </c>
      <c r="G127" s="2">
        <v>1112</v>
      </c>
      <c r="H127" s="2">
        <v>1221</v>
      </c>
      <c r="I127" s="2">
        <v>1232</v>
      </c>
      <c r="J127" s="2">
        <v>1247</v>
      </c>
      <c r="K127" s="2">
        <v>1309</v>
      </c>
      <c r="L127" s="2">
        <v>1309</v>
      </c>
      <c r="M127" s="2">
        <v>1250</v>
      </c>
      <c r="N127" s="2">
        <v>1250</v>
      </c>
      <c r="O127" s="2">
        <v>1250</v>
      </c>
      <c r="P127" s="2">
        <v>1250</v>
      </c>
      <c r="Y127" t="str">
        <f t="shared" ref="Y127" si="130">IF(EXACT(A126,UPPER(A126)),"Elected","Excluded")</f>
        <v>Elected</v>
      </c>
    </row>
    <row r="128" spans="1:30" x14ac:dyDescent="0.35">
      <c r="A128" s="345" t="s">
        <v>964</v>
      </c>
      <c r="B128" s="291" t="s">
        <v>33</v>
      </c>
      <c r="C128" s="293">
        <v>768</v>
      </c>
      <c r="D128" s="1">
        <v>21</v>
      </c>
      <c r="E128" s="1">
        <v>2</v>
      </c>
      <c r="F128" s="1">
        <v>3</v>
      </c>
      <c r="G128" s="1">
        <v>1</v>
      </c>
      <c r="H128" s="1">
        <v>11</v>
      </c>
      <c r="I128" s="1">
        <v>14</v>
      </c>
      <c r="J128" s="1">
        <v>3</v>
      </c>
      <c r="K128" s="1">
        <v>33</v>
      </c>
      <c r="L128" s="1">
        <v>12</v>
      </c>
      <c r="M128" s="1">
        <v>9</v>
      </c>
      <c r="N128" s="1">
        <v>0</v>
      </c>
      <c r="O128" s="1">
        <v>87</v>
      </c>
      <c r="P128" s="1">
        <v>31</v>
      </c>
      <c r="X128" t="str">
        <f t="shared" ref="X128" si="131">LEFT(MID(A128,FIND("(",A128)+1,LEN(A128)),FIND(")",MID(A128,FIND("(",A128)+1,LEN(A128)))-1)</f>
        <v>FF</v>
      </c>
      <c r="Z128" t="str">
        <f t="shared" ref="Z128" si="132">Y129</f>
        <v>Elected</v>
      </c>
    </row>
    <row r="129" spans="1:26" x14ac:dyDescent="0.35">
      <c r="A129" s="345" t="s">
        <v>0</v>
      </c>
      <c r="B129" s="291" t="s">
        <v>0</v>
      </c>
      <c r="C129" s="293">
        <v>768</v>
      </c>
      <c r="D129" s="2">
        <v>789</v>
      </c>
      <c r="E129" s="2">
        <v>791</v>
      </c>
      <c r="F129" s="2">
        <v>794</v>
      </c>
      <c r="G129" s="2">
        <v>795</v>
      </c>
      <c r="H129" s="2">
        <v>806</v>
      </c>
      <c r="I129" s="2">
        <v>820</v>
      </c>
      <c r="J129" s="2">
        <v>823</v>
      </c>
      <c r="K129" s="2">
        <v>856</v>
      </c>
      <c r="L129" s="2">
        <v>868</v>
      </c>
      <c r="M129" s="2">
        <v>877</v>
      </c>
      <c r="N129" s="2">
        <v>877</v>
      </c>
      <c r="O129" s="2">
        <v>964</v>
      </c>
      <c r="P129" s="2">
        <v>995</v>
      </c>
      <c r="Y129" t="str">
        <f t="shared" ref="Y129" si="133">IF(EXACT(A128,UPPER(A128)),"Elected","Excluded")</f>
        <v>Elected</v>
      </c>
    </row>
    <row r="130" spans="1:26" x14ac:dyDescent="0.35">
      <c r="A130" s="345" t="s">
        <v>3041</v>
      </c>
      <c r="B130" s="291" t="s">
        <v>33</v>
      </c>
      <c r="C130" s="293">
        <v>1415</v>
      </c>
      <c r="D130" s="1">
        <v>-165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X130" t="str">
        <f t="shared" ref="X130" si="134">LEFT(MID(A130,FIND("(",A130)+1,LEN(A130)),FIND(")",MID(A130,FIND("(",A130)+1,LEN(A130)))-1)</f>
        <v>NON-P</v>
      </c>
      <c r="Z130" t="str">
        <f t="shared" ref="Z130" si="135">Y131</f>
        <v>Elected</v>
      </c>
    </row>
    <row r="131" spans="1:26" x14ac:dyDescent="0.35">
      <c r="A131" s="345" t="s">
        <v>0</v>
      </c>
      <c r="B131" s="291" t="s">
        <v>0</v>
      </c>
      <c r="C131" s="293">
        <v>1415</v>
      </c>
      <c r="D131" s="2">
        <v>1250</v>
      </c>
      <c r="E131" s="2">
        <v>1250</v>
      </c>
      <c r="F131" s="2">
        <v>1250</v>
      </c>
      <c r="G131" s="2">
        <v>1250</v>
      </c>
      <c r="H131" s="2">
        <v>1250</v>
      </c>
      <c r="I131" s="2">
        <v>1250</v>
      </c>
      <c r="J131" s="2">
        <v>1250</v>
      </c>
      <c r="K131" s="2">
        <v>1250</v>
      </c>
      <c r="L131" s="2">
        <v>1250</v>
      </c>
      <c r="M131" s="2">
        <v>1250</v>
      </c>
      <c r="N131" s="2">
        <v>1250</v>
      </c>
      <c r="O131" s="2">
        <v>1250</v>
      </c>
      <c r="P131" s="2">
        <v>1250</v>
      </c>
      <c r="Y131" t="str">
        <f t="shared" ref="Y131" si="136">IF(EXACT(A130,UPPER(A130)),"Elected","Excluded")</f>
        <v>Elected</v>
      </c>
    </row>
    <row r="132" spans="1:26" x14ac:dyDescent="0.35">
      <c r="A132" s="291" t="s">
        <v>3021</v>
      </c>
      <c r="B132" s="291" t="s">
        <v>31</v>
      </c>
      <c r="C132" s="293">
        <v>190</v>
      </c>
      <c r="D132" s="1">
        <v>1</v>
      </c>
      <c r="E132" s="1">
        <v>4</v>
      </c>
      <c r="F132" s="1">
        <v>3</v>
      </c>
      <c r="G132" s="1">
        <v>-198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X132" t="str">
        <f t="shared" ref="X132" si="137">LEFT(MID(A132,FIND("(",A132)+1,LEN(A132)),FIND(")",MID(A132,FIND("(",A132)+1,LEN(A132)))-1)</f>
        <v>PBP</v>
      </c>
      <c r="Z132" t="str">
        <f t="shared" ref="Z132" si="138">Y133</f>
        <v>Excluded</v>
      </c>
    </row>
    <row r="133" spans="1:26" x14ac:dyDescent="0.35">
      <c r="A133" s="291" t="s">
        <v>0</v>
      </c>
      <c r="B133" s="291" t="s">
        <v>0</v>
      </c>
      <c r="C133" s="293">
        <v>190</v>
      </c>
      <c r="D133" s="2">
        <v>191</v>
      </c>
      <c r="E133" s="2">
        <v>195</v>
      </c>
      <c r="F133" s="2">
        <v>198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Y133" t="str">
        <f t="shared" ref="Y133" si="139">IF(EXACT(A132,UPPER(A132)),"Elected","Excluded")</f>
        <v>Excluded</v>
      </c>
    </row>
    <row r="134" spans="1:26" x14ac:dyDescent="0.35">
      <c r="A134" s="345" t="s">
        <v>3026</v>
      </c>
      <c r="B134" s="291" t="s">
        <v>33</v>
      </c>
      <c r="C134" s="293">
        <v>673</v>
      </c>
      <c r="D134" s="1">
        <v>28</v>
      </c>
      <c r="E134" s="1">
        <v>2</v>
      </c>
      <c r="F134" s="1">
        <v>3</v>
      </c>
      <c r="G134" s="1">
        <v>17</v>
      </c>
      <c r="H134" s="1">
        <v>18</v>
      </c>
      <c r="I134" s="1">
        <v>17</v>
      </c>
      <c r="J134" s="1">
        <v>50</v>
      </c>
      <c r="K134" s="1">
        <v>62</v>
      </c>
      <c r="L134" s="1">
        <v>106</v>
      </c>
      <c r="M134" s="1">
        <v>22</v>
      </c>
      <c r="N134" s="1">
        <v>12</v>
      </c>
      <c r="O134" s="1">
        <v>146</v>
      </c>
      <c r="P134" s="1">
        <v>25</v>
      </c>
      <c r="X134" t="str">
        <f t="shared" ref="X134" si="140">LEFT(MID(A134,FIND("(",A134)+1,LEN(A134)),FIND(")",MID(A134,FIND("(",A134)+1,LEN(A134)))-1)</f>
        <v>LAB</v>
      </c>
      <c r="Z134" t="str">
        <f t="shared" ref="Z134" si="141">Y135</f>
        <v>Elected</v>
      </c>
    </row>
    <row r="135" spans="1:26" x14ac:dyDescent="0.35">
      <c r="A135" s="345" t="s">
        <v>0</v>
      </c>
      <c r="B135" s="291" t="s">
        <v>0</v>
      </c>
      <c r="C135" s="293">
        <v>673</v>
      </c>
      <c r="D135" s="2">
        <v>701</v>
      </c>
      <c r="E135" s="2">
        <v>703</v>
      </c>
      <c r="F135" s="2">
        <v>706</v>
      </c>
      <c r="G135" s="2">
        <v>723</v>
      </c>
      <c r="H135" s="2">
        <v>741</v>
      </c>
      <c r="I135" s="2">
        <v>758</v>
      </c>
      <c r="J135" s="2">
        <v>808</v>
      </c>
      <c r="K135" s="2">
        <v>870</v>
      </c>
      <c r="L135" s="2">
        <v>976</v>
      </c>
      <c r="M135" s="2">
        <v>998</v>
      </c>
      <c r="N135" s="2">
        <v>1010</v>
      </c>
      <c r="O135" s="2">
        <v>1156</v>
      </c>
      <c r="P135" s="2">
        <v>1181</v>
      </c>
      <c r="Y135" t="str">
        <f t="shared" ref="Y135" si="142">IF(EXACT(A134,UPPER(A134)),"Elected","Excluded")</f>
        <v>Elected</v>
      </c>
    </row>
    <row r="136" spans="1:26" x14ac:dyDescent="0.35">
      <c r="A136" s="291" t="s">
        <v>3031</v>
      </c>
      <c r="B136" s="291" t="s">
        <v>33</v>
      </c>
      <c r="C136" s="293">
        <v>600</v>
      </c>
      <c r="D136" s="1">
        <v>6</v>
      </c>
      <c r="E136" s="1">
        <v>4</v>
      </c>
      <c r="F136" s="1">
        <v>2</v>
      </c>
      <c r="G136" s="1">
        <v>25</v>
      </c>
      <c r="H136" s="1">
        <v>15</v>
      </c>
      <c r="I136" s="1">
        <v>5</v>
      </c>
      <c r="J136" s="1">
        <v>21</v>
      </c>
      <c r="K136" s="1">
        <v>27</v>
      </c>
      <c r="L136" s="1">
        <v>79</v>
      </c>
      <c r="M136" s="1">
        <v>6</v>
      </c>
      <c r="N136" s="1">
        <v>15</v>
      </c>
      <c r="O136" s="1">
        <v>95</v>
      </c>
      <c r="P136" s="1">
        <v>5</v>
      </c>
      <c r="X136" t="str">
        <f t="shared" ref="X136" si="143">LEFT(MID(A136,FIND("(",A136)+1,LEN(A136)),FIND(")",MID(A136,FIND("(",A136)+1,LEN(A136)))-1)</f>
        <v>GRN</v>
      </c>
      <c r="Z136" t="str">
        <f t="shared" ref="Z136" si="144">Y137</f>
        <v>Excluded</v>
      </c>
    </row>
    <row r="137" spans="1:26" x14ac:dyDescent="0.35">
      <c r="A137" s="291" t="s">
        <v>0</v>
      </c>
      <c r="B137" s="291" t="s">
        <v>0</v>
      </c>
      <c r="C137" s="293">
        <v>600</v>
      </c>
      <c r="D137" s="2">
        <v>606</v>
      </c>
      <c r="E137" s="2">
        <v>610</v>
      </c>
      <c r="F137" s="2">
        <v>612</v>
      </c>
      <c r="G137" s="2">
        <v>637</v>
      </c>
      <c r="H137" s="2">
        <v>652</v>
      </c>
      <c r="I137" s="2">
        <v>657</v>
      </c>
      <c r="J137" s="2">
        <v>678</v>
      </c>
      <c r="K137" s="2">
        <v>705</v>
      </c>
      <c r="L137" s="2">
        <v>784</v>
      </c>
      <c r="M137" s="2">
        <v>790</v>
      </c>
      <c r="N137" s="2">
        <v>805</v>
      </c>
      <c r="O137" s="2">
        <v>900</v>
      </c>
      <c r="P137" s="2">
        <v>905</v>
      </c>
      <c r="Y137" t="str">
        <f t="shared" ref="Y137" si="145">IF(EXACT(A136,UPPER(A136)),"Elected","Excluded")</f>
        <v>Excluded</v>
      </c>
    </row>
    <row r="138" spans="1:26" x14ac:dyDescent="0.35">
      <c r="A138" s="291" t="s">
        <v>3042</v>
      </c>
      <c r="B138" s="291" t="s">
        <v>33</v>
      </c>
      <c r="C138" s="293">
        <v>39</v>
      </c>
      <c r="D138" s="1">
        <v>2</v>
      </c>
      <c r="E138" s="1">
        <v>-41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X138" t="str">
        <f t="shared" ref="X138" si="146">LEFT(MID(A138,FIND("(",A138)+1,LEN(A138)),FIND(")",MID(A138,FIND("(",A138)+1,LEN(A138)))-1)</f>
        <v>NON-P</v>
      </c>
      <c r="Z138" t="str">
        <f t="shared" ref="Z138" si="147">Y139</f>
        <v>Excluded</v>
      </c>
    </row>
    <row r="139" spans="1:26" x14ac:dyDescent="0.35">
      <c r="A139" s="291" t="s">
        <v>0</v>
      </c>
      <c r="B139" s="291" t="s">
        <v>0</v>
      </c>
      <c r="C139" s="293">
        <v>39</v>
      </c>
      <c r="D139" s="2">
        <v>41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Y139" t="str">
        <f t="shared" ref="Y139" si="148">IF(EXACT(A138,UPPER(A138)),"Elected","Excluded")</f>
        <v>Excluded</v>
      </c>
    </row>
    <row r="140" spans="1:26" x14ac:dyDescent="0.35">
      <c r="A140" s="291" t="s">
        <v>3022</v>
      </c>
      <c r="B140" s="291" t="s">
        <v>33</v>
      </c>
      <c r="C140" s="293">
        <v>162</v>
      </c>
      <c r="D140" s="1">
        <v>2</v>
      </c>
      <c r="E140" s="1">
        <v>2</v>
      </c>
      <c r="F140" s="1">
        <v>-166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X140" t="str">
        <f t="shared" ref="X140" si="149">LEFT(MID(A140,FIND("(",A140)+1,LEN(A140)),FIND(")",MID(A140,FIND("(",A140)+1,LEN(A140)))-1)</f>
        <v>IFP</v>
      </c>
      <c r="Z140" t="str">
        <f t="shared" ref="Z140" si="150">Y141</f>
        <v>Excluded</v>
      </c>
    </row>
    <row r="141" spans="1:26" x14ac:dyDescent="0.35">
      <c r="A141" s="291" t="s">
        <v>0</v>
      </c>
      <c r="B141" s="291" t="s">
        <v>0</v>
      </c>
      <c r="C141" s="293">
        <v>162</v>
      </c>
      <c r="D141" s="2">
        <v>164</v>
      </c>
      <c r="E141" s="2">
        <v>166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Y141" t="str">
        <f t="shared" ref="Y141" si="151">IF(EXACT(A140,UPPER(A140)),"Elected","Excluded")</f>
        <v>Excluded</v>
      </c>
    </row>
    <row r="142" spans="1:26" x14ac:dyDescent="0.35">
      <c r="A142" s="291" t="s">
        <v>3043</v>
      </c>
      <c r="B142" s="291" t="s">
        <v>31</v>
      </c>
      <c r="C142" s="293">
        <v>367</v>
      </c>
      <c r="D142" s="1">
        <v>3</v>
      </c>
      <c r="E142" s="1">
        <v>0</v>
      </c>
      <c r="F142" s="1">
        <v>5</v>
      </c>
      <c r="G142" s="1">
        <v>36</v>
      </c>
      <c r="H142" s="1">
        <v>40</v>
      </c>
      <c r="I142" s="1">
        <v>11</v>
      </c>
      <c r="J142" s="1">
        <v>27</v>
      </c>
      <c r="K142" s="1">
        <v>22</v>
      </c>
      <c r="L142" s="1">
        <v>-511</v>
      </c>
      <c r="M142" s="1">
        <v>0</v>
      </c>
      <c r="N142" s="1">
        <v>0</v>
      </c>
      <c r="O142" s="1">
        <v>0</v>
      </c>
      <c r="P142" s="1">
        <v>0</v>
      </c>
      <c r="X142" t="str">
        <f t="shared" ref="X142" si="152">LEFT(MID(A142,FIND("(",A142)+1,LEN(A142)),FIND(")",MID(A142,FIND("(",A142)+1,LEN(A142)))-1)</f>
        <v>NON-P</v>
      </c>
      <c r="Z142" t="str">
        <f t="shared" ref="Z142" si="153">Y143</f>
        <v>Excluded</v>
      </c>
    </row>
    <row r="143" spans="1:26" x14ac:dyDescent="0.35">
      <c r="A143" s="291" t="s">
        <v>0</v>
      </c>
      <c r="B143" s="291" t="s">
        <v>0</v>
      </c>
      <c r="C143" s="293">
        <v>367</v>
      </c>
      <c r="D143" s="2">
        <v>370</v>
      </c>
      <c r="E143" s="2">
        <v>370</v>
      </c>
      <c r="F143" s="2">
        <v>375</v>
      </c>
      <c r="G143" s="2">
        <v>411</v>
      </c>
      <c r="H143" s="2">
        <v>451</v>
      </c>
      <c r="I143" s="2">
        <v>462</v>
      </c>
      <c r="J143" s="2">
        <v>489</v>
      </c>
      <c r="K143" s="2">
        <v>511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Y143" t="str">
        <f t="shared" ref="Y143" si="154">IF(EXACT(A142,UPPER(A142)),"Elected","Excluded")</f>
        <v>Excluded</v>
      </c>
    </row>
    <row r="144" spans="1:26" x14ac:dyDescent="0.35">
      <c r="A144" s="291" t="s">
        <v>47</v>
      </c>
      <c r="B144" s="291" t="s">
        <v>0</v>
      </c>
      <c r="C144" s="292">
        <v>0</v>
      </c>
      <c r="D144" s="1">
        <f>(D112+D114+D116+D118+D120+D122+D124+D126+D128+D130+D132+D134+D136+D138+D140+D142)*(-1)</f>
        <v>0</v>
      </c>
      <c r="E144" s="1">
        <f t="shared" ref="E144:P144" si="155">(E112+E114+E116+E118+E120+E122+E124+E126+E128+E130+E132+E134+E136+E138+E140+E142)*(-1)</f>
        <v>4</v>
      </c>
      <c r="F144" s="1">
        <f t="shared" si="155"/>
        <v>18</v>
      </c>
      <c r="G144" s="1">
        <f t="shared" si="155"/>
        <v>7</v>
      </c>
      <c r="H144" s="1">
        <f t="shared" si="155"/>
        <v>17</v>
      </c>
      <c r="I144" s="1">
        <f t="shared" si="155"/>
        <v>108</v>
      </c>
      <c r="J144" s="1">
        <f t="shared" si="155"/>
        <v>80</v>
      </c>
      <c r="K144" s="1">
        <f t="shared" si="155"/>
        <v>75</v>
      </c>
      <c r="L144" s="1">
        <f t="shared" si="155"/>
        <v>114</v>
      </c>
      <c r="M144" s="1">
        <f t="shared" si="155"/>
        <v>9</v>
      </c>
      <c r="N144" s="1">
        <f t="shared" si="155"/>
        <v>0</v>
      </c>
      <c r="O144" s="1">
        <f t="shared" si="155"/>
        <v>220</v>
      </c>
      <c r="P144" s="1">
        <f t="shared" si="155"/>
        <v>14</v>
      </c>
    </row>
    <row r="145" spans="1:37" x14ac:dyDescent="0.35">
      <c r="A145" s="291" t="s">
        <v>0</v>
      </c>
      <c r="B145" s="291" t="s">
        <v>0</v>
      </c>
      <c r="C145" s="293">
        <v>0</v>
      </c>
      <c r="D145" s="2">
        <v>0</v>
      </c>
      <c r="E145" s="2">
        <v>4</v>
      </c>
      <c r="F145" s="2">
        <v>22</v>
      </c>
      <c r="G145" s="2">
        <v>29</v>
      </c>
      <c r="H145" s="2">
        <v>46</v>
      </c>
      <c r="I145" s="2">
        <v>154</v>
      </c>
      <c r="J145" s="2">
        <v>234</v>
      </c>
      <c r="K145" s="2">
        <v>309</v>
      </c>
      <c r="L145" s="2">
        <v>423</v>
      </c>
      <c r="M145" s="2">
        <v>432</v>
      </c>
      <c r="N145" s="2">
        <v>432</v>
      </c>
      <c r="O145" s="2">
        <v>652</v>
      </c>
      <c r="P145" s="2">
        <v>666</v>
      </c>
    </row>
    <row r="146" spans="1:37" x14ac:dyDescent="0.35">
      <c r="A146" t="s">
        <v>48</v>
      </c>
      <c r="B146" t="s">
        <v>0</v>
      </c>
      <c r="C146" s="2">
        <v>8747</v>
      </c>
      <c r="D146" s="2">
        <v>8747</v>
      </c>
      <c r="E146" s="2">
        <v>8747</v>
      </c>
      <c r="F146" s="2">
        <v>8747</v>
      </c>
      <c r="G146" s="2">
        <v>8747</v>
      </c>
      <c r="H146" s="2">
        <v>8747</v>
      </c>
      <c r="I146" s="2">
        <v>8747</v>
      </c>
      <c r="J146" s="2">
        <v>8747</v>
      </c>
      <c r="K146" s="2">
        <v>8747</v>
      </c>
      <c r="L146" s="2">
        <v>8747</v>
      </c>
      <c r="M146" s="2">
        <v>8747</v>
      </c>
      <c r="N146" s="2">
        <v>8747</v>
      </c>
      <c r="O146" s="2">
        <v>8747</v>
      </c>
      <c r="P146" s="2">
        <v>8747</v>
      </c>
    </row>
    <row r="151" spans="1:37" x14ac:dyDescent="0.35">
      <c r="A151" s="2"/>
      <c r="B151" s="2"/>
      <c r="C151" s="2"/>
      <c r="D151" s="2"/>
      <c r="E151" s="2"/>
      <c r="F151" s="2"/>
      <c r="G151" s="2"/>
      <c r="H151" s="240" t="s">
        <v>2648</v>
      </c>
      <c r="I151" s="2"/>
      <c r="J151" s="2"/>
      <c r="K151" s="2"/>
      <c r="L151" s="240" t="s">
        <v>2649</v>
      </c>
      <c r="AB151" t="s">
        <v>2526</v>
      </c>
      <c r="AC151" t="s">
        <v>2525</v>
      </c>
      <c r="AD151" t="s">
        <v>2524</v>
      </c>
      <c r="AE151" t="s">
        <v>2523</v>
      </c>
      <c r="AF151" t="s">
        <v>759</v>
      </c>
      <c r="AG151" t="s">
        <v>2522</v>
      </c>
      <c r="AH151" t="s">
        <v>2521</v>
      </c>
      <c r="AI151" t="s">
        <v>2520</v>
      </c>
      <c r="AJ151" t="s">
        <v>2519</v>
      </c>
      <c r="AK151" t="s">
        <v>2518</v>
      </c>
    </row>
    <row r="152" spans="1:37" x14ac:dyDescent="0.35">
      <c r="D152" s="241" t="s">
        <v>2529</v>
      </c>
      <c r="E152" s="241" t="s">
        <v>2650</v>
      </c>
      <c r="F152" s="241" t="s">
        <v>2651</v>
      </c>
      <c r="G152" s="241" t="s">
        <v>2650</v>
      </c>
      <c r="H152" s="241" t="s">
        <v>2652</v>
      </c>
      <c r="I152" s="241" t="s">
        <v>2653</v>
      </c>
      <c r="J152" s="241" t="s">
        <v>2649</v>
      </c>
      <c r="K152" s="241" t="s">
        <v>2654</v>
      </c>
      <c r="L152" s="241" t="s">
        <v>2652</v>
      </c>
      <c r="AB152">
        <f>AB112+AB57+AB10</f>
        <v>18</v>
      </c>
      <c r="AC152">
        <f>AC112+AC57+AC10</f>
        <v>55086</v>
      </c>
      <c r="AD152" s="238">
        <f>AH152+AF152</f>
        <v>24699</v>
      </c>
      <c r="AE152" s="227">
        <f>SUM(AD152/AC152*100)</f>
        <v>44.837163707657119</v>
      </c>
      <c r="AF152">
        <f>AF112+AF57+AF10</f>
        <v>345</v>
      </c>
      <c r="AG152" s="227">
        <f>SUM(AF152/AC152*100)</f>
        <v>0.62629343208800781</v>
      </c>
      <c r="AH152">
        <f>AH112+AH57+AH10</f>
        <v>24354</v>
      </c>
      <c r="AI152">
        <f t="shared" ref="AI152:AJ152" si="156">AI112+AI57+AI10</f>
        <v>52</v>
      </c>
      <c r="AJ152">
        <f t="shared" si="156"/>
        <v>17</v>
      </c>
      <c r="AK152" s="227">
        <f>SUM(AJ152/AI152*100)</f>
        <v>32.692307692307693</v>
      </c>
    </row>
    <row r="153" spans="1:37" x14ac:dyDescent="0.35">
      <c r="D153" s="241" t="s">
        <v>2655</v>
      </c>
      <c r="E153" s="241" t="s">
        <v>2655</v>
      </c>
      <c r="F153" s="241" t="s">
        <v>2652</v>
      </c>
      <c r="G153" s="241" t="s">
        <v>2656</v>
      </c>
      <c r="H153" s="241" t="s">
        <v>2656</v>
      </c>
      <c r="I153" s="241" t="s">
        <v>2655</v>
      </c>
      <c r="J153" s="241" t="s">
        <v>2652</v>
      </c>
      <c r="K153" s="241" t="s">
        <v>2656</v>
      </c>
      <c r="L153" s="241" t="s">
        <v>2656</v>
      </c>
      <c r="N153" s="241" t="s">
        <v>3666</v>
      </c>
    </row>
    <row r="154" spans="1:37" x14ac:dyDescent="0.35">
      <c r="A154" s="238">
        <f>SUMIFS($C$10:$C$505, $X$10:$X$505, B154)</f>
        <v>4248</v>
      </c>
      <c r="B154" t="s">
        <v>2657</v>
      </c>
      <c r="C154" t="s">
        <v>2535</v>
      </c>
      <c r="D154" s="242">
        <f>E154+I154</f>
        <v>5</v>
      </c>
      <c r="E154" s="238">
        <f>COUNTIFS($X$10:$X$505, B154,$B$10:$B$505,"F")</f>
        <v>1</v>
      </c>
      <c r="F154" s="243">
        <f t="shared" ref="F154:F180" si="157">IFERROR(E154/D154,0)</f>
        <v>0.2</v>
      </c>
      <c r="G154">
        <f>COUNTIFS($X$10:$X$505, B154,$B$10:$B$505,"F",$Z$10:$Z$505,"Elected")</f>
        <v>1</v>
      </c>
      <c r="H154" s="244">
        <f>IFERROR(G154/D154,0)</f>
        <v>0.2</v>
      </c>
      <c r="I154" s="245">
        <f>COUNTIFS($X$10:$X$505, B154,$B$10:$B$505,"M")</f>
        <v>4</v>
      </c>
      <c r="J154" s="243">
        <f>IFERROR(I154/D154,0)</f>
        <v>0.8</v>
      </c>
      <c r="K154">
        <f>COUNTIFS($X$10:$X$505, B154,$B$10:$B$505,"M",$Z$10:$Z$505,"Elected")</f>
        <v>3</v>
      </c>
      <c r="L154" s="243">
        <f>IFERROR(K154/D154,0)</f>
        <v>0.6</v>
      </c>
      <c r="N154">
        <f>K154+G154</f>
        <v>4</v>
      </c>
      <c r="AC154" t="s">
        <v>3692</v>
      </c>
      <c r="AD154" t="s">
        <v>3693</v>
      </c>
    </row>
    <row r="155" spans="1:37" x14ac:dyDescent="0.35">
      <c r="A155" s="238">
        <f t="shared" ref="A155:A180" si="158">SUMIFS($C$10:$C$505, $X$10:$X$505, B155)</f>
        <v>4507</v>
      </c>
      <c r="B155" t="s">
        <v>2658</v>
      </c>
      <c r="C155" t="s">
        <v>2534</v>
      </c>
      <c r="D155" s="242">
        <f t="shared" ref="D155:D180" si="159">E155+I155</f>
        <v>6</v>
      </c>
      <c r="E155" s="238">
        <f t="shared" ref="E155:E180" si="160">COUNTIFS($X$10:$X$505, B155,$B$10:$B$505,"F")</f>
        <v>2</v>
      </c>
      <c r="F155" s="243">
        <f t="shared" si="157"/>
        <v>0.33333333333333331</v>
      </c>
      <c r="G155">
        <f t="shared" ref="G155:G180" si="161">COUNTIFS($X$10:$X$283, B155,$B$10:$B$283,"F",$Z$10:$Z$283,"Elected")</f>
        <v>1</v>
      </c>
      <c r="H155" s="244">
        <f t="shared" ref="H155:H180" si="162">IFERROR(G155/D155,0)</f>
        <v>0.16666666666666666</v>
      </c>
      <c r="I155" s="245">
        <f t="shared" ref="I155:I180" si="163">COUNTIFS($X$10:$X$505, B155,$B$10:$B$505,"M")</f>
        <v>4</v>
      </c>
      <c r="J155" s="243">
        <f t="shared" ref="J155:J180" si="164">IFERROR(I155/D155,0)</f>
        <v>0.66666666666666663</v>
      </c>
      <c r="K155">
        <f t="shared" ref="K155:K180" si="165">COUNTIFS($X$10:$X$505, B155,$B$10:$B$505,"M",$Z$10:$Z$505,"Elected")</f>
        <v>3</v>
      </c>
      <c r="L155" s="243">
        <f t="shared" ref="L155:L180" si="166">IFERROR(K155/D155,0)</f>
        <v>0.5</v>
      </c>
      <c r="N155">
        <f t="shared" ref="N155:N181" si="167">K155+G155</f>
        <v>4</v>
      </c>
      <c r="AC155">
        <f>AC115+AC60+AC13</f>
        <v>16</v>
      </c>
      <c r="AD155">
        <f>AD115+AD60+AD13</f>
        <v>12</v>
      </c>
    </row>
    <row r="156" spans="1:37" x14ac:dyDescent="0.35">
      <c r="A156" s="238">
        <f t="shared" si="158"/>
        <v>1469</v>
      </c>
      <c r="B156" t="s">
        <v>2659</v>
      </c>
      <c r="C156" t="s">
        <v>2536</v>
      </c>
      <c r="D156" s="242">
        <f t="shared" si="159"/>
        <v>3</v>
      </c>
      <c r="E156" s="238">
        <f t="shared" si="160"/>
        <v>1</v>
      </c>
      <c r="F156" s="243">
        <f t="shared" si="157"/>
        <v>0.33333333333333331</v>
      </c>
      <c r="G156">
        <f t="shared" si="161"/>
        <v>1</v>
      </c>
      <c r="H156" s="244">
        <f t="shared" si="162"/>
        <v>0.33333333333333331</v>
      </c>
      <c r="I156" s="245">
        <f t="shared" si="163"/>
        <v>2</v>
      </c>
      <c r="J156" s="243">
        <f t="shared" si="164"/>
        <v>0.66666666666666663</v>
      </c>
      <c r="K156">
        <f t="shared" si="165"/>
        <v>0</v>
      </c>
      <c r="L156" s="243">
        <f t="shared" si="166"/>
        <v>0</v>
      </c>
      <c r="N156">
        <f t="shared" si="167"/>
        <v>1</v>
      </c>
    </row>
    <row r="157" spans="1:37" x14ac:dyDescent="0.35">
      <c r="A157" s="238">
        <f t="shared" si="158"/>
        <v>1901</v>
      </c>
      <c r="B157" t="s">
        <v>2661</v>
      </c>
      <c r="C157" t="s">
        <v>2727</v>
      </c>
      <c r="D157" s="242">
        <f t="shared" si="159"/>
        <v>3</v>
      </c>
      <c r="E157" s="238">
        <f t="shared" si="160"/>
        <v>1</v>
      </c>
      <c r="F157" s="243">
        <f t="shared" si="157"/>
        <v>0.33333333333333331</v>
      </c>
      <c r="G157">
        <f t="shared" si="161"/>
        <v>1</v>
      </c>
      <c r="H157" s="244">
        <f t="shared" si="162"/>
        <v>0.33333333333333331</v>
      </c>
      <c r="I157" s="245">
        <f t="shared" si="163"/>
        <v>2</v>
      </c>
      <c r="J157" s="243">
        <f t="shared" si="164"/>
        <v>0.66666666666666663</v>
      </c>
      <c r="K157">
        <f t="shared" si="165"/>
        <v>2</v>
      </c>
      <c r="L157" s="243">
        <f t="shared" si="166"/>
        <v>0.66666666666666663</v>
      </c>
      <c r="N157">
        <f t="shared" si="167"/>
        <v>3</v>
      </c>
    </row>
    <row r="158" spans="1:37" x14ac:dyDescent="0.35">
      <c r="A158" s="238">
        <f t="shared" si="158"/>
        <v>1762</v>
      </c>
      <c r="B158" t="s">
        <v>2663</v>
      </c>
      <c r="C158" t="s">
        <v>2574</v>
      </c>
      <c r="D158" s="242">
        <f t="shared" si="159"/>
        <v>3</v>
      </c>
      <c r="E158" s="238">
        <f t="shared" si="160"/>
        <v>2</v>
      </c>
      <c r="F158" s="243">
        <f t="shared" si="157"/>
        <v>0.66666666666666663</v>
      </c>
      <c r="G158">
        <f t="shared" si="161"/>
        <v>1</v>
      </c>
      <c r="H158" s="244">
        <f t="shared" si="162"/>
        <v>0.33333333333333331</v>
      </c>
      <c r="I158" s="245">
        <f t="shared" si="163"/>
        <v>1</v>
      </c>
      <c r="J158" s="243">
        <f t="shared" si="164"/>
        <v>0.33333333333333331</v>
      </c>
      <c r="K158">
        <f t="shared" si="165"/>
        <v>1</v>
      </c>
      <c r="L158" s="243">
        <f t="shared" si="166"/>
        <v>0.33333333333333331</v>
      </c>
      <c r="N158">
        <f t="shared" si="167"/>
        <v>2</v>
      </c>
    </row>
    <row r="159" spans="1:37" x14ac:dyDescent="0.35">
      <c r="A159" s="238">
        <f t="shared" si="158"/>
        <v>1206</v>
      </c>
      <c r="B159" t="s">
        <v>2689</v>
      </c>
      <c r="C159" t="s">
        <v>2573</v>
      </c>
      <c r="D159" s="242">
        <f t="shared" si="159"/>
        <v>3</v>
      </c>
      <c r="E159" s="238">
        <f t="shared" si="160"/>
        <v>2</v>
      </c>
      <c r="F159" s="243">
        <f t="shared" si="157"/>
        <v>0.66666666666666663</v>
      </c>
      <c r="G159">
        <f t="shared" si="161"/>
        <v>0</v>
      </c>
      <c r="H159" s="244">
        <f t="shared" si="162"/>
        <v>0</v>
      </c>
      <c r="I159" s="245">
        <f t="shared" si="163"/>
        <v>1</v>
      </c>
      <c r="J159" s="243">
        <f t="shared" si="164"/>
        <v>0.33333333333333331</v>
      </c>
      <c r="K159">
        <f t="shared" si="165"/>
        <v>0</v>
      </c>
      <c r="L159" s="243">
        <f t="shared" si="166"/>
        <v>0</v>
      </c>
      <c r="N159">
        <f t="shared" si="167"/>
        <v>0</v>
      </c>
    </row>
    <row r="160" spans="1:37" x14ac:dyDescent="0.35">
      <c r="A160" s="238">
        <f t="shared" si="158"/>
        <v>511</v>
      </c>
      <c r="B160" t="s">
        <v>2662</v>
      </c>
      <c r="C160" t="s">
        <v>2575</v>
      </c>
      <c r="D160" s="242">
        <f t="shared" si="159"/>
        <v>2</v>
      </c>
      <c r="E160" s="238">
        <f t="shared" si="160"/>
        <v>1</v>
      </c>
      <c r="F160" s="243">
        <f t="shared" si="157"/>
        <v>0.5</v>
      </c>
      <c r="G160">
        <f t="shared" si="161"/>
        <v>0</v>
      </c>
      <c r="H160" s="244">
        <f t="shared" si="162"/>
        <v>0</v>
      </c>
      <c r="I160" s="245">
        <f t="shared" si="163"/>
        <v>1</v>
      </c>
      <c r="J160" s="243">
        <f t="shared" si="164"/>
        <v>0.5</v>
      </c>
      <c r="K160">
        <f t="shared" si="165"/>
        <v>0</v>
      </c>
      <c r="L160" s="243">
        <f t="shared" si="166"/>
        <v>0</v>
      </c>
      <c r="N160">
        <f t="shared" si="167"/>
        <v>0</v>
      </c>
    </row>
    <row r="161" spans="1:14" x14ac:dyDescent="0.35">
      <c r="A161" s="238">
        <f t="shared" si="158"/>
        <v>710</v>
      </c>
      <c r="B161" t="s">
        <v>2660</v>
      </c>
      <c r="C161" t="s">
        <v>2594</v>
      </c>
      <c r="D161" s="242">
        <f t="shared" si="159"/>
        <v>4</v>
      </c>
      <c r="E161" s="238">
        <f t="shared" si="160"/>
        <v>1</v>
      </c>
      <c r="F161" s="243">
        <f t="shared" si="157"/>
        <v>0.25</v>
      </c>
      <c r="G161">
        <f t="shared" si="161"/>
        <v>0</v>
      </c>
      <c r="H161" s="244">
        <f t="shared" si="162"/>
        <v>0</v>
      </c>
      <c r="I161" s="245">
        <f t="shared" si="163"/>
        <v>3</v>
      </c>
      <c r="J161" s="243">
        <f t="shared" si="164"/>
        <v>0.75</v>
      </c>
      <c r="K161">
        <f t="shared" si="165"/>
        <v>0</v>
      </c>
      <c r="L161" s="243">
        <f t="shared" si="166"/>
        <v>0</v>
      </c>
      <c r="N161">
        <f t="shared" si="167"/>
        <v>0</v>
      </c>
    </row>
    <row r="162" spans="1:14" x14ac:dyDescent="0.35">
      <c r="A162" s="238">
        <f t="shared" si="158"/>
        <v>461</v>
      </c>
      <c r="B162" t="s">
        <v>2688</v>
      </c>
      <c r="C162" t="s">
        <v>2576</v>
      </c>
      <c r="D162" s="242">
        <f t="shared" si="159"/>
        <v>2</v>
      </c>
      <c r="E162" s="238">
        <f t="shared" si="160"/>
        <v>0</v>
      </c>
      <c r="F162" s="243">
        <f t="shared" si="157"/>
        <v>0</v>
      </c>
      <c r="G162">
        <f t="shared" si="161"/>
        <v>0</v>
      </c>
      <c r="H162" s="244">
        <f t="shared" si="162"/>
        <v>0</v>
      </c>
      <c r="I162" s="245">
        <f t="shared" si="163"/>
        <v>2</v>
      </c>
      <c r="J162" s="243">
        <f t="shared" si="164"/>
        <v>1</v>
      </c>
      <c r="K162">
        <f t="shared" si="165"/>
        <v>0</v>
      </c>
      <c r="L162" s="243">
        <f t="shared" si="166"/>
        <v>0</v>
      </c>
      <c r="N162">
        <f t="shared" si="167"/>
        <v>0</v>
      </c>
    </row>
    <row r="163" spans="1:14" x14ac:dyDescent="0.35">
      <c r="A163" s="238">
        <f t="shared" si="158"/>
        <v>0</v>
      </c>
      <c r="C163" t="s">
        <v>2590</v>
      </c>
      <c r="D163" s="242">
        <f t="shared" si="159"/>
        <v>0</v>
      </c>
      <c r="E163" s="238">
        <f t="shared" si="160"/>
        <v>0</v>
      </c>
      <c r="F163" s="243">
        <f t="shared" si="157"/>
        <v>0</v>
      </c>
      <c r="G163">
        <f t="shared" si="161"/>
        <v>0</v>
      </c>
      <c r="H163" s="244">
        <f t="shared" si="162"/>
        <v>0</v>
      </c>
      <c r="I163" s="245">
        <f t="shared" si="163"/>
        <v>0</v>
      </c>
      <c r="J163" s="243">
        <f t="shared" si="164"/>
        <v>0</v>
      </c>
      <c r="K163">
        <f t="shared" si="165"/>
        <v>0</v>
      </c>
      <c r="L163" s="243">
        <f t="shared" si="166"/>
        <v>0</v>
      </c>
      <c r="N163">
        <f t="shared" si="167"/>
        <v>0</v>
      </c>
    </row>
    <row r="164" spans="1:14" x14ac:dyDescent="0.35">
      <c r="A164" s="238">
        <f t="shared" si="158"/>
        <v>0</v>
      </c>
      <c r="B164" t="s">
        <v>2671</v>
      </c>
      <c r="C164" t="s">
        <v>2582</v>
      </c>
      <c r="D164" s="242">
        <f t="shared" si="159"/>
        <v>0</v>
      </c>
      <c r="E164" s="238">
        <f t="shared" si="160"/>
        <v>0</v>
      </c>
      <c r="F164" s="243">
        <f t="shared" si="157"/>
        <v>0</v>
      </c>
      <c r="G164">
        <f t="shared" si="161"/>
        <v>0</v>
      </c>
      <c r="H164" s="244">
        <f t="shared" si="162"/>
        <v>0</v>
      </c>
      <c r="I164" s="245">
        <f t="shared" si="163"/>
        <v>0</v>
      </c>
      <c r="J164" s="243">
        <f t="shared" si="164"/>
        <v>0</v>
      </c>
      <c r="K164">
        <f t="shared" si="165"/>
        <v>0</v>
      </c>
      <c r="L164" s="243">
        <f t="shared" si="166"/>
        <v>0</v>
      </c>
      <c r="N164">
        <f t="shared" si="167"/>
        <v>0</v>
      </c>
    </row>
    <row r="165" spans="1:14" x14ac:dyDescent="0.35">
      <c r="A165" s="238">
        <f t="shared" si="158"/>
        <v>444</v>
      </c>
      <c r="B165" t="s">
        <v>2665</v>
      </c>
      <c r="C165" t="s">
        <v>2598</v>
      </c>
      <c r="D165" s="242">
        <f t="shared" si="159"/>
        <v>3</v>
      </c>
      <c r="E165" s="238">
        <f t="shared" si="160"/>
        <v>2</v>
      </c>
      <c r="F165" s="243">
        <f t="shared" si="157"/>
        <v>0.66666666666666663</v>
      </c>
      <c r="G165">
        <f t="shared" si="161"/>
        <v>0</v>
      </c>
      <c r="H165" s="244">
        <f t="shared" si="162"/>
        <v>0</v>
      </c>
      <c r="I165" s="245">
        <f t="shared" si="163"/>
        <v>1</v>
      </c>
      <c r="J165" s="243">
        <f t="shared" si="164"/>
        <v>0.33333333333333331</v>
      </c>
      <c r="K165">
        <f t="shared" si="165"/>
        <v>0</v>
      </c>
      <c r="L165" s="243">
        <f t="shared" si="166"/>
        <v>0</v>
      </c>
      <c r="N165">
        <f t="shared" si="167"/>
        <v>0</v>
      </c>
    </row>
    <row r="166" spans="1:14" x14ac:dyDescent="0.35">
      <c r="A166" s="238">
        <f t="shared" si="158"/>
        <v>0</v>
      </c>
      <c r="B166" t="s">
        <v>2666</v>
      </c>
      <c r="C166" t="s">
        <v>2584</v>
      </c>
      <c r="D166" s="242">
        <f t="shared" si="159"/>
        <v>0</v>
      </c>
      <c r="E166" s="238">
        <f t="shared" si="160"/>
        <v>0</v>
      </c>
      <c r="F166" s="243">
        <f t="shared" si="157"/>
        <v>0</v>
      </c>
      <c r="G166">
        <f t="shared" si="161"/>
        <v>0</v>
      </c>
      <c r="H166" s="244">
        <f t="shared" si="162"/>
        <v>0</v>
      </c>
      <c r="I166" s="245">
        <f t="shared" si="163"/>
        <v>0</v>
      </c>
      <c r="J166" s="243">
        <f t="shared" si="164"/>
        <v>0</v>
      </c>
      <c r="K166">
        <f t="shared" si="165"/>
        <v>0</v>
      </c>
      <c r="L166" s="243">
        <f t="shared" si="166"/>
        <v>0</v>
      </c>
      <c r="N166">
        <f t="shared" si="167"/>
        <v>0</v>
      </c>
    </row>
    <row r="167" spans="1:14" x14ac:dyDescent="0.35">
      <c r="A167" s="238">
        <f t="shared" si="158"/>
        <v>0</v>
      </c>
      <c r="B167" t="s">
        <v>2667</v>
      </c>
      <c r="C167" t="s">
        <v>2577</v>
      </c>
      <c r="D167" s="242">
        <f t="shared" si="159"/>
        <v>0</v>
      </c>
      <c r="E167" s="238">
        <f t="shared" si="160"/>
        <v>0</v>
      </c>
      <c r="F167" s="243">
        <f t="shared" si="157"/>
        <v>0</v>
      </c>
      <c r="G167">
        <f t="shared" si="161"/>
        <v>0</v>
      </c>
      <c r="H167" s="244">
        <f t="shared" si="162"/>
        <v>0</v>
      </c>
      <c r="I167" s="245">
        <f t="shared" si="163"/>
        <v>0</v>
      </c>
      <c r="J167" s="243">
        <f t="shared" si="164"/>
        <v>0</v>
      </c>
      <c r="K167">
        <f t="shared" si="165"/>
        <v>0</v>
      </c>
      <c r="L167" s="243">
        <f t="shared" si="166"/>
        <v>0</v>
      </c>
      <c r="N167">
        <f t="shared" si="167"/>
        <v>0</v>
      </c>
    </row>
    <row r="168" spans="1:14" x14ac:dyDescent="0.35">
      <c r="A168" s="238">
        <f t="shared" si="158"/>
        <v>0</v>
      </c>
      <c r="B168" t="s">
        <v>2670</v>
      </c>
      <c r="C168" t="s">
        <v>2578</v>
      </c>
      <c r="D168" s="242">
        <f t="shared" si="159"/>
        <v>0</v>
      </c>
      <c r="E168" s="238">
        <f t="shared" si="160"/>
        <v>0</v>
      </c>
      <c r="F168" s="243">
        <f t="shared" si="157"/>
        <v>0</v>
      </c>
      <c r="G168">
        <f t="shared" si="161"/>
        <v>0</v>
      </c>
      <c r="H168" s="244">
        <f t="shared" si="162"/>
        <v>0</v>
      </c>
      <c r="I168" s="245">
        <f t="shared" si="163"/>
        <v>0</v>
      </c>
      <c r="J168" s="243">
        <f t="shared" si="164"/>
        <v>0</v>
      </c>
      <c r="K168">
        <f t="shared" si="165"/>
        <v>0</v>
      </c>
      <c r="L168" s="243">
        <f t="shared" si="166"/>
        <v>0</v>
      </c>
      <c r="N168">
        <f t="shared" si="167"/>
        <v>0</v>
      </c>
    </row>
    <row r="169" spans="1:14" x14ac:dyDescent="0.35">
      <c r="A169" s="238">
        <f t="shared" si="158"/>
        <v>0</v>
      </c>
      <c r="C169" t="s">
        <v>2581</v>
      </c>
      <c r="D169" s="242">
        <f t="shared" si="159"/>
        <v>0</v>
      </c>
      <c r="E169" s="238">
        <f t="shared" si="160"/>
        <v>0</v>
      </c>
      <c r="F169" s="243">
        <f t="shared" si="157"/>
        <v>0</v>
      </c>
      <c r="G169">
        <f t="shared" si="161"/>
        <v>0</v>
      </c>
      <c r="H169" s="244">
        <f t="shared" si="162"/>
        <v>0</v>
      </c>
      <c r="I169" s="245">
        <f t="shared" si="163"/>
        <v>0</v>
      </c>
      <c r="J169" s="243">
        <f t="shared" si="164"/>
        <v>0</v>
      </c>
      <c r="K169">
        <f t="shared" si="165"/>
        <v>0</v>
      </c>
      <c r="L169" s="243">
        <f t="shared" si="166"/>
        <v>0</v>
      </c>
      <c r="N169">
        <f t="shared" si="167"/>
        <v>0</v>
      </c>
    </row>
    <row r="170" spans="1:14" x14ac:dyDescent="0.35">
      <c r="A170" s="238">
        <f t="shared" si="158"/>
        <v>0</v>
      </c>
      <c r="C170" t="s">
        <v>2579</v>
      </c>
      <c r="D170" s="242">
        <f t="shared" si="159"/>
        <v>0</v>
      </c>
      <c r="E170" s="238">
        <f t="shared" si="160"/>
        <v>0</v>
      </c>
      <c r="F170" s="243">
        <f t="shared" si="157"/>
        <v>0</v>
      </c>
      <c r="G170">
        <f t="shared" si="161"/>
        <v>0</v>
      </c>
      <c r="H170" s="244">
        <f t="shared" si="162"/>
        <v>0</v>
      </c>
      <c r="I170" s="245">
        <f t="shared" si="163"/>
        <v>0</v>
      </c>
      <c r="J170" s="243">
        <f t="shared" si="164"/>
        <v>0</v>
      </c>
      <c r="K170">
        <f t="shared" si="165"/>
        <v>0</v>
      </c>
      <c r="L170" s="243">
        <f t="shared" si="166"/>
        <v>0</v>
      </c>
      <c r="N170">
        <f t="shared" si="167"/>
        <v>0</v>
      </c>
    </row>
    <row r="171" spans="1:14" x14ac:dyDescent="0.35">
      <c r="A171" s="238">
        <f t="shared" si="158"/>
        <v>0</v>
      </c>
      <c r="B171" t="s">
        <v>2690</v>
      </c>
      <c r="C171" t="s">
        <v>2585</v>
      </c>
      <c r="D171" s="242">
        <f t="shared" si="159"/>
        <v>0</v>
      </c>
      <c r="E171" s="238">
        <f t="shared" si="160"/>
        <v>0</v>
      </c>
      <c r="F171" s="243">
        <f t="shared" si="157"/>
        <v>0</v>
      </c>
      <c r="G171">
        <f t="shared" si="161"/>
        <v>0</v>
      </c>
      <c r="H171" s="244">
        <f t="shared" si="162"/>
        <v>0</v>
      </c>
      <c r="I171" s="245">
        <f t="shared" si="163"/>
        <v>0</v>
      </c>
      <c r="J171" s="243">
        <f t="shared" si="164"/>
        <v>0</v>
      </c>
      <c r="K171">
        <f t="shared" si="165"/>
        <v>0</v>
      </c>
      <c r="L171" s="243">
        <f t="shared" si="166"/>
        <v>0</v>
      </c>
      <c r="N171">
        <f t="shared" si="167"/>
        <v>0</v>
      </c>
    </row>
    <row r="172" spans="1:14" x14ac:dyDescent="0.35">
      <c r="A172" s="238">
        <f t="shared" si="158"/>
        <v>0</v>
      </c>
      <c r="C172" t="s">
        <v>2591</v>
      </c>
      <c r="D172" s="242">
        <f t="shared" si="159"/>
        <v>0</v>
      </c>
      <c r="E172" s="238">
        <f t="shared" si="160"/>
        <v>0</v>
      </c>
      <c r="F172" s="243">
        <f t="shared" si="157"/>
        <v>0</v>
      </c>
      <c r="G172">
        <f t="shared" si="161"/>
        <v>0</v>
      </c>
      <c r="H172" s="244">
        <f t="shared" si="162"/>
        <v>0</v>
      </c>
      <c r="I172" s="245">
        <f t="shared" si="163"/>
        <v>0</v>
      </c>
      <c r="J172" s="243">
        <f t="shared" si="164"/>
        <v>0</v>
      </c>
      <c r="K172">
        <f t="shared" si="165"/>
        <v>0</v>
      </c>
      <c r="L172" s="243">
        <f t="shared" si="166"/>
        <v>0</v>
      </c>
      <c r="N172">
        <f t="shared" si="167"/>
        <v>0</v>
      </c>
    </row>
    <row r="173" spans="1:14" x14ac:dyDescent="0.35">
      <c r="A173" s="238">
        <f t="shared" si="158"/>
        <v>435</v>
      </c>
      <c r="B173" t="s">
        <v>2664</v>
      </c>
      <c r="C173" t="s">
        <v>2586</v>
      </c>
      <c r="D173" s="242">
        <f t="shared" si="159"/>
        <v>3</v>
      </c>
      <c r="E173" s="238">
        <f t="shared" si="160"/>
        <v>1</v>
      </c>
      <c r="F173" s="243">
        <f t="shared" si="157"/>
        <v>0.33333333333333331</v>
      </c>
      <c r="G173">
        <f t="shared" si="161"/>
        <v>0</v>
      </c>
      <c r="H173" s="244">
        <f t="shared" si="162"/>
        <v>0</v>
      </c>
      <c r="I173" s="245">
        <f t="shared" si="163"/>
        <v>2</v>
      </c>
      <c r="J173" s="243">
        <f t="shared" si="164"/>
        <v>0.66666666666666663</v>
      </c>
      <c r="K173">
        <f t="shared" si="165"/>
        <v>0</v>
      </c>
      <c r="L173" s="243">
        <f t="shared" si="166"/>
        <v>0</v>
      </c>
      <c r="N173">
        <f t="shared" si="167"/>
        <v>0</v>
      </c>
    </row>
    <row r="174" spans="1:14" x14ac:dyDescent="0.35">
      <c r="A174" s="238">
        <f t="shared" si="158"/>
        <v>0</v>
      </c>
      <c r="B174" t="s">
        <v>2669</v>
      </c>
      <c r="C174" t="s">
        <v>2587</v>
      </c>
      <c r="D174" s="242">
        <f>E174+I174</f>
        <v>0</v>
      </c>
      <c r="E174" s="238">
        <f t="shared" si="160"/>
        <v>0</v>
      </c>
      <c r="F174" s="243">
        <f t="shared" si="157"/>
        <v>0</v>
      </c>
      <c r="G174">
        <f t="shared" si="161"/>
        <v>0</v>
      </c>
      <c r="H174" s="244">
        <f t="shared" si="162"/>
        <v>0</v>
      </c>
      <c r="I174" s="245">
        <f t="shared" si="163"/>
        <v>0</v>
      </c>
      <c r="J174" s="243">
        <f t="shared" si="164"/>
        <v>0</v>
      </c>
      <c r="K174">
        <f t="shared" si="165"/>
        <v>0</v>
      </c>
      <c r="L174" s="243">
        <f t="shared" si="166"/>
        <v>0</v>
      </c>
      <c r="N174">
        <f t="shared" si="167"/>
        <v>0</v>
      </c>
    </row>
    <row r="175" spans="1:14" x14ac:dyDescent="0.35">
      <c r="A175" s="238">
        <f t="shared" si="158"/>
        <v>0</v>
      </c>
      <c r="B175" t="s">
        <v>2931</v>
      </c>
      <c r="C175" t="s">
        <v>2580</v>
      </c>
      <c r="D175" s="242">
        <f t="shared" si="159"/>
        <v>0</v>
      </c>
      <c r="E175" s="238">
        <f t="shared" si="160"/>
        <v>0</v>
      </c>
      <c r="F175" s="243">
        <f t="shared" si="157"/>
        <v>0</v>
      </c>
      <c r="G175">
        <f t="shared" si="161"/>
        <v>0</v>
      </c>
      <c r="H175" s="244">
        <f t="shared" si="162"/>
        <v>0</v>
      </c>
      <c r="I175" s="245">
        <f t="shared" si="163"/>
        <v>0</v>
      </c>
      <c r="J175" s="243">
        <f t="shared" si="164"/>
        <v>0</v>
      </c>
      <c r="K175">
        <f t="shared" si="165"/>
        <v>0</v>
      </c>
      <c r="L175" s="243">
        <f t="shared" si="166"/>
        <v>0</v>
      </c>
      <c r="N175">
        <f t="shared" si="167"/>
        <v>0</v>
      </c>
    </row>
    <row r="176" spans="1:14" x14ac:dyDescent="0.35">
      <c r="A176" s="238">
        <f t="shared" si="158"/>
        <v>0</v>
      </c>
      <c r="C176" t="s">
        <v>2592</v>
      </c>
      <c r="D176" s="242">
        <f t="shared" si="159"/>
        <v>0</v>
      </c>
      <c r="E176" s="238">
        <f t="shared" si="160"/>
        <v>0</v>
      </c>
      <c r="F176" s="243">
        <f t="shared" si="157"/>
        <v>0</v>
      </c>
      <c r="G176">
        <f t="shared" si="161"/>
        <v>0</v>
      </c>
      <c r="H176" s="244">
        <f t="shared" si="162"/>
        <v>0</v>
      </c>
      <c r="I176" s="245">
        <f t="shared" si="163"/>
        <v>0</v>
      </c>
      <c r="J176" s="243">
        <f t="shared" si="164"/>
        <v>0</v>
      </c>
      <c r="K176">
        <f t="shared" si="165"/>
        <v>0</v>
      </c>
      <c r="L176" s="243">
        <f t="shared" si="166"/>
        <v>0</v>
      </c>
      <c r="N176">
        <f t="shared" si="167"/>
        <v>0</v>
      </c>
    </row>
    <row r="177" spans="1:14" x14ac:dyDescent="0.35">
      <c r="A177" s="238">
        <f t="shared" si="158"/>
        <v>0</v>
      </c>
      <c r="B177" t="s">
        <v>2809</v>
      </c>
      <c r="C177" t="s">
        <v>2597</v>
      </c>
      <c r="D177" s="242">
        <f t="shared" si="159"/>
        <v>0</v>
      </c>
      <c r="E177" s="238">
        <f t="shared" si="160"/>
        <v>0</v>
      </c>
      <c r="F177" s="243">
        <f t="shared" si="157"/>
        <v>0</v>
      </c>
      <c r="G177">
        <f t="shared" si="161"/>
        <v>0</v>
      </c>
      <c r="H177" s="244">
        <f t="shared" si="162"/>
        <v>0</v>
      </c>
      <c r="I177" s="245">
        <f t="shared" si="163"/>
        <v>0</v>
      </c>
      <c r="J177" s="243">
        <f t="shared" si="164"/>
        <v>0</v>
      </c>
      <c r="K177">
        <f t="shared" si="165"/>
        <v>0</v>
      </c>
      <c r="L177" s="243">
        <f t="shared" si="166"/>
        <v>0</v>
      </c>
      <c r="N177">
        <f t="shared" si="167"/>
        <v>0</v>
      </c>
    </row>
    <row r="178" spans="1:14" x14ac:dyDescent="0.35">
      <c r="A178" s="238">
        <f t="shared" si="158"/>
        <v>0</v>
      </c>
      <c r="B178" t="s">
        <v>2668</v>
      </c>
      <c r="C178" t="s">
        <v>2588</v>
      </c>
      <c r="D178" s="242">
        <f t="shared" si="159"/>
        <v>0</v>
      </c>
      <c r="E178" s="238">
        <f t="shared" si="160"/>
        <v>0</v>
      </c>
      <c r="F178" s="243">
        <f t="shared" si="157"/>
        <v>0</v>
      </c>
      <c r="G178">
        <f t="shared" si="161"/>
        <v>0</v>
      </c>
      <c r="H178" s="244">
        <f t="shared" si="162"/>
        <v>0</v>
      </c>
      <c r="I178" s="245">
        <f t="shared" si="163"/>
        <v>0</v>
      </c>
      <c r="J178" s="243">
        <f t="shared" si="164"/>
        <v>0</v>
      </c>
      <c r="K178">
        <f t="shared" si="165"/>
        <v>0</v>
      </c>
      <c r="L178" s="243">
        <f t="shared" si="166"/>
        <v>0</v>
      </c>
      <c r="N178">
        <f t="shared" si="167"/>
        <v>0</v>
      </c>
    </row>
    <row r="179" spans="1:14" x14ac:dyDescent="0.35">
      <c r="A179" s="238">
        <f t="shared" si="158"/>
        <v>0</v>
      </c>
      <c r="B179" t="s">
        <v>2692</v>
      </c>
      <c r="C179" t="s">
        <v>2589</v>
      </c>
      <c r="D179" s="242">
        <f t="shared" si="159"/>
        <v>0</v>
      </c>
      <c r="E179" s="238">
        <f t="shared" si="160"/>
        <v>0</v>
      </c>
      <c r="F179" s="243">
        <f t="shared" si="157"/>
        <v>0</v>
      </c>
      <c r="G179">
        <f t="shared" si="161"/>
        <v>0</v>
      </c>
      <c r="H179" s="244">
        <f t="shared" si="162"/>
        <v>0</v>
      </c>
      <c r="I179" s="245">
        <f t="shared" si="163"/>
        <v>0</v>
      </c>
      <c r="J179" s="243">
        <f t="shared" si="164"/>
        <v>0</v>
      </c>
      <c r="K179">
        <f t="shared" si="165"/>
        <v>0</v>
      </c>
      <c r="L179" s="243">
        <f t="shared" si="166"/>
        <v>0</v>
      </c>
      <c r="N179">
        <f t="shared" si="167"/>
        <v>0</v>
      </c>
    </row>
    <row r="180" spans="1:14" x14ac:dyDescent="0.35">
      <c r="A180" s="238">
        <f t="shared" si="158"/>
        <v>6700</v>
      </c>
      <c r="B180" t="s">
        <v>2672</v>
      </c>
      <c r="C180" t="s">
        <v>2530</v>
      </c>
      <c r="D180" s="242">
        <f t="shared" si="159"/>
        <v>15</v>
      </c>
      <c r="E180" s="238">
        <f t="shared" si="160"/>
        <v>3</v>
      </c>
      <c r="F180" s="243">
        <f t="shared" si="157"/>
        <v>0.2</v>
      </c>
      <c r="G180">
        <f t="shared" si="161"/>
        <v>1</v>
      </c>
      <c r="H180" s="244">
        <f t="shared" si="162"/>
        <v>6.6666666666666666E-2</v>
      </c>
      <c r="I180" s="245">
        <f t="shared" si="163"/>
        <v>12</v>
      </c>
      <c r="J180" s="243">
        <f t="shared" si="164"/>
        <v>0.8</v>
      </c>
      <c r="K180">
        <f t="shared" si="165"/>
        <v>3</v>
      </c>
      <c r="L180" s="243">
        <f t="shared" si="166"/>
        <v>0.2</v>
      </c>
      <c r="N180">
        <f t="shared" si="167"/>
        <v>4</v>
      </c>
    </row>
    <row r="181" spans="1:14" x14ac:dyDescent="0.35">
      <c r="A181" s="238">
        <f>SUM(A154:A180)</f>
        <v>24354</v>
      </c>
      <c r="B181" s="238"/>
      <c r="D181" s="242">
        <f>SUM(D154:D180)</f>
        <v>52</v>
      </c>
      <c r="E181" s="238">
        <f>SUM(E154:E180)</f>
        <v>17</v>
      </c>
      <c r="G181">
        <f>SUM(G154:G180)</f>
        <v>6</v>
      </c>
      <c r="I181" s="245">
        <f>SUM(I154:I180)</f>
        <v>35</v>
      </c>
      <c r="K181">
        <f>SUM(K154:K180)</f>
        <v>12</v>
      </c>
      <c r="N181">
        <f t="shared" si="167"/>
        <v>18</v>
      </c>
    </row>
    <row r="182" spans="1:14" ht="15" thickBot="1" x14ac:dyDescent="0.4"/>
    <row r="183" spans="1:14" x14ac:dyDescent="0.35">
      <c r="C183" s="246" t="s">
        <v>2673</v>
      </c>
      <c r="D183" s="247"/>
      <c r="E183" s="248">
        <f>E181+I181</f>
        <v>52</v>
      </c>
      <c r="F183" s="247" t="s">
        <v>2674</v>
      </c>
      <c r="G183" s="249"/>
      <c r="H183" s="249"/>
      <c r="I183" s="246" t="s">
        <v>2675</v>
      </c>
      <c r="J183" s="247" t="s">
        <v>2676</v>
      </c>
      <c r="K183" s="250">
        <f>K181</f>
        <v>12</v>
      </c>
    </row>
    <row r="184" spans="1:14" ht="15" thickBot="1" x14ac:dyDescent="0.4">
      <c r="C184" s="251" t="s">
        <v>2677</v>
      </c>
      <c r="D184" s="252" t="e">
        <f>LEFT(MID(#REF!,FIND("(",#REF!)+1,LEN(#REF!)),FIND(")",MID(#REF!,FIND("(",#REF!)+1,LEN(#REF!)))-1)</f>
        <v>#REF!</v>
      </c>
      <c r="E184" s="252">
        <f>AK154</f>
        <v>0</v>
      </c>
      <c r="F184" s="252" t="s">
        <v>2678</v>
      </c>
      <c r="G184" s="253"/>
      <c r="H184" s="253"/>
      <c r="I184" s="254"/>
      <c r="J184" s="241" t="s">
        <v>2679</v>
      </c>
      <c r="K184" s="255">
        <f>G181</f>
        <v>6</v>
      </c>
    </row>
    <row r="185" spans="1:14" ht="15" thickBot="1" x14ac:dyDescent="0.4">
      <c r="I185" s="251"/>
      <c r="J185" s="252" t="s">
        <v>2680</v>
      </c>
      <c r="K185" s="256">
        <f>SUM(K183:K184)</f>
        <v>18</v>
      </c>
    </row>
  </sheetData>
  <mergeCells count="174">
    <mergeCell ref="A8:A9"/>
    <mergeCell ref="B8:B9"/>
    <mergeCell ref="C8:C9"/>
    <mergeCell ref="A10:A11"/>
    <mergeCell ref="B10:B11"/>
    <mergeCell ref="C10:C11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24:A25"/>
    <mergeCell ref="B24:B25"/>
    <mergeCell ref="C24:C25"/>
    <mergeCell ref="A26:A27"/>
    <mergeCell ref="B26:B27"/>
    <mergeCell ref="C26:C27"/>
    <mergeCell ref="A20:A21"/>
    <mergeCell ref="B20:B21"/>
    <mergeCell ref="C20:C21"/>
    <mergeCell ref="A22:A23"/>
    <mergeCell ref="B22:B23"/>
    <mergeCell ref="C22:C23"/>
    <mergeCell ref="A32:A33"/>
    <mergeCell ref="B32:B33"/>
    <mergeCell ref="C32:C33"/>
    <mergeCell ref="A34:A35"/>
    <mergeCell ref="B34:B35"/>
    <mergeCell ref="C34:C35"/>
    <mergeCell ref="A28:A29"/>
    <mergeCell ref="B28:B29"/>
    <mergeCell ref="C28:C29"/>
    <mergeCell ref="A30:A31"/>
    <mergeCell ref="B30:B31"/>
    <mergeCell ref="C30:C31"/>
    <mergeCell ref="A40:A41"/>
    <mergeCell ref="B40:B41"/>
    <mergeCell ref="C40:C41"/>
    <mergeCell ref="A42:A43"/>
    <mergeCell ref="B42:B43"/>
    <mergeCell ref="C42:C43"/>
    <mergeCell ref="A36:A37"/>
    <mergeCell ref="B36:B37"/>
    <mergeCell ref="C36:C37"/>
    <mergeCell ref="A38:A39"/>
    <mergeCell ref="B38:B39"/>
    <mergeCell ref="C38:C39"/>
    <mergeCell ref="A59:A60"/>
    <mergeCell ref="B59:B60"/>
    <mergeCell ref="C59:C60"/>
    <mergeCell ref="A61:A62"/>
    <mergeCell ref="B61:B62"/>
    <mergeCell ref="C61:C62"/>
    <mergeCell ref="A55:A56"/>
    <mergeCell ref="B55:B56"/>
    <mergeCell ref="C55:C56"/>
    <mergeCell ref="A57:A58"/>
    <mergeCell ref="B57:B58"/>
    <mergeCell ref="C57:C58"/>
    <mergeCell ref="A67:A68"/>
    <mergeCell ref="B67:B68"/>
    <mergeCell ref="C67:C68"/>
    <mergeCell ref="A69:A70"/>
    <mergeCell ref="B69:B70"/>
    <mergeCell ref="C69:C70"/>
    <mergeCell ref="A63:A64"/>
    <mergeCell ref="B63:B64"/>
    <mergeCell ref="C63:C64"/>
    <mergeCell ref="A65:A66"/>
    <mergeCell ref="B65:B66"/>
    <mergeCell ref="C65:C66"/>
    <mergeCell ref="A75:A76"/>
    <mergeCell ref="B75:B76"/>
    <mergeCell ref="C75:C76"/>
    <mergeCell ref="A77:A78"/>
    <mergeCell ref="B77:B78"/>
    <mergeCell ref="C77:C78"/>
    <mergeCell ref="A71:A72"/>
    <mergeCell ref="B71:B72"/>
    <mergeCell ref="C71:C72"/>
    <mergeCell ref="A73:A74"/>
    <mergeCell ref="B73:B74"/>
    <mergeCell ref="C73:C74"/>
    <mergeCell ref="A83:A84"/>
    <mergeCell ref="B83:B84"/>
    <mergeCell ref="C83:C84"/>
    <mergeCell ref="A85:A86"/>
    <mergeCell ref="B85:B86"/>
    <mergeCell ref="C85:C86"/>
    <mergeCell ref="A79:A80"/>
    <mergeCell ref="B79:B80"/>
    <mergeCell ref="C79:C80"/>
    <mergeCell ref="A81:A82"/>
    <mergeCell ref="B81:B82"/>
    <mergeCell ref="C81:C82"/>
    <mergeCell ref="A91:A92"/>
    <mergeCell ref="B91:B92"/>
    <mergeCell ref="C91:C92"/>
    <mergeCell ref="A93:A94"/>
    <mergeCell ref="B93:B94"/>
    <mergeCell ref="C93:C94"/>
    <mergeCell ref="A87:A88"/>
    <mergeCell ref="B87:B88"/>
    <mergeCell ref="C87:C88"/>
    <mergeCell ref="A89:A90"/>
    <mergeCell ref="B89:B90"/>
    <mergeCell ref="C89:C90"/>
    <mergeCell ref="A110:A111"/>
    <mergeCell ref="B110:B111"/>
    <mergeCell ref="C110:C111"/>
    <mergeCell ref="A112:A113"/>
    <mergeCell ref="B112:B113"/>
    <mergeCell ref="C112:C113"/>
    <mergeCell ref="A95:A96"/>
    <mergeCell ref="B95:B96"/>
    <mergeCell ref="C95:C96"/>
    <mergeCell ref="A97:A98"/>
    <mergeCell ref="B97:B98"/>
    <mergeCell ref="C97:C98"/>
    <mergeCell ref="A118:A119"/>
    <mergeCell ref="B118:B119"/>
    <mergeCell ref="C118:C119"/>
    <mergeCell ref="A120:A121"/>
    <mergeCell ref="B120:B121"/>
    <mergeCell ref="C120:C121"/>
    <mergeCell ref="A114:A115"/>
    <mergeCell ref="B114:B115"/>
    <mergeCell ref="C114:C115"/>
    <mergeCell ref="A116:A117"/>
    <mergeCell ref="B116:B117"/>
    <mergeCell ref="C116:C117"/>
    <mergeCell ref="A126:A127"/>
    <mergeCell ref="B126:B127"/>
    <mergeCell ref="C126:C127"/>
    <mergeCell ref="A128:A129"/>
    <mergeCell ref="B128:B129"/>
    <mergeCell ref="C128:C129"/>
    <mergeCell ref="A122:A123"/>
    <mergeCell ref="B122:B123"/>
    <mergeCell ref="C122:C123"/>
    <mergeCell ref="A124:A125"/>
    <mergeCell ref="B124:B125"/>
    <mergeCell ref="C124:C125"/>
    <mergeCell ref="A134:A135"/>
    <mergeCell ref="B134:B135"/>
    <mergeCell ref="C134:C135"/>
    <mergeCell ref="A136:A137"/>
    <mergeCell ref="B136:B137"/>
    <mergeCell ref="C136:C137"/>
    <mergeCell ref="A130:A131"/>
    <mergeCell ref="B130:B131"/>
    <mergeCell ref="C130:C131"/>
    <mergeCell ref="A132:A133"/>
    <mergeCell ref="B132:B133"/>
    <mergeCell ref="C132:C133"/>
    <mergeCell ref="A142:A143"/>
    <mergeCell ref="B142:B143"/>
    <mergeCell ref="C142:C143"/>
    <mergeCell ref="A144:A145"/>
    <mergeCell ref="B144:B145"/>
    <mergeCell ref="C144:C145"/>
    <mergeCell ref="A138:A139"/>
    <mergeCell ref="B138:B139"/>
    <mergeCell ref="C138:C139"/>
    <mergeCell ref="A140:A141"/>
    <mergeCell ref="B140:B141"/>
    <mergeCell ref="C140:C141"/>
  </mergeCells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BC298"/>
  <sheetViews>
    <sheetView topLeftCell="A256" zoomScale="85" zoomScaleNormal="85" workbookViewId="0">
      <selection activeCell="H258" sqref="H258:N259"/>
    </sheetView>
  </sheetViews>
  <sheetFormatPr defaultRowHeight="14.5" x14ac:dyDescent="0.35"/>
  <cols>
    <col min="1" max="1" width="54.453125" bestFit="1" customWidth="1"/>
    <col min="3" max="3" width="27.26953125" bestFit="1" customWidth="1"/>
  </cols>
  <sheetData>
    <row r="1" spans="1:55" x14ac:dyDescent="0.35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</row>
    <row r="2" spans="1:55" x14ac:dyDescent="0.35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</row>
    <row r="3" spans="1:55" x14ac:dyDescent="0.35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</row>
    <row r="4" spans="1:55" x14ac:dyDescent="0.35">
      <c r="A4" t="s">
        <v>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</row>
    <row r="5" spans="1:55" x14ac:dyDescent="0.35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AM5" s="2"/>
      <c r="AN5" s="2"/>
      <c r="AO5" s="2"/>
      <c r="AP5" s="2"/>
      <c r="AQ5" s="2"/>
      <c r="AR5" s="2"/>
      <c r="AS5" s="2"/>
      <c r="AT5" s="240" t="s">
        <v>2648</v>
      </c>
      <c r="AU5" s="2"/>
      <c r="AV5" s="2"/>
      <c r="AW5" s="2"/>
      <c r="AX5" s="240" t="s">
        <v>2649</v>
      </c>
    </row>
    <row r="6" spans="1:55" x14ac:dyDescent="0.3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AP6" s="241" t="s">
        <v>2529</v>
      </c>
      <c r="AQ6" s="241" t="s">
        <v>2650</v>
      </c>
      <c r="AR6" s="241" t="s">
        <v>2651</v>
      </c>
      <c r="AS6" s="241" t="s">
        <v>2650</v>
      </c>
      <c r="AT6" s="241" t="s">
        <v>2652</v>
      </c>
      <c r="AU6" s="241" t="s">
        <v>2653</v>
      </c>
      <c r="AV6" s="241" t="s">
        <v>2649</v>
      </c>
      <c r="AW6" s="241" t="s">
        <v>2654</v>
      </c>
      <c r="AX6" s="241" t="s">
        <v>2652</v>
      </c>
    </row>
    <row r="7" spans="1:55" x14ac:dyDescent="0.35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Y7" s="241" t="s">
        <v>2682</v>
      </c>
      <c r="Z7" s="241" t="s">
        <v>2683</v>
      </c>
      <c r="AP7" s="241" t="s">
        <v>2655</v>
      </c>
      <c r="AQ7" s="241" t="s">
        <v>2655</v>
      </c>
      <c r="AR7" s="241" t="s">
        <v>2652</v>
      </c>
      <c r="AS7" s="241" t="s">
        <v>2656</v>
      </c>
      <c r="AT7" s="241" t="s">
        <v>2656</v>
      </c>
      <c r="AU7" s="241" t="s">
        <v>2655</v>
      </c>
      <c r="AV7" s="241" t="s">
        <v>2652</v>
      </c>
      <c r="AW7" s="241" t="s">
        <v>2656</v>
      </c>
      <c r="AX7" s="241" t="s">
        <v>2656</v>
      </c>
      <c r="AZ7" s="241" t="s">
        <v>3666</v>
      </c>
      <c r="BB7" s="241" t="s">
        <v>3692</v>
      </c>
      <c r="BC7" s="241" t="s">
        <v>3693</v>
      </c>
    </row>
    <row r="8" spans="1:55" x14ac:dyDescent="0.35">
      <c r="A8" s="291" t="s">
        <v>79</v>
      </c>
      <c r="B8" s="291" t="s">
        <v>2</v>
      </c>
      <c r="C8" s="291" t="s">
        <v>3</v>
      </c>
      <c r="D8" t="s">
        <v>4</v>
      </c>
      <c r="E8" t="s">
        <v>5</v>
      </c>
      <c r="F8" t="s">
        <v>6</v>
      </c>
      <c r="G8" t="s">
        <v>7</v>
      </c>
      <c r="H8" t="s">
        <v>8</v>
      </c>
      <c r="I8" t="s">
        <v>9</v>
      </c>
      <c r="J8" t="s">
        <v>10</v>
      </c>
      <c r="K8" t="s">
        <v>11</v>
      </c>
      <c r="L8" t="s">
        <v>12</v>
      </c>
      <c r="Y8" s="241" t="s">
        <v>2684</v>
      </c>
      <c r="Z8" s="241" t="s">
        <v>2685</v>
      </c>
      <c r="AM8" s="238">
        <f>SUMIFS($C$10:$C$505, $X$10:$X$505, AN8)</f>
        <v>21719</v>
      </c>
      <c r="AN8" t="s">
        <v>2657</v>
      </c>
      <c r="AO8" t="s">
        <v>2535</v>
      </c>
      <c r="AP8" s="242">
        <f>AQ8+AU8</f>
        <v>17</v>
      </c>
      <c r="AQ8" s="238">
        <f>COUNTIFS($X$10:$X$505, AN8,$B$10:$B$505,"F")</f>
        <v>3</v>
      </c>
      <c r="AR8" s="243">
        <f t="shared" ref="AR8:AR34" si="0">IFERROR(AQ8/AP8,0)</f>
        <v>0.17647058823529413</v>
      </c>
      <c r="AS8">
        <f>COUNTIFS($X$10:$X$505, AN8,$B$10:$B$505,"F",$Z$10:$Z$505,"Elected")</f>
        <v>2</v>
      </c>
      <c r="AT8" s="244">
        <f>IFERROR(AS8/AP8,0)</f>
        <v>0.11764705882352941</v>
      </c>
      <c r="AU8" s="245">
        <f>COUNTIFS($X$10:$X$505, AN8,$B$10:$B$505,"M")</f>
        <v>14</v>
      </c>
      <c r="AV8" s="243">
        <f>IFERROR(AU8/AP8,0)</f>
        <v>0.82352941176470584</v>
      </c>
      <c r="AW8">
        <f>COUNTIFS($X$10:$X$505, AN8,$B$10:$B$505,"M",$Z$10:$Z$505,"Elected")</f>
        <v>9</v>
      </c>
      <c r="AX8" s="243">
        <f>IFERROR(AW8/AP8,0)</f>
        <v>0.52941176470588236</v>
      </c>
      <c r="AZ8">
        <f>AW8+AS8</f>
        <v>11</v>
      </c>
      <c r="BB8">
        <f>AC269</f>
        <v>31</v>
      </c>
      <c r="BC8">
        <f>AD269</f>
        <v>27</v>
      </c>
    </row>
    <row r="9" spans="1:55" ht="15.5" x14ac:dyDescent="0.35">
      <c r="A9" s="291" t="s">
        <v>0</v>
      </c>
      <c r="B9" s="291" t="s">
        <v>0</v>
      </c>
      <c r="C9" s="291" t="s">
        <v>17</v>
      </c>
      <c r="D9" t="s">
        <v>965</v>
      </c>
      <c r="E9" t="s">
        <v>966</v>
      </c>
      <c r="F9" t="s">
        <v>967</v>
      </c>
      <c r="G9" t="s">
        <v>968</v>
      </c>
      <c r="H9" t="s">
        <v>969</v>
      </c>
      <c r="I9" t="s">
        <v>970</v>
      </c>
      <c r="J9" t="s">
        <v>971</v>
      </c>
      <c r="K9" t="s">
        <v>972</v>
      </c>
      <c r="L9" t="s">
        <v>973</v>
      </c>
      <c r="X9" s="257" t="s">
        <v>2681</v>
      </c>
      <c r="Y9" s="241" t="s">
        <v>2686</v>
      </c>
      <c r="Z9" s="241" t="s">
        <v>2687</v>
      </c>
      <c r="AB9" t="s">
        <v>2526</v>
      </c>
      <c r="AC9" t="s">
        <v>2525</v>
      </c>
      <c r="AD9" t="s">
        <v>2524</v>
      </c>
      <c r="AE9" t="s">
        <v>2523</v>
      </c>
      <c r="AF9" t="s">
        <v>759</v>
      </c>
      <c r="AG9" t="s">
        <v>2522</v>
      </c>
      <c r="AH9" t="s">
        <v>2521</v>
      </c>
      <c r="AI9" t="s">
        <v>2520</v>
      </c>
      <c r="AJ9" t="s">
        <v>2519</v>
      </c>
      <c r="AK9" t="s">
        <v>2518</v>
      </c>
      <c r="AM9" s="238">
        <f t="shared" ref="AM9:AM34" si="1">SUMIFS($C$10:$C$505, $X$10:$X$505, AN9)</f>
        <v>23430</v>
      </c>
      <c r="AN9" t="s">
        <v>2658</v>
      </c>
      <c r="AO9" t="s">
        <v>2534</v>
      </c>
      <c r="AP9" s="242">
        <f t="shared" ref="AP9:AP27" si="2">AQ9+AU9</f>
        <v>14</v>
      </c>
      <c r="AQ9" s="238">
        <f t="shared" ref="AQ9:AQ34" si="3">COUNTIFS($X$10:$X$505, AN9,$B$10:$B$505,"F")</f>
        <v>1</v>
      </c>
      <c r="AR9" s="243">
        <f t="shared" si="0"/>
        <v>7.1428571428571425E-2</v>
      </c>
      <c r="AS9">
        <f t="shared" ref="AS9:AS34" si="4">COUNTIFS($X$10:$X$283, AN9,$B$10:$B$283,"F",$Z$10:$Z$283,"Elected")</f>
        <v>1</v>
      </c>
      <c r="AT9" s="244">
        <f t="shared" ref="AT9:AT34" si="5">IFERROR(AS9/AP9,0)</f>
        <v>7.1428571428571425E-2</v>
      </c>
      <c r="AU9" s="245">
        <f t="shared" ref="AU9:AU34" si="6">COUNTIFS($X$10:$X$505, AN9,$B$10:$B$505,"M")</f>
        <v>13</v>
      </c>
      <c r="AV9" s="243">
        <f t="shared" ref="AV9:AV34" si="7">IFERROR(AU9/AP9,0)</f>
        <v>0.9285714285714286</v>
      </c>
      <c r="AW9">
        <f t="shared" ref="AW9:AW34" si="8">COUNTIFS($X$10:$X$505, AN9,$B$10:$B$505,"M",$Z$10:$Z$505,"Elected")</f>
        <v>12</v>
      </c>
      <c r="AX9" s="243">
        <f t="shared" ref="AX9:AX34" si="9">IFERROR(AW9/AP9,0)</f>
        <v>0.8571428571428571</v>
      </c>
      <c r="AZ9">
        <f t="shared" ref="AZ9:AZ35" si="10">AW9+AS9</f>
        <v>13</v>
      </c>
    </row>
    <row r="10" spans="1:55" x14ac:dyDescent="0.35">
      <c r="A10" s="291" t="s">
        <v>974</v>
      </c>
      <c r="B10" s="291" t="s">
        <v>31</v>
      </c>
      <c r="C10" s="293">
        <v>226</v>
      </c>
      <c r="D10" s="1">
        <v>7</v>
      </c>
      <c r="E10" s="1">
        <v>3</v>
      </c>
      <c r="F10" s="1">
        <v>-236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X10" t="str">
        <f>LEFT(MID(A10,FIND("(",A10)+1,LEN(A10)),FIND(")",MID(A10,FIND("(",A10)+1,LEN(A10)))-1)</f>
        <v>TIP</v>
      </c>
      <c r="Z10" t="str">
        <f>Y11</f>
        <v>Excluded</v>
      </c>
      <c r="AB10">
        <v>7</v>
      </c>
      <c r="AC10" s="238">
        <v>26074</v>
      </c>
      <c r="AD10" s="238">
        <f>AH10+AF10</f>
        <v>13877</v>
      </c>
      <c r="AE10" s="227">
        <f>SUM(AD10/AC10*100)</f>
        <v>53.221600061363802</v>
      </c>
      <c r="AF10">
        <v>135</v>
      </c>
      <c r="AG10" s="227">
        <f>SUM(AF10/AC10*100)</f>
        <v>0.51775715271918388</v>
      </c>
      <c r="AH10" s="238">
        <v>13742</v>
      </c>
      <c r="AI10">
        <v>13</v>
      </c>
      <c r="AJ10">
        <v>2</v>
      </c>
      <c r="AK10" s="227">
        <f>SUM(AJ10/AI10*100)</f>
        <v>15.384615384615385</v>
      </c>
      <c r="AM10" s="238">
        <f t="shared" si="1"/>
        <v>6252</v>
      </c>
      <c r="AN10" t="s">
        <v>2659</v>
      </c>
      <c r="AO10" t="s">
        <v>2536</v>
      </c>
      <c r="AP10" s="242">
        <f t="shared" si="2"/>
        <v>9</v>
      </c>
      <c r="AQ10" s="238">
        <f t="shared" si="3"/>
        <v>3</v>
      </c>
      <c r="AR10" s="243">
        <f t="shared" si="0"/>
        <v>0.33333333333333331</v>
      </c>
      <c r="AS10">
        <f t="shared" si="4"/>
        <v>0</v>
      </c>
      <c r="AT10" s="244">
        <f t="shared" si="5"/>
        <v>0</v>
      </c>
      <c r="AU10" s="245">
        <f t="shared" si="6"/>
        <v>6</v>
      </c>
      <c r="AV10" s="243">
        <f t="shared" si="7"/>
        <v>0.66666666666666663</v>
      </c>
      <c r="AW10">
        <f t="shared" si="8"/>
        <v>2</v>
      </c>
      <c r="AX10" s="243">
        <f t="shared" si="9"/>
        <v>0.22222222222222221</v>
      </c>
      <c r="AZ10">
        <f t="shared" si="10"/>
        <v>2</v>
      </c>
    </row>
    <row r="11" spans="1:55" x14ac:dyDescent="0.35">
      <c r="A11" s="291" t="s">
        <v>0</v>
      </c>
      <c r="B11" s="291" t="s">
        <v>0</v>
      </c>
      <c r="C11" s="293">
        <v>226</v>
      </c>
      <c r="D11" s="2">
        <v>233</v>
      </c>
      <c r="E11" s="2">
        <v>236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Y11" t="str">
        <f>IF(EXACT(A10,UPPER(A10)),"Elected","Excluded")</f>
        <v>Excluded</v>
      </c>
      <c r="AM11" s="238">
        <f t="shared" si="1"/>
        <v>615</v>
      </c>
      <c r="AN11" t="s">
        <v>2661</v>
      </c>
      <c r="AO11" t="s">
        <v>2727</v>
      </c>
      <c r="AP11" s="242">
        <f t="shared" si="2"/>
        <v>2</v>
      </c>
      <c r="AQ11" s="238">
        <f t="shared" si="3"/>
        <v>1</v>
      </c>
      <c r="AR11" s="243">
        <f t="shared" si="0"/>
        <v>0.5</v>
      </c>
      <c r="AS11">
        <f t="shared" si="4"/>
        <v>0</v>
      </c>
      <c r="AT11" s="244">
        <f t="shared" si="5"/>
        <v>0</v>
      </c>
      <c r="AU11" s="245">
        <f t="shared" si="6"/>
        <v>1</v>
      </c>
      <c r="AV11" s="243">
        <f t="shared" si="7"/>
        <v>0.5</v>
      </c>
      <c r="AW11">
        <f t="shared" si="8"/>
        <v>0</v>
      </c>
      <c r="AX11" s="243">
        <f t="shared" si="9"/>
        <v>0</v>
      </c>
      <c r="AZ11">
        <f t="shared" si="10"/>
        <v>0</v>
      </c>
    </row>
    <row r="12" spans="1:55" x14ac:dyDescent="0.35">
      <c r="A12" s="291" t="s">
        <v>3045</v>
      </c>
      <c r="B12" s="291" t="s">
        <v>33</v>
      </c>
      <c r="C12" s="293">
        <v>1565</v>
      </c>
      <c r="D12" s="1">
        <v>23</v>
      </c>
      <c r="E12" s="1">
        <v>26</v>
      </c>
      <c r="F12" s="1">
        <v>52</v>
      </c>
      <c r="G12" s="1">
        <v>31</v>
      </c>
      <c r="H12" s="1">
        <v>140</v>
      </c>
      <c r="I12" s="1">
        <v>0</v>
      </c>
      <c r="J12" s="1">
        <v>-119</v>
      </c>
      <c r="K12" s="1">
        <v>0</v>
      </c>
      <c r="L12" s="1">
        <v>0</v>
      </c>
      <c r="X12" t="str">
        <f t="shared" ref="X12" si="11">LEFT(MID(A12,FIND("(",A12)+1,LEN(A12)),FIND(")",MID(A12,FIND("(",A12)+1,LEN(A12)))-1)</f>
        <v>NON-P</v>
      </c>
      <c r="Z12" t="str">
        <f>Y13</f>
        <v>Elected</v>
      </c>
      <c r="AC12" t="s">
        <v>3692</v>
      </c>
      <c r="AD12" t="s">
        <v>3693</v>
      </c>
      <c r="AM12" s="238">
        <f t="shared" si="1"/>
        <v>0</v>
      </c>
      <c r="AN12" t="s">
        <v>2663</v>
      </c>
      <c r="AO12" t="s">
        <v>2574</v>
      </c>
      <c r="AP12" s="242">
        <f t="shared" si="2"/>
        <v>0</v>
      </c>
      <c r="AQ12" s="238">
        <f t="shared" si="3"/>
        <v>0</v>
      </c>
      <c r="AR12" s="243">
        <f t="shared" si="0"/>
        <v>0</v>
      </c>
      <c r="AS12">
        <f t="shared" si="4"/>
        <v>0</v>
      </c>
      <c r="AT12" s="244">
        <f t="shared" si="5"/>
        <v>0</v>
      </c>
      <c r="AU12" s="245">
        <f t="shared" si="6"/>
        <v>0</v>
      </c>
      <c r="AV12" s="243">
        <f t="shared" si="7"/>
        <v>0</v>
      </c>
      <c r="AW12">
        <f t="shared" si="8"/>
        <v>0</v>
      </c>
      <c r="AX12" s="243">
        <f t="shared" si="9"/>
        <v>0</v>
      </c>
      <c r="AZ12">
        <f t="shared" si="10"/>
        <v>0</v>
      </c>
    </row>
    <row r="13" spans="1:55" x14ac:dyDescent="0.35">
      <c r="A13" s="291" t="s">
        <v>0</v>
      </c>
      <c r="B13" s="291" t="s">
        <v>0</v>
      </c>
      <c r="C13" s="293">
        <v>1565</v>
      </c>
      <c r="D13" s="2">
        <v>1588</v>
      </c>
      <c r="E13" s="2">
        <v>1614</v>
      </c>
      <c r="F13" s="2">
        <v>1666</v>
      </c>
      <c r="G13" s="2">
        <v>1697</v>
      </c>
      <c r="H13" s="2">
        <v>1837</v>
      </c>
      <c r="I13" s="2">
        <v>1837</v>
      </c>
      <c r="J13" s="2">
        <v>1718</v>
      </c>
      <c r="K13" s="2">
        <v>1718</v>
      </c>
      <c r="L13" s="2">
        <v>1718</v>
      </c>
      <c r="Y13" t="str">
        <f t="shared" ref="Y13" si="12">IF(EXACT(A12,UPPER(A12)),"Elected","Excluded")</f>
        <v>Elected</v>
      </c>
      <c r="AC13">
        <v>4</v>
      </c>
      <c r="AD13">
        <v>3</v>
      </c>
      <c r="AM13" s="238">
        <f t="shared" si="1"/>
        <v>2575</v>
      </c>
      <c r="AN13" t="s">
        <v>2689</v>
      </c>
      <c r="AO13" t="s">
        <v>2573</v>
      </c>
      <c r="AP13" s="242">
        <f t="shared" si="2"/>
        <v>6</v>
      </c>
      <c r="AQ13" s="238">
        <f t="shared" si="3"/>
        <v>3</v>
      </c>
      <c r="AR13" s="243">
        <f t="shared" si="0"/>
        <v>0.5</v>
      </c>
      <c r="AS13">
        <f t="shared" si="4"/>
        <v>0</v>
      </c>
      <c r="AT13" s="244">
        <f t="shared" si="5"/>
        <v>0</v>
      </c>
      <c r="AU13" s="245">
        <f t="shared" si="6"/>
        <v>3</v>
      </c>
      <c r="AV13" s="243">
        <f t="shared" si="7"/>
        <v>0.5</v>
      </c>
      <c r="AW13">
        <f t="shared" si="8"/>
        <v>0</v>
      </c>
      <c r="AX13" s="243">
        <f t="shared" si="9"/>
        <v>0</v>
      </c>
      <c r="AZ13">
        <f t="shared" si="10"/>
        <v>0</v>
      </c>
    </row>
    <row r="14" spans="1:55" x14ac:dyDescent="0.35">
      <c r="A14" s="291" t="s">
        <v>975</v>
      </c>
      <c r="B14" s="291" t="s">
        <v>33</v>
      </c>
      <c r="C14" s="293">
        <v>1586</v>
      </c>
      <c r="D14" s="1">
        <v>97</v>
      </c>
      <c r="E14" s="1">
        <v>22</v>
      </c>
      <c r="F14" s="1">
        <v>9</v>
      </c>
      <c r="G14" s="1">
        <v>18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X14" t="str">
        <f t="shared" ref="X14" si="13">LEFT(MID(A14,FIND("(",A14)+1,LEN(A14)),FIND(")",MID(A14,FIND("(",A14)+1,LEN(A14)))-1)</f>
        <v>FG</v>
      </c>
      <c r="Z14" t="str">
        <f t="shared" ref="Z14" si="14">Y15</f>
        <v>Elected</v>
      </c>
      <c r="AM14" s="238">
        <f t="shared" si="1"/>
        <v>9549</v>
      </c>
      <c r="AN14" t="s">
        <v>2662</v>
      </c>
      <c r="AO14" t="s">
        <v>2575</v>
      </c>
      <c r="AP14" s="242">
        <f t="shared" si="2"/>
        <v>7</v>
      </c>
      <c r="AQ14" s="238">
        <f t="shared" si="3"/>
        <v>0</v>
      </c>
      <c r="AR14" s="243">
        <f t="shared" si="0"/>
        <v>0</v>
      </c>
      <c r="AS14">
        <f t="shared" si="4"/>
        <v>0</v>
      </c>
      <c r="AT14" s="244">
        <f t="shared" si="5"/>
        <v>0</v>
      </c>
      <c r="AU14" s="245">
        <f t="shared" si="6"/>
        <v>7</v>
      </c>
      <c r="AV14" s="243">
        <f t="shared" si="7"/>
        <v>1</v>
      </c>
      <c r="AW14">
        <f t="shared" si="8"/>
        <v>6</v>
      </c>
      <c r="AX14" s="243">
        <f t="shared" si="9"/>
        <v>0.8571428571428571</v>
      </c>
      <c r="AZ14">
        <f t="shared" si="10"/>
        <v>6</v>
      </c>
    </row>
    <row r="15" spans="1:55" x14ac:dyDescent="0.35">
      <c r="A15" s="291" t="s">
        <v>0</v>
      </c>
      <c r="B15" s="291" t="s">
        <v>0</v>
      </c>
      <c r="C15" s="293">
        <v>1586</v>
      </c>
      <c r="D15" s="2">
        <v>1683</v>
      </c>
      <c r="E15" s="2">
        <v>1705</v>
      </c>
      <c r="F15" s="2">
        <v>1714</v>
      </c>
      <c r="G15" s="2">
        <v>1732</v>
      </c>
      <c r="H15" s="2">
        <v>1732</v>
      </c>
      <c r="I15" s="2">
        <v>1732</v>
      </c>
      <c r="J15" s="2">
        <v>1732</v>
      </c>
      <c r="K15" s="2">
        <v>1732</v>
      </c>
      <c r="L15" s="2">
        <v>1732</v>
      </c>
      <c r="Y15" t="str">
        <f t="shared" ref="Y15" si="15">IF(EXACT(A14,UPPER(A14)),"Elected","Excluded")</f>
        <v>Elected</v>
      </c>
      <c r="AM15" s="238">
        <f t="shared" si="1"/>
        <v>364</v>
      </c>
      <c r="AN15" t="s">
        <v>2660</v>
      </c>
      <c r="AO15" t="s">
        <v>2594</v>
      </c>
      <c r="AP15" s="242">
        <f t="shared" si="2"/>
        <v>1</v>
      </c>
      <c r="AQ15" s="238">
        <f t="shared" si="3"/>
        <v>0</v>
      </c>
      <c r="AR15" s="243">
        <f t="shared" si="0"/>
        <v>0</v>
      </c>
      <c r="AS15">
        <f t="shared" si="4"/>
        <v>0</v>
      </c>
      <c r="AT15" s="244">
        <f t="shared" si="5"/>
        <v>0</v>
      </c>
      <c r="AU15" s="245">
        <f t="shared" si="6"/>
        <v>1</v>
      </c>
      <c r="AV15" s="243">
        <f t="shared" si="7"/>
        <v>1</v>
      </c>
      <c r="AW15">
        <f t="shared" si="8"/>
        <v>0</v>
      </c>
      <c r="AX15" s="243">
        <f t="shared" si="9"/>
        <v>0</v>
      </c>
      <c r="AZ15">
        <f t="shared" si="10"/>
        <v>0</v>
      </c>
    </row>
    <row r="16" spans="1:55" x14ac:dyDescent="0.35">
      <c r="A16" s="291" t="s">
        <v>976</v>
      </c>
      <c r="B16" s="291" t="s">
        <v>33</v>
      </c>
      <c r="C16" s="293">
        <v>2393</v>
      </c>
      <c r="D16" s="1">
        <v>-675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X16" t="str">
        <f t="shared" ref="X16" si="16">LEFT(MID(A16,FIND("(",A16)+1,LEN(A16)),FIND(")",MID(A16,FIND("(",A16)+1,LEN(A16)))-1)</f>
        <v>FF</v>
      </c>
      <c r="Z16" t="str">
        <f t="shared" ref="Z16" si="17">Y17</f>
        <v>Elected</v>
      </c>
      <c r="AM16" s="238">
        <f t="shared" si="1"/>
        <v>553</v>
      </c>
      <c r="AN16" t="s">
        <v>2688</v>
      </c>
      <c r="AO16" t="s">
        <v>2576</v>
      </c>
      <c r="AP16" s="242">
        <f t="shared" si="2"/>
        <v>1</v>
      </c>
      <c r="AQ16" s="238">
        <f t="shared" si="3"/>
        <v>0</v>
      </c>
      <c r="AR16" s="243">
        <f t="shared" si="0"/>
        <v>0</v>
      </c>
      <c r="AS16">
        <f t="shared" si="4"/>
        <v>0</v>
      </c>
      <c r="AT16" s="244">
        <f t="shared" si="5"/>
        <v>0</v>
      </c>
      <c r="AU16" s="245">
        <f t="shared" si="6"/>
        <v>1</v>
      </c>
      <c r="AV16" s="243">
        <f t="shared" si="7"/>
        <v>1</v>
      </c>
      <c r="AW16">
        <f t="shared" si="8"/>
        <v>0</v>
      </c>
      <c r="AX16" s="243">
        <f t="shared" si="9"/>
        <v>0</v>
      </c>
      <c r="AZ16">
        <f t="shared" si="10"/>
        <v>0</v>
      </c>
    </row>
    <row r="17" spans="1:52" x14ac:dyDescent="0.35">
      <c r="A17" s="291" t="s">
        <v>0</v>
      </c>
      <c r="B17" s="291" t="s">
        <v>0</v>
      </c>
      <c r="C17" s="293">
        <v>2393</v>
      </c>
      <c r="D17" s="2">
        <v>1718</v>
      </c>
      <c r="E17" s="2">
        <v>1718</v>
      </c>
      <c r="F17" s="2">
        <v>1718</v>
      </c>
      <c r="G17" s="2">
        <v>1718</v>
      </c>
      <c r="H17" s="2">
        <v>1718</v>
      </c>
      <c r="I17" s="2">
        <v>1718</v>
      </c>
      <c r="J17" s="2">
        <v>1718</v>
      </c>
      <c r="K17" s="2">
        <v>1718</v>
      </c>
      <c r="L17" s="2">
        <v>1718</v>
      </c>
      <c r="Y17" t="str">
        <f t="shared" ref="Y17" si="18">IF(EXACT(A16,UPPER(A16)),"Elected","Excluded")</f>
        <v>Elected</v>
      </c>
      <c r="AM17" s="238">
        <f t="shared" si="1"/>
        <v>0</v>
      </c>
      <c r="AO17" t="s">
        <v>2590</v>
      </c>
      <c r="AP17" s="242">
        <f t="shared" si="2"/>
        <v>0</v>
      </c>
      <c r="AQ17" s="238">
        <f t="shared" si="3"/>
        <v>0</v>
      </c>
      <c r="AR17" s="243">
        <f t="shared" si="0"/>
        <v>0</v>
      </c>
      <c r="AS17">
        <f t="shared" si="4"/>
        <v>0</v>
      </c>
      <c r="AT17" s="244">
        <f t="shared" si="5"/>
        <v>0</v>
      </c>
      <c r="AU17" s="245">
        <f t="shared" si="6"/>
        <v>0</v>
      </c>
      <c r="AV17" s="243">
        <f t="shared" si="7"/>
        <v>0</v>
      </c>
      <c r="AW17">
        <f t="shared" si="8"/>
        <v>0</v>
      </c>
      <c r="AX17" s="243">
        <f t="shared" si="9"/>
        <v>0</v>
      </c>
      <c r="AZ17">
        <f t="shared" si="10"/>
        <v>0</v>
      </c>
    </row>
    <row r="18" spans="1:52" x14ac:dyDescent="0.35">
      <c r="A18" s="291" t="s">
        <v>977</v>
      </c>
      <c r="B18" s="291" t="s">
        <v>33</v>
      </c>
      <c r="C18" s="293">
        <v>1213</v>
      </c>
      <c r="D18" s="1">
        <v>125</v>
      </c>
      <c r="E18" s="1">
        <v>4</v>
      </c>
      <c r="F18" s="1">
        <v>8</v>
      </c>
      <c r="G18" s="1">
        <v>12</v>
      </c>
      <c r="H18" s="1">
        <v>41</v>
      </c>
      <c r="I18" s="1">
        <v>90</v>
      </c>
      <c r="J18" s="1">
        <v>8</v>
      </c>
      <c r="K18" s="1">
        <v>409</v>
      </c>
      <c r="L18" s="1">
        <v>-192</v>
      </c>
      <c r="X18" t="str">
        <f t="shared" ref="X18" si="19">LEFT(MID(A18,FIND("(",A18)+1,LEN(A18)),FIND(")",MID(A18,FIND("(",A18)+1,LEN(A18)))-1)</f>
        <v>FG</v>
      </c>
      <c r="Z18" t="str">
        <f>Y19</f>
        <v>Elected</v>
      </c>
      <c r="AM18" s="238">
        <f t="shared" si="1"/>
        <v>0</v>
      </c>
      <c r="AN18" t="s">
        <v>2671</v>
      </c>
      <c r="AO18" t="s">
        <v>2582</v>
      </c>
      <c r="AP18" s="242">
        <f t="shared" si="2"/>
        <v>0</v>
      </c>
      <c r="AQ18" s="238">
        <f t="shared" si="3"/>
        <v>0</v>
      </c>
      <c r="AR18" s="243">
        <f t="shared" si="0"/>
        <v>0</v>
      </c>
      <c r="AS18">
        <f t="shared" si="4"/>
        <v>0</v>
      </c>
      <c r="AT18" s="244">
        <f t="shared" si="5"/>
        <v>0</v>
      </c>
      <c r="AU18" s="245">
        <f t="shared" si="6"/>
        <v>0</v>
      </c>
      <c r="AV18" s="243">
        <f t="shared" si="7"/>
        <v>0</v>
      </c>
      <c r="AW18">
        <f t="shared" si="8"/>
        <v>0</v>
      </c>
      <c r="AX18" s="243">
        <f t="shared" si="9"/>
        <v>0</v>
      </c>
      <c r="AZ18">
        <f t="shared" si="10"/>
        <v>0</v>
      </c>
    </row>
    <row r="19" spans="1:52" x14ac:dyDescent="0.35">
      <c r="A19" s="291" t="s">
        <v>0</v>
      </c>
      <c r="B19" s="291" t="s">
        <v>0</v>
      </c>
      <c r="C19" s="293">
        <v>1213</v>
      </c>
      <c r="D19" s="2">
        <v>1338</v>
      </c>
      <c r="E19" s="2">
        <v>1342</v>
      </c>
      <c r="F19" s="2">
        <v>1350</v>
      </c>
      <c r="G19" s="2">
        <v>1362</v>
      </c>
      <c r="H19" s="2">
        <v>1403</v>
      </c>
      <c r="I19" s="2">
        <v>1493</v>
      </c>
      <c r="J19" s="2">
        <v>1501</v>
      </c>
      <c r="K19" s="2">
        <v>1910</v>
      </c>
      <c r="L19" s="2">
        <v>1718</v>
      </c>
      <c r="Y19" t="str">
        <f t="shared" ref="Y19" si="20">IF(EXACT(A18,UPPER(A18)),"Elected","Excluded")</f>
        <v>Elected</v>
      </c>
      <c r="AM19" s="238">
        <f t="shared" si="1"/>
        <v>122</v>
      </c>
      <c r="AN19" t="s">
        <v>2665</v>
      </c>
      <c r="AO19" t="s">
        <v>2598</v>
      </c>
      <c r="AP19" s="242">
        <f t="shared" si="2"/>
        <v>1</v>
      </c>
      <c r="AQ19" s="238">
        <f t="shared" si="3"/>
        <v>0</v>
      </c>
      <c r="AR19" s="243">
        <f t="shared" si="0"/>
        <v>0</v>
      </c>
      <c r="AS19">
        <f t="shared" si="4"/>
        <v>0</v>
      </c>
      <c r="AT19" s="244">
        <f t="shared" si="5"/>
        <v>0</v>
      </c>
      <c r="AU19" s="245">
        <f t="shared" si="6"/>
        <v>1</v>
      </c>
      <c r="AV19" s="243">
        <f t="shared" si="7"/>
        <v>1</v>
      </c>
      <c r="AW19">
        <f t="shared" si="8"/>
        <v>0</v>
      </c>
      <c r="AX19" s="243">
        <f t="shared" si="9"/>
        <v>0</v>
      </c>
      <c r="AZ19">
        <f t="shared" si="10"/>
        <v>0</v>
      </c>
    </row>
    <row r="20" spans="1:52" x14ac:dyDescent="0.35">
      <c r="A20" s="291" t="s">
        <v>978</v>
      </c>
      <c r="B20" s="291" t="s">
        <v>33</v>
      </c>
      <c r="C20" s="293">
        <v>1018</v>
      </c>
      <c r="D20" s="1">
        <v>60</v>
      </c>
      <c r="E20" s="1">
        <v>27</v>
      </c>
      <c r="F20" s="1">
        <v>7</v>
      </c>
      <c r="G20" s="1">
        <v>66</v>
      </c>
      <c r="H20" s="1">
        <v>9</v>
      </c>
      <c r="I20" s="1">
        <v>126</v>
      </c>
      <c r="J20" s="1">
        <v>4</v>
      </c>
      <c r="K20" s="1">
        <v>85</v>
      </c>
      <c r="L20" s="1">
        <v>61</v>
      </c>
      <c r="X20" t="str">
        <f t="shared" ref="X20" si="21">LEFT(MID(A20,FIND("(",A20)+1,LEN(A20)),FIND(")",MID(A20,FIND("(",A20)+1,LEN(A20)))-1)</f>
        <v>FG</v>
      </c>
      <c r="Z20" t="str">
        <f t="shared" ref="Z20" si="22">Y21</f>
        <v>Excluded</v>
      </c>
      <c r="AM20" s="238">
        <f t="shared" si="1"/>
        <v>149</v>
      </c>
      <c r="AN20" t="s">
        <v>2666</v>
      </c>
      <c r="AO20" t="s">
        <v>2584</v>
      </c>
      <c r="AP20" s="242">
        <f t="shared" si="2"/>
        <v>1</v>
      </c>
      <c r="AQ20" s="238">
        <f t="shared" si="3"/>
        <v>0</v>
      </c>
      <c r="AR20" s="243">
        <f t="shared" si="0"/>
        <v>0</v>
      </c>
      <c r="AS20">
        <f t="shared" si="4"/>
        <v>0</v>
      </c>
      <c r="AT20" s="244">
        <f t="shared" si="5"/>
        <v>0</v>
      </c>
      <c r="AU20" s="245">
        <f t="shared" si="6"/>
        <v>1</v>
      </c>
      <c r="AV20" s="243">
        <f t="shared" si="7"/>
        <v>1</v>
      </c>
      <c r="AW20">
        <f t="shared" si="8"/>
        <v>0</v>
      </c>
      <c r="AX20" s="243">
        <f t="shared" si="9"/>
        <v>0</v>
      </c>
      <c r="AZ20">
        <f t="shared" si="10"/>
        <v>0</v>
      </c>
    </row>
    <row r="21" spans="1:52" x14ac:dyDescent="0.35">
      <c r="A21" s="291" t="s">
        <v>0</v>
      </c>
      <c r="B21" s="291" t="s">
        <v>0</v>
      </c>
      <c r="C21" s="293">
        <v>1018</v>
      </c>
      <c r="D21" s="2">
        <v>1078</v>
      </c>
      <c r="E21" s="2">
        <v>1105</v>
      </c>
      <c r="F21" s="2">
        <v>1112</v>
      </c>
      <c r="G21" s="2">
        <v>1178</v>
      </c>
      <c r="H21" s="2">
        <v>1187</v>
      </c>
      <c r="I21" s="2">
        <v>1313</v>
      </c>
      <c r="J21" s="2">
        <v>1317</v>
      </c>
      <c r="K21" s="2">
        <v>1402</v>
      </c>
      <c r="L21" s="2">
        <v>1463</v>
      </c>
      <c r="Y21" t="str">
        <f t="shared" ref="Y21" si="23">IF(EXACT(A20,UPPER(A20)),"Elected","Excluded")</f>
        <v>Excluded</v>
      </c>
      <c r="AM21" s="238">
        <f t="shared" si="1"/>
        <v>0</v>
      </c>
      <c r="AN21" t="s">
        <v>2667</v>
      </c>
      <c r="AO21" t="s">
        <v>2577</v>
      </c>
      <c r="AP21" s="242">
        <f t="shared" si="2"/>
        <v>0</v>
      </c>
      <c r="AQ21" s="238">
        <f t="shared" si="3"/>
        <v>0</v>
      </c>
      <c r="AR21" s="243">
        <f t="shared" si="0"/>
        <v>0</v>
      </c>
      <c r="AS21">
        <f t="shared" si="4"/>
        <v>0</v>
      </c>
      <c r="AT21" s="244">
        <f t="shared" si="5"/>
        <v>0</v>
      </c>
      <c r="AU21" s="245">
        <f t="shared" si="6"/>
        <v>0</v>
      </c>
      <c r="AV21" s="243">
        <f t="shared" si="7"/>
        <v>0</v>
      </c>
      <c r="AW21">
        <f t="shared" si="8"/>
        <v>0</v>
      </c>
      <c r="AX21" s="243">
        <f t="shared" si="9"/>
        <v>0</v>
      </c>
      <c r="AZ21">
        <f t="shared" si="10"/>
        <v>0</v>
      </c>
    </row>
    <row r="22" spans="1:52" x14ac:dyDescent="0.35">
      <c r="A22" s="291" t="s">
        <v>3046</v>
      </c>
      <c r="B22" s="291" t="s">
        <v>33</v>
      </c>
      <c r="C22" s="293">
        <v>1843</v>
      </c>
      <c r="D22" s="1">
        <v>0</v>
      </c>
      <c r="E22" s="1">
        <v>-125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X22" t="str">
        <f t="shared" ref="X22" si="24">LEFT(MID(A22,FIND("(",A22)+1,LEN(A22)),FIND(")",MID(A22,FIND("(",A22)+1,LEN(A22)))-1)</f>
        <v>NON-P</v>
      </c>
      <c r="Z22" t="str">
        <f t="shared" ref="Z22" si="25">Y23</f>
        <v>Elected</v>
      </c>
      <c r="AM22" s="238">
        <f t="shared" si="1"/>
        <v>0</v>
      </c>
      <c r="AN22" t="s">
        <v>2670</v>
      </c>
      <c r="AO22" t="s">
        <v>2578</v>
      </c>
      <c r="AP22" s="242">
        <f t="shared" si="2"/>
        <v>0</v>
      </c>
      <c r="AQ22" s="238">
        <f t="shared" si="3"/>
        <v>0</v>
      </c>
      <c r="AR22" s="243">
        <f t="shared" si="0"/>
        <v>0</v>
      </c>
      <c r="AS22">
        <f t="shared" si="4"/>
        <v>0</v>
      </c>
      <c r="AT22" s="244">
        <f t="shared" si="5"/>
        <v>0</v>
      </c>
      <c r="AU22" s="245">
        <f t="shared" si="6"/>
        <v>0</v>
      </c>
      <c r="AV22" s="243">
        <f t="shared" si="7"/>
        <v>0</v>
      </c>
      <c r="AW22">
        <f t="shared" si="8"/>
        <v>0</v>
      </c>
      <c r="AX22" s="243">
        <f t="shared" si="9"/>
        <v>0</v>
      </c>
      <c r="AZ22">
        <f t="shared" si="10"/>
        <v>0</v>
      </c>
    </row>
    <row r="23" spans="1:52" x14ac:dyDescent="0.35">
      <c r="A23" s="291" t="s">
        <v>0</v>
      </c>
      <c r="B23" s="291" t="s">
        <v>0</v>
      </c>
      <c r="C23" s="293">
        <v>1843</v>
      </c>
      <c r="D23" s="2">
        <v>1843</v>
      </c>
      <c r="E23" s="2">
        <v>1718</v>
      </c>
      <c r="F23" s="2">
        <v>1718</v>
      </c>
      <c r="G23" s="2">
        <v>1718</v>
      </c>
      <c r="H23" s="2">
        <v>1718</v>
      </c>
      <c r="I23" s="2">
        <v>1718</v>
      </c>
      <c r="J23" s="2">
        <v>1718</v>
      </c>
      <c r="K23" s="2">
        <v>1718</v>
      </c>
      <c r="L23" s="2">
        <v>1718</v>
      </c>
      <c r="Y23" t="str">
        <f t="shared" ref="Y23" si="26">IF(EXACT(A22,UPPER(A22)),"Elected","Excluded")</f>
        <v>Elected</v>
      </c>
      <c r="AM23" s="238">
        <f t="shared" si="1"/>
        <v>0</v>
      </c>
      <c r="AO23" t="s">
        <v>2581</v>
      </c>
      <c r="AP23" s="242">
        <f t="shared" si="2"/>
        <v>0</v>
      </c>
      <c r="AQ23" s="238">
        <f t="shared" si="3"/>
        <v>0</v>
      </c>
      <c r="AR23" s="243">
        <f t="shared" si="0"/>
        <v>0</v>
      </c>
      <c r="AS23">
        <f t="shared" si="4"/>
        <v>0</v>
      </c>
      <c r="AT23" s="244">
        <f t="shared" si="5"/>
        <v>0</v>
      </c>
      <c r="AU23" s="245">
        <f t="shared" si="6"/>
        <v>0</v>
      </c>
      <c r="AV23" s="243">
        <f t="shared" si="7"/>
        <v>0</v>
      </c>
      <c r="AW23">
        <f t="shared" si="8"/>
        <v>0</v>
      </c>
      <c r="AX23" s="243">
        <f t="shared" si="9"/>
        <v>0</v>
      </c>
      <c r="AZ23">
        <f t="shared" si="10"/>
        <v>0</v>
      </c>
    </row>
    <row r="24" spans="1:52" x14ac:dyDescent="0.35">
      <c r="A24" s="291" t="s">
        <v>3070</v>
      </c>
      <c r="B24" s="291" t="s">
        <v>33</v>
      </c>
      <c r="C24" s="293">
        <v>301</v>
      </c>
      <c r="D24" s="1">
        <v>36</v>
      </c>
      <c r="E24" s="1">
        <v>5</v>
      </c>
      <c r="F24" s="1">
        <v>92</v>
      </c>
      <c r="G24" s="1">
        <v>3</v>
      </c>
      <c r="H24" s="1">
        <v>-437</v>
      </c>
      <c r="I24" s="1">
        <v>0</v>
      </c>
      <c r="J24" s="1">
        <v>0</v>
      </c>
      <c r="K24" s="1">
        <v>0</v>
      </c>
      <c r="L24" s="1">
        <v>0</v>
      </c>
      <c r="X24" t="str">
        <f t="shared" ref="X24" si="27">LEFT(MID(A24,FIND("(",A24)+1,LEN(A24)),FIND(")",MID(A24,FIND("(",A24)+1,LEN(A24)))-1)</f>
        <v>INDI</v>
      </c>
      <c r="Z24" t="str">
        <f t="shared" ref="Z24" si="28">Y25</f>
        <v>Excluded</v>
      </c>
      <c r="AM24" s="238">
        <f t="shared" si="1"/>
        <v>0</v>
      </c>
      <c r="AO24" t="s">
        <v>2579</v>
      </c>
      <c r="AP24" s="242">
        <f t="shared" si="2"/>
        <v>0</v>
      </c>
      <c r="AQ24" s="238">
        <f t="shared" si="3"/>
        <v>0</v>
      </c>
      <c r="AR24" s="243">
        <f t="shared" si="0"/>
        <v>0</v>
      </c>
      <c r="AS24">
        <f t="shared" si="4"/>
        <v>0</v>
      </c>
      <c r="AT24" s="244">
        <f t="shared" si="5"/>
        <v>0</v>
      </c>
      <c r="AU24" s="245">
        <f t="shared" si="6"/>
        <v>0</v>
      </c>
      <c r="AV24" s="243">
        <f t="shared" si="7"/>
        <v>0</v>
      </c>
      <c r="AW24">
        <f t="shared" si="8"/>
        <v>0</v>
      </c>
      <c r="AX24" s="243">
        <f t="shared" si="9"/>
        <v>0</v>
      </c>
      <c r="AZ24">
        <f t="shared" si="10"/>
        <v>0</v>
      </c>
    </row>
    <row r="25" spans="1:52" x14ac:dyDescent="0.35">
      <c r="A25" s="291" t="s">
        <v>0</v>
      </c>
      <c r="B25" s="291" t="s">
        <v>0</v>
      </c>
      <c r="C25" s="293">
        <v>301</v>
      </c>
      <c r="D25" s="2">
        <v>337</v>
      </c>
      <c r="E25" s="2">
        <v>342</v>
      </c>
      <c r="F25" s="2">
        <v>434</v>
      </c>
      <c r="G25" s="2">
        <v>437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Y25" t="str">
        <f t="shared" ref="Y25" si="29">IF(EXACT(A24,UPPER(A24)),"Elected","Excluded")</f>
        <v>Excluded</v>
      </c>
      <c r="AM25" s="238">
        <f t="shared" si="1"/>
        <v>0</v>
      </c>
      <c r="AN25" t="s">
        <v>2690</v>
      </c>
      <c r="AO25" t="s">
        <v>2585</v>
      </c>
      <c r="AP25" s="242">
        <f t="shared" si="2"/>
        <v>0</v>
      </c>
      <c r="AQ25" s="238">
        <f t="shared" si="3"/>
        <v>0</v>
      </c>
      <c r="AR25" s="243">
        <f t="shared" si="0"/>
        <v>0</v>
      </c>
      <c r="AS25">
        <f t="shared" si="4"/>
        <v>0</v>
      </c>
      <c r="AT25" s="244">
        <f t="shared" si="5"/>
        <v>0</v>
      </c>
      <c r="AU25" s="245">
        <f t="shared" si="6"/>
        <v>0</v>
      </c>
      <c r="AV25" s="243">
        <f t="shared" si="7"/>
        <v>0</v>
      </c>
      <c r="AW25">
        <f t="shared" si="8"/>
        <v>0</v>
      </c>
      <c r="AX25" s="243">
        <f t="shared" si="9"/>
        <v>0</v>
      </c>
      <c r="AZ25">
        <f t="shared" si="10"/>
        <v>0</v>
      </c>
    </row>
    <row r="26" spans="1:52" x14ac:dyDescent="0.35">
      <c r="A26" s="291" t="s">
        <v>979</v>
      </c>
      <c r="B26" s="291" t="s">
        <v>31</v>
      </c>
      <c r="C26" s="293">
        <v>792</v>
      </c>
      <c r="D26" s="1">
        <v>164</v>
      </c>
      <c r="E26" s="1">
        <v>6</v>
      </c>
      <c r="F26" s="1">
        <v>10</v>
      </c>
      <c r="G26" s="1">
        <v>28</v>
      </c>
      <c r="H26" s="1">
        <v>29</v>
      </c>
      <c r="I26" s="1">
        <v>85</v>
      </c>
      <c r="J26" s="1">
        <v>4</v>
      </c>
      <c r="K26" s="1">
        <v>-1118</v>
      </c>
      <c r="L26" s="1">
        <v>0</v>
      </c>
      <c r="X26" t="str">
        <f t="shared" ref="X26" si="30">LEFT(MID(A26,FIND("(",A26)+1,LEN(A26)),FIND(")",MID(A26,FIND("(",A26)+1,LEN(A26)))-1)</f>
        <v>FF</v>
      </c>
      <c r="Z26" t="str">
        <f t="shared" ref="Z26" si="31">Y27</f>
        <v>Excluded</v>
      </c>
      <c r="AM26" s="238">
        <f t="shared" si="1"/>
        <v>0</v>
      </c>
      <c r="AO26" t="s">
        <v>2591</v>
      </c>
      <c r="AP26" s="242">
        <f t="shared" si="2"/>
        <v>0</v>
      </c>
      <c r="AQ26" s="238">
        <f t="shared" si="3"/>
        <v>0</v>
      </c>
      <c r="AR26" s="243">
        <f t="shared" si="0"/>
        <v>0</v>
      </c>
      <c r="AS26">
        <f t="shared" si="4"/>
        <v>0</v>
      </c>
      <c r="AT26" s="244">
        <f t="shared" si="5"/>
        <v>0</v>
      </c>
      <c r="AU26" s="245">
        <f t="shared" si="6"/>
        <v>0</v>
      </c>
      <c r="AV26" s="243">
        <f t="shared" si="7"/>
        <v>0</v>
      </c>
      <c r="AW26">
        <f t="shared" si="8"/>
        <v>0</v>
      </c>
      <c r="AX26" s="243">
        <f t="shared" si="9"/>
        <v>0</v>
      </c>
      <c r="AZ26">
        <f t="shared" si="10"/>
        <v>0</v>
      </c>
    </row>
    <row r="27" spans="1:52" x14ac:dyDescent="0.35">
      <c r="A27" s="291" t="s">
        <v>0</v>
      </c>
      <c r="B27" s="291" t="s">
        <v>0</v>
      </c>
      <c r="C27" s="293">
        <v>792</v>
      </c>
      <c r="D27" s="2">
        <v>956</v>
      </c>
      <c r="E27" s="2">
        <v>962</v>
      </c>
      <c r="F27" s="2">
        <v>972</v>
      </c>
      <c r="G27" s="2">
        <v>1000</v>
      </c>
      <c r="H27" s="2">
        <v>1029</v>
      </c>
      <c r="I27" s="2">
        <v>1114</v>
      </c>
      <c r="J27" s="2">
        <v>1118</v>
      </c>
      <c r="K27" s="2">
        <v>0</v>
      </c>
      <c r="L27" s="2">
        <v>0</v>
      </c>
      <c r="Y27" t="str">
        <f t="shared" ref="Y27" si="32">IF(EXACT(A26,UPPER(A26)),"Elected","Excluded")</f>
        <v>Excluded</v>
      </c>
      <c r="AM27" s="238">
        <f t="shared" si="1"/>
        <v>896</v>
      </c>
      <c r="AN27" t="s">
        <v>2664</v>
      </c>
      <c r="AO27" t="s">
        <v>2586</v>
      </c>
      <c r="AP27" s="242">
        <f t="shared" si="2"/>
        <v>5</v>
      </c>
      <c r="AQ27" s="238">
        <f t="shared" si="3"/>
        <v>1</v>
      </c>
      <c r="AR27" s="243">
        <f t="shared" si="0"/>
        <v>0.2</v>
      </c>
      <c r="AS27">
        <f t="shared" si="4"/>
        <v>0</v>
      </c>
      <c r="AT27" s="244">
        <f t="shared" si="5"/>
        <v>0</v>
      </c>
      <c r="AU27" s="245">
        <f t="shared" si="6"/>
        <v>4</v>
      </c>
      <c r="AV27" s="243">
        <f t="shared" si="7"/>
        <v>0.8</v>
      </c>
      <c r="AW27">
        <f t="shared" si="8"/>
        <v>0</v>
      </c>
      <c r="AX27" s="243">
        <f t="shared" si="9"/>
        <v>0</v>
      </c>
      <c r="AZ27">
        <f t="shared" si="10"/>
        <v>0</v>
      </c>
    </row>
    <row r="28" spans="1:52" x14ac:dyDescent="0.35">
      <c r="A28" s="291" t="s">
        <v>980</v>
      </c>
      <c r="B28" s="291" t="s">
        <v>33</v>
      </c>
      <c r="C28" s="293">
        <v>937</v>
      </c>
      <c r="D28" s="1">
        <v>68</v>
      </c>
      <c r="E28" s="1">
        <v>20</v>
      </c>
      <c r="F28" s="1">
        <v>1</v>
      </c>
      <c r="G28" s="1">
        <v>75</v>
      </c>
      <c r="H28" s="1">
        <v>15</v>
      </c>
      <c r="I28" s="1">
        <v>47</v>
      </c>
      <c r="J28" s="1">
        <v>5</v>
      </c>
      <c r="K28" s="1">
        <v>263</v>
      </c>
      <c r="L28" s="1">
        <v>51</v>
      </c>
      <c r="X28" t="str">
        <f t="shared" ref="X28" si="33">LEFT(MID(A28,FIND("(",A28)+1,LEN(A28)),FIND(")",MID(A28,FIND("(",A28)+1,LEN(A28)))-1)</f>
        <v>FF</v>
      </c>
      <c r="Z28" t="str">
        <f t="shared" ref="Z28" si="34">Y29</f>
        <v>Elected</v>
      </c>
      <c r="AM28" s="238">
        <f t="shared" si="1"/>
        <v>0</v>
      </c>
      <c r="AN28" t="s">
        <v>2669</v>
      </c>
      <c r="AO28" t="s">
        <v>2587</v>
      </c>
      <c r="AP28" s="242">
        <f>AQ28+AU28</f>
        <v>0</v>
      </c>
      <c r="AQ28" s="238">
        <f t="shared" si="3"/>
        <v>0</v>
      </c>
      <c r="AR28" s="243">
        <f t="shared" si="0"/>
        <v>0</v>
      </c>
      <c r="AS28">
        <f t="shared" si="4"/>
        <v>0</v>
      </c>
      <c r="AT28" s="244">
        <f t="shared" si="5"/>
        <v>0</v>
      </c>
      <c r="AU28" s="245">
        <f t="shared" si="6"/>
        <v>0</v>
      </c>
      <c r="AV28" s="243">
        <f t="shared" si="7"/>
        <v>0</v>
      </c>
      <c r="AW28">
        <f t="shared" si="8"/>
        <v>0</v>
      </c>
      <c r="AX28" s="243">
        <f t="shared" si="9"/>
        <v>0</v>
      </c>
      <c r="AZ28">
        <f t="shared" si="10"/>
        <v>0</v>
      </c>
    </row>
    <row r="29" spans="1:52" x14ac:dyDescent="0.35">
      <c r="A29" s="291" t="s">
        <v>0</v>
      </c>
      <c r="B29" s="291" t="s">
        <v>0</v>
      </c>
      <c r="C29" s="293">
        <v>937</v>
      </c>
      <c r="D29" s="2">
        <v>1005</v>
      </c>
      <c r="E29" s="2">
        <v>1025</v>
      </c>
      <c r="F29" s="2">
        <v>1026</v>
      </c>
      <c r="G29" s="2">
        <v>1101</v>
      </c>
      <c r="H29" s="2">
        <v>1116</v>
      </c>
      <c r="I29" s="2">
        <v>1163</v>
      </c>
      <c r="J29" s="2">
        <v>1168</v>
      </c>
      <c r="K29" s="2">
        <v>1431</v>
      </c>
      <c r="L29" s="2">
        <v>1482</v>
      </c>
      <c r="Y29" t="str">
        <f t="shared" ref="Y29" si="35">IF(EXACT(A28,UPPER(A28)),"Elected","Excluded")</f>
        <v>Elected</v>
      </c>
      <c r="AM29" s="238">
        <f t="shared" si="1"/>
        <v>0</v>
      </c>
      <c r="AN29" t="s">
        <v>2931</v>
      </c>
      <c r="AO29" t="s">
        <v>2580</v>
      </c>
      <c r="AP29" s="242">
        <f t="shared" ref="AP29:AP34" si="36">AQ29+AU29</f>
        <v>0</v>
      </c>
      <c r="AQ29" s="238">
        <f t="shared" si="3"/>
        <v>0</v>
      </c>
      <c r="AR29" s="243">
        <f t="shared" si="0"/>
        <v>0</v>
      </c>
      <c r="AS29">
        <f t="shared" si="4"/>
        <v>0</v>
      </c>
      <c r="AT29" s="244">
        <f t="shared" si="5"/>
        <v>0</v>
      </c>
      <c r="AU29" s="245">
        <f t="shared" si="6"/>
        <v>0</v>
      </c>
      <c r="AV29" s="243">
        <f t="shared" si="7"/>
        <v>0</v>
      </c>
      <c r="AW29">
        <f t="shared" si="8"/>
        <v>0</v>
      </c>
      <c r="AX29" s="243">
        <f t="shared" si="9"/>
        <v>0</v>
      </c>
      <c r="AZ29">
        <f t="shared" si="10"/>
        <v>0</v>
      </c>
    </row>
    <row r="30" spans="1:52" x14ac:dyDescent="0.35">
      <c r="A30" s="291" t="s">
        <v>3062</v>
      </c>
      <c r="B30" s="291" t="s">
        <v>33</v>
      </c>
      <c r="C30" s="293">
        <v>409</v>
      </c>
      <c r="D30" s="1">
        <v>6</v>
      </c>
      <c r="E30" s="1">
        <v>3</v>
      </c>
      <c r="F30" s="1">
        <v>2</v>
      </c>
      <c r="G30" s="1">
        <v>-420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X30" t="str">
        <f t="shared" ref="X30" si="37">LEFT(MID(A30,FIND("(",A30)+1,LEN(A30)),FIND(")",MID(A30,FIND("(",A30)+1,LEN(A30)))-1)</f>
        <v>LAB</v>
      </c>
      <c r="Z30" t="str">
        <f t="shared" ref="Z30" si="38">Y31</f>
        <v>Excluded</v>
      </c>
      <c r="AM30" s="238">
        <f t="shared" si="1"/>
        <v>0</v>
      </c>
      <c r="AO30" t="s">
        <v>2592</v>
      </c>
      <c r="AP30" s="242">
        <f t="shared" si="36"/>
        <v>0</v>
      </c>
      <c r="AQ30" s="238">
        <f t="shared" si="3"/>
        <v>0</v>
      </c>
      <c r="AR30" s="243">
        <f t="shared" si="0"/>
        <v>0</v>
      </c>
      <c r="AS30">
        <f t="shared" si="4"/>
        <v>0</v>
      </c>
      <c r="AT30" s="244">
        <f t="shared" si="5"/>
        <v>0</v>
      </c>
      <c r="AU30" s="245">
        <f t="shared" si="6"/>
        <v>0</v>
      </c>
      <c r="AV30" s="243">
        <f t="shared" si="7"/>
        <v>0</v>
      </c>
      <c r="AW30">
        <f t="shared" si="8"/>
        <v>0</v>
      </c>
      <c r="AX30" s="243">
        <f t="shared" si="9"/>
        <v>0</v>
      </c>
      <c r="AZ30">
        <f t="shared" si="10"/>
        <v>0</v>
      </c>
    </row>
    <row r="31" spans="1:52" x14ac:dyDescent="0.35">
      <c r="A31" s="291" t="s">
        <v>0</v>
      </c>
      <c r="B31" s="291" t="s">
        <v>0</v>
      </c>
      <c r="C31" s="293">
        <v>409</v>
      </c>
      <c r="D31" s="2">
        <v>415</v>
      </c>
      <c r="E31" s="2">
        <v>418</v>
      </c>
      <c r="F31" s="2">
        <v>420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Y31" t="str">
        <f t="shared" ref="Y31" si="39">IF(EXACT(A30,UPPER(A30)),"Elected","Excluded")</f>
        <v>Excluded</v>
      </c>
      <c r="AM31" s="238">
        <f t="shared" si="1"/>
        <v>0</v>
      </c>
      <c r="AN31" t="s">
        <v>2809</v>
      </c>
      <c r="AO31" t="s">
        <v>2597</v>
      </c>
      <c r="AP31" s="242">
        <f t="shared" si="36"/>
        <v>0</v>
      </c>
      <c r="AQ31" s="238">
        <f t="shared" si="3"/>
        <v>0</v>
      </c>
      <c r="AR31" s="243">
        <f t="shared" si="0"/>
        <v>0</v>
      </c>
      <c r="AS31">
        <f t="shared" si="4"/>
        <v>0</v>
      </c>
      <c r="AT31" s="244">
        <f t="shared" si="5"/>
        <v>0</v>
      </c>
      <c r="AU31" s="245">
        <f t="shared" si="6"/>
        <v>0</v>
      </c>
      <c r="AV31" s="243">
        <f t="shared" si="7"/>
        <v>0</v>
      </c>
      <c r="AW31">
        <f t="shared" si="8"/>
        <v>0</v>
      </c>
      <c r="AX31" s="243">
        <f t="shared" si="9"/>
        <v>0</v>
      </c>
      <c r="AZ31">
        <f t="shared" si="10"/>
        <v>0</v>
      </c>
    </row>
    <row r="32" spans="1:52" x14ac:dyDescent="0.35">
      <c r="A32" s="291" t="s">
        <v>3064</v>
      </c>
      <c r="B32" s="291" t="s">
        <v>33</v>
      </c>
      <c r="C32" s="293">
        <v>454</v>
      </c>
      <c r="D32" s="1">
        <v>21</v>
      </c>
      <c r="E32" s="1">
        <v>2</v>
      </c>
      <c r="F32" s="1">
        <v>1</v>
      </c>
      <c r="G32" s="1">
        <v>119</v>
      </c>
      <c r="H32" s="1">
        <v>11</v>
      </c>
      <c r="I32" s="1">
        <v>-608</v>
      </c>
      <c r="J32" s="1">
        <v>0</v>
      </c>
      <c r="K32" s="1">
        <v>0</v>
      </c>
      <c r="L32" s="1">
        <v>0</v>
      </c>
      <c r="X32" t="str">
        <f t="shared" ref="X32" si="40">LEFT(MID(A32,FIND("(",A32)+1,LEN(A32)),FIND(")",MID(A32,FIND("(",A32)+1,LEN(A32)))-1)</f>
        <v>GRN</v>
      </c>
      <c r="Z32" t="str">
        <f t="shared" ref="Z32" si="41">Y33</f>
        <v>Excluded</v>
      </c>
      <c r="AM32" s="238">
        <f t="shared" si="1"/>
        <v>0</v>
      </c>
      <c r="AN32" t="s">
        <v>2668</v>
      </c>
      <c r="AO32" t="s">
        <v>2588</v>
      </c>
      <c r="AP32" s="242">
        <f t="shared" si="36"/>
        <v>0</v>
      </c>
      <c r="AQ32" s="238">
        <f t="shared" si="3"/>
        <v>0</v>
      </c>
      <c r="AR32" s="243">
        <f t="shared" si="0"/>
        <v>0</v>
      </c>
      <c r="AS32">
        <f t="shared" si="4"/>
        <v>0</v>
      </c>
      <c r="AT32" s="244">
        <f t="shared" si="5"/>
        <v>0</v>
      </c>
      <c r="AU32" s="245">
        <f t="shared" si="6"/>
        <v>0</v>
      </c>
      <c r="AV32" s="243">
        <f t="shared" si="7"/>
        <v>0</v>
      </c>
      <c r="AW32">
        <f t="shared" si="8"/>
        <v>0</v>
      </c>
      <c r="AX32" s="243">
        <f t="shared" si="9"/>
        <v>0</v>
      </c>
      <c r="AZ32">
        <f t="shared" si="10"/>
        <v>0</v>
      </c>
    </row>
    <row r="33" spans="1:52" x14ac:dyDescent="0.35">
      <c r="A33" s="291" t="s">
        <v>0</v>
      </c>
      <c r="B33" s="291" t="s">
        <v>0</v>
      </c>
      <c r="C33" s="293">
        <v>454</v>
      </c>
      <c r="D33" s="2">
        <v>475</v>
      </c>
      <c r="E33" s="2">
        <v>477</v>
      </c>
      <c r="F33" s="2">
        <v>478</v>
      </c>
      <c r="G33" s="2">
        <v>597</v>
      </c>
      <c r="H33" s="2">
        <v>608</v>
      </c>
      <c r="I33" s="2">
        <v>0</v>
      </c>
      <c r="J33" s="2">
        <v>0</v>
      </c>
      <c r="K33" s="2">
        <v>0</v>
      </c>
      <c r="L33" s="2">
        <v>0</v>
      </c>
      <c r="Y33" t="str">
        <f t="shared" ref="Y33" si="42">IF(EXACT(A32,UPPER(A32)),"Elected","Excluded")</f>
        <v>Excluded</v>
      </c>
      <c r="AM33" s="238">
        <f t="shared" si="1"/>
        <v>0</v>
      </c>
      <c r="AN33" t="s">
        <v>2692</v>
      </c>
      <c r="AO33" t="s">
        <v>2589</v>
      </c>
      <c r="AP33" s="242">
        <f t="shared" si="36"/>
        <v>0</v>
      </c>
      <c r="AQ33" s="238">
        <f t="shared" si="3"/>
        <v>0</v>
      </c>
      <c r="AR33" s="243">
        <f t="shared" si="0"/>
        <v>0</v>
      </c>
      <c r="AS33">
        <f t="shared" si="4"/>
        <v>0</v>
      </c>
      <c r="AT33" s="244">
        <f t="shared" si="5"/>
        <v>0</v>
      </c>
      <c r="AU33" s="245">
        <f t="shared" si="6"/>
        <v>0</v>
      </c>
      <c r="AV33" s="243">
        <f t="shared" si="7"/>
        <v>0</v>
      </c>
      <c r="AW33">
        <f t="shared" si="8"/>
        <v>0</v>
      </c>
      <c r="AX33" s="243">
        <f t="shared" si="9"/>
        <v>0</v>
      </c>
      <c r="AZ33">
        <f t="shared" si="10"/>
        <v>0</v>
      </c>
    </row>
    <row r="34" spans="1:52" x14ac:dyDescent="0.35">
      <c r="A34" s="291" t="s">
        <v>981</v>
      </c>
      <c r="B34" s="291" t="s">
        <v>33</v>
      </c>
      <c r="C34" s="293">
        <v>1005</v>
      </c>
      <c r="D34" s="1">
        <v>68</v>
      </c>
      <c r="E34" s="1">
        <v>7</v>
      </c>
      <c r="F34" s="1">
        <v>22</v>
      </c>
      <c r="G34" s="1">
        <v>48</v>
      </c>
      <c r="H34" s="1">
        <v>38</v>
      </c>
      <c r="I34" s="1">
        <v>139</v>
      </c>
      <c r="J34" s="1">
        <v>15</v>
      </c>
      <c r="K34" s="1">
        <v>170</v>
      </c>
      <c r="L34" s="1">
        <v>80</v>
      </c>
      <c r="X34" t="str">
        <f t="shared" ref="X34" si="43">LEFT(MID(A34,FIND("(",A34)+1,LEN(A34)),FIND(")",MID(A34,FIND("(",A34)+1,LEN(A34)))-1)</f>
        <v>SF</v>
      </c>
      <c r="Z34" t="str">
        <f t="shared" ref="Z34" si="44">Y35</f>
        <v>Elected</v>
      </c>
      <c r="AM34" s="238">
        <f t="shared" si="1"/>
        <v>13399</v>
      </c>
      <c r="AN34" t="s">
        <v>2672</v>
      </c>
      <c r="AO34" t="s">
        <v>2530</v>
      </c>
      <c r="AP34" s="242">
        <f t="shared" si="36"/>
        <v>15</v>
      </c>
      <c r="AQ34" s="238">
        <f t="shared" si="3"/>
        <v>5</v>
      </c>
      <c r="AR34" s="243">
        <f t="shared" si="0"/>
        <v>0.33333333333333331</v>
      </c>
      <c r="AS34">
        <f t="shared" si="4"/>
        <v>3</v>
      </c>
      <c r="AT34" s="244">
        <f t="shared" si="5"/>
        <v>0.2</v>
      </c>
      <c r="AU34" s="245">
        <f t="shared" si="6"/>
        <v>10</v>
      </c>
      <c r="AV34" s="243">
        <f t="shared" si="7"/>
        <v>0.66666666666666663</v>
      </c>
      <c r="AW34">
        <f t="shared" si="8"/>
        <v>4</v>
      </c>
      <c r="AX34" s="243">
        <f t="shared" si="9"/>
        <v>0.26666666666666666</v>
      </c>
      <c r="AZ34">
        <f t="shared" si="10"/>
        <v>7</v>
      </c>
    </row>
    <row r="35" spans="1:52" x14ac:dyDescent="0.35">
      <c r="A35" s="291" t="s">
        <v>0</v>
      </c>
      <c r="B35" s="291" t="s">
        <v>0</v>
      </c>
      <c r="C35" s="293">
        <v>1005</v>
      </c>
      <c r="D35" s="2">
        <v>1073</v>
      </c>
      <c r="E35" s="2">
        <v>1080</v>
      </c>
      <c r="F35" s="2">
        <v>1102</v>
      </c>
      <c r="G35" s="2">
        <v>1150</v>
      </c>
      <c r="H35" s="2">
        <v>1188</v>
      </c>
      <c r="I35" s="2">
        <v>1327</v>
      </c>
      <c r="J35" s="2">
        <v>1342</v>
      </c>
      <c r="K35" s="2">
        <v>1512</v>
      </c>
      <c r="L35" s="2">
        <v>1592</v>
      </c>
      <c r="Y35" t="str">
        <f t="shared" ref="Y35" si="45">IF(EXACT(A34,UPPER(A34)),"Elected","Excluded")</f>
        <v>Elected</v>
      </c>
      <c r="AM35" s="238">
        <f>SUM(AM8:AM34)</f>
        <v>79623</v>
      </c>
      <c r="AN35" s="238"/>
      <c r="AP35" s="242">
        <f>SUM(AP8:AP34)</f>
        <v>79</v>
      </c>
      <c r="AQ35" s="238">
        <f>SUM(AQ8:AQ34)</f>
        <v>17</v>
      </c>
      <c r="AS35">
        <f>SUM(AS8:AS34)</f>
        <v>6</v>
      </c>
      <c r="AU35" s="245">
        <f>SUM(AU8:AU34)</f>
        <v>62</v>
      </c>
      <c r="AW35">
        <f>SUM(AW8:AW34)</f>
        <v>33</v>
      </c>
      <c r="AZ35">
        <f t="shared" si="10"/>
        <v>39</v>
      </c>
    </row>
    <row r="36" spans="1:52" ht="15" thickBot="1" x14ac:dyDescent="0.4">
      <c r="A36" s="291" t="s">
        <v>47</v>
      </c>
      <c r="B36" s="291" t="s">
        <v>0</v>
      </c>
      <c r="C36" s="292">
        <v>0</v>
      </c>
      <c r="D36" s="1">
        <f>(D10+D12+D14+D16+D18+D20+D22+D24+D26+D28+D30+D32+D34)*(-1)</f>
        <v>0</v>
      </c>
      <c r="E36" s="1">
        <f t="shared" ref="E36:L36" si="46">(E10+E12+E14+E16+E18+E20+E22+E24+E26+E28+E30+E32+E34)*(-1)</f>
        <v>0</v>
      </c>
      <c r="F36" s="1">
        <f t="shared" si="46"/>
        <v>32</v>
      </c>
      <c r="G36" s="1">
        <f t="shared" si="46"/>
        <v>20</v>
      </c>
      <c r="H36" s="1">
        <f t="shared" si="46"/>
        <v>154</v>
      </c>
      <c r="I36" s="1">
        <f t="shared" si="46"/>
        <v>121</v>
      </c>
      <c r="J36" s="1">
        <f t="shared" si="46"/>
        <v>83</v>
      </c>
      <c r="K36" s="1">
        <f t="shared" si="46"/>
        <v>191</v>
      </c>
      <c r="L36" s="1">
        <f t="shared" si="46"/>
        <v>0</v>
      </c>
    </row>
    <row r="37" spans="1:52" x14ac:dyDescent="0.35">
      <c r="A37" s="291" t="s">
        <v>0</v>
      </c>
      <c r="B37" s="291" t="s">
        <v>0</v>
      </c>
      <c r="C37" s="293">
        <v>0</v>
      </c>
      <c r="D37" s="2">
        <v>0</v>
      </c>
      <c r="E37" s="2">
        <v>0</v>
      </c>
      <c r="F37" s="2">
        <v>32</v>
      </c>
      <c r="G37" s="2">
        <v>52</v>
      </c>
      <c r="H37" s="2">
        <v>206</v>
      </c>
      <c r="I37" s="2">
        <v>327</v>
      </c>
      <c r="J37" s="2">
        <v>410</v>
      </c>
      <c r="K37" s="2">
        <v>601</v>
      </c>
      <c r="L37" s="2">
        <v>601</v>
      </c>
      <c r="AO37" s="246" t="s">
        <v>2673</v>
      </c>
      <c r="AP37" s="247"/>
      <c r="AQ37" s="248">
        <f>AQ35+AU35</f>
        <v>79</v>
      </c>
      <c r="AR37" s="247" t="s">
        <v>2674</v>
      </c>
      <c r="AS37" s="249"/>
      <c r="AT37" s="249"/>
      <c r="AU37" s="246" t="s">
        <v>2675</v>
      </c>
      <c r="AV37" s="247" t="s">
        <v>2676</v>
      </c>
      <c r="AW37" s="250">
        <f>AW35</f>
        <v>33</v>
      </c>
    </row>
    <row r="38" spans="1:52" ht="15" thickBot="1" x14ac:dyDescent="0.4">
      <c r="A38" t="s">
        <v>48</v>
      </c>
      <c r="B38" t="s">
        <v>0</v>
      </c>
      <c r="C38" s="2">
        <v>13742</v>
      </c>
      <c r="D38" s="2">
        <v>13742</v>
      </c>
      <c r="E38" s="2">
        <v>13742</v>
      </c>
      <c r="F38" s="2">
        <v>13742</v>
      </c>
      <c r="G38" s="2">
        <v>13742</v>
      </c>
      <c r="H38" s="2">
        <v>13742</v>
      </c>
      <c r="I38" s="2">
        <v>13742</v>
      </c>
      <c r="J38" s="2">
        <v>13742</v>
      </c>
      <c r="K38" s="2">
        <v>13742</v>
      </c>
      <c r="L38" s="2">
        <v>13742</v>
      </c>
      <c r="AO38" s="251" t="s">
        <v>2677</v>
      </c>
      <c r="AP38" s="252" t="e">
        <f>LEFT(MID(#REF!,FIND("(",#REF!)+1,LEN(#REF!)),FIND(")",MID(#REF!,FIND("(",#REF!)+1,LEN(#REF!)))-1)</f>
        <v>#REF!</v>
      </c>
      <c r="AQ38" s="252">
        <f>BW8</f>
        <v>0</v>
      </c>
      <c r="AR38" s="252" t="s">
        <v>2678</v>
      </c>
      <c r="AS38" s="253"/>
      <c r="AT38" s="253"/>
      <c r="AU38" s="254"/>
      <c r="AV38" s="241" t="s">
        <v>2679</v>
      </c>
      <c r="AW38" s="255">
        <f>AS35</f>
        <v>6</v>
      </c>
    </row>
    <row r="39" spans="1:52" ht="15" thickBot="1" x14ac:dyDescent="0.4">
      <c r="AU39" s="251"/>
      <c r="AV39" s="252" t="s">
        <v>2680</v>
      </c>
      <c r="AW39" s="256">
        <f>SUM(AW37:AW38)</f>
        <v>39</v>
      </c>
    </row>
    <row r="42" spans="1:52" x14ac:dyDescent="0.35">
      <c r="A42" t="s">
        <v>0</v>
      </c>
      <c r="B42" t="s">
        <v>0</v>
      </c>
      <c r="C42" t="s">
        <v>0</v>
      </c>
      <c r="D42" t="s">
        <v>0</v>
      </c>
    </row>
    <row r="43" spans="1:52" x14ac:dyDescent="0.35">
      <c r="A43" t="s">
        <v>0</v>
      </c>
      <c r="B43" t="s">
        <v>0</v>
      </c>
      <c r="C43" t="s">
        <v>0</v>
      </c>
      <c r="D43" t="s">
        <v>0</v>
      </c>
    </row>
    <row r="44" spans="1:52" x14ac:dyDescent="0.35">
      <c r="A44" t="s">
        <v>0</v>
      </c>
      <c r="B44" t="s">
        <v>0</v>
      </c>
      <c r="C44" t="s">
        <v>0</v>
      </c>
      <c r="D44" t="s">
        <v>0</v>
      </c>
    </row>
    <row r="45" spans="1:52" x14ac:dyDescent="0.35">
      <c r="A45" t="s">
        <v>0</v>
      </c>
      <c r="B45" t="s">
        <v>0</v>
      </c>
      <c r="C45" t="s">
        <v>0</v>
      </c>
      <c r="D45" t="s">
        <v>0</v>
      </c>
    </row>
    <row r="46" spans="1:52" x14ac:dyDescent="0.35">
      <c r="A46" t="s">
        <v>0</v>
      </c>
      <c r="B46" t="s">
        <v>0</v>
      </c>
      <c r="C46" t="s">
        <v>0</v>
      </c>
      <c r="D46" t="s">
        <v>0</v>
      </c>
    </row>
    <row r="47" spans="1:52" x14ac:dyDescent="0.35">
      <c r="A47" t="s">
        <v>0</v>
      </c>
      <c r="B47" t="s">
        <v>0</v>
      </c>
      <c r="C47" t="s">
        <v>0</v>
      </c>
      <c r="D47" t="s">
        <v>0</v>
      </c>
    </row>
    <row r="48" spans="1:52" x14ac:dyDescent="0.35">
      <c r="A48" t="s">
        <v>0</v>
      </c>
      <c r="B48" t="s">
        <v>0</v>
      </c>
      <c r="C48" t="s">
        <v>0</v>
      </c>
      <c r="D48" t="s">
        <v>0</v>
      </c>
    </row>
    <row r="49" spans="1:37" x14ac:dyDescent="0.35">
      <c r="A49" s="291" t="s">
        <v>49</v>
      </c>
      <c r="B49" s="291" t="s">
        <v>2</v>
      </c>
      <c r="C49" s="291" t="s">
        <v>3</v>
      </c>
      <c r="D49" t="s">
        <v>4</v>
      </c>
    </row>
    <row r="50" spans="1:37" x14ac:dyDescent="0.35">
      <c r="A50" s="291" t="s">
        <v>0</v>
      </c>
      <c r="B50" s="291" t="s">
        <v>0</v>
      </c>
      <c r="C50" s="291" t="s">
        <v>17</v>
      </c>
      <c r="D50" t="s">
        <v>982</v>
      </c>
      <c r="AB50" t="s">
        <v>2526</v>
      </c>
      <c r="AC50" t="s">
        <v>2525</v>
      </c>
      <c r="AD50" t="s">
        <v>2524</v>
      </c>
      <c r="AE50" t="s">
        <v>2523</v>
      </c>
      <c r="AF50" t="s">
        <v>759</v>
      </c>
      <c r="AG50" t="s">
        <v>2522</v>
      </c>
      <c r="AH50" t="s">
        <v>2521</v>
      </c>
      <c r="AI50" t="s">
        <v>2520</v>
      </c>
      <c r="AJ50" t="s">
        <v>2519</v>
      </c>
      <c r="AK50" t="s">
        <v>2518</v>
      </c>
    </row>
    <row r="51" spans="1:37" x14ac:dyDescent="0.35">
      <c r="A51" s="291" t="s">
        <v>983</v>
      </c>
      <c r="B51" s="291" t="s">
        <v>33</v>
      </c>
      <c r="C51" s="293">
        <v>1768</v>
      </c>
      <c r="D51" s="1">
        <v>157</v>
      </c>
      <c r="X51" t="str">
        <f>LEFT(MID(A51,FIND("(",A51)+1,LEN(A51)),FIND(")",MID(A51,FIND("(",A51)+1,LEN(A51)))-1)</f>
        <v>SF</v>
      </c>
      <c r="Z51" t="str">
        <f>Y52</f>
        <v>Elected</v>
      </c>
      <c r="AB51">
        <v>6</v>
      </c>
      <c r="AC51" s="238">
        <v>24678</v>
      </c>
      <c r="AD51" s="238">
        <f>AH51+AF51</f>
        <v>12567</v>
      </c>
      <c r="AE51" s="227">
        <f>SUM(AD51/AC51*100)</f>
        <v>50.92389982980793</v>
      </c>
      <c r="AF51">
        <v>134</v>
      </c>
      <c r="AG51" s="227">
        <f>SUM(AF51/AC51*100)</f>
        <v>0.54299375962395657</v>
      </c>
      <c r="AH51" s="238">
        <v>12433</v>
      </c>
      <c r="AI51">
        <v>8</v>
      </c>
      <c r="AJ51">
        <v>1</v>
      </c>
      <c r="AK51" s="227">
        <f>SUM(AJ51/AI51*100)</f>
        <v>12.5</v>
      </c>
    </row>
    <row r="52" spans="1:37" x14ac:dyDescent="0.35">
      <c r="A52" s="291" t="s">
        <v>0</v>
      </c>
      <c r="B52" s="291" t="s">
        <v>0</v>
      </c>
      <c r="C52" s="293">
        <v>1768</v>
      </c>
      <c r="D52" s="2">
        <v>1925</v>
      </c>
      <c r="Y52" t="str">
        <f>IF(EXACT(A51,UPPER(A51)),"Elected","Excluded")</f>
        <v>Elected</v>
      </c>
    </row>
    <row r="53" spans="1:37" x14ac:dyDescent="0.35">
      <c r="A53" s="291" t="s">
        <v>984</v>
      </c>
      <c r="B53" s="291" t="s">
        <v>33</v>
      </c>
      <c r="C53" s="293">
        <v>2410</v>
      </c>
      <c r="D53" s="1">
        <v>-633</v>
      </c>
      <c r="X53" t="str">
        <f t="shared" ref="X53" si="47">LEFT(MID(A53,FIND("(",A53)+1,LEN(A53)),FIND(")",MID(A53,FIND("(",A53)+1,LEN(A53)))-1)</f>
        <v>FF</v>
      </c>
      <c r="Z53" t="str">
        <f>Y54</f>
        <v>Elected</v>
      </c>
      <c r="AC53" t="s">
        <v>3692</v>
      </c>
      <c r="AD53" t="s">
        <v>3693</v>
      </c>
    </row>
    <row r="54" spans="1:37" x14ac:dyDescent="0.35">
      <c r="A54" s="291" t="s">
        <v>0</v>
      </c>
      <c r="B54" s="291" t="s">
        <v>0</v>
      </c>
      <c r="C54" s="293">
        <v>2410</v>
      </c>
      <c r="D54" s="2">
        <v>1777</v>
      </c>
      <c r="Y54" t="str">
        <f t="shared" ref="Y54" si="48">IF(EXACT(A53,UPPER(A53)),"Elected","Excluded")</f>
        <v>Elected</v>
      </c>
      <c r="AC54">
        <v>4</v>
      </c>
      <c r="AD54">
        <v>4</v>
      </c>
    </row>
    <row r="55" spans="1:37" x14ac:dyDescent="0.35">
      <c r="A55" s="291" t="s">
        <v>3071</v>
      </c>
      <c r="B55" s="291" t="s">
        <v>33</v>
      </c>
      <c r="C55" s="293">
        <v>2262</v>
      </c>
      <c r="D55" s="1">
        <v>0</v>
      </c>
      <c r="X55" t="str">
        <f t="shared" ref="X55" si="49">LEFT(MID(A55,FIND("(",A55)+1,LEN(A55)),FIND(")",MID(A55,FIND("(",A55)+1,LEN(A55)))-1)</f>
        <v>INDI</v>
      </c>
      <c r="Z55" t="str">
        <f t="shared" ref="Z55" si="50">Y56</f>
        <v>Elected</v>
      </c>
    </row>
    <row r="56" spans="1:37" x14ac:dyDescent="0.35">
      <c r="A56" s="291" t="s">
        <v>0</v>
      </c>
      <c r="B56" s="291" t="s">
        <v>0</v>
      </c>
      <c r="C56" s="293">
        <v>2262</v>
      </c>
      <c r="D56" s="2">
        <v>2262</v>
      </c>
      <c r="Y56" t="str">
        <f t="shared" ref="Y56" si="51">IF(EXACT(A55,UPPER(A55)),"Elected","Excluded")</f>
        <v>Elected</v>
      </c>
    </row>
    <row r="57" spans="1:37" x14ac:dyDescent="0.35">
      <c r="A57" s="291" t="s">
        <v>985</v>
      </c>
      <c r="B57" s="291" t="s">
        <v>33</v>
      </c>
      <c r="C57" s="293">
        <v>1784</v>
      </c>
      <c r="D57" s="1">
        <v>0</v>
      </c>
      <c r="X57" t="str">
        <f t="shared" ref="X57" si="52">LEFT(MID(A57,FIND("(",A57)+1,LEN(A57)),FIND(")",MID(A57,FIND("(",A57)+1,LEN(A57)))-1)</f>
        <v>FG</v>
      </c>
      <c r="Z57" t="str">
        <f t="shared" ref="Z57" si="53">Y58</f>
        <v>Elected</v>
      </c>
    </row>
    <row r="58" spans="1:37" x14ac:dyDescent="0.35">
      <c r="A58" s="291" t="s">
        <v>0</v>
      </c>
      <c r="B58" s="291" t="s">
        <v>0</v>
      </c>
      <c r="C58" s="293">
        <v>1784</v>
      </c>
      <c r="D58" s="2">
        <v>1784</v>
      </c>
      <c r="Y58" t="str">
        <f t="shared" ref="Y58" si="54">IF(EXACT(A57,UPPER(A57)),"Elected","Excluded")</f>
        <v>Elected</v>
      </c>
    </row>
    <row r="59" spans="1:37" x14ac:dyDescent="0.35">
      <c r="A59" s="291" t="s">
        <v>986</v>
      </c>
      <c r="B59" s="291" t="s">
        <v>33</v>
      </c>
      <c r="C59" s="293">
        <v>1561</v>
      </c>
      <c r="D59" s="1">
        <v>392</v>
      </c>
      <c r="X59" t="str">
        <f t="shared" ref="X59" si="55">LEFT(MID(A59,FIND("(",A59)+1,LEN(A59)),FIND(")",MID(A59,FIND("(",A59)+1,LEN(A59)))-1)</f>
        <v>FG</v>
      </c>
      <c r="Z59" t="str">
        <f>Y60</f>
        <v>Elected</v>
      </c>
    </row>
    <row r="60" spans="1:37" x14ac:dyDescent="0.35">
      <c r="A60" s="291" t="s">
        <v>0</v>
      </c>
      <c r="B60" s="291" t="s">
        <v>0</v>
      </c>
      <c r="C60" s="293">
        <v>1561</v>
      </c>
      <c r="D60" s="2">
        <v>1953</v>
      </c>
      <c r="Y60" t="str">
        <f t="shared" ref="Y60" si="56">IF(EXACT(A59,UPPER(A59)),"Elected","Excluded")</f>
        <v>Elected</v>
      </c>
    </row>
    <row r="61" spans="1:37" x14ac:dyDescent="0.35">
      <c r="A61" s="291" t="s">
        <v>987</v>
      </c>
      <c r="B61" s="291" t="s">
        <v>33</v>
      </c>
      <c r="C61" s="293">
        <v>229</v>
      </c>
      <c r="D61" s="1">
        <v>51</v>
      </c>
      <c r="X61" t="str">
        <f t="shared" ref="X61" si="57">LEFT(MID(A61,FIND("(",A61)+1,LEN(A61)),FIND(")",MID(A61,FIND("(",A61)+1,LEN(A61)))-1)</f>
        <v>SF</v>
      </c>
      <c r="Z61" t="str">
        <f t="shared" ref="Z61" si="58">Y62</f>
        <v>Excluded</v>
      </c>
    </row>
    <row r="62" spans="1:37" x14ac:dyDescent="0.35">
      <c r="A62" s="291" t="s">
        <v>0</v>
      </c>
      <c r="B62" s="291" t="s">
        <v>0</v>
      </c>
      <c r="C62" s="293">
        <v>229</v>
      </c>
      <c r="D62" s="2">
        <v>280</v>
      </c>
      <c r="Y62" t="str">
        <f t="shared" ref="Y62" si="59">IF(EXACT(A61,UPPER(A61)),"Elected","Excluded")</f>
        <v>Excluded</v>
      </c>
    </row>
    <row r="63" spans="1:37" x14ac:dyDescent="0.35">
      <c r="A63" s="291" t="s">
        <v>988</v>
      </c>
      <c r="B63" s="291" t="s">
        <v>33</v>
      </c>
      <c r="C63" s="293">
        <v>364</v>
      </c>
      <c r="D63" s="1">
        <v>33</v>
      </c>
      <c r="X63" t="str">
        <f t="shared" ref="X63" si="60">LEFT(MID(A63,FIND("(",A63)+1,LEN(A63)),FIND(")",MID(A63,FIND("(",A63)+1,LEN(A63)))-1)</f>
        <v>PBP</v>
      </c>
      <c r="Z63" t="str">
        <f t="shared" ref="Z63" si="61">Y64</f>
        <v>Excluded</v>
      </c>
    </row>
    <row r="64" spans="1:37" x14ac:dyDescent="0.35">
      <c r="A64" s="291" t="s">
        <v>0</v>
      </c>
      <c r="B64" s="291" t="s">
        <v>0</v>
      </c>
      <c r="C64" s="293">
        <v>364</v>
      </c>
      <c r="D64" s="2">
        <v>397</v>
      </c>
      <c r="Y64" t="str">
        <f t="shared" ref="Y64" si="62">IF(EXACT(A63,UPPER(A63)),"Elected","Excluded")</f>
        <v>Excluded</v>
      </c>
    </row>
    <row r="65" spans="1:26" x14ac:dyDescent="0.35">
      <c r="A65" s="291" t="s">
        <v>3047</v>
      </c>
      <c r="B65" s="291" t="s">
        <v>31</v>
      </c>
      <c r="C65" s="293">
        <v>2055</v>
      </c>
      <c r="D65" s="1">
        <v>0</v>
      </c>
      <c r="X65" t="str">
        <f t="shared" ref="X65" si="63">LEFT(MID(A65,FIND("(",A65)+1,LEN(A65)),FIND(")",MID(A65,FIND("(",A65)+1,LEN(A65)))-1)</f>
        <v>NON-P</v>
      </c>
      <c r="Z65" t="str">
        <f t="shared" ref="Z65" si="64">Y66</f>
        <v>Elected</v>
      </c>
    </row>
    <row r="66" spans="1:26" x14ac:dyDescent="0.35">
      <c r="A66" s="291" t="s">
        <v>0</v>
      </c>
      <c r="B66" s="291" t="s">
        <v>0</v>
      </c>
      <c r="C66" s="293">
        <v>2055</v>
      </c>
      <c r="D66" s="2">
        <v>2055</v>
      </c>
      <c r="Y66" t="str">
        <f t="shared" ref="Y66" si="65">IF(EXACT(A65,UPPER(A65)),"Elected","Excluded")</f>
        <v>Elected</v>
      </c>
    </row>
    <row r="67" spans="1:26" x14ac:dyDescent="0.35">
      <c r="A67" s="291" t="s">
        <v>47</v>
      </c>
      <c r="B67" s="291" t="s">
        <v>0</v>
      </c>
      <c r="C67" s="292">
        <v>0</v>
      </c>
      <c r="D67" s="1">
        <f>(D51+D53+D55+D57+D59+D61+D63+D65)*(-1)</f>
        <v>0</v>
      </c>
    </row>
    <row r="68" spans="1:26" x14ac:dyDescent="0.35">
      <c r="A68" s="291" t="s">
        <v>0</v>
      </c>
      <c r="B68" s="291" t="s">
        <v>0</v>
      </c>
      <c r="C68" s="293">
        <v>0</v>
      </c>
      <c r="D68" s="2">
        <v>0</v>
      </c>
    </row>
    <row r="69" spans="1:26" x14ac:dyDescent="0.35">
      <c r="A69" t="s">
        <v>48</v>
      </c>
      <c r="B69" t="s">
        <v>0</v>
      </c>
      <c r="C69" s="2">
        <v>12433</v>
      </c>
      <c r="D69" s="2">
        <v>12433</v>
      </c>
    </row>
    <row r="73" spans="1:26" x14ac:dyDescent="0.3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</row>
    <row r="74" spans="1:26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</row>
    <row r="75" spans="1:26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</row>
    <row r="76" spans="1:26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</row>
    <row r="77" spans="1:26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</row>
    <row r="78" spans="1:26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</row>
    <row r="79" spans="1:26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</row>
    <row r="80" spans="1:26" x14ac:dyDescent="0.35">
      <c r="A80" s="291" t="s">
        <v>49</v>
      </c>
      <c r="B80" s="291" t="s">
        <v>2</v>
      </c>
      <c r="C80" s="291" t="s">
        <v>3</v>
      </c>
      <c r="D80" t="s">
        <v>4</v>
      </c>
      <c r="E80" t="s">
        <v>5</v>
      </c>
      <c r="F80" t="s">
        <v>6</v>
      </c>
    </row>
    <row r="81" spans="1:37" x14ac:dyDescent="0.35">
      <c r="A81" s="291" t="s">
        <v>0</v>
      </c>
      <c r="B81" s="291" t="s">
        <v>0</v>
      </c>
      <c r="C81" s="291" t="s">
        <v>17</v>
      </c>
      <c r="D81" t="s">
        <v>989</v>
      </c>
      <c r="E81" t="s">
        <v>990</v>
      </c>
      <c r="F81" t="s">
        <v>991</v>
      </c>
      <c r="AB81" t="s">
        <v>2526</v>
      </c>
      <c r="AC81" t="s">
        <v>2525</v>
      </c>
      <c r="AD81" t="s">
        <v>2524</v>
      </c>
      <c r="AE81" t="s">
        <v>2523</v>
      </c>
      <c r="AF81" t="s">
        <v>759</v>
      </c>
      <c r="AG81" t="s">
        <v>2522</v>
      </c>
      <c r="AH81" t="s">
        <v>2521</v>
      </c>
      <c r="AI81" t="s">
        <v>2520</v>
      </c>
      <c r="AJ81" t="s">
        <v>2519</v>
      </c>
      <c r="AK81" t="s">
        <v>2518</v>
      </c>
    </row>
    <row r="82" spans="1:37" x14ac:dyDescent="0.35">
      <c r="A82" s="291" t="s">
        <v>3048</v>
      </c>
      <c r="B82" s="291" t="s">
        <v>33</v>
      </c>
      <c r="C82" s="293">
        <v>67</v>
      </c>
      <c r="D82" s="1">
        <v>4</v>
      </c>
      <c r="E82" s="1">
        <v>-71</v>
      </c>
      <c r="F82" s="1">
        <v>0</v>
      </c>
      <c r="X82" t="str">
        <f>LEFT(MID(A82,FIND("(",A82)+1,LEN(A82)),FIND(")",MID(A82,FIND("(",A82)+1,LEN(A82)))-1)</f>
        <v>NON-P</v>
      </c>
      <c r="Z82" t="str">
        <f>Y83</f>
        <v>Excluded</v>
      </c>
      <c r="AA82" t="s">
        <v>2860</v>
      </c>
      <c r="AB82">
        <v>4</v>
      </c>
      <c r="AC82" s="238">
        <v>19718</v>
      </c>
      <c r="AD82" s="238">
        <f>AH82+AF82</f>
        <v>8051</v>
      </c>
      <c r="AE82" s="227">
        <f>SUM(AD82/AC82*100)</f>
        <v>40.830713054062279</v>
      </c>
      <c r="AF82">
        <v>97</v>
      </c>
      <c r="AG82" s="227">
        <f>SUM(AF82/AC82*100)</f>
        <v>0.49193630185617204</v>
      </c>
      <c r="AH82" s="238">
        <v>7954</v>
      </c>
      <c r="AI82">
        <v>8</v>
      </c>
      <c r="AJ82">
        <v>1</v>
      </c>
      <c r="AK82" s="227">
        <f>SUM(AJ82/AI82*100)</f>
        <v>12.5</v>
      </c>
    </row>
    <row r="83" spans="1:37" x14ac:dyDescent="0.35">
      <c r="A83" s="291" t="s">
        <v>0</v>
      </c>
      <c r="B83" s="291" t="s">
        <v>0</v>
      </c>
      <c r="C83" s="293">
        <v>67</v>
      </c>
      <c r="D83" s="2">
        <v>71</v>
      </c>
      <c r="E83" s="2">
        <v>0</v>
      </c>
      <c r="F83" s="2">
        <v>0</v>
      </c>
      <c r="Y83" t="str">
        <f>IF(EXACT(A82,UPPER(A82)),"Elected","Excluded")</f>
        <v>Excluded</v>
      </c>
    </row>
    <row r="84" spans="1:37" x14ac:dyDescent="0.35">
      <c r="A84" s="291" t="s">
        <v>3049</v>
      </c>
      <c r="B84" s="291" t="s">
        <v>33</v>
      </c>
      <c r="C84" s="293">
        <v>905</v>
      </c>
      <c r="D84" s="1">
        <v>15</v>
      </c>
      <c r="E84" s="1">
        <v>53</v>
      </c>
      <c r="F84" s="1">
        <v>144</v>
      </c>
      <c r="X84" t="str">
        <f t="shared" ref="X84" si="66">LEFT(MID(A84,FIND("(",A84)+1,LEN(A84)),FIND(")",MID(A84,FIND("(",A84)+1,LEN(A84)))-1)</f>
        <v>NON-P</v>
      </c>
      <c r="Z84" t="str">
        <f>Y85</f>
        <v>Excluded</v>
      </c>
      <c r="AC84" t="s">
        <v>3692</v>
      </c>
      <c r="AD84" t="s">
        <v>3693</v>
      </c>
    </row>
    <row r="85" spans="1:37" x14ac:dyDescent="0.35">
      <c r="A85" s="291" t="s">
        <v>0</v>
      </c>
      <c r="B85" s="291" t="s">
        <v>0</v>
      </c>
      <c r="C85" s="293">
        <v>905</v>
      </c>
      <c r="D85" s="2">
        <v>920</v>
      </c>
      <c r="E85" s="2">
        <v>973</v>
      </c>
      <c r="F85" s="2">
        <v>1117</v>
      </c>
      <c r="Y85" t="str">
        <f t="shared" ref="Y85" si="67">IF(EXACT(A84,UPPER(A84)),"Elected","Excluded")</f>
        <v>Excluded</v>
      </c>
      <c r="AC85">
        <v>3</v>
      </c>
      <c r="AD85">
        <v>3</v>
      </c>
    </row>
    <row r="86" spans="1:37" x14ac:dyDescent="0.35">
      <c r="A86" s="291" t="s">
        <v>3065</v>
      </c>
      <c r="B86" s="291" t="s">
        <v>33</v>
      </c>
      <c r="C86" s="293">
        <v>248</v>
      </c>
      <c r="D86" s="1">
        <v>7</v>
      </c>
      <c r="E86" s="1">
        <v>-255</v>
      </c>
      <c r="F86" s="1">
        <v>0</v>
      </c>
      <c r="X86" t="str">
        <f t="shared" ref="X86" si="68">LEFT(MID(A86,FIND("(",A86)+1,LEN(A86)),FIND(")",MID(A86,FIND("(",A86)+1,LEN(A86)))-1)</f>
        <v>GRN</v>
      </c>
      <c r="Z86" t="str">
        <f t="shared" ref="Z86" si="69">Y87</f>
        <v>Excluded</v>
      </c>
    </row>
    <row r="87" spans="1:37" x14ac:dyDescent="0.35">
      <c r="A87" s="291" t="s">
        <v>0</v>
      </c>
      <c r="B87" s="291" t="s">
        <v>0</v>
      </c>
      <c r="C87" s="293">
        <v>248</v>
      </c>
      <c r="D87" s="2">
        <v>255</v>
      </c>
      <c r="E87" s="2">
        <v>0</v>
      </c>
      <c r="F87" s="2">
        <v>0</v>
      </c>
      <c r="Y87" t="str">
        <f t="shared" ref="Y87" si="70">IF(EXACT(A86,UPPER(A86)),"Elected","Excluded")</f>
        <v>Excluded</v>
      </c>
    </row>
    <row r="88" spans="1:37" x14ac:dyDescent="0.35">
      <c r="A88" s="291" t="s">
        <v>992</v>
      </c>
      <c r="B88" s="291" t="s">
        <v>33</v>
      </c>
      <c r="C88" s="293">
        <v>591</v>
      </c>
      <c r="D88" s="1">
        <v>9</v>
      </c>
      <c r="E88" s="1">
        <v>71</v>
      </c>
      <c r="F88" s="1">
        <v>-671</v>
      </c>
      <c r="X88" t="str">
        <f t="shared" ref="X88" si="71">LEFT(MID(A88,FIND("(",A88)+1,LEN(A88)),FIND(")",MID(A88,FIND("(",A88)+1,LEN(A88)))-1)</f>
        <v>SF</v>
      </c>
      <c r="Z88" t="str">
        <f t="shared" ref="Z88" si="72">Y89</f>
        <v>Excluded</v>
      </c>
    </row>
    <row r="89" spans="1:37" x14ac:dyDescent="0.35">
      <c r="A89" s="291" t="s">
        <v>0</v>
      </c>
      <c r="B89" s="291" t="s">
        <v>0</v>
      </c>
      <c r="C89" s="293">
        <v>591</v>
      </c>
      <c r="D89" s="2">
        <v>600</v>
      </c>
      <c r="E89" s="2">
        <v>671</v>
      </c>
      <c r="F89" s="2">
        <v>0</v>
      </c>
      <c r="Y89" t="str">
        <f t="shared" ref="Y89" si="73">IF(EXACT(A88,UPPER(A88)),"Elected","Excluded")</f>
        <v>Excluded</v>
      </c>
    </row>
    <row r="90" spans="1:37" x14ac:dyDescent="0.35">
      <c r="A90" s="291" t="s">
        <v>993</v>
      </c>
      <c r="B90" s="291" t="s">
        <v>33</v>
      </c>
      <c r="C90" s="293">
        <v>1435</v>
      </c>
      <c r="D90" s="1">
        <v>21</v>
      </c>
      <c r="E90" s="1">
        <v>40</v>
      </c>
      <c r="F90" s="1">
        <v>167</v>
      </c>
      <c r="X90" t="str">
        <f t="shared" ref="X90" si="74">LEFT(MID(A90,FIND("(",A90)+1,LEN(A90)),FIND(")",MID(A90,FIND("(",A90)+1,LEN(A90)))-1)</f>
        <v>FF</v>
      </c>
      <c r="Z90" t="str">
        <f>Y91</f>
        <v>Elected</v>
      </c>
    </row>
    <row r="91" spans="1:37" x14ac:dyDescent="0.35">
      <c r="A91" s="291" t="s">
        <v>0</v>
      </c>
      <c r="B91" s="291" t="s">
        <v>0</v>
      </c>
      <c r="C91" s="293">
        <v>1435</v>
      </c>
      <c r="D91" s="2">
        <v>1456</v>
      </c>
      <c r="E91" s="2">
        <v>1496</v>
      </c>
      <c r="F91" s="2">
        <v>1663</v>
      </c>
      <c r="Y91" t="str">
        <f t="shared" ref="Y91" si="75">IF(EXACT(A90,UPPER(A90)),"Elected","Excluded")</f>
        <v>Elected</v>
      </c>
    </row>
    <row r="92" spans="1:37" x14ac:dyDescent="0.35">
      <c r="A92" s="291" t="s">
        <v>994</v>
      </c>
      <c r="B92" s="291" t="s">
        <v>31</v>
      </c>
      <c r="C92" s="293">
        <v>1425</v>
      </c>
      <c r="D92" s="1">
        <v>38</v>
      </c>
      <c r="E92" s="1">
        <v>109</v>
      </c>
      <c r="F92" s="1">
        <v>112</v>
      </c>
      <c r="X92" t="str">
        <f t="shared" ref="X92" si="76">LEFT(MID(A92,FIND("(",A92)+1,LEN(A92)),FIND(")",MID(A92,FIND("(",A92)+1,LEN(A92)))-1)</f>
        <v>FG</v>
      </c>
      <c r="Z92" t="str">
        <f t="shared" ref="Z92" si="77">Y93</f>
        <v>Elected</v>
      </c>
    </row>
    <row r="93" spans="1:37" x14ac:dyDescent="0.35">
      <c r="A93" s="291" t="s">
        <v>0</v>
      </c>
      <c r="B93" s="291" t="s">
        <v>0</v>
      </c>
      <c r="C93" s="293">
        <v>1425</v>
      </c>
      <c r="D93" s="2">
        <v>1463</v>
      </c>
      <c r="E93" s="2">
        <v>1572</v>
      </c>
      <c r="F93" s="2">
        <v>1684</v>
      </c>
      <c r="Y93" t="str">
        <f t="shared" ref="Y93" si="78">IF(EXACT(A92,UPPER(A92)),"Elected","Excluded")</f>
        <v>Elected</v>
      </c>
    </row>
    <row r="94" spans="1:37" x14ac:dyDescent="0.35">
      <c r="A94" s="291" t="s">
        <v>3076</v>
      </c>
      <c r="B94" s="291" t="s">
        <v>33</v>
      </c>
      <c r="C94" s="293">
        <v>1525</v>
      </c>
      <c r="D94" s="1">
        <v>73</v>
      </c>
      <c r="E94" s="1">
        <v>0</v>
      </c>
      <c r="F94" s="1">
        <v>0</v>
      </c>
      <c r="X94" t="str">
        <f t="shared" ref="X94" si="79">LEFT(MID(A94,FIND("(",A94)+1,LEN(A94)),FIND(")",MID(A94,FIND("(",A94)+1,LEN(A94)))-1)</f>
        <v>INDI</v>
      </c>
      <c r="Z94" t="str">
        <f t="shared" ref="Z94" si="80">Y95</f>
        <v>Elected</v>
      </c>
    </row>
    <row r="95" spans="1:37" x14ac:dyDescent="0.35">
      <c r="A95" s="291" t="s">
        <v>0</v>
      </c>
      <c r="B95" s="291" t="s">
        <v>0</v>
      </c>
      <c r="C95" s="293">
        <v>1525</v>
      </c>
      <c r="D95" s="2">
        <v>1598</v>
      </c>
      <c r="E95" s="2">
        <v>1598</v>
      </c>
      <c r="F95" s="2">
        <v>1598</v>
      </c>
      <c r="Y95" t="str">
        <f t="shared" ref="Y95" si="81">IF(EXACT(A94,UPPER(A94)),"Elected","Excluded")</f>
        <v>Elected</v>
      </c>
    </row>
    <row r="96" spans="1:37" x14ac:dyDescent="0.35">
      <c r="A96" s="291" t="s">
        <v>3050</v>
      </c>
      <c r="B96" s="291" t="s">
        <v>33</v>
      </c>
      <c r="C96" s="293">
        <v>1758</v>
      </c>
      <c r="D96" s="1">
        <v>-167</v>
      </c>
      <c r="E96" s="1">
        <v>0</v>
      </c>
      <c r="F96" s="1">
        <v>0</v>
      </c>
      <c r="X96" t="str">
        <f t="shared" ref="X96" si="82">LEFT(MID(A96,FIND("(",A96)+1,LEN(A96)),FIND(")",MID(A96,FIND("(",A96)+1,LEN(A96)))-1)</f>
        <v>NON-P</v>
      </c>
      <c r="Z96" t="str">
        <f t="shared" ref="Z96" si="83">Y97</f>
        <v>Elected</v>
      </c>
    </row>
    <row r="97" spans="1:37" x14ac:dyDescent="0.35">
      <c r="A97" s="291" t="s">
        <v>0</v>
      </c>
      <c r="B97" s="291" t="s">
        <v>0</v>
      </c>
      <c r="C97" s="293">
        <v>1758</v>
      </c>
      <c r="D97" s="2">
        <v>1591</v>
      </c>
      <c r="E97" s="2">
        <v>1591</v>
      </c>
      <c r="F97" s="2">
        <v>1591</v>
      </c>
      <c r="Y97" t="str">
        <f t="shared" ref="Y97" si="84">IF(EXACT(A96,UPPER(A96)),"Elected","Excluded")</f>
        <v>Elected</v>
      </c>
    </row>
    <row r="98" spans="1:37" x14ac:dyDescent="0.35">
      <c r="A98" s="291" t="s">
        <v>47</v>
      </c>
      <c r="B98" s="291" t="s">
        <v>0</v>
      </c>
      <c r="C98" s="292">
        <v>0</v>
      </c>
      <c r="D98" s="1">
        <f>(D82+D84+D86+D88+D90+D92+D94+D96)*(-1)</f>
        <v>0</v>
      </c>
      <c r="E98" s="1">
        <f>(E82+E84+E86+E88+E90+E92+E94+E96)*(-1)</f>
        <v>53</v>
      </c>
      <c r="F98" s="1">
        <f>(F82+F84+F86+F88+F90+F92+F94+F96)*(-1)</f>
        <v>248</v>
      </c>
    </row>
    <row r="99" spans="1:37" x14ac:dyDescent="0.35">
      <c r="A99" s="291" t="s">
        <v>0</v>
      </c>
      <c r="B99" s="291" t="s">
        <v>0</v>
      </c>
      <c r="C99" s="293">
        <v>0</v>
      </c>
      <c r="D99" s="2">
        <v>0</v>
      </c>
      <c r="E99" s="2">
        <v>53</v>
      </c>
      <c r="F99" s="2">
        <v>301</v>
      </c>
    </row>
    <row r="100" spans="1:37" x14ac:dyDescent="0.35">
      <c r="A100" t="s">
        <v>48</v>
      </c>
      <c r="B100" t="s">
        <v>0</v>
      </c>
      <c r="C100" s="2">
        <v>7954</v>
      </c>
      <c r="D100" s="2">
        <v>7954</v>
      </c>
      <c r="E100" s="2">
        <v>7954</v>
      </c>
      <c r="F100" s="2">
        <v>7954</v>
      </c>
    </row>
    <row r="104" spans="1:3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</row>
    <row r="105" spans="1:3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</row>
    <row r="106" spans="1:3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</row>
    <row r="107" spans="1:3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</row>
    <row r="108" spans="1:3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</row>
    <row r="109" spans="1:3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</row>
    <row r="110" spans="1:3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</row>
    <row r="111" spans="1:37" x14ac:dyDescent="0.35">
      <c r="A111" s="291" t="s">
        <v>243</v>
      </c>
      <c r="B111" s="291" t="s">
        <v>2</v>
      </c>
      <c r="C111" s="291" t="s">
        <v>3</v>
      </c>
      <c r="D111" t="s">
        <v>4</v>
      </c>
      <c r="E111" t="s">
        <v>5</v>
      </c>
      <c r="F111" t="s">
        <v>6</v>
      </c>
      <c r="G111" t="s">
        <v>7</v>
      </c>
      <c r="H111" t="s">
        <v>8</v>
      </c>
      <c r="I111" t="s">
        <v>9</v>
      </c>
      <c r="J111" t="s">
        <v>10</v>
      </c>
      <c r="K111" t="s">
        <v>11</v>
      </c>
      <c r="L111" t="s">
        <v>12</v>
      </c>
    </row>
    <row r="112" spans="1:37" x14ac:dyDescent="0.35">
      <c r="A112" s="291" t="s">
        <v>0</v>
      </c>
      <c r="B112" s="291" t="s">
        <v>0</v>
      </c>
      <c r="C112" s="291" t="s">
        <v>17</v>
      </c>
      <c r="D112" t="s">
        <v>995</v>
      </c>
      <c r="E112" t="s">
        <v>996</v>
      </c>
      <c r="F112" t="s">
        <v>997</v>
      </c>
      <c r="G112" t="s">
        <v>998</v>
      </c>
      <c r="H112" t="s">
        <v>999</v>
      </c>
      <c r="I112" t="s">
        <v>1000</v>
      </c>
      <c r="J112" t="s">
        <v>1001</v>
      </c>
      <c r="K112" t="s">
        <v>1002</v>
      </c>
      <c r="L112" t="s">
        <v>1003</v>
      </c>
      <c r="AB112" t="s">
        <v>2526</v>
      </c>
      <c r="AC112" t="s">
        <v>2525</v>
      </c>
      <c r="AD112" t="s">
        <v>2524</v>
      </c>
      <c r="AE112" t="s">
        <v>2523</v>
      </c>
      <c r="AF112" t="s">
        <v>759</v>
      </c>
      <c r="AG112" t="s">
        <v>2522</v>
      </c>
      <c r="AH112" t="s">
        <v>2521</v>
      </c>
      <c r="AI112" t="s">
        <v>2520</v>
      </c>
      <c r="AJ112" t="s">
        <v>2519</v>
      </c>
      <c r="AK112" t="s">
        <v>2518</v>
      </c>
    </row>
    <row r="113" spans="1:37" x14ac:dyDescent="0.35">
      <c r="A113" s="291" t="s">
        <v>3051</v>
      </c>
      <c r="B113" s="291" t="s">
        <v>33</v>
      </c>
      <c r="C113" s="293">
        <v>33</v>
      </c>
      <c r="D113" s="1">
        <v>-33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X113" t="str">
        <f>LEFT(MID(A113,FIND("(",A113)+1,LEN(A113)),FIND(")",MID(A113,FIND("(",A113)+1,LEN(A113)))-1)</f>
        <v>NON-P</v>
      </c>
      <c r="Z113" t="str">
        <f>Y114</f>
        <v>Excluded</v>
      </c>
      <c r="AA113" t="s">
        <v>2860</v>
      </c>
      <c r="AB113">
        <v>5</v>
      </c>
      <c r="AC113" s="238">
        <v>14650</v>
      </c>
      <c r="AD113" s="238">
        <f>AH113+AF113</f>
        <v>9971</v>
      </c>
      <c r="AE113" s="227">
        <f>SUM(AD113/AC113*100)</f>
        <v>68.061433447098977</v>
      </c>
      <c r="AF113">
        <v>141</v>
      </c>
      <c r="AG113" s="227">
        <f>SUM(AF113/AC113*100)</f>
        <v>0.96245733788395904</v>
      </c>
      <c r="AH113" s="238">
        <v>9830</v>
      </c>
      <c r="AI113">
        <v>16</v>
      </c>
      <c r="AJ113">
        <v>2</v>
      </c>
      <c r="AK113" s="227">
        <f>SUM(AJ113/AI113*100)</f>
        <v>12.5</v>
      </c>
    </row>
    <row r="114" spans="1:37" x14ac:dyDescent="0.35">
      <c r="A114" s="291" t="s">
        <v>0</v>
      </c>
      <c r="B114" s="291" t="s">
        <v>0</v>
      </c>
      <c r="C114" s="293">
        <v>33</v>
      </c>
      <c r="D114" s="2">
        <v>0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Y114" t="str">
        <f>IF(EXACT(A113,UPPER(A113)),"Elected","Excluded")</f>
        <v>Excluded</v>
      </c>
    </row>
    <row r="115" spans="1:37" x14ac:dyDescent="0.35">
      <c r="A115" s="291" t="s">
        <v>1004</v>
      </c>
      <c r="B115" s="291" t="s">
        <v>33</v>
      </c>
      <c r="C115" s="293">
        <v>764</v>
      </c>
      <c r="D115" s="1">
        <v>8</v>
      </c>
      <c r="E115" s="1">
        <v>53</v>
      </c>
      <c r="F115" s="1">
        <v>1</v>
      </c>
      <c r="G115" s="1">
        <v>18</v>
      </c>
      <c r="H115" s="1">
        <v>35</v>
      </c>
      <c r="I115" s="1">
        <v>74</v>
      </c>
      <c r="J115" s="1">
        <v>75</v>
      </c>
      <c r="K115" s="1">
        <v>28</v>
      </c>
      <c r="L115" s="1">
        <v>-1056</v>
      </c>
      <c r="X115" t="str">
        <f t="shared" ref="X115" si="85">LEFT(MID(A115,FIND("(",A115)+1,LEN(A115)),FIND(")",MID(A115,FIND("(",A115)+1,LEN(A115)))-1)</f>
        <v>FF</v>
      </c>
      <c r="Z115" t="str">
        <f>Y116</f>
        <v>Excluded</v>
      </c>
      <c r="AC115" t="s">
        <v>3692</v>
      </c>
      <c r="AD115" t="s">
        <v>3693</v>
      </c>
    </row>
    <row r="116" spans="1:37" x14ac:dyDescent="0.35">
      <c r="A116" s="291" t="s">
        <v>0</v>
      </c>
      <c r="B116" s="291" t="s">
        <v>0</v>
      </c>
      <c r="C116" s="293">
        <v>764</v>
      </c>
      <c r="D116" s="2">
        <v>772</v>
      </c>
      <c r="E116" s="2">
        <v>825</v>
      </c>
      <c r="F116" s="2">
        <v>826</v>
      </c>
      <c r="G116" s="2">
        <v>844</v>
      </c>
      <c r="H116" s="2">
        <v>879</v>
      </c>
      <c r="I116" s="2">
        <v>953</v>
      </c>
      <c r="J116" s="2">
        <v>1028</v>
      </c>
      <c r="K116" s="2">
        <v>1056</v>
      </c>
      <c r="L116" s="2">
        <v>0</v>
      </c>
      <c r="Y116" t="str">
        <f t="shared" ref="Y116" si="86">IF(EXACT(A115,UPPER(A115)),"Elected","Excluded")</f>
        <v>Excluded</v>
      </c>
      <c r="AC116">
        <v>5</v>
      </c>
      <c r="AD116">
        <v>3</v>
      </c>
    </row>
    <row r="117" spans="1:37" x14ac:dyDescent="0.35">
      <c r="A117" s="291" t="s">
        <v>3052</v>
      </c>
      <c r="B117" s="291" t="s">
        <v>33</v>
      </c>
      <c r="C117" s="293">
        <v>400</v>
      </c>
      <c r="D117" s="1">
        <v>17</v>
      </c>
      <c r="E117" s="1">
        <v>-417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X117" t="str">
        <f t="shared" ref="X117" si="87">LEFT(MID(A117,FIND("(",A117)+1,LEN(A117)),FIND(")",MID(A117,FIND("(",A117)+1,LEN(A117)))-1)</f>
        <v>NON-P</v>
      </c>
      <c r="Z117" t="str">
        <f t="shared" ref="Z117" si="88">Y118</f>
        <v>Excluded</v>
      </c>
    </row>
    <row r="118" spans="1:37" x14ac:dyDescent="0.35">
      <c r="A118" s="291" t="s">
        <v>0</v>
      </c>
      <c r="B118" s="291" t="s">
        <v>0</v>
      </c>
      <c r="C118" s="293">
        <v>400</v>
      </c>
      <c r="D118" s="2">
        <v>417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Y118" t="str">
        <f t="shared" ref="Y118" si="89">IF(EXACT(A117,UPPER(A117)),"Elected","Excluded")</f>
        <v>Excluded</v>
      </c>
    </row>
    <row r="119" spans="1:37" x14ac:dyDescent="0.35">
      <c r="A119" s="291" t="s">
        <v>3053</v>
      </c>
      <c r="B119" s="291" t="s">
        <v>33</v>
      </c>
      <c r="C119" s="293">
        <v>974</v>
      </c>
      <c r="D119" s="1">
        <v>29</v>
      </c>
      <c r="E119" s="1">
        <v>40</v>
      </c>
      <c r="F119" s="1">
        <v>0</v>
      </c>
      <c r="G119" s="1">
        <v>47</v>
      </c>
      <c r="H119" s="1">
        <v>56</v>
      </c>
      <c r="I119" s="1">
        <v>132</v>
      </c>
      <c r="J119" s="1">
        <v>105</v>
      </c>
      <c r="K119" s="1">
        <v>19</v>
      </c>
      <c r="L119" s="1">
        <v>194</v>
      </c>
      <c r="X119" t="str">
        <f t="shared" ref="X119" si="90">LEFT(MID(A119,FIND("(",A119)+1,LEN(A119)),FIND(")",MID(A119,FIND("(",A119)+1,LEN(A119)))-1)</f>
        <v>NON-P</v>
      </c>
      <c r="Z119" t="str">
        <f t="shared" ref="Z119" si="91">Y120</f>
        <v>Elected</v>
      </c>
      <c r="AA119" t="s">
        <v>2860</v>
      </c>
    </row>
    <row r="120" spans="1:37" x14ac:dyDescent="0.35">
      <c r="A120" s="291" t="s">
        <v>0</v>
      </c>
      <c r="B120" s="291" t="s">
        <v>0</v>
      </c>
      <c r="C120" s="293">
        <v>974</v>
      </c>
      <c r="D120" s="2">
        <v>1003</v>
      </c>
      <c r="E120" s="2">
        <v>1043</v>
      </c>
      <c r="F120" s="2">
        <v>1043</v>
      </c>
      <c r="G120" s="2">
        <v>1090</v>
      </c>
      <c r="H120" s="2">
        <v>1146</v>
      </c>
      <c r="I120" s="2">
        <v>1278</v>
      </c>
      <c r="J120" s="2">
        <v>1383</v>
      </c>
      <c r="K120" s="2">
        <v>1402</v>
      </c>
      <c r="L120" s="2">
        <v>1596</v>
      </c>
      <c r="Y120" t="str">
        <f t="shared" ref="Y120" si="92">IF(EXACT(A119,UPPER(A119)),"Elected","Excluded")</f>
        <v>Elected</v>
      </c>
    </row>
    <row r="121" spans="1:37" x14ac:dyDescent="0.35">
      <c r="A121" s="291" t="s">
        <v>3072</v>
      </c>
      <c r="B121" s="291" t="s">
        <v>33</v>
      </c>
      <c r="C121" s="293">
        <v>708</v>
      </c>
      <c r="D121" s="1">
        <v>28</v>
      </c>
      <c r="E121" s="1">
        <v>78</v>
      </c>
      <c r="F121" s="1">
        <v>2</v>
      </c>
      <c r="G121" s="1">
        <v>22</v>
      </c>
      <c r="H121" s="1">
        <v>140</v>
      </c>
      <c r="I121" s="1">
        <v>119</v>
      </c>
      <c r="J121" s="1">
        <v>30</v>
      </c>
      <c r="K121" s="1">
        <v>4</v>
      </c>
      <c r="L121" s="1">
        <v>248</v>
      </c>
      <c r="X121" t="str">
        <f t="shared" ref="X121" si="93">LEFT(MID(A121,FIND("(",A121)+1,LEN(A121)),FIND(")",MID(A121,FIND("(",A121)+1,LEN(A121)))-1)</f>
        <v>INDI</v>
      </c>
      <c r="Z121" t="str">
        <f>Y122</f>
        <v>Elected</v>
      </c>
    </row>
    <row r="122" spans="1:37" x14ac:dyDescent="0.35">
      <c r="A122" s="291" t="s">
        <v>0</v>
      </c>
      <c r="B122" s="291" t="s">
        <v>0</v>
      </c>
      <c r="C122" s="293">
        <v>708</v>
      </c>
      <c r="D122" s="2">
        <v>736</v>
      </c>
      <c r="E122" s="2">
        <v>814</v>
      </c>
      <c r="F122" s="2">
        <v>816</v>
      </c>
      <c r="G122" s="2">
        <v>838</v>
      </c>
      <c r="H122" s="2">
        <v>978</v>
      </c>
      <c r="I122" s="2">
        <v>1097</v>
      </c>
      <c r="J122" s="2">
        <v>1127</v>
      </c>
      <c r="K122" s="2">
        <v>1131</v>
      </c>
      <c r="L122" s="2">
        <v>1379</v>
      </c>
      <c r="Y122" t="str">
        <f t="shared" ref="Y122" si="94">IF(EXACT(A121,UPPER(A121)),"Elected","Excluded")</f>
        <v>Elected</v>
      </c>
    </row>
    <row r="123" spans="1:37" x14ac:dyDescent="0.35">
      <c r="A123" s="291" t="s">
        <v>1005</v>
      </c>
      <c r="B123" s="291" t="s">
        <v>33</v>
      </c>
      <c r="C123" s="293">
        <v>814</v>
      </c>
      <c r="D123" s="1">
        <v>4</v>
      </c>
      <c r="E123" s="1">
        <v>86</v>
      </c>
      <c r="F123" s="1">
        <v>0</v>
      </c>
      <c r="G123" s="1">
        <v>6</v>
      </c>
      <c r="H123" s="1">
        <v>64</v>
      </c>
      <c r="I123" s="1">
        <v>59</v>
      </c>
      <c r="J123" s="1">
        <v>28</v>
      </c>
      <c r="K123" s="1">
        <v>17</v>
      </c>
      <c r="L123" s="1">
        <v>294</v>
      </c>
      <c r="X123" t="str">
        <f t="shared" ref="X123" si="95">LEFT(MID(A123,FIND("(",A123)+1,LEN(A123)),FIND(")",MID(A123,FIND("(",A123)+1,LEN(A123)))-1)</f>
        <v>FF</v>
      </c>
      <c r="Z123" t="str">
        <f t="shared" ref="Z123" si="96">Y124</f>
        <v>Elected</v>
      </c>
    </row>
    <row r="124" spans="1:37" x14ac:dyDescent="0.35">
      <c r="A124" s="291" t="s">
        <v>0</v>
      </c>
      <c r="B124" s="291" t="s">
        <v>0</v>
      </c>
      <c r="C124" s="293">
        <v>814</v>
      </c>
      <c r="D124" s="2">
        <v>818</v>
      </c>
      <c r="E124" s="2">
        <v>904</v>
      </c>
      <c r="F124" s="2">
        <v>904</v>
      </c>
      <c r="G124" s="2">
        <v>910</v>
      </c>
      <c r="H124" s="2">
        <v>974</v>
      </c>
      <c r="I124" s="2">
        <v>1033</v>
      </c>
      <c r="J124" s="2">
        <v>1061</v>
      </c>
      <c r="K124" s="2">
        <v>1078</v>
      </c>
      <c r="L124" s="2">
        <v>1372</v>
      </c>
      <c r="Y124" t="str">
        <f t="shared" ref="Y124" si="97">IF(EXACT(A123,UPPER(A123)),"Elected","Excluded")</f>
        <v>Elected</v>
      </c>
    </row>
    <row r="125" spans="1:37" x14ac:dyDescent="0.35">
      <c r="A125" s="291" t="s">
        <v>1006</v>
      </c>
      <c r="B125" s="291" t="s">
        <v>33</v>
      </c>
      <c r="C125" s="293">
        <v>1350</v>
      </c>
      <c r="D125" s="1">
        <v>9</v>
      </c>
      <c r="E125" s="1">
        <v>63</v>
      </c>
      <c r="F125" s="1">
        <v>3</v>
      </c>
      <c r="G125" s="1">
        <v>38</v>
      </c>
      <c r="H125" s="1">
        <v>48</v>
      </c>
      <c r="I125" s="1">
        <v>74</v>
      </c>
      <c r="J125" s="1">
        <v>166</v>
      </c>
      <c r="K125" s="1">
        <v>-112</v>
      </c>
      <c r="L125" s="1">
        <v>0</v>
      </c>
      <c r="X125" t="str">
        <f t="shared" ref="X125" si="98">LEFT(MID(A125,FIND("(",A125)+1,LEN(A125)),FIND(")",MID(A125,FIND("(",A125)+1,LEN(A125)))-1)</f>
        <v>FG</v>
      </c>
      <c r="Z125" t="str">
        <f t="shared" ref="Z125" si="99">Y126</f>
        <v>Elected</v>
      </c>
    </row>
    <row r="126" spans="1:37" x14ac:dyDescent="0.35">
      <c r="A126" s="291" t="s">
        <v>0</v>
      </c>
      <c r="B126" s="291" t="s">
        <v>0</v>
      </c>
      <c r="C126" s="293">
        <v>1350</v>
      </c>
      <c r="D126" s="2">
        <v>1359</v>
      </c>
      <c r="E126" s="2">
        <v>1422</v>
      </c>
      <c r="F126" s="2">
        <v>1425</v>
      </c>
      <c r="G126" s="2">
        <v>1463</v>
      </c>
      <c r="H126" s="2">
        <v>1511</v>
      </c>
      <c r="I126" s="2">
        <v>1585</v>
      </c>
      <c r="J126" s="2">
        <v>1751</v>
      </c>
      <c r="K126" s="2">
        <v>1639</v>
      </c>
      <c r="L126" s="2">
        <v>1639</v>
      </c>
      <c r="Y126" t="str">
        <f t="shared" ref="Y126" si="100">IF(EXACT(A125,UPPER(A125)),"Elected","Excluded")</f>
        <v>Elected</v>
      </c>
    </row>
    <row r="127" spans="1:37" x14ac:dyDescent="0.35">
      <c r="A127" s="291" t="s">
        <v>3066</v>
      </c>
      <c r="B127" s="291" t="s">
        <v>33</v>
      </c>
      <c r="C127" s="293">
        <v>623</v>
      </c>
      <c r="D127" s="1">
        <v>4</v>
      </c>
      <c r="E127" s="1">
        <v>4</v>
      </c>
      <c r="F127" s="1">
        <v>0</v>
      </c>
      <c r="G127" s="1">
        <v>166</v>
      </c>
      <c r="H127" s="1">
        <v>17</v>
      </c>
      <c r="I127" s="1">
        <v>113</v>
      </c>
      <c r="J127" s="1">
        <v>-927</v>
      </c>
      <c r="K127" s="1">
        <v>0</v>
      </c>
      <c r="L127" s="1">
        <v>0</v>
      </c>
      <c r="X127" t="str">
        <f t="shared" ref="X127" si="101">LEFT(MID(A127,FIND("(",A127)+1,LEN(A127)),FIND(")",MID(A127,FIND("(",A127)+1,LEN(A127)))-1)</f>
        <v>GRN</v>
      </c>
      <c r="Z127" t="str">
        <f t="shared" ref="Z127" si="102">Y128</f>
        <v>Excluded</v>
      </c>
    </row>
    <row r="128" spans="1:37" x14ac:dyDescent="0.35">
      <c r="A128" s="291" t="s">
        <v>0</v>
      </c>
      <c r="B128" s="291" t="s">
        <v>0</v>
      </c>
      <c r="C128" s="293">
        <v>623</v>
      </c>
      <c r="D128" s="2">
        <v>627</v>
      </c>
      <c r="E128" s="2">
        <v>631</v>
      </c>
      <c r="F128" s="2">
        <v>631</v>
      </c>
      <c r="G128" s="2">
        <v>797</v>
      </c>
      <c r="H128" s="2">
        <v>814</v>
      </c>
      <c r="I128" s="2">
        <v>927</v>
      </c>
      <c r="J128" s="2">
        <v>0</v>
      </c>
      <c r="K128" s="2">
        <v>0</v>
      </c>
      <c r="L128" s="2">
        <v>0</v>
      </c>
      <c r="Y128" t="str">
        <f t="shared" ref="Y128" si="103">IF(EXACT(A127,UPPER(A127)),"Elected","Excluded")</f>
        <v>Excluded</v>
      </c>
    </row>
    <row r="129" spans="1:27" x14ac:dyDescent="0.35">
      <c r="A129" s="291" t="s">
        <v>1007</v>
      </c>
      <c r="B129" s="291" t="s">
        <v>33</v>
      </c>
      <c r="C129" s="293">
        <v>122</v>
      </c>
      <c r="D129" s="1">
        <v>-122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X129" t="str">
        <f t="shared" ref="X129" si="104">LEFT(MID(A129,FIND("(",A129)+1,LEN(A129)),FIND(")",MID(A129,FIND("(",A129)+1,LEN(A129)))-1)</f>
        <v>IFP</v>
      </c>
      <c r="Z129" t="str">
        <f t="shared" ref="Z129" si="105">Y130</f>
        <v>Excluded</v>
      </c>
    </row>
    <row r="130" spans="1:27" x14ac:dyDescent="0.35">
      <c r="A130" s="291" t="s">
        <v>0</v>
      </c>
      <c r="B130" s="291" t="s">
        <v>0</v>
      </c>
      <c r="C130" s="293">
        <v>122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Y130" t="str">
        <f t="shared" ref="Y130" si="106">IF(EXACT(A129,UPPER(A129)),"Elected","Excluded")</f>
        <v>Excluded</v>
      </c>
    </row>
    <row r="131" spans="1:27" x14ac:dyDescent="0.35">
      <c r="A131" s="291" t="s">
        <v>3054</v>
      </c>
      <c r="B131" s="291" t="s">
        <v>31</v>
      </c>
      <c r="C131" s="293">
        <v>435</v>
      </c>
      <c r="D131" s="1">
        <v>26</v>
      </c>
      <c r="E131" s="1">
        <v>9</v>
      </c>
      <c r="F131" s="1">
        <v>0</v>
      </c>
      <c r="G131" s="1">
        <v>-470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X131" t="str">
        <f t="shared" ref="X131" si="107">LEFT(MID(A131,FIND("(",A131)+1,LEN(A131)),FIND(")",MID(A131,FIND("(",A131)+1,LEN(A131)))-1)</f>
        <v>NON-P</v>
      </c>
      <c r="Z131" t="str">
        <f t="shared" ref="Z131" si="108">Y132</f>
        <v>Excluded</v>
      </c>
      <c r="AA131" t="s">
        <v>2860</v>
      </c>
    </row>
    <row r="132" spans="1:27" x14ac:dyDescent="0.35">
      <c r="A132" s="291" t="s">
        <v>0</v>
      </c>
      <c r="B132" s="291" t="s">
        <v>0</v>
      </c>
      <c r="C132" s="293">
        <v>435</v>
      </c>
      <c r="D132" s="2">
        <v>461</v>
      </c>
      <c r="E132" s="2">
        <v>470</v>
      </c>
      <c r="F132" s="2">
        <v>470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Y132" t="str">
        <f t="shared" ref="Y132" si="109">IF(EXACT(A131,UPPER(A131)),"Elected","Excluded")</f>
        <v>Excluded</v>
      </c>
    </row>
    <row r="133" spans="1:27" x14ac:dyDescent="0.35">
      <c r="A133" s="291" t="s">
        <v>3055</v>
      </c>
      <c r="B133" s="291" t="s">
        <v>33</v>
      </c>
      <c r="C133" s="293">
        <v>423</v>
      </c>
      <c r="D133" s="1">
        <v>19</v>
      </c>
      <c r="E133" s="1">
        <v>37</v>
      </c>
      <c r="F133" s="1">
        <v>2</v>
      </c>
      <c r="G133" s="1">
        <v>28</v>
      </c>
      <c r="H133" s="1">
        <v>-509</v>
      </c>
      <c r="I133" s="1">
        <v>0</v>
      </c>
      <c r="J133" s="1">
        <v>0</v>
      </c>
      <c r="K133" s="1">
        <v>0</v>
      </c>
      <c r="L133" s="1">
        <v>0</v>
      </c>
      <c r="X133" t="str">
        <f t="shared" ref="X133" si="110">LEFT(MID(A133,FIND("(",A133)+1,LEN(A133)),FIND(")",MID(A133,FIND("(",A133)+1,LEN(A133)))-1)</f>
        <v>NON-P</v>
      </c>
      <c r="Z133" t="str">
        <f t="shared" ref="Z133" si="111">Y134</f>
        <v>Excluded</v>
      </c>
    </row>
    <row r="134" spans="1:27" x14ac:dyDescent="0.35">
      <c r="A134" s="291" t="s">
        <v>0</v>
      </c>
      <c r="B134" s="291" t="s">
        <v>0</v>
      </c>
      <c r="C134" s="293">
        <v>423</v>
      </c>
      <c r="D134" s="2">
        <v>442</v>
      </c>
      <c r="E134" s="2">
        <v>479</v>
      </c>
      <c r="F134" s="2">
        <v>481</v>
      </c>
      <c r="G134" s="2">
        <v>509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Y134" t="str">
        <f t="shared" ref="Y134" si="112">IF(EXACT(A133,UPPER(A133)),"Elected","Excluded")</f>
        <v>Excluded</v>
      </c>
    </row>
    <row r="135" spans="1:27" x14ac:dyDescent="0.35">
      <c r="A135" s="291" t="s">
        <v>1008</v>
      </c>
      <c r="B135" s="291" t="s">
        <v>33</v>
      </c>
      <c r="C135" s="293">
        <v>663</v>
      </c>
      <c r="D135" s="1">
        <v>12</v>
      </c>
      <c r="E135" s="1">
        <v>14</v>
      </c>
      <c r="F135" s="1">
        <v>1</v>
      </c>
      <c r="G135" s="1">
        <v>48</v>
      </c>
      <c r="H135" s="1">
        <v>39</v>
      </c>
      <c r="I135" s="1">
        <v>-777</v>
      </c>
      <c r="J135" s="1">
        <v>0</v>
      </c>
      <c r="K135" s="1">
        <v>0</v>
      </c>
      <c r="L135" s="1">
        <v>0</v>
      </c>
      <c r="X135" t="str">
        <f t="shared" ref="X135" si="113">LEFT(MID(A135,FIND("(",A135)+1,LEN(A135)),FIND(")",MID(A135,FIND("(",A135)+1,LEN(A135)))-1)</f>
        <v>SF</v>
      </c>
      <c r="Z135" t="str">
        <f t="shared" ref="Z135" si="114">Y136</f>
        <v>Excluded</v>
      </c>
    </row>
    <row r="136" spans="1:27" x14ac:dyDescent="0.35">
      <c r="A136" s="291" t="s">
        <v>0</v>
      </c>
      <c r="B136" s="291" t="s">
        <v>0</v>
      </c>
      <c r="C136" s="293">
        <v>663</v>
      </c>
      <c r="D136" s="2">
        <v>675</v>
      </c>
      <c r="E136" s="2">
        <v>689</v>
      </c>
      <c r="F136" s="2">
        <v>690</v>
      </c>
      <c r="G136" s="2">
        <v>738</v>
      </c>
      <c r="H136" s="2">
        <v>777</v>
      </c>
      <c r="I136" s="2">
        <v>0</v>
      </c>
      <c r="J136" s="2">
        <v>0</v>
      </c>
      <c r="K136" s="2">
        <v>0</v>
      </c>
      <c r="L136" s="2">
        <v>0</v>
      </c>
      <c r="Y136" t="str">
        <f t="shared" ref="Y136" si="115">IF(EXACT(A135,UPPER(A135)),"Elected","Excluded")</f>
        <v>Excluded</v>
      </c>
    </row>
    <row r="137" spans="1:27" x14ac:dyDescent="0.35">
      <c r="A137" s="291" t="s">
        <v>1009</v>
      </c>
      <c r="B137" s="291" t="s">
        <v>33</v>
      </c>
      <c r="C137" s="293">
        <v>850</v>
      </c>
      <c r="D137" s="1">
        <v>12</v>
      </c>
      <c r="E137" s="1">
        <v>6</v>
      </c>
      <c r="F137" s="1">
        <v>0</v>
      </c>
      <c r="G137" s="1">
        <v>53</v>
      </c>
      <c r="H137" s="1">
        <v>14</v>
      </c>
      <c r="I137" s="1">
        <v>31</v>
      </c>
      <c r="J137" s="1">
        <v>184</v>
      </c>
      <c r="K137" s="1">
        <v>41</v>
      </c>
      <c r="L137" s="1">
        <v>155</v>
      </c>
      <c r="X137" t="str">
        <f t="shared" ref="X137" si="116">LEFT(MID(A137,FIND("(",A137)+1,LEN(A137)),FIND(")",MID(A137,FIND("(",A137)+1,LEN(A137)))-1)</f>
        <v>FF</v>
      </c>
      <c r="Z137" t="str">
        <f t="shared" ref="Z137" si="117">Y138</f>
        <v>Excluded</v>
      </c>
    </row>
    <row r="138" spans="1:27" x14ac:dyDescent="0.35">
      <c r="A138" s="291" t="s">
        <v>0</v>
      </c>
      <c r="B138" s="291" t="s">
        <v>0</v>
      </c>
      <c r="C138" s="293">
        <v>850</v>
      </c>
      <c r="D138" s="2">
        <v>862</v>
      </c>
      <c r="E138" s="2">
        <v>868</v>
      </c>
      <c r="F138" s="2">
        <v>868</v>
      </c>
      <c r="G138" s="2">
        <v>921</v>
      </c>
      <c r="H138" s="2">
        <v>935</v>
      </c>
      <c r="I138" s="2">
        <v>966</v>
      </c>
      <c r="J138" s="2">
        <v>1150</v>
      </c>
      <c r="K138" s="2">
        <v>1191</v>
      </c>
      <c r="L138" s="2">
        <v>1346</v>
      </c>
      <c r="Y138" t="str">
        <f t="shared" ref="Y138" si="118">IF(EXACT(A137,UPPER(A137)),"Elected","Excluded")</f>
        <v>Excluded</v>
      </c>
    </row>
    <row r="139" spans="1:27" x14ac:dyDescent="0.35">
      <c r="A139" s="291" t="s">
        <v>3056</v>
      </c>
      <c r="B139" s="291" t="s">
        <v>31</v>
      </c>
      <c r="C139" s="293">
        <v>43</v>
      </c>
      <c r="D139" s="1">
        <v>-43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X139" t="str">
        <f t="shared" ref="X139" si="119">LEFT(MID(A139,FIND("(",A139)+1,LEN(A139)),FIND(")",MID(A139,FIND("(",A139)+1,LEN(A139)))-1)</f>
        <v>NON-P</v>
      </c>
      <c r="Z139" t="str">
        <f t="shared" ref="Z139" si="120">Y140</f>
        <v>Excluded</v>
      </c>
    </row>
    <row r="140" spans="1:27" x14ac:dyDescent="0.35">
      <c r="A140" s="291" t="s">
        <v>0</v>
      </c>
      <c r="B140" s="291" t="s">
        <v>0</v>
      </c>
      <c r="C140" s="293">
        <v>43</v>
      </c>
      <c r="D140" s="2">
        <v>0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Y140" t="str">
        <f t="shared" ref="Y140" si="121">IF(EXACT(A139,UPPER(A139)),"Elected","Excluded")</f>
        <v>Excluded</v>
      </c>
    </row>
    <row r="141" spans="1:27" x14ac:dyDescent="0.35">
      <c r="A141" s="291" t="s">
        <v>3073</v>
      </c>
      <c r="B141" s="291" t="s">
        <v>33</v>
      </c>
      <c r="C141" s="293">
        <v>1569</v>
      </c>
      <c r="D141" s="1">
        <v>64</v>
      </c>
      <c r="E141" s="1">
        <v>15</v>
      </c>
      <c r="F141" s="1">
        <v>-9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X141" t="str">
        <f t="shared" ref="X141" si="122">LEFT(MID(A141,FIND("(",A141)+1,LEN(A141)),FIND(")",MID(A141,FIND("(",A141)+1,LEN(A141)))-1)</f>
        <v>INDI</v>
      </c>
      <c r="Z141" t="str">
        <f t="shared" ref="Z141" si="123">Y142</f>
        <v>Elected</v>
      </c>
    </row>
    <row r="142" spans="1:27" x14ac:dyDescent="0.35">
      <c r="A142" s="291" t="s">
        <v>0</v>
      </c>
      <c r="B142" s="291" t="s">
        <v>0</v>
      </c>
      <c r="C142" s="293">
        <v>1569</v>
      </c>
      <c r="D142" s="2">
        <v>1633</v>
      </c>
      <c r="E142" s="2">
        <v>1648</v>
      </c>
      <c r="F142" s="2">
        <v>1639</v>
      </c>
      <c r="G142" s="2">
        <v>1639</v>
      </c>
      <c r="H142" s="2">
        <v>1639</v>
      </c>
      <c r="I142" s="2">
        <v>1639</v>
      </c>
      <c r="J142" s="2">
        <v>1639</v>
      </c>
      <c r="K142" s="2">
        <v>1639</v>
      </c>
      <c r="L142" s="2">
        <v>1639</v>
      </c>
      <c r="Y142" t="str">
        <f t="shared" ref="Y142" si="124">IF(EXACT(A141,UPPER(A141)),"Elected","Excluded")</f>
        <v>Elected</v>
      </c>
    </row>
    <row r="143" spans="1:27" x14ac:dyDescent="0.35">
      <c r="A143" s="291" t="s">
        <v>1010</v>
      </c>
      <c r="B143" s="291" t="s">
        <v>33</v>
      </c>
      <c r="C143" s="293">
        <v>59</v>
      </c>
      <c r="D143" s="1">
        <v>-59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X143" t="str">
        <f t="shared" ref="X143" si="125">LEFT(MID(A143,FIND("(",A143)+1,LEN(A143)),FIND(")",MID(A143,FIND("(",A143)+1,LEN(A143)))-1)</f>
        <v>TIP</v>
      </c>
      <c r="Z143" t="str">
        <f t="shared" ref="Z143" si="126">Y144</f>
        <v>Excluded</v>
      </c>
    </row>
    <row r="144" spans="1:27" x14ac:dyDescent="0.35">
      <c r="A144" s="291" t="s">
        <v>0</v>
      </c>
      <c r="B144" s="291" t="s">
        <v>0</v>
      </c>
      <c r="C144" s="293">
        <v>59</v>
      </c>
      <c r="D144" s="2">
        <v>0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Y144" t="str">
        <f t="shared" ref="Y144" si="127">IF(EXACT(A143,UPPER(A143)),"Elected","Excluded")</f>
        <v>Excluded</v>
      </c>
    </row>
    <row r="145" spans="1:37" x14ac:dyDescent="0.35">
      <c r="A145" s="291" t="s">
        <v>47</v>
      </c>
      <c r="B145" s="291" t="s">
        <v>0</v>
      </c>
      <c r="C145" s="292">
        <v>0</v>
      </c>
      <c r="D145" s="1">
        <f>(D113+D115+D117+D119+D121+D123+D125+D127+D129+D131+D133+D135+D137+D139+D141+D143)*(-1)</f>
        <v>25</v>
      </c>
      <c r="E145" s="1">
        <f t="shared" ref="E145:L145" si="128">(E113+E115+E117+E119+E121+E123+E125+E127+E129+E131+E133+E135+E137+E139+E141+E143)*(-1)</f>
        <v>12</v>
      </c>
      <c r="F145" s="1">
        <f t="shared" si="128"/>
        <v>0</v>
      </c>
      <c r="G145" s="1">
        <f t="shared" si="128"/>
        <v>44</v>
      </c>
      <c r="H145" s="1">
        <f t="shared" si="128"/>
        <v>96</v>
      </c>
      <c r="I145" s="1">
        <f t="shared" si="128"/>
        <v>175</v>
      </c>
      <c r="J145" s="1">
        <f t="shared" si="128"/>
        <v>339</v>
      </c>
      <c r="K145" s="1">
        <f t="shared" si="128"/>
        <v>3</v>
      </c>
      <c r="L145" s="1">
        <f t="shared" si="128"/>
        <v>165</v>
      </c>
    </row>
    <row r="146" spans="1:37" x14ac:dyDescent="0.35">
      <c r="A146" s="291" t="s">
        <v>0</v>
      </c>
      <c r="B146" s="291" t="s">
        <v>0</v>
      </c>
      <c r="C146" s="293">
        <v>0</v>
      </c>
      <c r="D146" s="2">
        <v>25</v>
      </c>
      <c r="E146" s="2">
        <v>37</v>
      </c>
      <c r="F146" s="2">
        <v>37</v>
      </c>
      <c r="G146" s="2">
        <v>81</v>
      </c>
      <c r="H146" s="2">
        <v>177</v>
      </c>
      <c r="I146" s="2">
        <v>352</v>
      </c>
      <c r="J146" s="2">
        <v>691</v>
      </c>
      <c r="K146" s="2">
        <v>694</v>
      </c>
      <c r="L146" s="2">
        <v>859</v>
      </c>
    </row>
    <row r="147" spans="1:37" x14ac:dyDescent="0.35">
      <c r="A147" t="s">
        <v>48</v>
      </c>
      <c r="B147" t="s">
        <v>0</v>
      </c>
      <c r="C147" s="2">
        <v>9830</v>
      </c>
      <c r="D147" s="2">
        <v>9830</v>
      </c>
      <c r="E147" s="2">
        <v>9830</v>
      </c>
      <c r="F147" s="2">
        <v>9830</v>
      </c>
      <c r="G147" s="2">
        <v>9830</v>
      </c>
      <c r="H147" s="2">
        <v>9830</v>
      </c>
      <c r="I147" s="2">
        <v>9830</v>
      </c>
      <c r="J147" s="2">
        <v>9830</v>
      </c>
      <c r="K147" s="2">
        <v>9830</v>
      </c>
      <c r="L147" s="2">
        <v>9830</v>
      </c>
    </row>
    <row r="151" spans="1:3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</row>
    <row r="152" spans="1:3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</row>
    <row r="153" spans="1:3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</row>
    <row r="154" spans="1:3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</row>
    <row r="155" spans="1:3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</row>
    <row r="156" spans="1:3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</row>
    <row r="157" spans="1:3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</row>
    <row r="158" spans="1:37" x14ac:dyDescent="0.35">
      <c r="A158" s="291" t="s">
        <v>49</v>
      </c>
      <c r="B158" s="291" t="s">
        <v>2</v>
      </c>
      <c r="C158" s="291" t="s">
        <v>3</v>
      </c>
      <c r="D158" t="s">
        <v>4</v>
      </c>
      <c r="E158" t="s">
        <v>5</v>
      </c>
      <c r="F158" t="s">
        <v>6</v>
      </c>
      <c r="G158" t="s">
        <v>7</v>
      </c>
      <c r="AB158" t="s">
        <v>2526</v>
      </c>
      <c r="AC158" t="s">
        <v>2525</v>
      </c>
      <c r="AD158" t="s">
        <v>2524</v>
      </c>
      <c r="AE158" t="s">
        <v>2523</v>
      </c>
      <c r="AF158" t="s">
        <v>759</v>
      </c>
      <c r="AG158" t="s">
        <v>2522</v>
      </c>
      <c r="AH158" t="s">
        <v>2521</v>
      </c>
      <c r="AI158" t="s">
        <v>2520</v>
      </c>
      <c r="AJ158" t="s">
        <v>2519</v>
      </c>
      <c r="AK158" t="s">
        <v>2518</v>
      </c>
    </row>
    <row r="159" spans="1:37" x14ac:dyDescent="0.35">
      <c r="A159" s="291" t="s">
        <v>0</v>
      </c>
      <c r="B159" s="291" t="s">
        <v>0</v>
      </c>
      <c r="C159" s="291" t="s">
        <v>17</v>
      </c>
      <c r="D159" t="s">
        <v>1011</v>
      </c>
      <c r="E159" t="s">
        <v>1012</v>
      </c>
      <c r="F159" t="s">
        <v>536</v>
      </c>
      <c r="G159" t="s">
        <v>1013</v>
      </c>
      <c r="AB159">
        <v>5</v>
      </c>
      <c r="AC159" s="238">
        <v>19135</v>
      </c>
      <c r="AD159" s="238">
        <f>AH159+AF159</f>
        <v>10043</v>
      </c>
      <c r="AE159" s="227">
        <f>SUM(AD159/AC159*100)</f>
        <v>52.48497517637837</v>
      </c>
      <c r="AF159">
        <v>101</v>
      </c>
      <c r="AG159" s="227">
        <f>SUM(AF159/AC159*100)</f>
        <v>0.52782858636007313</v>
      </c>
      <c r="AH159" s="238">
        <v>9942</v>
      </c>
      <c r="AI159">
        <v>8</v>
      </c>
      <c r="AJ159">
        <v>4</v>
      </c>
      <c r="AK159" s="227">
        <f>SUM(AJ159/AI159*100)</f>
        <v>50</v>
      </c>
    </row>
    <row r="160" spans="1:37" x14ac:dyDescent="0.35">
      <c r="A160" s="291" t="s">
        <v>3057</v>
      </c>
      <c r="B160" s="291" t="s">
        <v>31</v>
      </c>
      <c r="C160" s="293">
        <v>1761</v>
      </c>
      <c r="D160" s="1">
        <v>0</v>
      </c>
      <c r="E160" s="1">
        <v>0</v>
      </c>
      <c r="F160" s="1">
        <v>0</v>
      </c>
      <c r="G160" s="1">
        <v>0</v>
      </c>
      <c r="X160" t="str">
        <f>LEFT(MID(A160,FIND("(",A160)+1,LEN(A160)),FIND(")",MID(A160,FIND("(",A160)+1,LEN(A160)))-1)</f>
        <v>NON-P</v>
      </c>
      <c r="Z160" t="str">
        <f>Y161</f>
        <v>Elected</v>
      </c>
    </row>
    <row r="161" spans="1:30" x14ac:dyDescent="0.35">
      <c r="A161" s="291" t="s">
        <v>0</v>
      </c>
      <c r="B161" s="291" t="s">
        <v>0</v>
      </c>
      <c r="C161" s="293">
        <v>1761</v>
      </c>
      <c r="D161" s="2">
        <v>1761</v>
      </c>
      <c r="E161" s="2">
        <v>1761</v>
      </c>
      <c r="F161" s="2">
        <v>1761</v>
      </c>
      <c r="G161" s="2">
        <v>1761</v>
      </c>
      <c r="Y161" t="str">
        <f>IF(EXACT(A160,UPPER(A160)),"Elected","Excluded")</f>
        <v>Elected</v>
      </c>
      <c r="AC161" t="s">
        <v>3692</v>
      </c>
      <c r="AD161" t="s">
        <v>3693</v>
      </c>
    </row>
    <row r="162" spans="1:30" x14ac:dyDescent="0.35">
      <c r="A162" s="291" t="s">
        <v>1014</v>
      </c>
      <c r="B162" s="291" t="s">
        <v>33</v>
      </c>
      <c r="C162" s="293">
        <v>1225</v>
      </c>
      <c r="D162" s="1">
        <v>76</v>
      </c>
      <c r="E162" s="1">
        <v>114</v>
      </c>
      <c r="F162" s="1">
        <v>41</v>
      </c>
      <c r="G162" s="1">
        <v>129</v>
      </c>
      <c r="X162" t="str">
        <f t="shared" ref="X162" si="129">LEFT(MID(A162,FIND("(",A162)+1,LEN(A162)),FIND(")",MID(A162,FIND("(",A162)+1,LEN(A162)))-1)</f>
        <v>FF</v>
      </c>
      <c r="Z162" t="str">
        <f>Y163</f>
        <v>Elected</v>
      </c>
      <c r="AC162">
        <v>4</v>
      </c>
      <c r="AD162">
        <v>4</v>
      </c>
    </row>
    <row r="163" spans="1:30" x14ac:dyDescent="0.35">
      <c r="A163" s="291" t="s">
        <v>0</v>
      </c>
      <c r="B163" s="291" t="s">
        <v>0</v>
      </c>
      <c r="C163" s="293">
        <v>1225</v>
      </c>
      <c r="D163" s="2">
        <v>1301</v>
      </c>
      <c r="E163" s="2">
        <v>1415</v>
      </c>
      <c r="F163" s="2">
        <v>1456</v>
      </c>
      <c r="G163" s="2">
        <v>1585</v>
      </c>
      <c r="Y163" t="str">
        <f t="shared" ref="Y163" si="130">IF(EXACT(A162,UPPER(A162)),"Elected","Excluded")</f>
        <v>Elected</v>
      </c>
    </row>
    <row r="164" spans="1:30" x14ac:dyDescent="0.35">
      <c r="A164" s="291" t="s">
        <v>3067</v>
      </c>
      <c r="B164" s="291" t="s">
        <v>31</v>
      </c>
      <c r="C164" s="293">
        <v>762</v>
      </c>
      <c r="D164" s="1">
        <v>19</v>
      </c>
      <c r="E164" s="1">
        <v>71</v>
      </c>
      <c r="F164" s="1">
        <v>9</v>
      </c>
      <c r="G164" s="1">
        <v>196</v>
      </c>
      <c r="X164" t="str">
        <f t="shared" ref="X164" si="131">LEFT(MID(A164,FIND("(",A164)+1,LEN(A164)),FIND(")",MID(A164,FIND("(",A164)+1,LEN(A164)))-1)</f>
        <v>GRN</v>
      </c>
      <c r="Z164" t="str">
        <f t="shared" ref="Z164" si="132">Y165</f>
        <v>Excluded</v>
      </c>
    </row>
    <row r="165" spans="1:30" x14ac:dyDescent="0.35">
      <c r="A165" s="291" t="s">
        <v>0</v>
      </c>
      <c r="B165" s="291" t="s">
        <v>0</v>
      </c>
      <c r="C165" s="293">
        <v>762</v>
      </c>
      <c r="D165" s="2">
        <v>781</v>
      </c>
      <c r="E165" s="2">
        <v>852</v>
      </c>
      <c r="F165" s="2">
        <v>861</v>
      </c>
      <c r="G165" s="2">
        <v>1057</v>
      </c>
      <c r="Y165" t="str">
        <f t="shared" ref="Y165" si="133">IF(EXACT(A164,UPPER(A164)),"Elected","Excluded")</f>
        <v>Excluded</v>
      </c>
    </row>
    <row r="166" spans="1:30" x14ac:dyDescent="0.35">
      <c r="A166" s="291" t="s">
        <v>1015</v>
      </c>
      <c r="B166" s="291" t="s">
        <v>31</v>
      </c>
      <c r="C166" s="293">
        <v>523</v>
      </c>
      <c r="D166" s="1">
        <v>14</v>
      </c>
      <c r="E166" s="1">
        <v>22</v>
      </c>
      <c r="F166" s="1">
        <v>48</v>
      </c>
      <c r="G166" s="1">
        <v>-607</v>
      </c>
      <c r="X166" t="str">
        <f t="shared" ref="X166" si="134">LEFT(MID(A166,FIND("(",A166)+1,LEN(A166)),FIND(")",MID(A166,FIND("(",A166)+1,LEN(A166)))-1)</f>
        <v>SF</v>
      </c>
      <c r="Z166" t="str">
        <f t="shared" ref="Z166" si="135">Y167</f>
        <v>Excluded</v>
      </c>
    </row>
    <row r="167" spans="1:30" x14ac:dyDescent="0.35">
      <c r="A167" s="291" t="s">
        <v>0</v>
      </c>
      <c r="B167" s="291" t="s">
        <v>0</v>
      </c>
      <c r="C167" s="293">
        <v>523</v>
      </c>
      <c r="D167" s="2">
        <v>537</v>
      </c>
      <c r="E167" s="2">
        <v>559</v>
      </c>
      <c r="F167" s="2">
        <v>607</v>
      </c>
      <c r="G167" s="2">
        <v>0</v>
      </c>
      <c r="Y167" t="str">
        <f t="shared" ref="Y167" si="136">IF(EXACT(A166,UPPER(A166)),"Elected","Excluded")</f>
        <v>Excluded</v>
      </c>
    </row>
    <row r="168" spans="1:30" x14ac:dyDescent="0.35">
      <c r="A168" s="291" t="s">
        <v>1016</v>
      </c>
      <c r="B168" s="291" t="s">
        <v>33</v>
      </c>
      <c r="C168" s="293">
        <v>1538</v>
      </c>
      <c r="D168" s="1">
        <v>179</v>
      </c>
      <c r="E168" s="1">
        <v>0</v>
      </c>
      <c r="F168" s="1">
        <v>0</v>
      </c>
      <c r="G168" s="1">
        <v>0</v>
      </c>
      <c r="X168" t="str">
        <f t="shared" ref="X168" si="137">LEFT(MID(A168,FIND("(",A168)+1,LEN(A168)),FIND(")",MID(A168,FIND("(",A168)+1,LEN(A168)))-1)</f>
        <v>FG</v>
      </c>
      <c r="Z168" t="str">
        <f>Y169</f>
        <v>Elected</v>
      </c>
    </row>
    <row r="169" spans="1:30" x14ac:dyDescent="0.35">
      <c r="A169" s="291" t="s">
        <v>0</v>
      </c>
      <c r="B169" s="291" t="s">
        <v>0</v>
      </c>
      <c r="C169" s="293">
        <v>1538</v>
      </c>
      <c r="D169" s="2">
        <v>1717</v>
      </c>
      <c r="E169" s="2">
        <v>1717</v>
      </c>
      <c r="F169" s="2">
        <v>1717</v>
      </c>
      <c r="G169" s="2">
        <v>1717</v>
      </c>
      <c r="Y169" t="str">
        <f t="shared" ref="Y169" si="138">IF(EXACT(A168,UPPER(A168)),"Elected","Excluded")</f>
        <v>Elected</v>
      </c>
    </row>
    <row r="170" spans="1:30" x14ac:dyDescent="0.35">
      <c r="A170" s="291" t="s">
        <v>1017</v>
      </c>
      <c r="B170" s="291" t="s">
        <v>31</v>
      </c>
      <c r="C170" s="293">
        <v>1884</v>
      </c>
      <c r="D170" s="1">
        <v>0</v>
      </c>
      <c r="E170" s="1">
        <v>-226</v>
      </c>
      <c r="F170" s="1">
        <v>0</v>
      </c>
      <c r="G170" s="1">
        <v>0</v>
      </c>
      <c r="X170" t="str">
        <f t="shared" ref="X170" si="139">LEFT(MID(A170,FIND("(",A170)+1,LEN(A170)),FIND(")",MID(A170,FIND("(",A170)+1,LEN(A170)))-1)</f>
        <v>FF</v>
      </c>
      <c r="Z170" t="str">
        <f t="shared" ref="Z170" si="140">Y171</f>
        <v>Elected</v>
      </c>
    </row>
    <row r="171" spans="1:30" x14ac:dyDescent="0.35">
      <c r="A171" s="291" t="s">
        <v>0</v>
      </c>
      <c r="B171" s="291" t="s">
        <v>0</v>
      </c>
      <c r="C171" s="293">
        <v>1884</v>
      </c>
      <c r="D171" s="2">
        <v>1884</v>
      </c>
      <c r="E171" s="2">
        <v>1658</v>
      </c>
      <c r="F171" s="2">
        <v>1658</v>
      </c>
      <c r="G171" s="2">
        <v>1658</v>
      </c>
      <c r="Y171" t="str">
        <f t="shared" ref="Y171" si="141">IF(EXACT(A170,UPPER(A170)),"Elected","Excluded")</f>
        <v>Elected</v>
      </c>
    </row>
    <row r="172" spans="1:30" x14ac:dyDescent="0.35">
      <c r="A172" s="291" t="s">
        <v>1018</v>
      </c>
      <c r="B172" s="291" t="s">
        <v>33</v>
      </c>
      <c r="C172" s="293">
        <v>1953</v>
      </c>
      <c r="D172" s="1">
        <v>-295</v>
      </c>
      <c r="E172" s="1">
        <v>0</v>
      </c>
      <c r="F172" s="1">
        <v>0</v>
      </c>
      <c r="G172" s="1">
        <v>0</v>
      </c>
      <c r="X172" t="str">
        <f t="shared" ref="X172" si="142">LEFT(MID(A172,FIND("(",A172)+1,LEN(A172)),FIND(")",MID(A172,FIND("(",A172)+1,LEN(A172)))-1)</f>
        <v>FG</v>
      </c>
      <c r="Z172" t="str">
        <f t="shared" ref="Z172" si="143">Y173</f>
        <v>Elected</v>
      </c>
    </row>
    <row r="173" spans="1:30" x14ac:dyDescent="0.35">
      <c r="A173" s="291" t="s">
        <v>0</v>
      </c>
      <c r="B173" s="291" t="s">
        <v>0</v>
      </c>
      <c r="C173" s="293">
        <v>1953</v>
      </c>
      <c r="D173" s="2">
        <v>1658</v>
      </c>
      <c r="E173" s="2">
        <v>1658</v>
      </c>
      <c r="F173" s="2">
        <v>1658</v>
      </c>
      <c r="G173" s="2">
        <v>1658</v>
      </c>
      <c r="Y173" t="str">
        <f t="shared" ref="Y173" si="144">IF(EXACT(A172,UPPER(A172)),"Elected","Excluded")</f>
        <v>Elected</v>
      </c>
    </row>
    <row r="174" spans="1:30" x14ac:dyDescent="0.35">
      <c r="A174" s="291" t="s">
        <v>1019</v>
      </c>
      <c r="B174" s="291" t="s">
        <v>33</v>
      </c>
      <c r="C174" s="293">
        <v>296</v>
      </c>
      <c r="D174" s="1">
        <v>7</v>
      </c>
      <c r="E174" s="1">
        <v>19</v>
      </c>
      <c r="F174" s="1">
        <v>-322</v>
      </c>
      <c r="G174" s="1">
        <v>0</v>
      </c>
      <c r="X174" t="str">
        <f t="shared" ref="X174" si="145">LEFT(MID(A174,FIND("(",A174)+1,LEN(A174)),FIND(")",MID(A174,FIND("(",A174)+1,LEN(A174)))-1)</f>
        <v>TIP</v>
      </c>
      <c r="Z174" t="str">
        <f t="shared" ref="Z174" si="146">Y175</f>
        <v>Excluded</v>
      </c>
    </row>
    <row r="175" spans="1:30" x14ac:dyDescent="0.35">
      <c r="A175" s="291" t="s">
        <v>0</v>
      </c>
      <c r="B175" s="291" t="s">
        <v>0</v>
      </c>
      <c r="C175" s="293">
        <v>296</v>
      </c>
      <c r="D175" s="2">
        <v>303</v>
      </c>
      <c r="E175" s="2">
        <v>322</v>
      </c>
      <c r="F175" s="2">
        <v>0</v>
      </c>
      <c r="G175" s="2">
        <v>0</v>
      </c>
      <c r="Y175" t="str">
        <f t="shared" ref="Y175" si="147">IF(EXACT(A174,UPPER(A174)),"Elected","Excluded")</f>
        <v>Excluded</v>
      </c>
    </row>
    <row r="176" spans="1:30" x14ac:dyDescent="0.35">
      <c r="A176" s="291" t="s">
        <v>47</v>
      </c>
      <c r="B176" s="291" t="s">
        <v>0</v>
      </c>
      <c r="C176" s="292">
        <v>0</v>
      </c>
      <c r="D176" s="1">
        <f>(D160+D162+D164+D166+D168+D170+D172+D174)*(-1)</f>
        <v>0</v>
      </c>
      <c r="E176" s="1">
        <f t="shared" ref="E176:G176" si="148">(E160+E162+E164+E166+E168+E170+E172+E174)*(-1)</f>
        <v>0</v>
      </c>
      <c r="F176" s="1">
        <f t="shared" si="148"/>
        <v>224</v>
      </c>
      <c r="G176" s="1">
        <f t="shared" si="148"/>
        <v>282</v>
      </c>
    </row>
    <row r="177" spans="1:37" x14ac:dyDescent="0.35">
      <c r="A177" s="291" t="s">
        <v>0</v>
      </c>
      <c r="B177" s="291" t="s">
        <v>0</v>
      </c>
      <c r="C177" s="293">
        <v>0</v>
      </c>
      <c r="D177" s="2">
        <v>0</v>
      </c>
      <c r="E177" s="2">
        <v>0</v>
      </c>
      <c r="F177" s="2">
        <v>224</v>
      </c>
      <c r="G177" s="2">
        <v>506</v>
      </c>
    </row>
    <row r="178" spans="1:37" x14ac:dyDescent="0.35">
      <c r="A178" t="s">
        <v>48</v>
      </c>
      <c r="B178" t="s">
        <v>0</v>
      </c>
      <c r="C178" s="2">
        <v>9942</v>
      </c>
      <c r="D178" s="2">
        <v>9942</v>
      </c>
      <c r="E178" s="2">
        <v>9942</v>
      </c>
      <c r="F178" s="2">
        <v>9942</v>
      </c>
      <c r="G178" s="2">
        <v>9942</v>
      </c>
    </row>
    <row r="182" spans="1:37" x14ac:dyDescent="0.35">
      <c r="A182" t="s">
        <v>0</v>
      </c>
      <c r="B182" t="s">
        <v>0</v>
      </c>
      <c r="C182" t="s">
        <v>0</v>
      </c>
      <c r="D182" t="s">
        <v>0</v>
      </c>
      <c r="E182" t="s">
        <v>0</v>
      </c>
      <c r="F182" t="s">
        <v>0</v>
      </c>
      <c r="G182" t="s">
        <v>0</v>
      </c>
      <c r="H182" t="s">
        <v>0</v>
      </c>
    </row>
    <row r="183" spans="1:37" x14ac:dyDescent="0.35">
      <c r="A183" t="s">
        <v>0</v>
      </c>
      <c r="B183" t="s">
        <v>0</v>
      </c>
      <c r="C183" t="s">
        <v>0</v>
      </c>
      <c r="D183" t="s">
        <v>0</v>
      </c>
      <c r="E183" t="s">
        <v>0</v>
      </c>
      <c r="F183" t="s">
        <v>0</v>
      </c>
      <c r="G183" t="s">
        <v>0</v>
      </c>
      <c r="H183" t="s">
        <v>0</v>
      </c>
    </row>
    <row r="184" spans="1:37" x14ac:dyDescent="0.35">
      <c r="A184" t="s">
        <v>0</v>
      </c>
      <c r="B184" t="s">
        <v>0</v>
      </c>
      <c r="C184" t="s">
        <v>0</v>
      </c>
      <c r="D184" t="s">
        <v>0</v>
      </c>
      <c r="E184" t="s">
        <v>0</v>
      </c>
      <c r="F184" t="s">
        <v>0</v>
      </c>
      <c r="G184" t="s">
        <v>0</v>
      </c>
      <c r="H184" t="s">
        <v>0</v>
      </c>
    </row>
    <row r="185" spans="1:37" x14ac:dyDescent="0.35">
      <c r="A185" t="s">
        <v>0</v>
      </c>
      <c r="B185" t="s">
        <v>0</v>
      </c>
      <c r="C185" t="s">
        <v>0</v>
      </c>
      <c r="D185" t="s">
        <v>0</v>
      </c>
      <c r="E185" t="s">
        <v>0</v>
      </c>
      <c r="F185" t="s">
        <v>0</v>
      </c>
      <c r="G185" t="s">
        <v>0</v>
      </c>
      <c r="H185" t="s">
        <v>0</v>
      </c>
    </row>
    <row r="186" spans="1:37" x14ac:dyDescent="0.35">
      <c r="A186" t="s">
        <v>0</v>
      </c>
      <c r="B186" t="s">
        <v>0</v>
      </c>
      <c r="C186" t="s">
        <v>0</v>
      </c>
      <c r="D186" t="s">
        <v>0</v>
      </c>
      <c r="E186" t="s">
        <v>0</v>
      </c>
      <c r="F186" t="s">
        <v>0</v>
      </c>
      <c r="G186" t="s">
        <v>0</v>
      </c>
      <c r="H186" t="s">
        <v>0</v>
      </c>
    </row>
    <row r="187" spans="1:37" x14ac:dyDescent="0.35">
      <c r="A187" t="s">
        <v>0</v>
      </c>
      <c r="B187" t="s">
        <v>0</v>
      </c>
      <c r="C187" t="s">
        <v>0</v>
      </c>
      <c r="D187" t="s">
        <v>0</v>
      </c>
      <c r="E187" t="s">
        <v>0</v>
      </c>
      <c r="F187" t="s">
        <v>0</v>
      </c>
      <c r="G187" t="s">
        <v>0</v>
      </c>
      <c r="H187" t="s">
        <v>0</v>
      </c>
    </row>
    <row r="188" spans="1:37" x14ac:dyDescent="0.35">
      <c r="A188" t="s">
        <v>0</v>
      </c>
      <c r="B188" t="s">
        <v>0</v>
      </c>
      <c r="C188" t="s">
        <v>0</v>
      </c>
      <c r="D188" t="s">
        <v>0</v>
      </c>
      <c r="E188" t="s">
        <v>0</v>
      </c>
      <c r="F188" t="s">
        <v>0</v>
      </c>
      <c r="G188" t="s">
        <v>0</v>
      </c>
      <c r="H188" t="s">
        <v>0</v>
      </c>
    </row>
    <row r="189" spans="1:37" x14ac:dyDescent="0.35">
      <c r="A189" s="291" t="s">
        <v>131</v>
      </c>
      <c r="B189" s="291" t="s">
        <v>2</v>
      </c>
      <c r="C189" s="291" t="s">
        <v>3</v>
      </c>
      <c r="D189" t="s">
        <v>4</v>
      </c>
      <c r="E189" t="s">
        <v>5</v>
      </c>
      <c r="F189" t="s">
        <v>6</v>
      </c>
      <c r="G189" t="s">
        <v>7</v>
      </c>
      <c r="H189" t="s">
        <v>8</v>
      </c>
    </row>
    <row r="190" spans="1:37" x14ac:dyDescent="0.35">
      <c r="A190" s="291" t="s">
        <v>0</v>
      </c>
      <c r="B190" s="291" t="s">
        <v>0</v>
      </c>
      <c r="C190" s="291" t="s">
        <v>17</v>
      </c>
      <c r="D190" t="s">
        <v>1020</v>
      </c>
      <c r="E190" t="s">
        <v>1021</v>
      </c>
      <c r="F190" t="s">
        <v>1022</v>
      </c>
      <c r="G190" t="s">
        <v>1023</v>
      </c>
      <c r="H190" t="s">
        <v>1024</v>
      </c>
      <c r="AB190" t="s">
        <v>2526</v>
      </c>
      <c r="AC190" t="s">
        <v>2525</v>
      </c>
      <c r="AD190" t="s">
        <v>2524</v>
      </c>
      <c r="AE190" t="s">
        <v>2523</v>
      </c>
      <c r="AF190" t="s">
        <v>759</v>
      </c>
      <c r="AG190" t="s">
        <v>2522</v>
      </c>
      <c r="AH190" t="s">
        <v>2521</v>
      </c>
      <c r="AI190" t="s">
        <v>2520</v>
      </c>
      <c r="AJ190" t="s">
        <v>2519</v>
      </c>
      <c r="AK190" t="s">
        <v>2518</v>
      </c>
    </row>
    <row r="191" spans="1:37" x14ac:dyDescent="0.35">
      <c r="A191" s="291" t="s">
        <v>1025</v>
      </c>
      <c r="B191" s="291" t="s">
        <v>33</v>
      </c>
      <c r="C191" s="293">
        <v>1346</v>
      </c>
      <c r="D191" s="1">
        <v>46</v>
      </c>
      <c r="E191" s="1">
        <v>32</v>
      </c>
      <c r="F191" s="1">
        <v>15</v>
      </c>
      <c r="G191" s="1">
        <v>80</v>
      </c>
      <c r="H191" s="1">
        <v>521</v>
      </c>
      <c r="X191" t="str">
        <f>LEFT(MID(A191,FIND("(",A191)+1,LEN(A191)),FIND(")",MID(A191,FIND("(",A191)+1,LEN(A191)))-1)</f>
        <v>FF</v>
      </c>
      <c r="Z191" t="str">
        <f>Y192</f>
        <v>Elected</v>
      </c>
      <c r="AB191">
        <v>5</v>
      </c>
      <c r="AC191" s="238">
        <v>19964</v>
      </c>
      <c r="AD191" s="238">
        <f>AH191+AF191</f>
        <v>10461</v>
      </c>
      <c r="AE191" s="227">
        <f>SUM(AD191/AC191*100)</f>
        <v>52.399318773792828</v>
      </c>
      <c r="AF191">
        <v>95</v>
      </c>
      <c r="AG191" s="227">
        <f>SUM(AF191/AC191*100)</f>
        <v>0.47585654177519537</v>
      </c>
      <c r="AH191" s="238">
        <v>10366</v>
      </c>
      <c r="AI191">
        <v>9</v>
      </c>
      <c r="AJ191">
        <v>2</v>
      </c>
      <c r="AK191" s="227">
        <f>SUM(AJ191/AI191*100)</f>
        <v>22.222222222222221</v>
      </c>
    </row>
    <row r="192" spans="1:37" x14ac:dyDescent="0.35">
      <c r="A192" s="291" t="s">
        <v>0</v>
      </c>
      <c r="B192" s="291" t="s">
        <v>0</v>
      </c>
      <c r="C192" s="293">
        <v>1346</v>
      </c>
      <c r="D192" s="2">
        <v>1392</v>
      </c>
      <c r="E192" s="2">
        <v>1424</v>
      </c>
      <c r="F192" s="2">
        <v>1439</v>
      </c>
      <c r="G192" s="2">
        <v>1519</v>
      </c>
      <c r="H192" s="2">
        <v>2040</v>
      </c>
      <c r="Y192" t="str">
        <f>IF(EXACT(A191,UPPER(A191)),"Elected","Excluded")</f>
        <v>Elected</v>
      </c>
    </row>
    <row r="193" spans="1:30" x14ac:dyDescent="0.35">
      <c r="A193" s="291" t="s">
        <v>1026</v>
      </c>
      <c r="B193" s="291" t="s">
        <v>33</v>
      </c>
      <c r="C193" s="293">
        <v>1933</v>
      </c>
      <c r="D193" s="1">
        <v>-205</v>
      </c>
      <c r="E193" s="1">
        <v>0</v>
      </c>
      <c r="F193" s="1">
        <v>0</v>
      </c>
      <c r="G193" s="1">
        <v>0</v>
      </c>
      <c r="H193" s="1">
        <v>0</v>
      </c>
      <c r="X193" t="str">
        <f t="shared" ref="X193" si="149">LEFT(MID(A193,FIND("(",A193)+1,LEN(A193)),FIND(")",MID(A193,FIND("(",A193)+1,LEN(A193)))-1)</f>
        <v>FF</v>
      </c>
      <c r="Z193" t="str">
        <f>Y194</f>
        <v>Elected</v>
      </c>
      <c r="AC193" t="s">
        <v>3692</v>
      </c>
      <c r="AD193" t="s">
        <v>3693</v>
      </c>
    </row>
    <row r="194" spans="1:30" x14ac:dyDescent="0.35">
      <c r="A194" s="291" t="s">
        <v>0</v>
      </c>
      <c r="B194" s="291" t="s">
        <v>0</v>
      </c>
      <c r="C194" s="293">
        <v>1933</v>
      </c>
      <c r="D194" s="2">
        <v>1728</v>
      </c>
      <c r="E194" s="2">
        <v>1728</v>
      </c>
      <c r="F194" s="2">
        <v>1728</v>
      </c>
      <c r="G194" s="2">
        <v>1728</v>
      </c>
      <c r="H194" s="2">
        <v>1728</v>
      </c>
      <c r="Y194" t="str">
        <f t="shared" ref="Y194" si="150">IF(EXACT(A193,UPPER(A193)),"Elected","Excluded")</f>
        <v>Elected</v>
      </c>
      <c r="AC194">
        <v>5</v>
      </c>
      <c r="AD194">
        <v>5</v>
      </c>
    </row>
    <row r="195" spans="1:30" x14ac:dyDescent="0.35">
      <c r="A195" s="291" t="s">
        <v>3074</v>
      </c>
      <c r="B195" s="291" t="s">
        <v>33</v>
      </c>
      <c r="C195" s="293">
        <v>1746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X195" t="str">
        <f t="shared" ref="X195" si="151">LEFT(MID(A195,FIND("(",A195)+1,LEN(A195)),FIND(")",MID(A195,FIND("(",A195)+1,LEN(A195)))-1)</f>
        <v>INDI</v>
      </c>
      <c r="Z195" t="str">
        <f t="shared" ref="Z195" si="152">Y196</f>
        <v>Elected</v>
      </c>
    </row>
    <row r="196" spans="1:30" x14ac:dyDescent="0.35">
      <c r="A196" s="291" t="s">
        <v>0</v>
      </c>
      <c r="B196" s="291" t="s">
        <v>0</v>
      </c>
      <c r="C196" s="293">
        <v>1746</v>
      </c>
      <c r="D196" s="2">
        <v>1746</v>
      </c>
      <c r="E196" s="2">
        <v>1746</v>
      </c>
      <c r="F196" s="2">
        <v>1746</v>
      </c>
      <c r="G196" s="2">
        <v>1746</v>
      </c>
      <c r="H196" s="2">
        <v>1746</v>
      </c>
      <c r="Y196" t="str">
        <f t="shared" ref="Y196" si="153">IF(EXACT(A195,UPPER(A195)),"Elected","Excluded")</f>
        <v>Elected</v>
      </c>
    </row>
    <row r="197" spans="1:30" x14ac:dyDescent="0.35">
      <c r="A197" s="291" t="s">
        <v>1027</v>
      </c>
      <c r="B197" s="291" t="s">
        <v>33</v>
      </c>
      <c r="C197" s="293">
        <v>651</v>
      </c>
      <c r="D197" s="1">
        <v>33</v>
      </c>
      <c r="E197" s="1">
        <v>17</v>
      </c>
      <c r="F197" s="1">
        <v>6</v>
      </c>
      <c r="G197" s="1">
        <v>54</v>
      </c>
      <c r="H197" s="1">
        <v>-761</v>
      </c>
      <c r="X197" t="str">
        <f t="shared" ref="X197" si="154">LEFT(MID(A197,FIND("(",A197)+1,LEN(A197)),FIND(")",MID(A197,FIND("(",A197)+1,LEN(A197)))-1)</f>
        <v>FF</v>
      </c>
      <c r="Z197" t="str">
        <f t="shared" ref="Z197" si="155">Y198</f>
        <v>Excluded</v>
      </c>
    </row>
    <row r="198" spans="1:30" x14ac:dyDescent="0.35">
      <c r="A198" s="291" t="s">
        <v>0</v>
      </c>
      <c r="B198" s="291" t="s">
        <v>0</v>
      </c>
      <c r="C198" s="293">
        <v>651</v>
      </c>
      <c r="D198" s="2">
        <v>684</v>
      </c>
      <c r="E198" s="2">
        <v>701</v>
      </c>
      <c r="F198" s="2">
        <v>707</v>
      </c>
      <c r="G198" s="2">
        <v>761</v>
      </c>
      <c r="H198" s="2">
        <v>0</v>
      </c>
      <c r="Y198" t="str">
        <f t="shared" ref="Y198" si="156">IF(EXACT(A197,UPPER(A197)),"Elected","Excluded")</f>
        <v>Excluded</v>
      </c>
    </row>
    <row r="199" spans="1:30" x14ac:dyDescent="0.35">
      <c r="A199" s="291" t="s">
        <v>3044</v>
      </c>
      <c r="B199" s="291" t="s">
        <v>33</v>
      </c>
      <c r="C199" s="293">
        <v>1701</v>
      </c>
      <c r="D199" s="1">
        <v>100</v>
      </c>
      <c r="E199" s="1">
        <v>-73</v>
      </c>
      <c r="F199" s="1">
        <v>0</v>
      </c>
      <c r="G199" s="1">
        <v>0</v>
      </c>
      <c r="H199" s="1">
        <v>0</v>
      </c>
      <c r="X199" t="str">
        <f t="shared" ref="X199" si="157">LEFT(MID(A199,FIND("(",A199)+1,LEN(A199)),FIND(")",MID(A199,FIND("(",A199)+1,LEN(A199)))-1)</f>
        <v>FG</v>
      </c>
      <c r="Z199" t="str">
        <f>Y200</f>
        <v>Elected</v>
      </c>
    </row>
    <row r="200" spans="1:30" x14ac:dyDescent="0.35">
      <c r="A200" s="291" t="s">
        <v>0</v>
      </c>
      <c r="B200" s="291" t="s">
        <v>0</v>
      </c>
      <c r="C200" s="293">
        <v>1701</v>
      </c>
      <c r="D200" s="2">
        <v>1801</v>
      </c>
      <c r="E200" s="2">
        <v>1728</v>
      </c>
      <c r="F200" s="2">
        <v>1728</v>
      </c>
      <c r="G200" s="2">
        <v>1728</v>
      </c>
      <c r="H200" s="2">
        <v>1728</v>
      </c>
      <c r="Y200" t="str">
        <f t="shared" ref="Y200" si="158">IF(EXACT(A199,UPPER(A199)),"Elected","Excluded")</f>
        <v>Elected</v>
      </c>
    </row>
    <row r="201" spans="1:30" x14ac:dyDescent="0.35">
      <c r="A201" s="291" t="s">
        <v>1028</v>
      </c>
      <c r="B201" s="291" t="s">
        <v>33</v>
      </c>
      <c r="C201" s="293">
        <v>1754</v>
      </c>
      <c r="D201" s="1">
        <v>0</v>
      </c>
      <c r="E201" s="1">
        <v>0</v>
      </c>
      <c r="F201" s="1">
        <v>-26</v>
      </c>
      <c r="G201" s="1">
        <v>0</v>
      </c>
      <c r="H201" s="1">
        <v>0</v>
      </c>
      <c r="X201" t="str">
        <f t="shared" ref="X201" si="159">LEFT(MID(A201,FIND("(",A201)+1,LEN(A201)),FIND(")",MID(A201,FIND("(",A201)+1,LEN(A201)))-1)</f>
        <v>FG</v>
      </c>
      <c r="Z201" t="str">
        <f t="shared" ref="Z201" si="160">Y202</f>
        <v>Elected</v>
      </c>
    </row>
    <row r="202" spans="1:30" x14ac:dyDescent="0.35">
      <c r="A202" s="291" t="s">
        <v>0</v>
      </c>
      <c r="B202" s="291" t="s">
        <v>0</v>
      </c>
      <c r="C202" s="293">
        <v>1754</v>
      </c>
      <c r="D202" s="2">
        <v>1754</v>
      </c>
      <c r="E202" s="2">
        <v>1754</v>
      </c>
      <c r="F202" s="2">
        <v>1728</v>
      </c>
      <c r="G202" s="2">
        <v>1728</v>
      </c>
      <c r="H202" s="2">
        <v>1728</v>
      </c>
      <c r="Y202" t="str">
        <f t="shared" ref="Y202" si="161">IF(EXACT(A201,UPPER(A201)),"Elected","Excluded")</f>
        <v>Elected</v>
      </c>
    </row>
    <row r="203" spans="1:30" x14ac:dyDescent="0.35">
      <c r="A203" s="291" t="s">
        <v>3060</v>
      </c>
      <c r="B203" s="291" t="s">
        <v>33</v>
      </c>
      <c r="C203" s="293">
        <v>197</v>
      </c>
      <c r="D203" s="1">
        <v>2</v>
      </c>
      <c r="E203" s="1">
        <v>3</v>
      </c>
      <c r="F203" s="1">
        <v>1</v>
      </c>
      <c r="G203" s="1">
        <v>-203</v>
      </c>
      <c r="H203" s="1">
        <v>0</v>
      </c>
      <c r="X203" t="str">
        <f t="shared" ref="X203" si="162">LEFT(MID(A203,FIND("(",A203)+1,LEN(A203)),FIND(")",MID(A203,FIND("(",A203)+1,LEN(A203)))-1)</f>
        <v>TIP</v>
      </c>
      <c r="Z203" t="str">
        <f t="shared" ref="Z203" si="163">Y204</f>
        <v>Excluded</v>
      </c>
    </row>
    <row r="204" spans="1:30" x14ac:dyDescent="0.35">
      <c r="A204" s="291" t="s">
        <v>0</v>
      </c>
      <c r="B204" s="291" t="s">
        <v>0</v>
      </c>
      <c r="C204" s="293">
        <v>197</v>
      </c>
      <c r="D204" s="2">
        <v>199</v>
      </c>
      <c r="E204" s="2">
        <v>202</v>
      </c>
      <c r="F204" s="2">
        <v>203</v>
      </c>
      <c r="G204" s="2">
        <v>0</v>
      </c>
      <c r="H204" s="2">
        <v>0</v>
      </c>
      <c r="Y204" t="str">
        <f t="shared" ref="Y204" si="164">IF(EXACT(A203,UPPER(A203)),"Elected","Excluded")</f>
        <v>Excluded</v>
      </c>
    </row>
    <row r="205" spans="1:30" x14ac:dyDescent="0.35">
      <c r="A205" s="291" t="s">
        <v>1029</v>
      </c>
      <c r="B205" s="291" t="s">
        <v>31</v>
      </c>
      <c r="C205" s="293">
        <v>807</v>
      </c>
      <c r="D205" s="1">
        <v>17</v>
      </c>
      <c r="E205" s="1">
        <v>5</v>
      </c>
      <c r="F205" s="1">
        <v>3</v>
      </c>
      <c r="G205" s="1">
        <v>98</v>
      </c>
      <c r="H205" s="1">
        <v>84</v>
      </c>
      <c r="X205" t="str">
        <f t="shared" ref="X205" si="165">LEFT(MID(A205,FIND("(",A205)+1,LEN(A205)),FIND(")",MID(A205,FIND("(",A205)+1,LEN(A205)))-1)</f>
        <v>SF</v>
      </c>
      <c r="Z205" t="str">
        <f t="shared" ref="Z205" si="166">Y206</f>
        <v>Excluded</v>
      </c>
    </row>
    <row r="206" spans="1:30" x14ac:dyDescent="0.35">
      <c r="A206" s="291" t="s">
        <v>0</v>
      </c>
      <c r="B206" s="291" t="s">
        <v>0</v>
      </c>
      <c r="C206" s="293">
        <v>807</v>
      </c>
      <c r="D206" s="2">
        <v>824</v>
      </c>
      <c r="E206" s="2">
        <v>829</v>
      </c>
      <c r="F206" s="2">
        <v>832</v>
      </c>
      <c r="G206" s="2">
        <v>930</v>
      </c>
      <c r="H206" s="2">
        <v>1014</v>
      </c>
      <c r="Y206" t="str">
        <f t="shared" ref="Y206" si="167">IF(EXACT(A205,UPPER(A205)),"Elected","Excluded")</f>
        <v>Excluded</v>
      </c>
    </row>
    <row r="207" spans="1:30" x14ac:dyDescent="0.35">
      <c r="A207" s="291" t="s">
        <v>3068</v>
      </c>
      <c r="B207" s="291" t="s">
        <v>31</v>
      </c>
      <c r="C207" s="293">
        <v>231</v>
      </c>
      <c r="D207" s="1">
        <v>7</v>
      </c>
      <c r="E207" s="1">
        <v>4</v>
      </c>
      <c r="F207" s="1">
        <v>1</v>
      </c>
      <c r="G207" s="1">
        <v>-243</v>
      </c>
      <c r="H207" s="1">
        <v>0</v>
      </c>
      <c r="X207" t="str">
        <f t="shared" ref="X207" si="168">LEFT(MID(A207,FIND("(",A207)+1,LEN(A207)),FIND(")",MID(A207,FIND("(",A207)+1,LEN(A207)))-1)</f>
        <v>GRN</v>
      </c>
      <c r="Z207" t="str">
        <f t="shared" ref="Z207" si="169">Y208</f>
        <v>Excluded</v>
      </c>
    </row>
    <row r="208" spans="1:30" x14ac:dyDescent="0.35">
      <c r="A208" s="291" t="s">
        <v>0</v>
      </c>
      <c r="B208" s="291" t="s">
        <v>0</v>
      </c>
      <c r="C208" s="293">
        <v>231</v>
      </c>
      <c r="D208" s="2">
        <v>238</v>
      </c>
      <c r="E208" s="2">
        <v>242</v>
      </c>
      <c r="F208" s="2">
        <v>243</v>
      </c>
      <c r="G208" s="2">
        <v>0</v>
      </c>
      <c r="H208" s="2">
        <v>0</v>
      </c>
      <c r="Y208" t="str">
        <f t="shared" ref="Y208" si="170">IF(EXACT(A207,UPPER(A207)),"Elected","Excluded")</f>
        <v>Excluded</v>
      </c>
    </row>
    <row r="209" spans="1:37" x14ac:dyDescent="0.35">
      <c r="A209" s="291" t="s">
        <v>47</v>
      </c>
      <c r="B209" s="291" t="s">
        <v>0</v>
      </c>
      <c r="C209" s="292">
        <v>0</v>
      </c>
      <c r="D209" s="1">
        <f>(D191+D193+D195+D197+D199+D201+D203+D205+D207)*(-1)</f>
        <v>0</v>
      </c>
      <c r="E209" s="1">
        <f t="shared" ref="E209:H209" si="171">(E191+E193+E195+E197+E199+E201+E203+E205+E207)*(-1)</f>
        <v>12</v>
      </c>
      <c r="F209" s="1">
        <f t="shared" si="171"/>
        <v>0</v>
      </c>
      <c r="G209" s="1">
        <f t="shared" si="171"/>
        <v>214</v>
      </c>
      <c r="H209" s="1">
        <f t="shared" si="171"/>
        <v>156</v>
      </c>
    </row>
    <row r="210" spans="1:37" x14ac:dyDescent="0.35">
      <c r="A210" s="291" t="s">
        <v>0</v>
      </c>
      <c r="B210" s="291" t="s">
        <v>0</v>
      </c>
      <c r="C210" s="293">
        <v>0</v>
      </c>
      <c r="D210" s="2">
        <v>0</v>
      </c>
      <c r="E210" s="2">
        <v>12</v>
      </c>
      <c r="F210" s="2">
        <v>12</v>
      </c>
      <c r="G210" s="2">
        <v>226</v>
      </c>
      <c r="H210" s="2">
        <v>382</v>
      </c>
    </row>
    <row r="211" spans="1:37" x14ac:dyDescent="0.35">
      <c r="A211" t="s">
        <v>48</v>
      </c>
      <c r="B211" t="s">
        <v>0</v>
      </c>
      <c r="C211" s="2">
        <v>10366</v>
      </c>
      <c r="D211" s="2">
        <v>10366</v>
      </c>
      <c r="E211" s="2">
        <v>10366</v>
      </c>
      <c r="F211" s="2">
        <v>10366</v>
      </c>
      <c r="G211" s="2">
        <v>10366</v>
      </c>
      <c r="H211" s="2">
        <v>10366</v>
      </c>
    </row>
    <row r="215" spans="1:37" x14ac:dyDescent="0.35">
      <c r="A215" t="s">
        <v>0</v>
      </c>
      <c r="B215" t="s">
        <v>0</v>
      </c>
      <c r="C215" t="s">
        <v>0</v>
      </c>
      <c r="D215" t="s">
        <v>0</v>
      </c>
      <c r="E215" t="s">
        <v>0</v>
      </c>
      <c r="F215" t="s">
        <v>0</v>
      </c>
      <c r="G215" t="s">
        <v>0</v>
      </c>
      <c r="H215" t="s">
        <v>0</v>
      </c>
      <c r="I215" t="s">
        <v>0</v>
      </c>
      <c r="J215" t="s">
        <v>0</v>
      </c>
      <c r="K215" t="s">
        <v>0</v>
      </c>
      <c r="L215" t="s">
        <v>0</v>
      </c>
      <c r="M215" t="s">
        <v>0</v>
      </c>
      <c r="N215" t="s">
        <v>0</v>
      </c>
    </row>
    <row r="216" spans="1:37" x14ac:dyDescent="0.35">
      <c r="A216" t="s">
        <v>0</v>
      </c>
      <c r="B216" t="s">
        <v>0</v>
      </c>
      <c r="C216" t="s">
        <v>0</v>
      </c>
      <c r="D216" t="s">
        <v>0</v>
      </c>
      <c r="E216" t="s">
        <v>0</v>
      </c>
      <c r="F216" t="s">
        <v>0</v>
      </c>
      <c r="G216" t="s">
        <v>0</v>
      </c>
      <c r="H216" t="s">
        <v>0</v>
      </c>
      <c r="I216" t="s">
        <v>0</v>
      </c>
      <c r="J216" t="s">
        <v>0</v>
      </c>
      <c r="K216" t="s">
        <v>0</v>
      </c>
      <c r="L216" t="s">
        <v>0</v>
      </c>
      <c r="M216" t="s">
        <v>0</v>
      </c>
      <c r="N216" t="s">
        <v>0</v>
      </c>
    </row>
    <row r="217" spans="1:37" x14ac:dyDescent="0.35">
      <c r="A217" t="s">
        <v>0</v>
      </c>
      <c r="B217" t="s">
        <v>0</v>
      </c>
      <c r="C217" t="s">
        <v>0</v>
      </c>
      <c r="D217" t="s">
        <v>0</v>
      </c>
      <c r="E217" t="s">
        <v>0</v>
      </c>
      <c r="F217" t="s">
        <v>0</v>
      </c>
      <c r="G217" t="s">
        <v>0</v>
      </c>
      <c r="H217" t="s">
        <v>0</v>
      </c>
      <c r="I217" t="s">
        <v>0</v>
      </c>
      <c r="J217" t="s">
        <v>0</v>
      </c>
      <c r="K217" t="s">
        <v>0</v>
      </c>
      <c r="L217" t="s">
        <v>0</v>
      </c>
      <c r="M217" t="s">
        <v>0</v>
      </c>
      <c r="N217" t="s">
        <v>0</v>
      </c>
    </row>
    <row r="218" spans="1:37" x14ac:dyDescent="0.35">
      <c r="A218" t="s">
        <v>0</v>
      </c>
      <c r="B218" t="s">
        <v>0</v>
      </c>
      <c r="C218" t="s">
        <v>0</v>
      </c>
      <c r="D218" t="s">
        <v>0</v>
      </c>
      <c r="E218" t="s">
        <v>0</v>
      </c>
      <c r="F218" t="s">
        <v>0</v>
      </c>
      <c r="G218" t="s">
        <v>0</v>
      </c>
      <c r="H218" t="s">
        <v>0</v>
      </c>
      <c r="I218" t="s">
        <v>0</v>
      </c>
      <c r="J218" t="s">
        <v>0</v>
      </c>
      <c r="K218" t="s">
        <v>0</v>
      </c>
      <c r="L218" t="s">
        <v>0</v>
      </c>
      <c r="M218" t="s">
        <v>0</v>
      </c>
      <c r="N218" t="s">
        <v>0</v>
      </c>
    </row>
    <row r="219" spans="1:37" x14ac:dyDescent="0.35">
      <c r="A219" t="s">
        <v>0</v>
      </c>
      <c r="B219" t="s">
        <v>0</v>
      </c>
      <c r="C219" t="s">
        <v>0</v>
      </c>
      <c r="D219" t="s">
        <v>0</v>
      </c>
      <c r="E219" t="s">
        <v>0</v>
      </c>
      <c r="F219" t="s">
        <v>0</v>
      </c>
      <c r="G219" t="s">
        <v>0</v>
      </c>
      <c r="H219" t="s">
        <v>0</v>
      </c>
      <c r="I219" t="s">
        <v>0</v>
      </c>
      <c r="J219" t="s">
        <v>0</v>
      </c>
      <c r="K219" t="s">
        <v>0</v>
      </c>
      <c r="L219" t="s">
        <v>0</v>
      </c>
      <c r="M219" t="s">
        <v>0</v>
      </c>
      <c r="N219" t="s">
        <v>0</v>
      </c>
    </row>
    <row r="220" spans="1:37" x14ac:dyDescent="0.35">
      <c r="A220" t="s">
        <v>0</v>
      </c>
      <c r="B220" t="s">
        <v>0</v>
      </c>
      <c r="C220" t="s">
        <v>0</v>
      </c>
      <c r="D220" t="s">
        <v>0</v>
      </c>
      <c r="E220" t="s">
        <v>0</v>
      </c>
      <c r="F220" t="s">
        <v>0</v>
      </c>
      <c r="G220" t="s">
        <v>0</v>
      </c>
      <c r="H220" t="s">
        <v>0</v>
      </c>
      <c r="I220" t="s">
        <v>0</v>
      </c>
      <c r="J220" t="s">
        <v>0</v>
      </c>
      <c r="K220" t="s">
        <v>0</v>
      </c>
      <c r="L220" t="s">
        <v>0</v>
      </c>
      <c r="M220" t="s">
        <v>0</v>
      </c>
      <c r="N220" t="s">
        <v>0</v>
      </c>
    </row>
    <row r="221" spans="1:37" x14ac:dyDescent="0.35">
      <c r="A221" t="s">
        <v>0</v>
      </c>
      <c r="B221" t="s">
        <v>0</v>
      </c>
      <c r="C221" t="s">
        <v>0</v>
      </c>
      <c r="D221" t="s">
        <v>0</v>
      </c>
      <c r="E221" t="s">
        <v>0</v>
      </c>
      <c r="F221" t="s">
        <v>0</v>
      </c>
      <c r="G221" t="s">
        <v>0</v>
      </c>
      <c r="H221" t="s">
        <v>0</v>
      </c>
      <c r="I221" t="s">
        <v>0</v>
      </c>
      <c r="J221" t="s">
        <v>0</v>
      </c>
      <c r="K221" t="s">
        <v>0</v>
      </c>
      <c r="L221" t="s">
        <v>0</v>
      </c>
      <c r="M221" t="s">
        <v>0</v>
      </c>
      <c r="N221" t="s">
        <v>0</v>
      </c>
    </row>
    <row r="222" spans="1:37" x14ac:dyDescent="0.35">
      <c r="A222" s="291" t="s">
        <v>264</v>
      </c>
      <c r="B222" s="291" t="s">
        <v>2</v>
      </c>
      <c r="C222" s="291" t="s">
        <v>3</v>
      </c>
      <c r="D222" t="s">
        <v>4</v>
      </c>
      <c r="E222" t="s">
        <v>5</v>
      </c>
      <c r="F222" t="s">
        <v>6</v>
      </c>
      <c r="G222" t="s">
        <v>7</v>
      </c>
      <c r="H222" t="s">
        <v>8</v>
      </c>
      <c r="I222" t="s">
        <v>9</v>
      </c>
      <c r="J222" t="s">
        <v>10</v>
      </c>
      <c r="K222" t="s">
        <v>11</v>
      </c>
      <c r="L222" t="s">
        <v>12</v>
      </c>
      <c r="M222" t="s">
        <v>13</v>
      </c>
      <c r="N222" t="s">
        <v>14</v>
      </c>
    </row>
    <row r="223" spans="1:37" x14ac:dyDescent="0.35">
      <c r="A223" s="291" t="s">
        <v>0</v>
      </c>
      <c r="B223" s="291" t="s">
        <v>0</v>
      </c>
      <c r="C223" s="291" t="s">
        <v>17</v>
      </c>
      <c r="D223" t="s">
        <v>1030</v>
      </c>
      <c r="E223" t="s">
        <v>1031</v>
      </c>
      <c r="F223" t="s">
        <v>1032</v>
      </c>
      <c r="G223" t="s">
        <v>1033</v>
      </c>
      <c r="H223" t="s">
        <v>1034</v>
      </c>
      <c r="I223" t="s">
        <v>1035</v>
      </c>
      <c r="J223" t="s">
        <v>1036</v>
      </c>
      <c r="K223" t="s">
        <v>1037</v>
      </c>
      <c r="L223" t="s">
        <v>1038</v>
      </c>
      <c r="M223" t="s">
        <v>1039</v>
      </c>
      <c r="N223" t="s">
        <v>1040</v>
      </c>
      <c r="AB223" t="s">
        <v>2526</v>
      </c>
      <c r="AC223" t="s">
        <v>2525</v>
      </c>
      <c r="AD223" t="s">
        <v>2524</v>
      </c>
      <c r="AE223" t="s">
        <v>2523</v>
      </c>
      <c r="AF223" t="s">
        <v>759</v>
      </c>
      <c r="AG223" t="s">
        <v>2522</v>
      </c>
      <c r="AH223" t="s">
        <v>2521</v>
      </c>
      <c r="AI223" t="s">
        <v>2520</v>
      </c>
      <c r="AJ223" t="s">
        <v>2519</v>
      </c>
      <c r="AK223" t="s">
        <v>2518</v>
      </c>
    </row>
    <row r="224" spans="1:37" x14ac:dyDescent="0.35">
      <c r="A224" s="291" t="s">
        <v>1041</v>
      </c>
      <c r="B224" s="291" t="s">
        <v>33</v>
      </c>
      <c r="C224" s="293">
        <v>149</v>
      </c>
      <c r="D224" s="1">
        <v>1</v>
      </c>
      <c r="E224" s="1">
        <v>3</v>
      </c>
      <c r="F224" s="1">
        <v>4</v>
      </c>
      <c r="G224" s="1">
        <v>40</v>
      </c>
      <c r="H224" s="1">
        <v>-197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X224" t="str">
        <f>LEFT(MID(A224,FIND("(",A224)+1,LEN(A224)),FIND(")",MID(A224,FIND("(",A224)+1,LEN(A224)))-1)</f>
        <v>TNP</v>
      </c>
      <c r="Z224" t="str">
        <f>Y225</f>
        <v>Excluded</v>
      </c>
      <c r="AB224">
        <v>7</v>
      </c>
      <c r="AC224" s="238">
        <v>27234</v>
      </c>
      <c r="AD224" s="238">
        <f>AH224+AF224</f>
        <v>15509</v>
      </c>
      <c r="AE224" s="227">
        <f>SUM(AD224/AC224*100)</f>
        <v>56.947198354997433</v>
      </c>
      <c r="AF224">
        <v>153</v>
      </c>
      <c r="AG224" s="227">
        <f>SUM(AF224/AC224*100)</f>
        <v>0.5617977528089888</v>
      </c>
      <c r="AH224" s="238">
        <v>15356</v>
      </c>
      <c r="AI224">
        <v>17</v>
      </c>
      <c r="AJ224">
        <v>5</v>
      </c>
      <c r="AK224" s="227">
        <f>SUM(AJ224/AI224*100)</f>
        <v>29.411764705882355</v>
      </c>
    </row>
    <row r="225" spans="1:30" x14ac:dyDescent="0.35">
      <c r="A225" s="291" t="s">
        <v>0</v>
      </c>
      <c r="B225" s="291" t="s">
        <v>0</v>
      </c>
      <c r="C225" s="293">
        <v>149</v>
      </c>
      <c r="D225" s="2">
        <v>150</v>
      </c>
      <c r="E225" s="2">
        <v>153</v>
      </c>
      <c r="F225" s="2">
        <v>157</v>
      </c>
      <c r="G225" s="2">
        <v>197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Y225" t="str">
        <f>IF(EXACT(A224,UPPER(A224)),"Elected","Excluded")</f>
        <v>Excluded</v>
      </c>
    </row>
    <row r="226" spans="1:30" x14ac:dyDescent="0.35">
      <c r="A226" s="291" t="s">
        <v>3075</v>
      </c>
      <c r="B226" s="291" t="s">
        <v>33</v>
      </c>
      <c r="C226" s="293">
        <v>1438</v>
      </c>
      <c r="D226" s="1">
        <v>18</v>
      </c>
      <c r="E226" s="1">
        <v>40</v>
      </c>
      <c r="F226" s="1">
        <v>16</v>
      </c>
      <c r="G226" s="1">
        <v>32</v>
      </c>
      <c r="H226" s="1">
        <v>88</v>
      </c>
      <c r="I226" s="1">
        <v>16</v>
      </c>
      <c r="J226" s="1">
        <v>8</v>
      </c>
      <c r="K226" s="1">
        <v>24</v>
      </c>
      <c r="L226" s="1">
        <v>21</v>
      </c>
      <c r="M226" s="1">
        <v>101</v>
      </c>
      <c r="N226" s="1">
        <v>207</v>
      </c>
      <c r="X226" t="str">
        <f t="shared" ref="X226" si="172">LEFT(MID(A226,FIND("(",A226)+1,LEN(A226)),FIND(")",MID(A226,FIND("(",A226)+1,LEN(A226)))-1)</f>
        <v>INDI</v>
      </c>
      <c r="Z226" t="str">
        <f>Y227</f>
        <v>Elected</v>
      </c>
      <c r="AC226" t="s">
        <v>3692</v>
      </c>
      <c r="AD226" t="s">
        <v>3693</v>
      </c>
    </row>
    <row r="227" spans="1:30" x14ac:dyDescent="0.35">
      <c r="A227" s="291" t="s">
        <v>0</v>
      </c>
      <c r="B227" s="291" t="s">
        <v>0</v>
      </c>
      <c r="C227" s="293">
        <v>1438</v>
      </c>
      <c r="D227" s="2">
        <v>1456</v>
      </c>
      <c r="E227" s="2">
        <v>1496</v>
      </c>
      <c r="F227" s="2">
        <v>1512</v>
      </c>
      <c r="G227" s="2">
        <v>1544</v>
      </c>
      <c r="H227" s="2">
        <v>1632</v>
      </c>
      <c r="I227" s="2">
        <v>1648</v>
      </c>
      <c r="J227" s="2">
        <v>1656</v>
      </c>
      <c r="K227" s="2">
        <v>1680</v>
      </c>
      <c r="L227" s="2">
        <v>1701</v>
      </c>
      <c r="M227" s="2">
        <v>1802</v>
      </c>
      <c r="N227" s="2">
        <v>2009</v>
      </c>
      <c r="Y227" t="str">
        <f t="shared" ref="Y227" si="173">IF(EXACT(A226,UPPER(A226)),"Elected","Excluded")</f>
        <v>Elected</v>
      </c>
      <c r="AC227">
        <v>6</v>
      </c>
      <c r="AD227">
        <v>5</v>
      </c>
    </row>
    <row r="228" spans="1:30" x14ac:dyDescent="0.35">
      <c r="A228" s="291" t="s">
        <v>1042</v>
      </c>
      <c r="B228" s="291" t="s">
        <v>33</v>
      </c>
      <c r="C228" s="293">
        <v>458</v>
      </c>
      <c r="D228" s="1">
        <v>16</v>
      </c>
      <c r="E228" s="1">
        <v>9</v>
      </c>
      <c r="F228" s="1">
        <v>6</v>
      </c>
      <c r="G228" s="1">
        <v>4</v>
      </c>
      <c r="H228" s="1">
        <v>4</v>
      </c>
      <c r="I228" s="1">
        <v>15</v>
      </c>
      <c r="J228" s="1">
        <v>132</v>
      </c>
      <c r="K228" s="1">
        <v>57</v>
      </c>
      <c r="L228" s="1">
        <v>13</v>
      </c>
      <c r="M228" s="1">
        <v>-714</v>
      </c>
      <c r="N228" s="1">
        <v>0</v>
      </c>
      <c r="X228" t="str">
        <f t="shared" ref="X228" si="174">LEFT(MID(A228,FIND("(",A228)+1,LEN(A228)),FIND(")",MID(A228,FIND("(",A228)+1,LEN(A228)))-1)</f>
        <v>SF</v>
      </c>
      <c r="Z228" t="str">
        <f t="shared" ref="Z228" si="175">Y229</f>
        <v>Excluded</v>
      </c>
    </row>
    <row r="229" spans="1:30" x14ac:dyDescent="0.35">
      <c r="A229" s="291" t="s">
        <v>0</v>
      </c>
      <c r="B229" s="291" t="s">
        <v>0</v>
      </c>
      <c r="C229" s="293">
        <v>458</v>
      </c>
      <c r="D229" s="2">
        <v>474</v>
      </c>
      <c r="E229" s="2">
        <v>483</v>
      </c>
      <c r="F229" s="2">
        <v>489</v>
      </c>
      <c r="G229" s="2">
        <v>493</v>
      </c>
      <c r="H229" s="2">
        <v>497</v>
      </c>
      <c r="I229" s="2">
        <v>512</v>
      </c>
      <c r="J229" s="2">
        <v>644</v>
      </c>
      <c r="K229" s="2">
        <v>701</v>
      </c>
      <c r="L229" s="2">
        <v>714</v>
      </c>
      <c r="M229" s="2">
        <v>0</v>
      </c>
      <c r="N229" s="2">
        <v>0</v>
      </c>
      <c r="Y229" t="str">
        <f t="shared" ref="Y229" si="176">IF(EXACT(A228,UPPER(A228)),"Elected","Excluded")</f>
        <v>Excluded</v>
      </c>
    </row>
    <row r="230" spans="1:30" x14ac:dyDescent="0.35">
      <c r="A230" s="291" t="s">
        <v>1043</v>
      </c>
      <c r="B230" s="291" t="s">
        <v>33</v>
      </c>
      <c r="C230" s="293">
        <v>118</v>
      </c>
      <c r="D230" s="1">
        <v>2</v>
      </c>
      <c r="E230" s="1">
        <v>4</v>
      </c>
      <c r="F230" s="1">
        <v>0</v>
      </c>
      <c r="G230" s="1">
        <v>-124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X230" t="str">
        <f t="shared" ref="X230" si="177">LEFT(MID(A230,FIND("(",A230)+1,LEN(A230)),FIND(")",MID(A230,FIND("(",A230)+1,LEN(A230)))-1)</f>
        <v>TIP</v>
      </c>
      <c r="Z230" t="str">
        <f t="shared" ref="Z230" si="178">Y231</f>
        <v>Excluded</v>
      </c>
    </row>
    <row r="231" spans="1:30" x14ac:dyDescent="0.35">
      <c r="A231" s="291" t="s">
        <v>0</v>
      </c>
      <c r="B231" s="291" t="s">
        <v>0</v>
      </c>
      <c r="C231" s="293">
        <v>118</v>
      </c>
      <c r="D231" s="2">
        <v>120</v>
      </c>
      <c r="E231" s="2">
        <v>124</v>
      </c>
      <c r="F231" s="2">
        <v>124</v>
      </c>
      <c r="G231" s="2">
        <v>0</v>
      </c>
      <c r="H231" s="2">
        <v>0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Y231" t="str">
        <f t="shared" ref="Y231" si="179">IF(EXACT(A230,UPPER(A230)),"Elected","Excluded")</f>
        <v>Excluded</v>
      </c>
    </row>
    <row r="232" spans="1:30" x14ac:dyDescent="0.35">
      <c r="A232" s="291" t="s">
        <v>1044</v>
      </c>
      <c r="B232" s="291" t="s">
        <v>31</v>
      </c>
      <c r="C232" s="293">
        <v>1326</v>
      </c>
      <c r="D232" s="1">
        <v>472</v>
      </c>
      <c r="E232" s="1">
        <v>36</v>
      </c>
      <c r="F232" s="1">
        <v>3</v>
      </c>
      <c r="G232" s="1">
        <v>2</v>
      </c>
      <c r="H232" s="1">
        <v>4</v>
      </c>
      <c r="I232" s="1">
        <v>9</v>
      </c>
      <c r="J232" s="1">
        <v>7</v>
      </c>
      <c r="K232" s="1">
        <v>41</v>
      </c>
      <c r="L232" s="1">
        <v>33</v>
      </c>
      <c r="M232" s="1">
        <v>0</v>
      </c>
      <c r="N232" s="1">
        <v>0</v>
      </c>
      <c r="X232" t="str">
        <f t="shared" ref="X232" si="180">LEFT(MID(A232,FIND("(",A232)+1,LEN(A232)),FIND(")",MID(A232,FIND("(",A232)+1,LEN(A232)))-1)</f>
        <v>FF</v>
      </c>
      <c r="Z232" t="str">
        <f>Y233</f>
        <v>Elected</v>
      </c>
    </row>
    <row r="233" spans="1:30" x14ac:dyDescent="0.35">
      <c r="A233" s="291" t="s">
        <v>0</v>
      </c>
      <c r="B233" s="291" t="s">
        <v>0</v>
      </c>
      <c r="C233" s="293">
        <v>1326</v>
      </c>
      <c r="D233" s="2">
        <v>1798</v>
      </c>
      <c r="E233" s="2">
        <v>1834</v>
      </c>
      <c r="F233" s="2">
        <v>1837</v>
      </c>
      <c r="G233" s="2">
        <v>1839</v>
      </c>
      <c r="H233" s="2">
        <v>1843</v>
      </c>
      <c r="I233" s="2">
        <v>1852</v>
      </c>
      <c r="J233" s="2">
        <v>1859</v>
      </c>
      <c r="K233" s="2">
        <v>1900</v>
      </c>
      <c r="L233" s="2">
        <v>1933</v>
      </c>
      <c r="M233" s="2">
        <v>1933</v>
      </c>
      <c r="N233" s="2">
        <v>1933</v>
      </c>
      <c r="Y233" t="str">
        <f t="shared" ref="Y233" si="181">IF(EXACT(A232,UPPER(A232)),"Elected","Excluded")</f>
        <v>Elected</v>
      </c>
    </row>
    <row r="234" spans="1:30" x14ac:dyDescent="0.35">
      <c r="A234" s="291" t="s">
        <v>3069</v>
      </c>
      <c r="B234" s="291" t="s">
        <v>31</v>
      </c>
      <c r="C234" s="293">
        <v>257</v>
      </c>
      <c r="D234" s="1">
        <v>23</v>
      </c>
      <c r="E234" s="1">
        <v>10</v>
      </c>
      <c r="F234" s="1">
        <v>1</v>
      </c>
      <c r="G234" s="1">
        <v>2</v>
      </c>
      <c r="H234" s="1">
        <v>1</v>
      </c>
      <c r="I234" s="1">
        <v>89</v>
      </c>
      <c r="J234" s="1">
        <v>19</v>
      </c>
      <c r="K234" s="1">
        <v>-402</v>
      </c>
      <c r="L234" s="1">
        <v>0</v>
      </c>
      <c r="M234" s="1">
        <v>0</v>
      </c>
      <c r="N234" s="1">
        <v>0</v>
      </c>
      <c r="X234" t="str">
        <f t="shared" ref="X234" si="182">LEFT(MID(A234,FIND("(",A234)+1,LEN(A234)),FIND(")",MID(A234,FIND("(",A234)+1,LEN(A234)))-1)</f>
        <v>GRN</v>
      </c>
      <c r="Z234" t="str">
        <f t="shared" ref="Z234" si="183">Y235</f>
        <v>Excluded</v>
      </c>
    </row>
    <row r="235" spans="1:30" x14ac:dyDescent="0.35">
      <c r="A235" s="291" t="s">
        <v>0</v>
      </c>
      <c r="B235" s="291" t="s">
        <v>0</v>
      </c>
      <c r="C235" s="293">
        <v>257</v>
      </c>
      <c r="D235" s="2">
        <v>280</v>
      </c>
      <c r="E235" s="2">
        <v>290</v>
      </c>
      <c r="F235" s="2">
        <v>291</v>
      </c>
      <c r="G235" s="2">
        <v>293</v>
      </c>
      <c r="H235" s="2">
        <v>294</v>
      </c>
      <c r="I235" s="2">
        <v>383</v>
      </c>
      <c r="J235" s="2">
        <v>402</v>
      </c>
      <c r="K235" s="2">
        <v>0</v>
      </c>
      <c r="L235" s="2">
        <v>0</v>
      </c>
      <c r="M235" s="2">
        <v>0</v>
      </c>
      <c r="N235" s="2">
        <v>0</v>
      </c>
      <c r="Y235" t="str">
        <f t="shared" ref="Y235" si="184">IF(EXACT(A234,UPPER(A234)),"Elected","Excluded")</f>
        <v>Excluded</v>
      </c>
    </row>
    <row r="236" spans="1:30" x14ac:dyDescent="0.35">
      <c r="A236" s="291" t="s">
        <v>1045</v>
      </c>
      <c r="B236" s="291" t="s">
        <v>33</v>
      </c>
      <c r="C236" s="293">
        <v>1379</v>
      </c>
      <c r="D236" s="1">
        <v>52</v>
      </c>
      <c r="E236" s="1">
        <v>91</v>
      </c>
      <c r="F236" s="1">
        <v>8</v>
      </c>
      <c r="G236" s="1">
        <v>1</v>
      </c>
      <c r="H236" s="1">
        <v>2</v>
      </c>
      <c r="I236" s="1">
        <v>9</v>
      </c>
      <c r="J236" s="1">
        <v>8</v>
      </c>
      <c r="K236" s="1">
        <v>14</v>
      </c>
      <c r="L236" s="1">
        <v>96</v>
      </c>
      <c r="M236" s="1">
        <v>55</v>
      </c>
      <c r="N236" s="1">
        <v>89</v>
      </c>
      <c r="X236" t="str">
        <f t="shared" ref="X236" si="185">LEFT(MID(A236,FIND("(",A236)+1,LEN(A236)),FIND(")",MID(A236,FIND("(",A236)+1,LEN(A236)))-1)</f>
        <v>FF</v>
      </c>
      <c r="Z236" t="str">
        <f t="shared" ref="Z236" si="186">Y237</f>
        <v>Elected</v>
      </c>
    </row>
    <row r="237" spans="1:30" x14ac:dyDescent="0.35">
      <c r="A237" s="291" t="s">
        <v>0</v>
      </c>
      <c r="B237" s="291" t="s">
        <v>0</v>
      </c>
      <c r="C237" s="293">
        <v>1379</v>
      </c>
      <c r="D237" s="2">
        <v>1431</v>
      </c>
      <c r="E237" s="2">
        <v>1522</v>
      </c>
      <c r="F237" s="2">
        <v>1530</v>
      </c>
      <c r="G237" s="2">
        <v>1531</v>
      </c>
      <c r="H237" s="2">
        <v>1533</v>
      </c>
      <c r="I237" s="2">
        <v>1542</v>
      </c>
      <c r="J237" s="2">
        <v>1550</v>
      </c>
      <c r="K237" s="2">
        <v>1564</v>
      </c>
      <c r="L237" s="2">
        <v>1660</v>
      </c>
      <c r="M237" s="2">
        <v>1715</v>
      </c>
      <c r="N237" s="2">
        <v>1804</v>
      </c>
      <c r="Y237" t="str">
        <f t="shared" ref="Y237" si="187">IF(EXACT(A236,UPPER(A236)),"Elected","Excluded")</f>
        <v>Elected</v>
      </c>
    </row>
    <row r="238" spans="1:30" x14ac:dyDescent="0.35">
      <c r="A238" s="291" t="s">
        <v>3058</v>
      </c>
      <c r="B238" s="291" t="s">
        <v>33</v>
      </c>
      <c r="C238" s="293">
        <v>95</v>
      </c>
      <c r="D238" s="1">
        <v>3</v>
      </c>
      <c r="E238" s="1">
        <v>1</v>
      </c>
      <c r="F238" s="1">
        <v>-99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X238" t="str">
        <f t="shared" ref="X238" si="188">LEFT(MID(A238,FIND("(",A238)+1,LEN(A238)),FIND(")",MID(A238,FIND("(",A238)+1,LEN(A238)))-1)</f>
        <v>NON-P</v>
      </c>
      <c r="Z238" t="str">
        <f t="shared" ref="Z238" si="189">Y239</f>
        <v>Excluded</v>
      </c>
    </row>
    <row r="239" spans="1:30" x14ac:dyDescent="0.35">
      <c r="A239" s="291" t="s">
        <v>0</v>
      </c>
      <c r="B239" s="291" t="s">
        <v>0</v>
      </c>
      <c r="C239" s="293">
        <v>95</v>
      </c>
      <c r="D239" s="2">
        <v>98</v>
      </c>
      <c r="E239" s="2">
        <v>99</v>
      </c>
      <c r="F239" s="2">
        <v>0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Y239" t="str">
        <f t="shared" ref="Y239" si="190">IF(EXACT(A238,UPPER(A238)),"Elected","Excluded")</f>
        <v>Excluded</v>
      </c>
    </row>
    <row r="240" spans="1:30" x14ac:dyDescent="0.35">
      <c r="A240" s="291" t="s">
        <v>3059</v>
      </c>
      <c r="B240" s="291" t="s">
        <v>31</v>
      </c>
      <c r="C240" s="293">
        <v>1042</v>
      </c>
      <c r="D240" s="1">
        <v>47</v>
      </c>
      <c r="E240" s="1">
        <v>74</v>
      </c>
      <c r="F240" s="1">
        <v>26</v>
      </c>
      <c r="G240" s="1">
        <v>10</v>
      </c>
      <c r="H240" s="1">
        <v>22</v>
      </c>
      <c r="I240" s="1">
        <v>20</v>
      </c>
      <c r="J240" s="1">
        <v>35</v>
      </c>
      <c r="K240" s="1">
        <v>93</v>
      </c>
      <c r="L240" s="1">
        <v>87</v>
      </c>
      <c r="M240" s="1">
        <v>172</v>
      </c>
      <c r="N240" s="1">
        <v>162</v>
      </c>
      <c r="X240" t="str">
        <f t="shared" ref="X240" si="191">LEFT(MID(A240,FIND("(",A240)+1,LEN(A240)),FIND(")",MID(A240,FIND("(",A240)+1,LEN(A240)))-1)</f>
        <v>NON-P</v>
      </c>
      <c r="Z240" t="str">
        <f t="shared" ref="Z240" si="192">Y241</f>
        <v>Elected</v>
      </c>
    </row>
    <row r="241" spans="1:26" x14ac:dyDescent="0.35">
      <c r="A241" s="291" t="s">
        <v>0</v>
      </c>
      <c r="B241" s="291" t="s">
        <v>0</v>
      </c>
      <c r="C241" s="293">
        <v>1042</v>
      </c>
      <c r="D241" s="2">
        <v>1089</v>
      </c>
      <c r="E241" s="2">
        <v>1163</v>
      </c>
      <c r="F241" s="2">
        <v>1189</v>
      </c>
      <c r="G241" s="2">
        <v>1199</v>
      </c>
      <c r="H241" s="2">
        <v>1221</v>
      </c>
      <c r="I241" s="2">
        <v>1241</v>
      </c>
      <c r="J241" s="2">
        <v>1276</v>
      </c>
      <c r="K241" s="2">
        <v>1369</v>
      </c>
      <c r="L241" s="2">
        <v>1456</v>
      </c>
      <c r="M241" s="2">
        <v>1628</v>
      </c>
      <c r="N241" s="2">
        <v>1790</v>
      </c>
      <c r="Y241" t="str">
        <f t="shared" ref="Y241" si="193">IF(EXACT(A240,UPPER(A240)),"Elected","Excluded")</f>
        <v>Elected</v>
      </c>
    </row>
    <row r="242" spans="1:26" x14ac:dyDescent="0.35">
      <c r="A242" s="291" t="s">
        <v>3063</v>
      </c>
      <c r="B242" s="291" t="s">
        <v>31</v>
      </c>
      <c r="C242" s="293">
        <v>206</v>
      </c>
      <c r="D242" s="1">
        <v>13</v>
      </c>
      <c r="E242" s="1">
        <v>5</v>
      </c>
      <c r="F242" s="1">
        <v>6</v>
      </c>
      <c r="G242" s="1">
        <v>0</v>
      </c>
      <c r="H242" s="1">
        <v>0</v>
      </c>
      <c r="I242" s="1">
        <v>-230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X242" t="str">
        <f t="shared" ref="X242" si="194">LEFT(MID(A242,FIND("(",A242)+1,LEN(A242)),FIND(")",MID(A242,FIND("(",A242)+1,LEN(A242)))-1)</f>
        <v>LAB</v>
      </c>
      <c r="Z242" t="str">
        <f t="shared" ref="Z242" si="195">Y243</f>
        <v>Excluded</v>
      </c>
    </row>
    <row r="243" spans="1:26" x14ac:dyDescent="0.35">
      <c r="A243" s="291" t="s">
        <v>0</v>
      </c>
      <c r="B243" s="291" t="s">
        <v>0</v>
      </c>
      <c r="C243" s="293">
        <v>206</v>
      </c>
      <c r="D243" s="2">
        <v>219</v>
      </c>
      <c r="E243" s="2">
        <v>224</v>
      </c>
      <c r="F243" s="2">
        <v>230</v>
      </c>
      <c r="G243" s="2">
        <v>230</v>
      </c>
      <c r="H243" s="2">
        <v>230</v>
      </c>
      <c r="I243" s="2">
        <v>0</v>
      </c>
      <c r="J243" s="2">
        <v>0</v>
      </c>
      <c r="K243" s="2">
        <v>0</v>
      </c>
      <c r="L243" s="2">
        <v>0</v>
      </c>
      <c r="M243" s="2">
        <v>0</v>
      </c>
      <c r="N243" s="2">
        <v>0</v>
      </c>
      <c r="Y243" t="str">
        <f t="shared" ref="Y243" si="196">IF(EXACT(A242,UPPER(A242)),"Elected","Excluded")</f>
        <v>Excluded</v>
      </c>
    </row>
    <row r="244" spans="1:26" x14ac:dyDescent="0.35">
      <c r="A244" s="291" t="s">
        <v>1046</v>
      </c>
      <c r="B244" s="291" t="s">
        <v>33</v>
      </c>
      <c r="C244" s="293">
        <v>427</v>
      </c>
      <c r="D244" s="1">
        <v>8</v>
      </c>
      <c r="E244" s="1">
        <v>96</v>
      </c>
      <c r="F244" s="1">
        <v>2</v>
      </c>
      <c r="G244" s="1">
        <v>3</v>
      </c>
      <c r="H244" s="1">
        <v>0</v>
      </c>
      <c r="I244" s="1">
        <v>2</v>
      </c>
      <c r="J244" s="1">
        <v>2</v>
      </c>
      <c r="K244" s="1">
        <v>9</v>
      </c>
      <c r="L244" s="1">
        <v>-549</v>
      </c>
      <c r="M244" s="1">
        <v>0</v>
      </c>
      <c r="N244" s="1">
        <v>0</v>
      </c>
      <c r="X244" t="str">
        <f t="shared" ref="X244" si="197">LEFT(MID(A244,FIND("(",A244)+1,LEN(A244)),FIND(")",MID(A244,FIND("(",A244)+1,LEN(A244)))-1)</f>
        <v>FF</v>
      </c>
      <c r="Z244" t="str">
        <f t="shared" ref="Z244" si="198">Y245</f>
        <v>Excluded</v>
      </c>
    </row>
    <row r="245" spans="1:26" x14ac:dyDescent="0.35">
      <c r="A245" s="291" t="s">
        <v>0</v>
      </c>
      <c r="B245" s="291" t="s">
        <v>0</v>
      </c>
      <c r="C245" s="293">
        <v>427</v>
      </c>
      <c r="D245" s="2">
        <v>435</v>
      </c>
      <c r="E245" s="2">
        <v>531</v>
      </c>
      <c r="F245" s="2">
        <v>533</v>
      </c>
      <c r="G245" s="2">
        <v>536</v>
      </c>
      <c r="H245" s="2">
        <v>536</v>
      </c>
      <c r="I245" s="2">
        <v>538</v>
      </c>
      <c r="J245" s="2">
        <v>540</v>
      </c>
      <c r="K245" s="2">
        <v>549</v>
      </c>
      <c r="L245" s="2">
        <v>0</v>
      </c>
      <c r="M245" s="2">
        <v>0</v>
      </c>
      <c r="N245" s="2">
        <v>0</v>
      </c>
      <c r="Y245" t="str">
        <f t="shared" ref="Y245" si="199">IF(EXACT(A244,UPPER(A244)),"Elected","Excluded")</f>
        <v>Excluded</v>
      </c>
    </row>
    <row r="246" spans="1:26" x14ac:dyDescent="0.35">
      <c r="A246" s="291" t="s">
        <v>1047</v>
      </c>
      <c r="B246" s="291" t="s">
        <v>33</v>
      </c>
      <c r="C246" s="293">
        <v>2784</v>
      </c>
      <c r="D246" s="1">
        <v>-864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X246" t="str">
        <f t="shared" ref="X246" si="200">LEFT(MID(A246,FIND("(",A246)+1,LEN(A246)),FIND(")",MID(A246,FIND("(",A246)+1,LEN(A246)))-1)</f>
        <v>FG</v>
      </c>
      <c r="Z246" t="str">
        <f t="shared" ref="Z246" si="201">Y247</f>
        <v>Elected</v>
      </c>
    </row>
    <row r="247" spans="1:26" x14ac:dyDescent="0.35">
      <c r="A247" s="291" t="s">
        <v>0</v>
      </c>
      <c r="B247" s="291" t="s">
        <v>0</v>
      </c>
      <c r="C247" s="293">
        <v>2784</v>
      </c>
      <c r="D247" s="2">
        <v>1920</v>
      </c>
      <c r="E247" s="2">
        <v>1920</v>
      </c>
      <c r="F247" s="2">
        <v>1920</v>
      </c>
      <c r="G247" s="2">
        <v>1920</v>
      </c>
      <c r="H247" s="2">
        <v>1920</v>
      </c>
      <c r="I247" s="2">
        <v>1920</v>
      </c>
      <c r="J247" s="2">
        <v>1920</v>
      </c>
      <c r="K247" s="2">
        <v>1920</v>
      </c>
      <c r="L247" s="2">
        <v>1920</v>
      </c>
      <c r="M247" s="2">
        <v>1920</v>
      </c>
      <c r="N247" s="2">
        <v>1920</v>
      </c>
      <c r="Y247" t="str">
        <f t="shared" ref="Y247" si="202">IF(EXACT(A246,UPPER(A246)),"Elected","Excluded")</f>
        <v>Elected</v>
      </c>
    </row>
    <row r="248" spans="1:26" x14ac:dyDescent="0.35">
      <c r="A248" s="291" t="s">
        <v>1048</v>
      </c>
      <c r="B248" s="291" t="s">
        <v>31</v>
      </c>
      <c r="C248" s="293">
        <v>208</v>
      </c>
      <c r="D248" s="1">
        <v>22</v>
      </c>
      <c r="E248" s="1">
        <v>14</v>
      </c>
      <c r="F248" s="1">
        <v>2</v>
      </c>
      <c r="G248" s="1">
        <v>0</v>
      </c>
      <c r="H248" s="1">
        <v>2</v>
      </c>
      <c r="I248" s="1">
        <v>10</v>
      </c>
      <c r="J248" s="1">
        <v>-258</v>
      </c>
      <c r="K248" s="1">
        <v>0</v>
      </c>
      <c r="L248" s="1">
        <v>0</v>
      </c>
      <c r="M248" s="1">
        <v>0</v>
      </c>
      <c r="N248" s="1">
        <v>0</v>
      </c>
      <c r="X248" t="str">
        <f t="shared" ref="X248" si="203">LEFT(MID(A248,FIND("(",A248)+1,LEN(A248)),FIND(")",MID(A248,FIND("(",A248)+1,LEN(A248)))-1)</f>
        <v>SF</v>
      </c>
      <c r="Z248" t="str">
        <f t="shared" ref="Z248" si="204">Y249</f>
        <v>Excluded</v>
      </c>
    </row>
    <row r="249" spans="1:26" x14ac:dyDescent="0.35">
      <c r="A249" s="291" t="s">
        <v>0</v>
      </c>
      <c r="B249" s="291" t="s">
        <v>0</v>
      </c>
      <c r="C249" s="293">
        <v>208</v>
      </c>
      <c r="D249" s="2">
        <v>230</v>
      </c>
      <c r="E249" s="2">
        <v>244</v>
      </c>
      <c r="F249" s="2">
        <v>246</v>
      </c>
      <c r="G249" s="2">
        <v>246</v>
      </c>
      <c r="H249" s="2">
        <v>248</v>
      </c>
      <c r="I249" s="2">
        <v>258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Y249" t="str">
        <f t="shared" ref="Y249" si="205">IF(EXACT(A248,UPPER(A248)),"Elected","Excluded")</f>
        <v>Excluded</v>
      </c>
    </row>
    <row r="250" spans="1:26" x14ac:dyDescent="0.35">
      <c r="A250" s="291" t="s">
        <v>1049</v>
      </c>
      <c r="B250" s="291" t="s">
        <v>33</v>
      </c>
      <c r="C250" s="293">
        <v>2553</v>
      </c>
      <c r="D250" s="1">
        <v>0</v>
      </c>
      <c r="E250" s="1">
        <v>-633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X250" t="str">
        <f t="shared" ref="X250" si="206">LEFT(MID(A250,FIND("(",A250)+1,LEN(A250)),FIND(")",MID(A250,FIND("(",A250)+1,LEN(A250)))-1)</f>
        <v>FG</v>
      </c>
      <c r="Z250" t="str">
        <f t="shared" ref="Z250" si="207">Y251</f>
        <v>Elected</v>
      </c>
    </row>
    <row r="251" spans="1:26" x14ac:dyDescent="0.35">
      <c r="A251" s="291" t="s">
        <v>0</v>
      </c>
      <c r="B251" s="291" t="s">
        <v>0</v>
      </c>
      <c r="C251" s="293">
        <v>2553</v>
      </c>
      <c r="D251" s="2">
        <v>2553</v>
      </c>
      <c r="E251" s="2">
        <v>1920</v>
      </c>
      <c r="F251" s="2">
        <v>1920</v>
      </c>
      <c r="G251" s="2">
        <v>1920</v>
      </c>
      <c r="H251" s="2">
        <v>1920</v>
      </c>
      <c r="I251" s="2">
        <v>1920</v>
      </c>
      <c r="J251" s="2">
        <v>1920</v>
      </c>
      <c r="K251" s="2">
        <v>1920</v>
      </c>
      <c r="L251" s="2">
        <v>1920</v>
      </c>
      <c r="M251" s="2">
        <v>1920</v>
      </c>
      <c r="N251" s="2">
        <v>1920</v>
      </c>
      <c r="Y251" t="str">
        <f t="shared" ref="Y251" si="208">IF(EXACT(A250,UPPER(A250)),"Elected","Excluded")</f>
        <v>Elected</v>
      </c>
    </row>
    <row r="252" spans="1:26" x14ac:dyDescent="0.35">
      <c r="A252" s="291" t="s">
        <v>1050</v>
      </c>
      <c r="B252" s="291" t="s">
        <v>33</v>
      </c>
      <c r="C252" s="293">
        <v>1153</v>
      </c>
      <c r="D252" s="1">
        <v>18</v>
      </c>
      <c r="E252" s="1">
        <v>35</v>
      </c>
      <c r="F252" s="1">
        <v>3</v>
      </c>
      <c r="G252" s="1">
        <v>0</v>
      </c>
      <c r="H252" s="1">
        <v>1</v>
      </c>
      <c r="I252" s="1">
        <v>10</v>
      </c>
      <c r="J252" s="1">
        <v>8</v>
      </c>
      <c r="K252" s="1">
        <v>18</v>
      </c>
      <c r="L252" s="1">
        <v>46</v>
      </c>
      <c r="M252" s="1">
        <v>35</v>
      </c>
      <c r="N252" s="1">
        <v>48</v>
      </c>
      <c r="X252" t="str">
        <f t="shared" ref="X252" si="209">LEFT(MID(A252,FIND("(",A252)+1,LEN(A252)),FIND(")",MID(A252,FIND("(",A252)+1,LEN(A252)))-1)</f>
        <v>FF</v>
      </c>
      <c r="Z252" t="str">
        <f t="shared" ref="Z252" si="210">Y253</f>
        <v>Excluded</v>
      </c>
    </row>
    <row r="253" spans="1:26" x14ac:dyDescent="0.35">
      <c r="A253" s="291" t="s">
        <v>0</v>
      </c>
      <c r="B253" s="291" t="s">
        <v>0</v>
      </c>
      <c r="C253" s="293">
        <v>1153</v>
      </c>
      <c r="D253" s="2">
        <v>1171</v>
      </c>
      <c r="E253" s="2">
        <v>1206</v>
      </c>
      <c r="F253" s="2">
        <v>1209</v>
      </c>
      <c r="G253" s="2">
        <v>1209</v>
      </c>
      <c r="H253" s="2">
        <v>1210</v>
      </c>
      <c r="I253" s="2">
        <v>1220</v>
      </c>
      <c r="J253" s="2">
        <v>1228</v>
      </c>
      <c r="K253" s="2">
        <v>1246</v>
      </c>
      <c r="L253" s="2">
        <v>1292</v>
      </c>
      <c r="M253" s="2">
        <v>1327</v>
      </c>
      <c r="N253" s="2">
        <v>1375</v>
      </c>
      <c r="Y253" t="str">
        <f t="shared" ref="Y253" si="211">IF(EXACT(A252,UPPER(A252)),"Elected","Excluded")</f>
        <v>Excluded</v>
      </c>
    </row>
    <row r="254" spans="1:26" x14ac:dyDescent="0.35">
      <c r="A254" s="291" t="s">
        <v>3061</v>
      </c>
      <c r="B254" s="291" t="s">
        <v>33</v>
      </c>
      <c r="C254" s="293">
        <v>553</v>
      </c>
      <c r="D254" s="1">
        <v>31</v>
      </c>
      <c r="E254" s="1">
        <v>55</v>
      </c>
      <c r="F254" s="1">
        <v>10</v>
      </c>
      <c r="G254" s="1">
        <v>18</v>
      </c>
      <c r="H254" s="1">
        <v>32</v>
      </c>
      <c r="I254" s="1">
        <v>5</v>
      </c>
      <c r="J254" s="1">
        <v>8</v>
      </c>
      <c r="K254" s="1">
        <v>10</v>
      </c>
      <c r="L254" s="1">
        <v>109</v>
      </c>
      <c r="M254" s="1">
        <v>62</v>
      </c>
      <c r="N254" s="1">
        <v>-893</v>
      </c>
      <c r="X254" t="str">
        <f t="shared" ref="X254" si="212">LEFT(MID(A254,FIND("(",A254)+1,LEN(A254)),FIND(")",MID(A254,FIND("(",A254)+1,LEN(A254)))-1)</f>
        <v>ANT</v>
      </c>
      <c r="Z254" t="str">
        <f t="shared" ref="Z254" si="213">Y255</f>
        <v>Excluded</v>
      </c>
    </row>
    <row r="255" spans="1:26" x14ac:dyDescent="0.35">
      <c r="A255" s="291" t="s">
        <v>0</v>
      </c>
      <c r="B255" s="291" t="s">
        <v>0</v>
      </c>
      <c r="C255" s="293">
        <v>553</v>
      </c>
      <c r="D255" s="2">
        <v>584</v>
      </c>
      <c r="E255" s="2">
        <v>639</v>
      </c>
      <c r="F255" s="2">
        <v>649</v>
      </c>
      <c r="G255" s="2">
        <v>667</v>
      </c>
      <c r="H255" s="2">
        <v>699</v>
      </c>
      <c r="I255" s="2">
        <v>704</v>
      </c>
      <c r="J255" s="2">
        <v>712</v>
      </c>
      <c r="K255" s="2">
        <v>722</v>
      </c>
      <c r="L255" s="2">
        <v>831</v>
      </c>
      <c r="M255" s="2">
        <v>893</v>
      </c>
      <c r="N255" s="2">
        <v>0</v>
      </c>
      <c r="Y255" t="str">
        <f t="shared" ref="Y255" si="214">IF(EXACT(A254,UPPER(A254)),"Elected","Excluded")</f>
        <v>Excluded</v>
      </c>
    </row>
    <row r="256" spans="1:26" x14ac:dyDescent="0.35">
      <c r="A256" s="291" t="s">
        <v>1051</v>
      </c>
      <c r="B256" s="291" t="s">
        <v>33</v>
      </c>
      <c r="C256" s="293">
        <v>1210</v>
      </c>
      <c r="D256" s="1">
        <v>138</v>
      </c>
      <c r="E256" s="1">
        <v>160</v>
      </c>
      <c r="F256" s="1">
        <v>5</v>
      </c>
      <c r="G256" s="1">
        <v>2</v>
      </c>
      <c r="H256" s="1">
        <v>3</v>
      </c>
      <c r="I256" s="1">
        <v>9</v>
      </c>
      <c r="J256" s="1">
        <v>14</v>
      </c>
      <c r="K256" s="1">
        <v>40</v>
      </c>
      <c r="L256" s="1">
        <v>75</v>
      </c>
      <c r="M256" s="1">
        <v>39</v>
      </c>
      <c r="N256" s="1">
        <v>141</v>
      </c>
      <c r="X256" t="str">
        <f t="shared" ref="X256" si="215">LEFT(MID(A256,FIND("(",A256)+1,LEN(A256)),FIND(")",MID(A256,FIND("(",A256)+1,LEN(A256)))-1)</f>
        <v>FG</v>
      </c>
      <c r="Z256" t="str">
        <f t="shared" ref="Z256" si="216">Y257</f>
        <v>Elected</v>
      </c>
    </row>
    <row r="257" spans="1:37" x14ac:dyDescent="0.35">
      <c r="A257" s="291" t="s">
        <v>0</v>
      </c>
      <c r="B257" s="291" t="s">
        <v>0</v>
      </c>
      <c r="C257" s="293">
        <v>1210</v>
      </c>
      <c r="D257" s="2">
        <v>1348</v>
      </c>
      <c r="E257" s="2">
        <v>1508</v>
      </c>
      <c r="F257" s="2">
        <v>1513</v>
      </c>
      <c r="G257" s="2">
        <v>1515</v>
      </c>
      <c r="H257" s="2">
        <v>1518</v>
      </c>
      <c r="I257" s="2">
        <v>1527</v>
      </c>
      <c r="J257" s="2">
        <v>1541</v>
      </c>
      <c r="K257" s="2">
        <v>1581</v>
      </c>
      <c r="L257" s="2">
        <v>1656</v>
      </c>
      <c r="M257" s="2">
        <v>1695</v>
      </c>
      <c r="N257" s="2">
        <v>1836</v>
      </c>
      <c r="Y257" t="str">
        <f t="shared" ref="Y257" si="217">IF(EXACT(A256,UPPER(A256)),"Elected","Excluded")</f>
        <v>Elected</v>
      </c>
    </row>
    <row r="258" spans="1:37" x14ac:dyDescent="0.35">
      <c r="A258" s="291" t="s">
        <v>47</v>
      </c>
      <c r="B258" s="291" t="s">
        <v>0</v>
      </c>
      <c r="C258" s="292">
        <v>0</v>
      </c>
      <c r="D258" s="1">
        <f>(D224+D226+D228+D230+D232+D234+D236+D238+D240+D242+D244+D246+D248+D250+D252+D254+D256)*(-1)</f>
        <v>0</v>
      </c>
      <c r="E258" s="1">
        <f t="shared" ref="E258:N258" si="218">(E224+E226+E228+E230+E232+E234+E236+E238+E240+E242+E244+E246+E248+E250+E252+E254+E256)*(-1)</f>
        <v>0</v>
      </c>
      <c r="F258" s="1">
        <f t="shared" si="218"/>
        <v>7</v>
      </c>
      <c r="G258" s="1">
        <f t="shared" si="218"/>
        <v>10</v>
      </c>
      <c r="H258" s="1">
        <f t="shared" si="218"/>
        <v>38</v>
      </c>
      <c r="I258" s="1">
        <f t="shared" si="218"/>
        <v>36</v>
      </c>
      <c r="J258" s="1">
        <f t="shared" si="218"/>
        <v>17</v>
      </c>
      <c r="K258" s="1">
        <f t="shared" si="218"/>
        <v>96</v>
      </c>
      <c r="L258" s="1">
        <f t="shared" si="218"/>
        <v>69</v>
      </c>
      <c r="M258" s="1">
        <f t="shared" si="218"/>
        <v>250</v>
      </c>
      <c r="N258" s="1">
        <f t="shared" si="218"/>
        <v>246</v>
      </c>
    </row>
    <row r="259" spans="1:37" x14ac:dyDescent="0.35">
      <c r="A259" s="291" t="s">
        <v>0</v>
      </c>
      <c r="B259" s="291" t="s">
        <v>0</v>
      </c>
      <c r="C259" s="293">
        <v>0</v>
      </c>
      <c r="D259" s="2">
        <v>0</v>
      </c>
      <c r="E259" s="2">
        <v>0</v>
      </c>
      <c r="F259" s="2">
        <v>7</v>
      </c>
      <c r="G259" s="2">
        <v>17</v>
      </c>
      <c r="H259" s="2">
        <v>55</v>
      </c>
      <c r="I259" s="2">
        <v>91</v>
      </c>
      <c r="J259" s="2">
        <v>108</v>
      </c>
      <c r="K259" s="2">
        <v>204</v>
      </c>
      <c r="L259" s="2">
        <v>273</v>
      </c>
      <c r="M259" s="2">
        <v>523</v>
      </c>
      <c r="N259" s="2">
        <v>769</v>
      </c>
    </row>
    <row r="260" spans="1:37" x14ac:dyDescent="0.35">
      <c r="A260" t="s">
        <v>48</v>
      </c>
      <c r="B260" t="s">
        <v>0</v>
      </c>
      <c r="C260" s="2">
        <v>15356</v>
      </c>
      <c r="D260" s="2">
        <v>15356</v>
      </c>
      <c r="E260" s="2">
        <v>15356</v>
      </c>
      <c r="F260" s="2">
        <v>15356</v>
      </c>
      <c r="G260" s="2">
        <v>15356</v>
      </c>
      <c r="H260" s="2">
        <v>15356</v>
      </c>
      <c r="I260" s="2">
        <v>15356</v>
      </c>
      <c r="J260" s="2">
        <v>15356</v>
      </c>
      <c r="K260" s="2">
        <v>15356</v>
      </c>
      <c r="L260" s="2">
        <v>15356</v>
      </c>
      <c r="M260" s="2">
        <v>15356</v>
      </c>
      <c r="N260" s="2">
        <v>15356</v>
      </c>
    </row>
    <row r="264" spans="1:37" x14ac:dyDescent="0.35">
      <c r="A264" s="2"/>
      <c r="B264" s="2"/>
      <c r="C264" s="2"/>
      <c r="D264" s="2"/>
      <c r="E264" s="2"/>
      <c r="F264" s="2"/>
      <c r="G264" s="2"/>
      <c r="H264" s="240" t="s">
        <v>2648</v>
      </c>
      <c r="I264" s="2"/>
      <c r="J264" s="2"/>
      <c r="K264" s="2"/>
      <c r="L264" s="240" t="s">
        <v>2649</v>
      </c>
    </row>
    <row r="265" spans="1:37" x14ac:dyDescent="0.35">
      <c r="D265" s="241" t="s">
        <v>2529</v>
      </c>
      <c r="E265" s="241" t="s">
        <v>2650</v>
      </c>
      <c r="F265" s="241" t="s">
        <v>2651</v>
      </c>
      <c r="G265" s="241" t="s">
        <v>2650</v>
      </c>
      <c r="H265" s="241" t="s">
        <v>2652</v>
      </c>
      <c r="I265" s="241" t="s">
        <v>2653</v>
      </c>
      <c r="J265" s="241" t="s">
        <v>2649</v>
      </c>
      <c r="K265" s="241" t="s">
        <v>2654</v>
      </c>
      <c r="L265" s="241" t="s">
        <v>2652</v>
      </c>
      <c r="AB265" t="s">
        <v>2526</v>
      </c>
      <c r="AC265" t="s">
        <v>2525</v>
      </c>
      <c r="AD265" t="s">
        <v>2524</v>
      </c>
      <c r="AE265" t="s">
        <v>2523</v>
      </c>
      <c r="AF265" t="s">
        <v>759</v>
      </c>
      <c r="AG265" t="s">
        <v>2522</v>
      </c>
      <c r="AH265" t="s">
        <v>2521</v>
      </c>
      <c r="AI265" t="s">
        <v>2520</v>
      </c>
      <c r="AJ265" t="s">
        <v>2519</v>
      </c>
      <c r="AK265" t="s">
        <v>2518</v>
      </c>
    </row>
    <row r="266" spans="1:37" x14ac:dyDescent="0.35">
      <c r="D266" s="241" t="s">
        <v>2655</v>
      </c>
      <c r="E266" s="241" t="s">
        <v>2655</v>
      </c>
      <c r="F266" s="241" t="s">
        <v>2652</v>
      </c>
      <c r="G266" s="241" t="s">
        <v>2656</v>
      </c>
      <c r="H266" s="241" t="s">
        <v>2656</v>
      </c>
      <c r="I266" s="241" t="s">
        <v>2655</v>
      </c>
      <c r="J266" s="241" t="s">
        <v>2652</v>
      </c>
      <c r="K266" s="241" t="s">
        <v>2656</v>
      </c>
      <c r="L266" s="241" t="s">
        <v>2656</v>
      </c>
      <c r="AB266">
        <f>AB224+AB191+AB159+AB113+AB82+AB51+AB10</f>
        <v>39</v>
      </c>
      <c r="AC266">
        <f>AC224+AC191+AC159+AC113+AC82+AC51+AC10</f>
        <v>151453</v>
      </c>
      <c r="AD266" s="238">
        <f>AH266+AF266</f>
        <v>80479</v>
      </c>
      <c r="AE266" s="227">
        <f>SUM(AD266/AC266*100)</f>
        <v>53.137937181831987</v>
      </c>
      <c r="AF266">
        <f>AF224+AF191+AF159+AF113+AF82+AF51+AF10</f>
        <v>856</v>
      </c>
      <c r="AG266" s="227">
        <f>SUM(AF266/AC266*100)</f>
        <v>0.56519184169346259</v>
      </c>
      <c r="AH266" s="238">
        <f>AH224+AH191+AH159+AH113+AH82+AH51+AH10</f>
        <v>79623</v>
      </c>
      <c r="AI266">
        <f t="shared" ref="AI266:AJ266" si="219">AI224+AI191+AI159+AI113+AI82+AI51+AI10</f>
        <v>79</v>
      </c>
      <c r="AJ266">
        <f t="shared" si="219"/>
        <v>17</v>
      </c>
      <c r="AK266" s="227">
        <f>SUM(AJ266/AI266*100)</f>
        <v>21.518987341772153</v>
      </c>
    </row>
    <row r="267" spans="1:37" x14ac:dyDescent="0.35">
      <c r="A267" s="238">
        <f>SUMIFS($C$10:$C$505, $X$10:$X$505, B267)</f>
        <v>21719</v>
      </c>
      <c r="B267" t="s">
        <v>2657</v>
      </c>
      <c r="C267" t="s">
        <v>2535</v>
      </c>
      <c r="D267" s="242">
        <f>E267+I267</f>
        <v>17</v>
      </c>
      <c r="E267" s="238">
        <f>COUNTIFS($X$10:$X$505, B267,$B$10:$B$505,"F")</f>
        <v>3</v>
      </c>
      <c r="F267" s="243">
        <f t="shared" ref="F267:F293" si="220">IFERROR(E267/D267,0)</f>
        <v>0.17647058823529413</v>
      </c>
      <c r="G267">
        <f>COUNTIFS($X$10:$X$505, B267,$B$10:$B$505,"F",$Z$10:$Z$505,"Elected")</f>
        <v>2</v>
      </c>
      <c r="H267" s="244">
        <f>IFERROR(G267/D267,0)</f>
        <v>0.11764705882352941</v>
      </c>
      <c r="I267" s="245">
        <f>COUNTIFS($X$10:$X$505, B267,$B$10:$B$505,"M")</f>
        <v>14</v>
      </c>
      <c r="J267" s="243">
        <f>IFERROR(I267/D267,0)</f>
        <v>0.82352941176470584</v>
      </c>
      <c r="K267">
        <f>COUNTIFS($X$10:$X$505, B267,$B$10:$B$505,"M",$Z$10:$Z$505,"Elected")</f>
        <v>9</v>
      </c>
      <c r="L267" s="243">
        <f>IFERROR(K267/D267,0)</f>
        <v>0.52941176470588236</v>
      </c>
    </row>
    <row r="268" spans="1:37" x14ac:dyDescent="0.35">
      <c r="A268" s="238">
        <f t="shared" ref="A268:A293" si="221">SUMIFS($C$10:$C$505, $X$10:$X$505, B268)</f>
        <v>23430</v>
      </c>
      <c r="B268" t="s">
        <v>2658</v>
      </c>
      <c r="C268" t="s">
        <v>2534</v>
      </c>
      <c r="D268" s="242">
        <f t="shared" ref="D268:D293" si="222">E268+I268</f>
        <v>14</v>
      </c>
      <c r="E268" s="238">
        <f t="shared" ref="E268:E293" si="223">COUNTIFS($X$10:$X$505, B268,$B$10:$B$505,"F")</f>
        <v>1</v>
      </c>
      <c r="F268" s="243">
        <f t="shared" si="220"/>
        <v>7.1428571428571425E-2</v>
      </c>
      <c r="G268">
        <f t="shared" ref="G268:G293" si="224">COUNTIFS($X$10:$X$283, B268,$B$10:$B$283,"F",$Z$10:$Z$283,"Elected")</f>
        <v>1</v>
      </c>
      <c r="H268" s="244">
        <f t="shared" ref="H268:H293" si="225">IFERROR(G268/D268,0)</f>
        <v>7.1428571428571425E-2</v>
      </c>
      <c r="I268" s="245">
        <f t="shared" ref="I268:I293" si="226">COUNTIFS($X$10:$X$505, B268,$B$10:$B$505,"M")</f>
        <v>13</v>
      </c>
      <c r="J268" s="243">
        <f t="shared" ref="J268:J293" si="227">IFERROR(I268/D268,0)</f>
        <v>0.9285714285714286</v>
      </c>
      <c r="K268">
        <f t="shared" ref="K268:K293" si="228">COUNTIFS($X$10:$X$505, B268,$B$10:$B$505,"M",$Z$10:$Z$505,"Elected")</f>
        <v>12</v>
      </c>
      <c r="L268" s="243">
        <f t="shared" ref="L268:L293" si="229">IFERROR(K268/D268,0)</f>
        <v>0.8571428571428571</v>
      </c>
      <c r="AC268" t="s">
        <v>3692</v>
      </c>
      <c r="AD268" t="s">
        <v>3693</v>
      </c>
    </row>
    <row r="269" spans="1:37" x14ac:dyDescent="0.35">
      <c r="A269" s="238">
        <f t="shared" si="221"/>
        <v>6252</v>
      </c>
      <c r="B269" t="s">
        <v>2659</v>
      </c>
      <c r="C269" t="s">
        <v>2536</v>
      </c>
      <c r="D269" s="242">
        <f t="shared" si="222"/>
        <v>9</v>
      </c>
      <c r="E269" s="238">
        <f t="shared" si="223"/>
        <v>3</v>
      </c>
      <c r="F269" s="243">
        <f t="shared" si="220"/>
        <v>0.33333333333333331</v>
      </c>
      <c r="G269">
        <f t="shared" si="224"/>
        <v>0</v>
      </c>
      <c r="H269" s="244">
        <f t="shared" si="225"/>
        <v>0</v>
      </c>
      <c r="I269" s="245">
        <f t="shared" si="226"/>
        <v>6</v>
      </c>
      <c r="J269" s="243">
        <f t="shared" si="227"/>
        <v>0.66666666666666663</v>
      </c>
      <c r="K269">
        <f t="shared" si="228"/>
        <v>2</v>
      </c>
      <c r="L269" s="243">
        <f t="shared" si="229"/>
        <v>0.22222222222222221</v>
      </c>
      <c r="AC269">
        <f>AC227+AC194+AC162+AC116+AC85+AC54+AC13</f>
        <v>31</v>
      </c>
      <c r="AD269">
        <f>AD227+AD194+AD162+AD116+AD85+AD54+AD13</f>
        <v>27</v>
      </c>
    </row>
    <row r="270" spans="1:37" x14ac:dyDescent="0.35">
      <c r="A270" s="238">
        <f t="shared" si="221"/>
        <v>615</v>
      </c>
      <c r="B270" t="s">
        <v>2661</v>
      </c>
      <c r="C270" t="s">
        <v>2727</v>
      </c>
      <c r="D270" s="242">
        <f t="shared" si="222"/>
        <v>2</v>
      </c>
      <c r="E270" s="238">
        <f t="shared" si="223"/>
        <v>1</v>
      </c>
      <c r="F270" s="243">
        <f t="shared" si="220"/>
        <v>0.5</v>
      </c>
      <c r="G270">
        <f t="shared" si="224"/>
        <v>0</v>
      </c>
      <c r="H270" s="244">
        <f t="shared" si="225"/>
        <v>0</v>
      </c>
      <c r="I270" s="245">
        <f t="shared" si="226"/>
        <v>1</v>
      </c>
      <c r="J270" s="243">
        <f t="shared" si="227"/>
        <v>0.5</v>
      </c>
      <c r="K270">
        <f t="shared" si="228"/>
        <v>0</v>
      </c>
      <c r="L270" s="243">
        <f t="shared" si="229"/>
        <v>0</v>
      </c>
      <c r="AI270" s="238"/>
    </row>
    <row r="271" spans="1:37" x14ac:dyDescent="0.35">
      <c r="A271" s="238">
        <f t="shared" si="221"/>
        <v>0</v>
      </c>
      <c r="B271" t="s">
        <v>2663</v>
      </c>
      <c r="C271" t="s">
        <v>2574</v>
      </c>
      <c r="D271" s="242">
        <f t="shared" si="222"/>
        <v>0</v>
      </c>
      <c r="E271" s="238">
        <f t="shared" si="223"/>
        <v>0</v>
      </c>
      <c r="F271" s="243">
        <f t="shared" si="220"/>
        <v>0</v>
      </c>
      <c r="G271">
        <f t="shared" si="224"/>
        <v>0</v>
      </c>
      <c r="H271" s="244">
        <f t="shared" si="225"/>
        <v>0</v>
      </c>
      <c r="I271" s="245">
        <f t="shared" si="226"/>
        <v>0</v>
      </c>
      <c r="J271" s="243">
        <f t="shared" si="227"/>
        <v>0</v>
      </c>
      <c r="K271">
        <f t="shared" si="228"/>
        <v>0</v>
      </c>
      <c r="L271" s="243">
        <f t="shared" si="229"/>
        <v>0</v>
      </c>
    </row>
    <row r="272" spans="1:37" x14ac:dyDescent="0.35">
      <c r="A272" s="238">
        <f t="shared" si="221"/>
        <v>2575</v>
      </c>
      <c r="B272" t="s">
        <v>2689</v>
      </c>
      <c r="C272" t="s">
        <v>2573</v>
      </c>
      <c r="D272" s="242">
        <f t="shared" si="222"/>
        <v>6</v>
      </c>
      <c r="E272" s="238">
        <f t="shared" si="223"/>
        <v>3</v>
      </c>
      <c r="F272" s="243">
        <f t="shared" si="220"/>
        <v>0.5</v>
      </c>
      <c r="G272">
        <f t="shared" si="224"/>
        <v>0</v>
      </c>
      <c r="H272" s="244">
        <f t="shared" si="225"/>
        <v>0</v>
      </c>
      <c r="I272" s="245">
        <f t="shared" si="226"/>
        <v>3</v>
      </c>
      <c r="J272" s="243">
        <f t="shared" si="227"/>
        <v>0.5</v>
      </c>
      <c r="K272">
        <f t="shared" si="228"/>
        <v>0</v>
      </c>
      <c r="L272" s="243">
        <f t="shared" si="229"/>
        <v>0</v>
      </c>
    </row>
    <row r="273" spans="1:12" x14ac:dyDescent="0.35">
      <c r="A273" s="238">
        <f t="shared" si="221"/>
        <v>9549</v>
      </c>
      <c r="B273" t="s">
        <v>2662</v>
      </c>
      <c r="C273" t="s">
        <v>2575</v>
      </c>
      <c r="D273" s="242">
        <f t="shared" si="222"/>
        <v>7</v>
      </c>
      <c r="E273" s="238">
        <f t="shared" si="223"/>
        <v>0</v>
      </c>
      <c r="F273" s="243">
        <f t="shared" si="220"/>
        <v>0</v>
      </c>
      <c r="G273">
        <f t="shared" si="224"/>
        <v>0</v>
      </c>
      <c r="H273" s="244">
        <f t="shared" si="225"/>
        <v>0</v>
      </c>
      <c r="I273" s="245">
        <f t="shared" si="226"/>
        <v>7</v>
      </c>
      <c r="J273" s="243">
        <f t="shared" si="227"/>
        <v>1</v>
      </c>
      <c r="K273">
        <f t="shared" si="228"/>
        <v>6</v>
      </c>
      <c r="L273" s="243">
        <f t="shared" si="229"/>
        <v>0.8571428571428571</v>
      </c>
    </row>
    <row r="274" spans="1:12" x14ac:dyDescent="0.35">
      <c r="A274" s="238">
        <f t="shared" si="221"/>
        <v>364</v>
      </c>
      <c r="B274" t="s">
        <v>2660</v>
      </c>
      <c r="C274" t="s">
        <v>2594</v>
      </c>
      <c r="D274" s="242">
        <f t="shared" si="222"/>
        <v>1</v>
      </c>
      <c r="E274" s="238">
        <f t="shared" si="223"/>
        <v>0</v>
      </c>
      <c r="F274" s="243">
        <f t="shared" si="220"/>
        <v>0</v>
      </c>
      <c r="G274">
        <f t="shared" si="224"/>
        <v>0</v>
      </c>
      <c r="H274" s="244">
        <f t="shared" si="225"/>
        <v>0</v>
      </c>
      <c r="I274" s="245">
        <f t="shared" si="226"/>
        <v>1</v>
      </c>
      <c r="J274" s="243">
        <f t="shared" si="227"/>
        <v>1</v>
      </c>
      <c r="K274">
        <f t="shared" si="228"/>
        <v>0</v>
      </c>
      <c r="L274" s="243">
        <f t="shared" si="229"/>
        <v>0</v>
      </c>
    </row>
    <row r="275" spans="1:12" x14ac:dyDescent="0.35">
      <c r="A275" s="238">
        <f t="shared" si="221"/>
        <v>553</v>
      </c>
      <c r="B275" t="s">
        <v>2688</v>
      </c>
      <c r="C275" t="s">
        <v>2576</v>
      </c>
      <c r="D275" s="242">
        <f t="shared" si="222"/>
        <v>1</v>
      </c>
      <c r="E275" s="238">
        <f t="shared" si="223"/>
        <v>0</v>
      </c>
      <c r="F275" s="243">
        <f t="shared" si="220"/>
        <v>0</v>
      </c>
      <c r="G275">
        <f t="shared" si="224"/>
        <v>0</v>
      </c>
      <c r="H275" s="244">
        <f t="shared" si="225"/>
        <v>0</v>
      </c>
      <c r="I275" s="245">
        <f t="shared" si="226"/>
        <v>1</v>
      </c>
      <c r="J275" s="243">
        <f t="shared" si="227"/>
        <v>1</v>
      </c>
      <c r="K275">
        <f t="shared" si="228"/>
        <v>0</v>
      </c>
      <c r="L275" s="243">
        <f t="shared" si="229"/>
        <v>0</v>
      </c>
    </row>
    <row r="276" spans="1:12" x14ac:dyDescent="0.35">
      <c r="A276" s="238">
        <f t="shared" si="221"/>
        <v>0</v>
      </c>
      <c r="C276" t="s">
        <v>2590</v>
      </c>
      <c r="D276" s="242">
        <f t="shared" si="222"/>
        <v>0</v>
      </c>
      <c r="E276" s="238">
        <f t="shared" si="223"/>
        <v>0</v>
      </c>
      <c r="F276" s="243">
        <f t="shared" si="220"/>
        <v>0</v>
      </c>
      <c r="G276">
        <f t="shared" si="224"/>
        <v>0</v>
      </c>
      <c r="H276" s="244">
        <f t="shared" si="225"/>
        <v>0</v>
      </c>
      <c r="I276" s="245">
        <f t="shared" si="226"/>
        <v>0</v>
      </c>
      <c r="J276" s="243">
        <f t="shared" si="227"/>
        <v>0</v>
      </c>
      <c r="K276">
        <f t="shared" si="228"/>
        <v>0</v>
      </c>
      <c r="L276" s="243">
        <f t="shared" si="229"/>
        <v>0</v>
      </c>
    </row>
    <row r="277" spans="1:12" x14ac:dyDescent="0.35">
      <c r="A277" s="238">
        <f t="shared" si="221"/>
        <v>0</v>
      </c>
      <c r="B277" t="s">
        <v>2671</v>
      </c>
      <c r="C277" t="s">
        <v>2582</v>
      </c>
      <c r="D277" s="242">
        <f t="shared" si="222"/>
        <v>0</v>
      </c>
      <c r="E277" s="238">
        <f t="shared" si="223"/>
        <v>0</v>
      </c>
      <c r="F277" s="243">
        <f t="shared" si="220"/>
        <v>0</v>
      </c>
      <c r="G277">
        <f t="shared" si="224"/>
        <v>0</v>
      </c>
      <c r="H277" s="244">
        <f t="shared" si="225"/>
        <v>0</v>
      </c>
      <c r="I277" s="245">
        <f t="shared" si="226"/>
        <v>0</v>
      </c>
      <c r="J277" s="243">
        <f t="shared" si="227"/>
        <v>0</v>
      </c>
      <c r="K277">
        <f t="shared" si="228"/>
        <v>0</v>
      </c>
      <c r="L277" s="243">
        <f t="shared" si="229"/>
        <v>0</v>
      </c>
    </row>
    <row r="278" spans="1:12" x14ac:dyDescent="0.35">
      <c r="A278" s="238">
        <f t="shared" si="221"/>
        <v>122</v>
      </c>
      <c r="B278" t="s">
        <v>2665</v>
      </c>
      <c r="C278" t="s">
        <v>2598</v>
      </c>
      <c r="D278" s="242">
        <f t="shared" si="222"/>
        <v>1</v>
      </c>
      <c r="E278" s="238">
        <f t="shared" si="223"/>
        <v>0</v>
      </c>
      <c r="F278" s="243">
        <f t="shared" si="220"/>
        <v>0</v>
      </c>
      <c r="G278">
        <f t="shared" si="224"/>
        <v>0</v>
      </c>
      <c r="H278" s="244">
        <f t="shared" si="225"/>
        <v>0</v>
      </c>
      <c r="I278" s="245">
        <f t="shared" si="226"/>
        <v>1</v>
      </c>
      <c r="J278" s="243">
        <f t="shared" si="227"/>
        <v>1</v>
      </c>
      <c r="K278">
        <f t="shared" si="228"/>
        <v>0</v>
      </c>
      <c r="L278" s="243">
        <f t="shared" si="229"/>
        <v>0</v>
      </c>
    </row>
    <row r="279" spans="1:12" x14ac:dyDescent="0.35">
      <c r="A279" s="238">
        <f t="shared" si="221"/>
        <v>149</v>
      </c>
      <c r="B279" t="s">
        <v>2666</v>
      </c>
      <c r="C279" t="s">
        <v>2584</v>
      </c>
      <c r="D279" s="242">
        <f t="shared" si="222"/>
        <v>1</v>
      </c>
      <c r="E279" s="238">
        <f t="shared" si="223"/>
        <v>0</v>
      </c>
      <c r="F279" s="243">
        <f t="shared" si="220"/>
        <v>0</v>
      </c>
      <c r="G279">
        <f t="shared" si="224"/>
        <v>0</v>
      </c>
      <c r="H279" s="244">
        <f t="shared" si="225"/>
        <v>0</v>
      </c>
      <c r="I279" s="245">
        <f t="shared" si="226"/>
        <v>1</v>
      </c>
      <c r="J279" s="243">
        <f t="shared" si="227"/>
        <v>1</v>
      </c>
      <c r="K279">
        <f t="shared" si="228"/>
        <v>0</v>
      </c>
      <c r="L279" s="243">
        <f t="shared" si="229"/>
        <v>0</v>
      </c>
    </row>
    <row r="280" spans="1:12" x14ac:dyDescent="0.35">
      <c r="A280" s="238">
        <f t="shared" si="221"/>
        <v>0</v>
      </c>
      <c r="B280" t="s">
        <v>2667</v>
      </c>
      <c r="C280" t="s">
        <v>2577</v>
      </c>
      <c r="D280" s="242">
        <f t="shared" si="222"/>
        <v>0</v>
      </c>
      <c r="E280" s="238">
        <f t="shared" si="223"/>
        <v>0</v>
      </c>
      <c r="F280" s="243">
        <f t="shared" si="220"/>
        <v>0</v>
      </c>
      <c r="G280">
        <f t="shared" si="224"/>
        <v>0</v>
      </c>
      <c r="H280" s="244">
        <f t="shared" si="225"/>
        <v>0</v>
      </c>
      <c r="I280" s="245">
        <f t="shared" si="226"/>
        <v>0</v>
      </c>
      <c r="J280" s="243">
        <f t="shared" si="227"/>
        <v>0</v>
      </c>
      <c r="K280">
        <f t="shared" si="228"/>
        <v>0</v>
      </c>
      <c r="L280" s="243">
        <f t="shared" si="229"/>
        <v>0</v>
      </c>
    </row>
    <row r="281" spans="1:12" x14ac:dyDescent="0.35">
      <c r="A281" s="238">
        <f t="shared" si="221"/>
        <v>0</v>
      </c>
      <c r="B281" t="s">
        <v>2670</v>
      </c>
      <c r="C281" t="s">
        <v>2578</v>
      </c>
      <c r="D281" s="242">
        <f t="shared" si="222"/>
        <v>0</v>
      </c>
      <c r="E281" s="238">
        <f t="shared" si="223"/>
        <v>0</v>
      </c>
      <c r="F281" s="243">
        <f t="shared" si="220"/>
        <v>0</v>
      </c>
      <c r="G281">
        <f t="shared" si="224"/>
        <v>0</v>
      </c>
      <c r="H281" s="244">
        <f t="shared" si="225"/>
        <v>0</v>
      </c>
      <c r="I281" s="245">
        <f t="shared" si="226"/>
        <v>0</v>
      </c>
      <c r="J281" s="243">
        <f t="shared" si="227"/>
        <v>0</v>
      </c>
      <c r="K281">
        <f t="shared" si="228"/>
        <v>0</v>
      </c>
      <c r="L281" s="243">
        <f t="shared" si="229"/>
        <v>0</v>
      </c>
    </row>
    <row r="282" spans="1:12" x14ac:dyDescent="0.35">
      <c r="A282" s="238">
        <f t="shared" si="221"/>
        <v>0</v>
      </c>
      <c r="C282" t="s">
        <v>2581</v>
      </c>
      <c r="D282" s="242">
        <f t="shared" si="222"/>
        <v>0</v>
      </c>
      <c r="E282" s="238">
        <f t="shared" si="223"/>
        <v>0</v>
      </c>
      <c r="F282" s="243">
        <f t="shared" si="220"/>
        <v>0</v>
      </c>
      <c r="G282">
        <f t="shared" si="224"/>
        <v>0</v>
      </c>
      <c r="H282" s="244">
        <f t="shared" si="225"/>
        <v>0</v>
      </c>
      <c r="I282" s="245">
        <f t="shared" si="226"/>
        <v>0</v>
      </c>
      <c r="J282" s="243">
        <f t="shared" si="227"/>
        <v>0</v>
      </c>
      <c r="K282">
        <f t="shared" si="228"/>
        <v>0</v>
      </c>
      <c r="L282" s="243">
        <f t="shared" si="229"/>
        <v>0</v>
      </c>
    </row>
    <row r="283" spans="1:12" x14ac:dyDescent="0.35">
      <c r="A283" s="238">
        <f t="shared" si="221"/>
        <v>0</v>
      </c>
      <c r="C283" t="s">
        <v>2579</v>
      </c>
      <c r="D283" s="242">
        <f t="shared" si="222"/>
        <v>0</v>
      </c>
      <c r="E283" s="238">
        <f t="shared" si="223"/>
        <v>0</v>
      </c>
      <c r="F283" s="243">
        <f t="shared" si="220"/>
        <v>0</v>
      </c>
      <c r="G283">
        <f t="shared" si="224"/>
        <v>0</v>
      </c>
      <c r="H283" s="244">
        <f t="shared" si="225"/>
        <v>0</v>
      </c>
      <c r="I283" s="245">
        <f t="shared" si="226"/>
        <v>0</v>
      </c>
      <c r="J283" s="243">
        <f t="shared" si="227"/>
        <v>0</v>
      </c>
      <c r="K283">
        <f t="shared" si="228"/>
        <v>0</v>
      </c>
      <c r="L283" s="243">
        <f t="shared" si="229"/>
        <v>0</v>
      </c>
    </row>
    <row r="284" spans="1:12" x14ac:dyDescent="0.35">
      <c r="A284" s="238">
        <f t="shared" si="221"/>
        <v>0</v>
      </c>
      <c r="B284" t="s">
        <v>2690</v>
      </c>
      <c r="C284" t="s">
        <v>2585</v>
      </c>
      <c r="D284" s="242">
        <f t="shared" si="222"/>
        <v>0</v>
      </c>
      <c r="E284" s="238">
        <f t="shared" si="223"/>
        <v>0</v>
      </c>
      <c r="F284" s="243">
        <f t="shared" si="220"/>
        <v>0</v>
      </c>
      <c r="G284">
        <f t="shared" si="224"/>
        <v>0</v>
      </c>
      <c r="H284" s="244">
        <f t="shared" si="225"/>
        <v>0</v>
      </c>
      <c r="I284" s="245">
        <f t="shared" si="226"/>
        <v>0</v>
      </c>
      <c r="J284" s="243">
        <f t="shared" si="227"/>
        <v>0</v>
      </c>
      <c r="K284">
        <f t="shared" si="228"/>
        <v>0</v>
      </c>
      <c r="L284" s="243">
        <f t="shared" si="229"/>
        <v>0</v>
      </c>
    </row>
    <row r="285" spans="1:12" x14ac:dyDescent="0.35">
      <c r="A285" s="238">
        <f t="shared" si="221"/>
        <v>0</v>
      </c>
      <c r="C285" t="s">
        <v>2591</v>
      </c>
      <c r="D285" s="242">
        <f t="shared" si="222"/>
        <v>0</v>
      </c>
      <c r="E285" s="238">
        <f t="shared" si="223"/>
        <v>0</v>
      </c>
      <c r="F285" s="243">
        <f t="shared" si="220"/>
        <v>0</v>
      </c>
      <c r="G285">
        <f t="shared" si="224"/>
        <v>0</v>
      </c>
      <c r="H285" s="244">
        <f t="shared" si="225"/>
        <v>0</v>
      </c>
      <c r="I285" s="245">
        <f t="shared" si="226"/>
        <v>0</v>
      </c>
      <c r="J285" s="243">
        <f t="shared" si="227"/>
        <v>0</v>
      </c>
      <c r="K285">
        <f t="shared" si="228"/>
        <v>0</v>
      </c>
      <c r="L285" s="243">
        <f t="shared" si="229"/>
        <v>0</v>
      </c>
    </row>
    <row r="286" spans="1:12" x14ac:dyDescent="0.35">
      <c r="A286" s="238">
        <f t="shared" si="221"/>
        <v>896</v>
      </c>
      <c r="B286" t="s">
        <v>2664</v>
      </c>
      <c r="C286" t="s">
        <v>2586</v>
      </c>
      <c r="D286" s="242">
        <f t="shared" si="222"/>
        <v>5</v>
      </c>
      <c r="E286" s="238">
        <f t="shared" si="223"/>
        <v>1</v>
      </c>
      <c r="F286" s="243">
        <f t="shared" si="220"/>
        <v>0.2</v>
      </c>
      <c r="G286">
        <f t="shared" si="224"/>
        <v>0</v>
      </c>
      <c r="H286" s="244">
        <f t="shared" si="225"/>
        <v>0</v>
      </c>
      <c r="I286" s="245">
        <f t="shared" si="226"/>
        <v>4</v>
      </c>
      <c r="J286" s="243">
        <f t="shared" si="227"/>
        <v>0.8</v>
      </c>
      <c r="K286">
        <f t="shared" si="228"/>
        <v>0</v>
      </c>
      <c r="L286" s="243">
        <f t="shared" si="229"/>
        <v>0</v>
      </c>
    </row>
    <row r="287" spans="1:12" x14ac:dyDescent="0.35">
      <c r="A287" s="238">
        <f t="shared" si="221"/>
        <v>0</v>
      </c>
      <c r="B287" t="s">
        <v>2669</v>
      </c>
      <c r="C287" t="s">
        <v>2587</v>
      </c>
      <c r="D287" s="242">
        <f>E287+I287</f>
        <v>0</v>
      </c>
      <c r="E287" s="238">
        <f t="shared" si="223"/>
        <v>0</v>
      </c>
      <c r="F287" s="243">
        <f t="shared" si="220"/>
        <v>0</v>
      </c>
      <c r="G287">
        <f t="shared" si="224"/>
        <v>0</v>
      </c>
      <c r="H287" s="244">
        <f t="shared" si="225"/>
        <v>0</v>
      </c>
      <c r="I287" s="245">
        <f t="shared" si="226"/>
        <v>0</v>
      </c>
      <c r="J287" s="243">
        <f t="shared" si="227"/>
        <v>0</v>
      </c>
      <c r="K287">
        <f t="shared" si="228"/>
        <v>0</v>
      </c>
      <c r="L287" s="243">
        <f t="shared" si="229"/>
        <v>0</v>
      </c>
    </row>
    <row r="288" spans="1:12" x14ac:dyDescent="0.35">
      <c r="A288" s="238">
        <f t="shared" si="221"/>
        <v>0</v>
      </c>
      <c r="B288" t="s">
        <v>2931</v>
      </c>
      <c r="C288" t="s">
        <v>2580</v>
      </c>
      <c r="D288" s="242">
        <f t="shared" si="222"/>
        <v>0</v>
      </c>
      <c r="E288" s="238">
        <f t="shared" si="223"/>
        <v>0</v>
      </c>
      <c r="F288" s="243">
        <f t="shared" si="220"/>
        <v>0</v>
      </c>
      <c r="G288">
        <f t="shared" si="224"/>
        <v>0</v>
      </c>
      <c r="H288" s="244">
        <f t="shared" si="225"/>
        <v>0</v>
      </c>
      <c r="I288" s="245">
        <f t="shared" si="226"/>
        <v>0</v>
      </c>
      <c r="J288" s="243">
        <f t="shared" si="227"/>
        <v>0</v>
      </c>
      <c r="K288">
        <f t="shared" si="228"/>
        <v>0</v>
      </c>
      <c r="L288" s="243">
        <f t="shared" si="229"/>
        <v>0</v>
      </c>
    </row>
    <row r="289" spans="1:12" x14ac:dyDescent="0.35">
      <c r="A289" s="238">
        <f t="shared" si="221"/>
        <v>0</v>
      </c>
      <c r="C289" t="s">
        <v>2592</v>
      </c>
      <c r="D289" s="242">
        <f t="shared" si="222"/>
        <v>0</v>
      </c>
      <c r="E289" s="238">
        <f t="shared" si="223"/>
        <v>0</v>
      </c>
      <c r="F289" s="243">
        <f t="shared" si="220"/>
        <v>0</v>
      </c>
      <c r="G289">
        <f t="shared" si="224"/>
        <v>0</v>
      </c>
      <c r="H289" s="244">
        <f t="shared" si="225"/>
        <v>0</v>
      </c>
      <c r="I289" s="245">
        <f t="shared" si="226"/>
        <v>0</v>
      </c>
      <c r="J289" s="243">
        <f t="shared" si="227"/>
        <v>0</v>
      </c>
      <c r="K289">
        <f t="shared" si="228"/>
        <v>0</v>
      </c>
      <c r="L289" s="243">
        <f t="shared" si="229"/>
        <v>0</v>
      </c>
    </row>
    <row r="290" spans="1:12" x14ac:dyDescent="0.35">
      <c r="A290" s="238">
        <f t="shared" si="221"/>
        <v>0</v>
      </c>
      <c r="B290" t="s">
        <v>2809</v>
      </c>
      <c r="C290" t="s">
        <v>2597</v>
      </c>
      <c r="D290" s="242">
        <f t="shared" si="222"/>
        <v>0</v>
      </c>
      <c r="E290" s="238">
        <f t="shared" si="223"/>
        <v>0</v>
      </c>
      <c r="F290" s="243">
        <f t="shared" si="220"/>
        <v>0</v>
      </c>
      <c r="G290">
        <f t="shared" si="224"/>
        <v>0</v>
      </c>
      <c r="H290" s="244">
        <f t="shared" si="225"/>
        <v>0</v>
      </c>
      <c r="I290" s="245">
        <f t="shared" si="226"/>
        <v>0</v>
      </c>
      <c r="J290" s="243">
        <f t="shared" si="227"/>
        <v>0</v>
      </c>
      <c r="K290">
        <f t="shared" si="228"/>
        <v>0</v>
      </c>
      <c r="L290" s="243">
        <f t="shared" si="229"/>
        <v>0</v>
      </c>
    </row>
    <row r="291" spans="1:12" x14ac:dyDescent="0.35">
      <c r="A291" s="238">
        <f t="shared" si="221"/>
        <v>0</v>
      </c>
      <c r="B291" t="s">
        <v>2668</v>
      </c>
      <c r="C291" t="s">
        <v>2588</v>
      </c>
      <c r="D291" s="242">
        <f t="shared" si="222"/>
        <v>0</v>
      </c>
      <c r="E291" s="238">
        <f t="shared" si="223"/>
        <v>0</v>
      </c>
      <c r="F291" s="243">
        <f t="shared" si="220"/>
        <v>0</v>
      </c>
      <c r="G291">
        <f t="shared" si="224"/>
        <v>0</v>
      </c>
      <c r="H291" s="244">
        <f t="shared" si="225"/>
        <v>0</v>
      </c>
      <c r="I291" s="245">
        <f t="shared" si="226"/>
        <v>0</v>
      </c>
      <c r="J291" s="243">
        <f t="shared" si="227"/>
        <v>0</v>
      </c>
      <c r="K291">
        <f t="shared" si="228"/>
        <v>0</v>
      </c>
      <c r="L291" s="243">
        <f t="shared" si="229"/>
        <v>0</v>
      </c>
    </row>
    <row r="292" spans="1:12" x14ac:dyDescent="0.35">
      <c r="A292" s="238">
        <f t="shared" si="221"/>
        <v>0</v>
      </c>
      <c r="B292" t="s">
        <v>2692</v>
      </c>
      <c r="C292" t="s">
        <v>2589</v>
      </c>
      <c r="D292" s="242">
        <f t="shared" si="222"/>
        <v>0</v>
      </c>
      <c r="E292" s="238">
        <f t="shared" si="223"/>
        <v>0</v>
      </c>
      <c r="F292" s="243">
        <f t="shared" si="220"/>
        <v>0</v>
      </c>
      <c r="G292">
        <f t="shared" si="224"/>
        <v>0</v>
      </c>
      <c r="H292" s="244">
        <f t="shared" si="225"/>
        <v>0</v>
      </c>
      <c r="I292" s="245">
        <f t="shared" si="226"/>
        <v>0</v>
      </c>
      <c r="J292" s="243">
        <f t="shared" si="227"/>
        <v>0</v>
      </c>
      <c r="K292">
        <f t="shared" si="228"/>
        <v>0</v>
      </c>
      <c r="L292" s="243">
        <f t="shared" si="229"/>
        <v>0</v>
      </c>
    </row>
    <row r="293" spans="1:12" x14ac:dyDescent="0.35">
      <c r="A293" s="238">
        <f t="shared" si="221"/>
        <v>13399</v>
      </c>
      <c r="B293" t="s">
        <v>2672</v>
      </c>
      <c r="C293" t="s">
        <v>2530</v>
      </c>
      <c r="D293" s="242">
        <f t="shared" si="222"/>
        <v>15</v>
      </c>
      <c r="E293" s="238">
        <f t="shared" si="223"/>
        <v>5</v>
      </c>
      <c r="F293" s="243">
        <f t="shared" si="220"/>
        <v>0.33333333333333331</v>
      </c>
      <c r="G293">
        <f t="shared" si="224"/>
        <v>3</v>
      </c>
      <c r="H293" s="244">
        <f t="shared" si="225"/>
        <v>0.2</v>
      </c>
      <c r="I293" s="245">
        <f t="shared" si="226"/>
        <v>10</v>
      </c>
      <c r="J293" s="243">
        <f t="shared" si="227"/>
        <v>0.66666666666666663</v>
      </c>
      <c r="K293">
        <f t="shared" si="228"/>
        <v>4</v>
      </c>
      <c r="L293" s="243">
        <f t="shared" si="229"/>
        <v>0.26666666666666666</v>
      </c>
    </row>
    <row r="294" spans="1:12" x14ac:dyDescent="0.35">
      <c r="A294" s="238">
        <f>SUM(A267:A293)</f>
        <v>79623</v>
      </c>
      <c r="B294" s="238"/>
      <c r="D294" s="242">
        <f>SUM(D267:D293)</f>
        <v>79</v>
      </c>
      <c r="E294" s="238">
        <f>SUM(E267:E293)</f>
        <v>17</v>
      </c>
      <c r="G294">
        <f>SUM(G267:G293)</f>
        <v>6</v>
      </c>
      <c r="I294" s="245">
        <f>SUM(I267:I293)</f>
        <v>62</v>
      </c>
      <c r="K294">
        <f>SUM(K267:K293)</f>
        <v>33</v>
      </c>
    </row>
    <row r="295" spans="1:12" ht="15" thickBot="1" x14ac:dyDescent="0.4"/>
    <row r="296" spans="1:12" x14ac:dyDescent="0.35">
      <c r="C296" s="246" t="s">
        <v>2673</v>
      </c>
      <c r="D296" s="247"/>
      <c r="E296" s="248">
        <f>E294+I294</f>
        <v>79</v>
      </c>
      <c r="F296" s="247" t="s">
        <v>2674</v>
      </c>
      <c r="G296" s="249"/>
      <c r="H296" s="249"/>
      <c r="I296" s="246" t="s">
        <v>2675</v>
      </c>
      <c r="J296" s="247" t="s">
        <v>2676</v>
      </c>
      <c r="K296" s="250">
        <f>K294</f>
        <v>33</v>
      </c>
    </row>
    <row r="297" spans="1:12" ht="15" thickBot="1" x14ac:dyDescent="0.4">
      <c r="C297" s="251" t="s">
        <v>2677</v>
      </c>
      <c r="D297" s="252" t="e">
        <f>LEFT(MID(#REF!,FIND("(",#REF!)+1,LEN(#REF!)),FIND(")",MID(#REF!,FIND("(",#REF!)+1,LEN(#REF!)))-1)</f>
        <v>#REF!</v>
      </c>
      <c r="E297" s="252">
        <f>AK267</f>
        <v>0</v>
      </c>
      <c r="F297" s="252" t="s">
        <v>2678</v>
      </c>
      <c r="G297" s="253"/>
      <c r="H297" s="253"/>
      <c r="I297" s="254"/>
      <c r="J297" s="241" t="s">
        <v>2679</v>
      </c>
      <c r="K297" s="255">
        <f>G294</f>
        <v>6</v>
      </c>
    </row>
    <row r="298" spans="1:12" ht="15" thickBot="1" x14ac:dyDescent="0.4">
      <c r="I298" s="251"/>
      <c r="J298" s="252" t="s">
        <v>2680</v>
      </c>
      <c r="K298" s="256">
        <f>SUM(K296:K297)</f>
        <v>39</v>
      </c>
    </row>
  </sheetData>
  <mergeCells count="279">
    <mergeCell ref="A8:A9"/>
    <mergeCell ref="B8:B9"/>
    <mergeCell ref="C8:C9"/>
    <mergeCell ref="A10:A11"/>
    <mergeCell ref="B10:B11"/>
    <mergeCell ref="C10:C11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24:A25"/>
    <mergeCell ref="B24:B25"/>
    <mergeCell ref="C24:C25"/>
    <mergeCell ref="A26:A27"/>
    <mergeCell ref="B26:B27"/>
    <mergeCell ref="C26:C27"/>
    <mergeCell ref="A20:A21"/>
    <mergeCell ref="B20:B21"/>
    <mergeCell ref="C20:C21"/>
    <mergeCell ref="A22:A23"/>
    <mergeCell ref="B22:B23"/>
    <mergeCell ref="C22:C23"/>
    <mergeCell ref="A32:A33"/>
    <mergeCell ref="B32:B33"/>
    <mergeCell ref="C32:C33"/>
    <mergeCell ref="A34:A35"/>
    <mergeCell ref="B34:B35"/>
    <mergeCell ref="C34:C35"/>
    <mergeCell ref="A28:A29"/>
    <mergeCell ref="B28:B29"/>
    <mergeCell ref="C28:C29"/>
    <mergeCell ref="A30:A31"/>
    <mergeCell ref="B30:B31"/>
    <mergeCell ref="C30:C31"/>
    <mergeCell ref="A51:A52"/>
    <mergeCell ref="B51:B52"/>
    <mergeCell ref="C51:C52"/>
    <mergeCell ref="A53:A54"/>
    <mergeCell ref="B53:B54"/>
    <mergeCell ref="C53:C54"/>
    <mergeCell ref="A36:A37"/>
    <mergeCell ref="B36:B37"/>
    <mergeCell ref="C36:C37"/>
    <mergeCell ref="A49:A50"/>
    <mergeCell ref="B49:B50"/>
    <mergeCell ref="C49:C50"/>
    <mergeCell ref="A59:A60"/>
    <mergeCell ref="B59:B60"/>
    <mergeCell ref="C59:C60"/>
    <mergeCell ref="A61:A62"/>
    <mergeCell ref="B61:B62"/>
    <mergeCell ref="C61:C62"/>
    <mergeCell ref="A55:A56"/>
    <mergeCell ref="B55:B56"/>
    <mergeCell ref="C55:C56"/>
    <mergeCell ref="A57:A58"/>
    <mergeCell ref="B57:B58"/>
    <mergeCell ref="C57:C58"/>
    <mergeCell ref="A67:A68"/>
    <mergeCell ref="B67:B68"/>
    <mergeCell ref="C67:C68"/>
    <mergeCell ref="A80:A81"/>
    <mergeCell ref="B80:B81"/>
    <mergeCell ref="C80:C81"/>
    <mergeCell ref="A63:A64"/>
    <mergeCell ref="B63:B64"/>
    <mergeCell ref="C63:C64"/>
    <mergeCell ref="A65:A66"/>
    <mergeCell ref="B65:B66"/>
    <mergeCell ref="C65:C66"/>
    <mergeCell ref="A86:A87"/>
    <mergeCell ref="B86:B87"/>
    <mergeCell ref="C86:C87"/>
    <mergeCell ref="A88:A89"/>
    <mergeCell ref="B88:B89"/>
    <mergeCell ref="C88:C89"/>
    <mergeCell ref="A82:A83"/>
    <mergeCell ref="B82:B83"/>
    <mergeCell ref="C82:C83"/>
    <mergeCell ref="A84:A85"/>
    <mergeCell ref="B84:B85"/>
    <mergeCell ref="C84:C85"/>
    <mergeCell ref="A94:A95"/>
    <mergeCell ref="B94:B95"/>
    <mergeCell ref="C94:C95"/>
    <mergeCell ref="A96:A97"/>
    <mergeCell ref="B96:B97"/>
    <mergeCell ref="C96:C97"/>
    <mergeCell ref="A90:A91"/>
    <mergeCell ref="B90:B91"/>
    <mergeCell ref="C90:C91"/>
    <mergeCell ref="A92:A93"/>
    <mergeCell ref="B92:B93"/>
    <mergeCell ref="C92:C93"/>
    <mergeCell ref="A113:A114"/>
    <mergeCell ref="B113:B114"/>
    <mergeCell ref="C113:C114"/>
    <mergeCell ref="A115:A116"/>
    <mergeCell ref="B115:B116"/>
    <mergeCell ref="C115:C116"/>
    <mergeCell ref="A98:A99"/>
    <mergeCell ref="B98:B99"/>
    <mergeCell ref="C98:C99"/>
    <mergeCell ref="A111:A112"/>
    <mergeCell ref="B111:B112"/>
    <mergeCell ref="C111:C112"/>
    <mergeCell ref="A121:A122"/>
    <mergeCell ref="B121:B122"/>
    <mergeCell ref="C121:C122"/>
    <mergeCell ref="A123:A124"/>
    <mergeCell ref="B123:B124"/>
    <mergeCell ref="C123:C124"/>
    <mergeCell ref="A117:A118"/>
    <mergeCell ref="B117:B118"/>
    <mergeCell ref="C117:C118"/>
    <mergeCell ref="A119:A120"/>
    <mergeCell ref="B119:B120"/>
    <mergeCell ref="C119:C120"/>
    <mergeCell ref="A129:A130"/>
    <mergeCell ref="B129:B130"/>
    <mergeCell ref="C129:C130"/>
    <mergeCell ref="A131:A132"/>
    <mergeCell ref="B131:B132"/>
    <mergeCell ref="C131:C132"/>
    <mergeCell ref="A125:A126"/>
    <mergeCell ref="B125:B126"/>
    <mergeCell ref="C125:C126"/>
    <mergeCell ref="A127:A128"/>
    <mergeCell ref="B127:B128"/>
    <mergeCell ref="C127:C128"/>
    <mergeCell ref="A137:A138"/>
    <mergeCell ref="B137:B138"/>
    <mergeCell ref="C137:C138"/>
    <mergeCell ref="A139:A140"/>
    <mergeCell ref="B139:B140"/>
    <mergeCell ref="C139:C140"/>
    <mergeCell ref="A133:A134"/>
    <mergeCell ref="B133:B134"/>
    <mergeCell ref="C133:C134"/>
    <mergeCell ref="A135:A136"/>
    <mergeCell ref="B135:B136"/>
    <mergeCell ref="C135:C136"/>
    <mergeCell ref="A145:A146"/>
    <mergeCell ref="B145:B146"/>
    <mergeCell ref="C145:C146"/>
    <mergeCell ref="A158:A159"/>
    <mergeCell ref="B158:B159"/>
    <mergeCell ref="C158:C159"/>
    <mergeCell ref="A141:A142"/>
    <mergeCell ref="B141:B142"/>
    <mergeCell ref="C141:C142"/>
    <mergeCell ref="A143:A144"/>
    <mergeCell ref="B143:B144"/>
    <mergeCell ref="C143:C144"/>
    <mergeCell ref="A164:A165"/>
    <mergeCell ref="B164:B165"/>
    <mergeCell ref="C164:C165"/>
    <mergeCell ref="A166:A167"/>
    <mergeCell ref="B166:B167"/>
    <mergeCell ref="C166:C167"/>
    <mergeCell ref="A160:A161"/>
    <mergeCell ref="B160:B161"/>
    <mergeCell ref="C160:C161"/>
    <mergeCell ref="A162:A163"/>
    <mergeCell ref="B162:B163"/>
    <mergeCell ref="C162:C163"/>
    <mergeCell ref="A172:A173"/>
    <mergeCell ref="B172:B173"/>
    <mergeCell ref="C172:C173"/>
    <mergeCell ref="A174:A175"/>
    <mergeCell ref="B174:B175"/>
    <mergeCell ref="C174:C175"/>
    <mergeCell ref="A168:A169"/>
    <mergeCell ref="B168:B169"/>
    <mergeCell ref="C168:C169"/>
    <mergeCell ref="A170:A171"/>
    <mergeCell ref="B170:B171"/>
    <mergeCell ref="C170:C171"/>
    <mergeCell ref="A191:A192"/>
    <mergeCell ref="B191:B192"/>
    <mergeCell ref="C191:C192"/>
    <mergeCell ref="A193:A194"/>
    <mergeCell ref="B193:B194"/>
    <mergeCell ref="C193:C194"/>
    <mergeCell ref="A176:A177"/>
    <mergeCell ref="B176:B177"/>
    <mergeCell ref="C176:C177"/>
    <mergeCell ref="A189:A190"/>
    <mergeCell ref="B189:B190"/>
    <mergeCell ref="C189:C190"/>
    <mergeCell ref="A199:A200"/>
    <mergeCell ref="B199:B200"/>
    <mergeCell ref="C199:C200"/>
    <mergeCell ref="A201:A202"/>
    <mergeCell ref="B201:B202"/>
    <mergeCell ref="C201:C202"/>
    <mergeCell ref="A195:A196"/>
    <mergeCell ref="B195:B196"/>
    <mergeCell ref="C195:C196"/>
    <mergeCell ref="A197:A198"/>
    <mergeCell ref="B197:B198"/>
    <mergeCell ref="C197:C198"/>
    <mergeCell ref="A207:A208"/>
    <mergeCell ref="B207:B208"/>
    <mergeCell ref="C207:C208"/>
    <mergeCell ref="A209:A210"/>
    <mergeCell ref="B209:B210"/>
    <mergeCell ref="C209:C210"/>
    <mergeCell ref="A203:A204"/>
    <mergeCell ref="B203:B204"/>
    <mergeCell ref="C203:C204"/>
    <mergeCell ref="A205:A206"/>
    <mergeCell ref="B205:B206"/>
    <mergeCell ref="C205:C206"/>
    <mergeCell ref="A226:A227"/>
    <mergeCell ref="B226:B227"/>
    <mergeCell ref="C226:C227"/>
    <mergeCell ref="A228:A229"/>
    <mergeCell ref="B228:B229"/>
    <mergeCell ref="C228:C229"/>
    <mergeCell ref="A222:A223"/>
    <mergeCell ref="B222:B223"/>
    <mergeCell ref="C222:C223"/>
    <mergeCell ref="A224:A225"/>
    <mergeCell ref="B224:B225"/>
    <mergeCell ref="C224:C225"/>
    <mergeCell ref="A234:A235"/>
    <mergeCell ref="B234:B235"/>
    <mergeCell ref="C234:C235"/>
    <mergeCell ref="A236:A237"/>
    <mergeCell ref="B236:B237"/>
    <mergeCell ref="C236:C237"/>
    <mergeCell ref="A230:A231"/>
    <mergeCell ref="B230:B231"/>
    <mergeCell ref="C230:C231"/>
    <mergeCell ref="A232:A233"/>
    <mergeCell ref="B232:B233"/>
    <mergeCell ref="C232:C233"/>
    <mergeCell ref="A242:A243"/>
    <mergeCell ref="B242:B243"/>
    <mergeCell ref="C242:C243"/>
    <mergeCell ref="A244:A245"/>
    <mergeCell ref="B244:B245"/>
    <mergeCell ref="C244:C245"/>
    <mergeCell ref="A238:A239"/>
    <mergeCell ref="B238:B239"/>
    <mergeCell ref="C238:C239"/>
    <mergeCell ref="A240:A241"/>
    <mergeCell ref="B240:B241"/>
    <mergeCell ref="C240:C241"/>
    <mergeCell ref="A250:A251"/>
    <mergeCell ref="B250:B251"/>
    <mergeCell ref="C250:C251"/>
    <mergeCell ref="A252:A253"/>
    <mergeCell ref="B252:B253"/>
    <mergeCell ref="C252:C253"/>
    <mergeCell ref="A246:A247"/>
    <mergeCell ref="B246:B247"/>
    <mergeCell ref="C246:C247"/>
    <mergeCell ref="A248:A249"/>
    <mergeCell ref="B248:B249"/>
    <mergeCell ref="C248:C249"/>
    <mergeCell ref="A258:A259"/>
    <mergeCell ref="B258:B259"/>
    <mergeCell ref="C258:C259"/>
    <mergeCell ref="A254:A255"/>
    <mergeCell ref="B254:B255"/>
    <mergeCell ref="C254:C255"/>
    <mergeCell ref="A256:A257"/>
    <mergeCell ref="B256:B257"/>
    <mergeCell ref="C256:C257"/>
  </mergeCells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BC278"/>
  <sheetViews>
    <sheetView topLeftCell="A190" zoomScale="61" zoomScaleNormal="80" workbookViewId="0">
      <selection activeCell="H239" sqref="H239:P240"/>
    </sheetView>
  </sheetViews>
  <sheetFormatPr defaultRowHeight="14.5" x14ac:dyDescent="0.35"/>
  <cols>
    <col min="1" max="1" width="54.453125" bestFit="1" customWidth="1"/>
  </cols>
  <sheetData>
    <row r="1" spans="1:55" x14ac:dyDescent="0.35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</row>
    <row r="2" spans="1:55" x14ac:dyDescent="0.35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</row>
    <row r="3" spans="1:55" x14ac:dyDescent="0.35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</row>
    <row r="4" spans="1:55" x14ac:dyDescent="0.35">
      <c r="A4" t="s">
        <v>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</row>
    <row r="5" spans="1:55" x14ac:dyDescent="0.35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AM5" s="2"/>
      <c r="AN5" s="2"/>
      <c r="AO5" s="2"/>
      <c r="AP5" s="2"/>
      <c r="AQ5" s="2"/>
      <c r="AR5" s="2"/>
      <c r="AS5" s="2"/>
      <c r="AT5" s="240" t="s">
        <v>2648</v>
      </c>
      <c r="AU5" s="2"/>
      <c r="AV5" s="2"/>
      <c r="AW5" s="2"/>
      <c r="AX5" s="240" t="s">
        <v>2649</v>
      </c>
    </row>
    <row r="6" spans="1:55" x14ac:dyDescent="0.3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AP6" s="241" t="s">
        <v>2529</v>
      </c>
      <c r="AQ6" s="241" t="s">
        <v>2650</v>
      </c>
      <c r="AR6" s="241" t="s">
        <v>2651</v>
      </c>
      <c r="AS6" s="241" t="s">
        <v>2650</v>
      </c>
      <c r="AT6" s="241" t="s">
        <v>2652</v>
      </c>
      <c r="AU6" s="241" t="s">
        <v>2653</v>
      </c>
      <c r="AV6" s="241" t="s">
        <v>2649</v>
      </c>
      <c r="AW6" s="241" t="s">
        <v>2654</v>
      </c>
      <c r="AX6" s="241" t="s">
        <v>2652</v>
      </c>
    </row>
    <row r="7" spans="1:55" x14ac:dyDescent="0.35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Y7" s="241" t="s">
        <v>2682</v>
      </c>
      <c r="Z7" s="241" t="s">
        <v>2683</v>
      </c>
      <c r="AP7" s="241" t="s">
        <v>2655</v>
      </c>
      <c r="AQ7" s="241" t="s">
        <v>2655</v>
      </c>
      <c r="AR7" s="241" t="s">
        <v>2652</v>
      </c>
      <c r="AS7" s="241" t="s">
        <v>2656</v>
      </c>
      <c r="AT7" s="241" t="s">
        <v>2656</v>
      </c>
      <c r="AU7" s="241" t="s">
        <v>2655</v>
      </c>
      <c r="AV7" s="241" t="s">
        <v>2652</v>
      </c>
      <c r="AW7" s="241" t="s">
        <v>2656</v>
      </c>
      <c r="AX7" s="241" t="s">
        <v>2656</v>
      </c>
      <c r="AZ7" s="241" t="s">
        <v>3666</v>
      </c>
      <c r="BB7" s="241" t="s">
        <v>3692</v>
      </c>
      <c r="BC7" s="241" t="s">
        <v>3693</v>
      </c>
    </row>
    <row r="8" spans="1:55" x14ac:dyDescent="0.35">
      <c r="A8" s="291" t="s">
        <v>49</v>
      </c>
      <c r="B8" s="291" t="s">
        <v>2</v>
      </c>
      <c r="C8" s="291" t="s">
        <v>3</v>
      </c>
      <c r="D8" t="s">
        <v>4</v>
      </c>
      <c r="E8" t="s">
        <v>5</v>
      </c>
      <c r="F8" t="s">
        <v>6</v>
      </c>
      <c r="G8" t="s">
        <v>7</v>
      </c>
      <c r="Y8" s="241" t="s">
        <v>2684</v>
      </c>
      <c r="Z8" s="241" t="s">
        <v>2685</v>
      </c>
      <c r="AM8" s="238">
        <f>SUMIFS($C$10:$C$505, $X$10:$X$505, AN8)</f>
        <v>16060</v>
      </c>
      <c r="AN8" t="s">
        <v>2657</v>
      </c>
      <c r="AO8" t="s">
        <v>2535</v>
      </c>
      <c r="AP8" s="242">
        <f>AQ8+AU8</f>
        <v>11</v>
      </c>
      <c r="AQ8" s="238">
        <f>COUNTIFS($X$10:$X$505, AN8,$B$10:$B$505,"F")</f>
        <v>2</v>
      </c>
      <c r="AR8" s="243">
        <f t="shared" ref="AR8:AR34" si="0">IFERROR(AQ8/AP8,0)</f>
        <v>0.18181818181818182</v>
      </c>
      <c r="AS8">
        <f>COUNTIFS($X$10:$X$505, AN8,$B$10:$B$505,"F",$Z$10:$Z$505,"Elected")</f>
        <v>2</v>
      </c>
      <c r="AT8" s="244">
        <f>IFERROR(AS8/AP8,0)</f>
        <v>0.18181818181818182</v>
      </c>
      <c r="AU8" s="245">
        <f>COUNTIFS($X$10:$X$505, AN8,$B$10:$B$505,"M")</f>
        <v>9</v>
      </c>
      <c r="AV8" s="243">
        <f>IFERROR(AU8/AP8,0)</f>
        <v>0.81818181818181823</v>
      </c>
      <c r="AW8">
        <f>COUNTIFS($X$10:$X$505, AN8,$B$10:$B$505,"M",$Z$10:$Z$505,"Elected")</f>
        <v>7</v>
      </c>
      <c r="AX8" s="243">
        <f>IFERROR(AW8/AP8,0)</f>
        <v>0.63636363636363635</v>
      </c>
      <c r="AZ8">
        <f>AW8+AS8</f>
        <v>9</v>
      </c>
      <c r="BB8">
        <f>AC248</f>
        <v>27</v>
      </c>
      <c r="BC8">
        <f>AD248</f>
        <v>26</v>
      </c>
    </row>
    <row r="9" spans="1:55" ht="15.5" x14ac:dyDescent="0.35">
      <c r="A9" s="291" t="s">
        <v>0</v>
      </c>
      <c r="B9" s="291" t="s">
        <v>0</v>
      </c>
      <c r="C9" s="291" t="s">
        <v>17</v>
      </c>
      <c r="D9" t="s">
        <v>1052</v>
      </c>
      <c r="E9" t="s">
        <v>1053</v>
      </c>
      <c r="F9" t="s">
        <v>1054</v>
      </c>
      <c r="G9" t="s">
        <v>1055</v>
      </c>
      <c r="X9" s="257" t="s">
        <v>2681</v>
      </c>
      <c r="Y9" s="241" t="s">
        <v>2686</v>
      </c>
      <c r="Z9" s="241" t="s">
        <v>2687</v>
      </c>
      <c r="AB9" t="s">
        <v>2526</v>
      </c>
      <c r="AC9" t="s">
        <v>2525</v>
      </c>
      <c r="AD9" t="s">
        <v>2524</v>
      </c>
      <c r="AE9" t="s">
        <v>2523</v>
      </c>
      <c r="AF9" t="s">
        <v>759</v>
      </c>
      <c r="AG9" t="s">
        <v>2522</v>
      </c>
      <c r="AH9" t="s">
        <v>2521</v>
      </c>
      <c r="AI9" t="s">
        <v>2520</v>
      </c>
      <c r="AJ9" t="s">
        <v>2519</v>
      </c>
      <c r="AK9" t="s">
        <v>2518</v>
      </c>
      <c r="AM9" s="238">
        <f t="shared" ref="AM9:AM34" si="1">SUMIFS($C$10:$C$505, $X$10:$X$505, AN9)</f>
        <v>12420</v>
      </c>
      <c r="AN9" t="s">
        <v>2658</v>
      </c>
      <c r="AO9" t="s">
        <v>2534</v>
      </c>
      <c r="AP9" s="242">
        <f t="shared" ref="AP9:AP27" si="2">AQ9+AU9</f>
        <v>10</v>
      </c>
      <c r="AQ9" s="238">
        <f t="shared" ref="AQ9:AQ34" si="3">COUNTIFS($X$10:$X$505, AN9,$B$10:$B$505,"F")</f>
        <v>2</v>
      </c>
      <c r="AR9" s="243">
        <f t="shared" si="0"/>
        <v>0.2</v>
      </c>
      <c r="AS9">
        <f t="shared" ref="AS9:AS34" si="4">COUNTIFS($X$10:$X$283, AN9,$B$10:$B$283,"F",$Z$10:$Z$283,"Elected")</f>
        <v>1</v>
      </c>
      <c r="AT9" s="244">
        <f t="shared" ref="AT9:AT34" si="5">IFERROR(AS9/AP9,0)</f>
        <v>0.1</v>
      </c>
      <c r="AU9" s="245">
        <f t="shared" ref="AU9:AU34" si="6">COUNTIFS($X$10:$X$505, AN9,$B$10:$B$505,"M")</f>
        <v>8</v>
      </c>
      <c r="AV9" s="243">
        <f t="shared" ref="AV9:AV34" si="7">IFERROR(AU9/AP9,0)</f>
        <v>0.8</v>
      </c>
      <c r="AW9">
        <f t="shared" ref="AW9:AW34" si="8">COUNTIFS($X$10:$X$505, AN9,$B$10:$B$505,"M",$Z$10:$Z$505,"Elected")</f>
        <v>5</v>
      </c>
      <c r="AX9" s="243">
        <f t="shared" ref="AX9:AX34" si="9">IFERROR(AW9/AP9,0)</f>
        <v>0.5</v>
      </c>
      <c r="AZ9">
        <f t="shared" ref="AZ9:AZ35" si="10">AW9+AS9</f>
        <v>6</v>
      </c>
    </row>
    <row r="10" spans="1:55" x14ac:dyDescent="0.35">
      <c r="A10" s="291" t="s">
        <v>1056</v>
      </c>
      <c r="B10" s="291" t="s">
        <v>31</v>
      </c>
      <c r="C10" s="293">
        <v>727</v>
      </c>
      <c r="D10" s="1">
        <v>124</v>
      </c>
      <c r="E10" s="1">
        <v>31</v>
      </c>
      <c r="F10" s="1">
        <v>83</v>
      </c>
      <c r="G10" s="1">
        <v>-965</v>
      </c>
      <c r="X10" t="str">
        <f>LEFT(MID(A10,FIND("(",A10)+1,LEN(A10)),FIND(")",MID(A10,FIND("(",A10)+1,LEN(A10)))-1)</f>
        <v>SF</v>
      </c>
      <c r="Z10" t="str">
        <f>Y11</f>
        <v>Excluded</v>
      </c>
      <c r="AB10">
        <v>4</v>
      </c>
      <c r="AC10" s="238">
        <v>15460</v>
      </c>
      <c r="AD10" s="238">
        <f>AH10+AF10</f>
        <v>9746</v>
      </c>
      <c r="AE10" s="227">
        <f>SUM(AD10/AC10*100)</f>
        <v>63.040103492884867</v>
      </c>
      <c r="AF10">
        <v>67</v>
      </c>
      <c r="AG10" s="227">
        <f>SUM(AF10/AC10*100)</f>
        <v>0.43337645536869346</v>
      </c>
      <c r="AH10" s="238">
        <v>9679</v>
      </c>
      <c r="AI10">
        <v>8</v>
      </c>
      <c r="AJ10">
        <v>3</v>
      </c>
      <c r="AK10" s="227">
        <f>SUM(AJ10/AI10*100)</f>
        <v>37.5</v>
      </c>
      <c r="AM10" s="238">
        <f t="shared" si="1"/>
        <v>10885</v>
      </c>
      <c r="AN10" t="s">
        <v>2659</v>
      </c>
      <c r="AO10" t="s">
        <v>2536</v>
      </c>
      <c r="AP10" s="242">
        <f t="shared" si="2"/>
        <v>13</v>
      </c>
      <c r="AQ10" s="238">
        <f t="shared" si="3"/>
        <v>5</v>
      </c>
      <c r="AR10" s="243">
        <f t="shared" si="0"/>
        <v>0.38461538461538464</v>
      </c>
      <c r="AS10">
        <f t="shared" si="4"/>
        <v>1</v>
      </c>
      <c r="AT10" s="244">
        <f t="shared" si="5"/>
        <v>7.6923076923076927E-2</v>
      </c>
      <c r="AU10" s="245">
        <f t="shared" si="6"/>
        <v>8</v>
      </c>
      <c r="AV10" s="243">
        <f t="shared" si="7"/>
        <v>0.61538461538461542</v>
      </c>
      <c r="AW10">
        <f t="shared" si="8"/>
        <v>3</v>
      </c>
      <c r="AX10" s="243">
        <f t="shared" si="9"/>
        <v>0.23076923076923078</v>
      </c>
      <c r="AZ10">
        <f t="shared" si="10"/>
        <v>4</v>
      </c>
    </row>
    <row r="11" spans="1:55" x14ac:dyDescent="0.35">
      <c r="A11" s="291" t="s">
        <v>0</v>
      </c>
      <c r="B11" s="291" t="s">
        <v>0</v>
      </c>
      <c r="C11" s="293">
        <v>727</v>
      </c>
      <c r="D11" s="2">
        <v>851</v>
      </c>
      <c r="E11" s="2">
        <v>882</v>
      </c>
      <c r="F11" s="2">
        <v>965</v>
      </c>
      <c r="G11" s="2">
        <v>0</v>
      </c>
      <c r="Y11" t="str">
        <f>IF(EXACT(A10,UPPER(A10)),"Elected","Excluded")</f>
        <v>Excluded</v>
      </c>
      <c r="AM11" s="238">
        <f t="shared" si="1"/>
        <v>3292</v>
      </c>
      <c r="AN11" t="s">
        <v>2661</v>
      </c>
      <c r="AO11" t="s">
        <v>2727</v>
      </c>
      <c r="AP11" s="242">
        <f t="shared" si="2"/>
        <v>4</v>
      </c>
      <c r="AQ11" s="238">
        <f t="shared" si="3"/>
        <v>1</v>
      </c>
      <c r="AR11" s="243">
        <f t="shared" si="0"/>
        <v>0.25</v>
      </c>
      <c r="AS11">
        <f t="shared" si="4"/>
        <v>1</v>
      </c>
      <c r="AT11" s="244">
        <f t="shared" si="5"/>
        <v>0.25</v>
      </c>
      <c r="AU11" s="245">
        <f t="shared" si="6"/>
        <v>3</v>
      </c>
      <c r="AV11" s="243">
        <f t="shared" si="7"/>
        <v>0.75</v>
      </c>
      <c r="AW11">
        <f t="shared" si="8"/>
        <v>1</v>
      </c>
      <c r="AX11" s="243">
        <f t="shared" si="9"/>
        <v>0.25</v>
      </c>
      <c r="AZ11">
        <f t="shared" si="10"/>
        <v>2</v>
      </c>
    </row>
    <row r="12" spans="1:55" x14ac:dyDescent="0.35">
      <c r="A12" s="291" t="s">
        <v>3078</v>
      </c>
      <c r="B12" s="291" t="s">
        <v>33</v>
      </c>
      <c r="C12" s="293">
        <v>136</v>
      </c>
      <c r="D12" s="1">
        <v>10</v>
      </c>
      <c r="E12" s="1">
        <v>1</v>
      </c>
      <c r="F12" s="1">
        <v>-147</v>
      </c>
      <c r="G12" s="1">
        <v>0</v>
      </c>
      <c r="X12" t="str">
        <f t="shared" ref="X12" si="11">LEFT(MID(A12,FIND("(",A12)+1,LEN(A12)),FIND(")",MID(A12,FIND("(",A12)+1,LEN(A12)))-1)</f>
        <v>GRN</v>
      </c>
      <c r="Z12" t="str">
        <f>Y13</f>
        <v>Excluded</v>
      </c>
      <c r="AC12" t="s">
        <v>3692</v>
      </c>
      <c r="AD12" t="s">
        <v>3693</v>
      </c>
      <c r="AM12" s="238">
        <f t="shared" si="1"/>
        <v>860</v>
      </c>
      <c r="AN12" t="s">
        <v>2663</v>
      </c>
      <c r="AO12" t="s">
        <v>2574</v>
      </c>
      <c r="AP12" s="242">
        <f t="shared" si="2"/>
        <v>2</v>
      </c>
      <c r="AQ12" s="238">
        <f t="shared" si="3"/>
        <v>1</v>
      </c>
      <c r="AR12" s="243">
        <f t="shared" si="0"/>
        <v>0.5</v>
      </c>
      <c r="AS12">
        <f t="shared" si="4"/>
        <v>0</v>
      </c>
      <c r="AT12" s="244">
        <f t="shared" si="5"/>
        <v>0</v>
      </c>
      <c r="AU12" s="245">
        <f t="shared" si="6"/>
        <v>1</v>
      </c>
      <c r="AV12" s="243">
        <f t="shared" si="7"/>
        <v>0.5</v>
      </c>
      <c r="AW12">
        <f t="shared" si="8"/>
        <v>0</v>
      </c>
      <c r="AX12" s="243">
        <f t="shared" si="9"/>
        <v>0</v>
      </c>
      <c r="AZ12">
        <f t="shared" si="10"/>
        <v>0</v>
      </c>
    </row>
    <row r="13" spans="1:55" x14ac:dyDescent="0.35">
      <c r="A13" s="291" t="s">
        <v>0</v>
      </c>
      <c r="B13" s="291" t="s">
        <v>0</v>
      </c>
      <c r="C13" s="293">
        <v>136</v>
      </c>
      <c r="D13" s="2">
        <v>146</v>
      </c>
      <c r="E13" s="2">
        <v>147</v>
      </c>
      <c r="F13" s="2">
        <v>0</v>
      </c>
      <c r="G13" s="2">
        <v>0</v>
      </c>
      <c r="Y13" t="str">
        <f t="shared" ref="Y13" si="12">IF(EXACT(A12,UPPER(A12)),"Elected","Excluded")</f>
        <v>Excluded</v>
      </c>
      <c r="AC13">
        <v>4</v>
      </c>
      <c r="AD13">
        <v>4</v>
      </c>
      <c r="AM13" s="238">
        <f t="shared" si="1"/>
        <v>2766</v>
      </c>
      <c r="AN13" t="s">
        <v>2689</v>
      </c>
      <c r="AO13" t="s">
        <v>2573</v>
      </c>
      <c r="AP13" s="242">
        <f t="shared" si="2"/>
        <v>6</v>
      </c>
      <c r="AQ13" s="238">
        <f t="shared" si="3"/>
        <v>2</v>
      </c>
      <c r="AR13" s="243">
        <f t="shared" si="0"/>
        <v>0.33333333333333331</v>
      </c>
      <c r="AS13">
        <f t="shared" si="4"/>
        <v>0</v>
      </c>
      <c r="AT13" s="244">
        <f t="shared" si="5"/>
        <v>0</v>
      </c>
      <c r="AU13" s="245">
        <f t="shared" si="6"/>
        <v>4</v>
      </c>
      <c r="AV13" s="243">
        <f t="shared" si="7"/>
        <v>0.66666666666666663</v>
      </c>
      <c r="AW13">
        <f t="shared" si="8"/>
        <v>0</v>
      </c>
      <c r="AX13" s="243">
        <f t="shared" si="9"/>
        <v>0</v>
      </c>
      <c r="AZ13">
        <f t="shared" si="10"/>
        <v>0</v>
      </c>
    </row>
    <row r="14" spans="1:55" x14ac:dyDescent="0.35">
      <c r="A14" s="291" t="s">
        <v>3088</v>
      </c>
      <c r="B14" s="291" t="s">
        <v>33</v>
      </c>
      <c r="C14" s="293">
        <v>1803</v>
      </c>
      <c r="D14" s="1">
        <v>314</v>
      </c>
      <c r="E14" s="1">
        <v>-181</v>
      </c>
      <c r="F14" s="1">
        <v>0</v>
      </c>
      <c r="G14" s="1">
        <v>0</v>
      </c>
      <c r="X14" t="str">
        <f t="shared" ref="X14" si="13">LEFT(MID(A14,FIND("(",A14)+1,LEN(A14)),FIND(")",MID(A14,FIND("(",A14)+1,LEN(A14)))-1)</f>
        <v>NON-P</v>
      </c>
      <c r="Z14" t="str">
        <f t="shared" ref="Z14" si="14">Y15</f>
        <v>Elected</v>
      </c>
      <c r="AM14" s="238">
        <f t="shared" si="1"/>
        <v>0</v>
      </c>
      <c r="AN14" t="s">
        <v>2662</v>
      </c>
      <c r="AO14" t="s">
        <v>2575</v>
      </c>
      <c r="AP14" s="242">
        <f t="shared" si="2"/>
        <v>0</v>
      </c>
      <c r="AQ14" s="238">
        <f t="shared" si="3"/>
        <v>0</v>
      </c>
      <c r="AR14" s="243">
        <f t="shared" si="0"/>
        <v>0</v>
      </c>
      <c r="AS14">
        <f t="shared" si="4"/>
        <v>0</v>
      </c>
      <c r="AT14" s="244">
        <f t="shared" si="5"/>
        <v>0</v>
      </c>
      <c r="AU14" s="245">
        <f t="shared" si="6"/>
        <v>0</v>
      </c>
      <c r="AV14" s="243">
        <f t="shared" si="7"/>
        <v>0</v>
      </c>
      <c r="AW14">
        <f t="shared" si="8"/>
        <v>0</v>
      </c>
      <c r="AX14" s="243">
        <f t="shared" si="9"/>
        <v>0</v>
      </c>
      <c r="AZ14">
        <f t="shared" si="10"/>
        <v>0</v>
      </c>
    </row>
    <row r="15" spans="1:55" x14ac:dyDescent="0.35">
      <c r="A15" s="291" t="s">
        <v>0</v>
      </c>
      <c r="B15" s="291" t="s">
        <v>0</v>
      </c>
      <c r="C15" s="293">
        <v>1803</v>
      </c>
      <c r="D15" s="2">
        <v>2117</v>
      </c>
      <c r="E15" s="2">
        <v>1936</v>
      </c>
      <c r="F15" s="2">
        <v>1936</v>
      </c>
      <c r="G15" s="2">
        <v>1936</v>
      </c>
      <c r="Y15" t="str">
        <f t="shared" ref="Y15" si="15">IF(EXACT(A14,UPPER(A14)),"Elected","Excluded")</f>
        <v>Elected</v>
      </c>
      <c r="AM15" s="238">
        <f t="shared" si="1"/>
        <v>0</v>
      </c>
      <c r="AN15" t="s">
        <v>2660</v>
      </c>
      <c r="AO15" t="s">
        <v>2594</v>
      </c>
      <c r="AP15" s="242">
        <f t="shared" si="2"/>
        <v>0</v>
      </c>
      <c r="AQ15" s="238">
        <f t="shared" si="3"/>
        <v>0</v>
      </c>
      <c r="AR15" s="243">
        <f t="shared" si="0"/>
        <v>0</v>
      </c>
      <c r="AS15">
        <f t="shared" si="4"/>
        <v>0</v>
      </c>
      <c r="AT15" s="244">
        <f t="shared" si="5"/>
        <v>0</v>
      </c>
      <c r="AU15" s="245">
        <f t="shared" si="6"/>
        <v>0</v>
      </c>
      <c r="AV15" s="243">
        <f t="shared" si="7"/>
        <v>0</v>
      </c>
      <c r="AW15">
        <f t="shared" si="8"/>
        <v>0</v>
      </c>
      <c r="AX15" s="243">
        <f t="shared" si="9"/>
        <v>0</v>
      </c>
      <c r="AZ15">
        <f t="shared" si="10"/>
        <v>0</v>
      </c>
    </row>
    <row r="16" spans="1:55" x14ac:dyDescent="0.35">
      <c r="A16" s="291" t="s">
        <v>1057</v>
      </c>
      <c r="B16" s="291" t="s">
        <v>33</v>
      </c>
      <c r="C16" s="293">
        <v>1541</v>
      </c>
      <c r="D16" s="1">
        <v>200</v>
      </c>
      <c r="E16" s="1">
        <v>53</v>
      </c>
      <c r="F16" s="1">
        <v>53</v>
      </c>
      <c r="G16" s="1">
        <v>257</v>
      </c>
      <c r="X16" t="str">
        <f t="shared" ref="X16" si="16">LEFT(MID(A16,FIND("(",A16)+1,LEN(A16)),FIND(")",MID(A16,FIND("(",A16)+1,LEN(A16)))-1)</f>
        <v>FF</v>
      </c>
      <c r="Z16" t="str">
        <f t="shared" ref="Z16" si="17">Y17</f>
        <v>Elected</v>
      </c>
      <c r="AM16" s="238">
        <f t="shared" si="1"/>
        <v>1177</v>
      </c>
      <c r="AN16" t="s">
        <v>3111</v>
      </c>
      <c r="AO16" t="s">
        <v>2576</v>
      </c>
      <c r="AP16" s="242">
        <f t="shared" si="2"/>
        <v>3</v>
      </c>
      <c r="AQ16" s="238">
        <f t="shared" si="3"/>
        <v>2</v>
      </c>
      <c r="AR16" s="243">
        <f t="shared" si="0"/>
        <v>0.66666666666666663</v>
      </c>
      <c r="AS16">
        <f t="shared" si="4"/>
        <v>0</v>
      </c>
      <c r="AT16" s="244">
        <f t="shared" si="5"/>
        <v>0</v>
      </c>
      <c r="AU16" s="245">
        <f t="shared" si="6"/>
        <v>1</v>
      </c>
      <c r="AV16" s="243">
        <f t="shared" si="7"/>
        <v>0.33333333333333331</v>
      </c>
      <c r="AW16">
        <f t="shared" si="8"/>
        <v>0</v>
      </c>
      <c r="AX16" s="243">
        <f t="shared" si="9"/>
        <v>0</v>
      </c>
      <c r="AZ16">
        <f t="shared" si="10"/>
        <v>0</v>
      </c>
    </row>
    <row r="17" spans="1:52" x14ac:dyDescent="0.35">
      <c r="A17" s="291" t="s">
        <v>0</v>
      </c>
      <c r="B17" s="291" t="s">
        <v>0</v>
      </c>
      <c r="C17" s="293">
        <v>1541</v>
      </c>
      <c r="D17" s="2">
        <v>1741</v>
      </c>
      <c r="E17" s="2">
        <v>1794</v>
      </c>
      <c r="F17" s="2">
        <v>1847</v>
      </c>
      <c r="G17" s="2">
        <v>2104</v>
      </c>
      <c r="Y17" t="str">
        <f t="shared" ref="Y17" si="18">IF(EXACT(A16,UPPER(A16)),"Elected","Excluded")</f>
        <v>Elected</v>
      </c>
      <c r="AM17" s="238">
        <f t="shared" si="1"/>
        <v>0</v>
      </c>
      <c r="AO17" t="s">
        <v>2590</v>
      </c>
      <c r="AP17" s="242">
        <f t="shared" si="2"/>
        <v>0</v>
      </c>
      <c r="AQ17" s="238">
        <f t="shared" si="3"/>
        <v>0</v>
      </c>
      <c r="AR17" s="243">
        <f t="shared" si="0"/>
        <v>0</v>
      </c>
      <c r="AS17">
        <f t="shared" si="4"/>
        <v>0</v>
      </c>
      <c r="AT17" s="244">
        <f t="shared" si="5"/>
        <v>0</v>
      </c>
      <c r="AU17" s="245">
        <f t="shared" si="6"/>
        <v>0</v>
      </c>
      <c r="AV17" s="243">
        <f t="shared" si="7"/>
        <v>0</v>
      </c>
      <c r="AW17">
        <f t="shared" si="8"/>
        <v>0</v>
      </c>
      <c r="AX17" s="243">
        <f t="shared" si="9"/>
        <v>0</v>
      </c>
      <c r="AZ17">
        <f t="shared" si="10"/>
        <v>0</v>
      </c>
    </row>
    <row r="18" spans="1:52" x14ac:dyDescent="0.35">
      <c r="A18" s="291" t="s">
        <v>3089</v>
      </c>
      <c r="B18" s="291" t="s">
        <v>33</v>
      </c>
      <c r="C18" s="293">
        <v>2890</v>
      </c>
      <c r="D18" s="1">
        <v>-954</v>
      </c>
      <c r="E18" s="1">
        <v>0</v>
      </c>
      <c r="F18" s="1">
        <v>0</v>
      </c>
      <c r="G18" s="1">
        <v>0</v>
      </c>
      <c r="X18" t="str">
        <f t="shared" ref="X18" si="19">LEFT(MID(A18,FIND("(",A18)+1,LEN(A18)),FIND(")",MID(A18,FIND("(",A18)+1,LEN(A18)))-1)</f>
        <v>NON-P</v>
      </c>
      <c r="Z18" t="str">
        <f>Y19</f>
        <v>Elected</v>
      </c>
      <c r="AM18" s="238">
        <f t="shared" si="1"/>
        <v>0</v>
      </c>
      <c r="AN18" t="s">
        <v>2671</v>
      </c>
      <c r="AO18" t="s">
        <v>2582</v>
      </c>
      <c r="AP18" s="242">
        <f t="shared" si="2"/>
        <v>0</v>
      </c>
      <c r="AQ18" s="238">
        <f t="shared" si="3"/>
        <v>0</v>
      </c>
      <c r="AR18" s="243">
        <f t="shared" si="0"/>
        <v>0</v>
      </c>
      <c r="AS18">
        <f t="shared" si="4"/>
        <v>0</v>
      </c>
      <c r="AT18" s="244">
        <f t="shared" si="5"/>
        <v>0</v>
      </c>
      <c r="AU18" s="245">
        <f t="shared" si="6"/>
        <v>0</v>
      </c>
      <c r="AV18" s="243">
        <f t="shared" si="7"/>
        <v>0</v>
      </c>
      <c r="AW18">
        <f t="shared" si="8"/>
        <v>0</v>
      </c>
      <c r="AX18" s="243">
        <f t="shared" si="9"/>
        <v>0</v>
      </c>
      <c r="AZ18">
        <f t="shared" si="10"/>
        <v>0</v>
      </c>
    </row>
    <row r="19" spans="1:52" x14ac:dyDescent="0.35">
      <c r="A19" s="291" t="s">
        <v>0</v>
      </c>
      <c r="B19" s="291" t="s">
        <v>0</v>
      </c>
      <c r="C19" s="293">
        <v>2890</v>
      </c>
      <c r="D19" s="2">
        <v>1936</v>
      </c>
      <c r="E19" s="2">
        <v>1936</v>
      </c>
      <c r="F19" s="2">
        <v>1936</v>
      </c>
      <c r="G19" s="2">
        <v>1936</v>
      </c>
      <c r="Y19" t="str">
        <f t="shared" ref="Y19" si="20">IF(EXACT(A18,UPPER(A18)),"Elected","Excluded")</f>
        <v>Elected</v>
      </c>
      <c r="AM19" s="238">
        <f t="shared" si="1"/>
        <v>0</v>
      </c>
      <c r="AN19" t="s">
        <v>2665</v>
      </c>
      <c r="AO19" t="s">
        <v>2598</v>
      </c>
      <c r="AP19" s="242">
        <f t="shared" si="2"/>
        <v>0</v>
      </c>
      <c r="AQ19" s="238">
        <f t="shared" si="3"/>
        <v>0</v>
      </c>
      <c r="AR19" s="243">
        <f t="shared" si="0"/>
        <v>0</v>
      </c>
      <c r="AS19">
        <f t="shared" si="4"/>
        <v>0</v>
      </c>
      <c r="AT19" s="244">
        <f t="shared" si="5"/>
        <v>0</v>
      </c>
      <c r="AU19" s="245">
        <f t="shared" si="6"/>
        <v>0</v>
      </c>
      <c r="AV19" s="243">
        <f t="shared" si="7"/>
        <v>0</v>
      </c>
      <c r="AW19">
        <f t="shared" si="8"/>
        <v>0</v>
      </c>
      <c r="AX19" s="243">
        <f t="shared" si="9"/>
        <v>0</v>
      </c>
      <c r="AZ19">
        <f t="shared" si="10"/>
        <v>0</v>
      </c>
    </row>
    <row r="20" spans="1:52" x14ac:dyDescent="0.35">
      <c r="A20" s="291" t="s">
        <v>3090</v>
      </c>
      <c r="B20" s="291" t="s">
        <v>31</v>
      </c>
      <c r="C20" s="293">
        <v>991</v>
      </c>
      <c r="D20" s="1">
        <v>115</v>
      </c>
      <c r="E20" s="1">
        <v>32</v>
      </c>
      <c r="F20" s="1">
        <v>58</v>
      </c>
      <c r="G20" s="1">
        <v>186</v>
      </c>
      <c r="X20" t="str">
        <f t="shared" ref="X20" si="21">LEFT(MID(A20,FIND("(",A20)+1,LEN(A20)),FIND(")",MID(A20,FIND("(",A20)+1,LEN(A20)))-1)</f>
        <v>NON-P</v>
      </c>
      <c r="Z20" t="str">
        <f t="shared" ref="Z20" si="22">Y21</f>
        <v>Excluded</v>
      </c>
      <c r="AM20" s="238">
        <f t="shared" si="1"/>
        <v>394</v>
      </c>
      <c r="AN20" t="s">
        <v>2666</v>
      </c>
      <c r="AO20" t="s">
        <v>2584</v>
      </c>
      <c r="AP20" s="242">
        <f t="shared" si="2"/>
        <v>1</v>
      </c>
      <c r="AQ20" s="238">
        <f t="shared" si="3"/>
        <v>0</v>
      </c>
      <c r="AR20" s="243">
        <f t="shared" si="0"/>
        <v>0</v>
      </c>
      <c r="AS20">
        <f t="shared" si="4"/>
        <v>0</v>
      </c>
      <c r="AT20" s="244">
        <f t="shared" si="5"/>
        <v>0</v>
      </c>
      <c r="AU20" s="245">
        <f t="shared" si="6"/>
        <v>1</v>
      </c>
      <c r="AV20" s="243">
        <f t="shared" si="7"/>
        <v>1</v>
      </c>
      <c r="AW20">
        <f t="shared" si="8"/>
        <v>0</v>
      </c>
      <c r="AX20" s="243">
        <f t="shared" si="9"/>
        <v>0</v>
      </c>
      <c r="AZ20">
        <f t="shared" si="10"/>
        <v>0</v>
      </c>
    </row>
    <row r="21" spans="1:52" x14ac:dyDescent="0.35">
      <c r="A21" s="291" t="s">
        <v>0</v>
      </c>
      <c r="B21" s="291" t="s">
        <v>0</v>
      </c>
      <c r="C21" s="293">
        <v>991</v>
      </c>
      <c r="D21" s="2">
        <v>1106</v>
      </c>
      <c r="E21" s="2">
        <v>1138</v>
      </c>
      <c r="F21" s="2">
        <v>1196</v>
      </c>
      <c r="G21" s="2">
        <v>1382</v>
      </c>
      <c r="Y21" t="str">
        <f t="shared" ref="Y21" si="23">IF(EXACT(A20,UPPER(A20)),"Elected","Excluded")</f>
        <v>Excluded</v>
      </c>
      <c r="AM21" s="238">
        <f t="shared" si="1"/>
        <v>0</v>
      </c>
      <c r="AN21" t="s">
        <v>2667</v>
      </c>
      <c r="AO21" t="s">
        <v>2577</v>
      </c>
      <c r="AP21" s="242">
        <f t="shared" si="2"/>
        <v>0</v>
      </c>
      <c r="AQ21" s="238">
        <f t="shared" si="3"/>
        <v>0</v>
      </c>
      <c r="AR21" s="243">
        <f t="shared" si="0"/>
        <v>0</v>
      </c>
      <c r="AS21">
        <f t="shared" si="4"/>
        <v>0</v>
      </c>
      <c r="AT21" s="244">
        <f t="shared" si="5"/>
        <v>0</v>
      </c>
      <c r="AU21" s="245">
        <f t="shared" si="6"/>
        <v>0</v>
      </c>
      <c r="AV21" s="243">
        <f t="shared" si="7"/>
        <v>0</v>
      </c>
      <c r="AW21">
        <f t="shared" si="8"/>
        <v>0</v>
      </c>
      <c r="AX21" s="243">
        <f t="shared" si="9"/>
        <v>0</v>
      </c>
      <c r="AZ21">
        <f t="shared" si="10"/>
        <v>0</v>
      </c>
    </row>
    <row r="22" spans="1:52" x14ac:dyDescent="0.35">
      <c r="A22" s="291" t="s">
        <v>3108</v>
      </c>
      <c r="B22" s="291" t="s">
        <v>31</v>
      </c>
      <c r="C22" s="293">
        <v>125</v>
      </c>
      <c r="D22" s="1">
        <v>29</v>
      </c>
      <c r="E22" s="1">
        <v>10</v>
      </c>
      <c r="F22" s="1">
        <v>-164</v>
      </c>
      <c r="G22" s="1">
        <v>0</v>
      </c>
      <c r="X22" t="str">
        <f t="shared" ref="X22" si="24">LEFT(MID(A22,FIND("(",A22)+1,LEN(A22)),FIND(")",MID(A22,FIND("(",A22)+1,LEN(A22)))-1)</f>
        <v>ANT</v>
      </c>
      <c r="Z22" t="str">
        <f t="shared" ref="Z22" si="25">Y23</f>
        <v>Excluded</v>
      </c>
      <c r="AM22" s="238">
        <f t="shared" si="1"/>
        <v>0</v>
      </c>
      <c r="AN22" t="s">
        <v>2670</v>
      </c>
      <c r="AO22" t="s">
        <v>2578</v>
      </c>
      <c r="AP22" s="242">
        <f t="shared" si="2"/>
        <v>0</v>
      </c>
      <c r="AQ22" s="238">
        <f t="shared" si="3"/>
        <v>0</v>
      </c>
      <c r="AR22" s="243">
        <f t="shared" si="0"/>
        <v>0</v>
      </c>
      <c r="AS22">
        <f t="shared" si="4"/>
        <v>0</v>
      </c>
      <c r="AT22" s="244">
        <f t="shared" si="5"/>
        <v>0</v>
      </c>
      <c r="AU22" s="245">
        <f t="shared" si="6"/>
        <v>0</v>
      </c>
      <c r="AV22" s="243">
        <f t="shared" si="7"/>
        <v>0</v>
      </c>
      <c r="AW22">
        <f t="shared" si="8"/>
        <v>0</v>
      </c>
      <c r="AX22" s="243">
        <f t="shared" si="9"/>
        <v>0</v>
      </c>
      <c r="AZ22">
        <f t="shared" si="10"/>
        <v>0</v>
      </c>
    </row>
    <row r="23" spans="1:52" x14ac:dyDescent="0.35">
      <c r="A23" s="291" t="s">
        <v>0</v>
      </c>
      <c r="B23" s="291" t="s">
        <v>0</v>
      </c>
      <c r="C23" s="293">
        <v>125</v>
      </c>
      <c r="D23" s="2">
        <v>154</v>
      </c>
      <c r="E23" s="2">
        <v>164</v>
      </c>
      <c r="F23" s="2">
        <v>0</v>
      </c>
      <c r="G23" s="2">
        <v>0</v>
      </c>
      <c r="Y23" t="str">
        <f t="shared" ref="Y23" si="26">IF(EXACT(A22,UPPER(A22)),"Elected","Excluded")</f>
        <v>Excluded</v>
      </c>
      <c r="AM23" s="238">
        <f t="shared" si="1"/>
        <v>0</v>
      </c>
      <c r="AO23" t="s">
        <v>2581</v>
      </c>
      <c r="AP23" s="242">
        <f t="shared" si="2"/>
        <v>0</v>
      </c>
      <c r="AQ23" s="238">
        <f t="shared" si="3"/>
        <v>0</v>
      </c>
      <c r="AR23" s="243">
        <f t="shared" si="0"/>
        <v>0</v>
      </c>
      <c r="AS23">
        <f t="shared" si="4"/>
        <v>0</v>
      </c>
      <c r="AT23" s="244">
        <f t="shared" si="5"/>
        <v>0</v>
      </c>
      <c r="AU23" s="245">
        <f t="shared" si="6"/>
        <v>0</v>
      </c>
      <c r="AV23" s="243">
        <f t="shared" si="7"/>
        <v>0</v>
      </c>
      <c r="AW23">
        <f t="shared" si="8"/>
        <v>0</v>
      </c>
      <c r="AX23" s="243">
        <f t="shared" si="9"/>
        <v>0</v>
      </c>
      <c r="AZ23">
        <f t="shared" si="10"/>
        <v>0</v>
      </c>
    </row>
    <row r="24" spans="1:52" x14ac:dyDescent="0.35">
      <c r="A24" s="291" t="s">
        <v>1058</v>
      </c>
      <c r="B24" s="291" t="s">
        <v>33</v>
      </c>
      <c r="C24" s="293">
        <v>1466</v>
      </c>
      <c r="D24" s="1">
        <v>162</v>
      </c>
      <c r="E24" s="1">
        <v>54</v>
      </c>
      <c r="F24" s="1">
        <v>39</v>
      </c>
      <c r="G24" s="1">
        <v>189</v>
      </c>
      <c r="X24" t="str">
        <f t="shared" ref="X24" si="27">LEFT(MID(A24,FIND("(",A24)+1,LEN(A24)),FIND(")",MID(A24,FIND("(",A24)+1,LEN(A24)))-1)</f>
        <v>FG</v>
      </c>
      <c r="Z24" t="str">
        <f t="shared" ref="Z24" si="28">Y25</f>
        <v>Elected</v>
      </c>
      <c r="AM24" s="238">
        <f t="shared" si="1"/>
        <v>1574</v>
      </c>
      <c r="AN24" t="s">
        <v>3077</v>
      </c>
      <c r="AO24" t="s">
        <v>2579</v>
      </c>
      <c r="AP24" s="242">
        <f t="shared" si="2"/>
        <v>1</v>
      </c>
      <c r="AQ24" s="238">
        <f t="shared" si="3"/>
        <v>0</v>
      </c>
      <c r="AR24" s="243">
        <f t="shared" si="0"/>
        <v>0</v>
      </c>
      <c r="AS24">
        <f t="shared" si="4"/>
        <v>0</v>
      </c>
      <c r="AT24" s="244">
        <f t="shared" si="5"/>
        <v>0</v>
      </c>
      <c r="AU24" s="245">
        <f t="shared" si="6"/>
        <v>1</v>
      </c>
      <c r="AV24" s="243">
        <f t="shared" si="7"/>
        <v>1</v>
      </c>
      <c r="AW24">
        <f t="shared" si="8"/>
        <v>1</v>
      </c>
      <c r="AX24" s="243">
        <f t="shared" si="9"/>
        <v>1</v>
      </c>
      <c r="AZ24">
        <f t="shared" si="10"/>
        <v>1</v>
      </c>
    </row>
    <row r="25" spans="1:52" x14ac:dyDescent="0.35">
      <c r="A25" s="291" t="s">
        <v>0</v>
      </c>
      <c r="B25" s="291" t="s">
        <v>0</v>
      </c>
      <c r="C25" s="293">
        <v>1466</v>
      </c>
      <c r="D25" s="2">
        <v>1628</v>
      </c>
      <c r="E25" s="2">
        <v>1682</v>
      </c>
      <c r="F25" s="2">
        <v>1721</v>
      </c>
      <c r="G25" s="2">
        <v>1910</v>
      </c>
      <c r="Y25" t="str">
        <f t="shared" ref="Y25" si="29">IF(EXACT(A24,UPPER(A24)),"Elected","Excluded")</f>
        <v>Elected</v>
      </c>
      <c r="AM25" s="238">
        <f t="shared" si="1"/>
        <v>0</v>
      </c>
      <c r="AN25" t="s">
        <v>2690</v>
      </c>
      <c r="AO25" t="s">
        <v>2585</v>
      </c>
      <c r="AP25" s="242">
        <f t="shared" si="2"/>
        <v>0</v>
      </c>
      <c r="AQ25" s="238">
        <f t="shared" si="3"/>
        <v>0</v>
      </c>
      <c r="AR25" s="243">
        <f t="shared" si="0"/>
        <v>0</v>
      </c>
      <c r="AS25">
        <f t="shared" si="4"/>
        <v>0</v>
      </c>
      <c r="AT25" s="244">
        <f t="shared" si="5"/>
        <v>0</v>
      </c>
      <c r="AU25" s="245">
        <f t="shared" si="6"/>
        <v>0</v>
      </c>
      <c r="AV25" s="243">
        <f t="shared" si="7"/>
        <v>0</v>
      </c>
      <c r="AW25">
        <f t="shared" si="8"/>
        <v>0</v>
      </c>
      <c r="AX25" s="243">
        <f t="shared" si="9"/>
        <v>0</v>
      </c>
      <c r="AZ25">
        <f t="shared" si="10"/>
        <v>0</v>
      </c>
    </row>
    <row r="26" spans="1:52" x14ac:dyDescent="0.35">
      <c r="A26" s="291" t="s">
        <v>47</v>
      </c>
      <c r="B26" s="291" t="s">
        <v>0</v>
      </c>
      <c r="C26" s="292">
        <v>0</v>
      </c>
      <c r="D26" s="1">
        <f>(D10+D12+D14+D16+D18+D20+D22+D24)*(-1)</f>
        <v>0</v>
      </c>
      <c r="E26" s="1">
        <f t="shared" ref="E26:G26" si="30">(E10+E12+E14+E16+E18+E20+E22+E24)*(-1)</f>
        <v>0</v>
      </c>
      <c r="F26" s="1">
        <f t="shared" si="30"/>
        <v>78</v>
      </c>
      <c r="G26" s="1">
        <f t="shared" si="30"/>
        <v>333</v>
      </c>
      <c r="AM26" s="238">
        <f t="shared" si="1"/>
        <v>0</v>
      </c>
      <c r="AO26" t="s">
        <v>2591</v>
      </c>
      <c r="AP26" s="242">
        <f t="shared" si="2"/>
        <v>0</v>
      </c>
      <c r="AQ26" s="238">
        <f t="shared" si="3"/>
        <v>0</v>
      </c>
      <c r="AR26" s="243">
        <f t="shared" si="0"/>
        <v>0</v>
      </c>
      <c r="AS26">
        <f t="shared" si="4"/>
        <v>0</v>
      </c>
      <c r="AT26" s="244">
        <f t="shared" si="5"/>
        <v>0</v>
      </c>
      <c r="AU26" s="245">
        <f t="shared" si="6"/>
        <v>0</v>
      </c>
      <c r="AV26" s="243">
        <f t="shared" si="7"/>
        <v>0</v>
      </c>
      <c r="AW26">
        <f t="shared" si="8"/>
        <v>0</v>
      </c>
      <c r="AX26" s="243">
        <f t="shared" si="9"/>
        <v>0</v>
      </c>
      <c r="AZ26">
        <f t="shared" si="10"/>
        <v>0</v>
      </c>
    </row>
    <row r="27" spans="1:52" x14ac:dyDescent="0.35">
      <c r="A27" s="291" t="s">
        <v>0</v>
      </c>
      <c r="B27" s="291" t="s">
        <v>0</v>
      </c>
      <c r="C27" s="293">
        <v>0</v>
      </c>
      <c r="D27" s="2">
        <v>0</v>
      </c>
      <c r="E27" s="2">
        <v>0</v>
      </c>
      <c r="F27" s="2">
        <v>78</v>
      </c>
      <c r="G27" s="2">
        <v>411</v>
      </c>
      <c r="AM27" s="238">
        <f t="shared" si="1"/>
        <v>557</v>
      </c>
      <c r="AN27" t="s">
        <v>2664</v>
      </c>
      <c r="AO27" t="s">
        <v>2586</v>
      </c>
      <c r="AP27" s="242">
        <f t="shared" si="2"/>
        <v>3</v>
      </c>
      <c r="AQ27" s="238">
        <f t="shared" si="3"/>
        <v>0</v>
      </c>
      <c r="AR27" s="243">
        <f t="shared" si="0"/>
        <v>0</v>
      </c>
      <c r="AS27">
        <f t="shared" si="4"/>
        <v>0</v>
      </c>
      <c r="AT27" s="244">
        <f t="shared" si="5"/>
        <v>0</v>
      </c>
      <c r="AU27" s="245">
        <f t="shared" si="6"/>
        <v>3</v>
      </c>
      <c r="AV27" s="243">
        <f t="shared" si="7"/>
        <v>1</v>
      </c>
      <c r="AW27">
        <f t="shared" si="8"/>
        <v>0</v>
      </c>
      <c r="AX27" s="243">
        <f t="shared" si="9"/>
        <v>0</v>
      </c>
      <c r="AZ27">
        <f t="shared" si="10"/>
        <v>0</v>
      </c>
    </row>
    <row r="28" spans="1:52" x14ac:dyDescent="0.35">
      <c r="A28" t="s">
        <v>48</v>
      </c>
      <c r="B28" t="s">
        <v>0</v>
      </c>
      <c r="C28" s="2">
        <v>9679</v>
      </c>
      <c r="D28" s="2">
        <v>9679</v>
      </c>
      <c r="E28" s="2">
        <v>9679</v>
      </c>
      <c r="F28" s="2">
        <v>9679</v>
      </c>
      <c r="G28" s="2">
        <v>9679</v>
      </c>
      <c r="AM28" s="238">
        <f t="shared" si="1"/>
        <v>0</v>
      </c>
      <c r="AN28" t="s">
        <v>2669</v>
      </c>
      <c r="AO28" t="s">
        <v>2587</v>
      </c>
      <c r="AP28" s="242">
        <f>AQ28+AU28</f>
        <v>0</v>
      </c>
      <c r="AQ28" s="238">
        <f t="shared" si="3"/>
        <v>0</v>
      </c>
      <c r="AR28" s="243">
        <f t="shared" si="0"/>
        <v>0</v>
      </c>
      <c r="AS28">
        <f t="shared" si="4"/>
        <v>0</v>
      </c>
      <c r="AT28" s="244">
        <f t="shared" si="5"/>
        <v>0</v>
      </c>
      <c r="AU28" s="245">
        <f t="shared" si="6"/>
        <v>0</v>
      </c>
      <c r="AV28" s="243">
        <f t="shared" si="7"/>
        <v>0</v>
      </c>
      <c r="AW28">
        <f t="shared" si="8"/>
        <v>0</v>
      </c>
      <c r="AX28" s="243">
        <f t="shared" si="9"/>
        <v>0</v>
      </c>
      <c r="AZ28">
        <f t="shared" si="10"/>
        <v>0</v>
      </c>
    </row>
    <row r="29" spans="1:52" x14ac:dyDescent="0.35">
      <c r="AM29" s="238">
        <f t="shared" si="1"/>
        <v>0</v>
      </c>
      <c r="AN29" t="s">
        <v>2931</v>
      </c>
      <c r="AO29" t="s">
        <v>2580</v>
      </c>
      <c r="AP29" s="242">
        <f t="shared" ref="AP29:AP34" si="31">AQ29+AU29</f>
        <v>0</v>
      </c>
      <c r="AQ29" s="238">
        <f t="shared" si="3"/>
        <v>0</v>
      </c>
      <c r="AR29" s="243">
        <f t="shared" si="0"/>
        <v>0</v>
      </c>
      <c r="AS29">
        <f t="shared" si="4"/>
        <v>0</v>
      </c>
      <c r="AT29" s="244">
        <f t="shared" si="5"/>
        <v>0</v>
      </c>
      <c r="AU29" s="245">
        <f t="shared" si="6"/>
        <v>0</v>
      </c>
      <c r="AV29" s="243">
        <f t="shared" si="7"/>
        <v>0</v>
      </c>
      <c r="AW29">
        <f t="shared" si="8"/>
        <v>0</v>
      </c>
      <c r="AX29" s="243">
        <f t="shared" si="9"/>
        <v>0</v>
      </c>
      <c r="AZ29">
        <f t="shared" si="10"/>
        <v>0</v>
      </c>
    </row>
    <row r="30" spans="1:52" x14ac:dyDescent="0.35">
      <c r="AM30" s="238">
        <f t="shared" si="1"/>
        <v>0</v>
      </c>
      <c r="AO30" t="s">
        <v>2592</v>
      </c>
      <c r="AP30" s="242">
        <f t="shared" si="31"/>
        <v>0</v>
      </c>
      <c r="AQ30" s="238">
        <f t="shared" si="3"/>
        <v>0</v>
      </c>
      <c r="AR30" s="243">
        <f t="shared" si="0"/>
        <v>0</v>
      </c>
      <c r="AS30">
        <f t="shared" si="4"/>
        <v>0</v>
      </c>
      <c r="AT30" s="244">
        <f t="shared" si="5"/>
        <v>0</v>
      </c>
      <c r="AU30" s="245">
        <f t="shared" si="6"/>
        <v>0</v>
      </c>
      <c r="AV30" s="243">
        <f t="shared" si="7"/>
        <v>0</v>
      </c>
      <c r="AW30">
        <f t="shared" si="8"/>
        <v>0</v>
      </c>
      <c r="AX30" s="243">
        <f t="shared" si="9"/>
        <v>0</v>
      </c>
      <c r="AZ30">
        <f t="shared" si="10"/>
        <v>0</v>
      </c>
    </row>
    <row r="31" spans="1:52" x14ac:dyDescent="0.35">
      <c r="AM31" s="238">
        <f t="shared" si="1"/>
        <v>0</v>
      </c>
      <c r="AN31" t="s">
        <v>2809</v>
      </c>
      <c r="AO31" t="s">
        <v>2597</v>
      </c>
      <c r="AP31" s="242">
        <f t="shared" si="31"/>
        <v>0</v>
      </c>
      <c r="AQ31" s="238">
        <f t="shared" si="3"/>
        <v>0</v>
      </c>
      <c r="AR31" s="243">
        <f t="shared" si="0"/>
        <v>0</v>
      </c>
      <c r="AS31">
        <f t="shared" si="4"/>
        <v>0</v>
      </c>
      <c r="AT31" s="244">
        <f t="shared" si="5"/>
        <v>0</v>
      </c>
      <c r="AU31" s="245">
        <f t="shared" si="6"/>
        <v>0</v>
      </c>
      <c r="AV31" s="243">
        <f t="shared" si="7"/>
        <v>0</v>
      </c>
      <c r="AW31">
        <f t="shared" si="8"/>
        <v>0</v>
      </c>
      <c r="AX31" s="243">
        <f t="shared" si="9"/>
        <v>0</v>
      </c>
      <c r="AZ31">
        <f t="shared" si="10"/>
        <v>0</v>
      </c>
    </row>
    <row r="32" spans="1:52" x14ac:dyDescent="0.35">
      <c r="A32" t="s">
        <v>0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AM32" s="238">
        <f t="shared" si="1"/>
        <v>110</v>
      </c>
      <c r="AN32" t="s">
        <v>2668</v>
      </c>
      <c r="AO32" t="s">
        <v>2588</v>
      </c>
      <c r="AP32" s="242">
        <f t="shared" si="31"/>
        <v>1</v>
      </c>
      <c r="AQ32" s="238">
        <f t="shared" si="3"/>
        <v>1</v>
      </c>
      <c r="AR32" s="243">
        <f t="shared" si="0"/>
        <v>1</v>
      </c>
      <c r="AS32">
        <f t="shared" si="4"/>
        <v>0</v>
      </c>
      <c r="AT32" s="244">
        <f t="shared" si="5"/>
        <v>0</v>
      </c>
      <c r="AU32" s="245">
        <f t="shared" si="6"/>
        <v>0</v>
      </c>
      <c r="AV32" s="243">
        <f t="shared" si="7"/>
        <v>0</v>
      </c>
      <c r="AW32">
        <f t="shared" si="8"/>
        <v>0</v>
      </c>
      <c r="AX32" s="243">
        <f t="shared" si="9"/>
        <v>0</v>
      </c>
      <c r="AZ32">
        <f t="shared" si="10"/>
        <v>0</v>
      </c>
    </row>
    <row r="33" spans="1:52" x14ac:dyDescent="0.35">
      <c r="A33" t="s">
        <v>0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AM33" s="238">
        <f t="shared" si="1"/>
        <v>0</v>
      </c>
      <c r="AN33" t="s">
        <v>2692</v>
      </c>
      <c r="AO33" t="s">
        <v>2589</v>
      </c>
      <c r="AP33" s="242">
        <f t="shared" si="31"/>
        <v>0</v>
      </c>
      <c r="AQ33" s="238">
        <f t="shared" si="3"/>
        <v>0</v>
      </c>
      <c r="AR33" s="243">
        <f t="shared" si="0"/>
        <v>0</v>
      </c>
      <c r="AS33">
        <f t="shared" si="4"/>
        <v>0</v>
      </c>
      <c r="AT33" s="244">
        <f t="shared" si="5"/>
        <v>0</v>
      </c>
      <c r="AU33" s="245">
        <f t="shared" si="6"/>
        <v>0</v>
      </c>
      <c r="AV33" s="243">
        <f t="shared" si="7"/>
        <v>0</v>
      </c>
      <c r="AW33">
        <f t="shared" si="8"/>
        <v>0</v>
      </c>
      <c r="AX33" s="243">
        <f t="shared" si="9"/>
        <v>0</v>
      </c>
      <c r="AZ33">
        <f t="shared" si="10"/>
        <v>0</v>
      </c>
    </row>
    <row r="34" spans="1:52" x14ac:dyDescent="0.35">
      <c r="A34" t="s">
        <v>0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AM34" s="238">
        <f t="shared" si="1"/>
        <v>24816</v>
      </c>
      <c r="AN34" t="s">
        <v>2672</v>
      </c>
      <c r="AO34" t="s">
        <v>2530</v>
      </c>
      <c r="AP34" s="242">
        <f t="shared" si="31"/>
        <v>22</v>
      </c>
      <c r="AQ34" s="238">
        <f t="shared" si="3"/>
        <v>3</v>
      </c>
      <c r="AR34" s="243">
        <f t="shared" si="0"/>
        <v>0.13636363636363635</v>
      </c>
      <c r="AS34">
        <f t="shared" si="4"/>
        <v>1</v>
      </c>
      <c r="AT34" s="244">
        <f t="shared" si="5"/>
        <v>4.5454545454545456E-2</v>
      </c>
      <c r="AU34" s="245">
        <f t="shared" si="6"/>
        <v>19</v>
      </c>
      <c r="AV34" s="243">
        <f t="shared" si="7"/>
        <v>0.86363636363636365</v>
      </c>
      <c r="AW34">
        <f t="shared" si="8"/>
        <v>10</v>
      </c>
      <c r="AX34" s="243">
        <f t="shared" si="9"/>
        <v>0.45454545454545453</v>
      </c>
      <c r="AZ34">
        <f t="shared" si="10"/>
        <v>11</v>
      </c>
    </row>
    <row r="35" spans="1:52" x14ac:dyDescent="0.35">
      <c r="A35" t="s">
        <v>0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AM35" s="238">
        <f>SUM(AM8:AM34)</f>
        <v>74911</v>
      </c>
      <c r="AN35" s="238"/>
      <c r="AP35" s="242">
        <f>SUM(AP8:AP34)</f>
        <v>77</v>
      </c>
      <c r="AQ35" s="238">
        <f>SUM(AQ8:AQ34)</f>
        <v>19</v>
      </c>
      <c r="AS35">
        <f>SUM(AS8:AS34)</f>
        <v>6</v>
      </c>
      <c r="AU35" s="245">
        <f>SUM(AU8:AU34)</f>
        <v>58</v>
      </c>
      <c r="AW35">
        <f>SUM(AW8:AW34)</f>
        <v>27</v>
      </c>
      <c r="AZ35">
        <f t="shared" si="10"/>
        <v>33</v>
      </c>
    </row>
    <row r="36" spans="1:52" ht="15" thickBot="1" x14ac:dyDescent="0.4">
      <c r="A36" t="s">
        <v>0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</row>
    <row r="37" spans="1:52" x14ac:dyDescent="0.35">
      <c r="A37" t="s">
        <v>0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AO37" s="246" t="s">
        <v>2673</v>
      </c>
      <c r="AP37" s="247"/>
      <c r="AQ37" s="248">
        <f>AQ35+AU35</f>
        <v>77</v>
      </c>
      <c r="AR37" s="247" t="s">
        <v>2674</v>
      </c>
      <c r="AS37" s="249"/>
      <c r="AT37" s="249"/>
      <c r="AU37" s="246" t="s">
        <v>2675</v>
      </c>
      <c r="AV37" s="247" t="s">
        <v>2676</v>
      </c>
      <c r="AW37" s="250">
        <f>AW35</f>
        <v>27</v>
      </c>
    </row>
    <row r="38" spans="1:52" ht="15" thickBot="1" x14ac:dyDescent="0.4">
      <c r="A38" t="s">
        <v>0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AO38" s="251" t="s">
        <v>2677</v>
      </c>
      <c r="AP38" s="252" t="e">
        <f>LEFT(MID(#REF!,FIND("(",#REF!)+1,LEN(#REF!)),FIND(")",MID(#REF!,FIND("(",#REF!)+1,LEN(#REF!)))-1)</f>
        <v>#REF!</v>
      </c>
      <c r="AQ38" s="252">
        <f>BW8</f>
        <v>0</v>
      </c>
      <c r="AR38" s="252" t="s">
        <v>2678</v>
      </c>
      <c r="AS38" s="253"/>
      <c r="AT38" s="253"/>
      <c r="AU38" s="254"/>
      <c r="AV38" s="241" t="s">
        <v>2679</v>
      </c>
      <c r="AW38" s="255">
        <f>AS35</f>
        <v>6</v>
      </c>
    </row>
    <row r="39" spans="1:52" ht="15" thickBot="1" x14ac:dyDescent="0.4">
      <c r="A39" s="291" t="s">
        <v>1059</v>
      </c>
      <c r="B39" s="291" t="s">
        <v>2</v>
      </c>
      <c r="C39" s="291" t="s">
        <v>3</v>
      </c>
      <c r="D39" t="s">
        <v>4</v>
      </c>
      <c r="E39" t="s">
        <v>5</v>
      </c>
      <c r="F39" t="s">
        <v>6</v>
      </c>
      <c r="G39" t="s">
        <v>7</v>
      </c>
      <c r="AU39" s="251"/>
      <c r="AV39" s="252" t="s">
        <v>2680</v>
      </c>
      <c r="AW39" s="256">
        <f>SUM(AW37:AW38)</f>
        <v>33</v>
      </c>
    </row>
    <row r="40" spans="1:52" x14ac:dyDescent="0.35">
      <c r="A40" s="291" t="s">
        <v>0</v>
      </c>
      <c r="B40" s="291" t="s">
        <v>0</v>
      </c>
      <c r="C40" s="291" t="s">
        <v>17</v>
      </c>
      <c r="D40" t="s">
        <v>1060</v>
      </c>
      <c r="E40" t="s">
        <v>1061</v>
      </c>
      <c r="F40" t="s">
        <v>1062</v>
      </c>
      <c r="G40" t="s">
        <v>1063</v>
      </c>
      <c r="AB40" t="s">
        <v>2526</v>
      </c>
      <c r="AC40" t="s">
        <v>2525</v>
      </c>
      <c r="AD40" t="s">
        <v>2524</v>
      </c>
      <c r="AE40" t="s">
        <v>2523</v>
      </c>
      <c r="AF40" t="s">
        <v>759</v>
      </c>
      <c r="AG40" t="s">
        <v>2522</v>
      </c>
      <c r="AH40" t="s">
        <v>2521</v>
      </c>
      <c r="AI40" t="s">
        <v>2520</v>
      </c>
      <c r="AJ40" t="s">
        <v>2519</v>
      </c>
      <c r="AK40" t="s">
        <v>2518</v>
      </c>
    </row>
    <row r="41" spans="1:52" x14ac:dyDescent="0.35">
      <c r="A41" s="291" t="s">
        <v>1064</v>
      </c>
      <c r="B41" s="291" t="s">
        <v>33</v>
      </c>
      <c r="C41" s="293">
        <v>1429</v>
      </c>
      <c r="D41" s="1">
        <v>134</v>
      </c>
      <c r="E41" s="1">
        <v>114</v>
      </c>
      <c r="F41" s="1">
        <v>454</v>
      </c>
      <c r="G41" s="1">
        <v>-165</v>
      </c>
      <c r="X41" t="str">
        <f>LEFT(MID(A41,FIND("(",A41)+1,LEN(A41)),FIND(")",MID(A41,FIND("(",A41)+1,LEN(A41)))-1)</f>
        <v>SF</v>
      </c>
      <c r="Z41" t="str">
        <f>Y42</f>
        <v>Elected</v>
      </c>
      <c r="AB41">
        <v>3</v>
      </c>
      <c r="AC41" s="238">
        <v>12578</v>
      </c>
      <c r="AD41" s="238">
        <f>AH41+AF41</f>
        <v>7966</v>
      </c>
      <c r="AE41" s="227">
        <f>SUM(AD41/AC41*100)</f>
        <v>63.332803307362063</v>
      </c>
      <c r="AF41">
        <v>106</v>
      </c>
      <c r="AG41" s="227">
        <f>SUM(AF41/AC41*100)</f>
        <v>0.84274129432342182</v>
      </c>
      <c r="AH41" s="238">
        <v>7860</v>
      </c>
      <c r="AI41">
        <v>7</v>
      </c>
      <c r="AJ41">
        <v>0</v>
      </c>
      <c r="AK41" s="227">
        <f>SUM(AJ41/AI41*100)</f>
        <v>0</v>
      </c>
    </row>
    <row r="42" spans="1:52" x14ac:dyDescent="0.35">
      <c r="A42" s="291" t="s">
        <v>0</v>
      </c>
      <c r="B42" s="291" t="s">
        <v>0</v>
      </c>
      <c r="C42" s="293">
        <v>1429</v>
      </c>
      <c r="D42" s="2">
        <v>1563</v>
      </c>
      <c r="E42" s="2">
        <v>1677</v>
      </c>
      <c r="F42" s="2">
        <v>2131</v>
      </c>
      <c r="G42" s="2">
        <v>1966</v>
      </c>
      <c r="Y42" t="str">
        <f>IF(EXACT(A41,UPPER(A41)),"Elected","Excluded")</f>
        <v>Elected</v>
      </c>
    </row>
    <row r="43" spans="1:52" x14ac:dyDescent="0.35">
      <c r="A43" s="291" t="s">
        <v>1065</v>
      </c>
      <c r="B43" s="291" t="s">
        <v>33</v>
      </c>
      <c r="C43" s="293">
        <v>1014</v>
      </c>
      <c r="D43" s="1">
        <v>96</v>
      </c>
      <c r="E43" s="1">
        <v>262</v>
      </c>
      <c r="F43" s="1">
        <v>363</v>
      </c>
      <c r="G43" s="1">
        <v>131</v>
      </c>
      <c r="X43" t="str">
        <f t="shared" ref="X43" si="32">LEFT(MID(A43,FIND("(",A43)+1,LEN(A43)),FIND(")",MID(A43,FIND("(",A43)+1,LEN(A43)))-1)</f>
        <v>FF</v>
      </c>
      <c r="Z43" t="str">
        <f>Y44</f>
        <v>Elected</v>
      </c>
      <c r="AC43" t="s">
        <v>3692</v>
      </c>
      <c r="AD43" t="s">
        <v>3693</v>
      </c>
    </row>
    <row r="44" spans="1:52" x14ac:dyDescent="0.35">
      <c r="A44" s="291" t="s">
        <v>0</v>
      </c>
      <c r="B44" s="291" t="s">
        <v>0</v>
      </c>
      <c r="C44" s="293">
        <v>1014</v>
      </c>
      <c r="D44" s="2">
        <v>1110</v>
      </c>
      <c r="E44" s="2">
        <v>1372</v>
      </c>
      <c r="F44" s="2">
        <v>1735</v>
      </c>
      <c r="G44" s="2">
        <v>1866</v>
      </c>
      <c r="Y44" t="str">
        <f t="shared" ref="Y44" si="33">IF(EXACT(A43,UPPER(A43)),"Elected","Excluded")</f>
        <v>Elected</v>
      </c>
      <c r="AC44">
        <v>3</v>
      </c>
      <c r="AD44">
        <v>3</v>
      </c>
    </row>
    <row r="45" spans="1:52" x14ac:dyDescent="0.35">
      <c r="A45" s="291" t="s">
        <v>1066</v>
      </c>
      <c r="B45" s="291" t="s">
        <v>33</v>
      </c>
      <c r="C45" s="293">
        <v>740</v>
      </c>
      <c r="D45" s="1">
        <v>34</v>
      </c>
      <c r="E45" s="1">
        <v>-774</v>
      </c>
      <c r="F45" s="1">
        <v>0</v>
      </c>
      <c r="G45" s="1">
        <v>0</v>
      </c>
      <c r="X45" t="str">
        <f t="shared" ref="X45" si="34">LEFT(MID(A45,FIND("(",A45)+1,LEN(A45)),FIND(")",MID(A45,FIND("(",A45)+1,LEN(A45)))-1)</f>
        <v>FG</v>
      </c>
      <c r="Z45" t="str">
        <f t="shared" ref="Z45" si="35">Y46</f>
        <v>Excluded</v>
      </c>
    </row>
    <row r="46" spans="1:52" x14ac:dyDescent="0.35">
      <c r="A46" s="291" t="s">
        <v>0</v>
      </c>
      <c r="B46" s="291" t="s">
        <v>0</v>
      </c>
      <c r="C46" s="293">
        <v>740</v>
      </c>
      <c r="D46" s="2">
        <v>774</v>
      </c>
      <c r="E46" s="2">
        <v>0</v>
      </c>
      <c r="F46" s="2">
        <v>0</v>
      </c>
      <c r="G46" s="2">
        <v>0</v>
      </c>
      <c r="Y46" t="str">
        <f t="shared" ref="Y46" si="36">IF(EXACT(A45,UPPER(A45)),"Elected","Excluded")</f>
        <v>Excluded</v>
      </c>
    </row>
    <row r="47" spans="1:52" x14ac:dyDescent="0.35">
      <c r="A47" s="291" t="s">
        <v>1067</v>
      </c>
      <c r="B47" s="291" t="s">
        <v>33</v>
      </c>
      <c r="C47" s="293">
        <v>1807</v>
      </c>
      <c r="D47" s="1">
        <v>37</v>
      </c>
      <c r="E47" s="1">
        <v>197</v>
      </c>
      <c r="F47" s="1">
        <v>0</v>
      </c>
      <c r="G47" s="1">
        <v>0</v>
      </c>
      <c r="X47" t="str">
        <f t="shared" ref="X47" si="37">LEFT(MID(A47,FIND("(",A47)+1,LEN(A47)),FIND(")",MID(A47,FIND("(",A47)+1,LEN(A47)))-1)</f>
        <v>FG</v>
      </c>
      <c r="Z47" t="str">
        <f t="shared" ref="Z47" si="38">Y48</f>
        <v>Elected</v>
      </c>
    </row>
    <row r="48" spans="1:52" x14ac:dyDescent="0.35">
      <c r="A48" s="291" t="s">
        <v>0</v>
      </c>
      <c r="B48" s="291" t="s">
        <v>0</v>
      </c>
      <c r="C48" s="293">
        <v>1807</v>
      </c>
      <c r="D48" s="2">
        <v>1844</v>
      </c>
      <c r="E48" s="2">
        <v>2041</v>
      </c>
      <c r="F48" s="2">
        <v>2041</v>
      </c>
      <c r="G48" s="2">
        <v>2041</v>
      </c>
      <c r="Y48" t="str">
        <f t="shared" ref="Y48" si="39">IF(EXACT(A47,UPPER(A47)),"Elected","Excluded")</f>
        <v>Elected</v>
      </c>
    </row>
    <row r="49" spans="1:26" x14ac:dyDescent="0.35">
      <c r="A49" s="291" t="s">
        <v>3084</v>
      </c>
      <c r="B49" s="291" t="s">
        <v>33</v>
      </c>
      <c r="C49" s="293">
        <v>508</v>
      </c>
      <c r="D49" s="1">
        <v>-508</v>
      </c>
      <c r="E49" s="1">
        <v>0</v>
      </c>
      <c r="F49" s="1">
        <v>0</v>
      </c>
      <c r="G49" s="1">
        <v>0</v>
      </c>
      <c r="X49" t="str">
        <f t="shared" ref="X49" si="40">LEFT(MID(A49,FIND("(",A49)+1,LEN(A49)),FIND(")",MID(A49,FIND("(",A49)+1,LEN(A49)))-1)</f>
        <v>LAB</v>
      </c>
      <c r="Z49" t="str">
        <f>Y50</f>
        <v>Excluded</v>
      </c>
    </row>
    <row r="50" spans="1:26" x14ac:dyDescent="0.35">
      <c r="A50" s="291" t="s">
        <v>0</v>
      </c>
      <c r="B50" s="291" t="s">
        <v>0</v>
      </c>
      <c r="C50" s="293">
        <v>508</v>
      </c>
      <c r="D50" s="2">
        <v>0</v>
      </c>
      <c r="E50" s="2">
        <v>0</v>
      </c>
      <c r="F50" s="2">
        <v>0</v>
      </c>
      <c r="G50" s="2">
        <v>0</v>
      </c>
      <c r="Y50" t="str">
        <f t="shared" ref="Y50" si="41">IF(EXACT(A49,UPPER(A49)),"Elected","Excluded")</f>
        <v>Excluded</v>
      </c>
    </row>
    <row r="51" spans="1:26" x14ac:dyDescent="0.35">
      <c r="A51" s="291" t="s">
        <v>3079</v>
      </c>
      <c r="B51" s="291" t="s">
        <v>33</v>
      </c>
      <c r="C51" s="293">
        <v>1024</v>
      </c>
      <c r="D51" s="1">
        <v>119</v>
      </c>
      <c r="E51" s="1">
        <v>99</v>
      </c>
      <c r="F51" s="1">
        <v>-1242</v>
      </c>
      <c r="G51" s="1">
        <v>0</v>
      </c>
      <c r="X51" t="str">
        <f t="shared" ref="X51" si="42">LEFT(MID(A51,FIND("(",A51)+1,LEN(A51)),FIND(")",MID(A51,FIND("(",A51)+1,LEN(A51)))-1)</f>
        <v>GRN</v>
      </c>
      <c r="Z51" t="str">
        <f t="shared" ref="Z51" si="43">Y52</f>
        <v>Excluded</v>
      </c>
    </row>
    <row r="52" spans="1:26" x14ac:dyDescent="0.35">
      <c r="A52" s="291" t="s">
        <v>0</v>
      </c>
      <c r="B52" s="291" t="s">
        <v>0</v>
      </c>
      <c r="C52" s="293">
        <v>1024</v>
      </c>
      <c r="D52" s="2">
        <v>1143</v>
      </c>
      <c r="E52" s="2">
        <v>1242</v>
      </c>
      <c r="F52" s="2">
        <v>0</v>
      </c>
      <c r="G52" s="2">
        <v>0</v>
      </c>
      <c r="Y52" t="str">
        <f t="shared" ref="Y52" si="44">IF(EXACT(A51,UPPER(A51)),"Elected","Excluded")</f>
        <v>Excluded</v>
      </c>
    </row>
    <row r="53" spans="1:26" x14ac:dyDescent="0.35">
      <c r="A53" s="291" t="s">
        <v>1068</v>
      </c>
      <c r="B53" s="291" t="s">
        <v>33</v>
      </c>
      <c r="C53" s="293">
        <v>1338</v>
      </c>
      <c r="D53" s="1">
        <v>35</v>
      </c>
      <c r="E53" s="1">
        <v>62</v>
      </c>
      <c r="F53" s="1">
        <v>127</v>
      </c>
      <c r="G53" s="1">
        <v>34</v>
      </c>
      <c r="X53" t="str">
        <f t="shared" ref="X53" si="45">LEFT(MID(A53,FIND("(",A53)+1,LEN(A53)),FIND(")",MID(A53,FIND("(",A53)+1,LEN(A53)))-1)</f>
        <v>FF</v>
      </c>
      <c r="Z53" t="str">
        <f t="shared" ref="Z53" si="46">Y54</f>
        <v>Excluded</v>
      </c>
    </row>
    <row r="54" spans="1:26" x14ac:dyDescent="0.35">
      <c r="A54" s="291" t="s">
        <v>0</v>
      </c>
      <c r="B54" s="291" t="s">
        <v>0</v>
      </c>
      <c r="C54" s="293">
        <v>1338</v>
      </c>
      <c r="D54" s="2">
        <v>1373</v>
      </c>
      <c r="E54" s="2">
        <v>1435</v>
      </c>
      <c r="F54" s="2">
        <v>1562</v>
      </c>
      <c r="G54" s="2">
        <v>1596</v>
      </c>
      <c r="Y54" t="str">
        <f t="shared" ref="Y54" si="47">IF(EXACT(A53,UPPER(A53)),"Elected","Excluded")</f>
        <v>Excluded</v>
      </c>
    </row>
    <row r="55" spans="1:26" x14ac:dyDescent="0.35">
      <c r="A55" s="291" t="s">
        <v>47</v>
      </c>
      <c r="B55" s="291" t="s">
        <v>0</v>
      </c>
      <c r="C55" s="292">
        <v>0</v>
      </c>
      <c r="D55" s="1">
        <f>(D41+D43+D45+D47+D49+D51+D53)*(-1)</f>
        <v>53</v>
      </c>
      <c r="E55" s="1">
        <f t="shared" ref="E55:G55" si="48">(E41+E43+E45+E47+E49+E51+E53)*(-1)</f>
        <v>40</v>
      </c>
      <c r="F55" s="1">
        <f t="shared" si="48"/>
        <v>298</v>
      </c>
      <c r="G55" s="1">
        <f t="shared" si="48"/>
        <v>0</v>
      </c>
    </row>
    <row r="56" spans="1:26" x14ac:dyDescent="0.35">
      <c r="A56" s="291" t="s">
        <v>0</v>
      </c>
      <c r="B56" s="291" t="s">
        <v>0</v>
      </c>
      <c r="C56" s="293">
        <v>0</v>
      </c>
      <c r="D56" s="2">
        <v>53</v>
      </c>
      <c r="E56" s="2">
        <v>93</v>
      </c>
      <c r="F56" s="2">
        <v>391</v>
      </c>
      <c r="G56" s="2">
        <v>391</v>
      </c>
    </row>
    <row r="57" spans="1:26" x14ac:dyDescent="0.35">
      <c r="A57" t="s">
        <v>48</v>
      </c>
      <c r="B57" t="s">
        <v>0</v>
      </c>
      <c r="C57" s="2">
        <v>7860</v>
      </c>
      <c r="D57" s="2">
        <v>7860</v>
      </c>
      <c r="E57" s="2">
        <v>7860</v>
      </c>
      <c r="F57" s="2">
        <v>7860</v>
      </c>
      <c r="G57" s="2">
        <v>7860</v>
      </c>
    </row>
    <row r="61" spans="1:26" x14ac:dyDescent="0.3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</row>
    <row r="62" spans="1:26" x14ac:dyDescent="0.3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</row>
    <row r="63" spans="1:26" x14ac:dyDescent="0.3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</row>
    <row r="64" spans="1:26" x14ac:dyDescent="0.3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</row>
    <row r="65" spans="1:37" x14ac:dyDescent="0.3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</row>
    <row r="66" spans="1:37" x14ac:dyDescent="0.3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</row>
    <row r="67" spans="1:37" x14ac:dyDescent="0.3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</row>
    <row r="68" spans="1:37" x14ac:dyDescent="0.35">
      <c r="A68" s="291" t="s">
        <v>243</v>
      </c>
      <c r="B68" s="291" t="s">
        <v>2</v>
      </c>
      <c r="C68" s="291" t="s">
        <v>3</v>
      </c>
      <c r="D68" t="s">
        <v>4</v>
      </c>
      <c r="E68" t="s">
        <v>5</v>
      </c>
      <c r="F68" t="s">
        <v>6</v>
      </c>
      <c r="G68" t="s">
        <v>7</v>
      </c>
      <c r="H68" t="s">
        <v>8</v>
      </c>
      <c r="I68" t="s">
        <v>9</v>
      </c>
      <c r="J68" t="s">
        <v>10</v>
      </c>
      <c r="K68" t="s">
        <v>11</v>
      </c>
      <c r="L68" t="s">
        <v>12</v>
      </c>
      <c r="M68" t="s">
        <v>13</v>
      </c>
      <c r="N68" t="s">
        <v>14</v>
      </c>
      <c r="O68" t="s">
        <v>15</v>
      </c>
    </row>
    <row r="69" spans="1:37" x14ac:dyDescent="0.35">
      <c r="A69" s="291" t="s">
        <v>0</v>
      </c>
      <c r="B69" s="291" t="s">
        <v>0</v>
      </c>
      <c r="C69" s="291" t="s">
        <v>17</v>
      </c>
      <c r="D69" t="s">
        <v>1052</v>
      </c>
      <c r="E69" t="s">
        <v>1069</v>
      </c>
      <c r="F69" t="s">
        <v>1070</v>
      </c>
      <c r="G69" t="s">
        <v>771</v>
      </c>
      <c r="H69" t="s">
        <v>1071</v>
      </c>
      <c r="I69" t="s">
        <v>1072</v>
      </c>
      <c r="J69" t="s">
        <v>1073</v>
      </c>
      <c r="K69" t="s">
        <v>1074</v>
      </c>
      <c r="L69" t="s">
        <v>1075</v>
      </c>
      <c r="M69" t="s">
        <v>162</v>
      </c>
      <c r="N69" t="s">
        <v>1076</v>
      </c>
      <c r="O69" t="s">
        <v>1077</v>
      </c>
      <c r="AB69" t="s">
        <v>2526</v>
      </c>
      <c r="AC69" t="s">
        <v>2525</v>
      </c>
      <c r="AD69" t="s">
        <v>2524</v>
      </c>
      <c r="AE69" t="s">
        <v>2523</v>
      </c>
      <c r="AF69" t="s">
        <v>759</v>
      </c>
      <c r="AG69" t="s">
        <v>2522</v>
      </c>
      <c r="AH69" t="s">
        <v>2521</v>
      </c>
      <c r="AI69" t="s">
        <v>2520</v>
      </c>
      <c r="AJ69" t="s">
        <v>2519</v>
      </c>
      <c r="AK69" t="s">
        <v>2518</v>
      </c>
    </row>
    <row r="70" spans="1:37" x14ac:dyDescent="0.35">
      <c r="A70" s="291" t="s">
        <v>3710</v>
      </c>
      <c r="B70" s="291" t="s">
        <v>33</v>
      </c>
      <c r="C70" s="293">
        <v>2163</v>
      </c>
      <c r="D70" s="1">
        <v>0</v>
      </c>
      <c r="E70" s="1">
        <v>0</v>
      </c>
      <c r="F70" s="1">
        <v>0</v>
      </c>
      <c r="G70" s="1">
        <v>0</v>
      </c>
      <c r="H70" s="1">
        <v>-29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X70" t="str">
        <f>LEFT(MID(A70,FIND("(",A70)+1,LEN(A70)),FIND(")",MID(A70,FIND("(",A70)+1,LEN(A70)))-1)</f>
        <v>FF</v>
      </c>
      <c r="Z70" t="str">
        <f>Y71</f>
        <v>Elected</v>
      </c>
      <c r="AB70">
        <v>6</v>
      </c>
      <c r="AC70" s="238">
        <v>23922</v>
      </c>
      <c r="AD70" s="238">
        <f>AH70+AF70</f>
        <v>15043</v>
      </c>
      <c r="AE70" s="227">
        <f>SUM(AD70/AC70*100)</f>
        <v>62.883538165705211</v>
      </c>
      <c r="AF70">
        <v>110</v>
      </c>
      <c r="AG70" s="227">
        <f>SUM(AF70/AC70*100)</f>
        <v>0.45982777359752525</v>
      </c>
      <c r="AH70" s="238">
        <v>14933</v>
      </c>
      <c r="AI70">
        <v>16</v>
      </c>
      <c r="AJ70">
        <v>4</v>
      </c>
      <c r="AK70" s="227">
        <f>SUM(AJ70/AI70*100)</f>
        <v>25</v>
      </c>
    </row>
    <row r="71" spans="1:37" x14ac:dyDescent="0.35">
      <c r="A71" s="291" t="s">
        <v>0</v>
      </c>
      <c r="B71" s="291" t="s">
        <v>0</v>
      </c>
      <c r="C71" s="293">
        <v>2163</v>
      </c>
      <c r="D71" s="2">
        <v>2163</v>
      </c>
      <c r="E71" s="2">
        <v>2163</v>
      </c>
      <c r="F71" s="2">
        <v>2163</v>
      </c>
      <c r="G71" s="2">
        <v>2163</v>
      </c>
      <c r="H71" s="2">
        <v>2134</v>
      </c>
      <c r="I71" s="2">
        <v>2134</v>
      </c>
      <c r="J71" s="2">
        <v>2134</v>
      </c>
      <c r="K71" s="2">
        <v>2134</v>
      </c>
      <c r="L71" s="2">
        <v>2134</v>
      </c>
      <c r="M71" s="2">
        <v>2134</v>
      </c>
      <c r="N71" s="2">
        <v>2134</v>
      </c>
      <c r="O71" s="2">
        <v>2134</v>
      </c>
      <c r="Y71" t="str">
        <f>IF(EXACT(A70,UPPER(A70)),"Elected","Excluded")</f>
        <v>Elected</v>
      </c>
    </row>
    <row r="72" spans="1:37" x14ac:dyDescent="0.35">
      <c r="A72" s="291" t="s">
        <v>1078</v>
      </c>
      <c r="B72" s="291" t="s">
        <v>33</v>
      </c>
      <c r="C72" s="293">
        <v>433</v>
      </c>
      <c r="D72" s="1">
        <v>20</v>
      </c>
      <c r="E72" s="1">
        <v>0</v>
      </c>
      <c r="F72" s="1">
        <v>2</v>
      </c>
      <c r="G72" s="1">
        <v>19</v>
      </c>
      <c r="H72" s="1">
        <v>1</v>
      </c>
      <c r="I72" s="1">
        <v>4</v>
      </c>
      <c r="J72" s="1">
        <v>0</v>
      </c>
      <c r="K72" s="1">
        <v>-479</v>
      </c>
      <c r="L72" s="1">
        <v>0</v>
      </c>
      <c r="M72" s="1">
        <v>0</v>
      </c>
      <c r="N72" s="1">
        <v>0</v>
      </c>
      <c r="O72" s="1">
        <v>0</v>
      </c>
      <c r="X72" t="str">
        <f t="shared" ref="X72" si="49">LEFT(MID(A72,FIND("(",A72)+1,LEN(A72)),FIND(")",MID(A72,FIND("(",A72)+1,LEN(A72)))-1)</f>
        <v>SD</v>
      </c>
      <c r="Z72" t="str">
        <f>Y73</f>
        <v>Excluded</v>
      </c>
      <c r="AC72" t="s">
        <v>3692</v>
      </c>
      <c r="AD72" t="s">
        <v>3693</v>
      </c>
    </row>
    <row r="73" spans="1:37" x14ac:dyDescent="0.35">
      <c r="A73" s="291" t="s">
        <v>0</v>
      </c>
      <c r="B73" s="291" t="s">
        <v>0</v>
      </c>
      <c r="C73" s="293">
        <v>433</v>
      </c>
      <c r="D73" s="2">
        <v>453</v>
      </c>
      <c r="E73" s="2">
        <v>453</v>
      </c>
      <c r="F73" s="2">
        <v>455</v>
      </c>
      <c r="G73" s="2">
        <v>474</v>
      </c>
      <c r="H73" s="2">
        <v>475</v>
      </c>
      <c r="I73" s="2">
        <v>479</v>
      </c>
      <c r="J73" s="2">
        <v>479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Y73" t="str">
        <f t="shared" ref="Y73" si="50">IF(EXACT(A72,UPPER(A72)),"Elected","Excluded")</f>
        <v>Excluded</v>
      </c>
      <c r="AC73">
        <v>4</v>
      </c>
      <c r="AD73">
        <v>4</v>
      </c>
    </row>
    <row r="74" spans="1:37" x14ac:dyDescent="0.35">
      <c r="A74" s="291" t="s">
        <v>1079</v>
      </c>
      <c r="B74" s="291" t="s">
        <v>33</v>
      </c>
      <c r="C74" s="293">
        <v>769</v>
      </c>
      <c r="D74" s="1">
        <v>55</v>
      </c>
      <c r="E74" s="1">
        <v>4</v>
      </c>
      <c r="F74" s="1">
        <v>3</v>
      </c>
      <c r="G74" s="1">
        <v>12</v>
      </c>
      <c r="H74" s="1">
        <v>2</v>
      </c>
      <c r="I74" s="1">
        <v>73</v>
      </c>
      <c r="J74" s="1">
        <v>16</v>
      </c>
      <c r="K74" s="1">
        <v>15</v>
      </c>
      <c r="L74" s="1">
        <v>102</v>
      </c>
      <c r="M74" s="1">
        <v>48</v>
      </c>
      <c r="N74" s="1">
        <v>44</v>
      </c>
      <c r="O74" s="1">
        <v>-1143</v>
      </c>
      <c r="X74" t="str">
        <f t="shared" ref="X74" si="51">LEFT(MID(A74,FIND("(",A74)+1,LEN(A74)),FIND(")",MID(A74,FIND("(",A74)+1,LEN(A74)))-1)</f>
        <v>FG</v>
      </c>
      <c r="Z74" t="str">
        <f t="shared" ref="Z74" si="52">Y75</f>
        <v>Excluded</v>
      </c>
    </row>
    <row r="75" spans="1:37" x14ac:dyDescent="0.35">
      <c r="A75" s="291" t="s">
        <v>0</v>
      </c>
      <c r="B75" s="291" t="s">
        <v>0</v>
      </c>
      <c r="C75" s="293">
        <v>769</v>
      </c>
      <c r="D75" s="2">
        <v>824</v>
      </c>
      <c r="E75" s="2">
        <v>828</v>
      </c>
      <c r="F75" s="2">
        <v>831</v>
      </c>
      <c r="G75" s="2">
        <v>843</v>
      </c>
      <c r="H75" s="2">
        <v>845</v>
      </c>
      <c r="I75" s="2">
        <v>918</v>
      </c>
      <c r="J75" s="2">
        <v>934</v>
      </c>
      <c r="K75" s="2">
        <v>949</v>
      </c>
      <c r="L75" s="2">
        <v>1051</v>
      </c>
      <c r="M75" s="2">
        <v>1099</v>
      </c>
      <c r="N75" s="2">
        <v>1143</v>
      </c>
      <c r="O75" s="2">
        <v>0</v>
      </c>
      <c r="Y75" t="str">
        <f t="shared" ref="Y75" si="53">IF(EXACT(A74,UPPER(A74)),"Elected","Excluded")</f>
        <v>Excluded</v>
      </c>
    </row>
    <row r="76" spans="1:37" x14ac:dyDescent="0.35">
      <c r="A76" s="291" t="s">
        <v>3091</v>
      </c>
      <c r="B76" s="291" t="s">
        <v>33</v>
      </c>
      <c r="C76" s="293">
        <v>1150</v>
      </c>
      <c r="D76" s="1">
        <v>103</v>
      </c>
      <c r="E76" s="1">
        <v>13</v>
      </c>
      <c r="F76" s="1">
        <v>20</v>
      </c>
      <c r="G76" s="1">
        <v>45</v>
      </c>
      <c r="H76" s="1">
        <v>9</v>
      </c>
      <c r="I76" s="1">
        <v>27</v>
      </c>
      <c r="J76" s="1">
        <v>2</v>
      </c>
      <c r="K76" s="1">
        <v>126</v>
      </c>
      <c r="L76" s="1">
        <v>18</v>
      </c>
      <c r="M76" s="1">
        <v>54</v>
      </c>
      <c r="N76" s="1">
        <v>278</v>
      </c>
      <c r="O76" s="1">
        <v>83</v>
      </c>
      <c r="X76" t="str">
        <f t="shared" ref="X76" si="54">LEFT(MID(A76,FIND("(",A76)+1,LEN(A76)),FIND(")",MID(A76,FIND("(",A76)+1,LEN(A76)))-1)</f>
        <v>NON-P</v>
      </c>
      <c r="Z76" t="str">
        <f t="shared" ref="Z76" si="55">Y77</f>
        <v>Elected</v>
      </c>
    </row>
    <row r="77" spans="1:37" x14ac:dyDescent="0.35">
      <c r="A77" s="291" t="s">
        <v>0</v>
      </c>
      <c r="B77" s="291" t="s">
        <v>0</v>
      </c>
      <c r="C77" s="293">
        <v>1150</v>
      </c>
      <c r="D77" s="2">
        <v>1253</v>
      </c>
      <c r="E77" s="2">
        <v>1266</v>
      </c>
      <c r="F77" s="2">
        <v>1286</v>
      </c>
      <c r="G77" s="2">
        <v>1331</v>
      </c>
      <c r="H77" s="2">
        <v>1340</v>
      </c>
      <c r="I77" s="2">
        <v>1367</v>
      </c>
      <c r="J77" s="2">
        <v>1369</v>
      </c>
      <c r="K77" s="2">
        <v>1495</v>
      </c>
      <c r="L77" s="2">
        <v>1513</v>
      </c>
      <c r="M77" s="2">
        <v>1567</v>
      </c>
      <c r="N77" s="2">
        <v>1845</v>
      </c>
      <c r="O77" s="2">
        <v>1928</v>
      </c>
      <c r="Y77" t="str">
        <f t="shared" ref="Y77" si="56">IF(EXACT(A76,UPPER(A76)),"Elected","Excluded")</f>
        <v>Elected</v>
      </c>
    </row>
    <row r="78" spans="1:37" x14ac:dyDescent="0.35">
      <c r="A78" s="291" t="s">
        <v>3709</v>
      </c>
      <c r="B78" s="291" t="s">
        <v>33</v>
      </c>
      <c r="C78" s="293">
        <v>3445</v>
      </c>
      <c r="D78" s="1">
        <v>-1311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X78" t="str">
        <f t="shared" ref="X78" si="57">LEFT(MID(A78,FIND("(",A78)+1,LEN(A78)),FIND(")",MID(A78,FIND("(",A78)+1,LEN(A78)))-1)</f>
        <v>NON-P</v>
      </c>
      <c r="Z78" t="str">
        <f>Y79</f>
        <v>Elected</v>
      </c>
    </row>
    <row r="79" spans="1:37" x14ac:dyDescent="0.35">
      <c r="A79" s="291" t="s">
        <v>0</v>
      </c>
      <c r="B79" s="291" t="s">
        <v>0</v>
      </c>
      <c r="C79" s="293">
        <v>3445</v>
      </c>
      <c r="D79" s="2">
        <v>2134</v>
      </c>
      <c r="E79" s="2">
        <v>2134</v>
      </c>
      <c r="F79" s="2">
        <v>2134</v>
      </c>
      <c r="G79" s="2">
        <v>2134</v>
      </c>
      <c r="H79" s="2">
        <v>2134</v>
      </c>
      <c r="I79" s="2">
        <v>2134</v>
      </c>
      <c r="J79" s="2">
        <v>2134</v>
      </c>
      <c r="K79" s="2">
        <v>2134</v>
      </c>
      <c r="L79" s="2">
        <v>2134</v>
      </c>
      <c r="M79" s="2">
        <v>2134</v>
      </c>
      <c r="N79" s="2">
        <v>2134</v>
      </c>
      <c r="O79" s="2">
        <v>2134</v>
      </c>
      <c r="Y79" t="str">
        <f t="shared" ref="Y79" si="58">IF(EXACT(A78,UPPER(A78)),"Elected","Excluded")</f>
        <v>Elected</v>
      </c>
    </row>
    <row r="80" spans="1:37" x14ac:dyDescent="0.35">
      <c r="A80" s="291" t="s">
        <v>3092</v>
      </c>
      <c r="B80" s="291" t="s">
        <v>33</v>
      </c>
      <c r="C80" s="293">
        <v>372</v>
      </c>
      <c r="D80" s="1">
        <v>46</v>
      </c>
      <c r="E80" s="1">
        <v>13</v>
      </c>
      <c r="F80" s="1">
        <v>17</v>
      </c>
      <c r="G80" s="1">
        <v>11</v>
      </c>
      <c r="H80" s="1">
        <v>1</v>
      </c>
      <c r="I80" s="1">
        <v>-460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X80" t="str">
        <f t="shared" ref="X80" si="59">LEFT(MID(A80,FIND("(",A80)+1,LEN(A80)),FIND(")",MID(A80,FIND("(",A80)+1,LEN(A80)))-1)</f>
        <v>NON-P</v>
      </c>
      <c r="Z80" t="str">
        <f t="shared" ref="Z80" si="60">Y81</f>
        <v>Excluded</v>
      </c>
    </row>
    <row r="81" spans="1:26" x14ac:dyDescent="0.35">
      <c r="A81" s="291" t="s">
        <v>0</v>
      </c>
      <c r="B81" s="291" t="s">
        <v>0</v>
      </c>
      <c r="C81" s="293">
        <v>372</v>
      </c>
      <c r="D81" s="2">
        <v>418</v>
      </c>
      <c r="E81" s="2">
        <v>431</v>
      </c>
      <c r="F81" s="2">
        <v>448</v>
      </c>
      <c r="G81" s="2">
        <v>459</v>
      </c>
      <c r="H81" s="2">
        <v>460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Y81" t="str">
        <f t="shared" ref="Y81" si="61">IF(EXACT(A80,UPPER(A80)),"Elected","Excluded")</f>
        <v>Excluded</v>
      </c>
    </row>
    <row r="82" spans="1:26" x14ac:dyDescent="0.35">
      <c r="A82" s="291" t="s">
        <v>3711</v>
      </c>
      <c r="B82" s="291" t="s">
        <v>33</v>
      </c>
      <c r="C82" s="293">
        <v>830</v>
      </c>
      <c r="D82" s="1">
        <v>355</v>
      </c>
      <c r="E82" s="1">
        <v>10</v>
      </c>
      <c r="F82" s="1">
        <v>62</v>
      </c>
      <c r="G82" s="1">
        <v>43</v>
      </c>
      <c r="H82" s="1">
        <v>1</v>
      </c>
      <c r="I82" s="1">
        <v>75</v>
      </c>
      <c r="J82" s="1">
        <v>5</v>
      </c>
      <c r="K82" s="1">
        <v>21</v>
      </c>
      <c r="L82" s="1">
        <v>29</v>
      </c>
      <c r="M82" s="1">
        <v>112</v>
      </c>
      <c r="N82" s="1">
        <v>105</v>
      </c>
      <c r="O82" s="1">
        <v>184</v>
      </c>
      <c r="X82" t="str">
        <f t="shared" ref="X82" si="62">LEFT(MID(A82,FIND("(",A82)+1,LEN(A82)),FIND(")",MID(A82,FIND("(",A82)+1,LEN(A82)))-1)</f>
        <v>NON-P</v>
      </c>
      <c r="Z82" t="str">
        <f t="shared" ref="Z82" si="63">Y83</f>
        <v>Elected</v>
      </c>
    </row>
    <row r="83" spans="1:26" x14ac:dyDescent="0.35">
      <c r="A83" s="291" t="s">
        <v>0</v>
      </c>
      <c r="B83" s="291" t="s">
        <v>0</v>
      </c>
      <c r="C83" s="293">
        <v>830</v>
      </c>
      <c r="D83" s="2">
        <v>1185</v>
      </c>
      <c r="E83" s="2">
        <v>1195</v>
      </c>
      <c r="F83" s="2">
        <v>1257</v>
      </c>
      <c r="G83" s="2">
        <v>1300</v>
      </c>
      <c r="H83" s="2">
        <v>1301</v>
      </c>
      <c r="I83" s="2">
        <v>1376</v>
      </c>
      <c r="J83" s="2">
        <v>1381</v>
      </c>
      <c r="K83" s="2">
        <v>1402</v>
      </c>
      <c r="L83" s="2">
        <v>1431</v>
      </c>
      <c r="M83" s="2">
        <v>1543</v>
      </c>
      <c r="N83" s="2">
        <v>1648</v>
      </c>
      <c r="O83" s="2">
        <v>1832</v>
      </c>
      <c r="Y83" t="str">
        <f t="shared" ref="Y83" si="64">IF(EXACT(A82,UPPER(A82)),"Elected","Excluded")</f>
        <v>Elected</v>
      </c>
    </row>
    <row r="84" spans="1:26" x14ac:dyDescent="0.35">
      <c r="A84" s="291" t="s">
        <v>3712</v>
      </c>
      <c r="B84" s="291" t="s">
        <v>31</v>
      </c>
      <c r="C84" s="293">
        <v>1805</v>
      </c>
      <c r="D84" s="1">
        <v>182</v>
      </c>
      <c r="E84" s="1">
        <v>4</v>
      </c>
      <c r="F84" s="1">
        <v>9</v>
      </c>
      <c r="G84" s="1">
        <v>19</v>
      </c>
      <c r="H84" s="1">
        <v>6</v>
      </c>
      <c r="I84" s="1">
        <v>143</v>
      </c>
      <c r="J84" s="1">
        <v>-34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X84" t="str">
        <f t="shared" ref="X84" si="65">LEFT(MID(A84,FIND("(",A84)+1,LEN(A84)),FIND(")",MID(A84,FIND("(",A84)+1,LEN(A84)))-1)</f>
        <v>FF</v>
      </c>
      <c r="Z84" t="str">
        <f t="shared" ref="Z84" si="66">Y85</f>
        <v>Elected</v>
      </c>
    </row>
    <row r="85" spans="1:26" x14ac:dyDescent="0.35">
      <c r="A85" s="291" t="s">
        <v>0</v>
      </c>
      <c r="B85" s="291" t="s">
        <v>0</v>
      </c>
      <c r="C85" s="293">
        <v>1805</v>
      </c>
      <c r="D85" s="2">
        <v>1987</v>
      </c>
      <c r="E85" s="2">
        <v>1991</v>
      </c>
      <c r="F85" s="2">
        <v>2000</v>
      </c>
      <c r="G85" s="2">
        <v>2019</v>
      </c>
      <c r="H85" s="2">
        <v>2025</v>
      </c>
      <c r="I85" s="2">
        <v>2168</v>
      </c>
      <c r="J85" s="2">
        <v>2134</v>
      </c>
      <c r="K85" s="2">
        <v>2134</v>
      </c>
      <c r="L85" s="2">
        <v>2134</v>
      </c>
      <c r="M85" s="2">
        <v>2134</v>
      </c>
      <c r="N85" s="2">
        <v>2134</v>
      </c>
      <c r="O85" s="2">
        <v>2134</v>
      </c>
      <c r="Y85" t="str">
        <f t="shared" ref="Y85" si="67">IF(EXACT(A84,UPPER(A84)),"Elected","Excluded")</f>
        <v>Elected</v>
      </c>
    </row>
    <row r="86" spans="1:26" x14ac:dyDescent="0.35">
      <c r="A86" s="291" t="s">
        <v>3080</v>
      </c>
      <c r="B86" s="291" t="s">
        <v>31</v>
      </c>
      <c r="C86" s="293">
        <v>461</v>
      </c>
      <c r="D86" s="1">
        <v>20</v>
      </c>
      <c r="E86" s="1">
        <v>0</v>
      </c>
      <c r="F86" s="1">
        <v>3</v>
      </c>
      <c r="G86" s="1">
        <v>6</v>
      </c>
      <c r="H86" s="1">
        <v>0</v>
      </c>
      <c r="I86" s="1">
        <v>4</v>
      </c>
      <c r="J86" s="1">
        <v>0</v>
      </c>
      <c r="K86" s="1">
        <v>104</v>
      </c>
      <c r="L86" s="1">
        <v>27</v>
      </c>
      <c r="M86" s="1">
        <v>-625</v>
      </c>
      <c r="N86" s="1">
        <v>0</v>
      </c>
      <c r="O86" s="1">
        <v>0</v>
      </c>
      <c r="X86" t="str">
        <f t="shared" ref="X86" si="68">LEFT(MID(A86,FIND("(",A86)+1,LEN(A86)),FIND(")",MID(A86,FIND("(",A86)+1,LEN(A86)))-1)</f>
        <v>GRN</v>
      </c>
      <c r="Z86" t="str">
        <f t="shared" ref="Z86" si="69">Y87</f>
        <v>Excluded</v>
      </c>
    </row>
    <row r="87" spans="1:26" x14ac:dyDescent="0.35">
      <c r="A87" s="291" t="s">
        <v>0</v>
      </c>
      <c r="B87" s="291" t="s">
        <v>0</v>
      </c>
      <c r="C87" s="293">
        <v>461</v>
      </c>
      <c r="D87" s="2">
        <v>481</v>
      </c>
      <c r="E87" s="2">
        <v>481</v>
      </c>
      <c r="F87" s="2">
        <v>484</v>
      </c>
      <c r="G87" s="2">
        <v>490</v>
      </c>
      <c r="H87" s="2">
        <v>490</v>
      </c>
      <c r="I87" s="2">
        <v>494</v>
      </c>
      <c r="J87" s="2">
        <v>494</v>
      </c>
      <c r="K87" s="2">
        <v>598</v>
      </c>
      <c r="L87" s="2">
        <v>625</v>
      </c>
      <c r="M87" s="2">
        <v>0</v>
      </c>
      <c r="N87" s="2">
        <v>0</v>
      </c>
      <c r="O87" s="2">
        <v>0</v>
      </c>
      <c r="Y87" t="str">
        <f t="shared" ref="Y87" si="70">IF(EXACT(A86,UPPER(A86)),"Elected","Excluded")</f>
        <v>Excluded</v>
      </c>
    </row>
    <row r="88" spans="1:26" x14ac:dyDescent="0.35">
      <c r="A88" s="291" t="s">
        <v>1080</v>
      </c>
      <c r="B88" s="291" t="s">
        <v>33</v>
      </c>
      <c r="C88" s="293">
        <v>136</v>
      </c>
      <c r="D88" s="1">
        <v>9</v>
      </c>
      <c r="E88" s="1">
        <v>-145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X88" t="str">
        <f t="shared" ref="X88" si="71">LEFT(MID(A88,FIND("(",A88)+1,LEN(A88)),FIND(")",MID(A88,FIND("(",A88)+1,LEN(A88)))-1)</f>
        <v>TIP</v>
      </c>
      <c r="Z88" t="str">
        <f t="shared" ref="Z88" si="72">Y89</f>
        <v>Excluded</v>
      </c>
    </row>
    <row r="89" spans="1:26" x14ac:dyDescent="0.35">
      <c r="A89" s="291" t="s">
        <v>0</v>
      </c>
      <c r="B89" s="291" t="s">
        <v>0</v>
      </c>
      <c r="C89" s="293">
        <v>136</v>
      </c>
      <c r="D89" s="2">
        <v>145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Y89" t="str">
        <f t="shared" ref="Y89" si="73">IF(EXACT(A88,UPPER(A88)),"Elected","Excluded")</f>
        <v>Excluded</v>
      </c>
    </row>
    <row r="90" spans="1:26" x14ac:dyDescent="0.35">
      <c r="A90" s="291" t="s">
        <v>3093</v>
      </c>
      <c r="B90" s="291" t="s">
        <v>33</v>
      </c>
      <c r="C90" s="293">
        <v>158</v>
      </c>
      <c r="D90" s="1">
        <v>24</v>
      </c>
      <c r="E90" s="1">
        <v>33</v>
      </c>
      <c r="F90" s="1">
        <v>-215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X90" t="str">
        <f t="shared" ref="X90" si="74">LEFT(MID(A90,FIND("(",A90)+1,LEN(A90)),FIND(")",MID(A90,FIND("(",A90)+1,LEN(A90)))-1)</f>
        <v>NON-P</v>
      </c>
      <c r="Z90" t="str">
        <f t="shared" ref="Z90" si="75">Y91</f>
        <v>Excluded</v>
      </c>
    </row>
    <row r="91" spans="1:26" x14ac:dyDescent="0.35">
      <c r="A91" s="291" t="s">
        <v>0</v>
      </c>
      <c r="B91" s="291" t="s">
        <v>0</v>
      </c>
      <c r="C91" s="293">
        <v>158</v>
      </c>
      <c r="D91" s="2">
        <v>182</v>
      </c>
      <c r="E91" s="2">
        <v>215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Y91" t="str">
        <f t="shared" ref="Y91" si="76">IF(EXACT(A90,UPPER(A90)),"Elected","Excluded")</f>
        <v>Excluded</v>
      </c>
    </row>
    <row r="92" spans="1:26" x14ac:dyDescent="0.35">
      <c r="A92" s="291" t="s">
        <v>1081</v>
      </c>
      <c r="B92" s="291" t="s">
        <v>31</v>
      </c>
      <c r="C92" s="293">
        <v>431</v>
      </c>
      <c r="D92" s="1">
        <v>39</v>
      </c>
      <c r="E92" s="1">
        <v>6</v>
      </c>
      <c r="F92" s="1">
        <v>1</v>
      </c>
      <c r="G92" s="1">
        <v>18</v>
      </c>
      <c r="H92" s="1">
        <v>1</v>
      </c>
      <c r="I92" s="1">
        <v>33</v>
      </c>
      <c r="J92" s="1">
        <v>9</v>
      </c>
      <c r="K92" s="1">
        <v>31</v>
      </c>
      <c r="L92" s="1">
        <v>-569</v>
      </c>
      <c r="M92" s="1">
        <v>0</v>
      </c>
      <c r="N92" s="1">
        <v>0</v>
      </c>
      <c r="O92" s="1">
        <v>0</v>
      </c>
      <c r="X92" t="str">
        <f t="shared" ref="X92" si="77">LEFT(MID(A92,FIND("(",A92)+1,LEN(A92)),FIND(")",MID(A92,FIND("(",A92)+1,LEN(A92)))-1)</f>
        <v>SF</v>
      </c>
      <c r="Z92" t="str">
        <f t="shared" ref="Z92" si="78">Y93</f>
        <v>Excluded</v>
      </c>
    </row>
    <row r="93" spans="1:26" x14ac:dyDescent="0.35">
      <c r="A93" s="291" t="s">
        <v>0</v>
      </c>
      <c r="B93" s="291" t="s">
        <v>0</v>
      </c>
      <c r="C93" s="293">
        <v>431</v>
      </c>
      <c r="D93" s="2">
        <v>470</v>
      </c>
      <c r="E93" s="2">
        <v>476</v>
      </c>
      <c r="F93" s="2">
        <v>477</v>
      </c>
      <c r="G93" s="2">
        <v>495</v>
      </c>
      <c r="H93" s="2">
        <v>496</v>
      </c>
      <c r="I93" s="2">
        <v>529</v>
      </c>
      <c r="J93" s="2">
        <v>538</v>
      </c>
      <c r="K93" s="2">
        <v>569</v>
      </c>
      <c r="L93" s="2">
        <v>0</v>
      </c>
      <c r="M93" s="2">
        <v>0</v>
      </c>
      <c r="N93" s="2">
        <v>0</v>
      </c>
      <c r="O93" s="2">
        <v>0</v>
      </c>
      <c r="Y93" t="str">
        <f t="shared" ref="Y93" si="79">IF(EXACT(A92,UPPER(A92)),"Elected","Excluded")</f>
        <v>Excluded</v>
      </c>
    </row>
    <row r="94" spans="1:26" x14ac:dyDescent="0.35">
      <c r="A94" s="291" t="s">
        <v>3109</v>
      </c>
      <c r="B94" s="291" t="s">
        <v>31</v>
      </c>
      <c r="C94" s="293">
        <v>207</v>
      </c>
      <c r="D94" s="1">
        <v>37</v>
      </c>
      <c r="E94" s="1">
        <v>34</v>
      </c>
      <c r="F94" s="1">
        <v>23</v>
      </c>
      <c r="G94" s="1">
        <v>-301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X94" t="str">
        <f t="shared" ref="X94" si="80">LEFT(MID(A94,FIND("(",A94)+1,LEN(A94)),FIND(")",MID(A94,FIND("(",A94)+1,LEN(A94)))-1)</f>
        <v>ANT</v>
      </c>
      <c r="Z94" t="str">
        <f t="shared" ref="Z94" si="81">Y95</f>
        <v>Excluded</v>
      </c>
    </row>
    <row r="95" spans="1:26" x14ac:dyDescent="0.35">
      <c r="A95" s="291" t="s">
        <v>0</v>
      </c>
      <c r="B95" s="291" t="s">
        <v>0</v>
      </c>
      <c r="C95" s="293">
        <v>207</v>
      </c>
      <c r="D95" s="2">
        <v>244</v>
      </c>
      <c r="E95" s="2">
        <v>278</v>
      </c>
      <c r="F95" s="2">
        <v>301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Y95" t="str">
        <f t="shared" ref="Y95" si="82">IF(EXACT(A94,UPPER(A94)),"Elected","Excluded")</f>
        <v>Excluded</v>
      </c>
    </row>
    <row r="96" spans="1:26" x14ac:dyDescent="0.35">
      <c r="A96" s="291" t="s">
        <v>1082</v>
      </c>
      <c r="B96" s="291" t="s">
        <v>33</v>
      </c>
      <c r="C96" s="293">
        <v>822</v>
      </c>
      <c r="D96" s="1">
        <v>112</v>
      </c>
      <c r="E96" s="1">
        <v>0</v>
      </c>
      <c r="F96" s="1">
        <v>3</v>
      </c>
      <c r="G96" s="1">
        <v>15</v>
      </c>
      <c r="H96" s="1">
        <v>5</v>
      </c>
      <c r="I96" s="1">
        <v>4</v>
      </c>
      <c r="J96" s="1">
        <v>0</v>
      </c>
      <c r="K96" s="1">
        <v>15</v>
      </c>
      <c r="L96" s="1">
        <v>3</v>
      </c>
      <c r="M96" s="1">
        <v>22</v>
      </c>
      <c r="N96" s="1">
        <v>-1001</v>
      </c>
      <c r="O96" s="1">
        <v>0</v>
      </c>
      <c r="X96" t="str">
        <f t="shared" ref="X96" si="83">LEFT(MID(A96,FIND("(",A96)+1,LEN(A96)),FIND(")",MID(A96,FIND("(",A96)+1,LEN(A96)))-1)</f>
        <v>FF</v>
      </c>
      <c r="Z96" t="str">
        <f t="shared" ref="Z96" si="84">Y97</f>
        <v>Excluded</v>
      </c>
    </row>
    <row r="97" spans="1:26" x14ac:dyDescent="0.35">
      <c r="A97" s="291" t="s">
        <v>0</v>
      </c>
      <c r="B97" s="291" t="s">
        <v>0</v>
      </c>
      <c r="C97" s="293">
        <v>822</v>
      </c>
      <c r="D97" s="2">
        <v>934</v>
      </c>
      <c r="E97" s="2">
        <v>934</v>
      </c>
      <c r="F97" s="2">
        <v>937</v>
      </c>
      <c r="G97" s="2">
        <v>952</v>
      </c>
      <c r="H97" s="2">
        <v>957</v>
      </c>
      <c r="I97" s="2">
        <v>961</v>
      </c>
      <c r="J97" s="2">
        <v>961</v>
      </c>
      <c r="K97" s="2">
        <v>976</v>
      </c>
      <c r="L97" s="2">
        <v>979</v>
      </c>
      <c r="M97" s="2">
        <v>1001</v>
      </c>
      <c r="N97" s="2">
        <v>0</v>
      </c>
      <c r="O97" s="2">
        <v>0</v>
      </c>
      <c r="Y97" t="str">
        <f t="shared" ref="Y97" si="85">IF(EXACT(A96,UPPER(A96)),"Elected","Excluded")</f>
        <v>Excluded</v>
      </c>
    </row>
    <row r="98" spans="1:26" x14ac:dyDescent="0.35">
      <c r="A98" s="291" t="s">
        <v>1083</v>
      </c>
      <c r="B98" s="291" t="s">
        <v>33</v>
      </c>
      <c r="C98" s="293">
        <v>1151</v>
      </c>
      <c r="D98" s="1">
        <v>231</v>
      </c>
      <c r="E98" s="1">
        <v>4</v>
      </c>
      <c r="F98" s="1">
        <v>39</v>
      </c>
      <c r="G98" s="1">
        <v>8</v>
      </c>
      <c r="H98" s="1">
        <v>0</v>
      </c>
      <c r="I98" s="1">
        <v>6</v>
      </c>
      <c r="J98" s="1">
        <v>1</v>
      </c>
      <c r="K98" s="1">
        <v>39</v>
      </c>
      <c r="L98" s="1">
        <v>7</v>
      </c>
      <c r="M98" s="1">
        <v>163</v>
      </c>
      <c r="N98" s="1">
        <v>108</v>
      </c>
      <c r="O98" s="1">
        <v>260</v>
      </c>
      <c r="X98" t="str">
        <f t="shared" ref="X98" si="86">LEFT(MID(A98,FIND("(",A98)+1,LEN(A98)),FIND(")",MID(A98,FIND("(",A98)+1,LEN(A98)))-1)</f>
        <v>FG</v>
      </c>
      <c r="Z98" t="str">
        <f t="shared" ref="Z98" si="87">Y99</f>
        <v>Elected</v>
      </c>
    </row>
    <row r="99" spans="1:26" x14ac:dyDescent="0.35">
      <c r="A99" s="291" t="s">
        <v>0</v>
      </c>
      <c r="B99" s="291" t="s">
        <v>0</v>
      </c>
      <c r="C99" s="293">
        <v>1151</v>
      </c>
      <c r="D99" s="2">
        <v>1382</v>
      </c>
      <c r="E99" s="2">
        <v>1386</v>
      </c>
      <c r="F99" s="2">
        <v>1425</v>
      </c>
      <c r="G99" s="2">
        <v>1433</v>
      </c>
      <c r="H99" s="2">
        <v>1433</v>
      </c>
      <c r="I99" s="2">
        <v>1439</v>
      </c>
      <c r="J99" s="2">
        <v>1440</v>
      </c>
      <c r="K99" s="2">
        <v>1479</v>
      </c>
      <c r="L99" s="2">
        <v>1486</v>
      </c>
      <c r="M99" s="2">
        <v>1649</v>
      </c>
      <c r="N99" s="2">
        <v>1757</v>
      </c>
      <c r="O99" s="2">
        <v>2017</v>
      </c>
      <c r="Y99" t="str">
        <f t="shared" ref="Y99" si="88">IF(EXACT(A98,UPPER(A98)),"Elected","Excluded")</f>
        <v>Elected</v>
      </c>
    </row>
    <row r="100" spans="1:26" x14ac:dyDescent="0.35">
      <c r="A100" s="291" t="s">
        <v>1084</v>
      </c>
      <c r="B100" s="291" t="s">
        <v>33</v>
      </c>
      <c r="C100" s="293">
        <v>600</v>
      </c>
      <c r="D100" s="1">
        <v>78</v>
      </c>
      <c r="E100" s="1">
        <v>3</v>
      </c>
      <c r="F100" s="1">
        <v>3</v>
      </c>
      <c r="G100" s="1">
        <v>26</v>
      </c>
      <c r="H100" s="1">
        <v>3</v>
      </c>
      <c r="I100" s="1">
        <v>19</v>
      </c>
      <c r="J100" s="1">
        <v>1</v>
      </c>
      <c r="K100" s="1">
        <v>47</v>
      </c>
      <c r="L100" s="1">
        <v>241</v>
      </c>
      <c r="M100" s="1">
        <v>84</v>
      </c>
      <c r="N100" s="1">
        <v>164</v>
      </c>
      <c r="O100" s="1">
        <v>83</v>
      </c>
      <c r="X100" t="str">
        <f t="shared" ref="X100" si="89">LEFT(MID(A100,FIND("(",A100)+1,LEN(A100)),FIND(")",MID(A100,FIND("(",A100)+1,LEN(A100)))-1)</f>
        <v>SF</v>
      </c>
      <c r="Z100" t="str">
        <f t="shared" ref="Z100" si="90">Y101</f>
        <v>Excluded</v>
      </c>
    </row>
    <row r="101" spans="1:26" x14ac:dyDescent="0.35">
      <c r="A101" s="291" t="s">
        <v>0</v>
      </c>
      <c r="B101" s="291" t="s">
        <v>0</v>
      </c>
      <c r="C101" s="293">
        <v>600</v>
      </c>
      <c r="D101" s="2">
        <v>678</v>
      </c>
      <c r="E101" s="2">
        <v>681</v>
      </c>
      <c r="F101" s="2">
        <v>684</v>
      </c>
      <c r="G101" s="2">
        <v>710</v>
      </c>
      <c r="H101" s="2">
        <v>713</v>
      </c>
      <c r="I101" s="2">
        <v>732</v>
      </c>
      <c r="J101" s="2">
        <v>733</v>
      </c>
      <c r="K101" s="2">
        <v>780</v>
      </c>
      <c r="L101" s="2">
        <v>1021</v>
      </c>
      <c r="M101" s="2">
        <v>1105</v>
      </c>
      <c r="N101" s="2">
        <v>1269</v>
      </c>
      <c r="O101" s="2">
        <v>1352</v>
      </c>
      <c r="Y101" t="str">
        <f t="shared" ref="Y101" si="91">IF(EXACT(A100,UPPER(A100)),"Elected","Excluded")</f>
        <v>Excluded</v>
      </c>
    </row>
    <row r="102" spans="1:26" x14ac:dyDescent="0.35">
      <c r="A102" s="291" t="s">
        <v>47</v>
      </c>
      <c r="B102" s="291" t="s">
        <v>0</v>
      </c>
      <c r="C102" s="292">
        <v>0</v>
      </c>
      <c r="D102" s="1">
        <f>(D70+D72+D74+D76+D78+D80+D82+D84+D86+D88+D90+D92+D94+D96+D98+D100)*(-1)</f>
        <v>0</v>
      </c>
      <c r="E102" s="1">
        <f t="shared" ref="E102:O102" si="92">(E70+E72+E74+E76+E78+E80+E82+E84+E86+E88+E90+E92+E94+E96+E98+E100)*(-1)</f>
        <v>21</v>
      </c>
      <c r="F102" s="1">
        <f t="shared" si="92"/>
        <v>30</v>
      </c>
      <c r="G102" s="1">
        <f t="shared" si="92"/>
        <v>79</v>
      </c>
      <c r="H102" s="1">
        <f t="shared" si="92"/>
        <v>0</v>
      </c>
      <c r="I102" s="1">
        <f t="shared" si="92"/>
        <v>72</v>
      </c>
      <c r="J102" s="1">
        <f t="shared" si="92"/>
        <v>0</v>
      </c>
      <c r="K102" s="1">
        <f t="shared" si="92"/>
        <v>81</v>
      </c>
      <c r="L102" s="1">
        <f t="shared" si="92"/>
        <v>142</v>
      </c>
      <c r="M102" s="1">
        <f t="shared" si="92"/>
        <v>142</v>
      </c>
      <c r="N102" s="1">
        <f t="shared" si="92"/>
        <v>302</v>
      </c>
      <c r="O102" s="1">
        <f t="shared" si="92"/>
        <v>533</v>
      </c>
    </row>
    <row r="103" spans="1:26" x14ac:dyDescent="0.35">
      <c r="A103" s="291" t="s">
        <v>0</v>
      </c>
      <c r="B103" s="291" t="s">
        <v>0</v>
      </c>
      <c r="C103" s="293">
        <v>0</v>
      </c>
      <c r="D103" s="2">
        <v>0</v>
      </c>
      <c r="E103" s="2">
        <v>21</v>
      </c>
      <c r="F103" s="2">
        <v>51</v>
      </c>
      <c r="G103" s="2">
        <v>130</v>
      </c>
      <c r="H103" s="2">
        <v>130</v>
      </c>
      <c r="I103" s="2">
        <v>202</v>
      </c>
      <c r="J103" s="2">
        <v>202</v>
      </c>
      <c r="K103" s="2">
        <v>283</v>
      </c>
      <c r="L103" s="2">
        <v>425</v>
      </c>
      <c r="M103" s="2">
        <v>567</v>
      </c>
      <c r="N103" s="2">
        <v>869</v>
      </c>
      <c r="O103" s="2">
        <v>1402</v>
      </c>
    </row>
    <row r="104" spans="1:26" x14ac:dyDescent="0.35">
      <c r="A104" t="s">
        <v>48</v>
      </c>
      <c r="B104" t="s">
        <v>0</v>
      </c>
      <c r="C104" s="2">
        <v>14933</v>
      </c>
      <c r="D104" s="2">
        <v>14933</v>
      </c>
      <c r="E104" s="2">
        <v>14933</v>
      </c>
      <c r="F104" s="2">
        <v>14933</v>
      </c>
      <c r="G104" s="2">
        <v>14933</v>
      </c>
      <c r="H104" s="2">
        <v>14933</v>
      </c>
      <c r="I104" s="2">
        <v>14933</v>
      </c>
      <c r="J104" s="2">
        <v>14933</v>
      </c>
      <c r="K104" s="2">
        <v>14933</v>
      </c>
      <c r="L104" s="2">
        <v>14933</v>
      </c>
      <c r="M104" s="2">
        <v>14933</v>
      </c>
      <c r="N104" s="2">
        <v>14933</v>
      </c>
      <c r="O104" s="2">
        <v>14933</v>
      </c>
    </row>
    <row r="108" spans="1:26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</row>
    <row r="109" spans="1:26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</row>
    <row r="110" spans="1:26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</row>
    <row r="111" spans="1:26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</row>
    <row r="112" spans="1:26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</row>
    <row r="113" spans="1:3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</row>
    <row r="114" spans="1:3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</row>
    <row r="115" spans="1:37" x14ac:dyDescent="0.35">
      <c r="A115" s="291" t="s">
        <v>264</v>
      </c>
      <c r="B115" s="291" t="s">
        <v>2</v>
      </c>
      <c r="C115" s="291" t="s">
        <v>3</v>
      </c>
      <c r="D115" t="s">
        <v>4</v>
      </c>
      <c r="E115" t="s">
        <v>5</v>
      </c>
      <c r="F115" t="s">
        <v>6</v>
      </c>
      <c r="G115" t="s">
        <v>7</v>
      </c>
      <c r="H115" t="s">
        <v>8</v>
      </c>
      <c r="I115" t="s">
        <v>9</v>
      </c>
      <c r="J115" t="s">
        <v>10</v>
      </c>
      <c r="K115" t="s">
        <v>11</v>
      </c>
      <c r="L115" t="s">
        <v>12</v>
      </c>
      <c r="M115" t="s">
        <v>13</v>
      </c>
    </row>
    <row r="116" spans="1:37" x14ac:dyDescent="0.35">
      <c r="A116" s="291" t="s">
        <v>0</v>
      </c>
      <c r="B116" s="291" t="s">
        <v>0</v>
      </c>
      <c r="C116" s="291" t="s">
        <v>17</v>
      </c>
      <c r="D116" t="s">
        <v>1085</v>
      </c>
      <c r="E116" t="s">
        <v>1086</v>
      </c>
      <c r="F116" t="s">
        <v>1087</v>
      </c>
      <c r="G116" t="s">
        <v>1088</v>
      </c>
      <c r="H116" t="s">
        <v>1089</v>
      </c>
      <c r="I116" t="s">
        <v>1090</v>
      </c>
      <c r="J116" t="s">
        <v>1091</v>
      </c>
      <c r="K116" t="s">
        <v>1092</v>
      </c>
      <c r="L116" t="s">
        <v>1093</v>
      </c>
      <c r="M116" t="s">
        <v>1094</v>
      </c>
      <c r="AB116" t="s">
        <v>2526</v>
      </c>
      <c r="AC116" t="s">
        <v>2525</v>
      </c>
      <c r="AD116" t="s">
        <v>2524</v>
      </c>
      <c r="AE116" t="s">
        <v>2523</v>
      </c>
      <c r="AF116" t="s">
        <v>759</v>
      </c>
      <c r="AG116" t="s">
        <v>2522</v>
      </c>
      <c r="AH116" t="s">
        <v>2521</v>
      </c>
      <c r="AI116" t="s">
        <v>2520</v>
      </c>
      <c r="AJ116" t="s">
        <v>2519</v>
      </c>
      <c r="AK116" t="s">
        <v>2518</v>
      </c>
    </row>
    <row r="117" spans="1:37" x14ac:dyDescent="0.35">
      <c r="A117" s="291" t="s">
        <v>3094</v>
      </c>
      <c r="B117" s="291" t="s">
        <v>33</v>
      </c>
      <c r="C117" s="293">
        <v>184</v>
      </c>
      <c r="D117" s="1">
        <v>14</v>
      </c>
      <c r="E117" s="1">
        <v>3</v>
      </c>
      <c r="F117" s="1">
        <v>0</v>
      </c>
      <c r="G117" s="1">
        <v>0</v>
      </c>
      <c r="H117" s="1">
        <v>2</v>
      </c>
      <c r="I117" s="1">
        <v>7</v>
      </c>
      <c r="J117" s="1">
        <v>-210</v>
      </c>
      <c r="K117" s="1">
        <v>0</v>
      </c>
      <c r="L117" s="1">
        <v>0</v>
      </c>
      <c r="M117" s="1">
        <v>0</v>
      </c>
      <c r="X117" t="str">
        <f>LEFT(MID(A117,FIND("(",A117)+1,LEN(A117)),FIND(")",MID(A117,FIND("(",A117)+1,LEN(A117)))-1)</f>
        <v>NON-P</v>
      </c>
      <c r="Z117" t="str">
        <f>Y118</f>
        <v>Excluded</v>
      </c>
      <c r="AB117">
        <v>7</v>
      </c>
      <c r="AC117" s="238">
        <v>23159</v>
      </c>
      <c r="AD117" s="238">
        <f>AH117+AF117</f>
        <v>14410</v>
      </c>
      <c r="AE117" s="227">
        <f>SUM(AD117/AC117*100)</f>
        <v>62.222030312189645</v>
      </c>
      <c r="AF117">
        <v>132</v>
      </c>
      <c r="AG117" s="227">
        <f>SUM(AF117/AC117*100)</f>
        <v>0.56997279675288226</v>
      </c>
      <c r="AH117" s="238">
        <v>14278</v>
      </c>
      <c r="AI117">
        <v>17</v>
      </c>
      <c r="AJ117">
        <v>4</v>
      </c>
      <c r="AK117" s="227">
        <f>SUM(AJ117/AI117*100)</f>
        <v>23.52941176470588</v>
      </c>
    </row>
    <row r="118" spans="1:37" x14ac:dyDescent="0.35">
      <c r="A118" s="291" t="s">
        <v>0</v>
      </c>
      <c r="B118" s="291" t="s">
        <v>0</v>
      </c>
      <c r="C118" s="293">
        <v>184</v>
      </c>
      <c r="D118" s="2">
        <v>198</v>
      </c>
      <c r="E118" s="2">
        <v>201</v>
      </c>
      <c r="F118" s="2">
        <v>201</v>
      </c>
      <c r="G118" s="2">
        <v>201</v>
      </c>
      <c r="H118" s="2">
        <v>203</v>
      </c>
      <c r="I118" s="2">
        <v>210</v>
      </c>
      <c r="J118" s="2">
        <v>0</v>
      </c>
      <c r="K118" s="2">
        <v>0</v>
      </c>
      <c r="L118" s="2">
        <v>0</v>
      </c>
      <c r="M118" s="2">
        <v>0</v>
      </c>
      <c r="Y118" t="str">
        <f>IF(EXACT(A117,UPPER(A117)),"Elected","Excluded")</f>
        <v>Excluded</v>
      </c>
    </row>
    <row r="119" spans="1:37" x14ac:dyDescent="0.35">
      <c r="A119" s="291" t="s">
        <v>3095</v>
      </c>
      <c r="B119" s="291" t="s">
        <v>33</v>
      </c>
      <c r="C119" s="293">
        <v>1423</v>
      </c>
      <c r="D119" s="1">
        <v>276</v>
      </c>
      <c r="E119" s="1">
        <v>42</v>
      </c>
      <c r="F119" s="1">
        <v>5</v>
      </c>
      <c r="G119" s="1">
        <v>10</v>
      </c>
      <c r="H119" s="1">
        <v>28</v>
      </c>
      <c r="I119" s="1">
        <v>3</v>
      </c>
      <c r="J119" s="1">
        <v>0</v>
      </c>
      <c r="K119" s="1">
        <v>0</v>
      </c>
      <c r="L119" s="1">
        <v>0</v>
      </c>
      <c r="M119" s="1">
        <v>0</v>
      </c>
      <c r="X119" t="str">
        <f t="shared" ref="X119" si="93">LEFT(MID(A119,FIND("(",A119)+1,LEN(A119)),FIND(")",MID(A119,FIND("(",A119)+1,LEN(A119)))-1)</f>
        <v>NON-P</v>
      </c>
      <c r="Z119" t="str">
        <f>Y120</f>
        <v>Elected</v>
      </c>
      <c r="AC119" t="s">
        <v>3692</v>
      </c>
      <c r="AD119" t="s">
        <v>3693</v>
      </c>
    </row>
    <row r="120" spans="1:37" x14ac:dyDescent="0.35">
      <c r="A120" s="291" t="s">
        <v>0</v>
      </c>
      <c r="B120" s="291" t="s">
        <v>0</v>
      </c>
      <c r="C120" s="293">
        <v>1423</v>
      </c>
      <c r="D120" s="2">
        <v>1699</v>
      </c>
      <c r="E120" s="2">
        <v>1741</v>
      </c>
      <c r="F120" s="2">
        <v>1746</v>
      </c>
      <c r="G120" s="2">
        <v>1756</v>
      </c>
      <c r="H120" s="2">
        <v>1784</v>
      </c>
      <c r="I120" s="2">
        <v>1787</v>
      </c>
      <c r="J120" s="2">
        <v>1787</v>
      </c>
      <c r="K120" s="2">
        <v>1787</v>
      </c>
      <c r="L120" s="2">
        <v>1787</v>
      </c>
      <c r="M120" s="2">
        <v>1787</v>
      </c>
      <c r="Y120" t="str">
        <f t="shared" ref="Y120" si="94">IF(EXACT(A119,UPPER(A119)),"Elected","Excluded")</f>
        <v>Elected</v>
      </c>
      <c r="AC120">
        <v>7</v>
      </c>
      <c r="AD120">
        <v>7</v>
      </c>
    </row>
    <row r="121" spans="1:37" x14ac:dyDescent="0.35">
      <c r="A121" s="291" t="s">
        <v>3096</v>
      </c>
      <c r="B121" s="291" t="s">
        <v>33</v>
      </c>
      <c r="C121" s="293">
        <v>2053</v>
      </c>
      <c r="D121" s="1">
        <v>0</v>
      </c>
      <c r="E121" s="1">
        <v>-268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X121" t="str">
        <f t="shared" ref="X121" si="95">LEFT(MID(A121,FIND("(",A121)+1,LEN(A121)),FIND(")",MID(A121,FIND("(",A121)+1,LEN(A121)))-1)</f>
        <v>NON-P</v>
      </c>
      <c r="Z121" t="str">
        <f t="shared" ref="Z121" si="96">Y122</f>
        <v>Elected</v>
      </c>
    </row>
    <row r="122" spans="1:37" x14ac:dyDescent="0.35">
      <c r="A122" s="291" t="s">
        <v>0</v>
      </c>
      <c r="B122" s="291" t="s">
        <v>0</v>
      </c>
      <c r="C122" s="293">
        <v>2053</v>
      </c>
      <c r="D122" s="2">
        <v>2053</v>
      </c>
      <c r="E122" s="2">
        <v>1785</v>
      </c>
      <c r="F122" s="2">
        <v>1785</v>
      </c>
      <c r="G122" s="2">
        <v>1785</v>
      </c>
      <c r="H122" s="2">
        <v>1785</v>
      </c>
      <c r="I122" s="2">
        <v>1785</v>
      </c>
      <c r="J122" s="2">
        <v>1785</v>
      </c>
      <c r="K122" s="2">
        <v>1785</v>
      </c>
      <c r="L122" s="2">
        <v>1785</v>
      </c>
      <c r="M122" s="2">
        <v>1785</v>
      </c>
      <c r="Y122" t="str">
        <f t="shared" ref="Y122" si="97">IF(EXACT(A121,UPPER(A121)),"Elected","Excluded")</f>
        <v>Elected</v>
      </c>
    </row>
    <row r="123" spans="1:37" x14ac:dyDescent="0.35">
      <c r="A123" s="291" t="s">
        <v>3081</v>
      </c>
      <c r="B123" s="291" t="s">
        <v>33</v>
      </c>
      <c r="C123" s="293">
        <v>329</v>
      </c>
      <c r="D123" s="1">
        <v>30</v>
      </c>
      <c r="E123" s="1">
        <v>9</v>
      </c>
      <c r="F123" s="1">
        <v>1</v>
      </c>
      <c r="G123" s="1">
        <v>2</v>
      </c>
      <c r="H123" s="1">
        <v>3</v>
      </c>
      <c r="I123" s="1">
        <v>20</v>
      </c>
      <c r="J123" s="1">
        <v>8</v>
      </c>
      <c r="K123" s="1">
        <v>15</v>
      </c>
      <c r="L123" s="1">
        <v>15</v>
      </c>
      <c r="M123" s="1">
        <v>-432</v>
      </c>
      <c r="X123" t="str">
        <f t="shared" ref="X123" si="98">LEFT(MID(A123,FIND("(",A123)+1,LEN(A123)),FIND(")",MID(A123,FIND("(",A123)+1,LEN(A123)))-1)</f>
        <v>GRN</v>
      </c>
      <c r="Z123" t="str">
        <f t="shared" ref="Z123" si="99">Y124</f>
        <v>Excluded</v>
      </c>
    </row>
    <row r="124" spans="1:37" x14ac:dyDescent="0.35">
      <c r="A124" s="291" t="s">
        <v>0</v>
      </c>
      <c r="B124" s="291" t="s">
        <v>0</v>
      </c>
      <c r="C124" s="293">
        <v>329</v>
      </c>
      <c r="D124" s="2">
        <v>359</v>
      </c>
      <c r="E124" s="2">
        <v>368</v>
      </c>
      <c r="F124" s="2">
        <v>369</v>
      </c>
      <c r="G124" s="2">
        <v>371</v>
      </c>
      <c r="H124" s="2">
        <v>374</v>
      </c>
      <c r="I124" s="2">
        <v>394</v>
      </c>
      <c r="J124" s="2">
        <v>402</v>
      </c>
      <c r="K124" s="2">
        <v>417</v>
      </c>
      <c r="L124" s="2">
        <v>432</v>
      </c>
      <c r="M124" s="2">
        <v>0</v>
      </c>
      <c r="Y124" t="str">
        <f t="shared" ref="Y124" si="100">IF(EXACT(A123,UPPER(A123)),"Elected","Excluded")</f>
        <v>Excluded</v>
      </c>
    </row>
    <row r="125" spans="1:37" x14ac:dyDescent="0.35">
      <c r="A125" s="291" t="s">
        <v>1095</v>
      </c>
      <c r="B125" s="291" t="s">
        <v>33</v>
      </c>
      <c r="C125" s="293">
        <v>653</v>
      </c>
      <c r="D125" s="1">
        <v>97</v>
      </c>
      <c r="E125" s="1">
        <v>17</v>
      </c>
      <c r="F125" s="1">
        <v>2</v>
      </c>
      <c r="G125" s="1">
        <v>2</v>
      </c>
      <c r="H125" s="1">
        <v>2</v>
      </c>
      <c r="I125" s="1">
        <v>15</v>
      </c>
      <c r="J125" s="1">
        <v>9</v>
      </c>
      <c r="K125" s="1">
        <v>6</v>
      </c>
      <c r="L125" s="1">
        <v>19</v>
      </c>
      <c r="M125" s="1">
        <v>59</v>
      </c>
      <c r="X125" t="str">
        <f t="shared" ref="X125" si="101">LEFT(MID(A125,FIND("(",A125)+1,LEN(A125)),FIND(")",MID(A125,FIND("(",A125)+1,LEN(A125)))-1)</f>
        <v>FG</v>
      </c>
      <c r="Z125" t="str">
        <f>Y126</f>
        <v>Excluded</v>
      </c>
    </row>
    <row r="126" spans="1:37" x14ac:dyDescent="0.35">
      <c r="A126" s="291" t="s">
        <v>0</v>
      </c>
      <c r="B126" s="291" t="s">
        <v>0</v>
      </c>
      <c r="C126" s="293">
        <v>653</v>
      </c>
      <c r="D126" s="2">
        <v>750</v>
      </c>
      <c r="E126" s="2">
        <v>767</v>
      </c>
      <c r="F126" s="2">
        <v>769</v>
      </c>
      <c r="G126" s="2">
        <v>771</v>
      </c>
      <c r="H126" s="2">
        <v>773</v>
      </c>
      <c r="I126" s="2">
        <v>788</v>
      </c>
      <c r="J126" s="2">
        <v>797</v>
      </c>
      <c r="K126" s="2">
        <v>803</v>
      </c>
      <c r="L126" s="2">
        <v>822</v>
      </c>
      <c r="M126" s="2">
        <v>881</v>
      </c>
      <c r="Y126" t="str">
        <f t="shared" ref="Y126" si="102">IF(EXACT(A125,UPPER(A125)),"Elected","Excluded")</f>
        <v>Excluded</v>
      </c>
    </row>
    <row r="127" spans="1:37" x14ac:dyDescent="0.35">
      <c r="A127" s="291" t="s">
        <v>3097</v>
      </c>
      <c r="B127" s="291" t="s">
        <v>31</v>
      </c>
      <c r="C127" s="293">
        <v>3385</v>
      </c>
      <c r="D127" s="1">
        <v>-1600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X127" t="str">
        <f t="shared" ref="X127" si="103">LEFT(MID(A127,FIND("(",A127)+1,LEN(A127)),FIND(")",MID(A127,FIND("(",A127)+1,LEN(A127)))-1)</f>
        <v>NON-P</v>
      </c>
      <c r="Z127" t="str">
        <f t="shared" ref="Z127" si="104">Y128</f>
        <v>Elected</v>
      </c>
    </row>
    <row r="128" spans="1:37" x14ac:dyDescent="0.35">
      <c r="A128" s="291" t="s">
        <v>0</v>
      </c>
      <c r="B128" s="291" t="s">
        <v>0</v>
      </c>
      <c r="C128" s="293">
        <v>3385</v>
      </c>
      <c r="D128" s="2">
        <v>1785</v>
      </c>
      <c r="E128" s="2">
        <v>1785</v>
      </c>
      <c r="F128" s="2">
        <v>1785</v>
      </c>
      <c r="G128" s="2">
        <v>1785</v>
      </c>
      <c r="H128" s="2">
        <v>1785</v>
      </c>
      <c r="I128" s="2">
        <v>1785</v>
      </c>
      <c r="J128" s="2">
        <v>1785</v>
      </c>
      <c r="K128" s="2">
        <v>1785</v>
      </c>
      <c r="L128" s="2">
        <v>1785</v>
      </c>
      <c r="M128" s="2">
        <v>1785</v>
      </c>
      <c r="Y128" t="str">
        <f t="shared" ref="Y128" si="105">IF(EXACT(A127,UPPER(A127)),"Elected","Excluded")</f>
        <v>Elected</v>
      </c>
    </row>
    <row r="129" spans="1:26" x14ac:dyDescent="0.35">
      <c r="A129" s="291" t="s">
        <v>1096</v>
      </c>
      <c r="B129" s="291" t="s">
        <v>33</v>
      </c>
      <c r="C129" s="293">
        <v>1307</v>
      </c>
      <c r="D129" s="1">
        <v>333</v>
      </c>
      <c r="E129" s="1">
        <v>34</v>
      </c>
      <c r="F129" s="1">
        <v>7</v>
      </c>
      <c r="G129" s="1">
        <v>2</v>
      </c>
      <c r="H129" s="1">
        <v>2</v>
      </c>
      <c r="I129" s="1">
        <v>63</v>
      </c>
      <c r="J129" s="1">
        <v>32</v>
      </c>
      <c r="K129" s="1">
        <v>24</v>
      </c>
      <c r="L129" s="1">
        <v>0</v>
      </c>
      <c r="M129" s="1">
        <v>0</v>
      </c>
      <c r="X129" t="str">
        <f t="shared" ref="X129" si="106">LEFT(MID(A129,FIND("(",A129)+1,LEN(A129)),FIND(")",MID(A129,FIND("(",A129)+1,LEN(A129)))-1)</f>
        <v>FF</v>
      </c>
      <c r="Z129" t="str">
        <f t="shared" ref="Z129" si="107">Y130</f>
        <v>Elected</v>
      </c>
    </row>
    <row r="130" spans="1:26" x14ac:dyDescent="0.35">
      <c r="A130" s="291" t="s">
        <v>0</v>
      </c>
      <c r="B130" s="291" t="s">
        <v>0</v>
      </c>
      <c r="C130" s="293">
        <v>1307</v>
      </c>
      <c r="D130" s="2">
        <v>1640</v>
      </c>
      <c r="E130" s="2">
        <v>1674</v>
      </c>
      <c r="F130" s="2">
        <v>1681</v>
      </c>
      <c r="G130" s="2">
        <v>1683</v>
      </c>
      <c r="H130" s="2">
        <v>1685</v>
      </c>
      <c r="I130" s="2">
        <v>1748</v>
      </c>
      <c r="J130" s="2">
        <v>1780</v>
      </c>
      <c r="K130" s="2">
        <v>1804</v>
      </c>
      <c r="L130" s="2">
        <v>1804</v>
      </c>
      <c r="M130" s="2">
        <v>1804</v>
      </c>
      <c r="Y130" t="str">
        <f t="shared" ref="Y130" si="108">IF(EXACT(A129,UPPER(A129)),"Elected","Excluded")</f>
        <v>Elected</v>
      </c>
    </row>
    <row r="131" spans="1:26" x14ac:dyDescent="0.35">
      <c r="A131" s="291" t="s">
        <v>1097</v>
      </c>
      <c r="B131" s="291" t="s">
        <v>31</v>
      </c>
      <c r="C131" s="293">
        <v>248</v>
      </c>
      <c r="D131" s="1">
        <v>60</v>
      </c>
      <c r="E131" s="1">
        <v>15</v>
      </c>
      <c r="F131" s="1">
        <v>1</v>
      </c>
      <c r="G131" s="1">
        <v>2</v>
      </c>
      <c r="H131" s="1">
        <v>1</v>
      </c>
      <c r="I131" s="1">
        <v>5</v>
      </c>
      <c r="J131" s="1">
        <v>3</v>
      </c>
      <c r="K131" s="1">
        <v>-335</v>
      </c>
      <c r="L131" s="1">
        <v>0</v>
      </c>
      <c r="M131" s="1">
        <v>0</v>
      </c>
      <c r="X131" t="str">
        <f t="shared" ref="X131" si="109">LEFT(MID(A131,FIND("(",A131)+1,LEN(A131)),FIND(")",MID(A131,FIND("(",A131)+1,LEN(A131)))-1)</f>
        <v>SF</v>
      </c>
      <c r="Z131" t="str">
        <f t="shared" ref="Z131" si="110">Y132</f>
        <v>Excluded</v>
      </c>
    </row>
    <row r="132" spans="1:26" x14ac:dyDescent="0.35">
      <c r="A132" s="291" t="s">
        <v>0</v>
      </c>
      <c r="B132" s="291" t="s">
        <v>0</v>
      </c>
      <c r="C132" s="293">
        <v>248</v>
      </c>
      <c r="D132" s="2">
        <v>308</v>
      </c>
      <c r="E132" s="2">
        <v>323</v>
      </c>
      <c r="F132" s="2">
        <v>324</v>
      </c>
      <c r="G132" s="2">
        <v>326</v>
      </c>
      <c r="H132" s="2">
        <v>327</v>
      </c>
      <c r="I132" s="2">
        <v>332</v>
      </c>
      <c r="J132" s="2">
        <v>335</v>
      </c>
      <c r="K132" s="2">
        <v>0</v>
      </c>
      <c r="L132" s="2">
        <v>0</v>
      </c>
      <c r="M132" s="2">
        <v>0</v>
      </c>
      <c r="Y132" t="str">
        <f t="shared" ref="Y132" si="111">IF(EXACT(A131,UPPER(A131)),"Elected","Excluded")</f>
        <v>Excluded</v>
      </c>
    </row>
    <row r="133" spans="1:26" x14ac:dyDescent="0.35">
      <c r="A133" s="291" t="s">
        <v>3098</v>
      </c>
      <c r="B133" s="291" t="s">
        <v>31</v>
      </c>
      <c r="C133" s="293">
        <v>146</v>
      </c>
      <c r="D133" s="1">
        <v>10</v>
      </c>
      <c r="E133" s="1">
        <v>1</v>
      </c>
      <c r="F133" s="1">
        <v>0</v>
      </c>
      <c r="G133" s="1">
        <v>0</v>
      </c>
      <c r="H133" s="1">
        <v>0</v>
      </c>
      <c r="I133" s="1">
        <v>-157</v>
      </c>
      <c r="J133" s="1">
        <v>0</v>
      </c>
      <c r="K133" s="1">
        <v>0</v>
      </c>
      <c r="L133" s="1">
        <v>0</v>
      </c>
      <c r="M133" s="1">
        <v>0</v>
      </c>
      <c r="X133" t="str">
        <f t="shared" ref="X133" si="112">LEFT(MID(A133,FIND("(",A133)+1,LEN(A133)),FIND(")",MID(A133,FIND("(",A133)+1,LEN(A133)))-1)</f>
        <v>NON-P</v>
      </c>
      <c r="Z133" t="str">
        <f t="shared" ref="Z133" si="113">Y134</f>
        <v>Excluded</v>
      </c>
    </row>
    <row r="134" spans="1:26" x14ac:dyDescent="0.35">
      <c r="A134" s="291" t="s">
        <v>0</v>
      </c>
      <c r="B134" s="291" t="s">
        <v>0</v>
      </c>
      <c r="C134" s="293">
        <v>146</v>
      </c>
      <c r="D134" s="2">
        <v>156</v>
      </c>
      <c r="E134" s="2">
        <v>157</v>
      </c>
      <c r="F134" s="2">
        <v>157</v>
      </c>
      <c r="G134" s="2">
        <v>157</v>
      </c>
      <c r="H134" s="2">
        <v>157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Y134" t="str">
        <f t="shared" ref="Y134" si="114">IF(EXACT(A133,UPPER(A133)),"Elected","Excluded")</f>
        <v>Excluded</v>
      </c>
    </row>
    <row r="135" spans="1:26" x14ac:dyDescent="0.35">
      <c r="A135" s="291" t="s">
        <v>3099</v>
      </c>
      <c r="B135" s="291" t="s">
        <v>33</v>
      </c>
      <c r="C135" s="293">
        <v>20</v>
      </c>
      <c r="D135" s="1">
        <v>8</v>
      </c>
      <c r="E135" s="1">
        <v>4</v>
      </c>
      <c r="F135" s="1">
        <v>0</v>
      </c>
      <c r="G135" s="1">
        <v>-32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X135" t="str">
        <f t="shared" ref="X135" si="115">LEFT(MID(A135,FIND("(",A135)+1,LEN(A135)),FIND(")",MID(A135,FIND("(",A135)+1,LEN(A135)))-1)</f>
        <v>NON-P</v>
      </c>
      <c r="Z135" t="str">
        <f t="shared" ref="Z135" si="116">Y136</f>
        <v>Excluded</v>
      </c>
    </row>
    <row r="136" spans="1:26" x14ac:dyDescent="0.35">
      <c r="A136" s="291" t="s">
        <v>0</v>
      </c>
      <c r="B136" s="291" t="s">
        <v>0</v>
      </c>
      <c r="C136" s="293">
        <v>20</v>
      </c>
      <c r="D136" s="2">
        <v>28</v>
      </c>
      <c r="E136" s="2">
        <v>32</v>
      </c>
      <c r="F136" s="2">
        <v>32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Y136" t="str">
        <f t="shared" ref="Y136" si="117">IF(EXACT(A135,UPPER(A135)),"Elected","Excluded")</f>
        <v>Excluded</v>
      </c>
    </row>
    <row r="137" spans="1:26" x14ac:dyDescent="0.35">
      <c r="A137" s="291" t="s">
        <v>3100</v>
      </c>
      <c r="B137" s="291" t="s">
        <v>33</v>
      </c>
      <c r="C137" s="293">
        <v>304</v>
      </c>
      <c r="D137" s="1">
        <v>12</v>
      </c>
      <c r="E137" s="1">
        <v>9</v>
      </c>
      <c r="F137" s="1">
        <v>0</v>
      </c>
      <c r="G137" s="1">
        <v>2</v>
      </c>
      <c r="H137" s="1">
        <v>0</v>
      </c>
      <c r="I137" s="1">
        <v>8</v>
      </c>
      <c r="J137" s="1">
        <v>34</v>
      </c>
      <c r="K137" s="1">
        <v>0</v>
      </c>
      <c r="L137" s="1">
        <v>-369</v>
      </c>
      <c r="M137" s="1">
        <v>0</v>
      </c>
      <c r="X137" t="str">
        <f t="shared" ref="X137" si="118">LEFT(MID(A137,FIND("(",A137)+1,LEN(A137)),FIND(")",MID(A137,FIND("(",A137)+1,LEN(A137)))-1)</f>
        <v>NON-P</v>
      </c>
      <c r="Z137" t="str">
        <f t="shared" ref="Z137" si="119">Y138</f>
        <v>Excluded</v>
      </c>
    </row>
    <row r="138" spans="1:26" x14ac:dyDescent="0.35">
      <c r="A138" s="291" t="s">
        <v>0</v>
      </c>
      <c r="B138" s="291" t="s">
        <v>0</v>
      </c>
      <c r="C138" s="293">
        <v>304</v>
      </c>
      <c r="D138" s="2">
        <v>316</v>
      </c>
      <c r="E138" s="2">
        <v>325</v>
      </c>
      <c r="F138" s="2">
        <v>325</v>
      </c>
      <c r="G138" s="2">
        <v>327</v>
      </c>
      <c r="H138" s="2">
        <v>327</v>
      </c>
      <c r="I138" s="2">
        <v>335</v>
      </c>
      <c r="J138" s="2">
        <v>369</v>
      </c>
      <c r="K138" s="2">
        <v>369</v>
      </c>
      <c r="L138" s="2">
        <v>0</v>
      </c>
      <c r="M138" s="2">
        <v>0</v>
      </c>
      <c r="Y138" t="str">
        <f t="shared" ref="Y138" si="120">IF(EXACT(A137,UPPER(A137)),"Elected","Excluded")</f>
        <v>Excluded</v>
      </c>
    </row>
    <row r="139" spans="1:26" x14ac:dyDescent="0.35">
      <c r="A139" s="291" t="s">
        <v>3101</v>
      </c>
      <c r="B139" s="291" t="s">
        <v>33</v>
      </c>
      <c r="C139" s="293">
        <v>12</v>
      </c>
      <c r="D139" s="1">
        <v>5</v>
      </c>
      <c r="E139" s="1">
        <v>1</v>
      </c>
      <c r="F139" s="1">
        <v>0</v>
      </c>
      <c r="G139" s="1">
        <v>-18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X139" t="str">
        <f t="shared" ref="X139" si="121">LEFT(MID(A139,FIND("(",A139)+1,LEN(A139)),FIND(")",MID(A139,FIND("(",A139)+1,LEN(A139)))-1)</f>
        <v>NON-P</v>
      </c>
      <c r="Z139" t="str">
        <f t="shared" ref="Z139" si="122">Y140</f>
        <v>Excluded</v>
      </c>
    </row>
    <row r="140" spans="1:26" x14ac:dyDescent="0.35">
      <c r="A140" s="291" t="s">
        <v>0</v>
      </c>
      <c r="B140" s="291" t="s">
        <v>0</v>
      </c>
      <c r="C140" s="293">
        <v>12</v>
      </c>
      <c r="D140" s="2">
        <v>17</v>
      </c>
      <c r="E140" s="2">
        <v>18</v>
      </c>
      <c r="F140" s="2">
        <v>18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Y140" t="str">
        <f t="shared" ref="Y140" si="123">IF(EXACT(A139,UPPER(A139)),"Elected","Excluded")</f>
        <v>Excluded</v>
      </c>
    </row>
    <row r="141" spans="1:26" x14ac:dyDescent="0.35">
      <c r="A141" s="291" t="s">
        <v>3085</v>
      </c>
      <c r="B141" s="291" t="s">
        <v>31</v>
      </c>
      <c r="C141" s="293">
        <v>1044</v>
      </c>
      <c r="D141" s="1">
        <v>208</v>
      </c>
      <c r="E141" s="1">
        <v>46</v>
      </c>
      <c r="F141" s="1">
        <v>4</v>
      </c>
      <c r="G141" s="1">
        <v>4</v>
      </c>
      <c r="H141" s="1">
        <v>5</v>
      </c>
      <c r="I141" s="1">
        <v>12</v>
      </c>
      <c r="J141" s="1">
        <v>11</v>
      </c>
      <c r="K141" s="1">
        <v>49</v>
      </c>
      <c r="L141" s="1">
        <v>35</v>
      </c>
      <c r="M141" s="1">
        <v>157</v>
      </c>
      <c r="X141" t="str">
        <f t="shared" ref="X141" si="124">LEFT(MID(A141,FIND("(",A141)+1,LEN(A141)),FIND(")",MID(A141,FIND("(",A141)+1,LEN(A141)))-1)</f>
        <v>LAB</v>
      </c>
      <c r="Z141" t="str">
        <f t="shared" ref="Z141" si="125">Y142</f>
        <v>Elected</v>
      </c>
    </row>
    <row r="142" spans="1:26" x14ac:dyDescent="0.35">
      <c r="A142" s="291" t="s">
        <v>0</v>
      </c>
      <c r="B142" s="291" t="s">
        <v>0</v>
      </c>
      <c r="C142" s="293">
        <v>1044</v>
      </c>
      <c r="D142" s="2">
        <v>1252</v>
      </c>
      <c r="E142" s="2">
        <v>1298</v>
      </c>
      <c r="F142" s="2">
        <v>1302</v>
      </c>
      <c r="G142" s="2">
        <v>1306</v>
      </c>
      <c r="H142" s="2">
        <v>1311</v>
      </c>
      <c r="I142" s="2">
        <v>1323</v>
      </c>
      <c r="J142" s="2">
        <v>1334</v>
      </c>
      <c r="K142" s="2">
        <v>1383</v>
      </c>
      <c r="L142" s="2">
        <v>1418</v>
      </c>
      <c r="M142" s="2">
        <v>1575</v>
      </c>
      <c r="Y142" t="str">
        <f t="shared" ref="Y142" si="126">IF(EXACT(A141,UPPER(A141)),"Elected","Excluded")</f>
        <v>Elected</v>
      </c>
    </row>
    <row r="143" spans="1:26" x14ac:dyDescent="0.35">
      <c r="A143" s="291" t="s">
        <v>3102</v>
      </c>
      <c r="B143" s="291" t="s">
        <v>33</v>
      </c>
      <c r="C143" s="293">
        <v>1156</v>
      </c>
      <c r="D143" s="1">
        <v>228</v>
      </c>
      <c r="E143" s="1">
        <v>61</v>
      </c>
      <c r="F143" s="1">
        <v>6</v>
      </c>
      <c r="G143" s="1">
        <v>8</v>
      </c>
      <c r="H143" s="1">
        <v>35</v>
      </c>
      <c r="I143" s="1">
        <v>5</v>
      </c>
      <c r="J143" s="1">
        <v>1</v>
      </c>
      <c r="K143" s="1">
        <v>28</v>
      </c>
      <c r="L143" s="1">
        <v>16</v>
      </c>
      <c r="M143" s="1">
        <v>55</v>
      </c>
      <c r="X143" t="str">
        <f t="shared" ref="X143" si="127">LEFT(MID(A143,FIND("(",A143)+1,LEN(A143)),FIND(")",MID(A143,FIND("(",A143)+1,LEN(A143)))-1)</f>
        <v>NON-P</v>
      </c>
      <c r="Z143" t="str">
        <f t="shared" ref="Z143" si="128">Y144</f>
        <v>Elected</v>
      </c>
    </row>
    <row r="144" spans="1:26" x14ac:dyDescent="0.35">
      <c r="A144" s="291" t="s">
        <v>0</v>
      </c>
      <c r="B144" s="291" t="s">
        <v>0</v>
      </c>
      <c r="C144" s="293">
        <v>1156</v>
      </c>
      <c r="D144" s="2">
        <v>1384</v>
      </c>
      <c r="E144" s="2">
        <v>1445</v>
      </c>
      <c r="F144" s="2">
        <v>1451</v>
      </c>
      <c r="G144" s="2">
        <v>1459</v>
      </c>
      <c r="H144" s="2">
        <v>1494</v>
      </c>
      <c r="I144" s="2">
        <v>1499</v>
      </c>
      <c r="J144" s="2">
        <v>1500</v>
      </c>
      <c r="K144" s="2">
        <v>1528</v>
      </c>
      <c r="L144" s="2">
        <v>1544</v>
      </c>
      <c r="M144" s="2">
        <v>1599</v>
      </c>
      <c r="Y144" t="str">
        <f t="shared" ref="Y144" si="129">IF(EXACT(A143,UPPER(A143)),"Elected","Excluded")</f>
        <v>Elected</v>
      </c>
    </row>
    <row r="145" spans="1:26" x14ac:dyDescent="0.35">
      <c r="A145" s="291" t="s">
        <v>1098</v>
      </c>
      <c r="B145" s="291" t="s">
        <v>33</v>
      </c>
      <c r="C145" s="293">
        <v>101</v>
      </c>
      <c r="D145" s="1">
        <v>11</v>
      </c>
      <c r="E145" s="1">
        <v>5</v>
      </c>
      <c r="F145" s="1">
        <v>0</v>
      </c>
      <c r="G145" s="1">
        <v>8</v>
      </c>
      <c r="H145" s="1">
        <v>-125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X145" t="str">
        <f t="shared" ref="X145" si="130">LEFT(MID(A145,FIND("(",A145)+1,LEN(A145)),FIND(")",MID(A145,FIND("(",A145)+1,LEN(A145)))-1)</f>
        <v>TIP</v>
      </c>
      <c r="Z145" t="str">
        <f t="shared" ref="Z145" si="131">Y146</f>
        <v>Excluded</v>
      </c>
    </row>
    <row r="146" spans="1:26" x14ac:dyDescent="0.35">
      <c r="A146" s="291" t="s">
        <v>0</v>
      </c>
      <c r="B146" s="291" t="s">
        <v>0</v>
      </c>
      <c r="C146" s="293">
        <v>101</v>
      </c>
      <c r="D146" s="2">
        <v>112</v>
      </c>
      <c r="E146" s="2">
        <v>117</v>
      </c>
      <c r="F146" s="2">
        <v>117</v>
      </c>
      <c r="G146" s="2">
        <v>125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Y146" t="str">
        <f t="shared" ref="Y146" si="132">IF(EXACT(A145,UPPER(A145)),"Elected","Excluded")</f>
        <v>Excluded</v>
      </c>
    </row>
    <row r="147" spans="1:26" x14ac:dyDescent="0.35">
      <c r="A147" s="291" t="s">
        <v>1099</v>
      </c>
      <c r="B147" s="291" t="s">
        <v>33</v>
      </c>
      <c r="C147" s="293">
        <v>1574</v>
      </c>
      <c r="D147" s="1">
        <v>238</v>
      </c>
      <c r="E147" s="1">
        <v>0</v>
      </c>
      <c r="F147" s="1">
        <v>-27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X147" t="str">
        <f t="shared" ref="X147" si="133">LEFT(MID(A147,FIND("(",A147)+1,LEN(A147)),FIND(")",MID(A147,FIND("(",A147)+1,LEN(A147)))-1)</f>
        <v>KIA</v>
      </c>
      <c r="Z147" t="str">
        <f t="shared" ref="Z147" si="134">Y148</f>
        <v>Elected</v>
      </c>
    </row>
    <row r="148" spans="1:26" x14ac:dyDescent="0.35">
      <c r="A148" s="291" t="s">
        <v>0</v>
      </c>
      <c r="B148" s="291" t="s">
        <v>0</v>
      </c>
      <c r="C148" s="293">
        <v>1574</v>
      </c>
      <c r="D148" s="2">
        <v>1812</v>
      </c>
      <c r="E148" s="2">
        <v>1812</v>
      </c>
      <c r="F148" s="2">
        <v>1785</v>
      </c>
      <c r="G148" s="2">
        <v>1785</v>
      </c>
      <c r="H148" s="2">
        <v>1785</v>
      </c>
      <c r="I148" s="2">
        <v>1785</v>
      </c>
      <c r="J148" s="2">
        <v>1785</v>
      </c>
      <c r="K148" s="2">
        <v>1785</v>
      </c>
      <c r="L148" s="2">
        <v>1785</v>
      </c>
      <c r="M148" s="2">
        <v>1785</v>
      </c>
      <c r="Y148" t="str">
        <f t="shared" ref="Y148" si="135">IF(EXACT(A147,UPPER(A147)),"Elected","Excluded")</f>
        <v>Elected</v>
      </c>
    </row>
    <row r="149" spans="1:26" x14ac:dyDescent="0.35">
      <c r="A149" s="291" t="s">
        <v>1100</v>
      </c>
      <c r="B149" s="291" t="s">
        <v>33</v>
      </c>
      <c r="C149" s="293">
        <v>339</v>
      </c>
      <c r="D149" s="1">
        <v>70</v>
      </c>
      <c r="E149" s="1">
        <v>21</v>
      </c>
      <c r="F149" s="1">
        <v>1</v>
      </c>
      <c r="G149" s="1">
        <v>3</v>
      </c>
      <c r="H149" s="1">
        <v>6</v>
      </c>
      <c r="I149" s="1">
        <v>3</v>
      </c>
      <c r="J149" s="1">
        <v>3</v>
      </c>
      <c r="K149" s="1">
        <v>163</v>
      </c>
      <c r="L149" s="1">
        <v>12</v>
      </c>
      <c r="M149" s="1">
        <v>46</v>
      </c>
      <c r="X149" t="str">
        <f t="shared" ref="X149" si="136">LEFT(MID(A149,FIND("(",A149)+1,LEN(A149)),FIND(")",MID(A149,FIND("(",A149)+1,LEN(A149)))-1)</f>
        <v>SF</v>
      </c>
      <c r="Z149" t="str">
        <f t="shared" ref="Z149" si="137">Y150</f>
        <v>Excluded</v>
      </c>
    </row>
    <row r="150" spans="1:26" x14ac:dyDescent="0.35">
      <c r="A150" s="291" t="s">
        <v>0</v>
      </c>
      <c r="B150" s="291" t="s">
        <v>0</v>
      </c>
      <c r="C150" s="293">
        <v>339</v>
      </c>
      <c r="D150" s="2">
        <v>409</v>
      </c>
      <c r="E150" s="2">
        <v>430</v>
      </c>
      <c r="F150" s="2">
        <v>431</v>
      </c>
      <c r="G150" s="2">
        <v>434</v>
      </c>
      <c r="H150" s="2">
        <v>440</v>
      </c>
      <c r="I150" s="2">
        <v>443</v>
      </c>
      <c r="J150" s="2">
        <v>446</v>
      </c>
      <c r="K150" s="2">
        <v>609</v>
      </c>
      <c r="L150" s="2">
        <v>621</v>
      </c>
      <c r="M150" s="2">
        <v>667</v>
      </c>
      <c r="Y150" t="str">
        <f t="shared" ref="Y150" si="138">IF(EXACT(A149,UPPER(A149)),"Elected","Excluded")</f>
        <v>Excluded</v>
      </c>
    </row>
    <row r="151" spans="1:26" x14ac:dyDescent="0.35">
      <c r="A151" s="291" t="s">
        <v>47</v>
      </c>
      <c r="B151" s="291" t="s">
        <v>0</v>
      </c>
      <c r="C151" s="292">
        <v>0</v>
      </c>
      <c r="D151" s="1">
        <f>(D117+D119+D121+D123+D125+D127+D129+D131+D133+D135+D137+D139+D141+D143+D145+D147+D149)*(-1)</f>
        <v>0</v>
      </c>
      <c r="E151" s="1">
        <f t="shared" ref="E151:M151" si="139">(E117+E119+E121+E123+E125+E127+E129+E131+E133+E135+E137+E139+E141+E143+E145+E147+E149)*(-1)</f>
        <v>0</v>
      </c>
      <c r="F151" s="1">
        <f t="shared" si="139"/>
        <v>0</v>
      </c>
      <c r="G151" s="1">
        <f t="shared" si="139"/>
        <v>7</v>
      </c>
      <c r="H151" s="1">
        <f t="shared" si="139"/>
        <v>41</v>
      </c>
      <c r="I151" s="1">
        <f t="shared" si="139"/>
        <v>16</v>
      </c>
      <c r="J151" s="1">
        <f t="shared" si="139"/>
        <v>109</v>
      </c>
      <c r="K151" s="1">
        <f t="shared" si="139"/>
        <v>50</v>
      </c>
      <c r="L151" s="1">
        <f t="shared" si="139"/>
        <v>272</v>
      </c>
      <c r="M151" s="1">
        <f t="shared" si="139"/>
        <v>115</v>
      </c>
    </row>
    <row r="152" spans="1:26" x14ac:dyDescent="0.35">
      <c r="A152" s="291" t="s">
        <v>0</v>
      </c>
      <c r="B152" s="291" t="s">
        <v>0</v>
      </c>
      <c r="C152" s="293">
        <v>0</v>
      </c>
      <c r="D152" s="2">
        <v>0</v>
      </c>
      <c r="E152" s="2">
        <v>0</v>
      </c>
      <c r="F152" s="2">
        <v>0</v>
      </c>
      <c r="G152" s="2">
        <v>7</v>
      </c>
      <c r="H152" s="2">
        <v>48</v>
      </c>
      <c r="I152" s="2">
        <v>64</v>
      </c>
      <c r="J152" s="2">
        <v>173</v>
      </c>
      <c r="K152" s="2">
        <v>223</v>
      </c>
      <c r="L152" s="2">
        <v>495</v>
      </c>
      <c r="M152" s="2">
        <v>610</v>
      </c>
    </row>
    <row r="153" spans="1:26" x14ac:dyDescent="0.35">
      <c r="A153" t="s">
        <v>48</v>
      </c>
      <c r="B153" t="s">
        <v>0</v>
      </c>
      <c r="C153" s="2">
        <v>14278</v>
      </c>
      <c r="D153" s="2">
        <v>14278</v>
      </c>
      <c r="E153" s="2">
        <v>14278</v>
      </c>
      <c r="F153" s="2">
        <v>14278</v>
      </c>
      <c r="G153" s="2">
        <v>14278</v>
      </c>
      <c r="H153" s="2">
        <v>14278</v>
      </c>
      <c r="I153" s="2">
        <v>14278</v>
      </c>
      <c r="J153" s="2">
        <v>14278</v>
      </c>
      <c r="K153" s="2">
        <v>14278</v>
      </c>
      <c r="L153" s="2">
        <v>14278</v>
      </c>
      <c r="M153" s="2">
        <v>14278</v>
      </c>
    </row>
    <row r="157" spans="1:26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</row>
    <row r="158" spans="1:26" x14ac:dyDescent="0.35">
      <c r="A158" t="s">
        <v>0</v>
      </c>
      <c r="B158" t="s">
        <v>0</v>
      </c>
      <c r="C158" t="s">
        <v>0</v>
      </c>
      <c r="D158" t="s">
        <v>0</v>
      </c>
      <c r="E158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</row>
    <row r="159" spans="1:26" x14ac:dyDescent="0.35">
      <c r="A159" t="s">
        <v>0</v>
      </c>
      <c r="B159" t="s">
        <v>0</v>
      </c>
      <c r="C159" t="s">
        <v>0</v>
      </c>
      <c r="D159" t="s">
        <v>0</v>
      </c>
      <c r="E159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</row>
    <row r="160" spans="1:26" x14ac:dyDescent="0.35">
      <c r="A160" t="s">
        <v>0</v>
      </c>
      <c r="B160" t="s">
        <v>0</v>
      </c>
      <c r="C160" t="s">
        <v>0</v>
      </c>
      <c r="D160" t="s">
        <v>0</v>
      </c>
      <c r="E160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</row>
    <row r="161" spans="1:37" x14ac:dyDescent="0.35">
      <c r="A161" t="s">
        <v>0</v>
      </c>
      <c r="B161" t="s">
        <v>0</v>
      </c>
      <c r="C161" t="s">
        <v>0</v>
      </c>
      <c r="D161" t="s">
        <v>0</v>
      </c>
      <c r="E161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</row>
    <row r="162" spans="1:37" x14ac:dyDescent="0.35">
      <c r="A162" t="s">
        <v>0</v>
      </c>
      <c r="B162" t="s">
        <v>0</v>
      </c>
      <c r="C162" t="s">
        <v>0</v>
      </c>
      <c r="D162" t="s">
        <v>0</v>
      </c>
      <c r="E162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</row>
    <row r="163" spans="1:37" x14ac:dyDescent="0.35">
      <c r="A163" t="s">
        <v>0</v>
      </c>
      <c r="B163" t="s">
        <v>0</v>
      </c>
      <c r="C163" t="s">
        <v>0</v>
      </c>
      <c r="D163" t="s">
        <v>0</v>
      </c>
      <c r="E163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</row>
    <row r="164" spans="1:37" x14ac:dyDescent="0.35">
      <c r="A164" s="291" t="s">
        <v>107</v>
      </c>
      <c r="B164" s="291" t="s">
        <v>2</v>
      </c>
      <c r="C164" s="291" t="s">
        <v>3</v>
      </c>
      <c r="D164" t="s">
        <v>4</v>
      </c>
      <c r="E164" t="s">
        <v>5</v>
      </c>
      <c r="F164" t="s">
        <v>6</v>
      </c>
      <c r="G164" t="s">
        <v>7</v>
      </c>
      <c r="H164" t="s">
        <v>8</v>
      </c>
      <c r="I164" t="s">
        <v>9</v>
      </c>
      <c r="J164" t="s">
        <v>10</v>
      </c>
      <c r="K164" t="s">
        <v>11</v>
      </c>
    </row>
    <row r="165" spans="1:37" x14ac:dyDescent="0.35">
      <c r="A165" s="291" t="s">
        <v>0</v>
      </c>
      <c r="B165" s="291" t="s">
        <v>0</v>
      </c>
      <c r="C165" s="291" t="s">
        <v>17</v>
      </c>
      <c r="D165" t="s">
        <v>1101</v>
      </c>
      <c r="E165" t="s">
        <v>1102</v>
      </c>
      <c r="F165" t="s">
        <v>1103</v>
      </c>
      <c r="G165" t="s">
        <v>1104</v>
      </c>
      <c r="H165" t="s">
        <v>1105</v>
      </c>
      <c r="I165" t="s">
        <v>381</v>
      </c>
      <c r="J165" t="s">
        <v>1106</v>
      </c>
      <c r="K165" t="s">
        <v>1107</v>
      </c>
      <c r="AB165" t="s">
        <v>2526</v>
      </c>
      <c r="AC165" t="s">
        <v>2525</v>
      </c>
      <c r="AD165" t="s">
        <v>2524</v>
      </c>
      <c r="AE165" t="s">
        <v>2523</v>
      </c>
      <c r="AF165" t="s">
        <v>759</v>
      </c>
      <c r="AG165" t="s">
        <v>2522</v>
      </c>
      <c r="AH165" t="s">
        <v>2521</v>
      </c>
      <c r="AI165" t="s">
        <v>2520</v>
      </c>
      <c r="AJ165" t="s">
        <v>2519</v>
      </c>
      <c r="AK165" t="s">
        <v>2518</v>
      </c>
    </row>
    <row r="166" spans="1:37" x14ac:dyDescent="0.35">
      <c r="A166" s="291" t="s">
        <v>1108</v>
      </c>
      <c r="B166" s="291" t="s">
        <v>33</v>
      </c>
      <c r="C166" s="293">
        <v>1685</v>
      </c>
      <c r="D166" s="1">
        <v>29</v>
      </c>
      <c r="E166" s="1">
        <v>32</v>
      </c>
      <c r="F166" s="1">
        <v>24</v>
      </c>
      <c r="G166" s="1">
        <v>5</v>
      </c>
      <c r="H166" s="1">
        <v>68</v>
      </c>
      <c r="I166" s="1">
        <v>90</v>
      </c>
      <c r="J166" s="1">
        <v>97</v>
      </c>
      <c r="K166" s="1">
        <v>21</v>
      </c>
      <c r="X166" t="str">
        <f>LEFT(MID(A166,FIND("(",A166)+1,LEN(A166)),FIND(")",MID(A166,FIND("(",A166)+1,LEN(A166)))-1)</f>
        <v>SF</v>
      </c>
      <c r="Z166" t="str">
        <f>Y167</f>
        <v>Elected</v>
      </c>
      <c r="AB166">
        <v>6</v>
      </c>
      <c r="AC166" s="238">
        <v>25821</v>
      </c>
      <c r="AD166" s="238">
        <f>AH166+AF166</f>
        <v>14797</v>
      </c>
      <c r="AE166" s="227">
        <f>SUM(AD166/AC166*100)</f>
        <v>57.306068703768254</v>
      </c>
      <c r="AF166">
        <v>137</v>
      </c>
      <c r="AG166" s="227">
        <f>SUM(AF166/AC166*100)</f>
        <v>0.5305758878432284</v>
      </c>
      <c r="AH166" s="238">
        <v>14660</v>
      </c>
      <c r="AI166">
        <v>12</v>
      </c>
      <c r="AJ166">
        <v>3</v>
      </c>
      <c r="AK166" s="227">
        <f>SUM(AJ166/AI166*100)</f>
        <v>25</v>
      </c>
    </row>
    <row r="167" spans="1:37" x14ac:dyDescent="0.35">
      <c r="A167" s="291" t="s">
        <v>0</v>
      </c>
      <c r="B167" s="291" t="s">
        <v>0</v>
      </c>
      <c r="C167" s="293">
        <v>1685</v>
      </c>
      <c r="D167" s="2">
        <v>1714</v>
      </c>
      <c r="E167" s="2">
        <v>1746</v>
      </c>
      <c r="F167" s="2">
        <v>1770</v>
      </c>
      <c r="G167" s="2">
        <v>1775</v>
      </c>
      <c r="H167" s="2">
        <v>1843</v>
      </c>
      <c r="I167" s="2">
        <v>1933</v>
      </c>
      <c r="J167" s="2">
        <v>2030</v>
      </c>
      <c r="K167" s="2">
        <v>2051</v>
      </c>
      <c r="Y167" t="str">
        <f>IF(EXACT(A166,UPPER(A166)),"Elected","Excluded")</f>
        <v>Elected</v>
      </c>
    </row>
    <row r="168" spans="1:37" x14ac:dyDescent="0.35">
      <c r="A168" s="291" t="s">
        <v>3082</v>
      </c>
      <c r="B168" s="291" t="s">
        <v>31</v>
      </c>
      <c r="C168" s="293">
        <v>165</v>
      </c>
      <c r="D168" s="1">
        <v>3</v>
      </c>
      <c r="E168" s="1">
        <v>2</v>
      </c>
      <c r="F168" s="1">
        <v>-170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X168" t="str">
        <f t="shared" ref="X168" si="140">LEFT(MID(A168,FIND("(",A168)+1,LEN(A168)),FIND(")",MID(A168,FIND("(",A168)+1,LEN(A168)))-1)</f>
        <v>GRN</v>
      </c>
      <c r="Z168" t="str">
        <f>Y169</f>
        <v>Excluded</v>
      </c>
      <c r="AC168" t="s">
        <v>3692</v>
      </c>
      <c r="AD168" t="s">
        <v>3693</v>
      </c>
    </row>
    <row r="169" spans="1:37" x14ac:dyDescent="0.35">
      <c r="A169" s="291" t="s">
        <v>0</v>
      </c>
      <c r="B169" s="291" t="s">
        <v>0</v>
      </c>
      <c r="C169" s="293">
        <v>165</v>
      </c>
      <c r="D169" s="2">
        <v>168</v>
      </c>
      <c r="E169" s="2">
        <v>170</v>
      </c>
      <c r="F169" s="2">
        <v>0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Y169" t="str">
        <f t="shared" ref="Y169" si="141">IF(EXACT(A168,UPPER(A168)),"Elected","Excluded")</f>
        <v>Excluded</v>
      </c>
      <c r="AC169">
        <v>4</v>
      </c>
      <c r="AD169">
        <v>4</v>
      </c>
    </row>
    <row r="170" spans="1:37" x14ac:dyDescent="0.35">
      <c r="A170" s="291" t="s">
        <v>1109</v>
      </c>
      <c r="B170" s="291" t="s">
        <v>31</v>
      </c>
      <c r="C170" s="293">
        <v>1292</v>
      </c>
      <c r="D170" s="1">
        <v>10</v>
      </c>
      <c r="E170" s="1">
        <v>13</v>
      </c>
      <c r="F170" s="1">
        <v>57</v>
      </c>
      <c r="G170" s="1">
        <v>1</v>
      </c>
      <c r="H170" s="1">
        <v>130</v>
      </c>
      <c r="I170" s="1">
        <v>25</v>
      </c>
      <c r="J170" s="1">
        <v>115</v>
      </c>
      <c r="K170" s="1">
        <v>38</v>
      </c>
      <c r="X170" t="str">
        <f t="shared" ref="X170" si="142">LEFT(MID(A170,FIND("(",A170)+1,LEN(A170)),FIND(")",MID(A170,FIND("(",A170)+1,LEN(A170)))-1)</f>
        <v>SF</v>
      </c>
      <c r="Z170" t="str">
        <f t="shared" ref="Z170" si="143">Y171</f>
        <v>Excluded</v>
      </c>
    </row>
    <row r="171" spans="1:37" x14ac:dyDescent="0.35">
      <c r="A171" s="291" t="s">
        <v>0</v>
      </c>
      <c r="B171" s="291" t="s">
        <v>0</v>
      </c>
      <c r="C171" s="293">
        <v>1292</v>
      </c>
      <c r="D171" s="2">
        <v>1302</v>
      </c>
      <c r="E171" s="2">
        <v>1315</v>
      </c>
      <c r="F171" s="2">
        <v>1372</v>
      </c>
      <c r="G171" s="2">
        <v>1373</v>
      </c>
      <c r="H171" s="2">
        <v>1503</v>
      </c>
      <c r="I171" s="2">
        <v>1528</v>
      </c>
      <c r="J171" s="2">
        <v>1643</v>
      </c>
      <c r="K171" s="2">
        <v>1681</v>
      </c>
      <c r="Y171" t="str">
        <f t="shared" ref="Y171" si="144">IF(EXACT(A170,UPPER(A170)),"Elected","Excluded")</f>
        <v>Excluded</v>
      </c>
    </row>
    <row r="172" spans="1:37" x14ac:dyDescent="0.35">
      <c r="A172" s="291" t="s">
        <v>1110</v>
      </c>
      <c r="B172" s="291" t="s">
        <v>33</v>
      </c>
      <c r="C172" s="293">
        <v>2042</v>
      </c>
      <c r="D172" s="1">
        <v>89</v>
      </c>
      <c r="E172" s="1">
        <v>0</v>
      </c>
      <c r="F172" s="1">
        <v>0</v>
      </c>
      <c r="G172" s="1">
        <v>-36</v>
      </c>
      <c r="H172" s="1">
        <v>0</v>
      </c>
      <c r="I172" s="1">
        <v>0</v>
      </c>
      <c r="J172" s="1">
        <v>0</v>
      </c>
      <c r="K172" s="1">
        <v>0</v>
      </c>
      <c r="X172" t="str">
        <f t="shared" ref="X172" si="145">LEFT(MID(A172,FIND("(",A172)+1,LEN(A172)),FIND(")",MID(A172,FIND("(",A172)+1,LEN(A172)))-1)</f>
        <v>FG</v>
      </c>
      <c r="Z172" t="str">
        <f t="shared" ref="Z172" si="146">Y173</f>
        <v>Elected</v>
      </c>
    </row>
    <row r="173" spans="1:37" x14ac:dyDescent="0.35">
      <c r="A173" s="291" t="s">
        <v>0</v>
      </c>
      <c r="B173" s="291" t="s">
        <v>0</v>
      </c>
      <c r="C173" s="293">
        <v>2042</v>
      </c>
      <c r="D173" s="2">
        <v>2131</v>
      </c>
      <c r="E173" s="2">
        <v>2131</v>
      </c>
      <c r="F173" s="2">
        <v>2131</v>
      </c>
      <c r="G173" s="2">
        <v>2095</v>
      </c>
      <c r="H173" s="2">
        <v>2095</v>
      </c>
      <c r="I173" s="2">
        <v>2095</v>
      </c>
      <c r="J173" s="2">
        <v>2095</v>
      </c>
      <c r="K173" s="2">
        <v>2095</v>
      </c>
      <c r="Y173" t="str">
        <f t="shared" ref="Y173" si="147">IF(EXACT(A172,UPPER(A172)),"Elected","Excluded")</f>
        <v>Elected</v>
      </c>
    </row>
    <row r="174" spans="1:37" x14ac:dyDescent="0.35">
      <c r="A174" s="291" t="s">
        <v>3110</v>
      </c>
      <c r="B174" s="291" t="s">
        <v>33</v>
      </c>
      <c r="C174" s="293">
        <v>845</v>
      </c>
      <c r="D174" s="1">
        <v>8</v>
      </c>
      <c r="E174" s="1">
        <v>11</v>
      </c>
      <c r="F174" s="1">
        <v>34</v>
      </c>
      <c r="G174" s="1">
        <v>3</v>
      </c>
      <c r="H174" s="1">
        <v>125</v>
      </c>
      <c r="I174" s="1">
        <v>58</v>
      </c>
      <c r="J174" s="1">
        <v>-1084</v>
      </c>
      <c r="K174" s="1">
        <v>0</v>
      </c>
      <c r="X174" t="str">
        <f t="shared" ref="X174" si="148">LEFT(MID(A174,FIND("(",A174)+1,LEN(A174)),FIND(")",MID(A174,FIND("(",A174)+1,LEN(A174)))-1)</f>
        <v>ANT</v>
      </c>
      <c r="Z174" t="str">
        <f>Y175</f>
        <v>Excluded</v>
      </c>
    </row>
    <row r="175" spans="1:37" x14ac:dyDescent="0.35">
      <c r="A175" s="291" t="s">
        <v>0</v>
      </c>
      <c r="B175" s="291" t="s">
        <v>0</v>
      </c>
      <c r="C175" s="293">
        <v>845</v>
      </c>
      <c r="D175" s="2">
        <v>853</v>
      </c>
      <c r="E175" s="2">
        <v>864</v>
      </c>
      <c r="F175" s="2">
        <v>898</v>
      </c>
      <c r="G175" s="2">
        <v>901</v>
      </c>
      <c r="H175" s="2">
        <v>1026</v>
      </c>
      <c r="I175" s="2">
        <v>1084</v>
      </c>
      <c r="J175" s="2">
        <v>0</v>
      </c>
      <c r="K175" s="2">
        <v>0</v>
      </c>
      <c r="Y175" t="str">
        <f t="shared" ref="Y175" si="149">IF(EXACT(A174,UPPER(A174)),"Elected","Excluded")</f>
        <v>Excluded</v>
      </c>
    </row>
    <row r="176" spans="1:37" x14ac:dyDescent="0.35">
      <c r="A176" s="291" t="s">
        <v>1111</v>
      </c>
      <c r="B176" s="291" t="s">
        <v>33</v>
      </c>
      <c r="C176" s="293">
        <v>446</v>
      </c>
      <c r="D176" s="1">
        <v>2</v>
      </c>
      <c r="E176" s="1">
        <v>5</v>
      </c>
      <c r="F176" s="1">
        <v>2</v>
      </c>
      <c r="G176" s="1">
        <v>0</v>
      </c>
      <c r="H176" s="1">
        <v>-455</v>
      </c>
      <c r="I176" s="1">
        <v>0</v>
      </c>
      <c r="J176" s="1">
        <v>0</v>
      </c>
      <c r="K176" s="1">
        <v>0</v>
      </c>
      <c r="X176" t="str">
        <f t="shared" ref="X176" si="150">LEFT(MID(A176,FIND("(",A176)+1,LEN(A176)),FIND(")",MID(A176,FIND("(",A176)+1,LEN(A176)))-1)</f>
        <v>SF</v>
      </c>
      <c r="Z176" t="str">
        <f t="shared" ref="Z176" si="151">Y177</f>
        <v>Excluded</v>
      </c>
    </row>
    <row r="177" spans="1:26" x14ac:dyDescent="0.35">
      <c r="A177" s="291" t="s">
        <v>0</v>
      </c>
      <c r="B177" s="291" t="s">
        <v>0</v>
      </c>
      <c r="C177" s="293">
        <v>446</v>
      </c>
      <c r="D177" s="2">
        <v>448</v>
      </c>
      <c r="E177" s="2">
        <v>453</v>
      </c>
      <c r="F177" s="2">
        <v>455</v>
      </c>
      <c r="G177" s="2">
        <v>455</v>
      </c>
      <c r="H177" s="2">
        <v>0</v>
      </c>
      <c r="I177" s="2">
        <v>0</v>
      </c>
      <c r="J177" s="2">
        <v>0</v>
      </c>
      <c r="K177" s="2">
        <v>0</v>
      </c>
      <c r="Y177" t="str">
        <f t="shared" ref="Y177" si="152">IF(EXACT(A176,UPPER(A176)),"Elected","Excluded")</f>
        <v>Excluded</v>
      </c>
    </row>
    <row r="178" spans="1:26" x14ac:dyDescent="0.35">
      <c r="A178" s="291" t="s">
        <v>1112</v>
      </c>
      <c r="B178" s="291" t="s">
        <v>33</v>
      </c>
      <c r="C178" s="293">
        <v>2301</v>
      </c>
      <c r="D178" s="1">
        <v>-206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X178" t="str">
        <f t="shared" ref="X178" si="153">LEFT(MID(A178,FIND("(",A178)+1,LEN(A178)),FIND(")",MID(A178,FIND("(",A178)+1,LEN(A178)))-1)</f>
        <v>FG</v>
      </c>
      <c r="Z178" t="str">
        <f t="shared" ref="Z178" si="154">Y179</f>
        <v>Elected</v>
      </c>
    </row>
    <row r="179" spans="1:26" x14ac:dyDescent="0.35">
      <c r="A179" s="291" t="s">
        <v>0</v>
      </c>
      <c r="B179" s="291" t="s">
        <v>0</v>
      </c>
      <c r="C179" s="293">
        <v>2301</v>
      </c>
      <c r="D179" s="2">
        <v>2095</v>
      </c>
      <c r="E179" s="2">
        <v>2095</v>
      </c>
      <c r="F179" s="2">
        <v>2095</v>
      </c>
      <c r="G179" s="2">
        <v>2095</v>
      </c>
      <c r="H179" s="2">
        <v>2095</v>
      </c>
      <c r="I179" s="2">
        <v>2095</v>
      </c>
      <c r="J179" s="2">
        <v>2095</v>
      </c>
      <c r="K179" s="2">
        <v>2095</v>
      </c>
      <c r="Y179" t="str">
        <f t="shared" ref="Y179" si="155">IF(EXACT(A178,UPPER(A178)),"Elected","Excluded")</f>
        <v>Elected</v>
      </c>
    </row>
    <row r="180" spans="1:26" x14ac:dyDescent="0.35">
      <c r="A180" s="291" t="s">
        <v>1113</v>
      </c>
      <c r="B180" s="291" t="s">
        <v>33</v>
      </c>
      <c r="C180" s="293">
        <v>1766</v>
      </c>
      <c r="D180" s="1">
        <v>11</v>
      </c>
      <c r="E180" s="1">
        <v>11</v>
      </c>
      <c r="F180" s="1">
        <v>24</v>
      </c>
      <c r="G180" s="1">
        <v>6</v>
      </c>
      <c r="H180" s="1">
        <v>47</v>
      </c>
      <c r="I180" s="1">
        <v>19</v>
      </c>
      <c r="J180" s="1">
        <v>329</v>
      </c>
      <c r="K180" s="1">
        <v>-118</v>
      </c>
      <c r="X180" t="str">
        <f t="shared" ref="X180" si="156">LEFT(MID(A180,FIND("(",A180)+1,LEN(A180)),FIND(")",MID(A180,FIND("(",A180)+1,LEN(A180)))-1)</f>
        <v>FF</v>
      </c>
      <c r="Z180" t="str">
        <f t="shared" ref="Z180" si="157">Y181</f>
        <v>Elected</v>
      </c>
    </row>
    <row r="181" spans="1:26" x14ac:dyDescent="0.35">
      <c r="A181" s="291" t="s">
        <v>0</v>
      </c>
      <c r="B181" s="291" t="s">
        <v>0</v>
      </c>
      <c r="C181" s="293">
        <v>1766</v>
      </c>
      <c r="D181" s="2">
        <v>1777</v>
      </c>
      <c r="E181" s="2">
        <v>1788</v>
      </c>
      <c r="F181" s="2">
        <v>1812</v>
      </c>
      <c r="G181" s="2">
        <v>1818</v>
      </c>
      <c r="H181" s="2">
        <v>1865</v>
      </c>
      <c r="I181" s="2">
        <v>1884</v>
      </c>
      <c r="J181" s="2">
        <v>2213</v>
      </c>
      <c r="K181" s="2">
        <v>2095</v>
      </c>
      <c r="Y181" t="str">
        <f t="shared" ref="Y181" si="158">IF(EXACT(A180,UPPER(A180)),"Elected","Excluded")</f>
        <v>Elected</v>
      </c>
    </row>
    <row r="182" spans="1:26" x14ac:dyDescent="0.35">
      <c r="A182" s="291" t="s">
        <v>1114</v>
      </c>
      <c r="B182" s="291" t="s">
        <v>33</v>
      </c>
      <c r="C182" s="293">
        <v>1371</v>
      </c>
      <c r="D182" s="1">
        <v>45</v>
      </c>
      <c r="E182" s="1">
        <v>30</v>
      </c>
      <c r="F182" s="1">
        <v>38</v>
      </c>
      <c r="G182" s="1">
        <v>16</v>
      </c>
      <c r="H182" s="1">
        <v>24</v>
      </c>
      <c r="I182" s="1">
        <v>121</v>
      </c>
      <c r="J182" s="1">
        <v>80</v>
      </c>
      <c r="K182" s="1">
        <v>59</v>
      </c>
      <c r="X182" t="str">
        <f t="shared" ref="X182" si="159">LEFT(MID(A182,FIND("(",A182)+1,LEN(A182)),FIND(")",MID(A182,FIND("(",A182)+1,LEN(A182)))-1)</f>
        <v>FF</v>
      </c>
      <c r="Z182" t="str">
        <f t="shared" ref="Z182" si="160">Y183</f>
        <v>Elected</v>
      </c>
    </row>
    <row r="183" spans="1:26" x14ac:dyDescent="0.35">
      <c r="A183" s="291" t="s">
        <v>0</v>
      </c>
      <c r="B183" s="291" t="s">
        <v>0</v>
      </c>
      <c r="C183" s="293">
        <v>1371</v>
      </c>
      <c r="D183" s="2">
        <v>1416</v>
      </c>
      <c r="E183" s="2">
        <v>1446</v>
      </c>
      <c r="F183" s="2">
        <v>1484</v>
      </c>
      <c r="G183" s="2">
        <v>1500</v>
      </c>
      <c r="H183" s="2">
        <v>1524</v>
      </c>
      <c r="I183" s="2">
        <v>1645</v>
      </c>
      <c r="J183" s="2">
        <v>1725</v>
      </c>
      <c r="K183" s="2">
        <v>1784</v>
      </c>
      <c r="Y183" t="str">
        <f t="shared" ref="Y183" si="161">IF(EXACT(A182,UPPER(A182)),"Elected","Excluded")</f>
        <v>Elected</v>
      </c>
    </row>
    <row r="184" spans="1:26" x14ac:dyDescent="0.35">
      <c r="A184" s="291" t="s">
        <v>3103</v>
      </c>
      <c r="B184" s="291" t="s">
        <v>33</v>
      </c>
      <c r="C184" s="293">
        <v>2223</v>
      </c>
      <c r="D184" s="1">
        <v>0</v>
      </c>
      <c r="E184" s="1">
        <v>-128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X184" t="str">
        <f t="shared" ref="X184" si="162">LEFT(MID(A184,FIND("(",A184)+1,LEN(A184)),FIND(")",MID(A184,FIND("(",A184)+1,LEN(A184)))-1)</f>
        <v>NON-P</v>
      </c>
      <c r="Z184" t="str">
        <f t="shared" ref="Z184" si="163">Y185</f>
        <v>Elected</v>
      </c>
    </row>
    <row r="185" spans="1:26" x14ac:dyDescent="0.35">
      <c r="A185" s="291" t="s">
        <v>0</v>
      </c>
      <c r="B185" s="291" t="s">
        <v>0</v>
      </c>
      <c r="C185" s="293">
        <v>2223</v>
      </c>
      <c r="D185" s="2">
        <v>2223</v>
      </c>
      <c r="E185" s="2">
        <v>2095</v>
      </c>
      <c r="F185" s="2">
        <v>2095</v>
      </c>
      <c r="G185" s="2">
        <v>2095</v>
      </c>
      <c r="H185" s="2">
        <v>2095</v>
      </c>
      <c r="I185" s="2">
        <v>2095</v>
      </c>
      <c r="J185" s="2">
        <v>2095</v>
      </c>
      <c r="K185" s="2">
        <v>2095</v>
      </c>
      <c r="Y185" t="str">
        <f t="shared" ref="Y185" si="164">IF(EXACT(A184,UPPER(A184)),"Elected","Excluded")</f>
        <v>Elected</v>
      </c>
    </row>
    <row r="186" spans="1:26" x14ac:dyDescent="0.35">
      <c r="A186" s="291" t="s">
        <v>3104</v>
      </c>
      <c r="B186" s="291" t="s">
        <v>33</v>
      </c>
      <c r="C186" s="293">
        <v>414</v>
      </c>
      <c r="D186" s="1">
        <v>6</v>
      </c>
      <c r="E186" s="1">
        <v>20</v>
      </c>
      <c r="F186" s="1">
        <v>41</v>
      </c>
      <c r="G186" s="1">
        <v>5</v>
      </c>
      <c r="H186" s="1">
        <v>14</v>
      </c>
      <c r="I186" s="1">
        <v>-500</v>
      </c>
      <c r="J186" s="1">
        <v>0</v>
      </c>
      <c r="K186" s="1">
        <v>0</v>
      </c>
      <c r="X186" t="str">
        <f t="shared" ref="X186" si="165">LEFT(MID(A186,FIND("(",A186)+1,LEN(A186)),FIND(")",MID(A186,FIND("(",A186)+1,LEN(A186)))-1)</f>
        <v>NON-P</v>
      </c>
      <c r="Z186" t="str">
        <f t="shared" ref="Z186" si="166">Y187</f>
        <v>Excluded</v>
      </c>
    </row>
    <row r="187" spans="1:26" x14ac:dyDescent="0.35">
      <c r="A187" s="291" t="s">
        <v>0</v>
      </c>
      <c r="B187" s="291" t="s">
        <v>0</v>
      </c>
      <c r="C187" s="293">
        <v>414</v>
      </c>
      <c r="D187" s="2">
        <v>420</v>
      </c>
      <c r="E187" s="2">
        <v>440</v>
      </c>
      <c r="F187" s="2">
        <v>481</v>
      </c>
      <c r="G187" s="2">
        <v>486</v>
      </c>
      <c r="H187" s="2">
        <v>500</v>
      </c>
      <c r="I187" s="2">
        <v>0</v>
      </c>
      <c r="J187" s="2">
        <v>0</v>
      </c>
      <c r="K187" s="2">
        <v>0</v>
      </c>
      <c r="Y187" t="str">
        <f t="shared" ref="Y187" si="167">IF(EXACT(A186,UPPER(A186)),"Elected","Excluded")</f>
        <v>Excluded</v>
      </c>
    </row>
    <row r="188" spans="1:26" x14ac:dyDescent="0.35">
      <c r="A188" s="291" t="s">
        <v>1115</v>
      </c>
      <c r="B188" s="291" t="s">
        <v>31</v>
      </c>
      <c r="C188" s="293">
        <v>110</v>
      </c>
      <c r="D188" s="1">
        <v>3</v>
      </c>
      <c r="E188" s="1">
        <v>4</v>
      </c>
      <c r="F188" s="1">
        <v>-117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X188" t="str">
        <f t="shared" ref="X188" si="168">LEFT(MID(A188,FIND("(",A188)+1,LEN(A188)),FIND(")",MID(A188,FIND("(",A188)+1,LEN(A188)))-1)</f>
        <v>PAW</v>
      </c>
      <c r="Z188" t="str">
        <f t="shared" ref="Z188" si="169">Y189</f>
        <v>Excluded</v>
      </c>
    </row>
    <row r="189" spans="1:26" x14ac:dyDescent="0.35">
      <c r="A189" s="291" t="s">
        <v>0</v>
      </c>
      <c r="B189" s="291" t="s">
        <v>0</v>
      </c>
      <c r="C189" s="293">
        <v>110</v>
      </c>
      <c r="D189" s="2">
        <v>113</v>
      </c>
      <c r="E189" s="2">
        <v>117</v>
      </c>
      <c r="F189" s="2">
        <v>0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Y189" t="str">
        <f t="shared" ref="Y189" si="170">IF(EXACT(A188,UPPER(A188)),"Elected","Excluded")</f>
        <v>Excluded</v>
      </c>
    </row>
    <row r="190" spans="1:26" x14ac:dyDescent="0.35">
      <c r="A190" s="291" t="s">
        <v>47</v>
      </c>
      <c r="B190" s="291" t="s">
        <v>0</v>
      </c>
      <c r="C190" s="292">
        <v>0</v>
      </c>
      <c r="D190" s="1">
        <f>(D166+D168+D170+D172+D174+D176+D178+D180+D182+D184+D186+D188)*(-1)</f>
        <v>0</v>
      </c>
      <c r="E190" s="1">
        <f t="shared" ref="E190:K190" si="171">(E166+E168+E170+E172+E174+E176+E178+E180+E182+E184+E186+E188)*(-1)</f>
        <v>0</v>
      </c>
      <c r="F190" s="1">
        <f t="shared" si="171"/>
        <v>67</v>
      </c>
      <c r="G190" s="1">
        <f t="shared" si="171"/>
        <v>0</v>
      </c>
      <c r="H190" s="1">
        <f t="shared" si="171"/>
        <v>47</v>
      </c>
      <c r="I190" s="1">
        <f t="shared" si="171"/>
        <v>187</v>
      </c>
      <c r="J190" s="1">
        <f t="shared" si="171"/>
        <v>463</v>
      </c>
      <c r="K190" s="1">
        <f t="shared" si="171"/>
        <v>0</v>
      </c>
    </row>
    <row r="191" spans="1:26" x14ac:dyDescent="0.35">
      <c r="A191" s="291" t="s">
        <v>0</v>
      </c>
      <c r="B191" s="291" t="s">
        <v>0</v>
      </c>
      <c r="C191" s="293">
        <v>0</v>
      </c>
      <c r="D191" s="2">
        <v>0</v>
      </c>
      <c r="E191" s="2">
        <v>0</v>
      </c>
      <c r="F191" s="2">
        <v>67</v>
      </c>
      <c r="G191" s="2">
        <v>67</v>
      </c>
      <c r="H191" s="2">
        <v>114</v>
      </c>
      <c r="I191" s="2">
        <v>301</v>
      </c>
      <c r="J191" s="2">
        <v>764</v>
      </c>
      <c r="K191" s="2">
        <v>764</v>
      </c>
    </row>
    <row r="192" spans="1:26" x14ac:dyDescent="0.35">
      <c r="A192" t="s">
        <v>48</v>
      </c>
      <c r="B192" t="s">
        <v>0</v>
      </c>
      <c r="C192" s="2">
        <v>14660</v>
      </c>
      <c r="D192" s="2">
        <v>14660</v>
      </c>
      <c r="E192" s="2">
        <v>14660</v>
      </c>
      <c r="F192" s="2">
        <v>14660</v>
      </c>
      <c r="G192" s="2">
        <v>14660</v>
      </c>
      <c r="H192" s="2">
        <v>14660</v>
      </c>
      <c r="I192" s="2">
        <v>14660</v>
      </c>
      <c r="J192" s="2">
        <v>14660</v>
      </c>
      <c r="K192" s="2">
        <v>14660</v>
      </c>
    </row>
    <row r="196" spans="1:37" x14ac:dyDescent="0.35">
      <c r="A196" t="s">
        <v>0</v>
      </c>
      <c r="B196" t="s">
        <v>0</v>
      </c>
      <c r="C196" t="s">
        <v>0</v>
      </c>
      <c r="D196" t="s">
        <v>0</v>
      </c>
      <c r="E196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</row>
    <row r="197" spans="1:37" x14ac:dyDescent="0.35">
      <c r="A197" t="s">
        <v>0</v>
      </c>
      <c r="B197" t="s">
        <v>0</v>
      </c>
      <c r="C197" t="s">
        <v>0</v>
      </c>
      <c r="D197" t="s">
        <v>0</v>
      </c>
      <c r="E197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</row>
    <row r="198" spans="1:37" x14ac:dyDescent="0.35">
      <c r="A198" t="s">
        <v>0</v>
      </c>
      <c r="B198" t="s">
        <v>0</v>
      </c>
      <c r="C198" t="s">
        <v>0</v>
      </c>
      <c r="D198" t="s">
        <v>0</v>
      </c>
      <c r="E198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</row>
    <row r="199" spans="1:37" x14ac:dyDescent="0.35">
      <c r="A199" t="s">
        <v>0</v>
      </c>
      <c r="B199" t="s">
        <v>0</v>
      </c>
      <c r="C199" t="s">
        <v>0</v>
      </c>
      <c r="D199" t="s">
        <v>0</v>
      </c>
      <c r="E199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</row>
    <row r="200" spans="1:37" x14ac:dyDescent="0.35">
      <c r="A200" t="s">
        <v>0</v>
      </c>
      <c r="B200" t="s">
        <v>0</v>
      </c>
      <c r="C200" t="s">
        <v>0</v>
      </c>
      <c r="D200" t="s">
        <v>0</v>
      </c>
      <c r="E200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</row>
    <row r="201" spans="1:37" x14ac:dyDescent="0.35">
      <c r="A201" t="s">
        <v>0</v>
      </c>
      <c r="B201" t="s">
        <v>0</v>
      </c>
      <c r="C201" t="s">
        <v>0</v>
      </c>
      <c r="D201" t="s">
        <v>0</v>
      </c>
      <c r="E201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</row>
    <row r="202" spans="1:37" x14ac:dyDescent="0.35">
      <c r="A202" t="s">
        <v>0</v>
      </c>
      <c r="B202" t="s">
        <v>0</v>
      </c>
      <c r="C202" t="s">
        <v>0</v>
      </c>
      <c r="D202" t="s">
        <v>0</v>
      </c>
      <c r="E202" t="s">
        <v>0</v>
      </c>
      <c r="F202" t="s">
        <v>0</v>
      </c>
      <c r="G202" t="s">
        <v>0</v>
      </c>
      <c r="H202" t="s">
        <v>0</v>
      </c>
      <c r="I202" t="s">
        <v>0</v>
      </c>
      <c r="J202" t="s">
        <v>0</v>
      </c>
      <c r="K202" t="s">
        <v>0</v>
      </c>
      <c r="L202" t="s">
        <v>0</v>
      </c>
      <c r="M202" t="s">
        <v>0</v>
      </c>
      <c r="N202" t="s">
        <v>0</v>
      </c>
      <c r="O202" t="s">
        <v>0</v>
      </c>
      <c r="P202" t="s">
        <v>0</v>
      </c>
    </row>
    <row r="203" spans="1:37" x14ac:dyDescent="0.35">
      <c r="A203" s="291" t="s">
        <v>264</v>
      </c>
      <c r="B203" s="291" t="s">
        <v>2</v>
      </c>
      <c r="C203" s="291" t="s">
        <v>3</v>
      </c>
      <c r="D203" t="s">
        <v>4</v>
      </c>
      <c r="E203" t="s">
        <v>5</v>
      </c>
      <c r="F203" t="s">
        <v>6</v>
      </c>
      <c r="G203" t="s">
        <v>7</v>
      </c>
      <c r="H203" t="s">
        <v>8</v>
      </c>
      <c r="I203" t="s">
        <v>9</v>
      </c>
      <c r="J203" t="s">
        <v>10</v>
      </c>
      <c r="K203" t="s">
        <v>11</v>
      </c>
      <c r="L203" t="s">
        <v>12</v>
      </c>
      <c r="M203" t="s">
        <v>13</v>
      </c>
      <c r="N203" t="s">
        <v>14</v>
      </c>
      <c r="O203" t="s">
        <v>15</v>
      </c>
      <c r="P203" t="s">
        <v>16</v>
      </c>
    </row>
    <row r="204" spans="1:37" x14ac:dyDescent="0.35">
      <c r="A204" s="291" t="s">
        <v>0</v>
      </c>
      <c r="B204" s="291" t="s">
        <v>0</v>
      </c>
      <c r="C204" s="291" t="s">
        <v>17</v>
      </c>
      <c r="D204" t="s">
        <v>1116</v>
      </c>
      <c r="E204" t="s">
        <v>1117</v>
      </c>
      <c r="F204" t="s">
        <v>1118</v>
      </c>
      <c r="G204" t="s">
        <v>1119</v>
      </c>
      <c r="H204" t="s">
        <v>1120</v>
      </c>
      <c r="I204" t="s">
        <v>1121</v>
      </c>
      <c r="J204" t="s">
        <v>1122</v>
      </c>
      <c r="K204" t="s">
        <v>1123</v>
      </c>
      <c r="L204" t="s">
        <v>1124</v>
      </c>
      <c r="M204" t="s">
        <v>1125</v>
      </c>
      <c r="N204" t="s">
        <v>1126</v>
      </c>
      <c r="O204" t="s">
        <v>116</v>
      </c>
      <c r="P204" t="s">
        <v>1127</v>
      </c>
      <c r="AB204" t="s">
        <v>2526</v>
      </c>
      <c r="AC204" t="s">
        <v>2525</v>
      </c>
      <c r="AD204" t="s">
        <v>2524</v>
      </c>
      <c r="AE204" t="s">
        <v>2523</v>
      </c>
      <c r="AF204" t="s">
        <v>759</v>
      </c>
      <c r="AG204" t="s">
        <v>2522</v>
      </c>
      <c r="AH204" t="s">
        <v>2521</v>
      </c>
      <c r="AI204" t="s">
        <v>2520</v>
      </c>
      <c r="AJ204" t="s">
        <v>2519</v>
      </c>
      <c r="AK204" t="s">
        <v>2518</v>
      </c>
    </row>
    <row r="205" spans="1:37" x14ac:dyDescent="0.35">
      <c r="A205" s="291" t="s">
        <v>3105</v>
      </c>
      <c r="B205" s="291" t="s">
        <v>33</v>
      </c>
      <c r="C205" s="293">
        <v>27</v>
      </c>
      <c r="D205" s="1">
        <v>0</v>
      </c>
      <c r="E205" s="1">
        <v>-27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X205" t="str">
        <f>LEFT(MID(A205,FIND("(",A205)+1,LEN(A205)),FIND(")",MID(A205,FIND("(",A205)+1,LEN(A205)))-1)</f>
        <v>NON-P</v>
      </c>
      <c r="Z205" t="str">
        <f>Y206</f>
        <v>Excluded</v>
      </c>
      <c r="AB205">
        <v>7</v>
      </c>
      <c r="AC205" s="238">
        <v>26411</v>
      </c>
      <c r="AD205" s="238">
        <f>AH205+AF205</f>
        <v>13662</v>
      </c>
      <c r="AE205" s="227">
        <f>SUM(AD205/AC205*100)</f>
        <v>51.728446480633075</v>
      </c>
      <c r="AF205">
        <v>161</v>
      </c>
      <c r="AG205" s="227">
        <f>SUM(AF205/AC205*100)</f>
        <v>0.60959448714550757</v>
      </c>
      <c r="AH205" s="238">
        <v>13501</v>
      </c>
      <c r="AI205">
        <v>17</v>
      </c>
      <c r="AJ205">
        <v>5</v>
      </c>
      <c r="AK205" s="227">
        <f>SUM(AJ205/AI205*100)</f>
        <v>29.411764705882355</v>
      </c>
    </row>
    <row r="206" spans="1:37" x14ac:dyDescent="0.35">
      <c r="A206" s="291" t="s">
        <v>0</v>
      </c>
      <c r="B206" s="291" t="s">
        <v>0</v>
      </c>
      <c r="C206" s="293">
        <v>27</v>
      </c>
      <c r="D206" s="2">
        <v>27</v>
      </c>
      <c r="E206" s="2">
        <v>0</v>
      </c>
      <c r="F206" s="2">
        <v>0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  <c r="Y206" t="str">
        <f>IF(EXACT(A205,UPPER(A205)),"Elected","Excluded")</f>
        <v>Excluded</v>
      </c>
    </row>
    <row r="207" spans="1:37" x14ac:dyDescent="0.35">
      <c r="A207" s="291" t="s">
        <v>1128</v>
      </c>
      <c r="B207" s="291" t="s">
        <v>31</v>
      </c>
      <c r="C207" s="293">
        <v>804</v>
      </c>
      <c r="D207" s="1">
        <v>36</v>
      </c>
      <c r="E207" s="1">
        <v>19</v>
      </c>
      <c r="F207" s="1">
        <v>6</v>
      </c>
      <c r="G207" s="1">
        <v>7</v>
      </c>
      <c r="H207" s="1">
        <v>30</v>
      </c>
      <c r="I207" s="1">
        <v>20</v>
      </c>
      <c r="J207" s="1">
        <v>1</v>
      </c>
      <c r="K207" s="1">
        <v>277</v>
      </c>
      <c r="L207" s="1">
        <v>213</v>
      </c>
      <c r="M207" s="1">
        <v>6</v>
      </c>
      <c r="N207" s="1">
        <v>61</v>
      </c>
      <c r="O207" s="1">
        <v>38</v>
      </c>
      <c r="P207" s="1">
        <v>9</v>
      </c>
      <c r="X207" t="str">
        <f t="shared" ref="X207" si="172">LEFT(MID(A207,FIND("(",A207)+1,LEN(A207)),FIND(")",MID(A207,FIND("(",A207)+1,LEN(A207)))-1)</f>
        <v>FG</v>
      </c>
      <c r="Z207" t="str">
        <f>Y208</f>
        <v>Elected</v>
      </c>
      <c r="AC207" t="s">
        <v>3692</v>
      </c>
      <c r="AD207" t="s">
        <v>3693</v>
      </c>
    </row>
    <row r="208" spans="1:37" x14ac:dyDescent="0.35">
      <c r="A208" s="291" t="s">
        <v>0</v>
      </c>
      <c r="B208" s="291" t="s">
        <v>0</v>
      </c>
      <c r="C208" s="293">
        <v>804</v>
      </c>
      <c r="D208" s="2">
        <v>840</v>
      </c>
      <c r="E208" s="2">
        <v>859</v>
      </c>
      <c r="F208" s="2">
        <v>865</v>
      </c>
      <c r="G208" s="2">
        <v>872</v>
      </c>
      <c r="H208" s="2">
        <v>902</v>
      </c>
      <c r="I208" s="2">
        <v>922</v>
      </c>
      <c r="J208" s="2">
        <v>923</v>
      </c>
      <c r="K208" s="2">
        <v>1200</v>
      </c>
      <c r="L208" s="2">
        <v>1413</v>
      </c>
      <c r="M208" s="2">
        <v>1419</v>
      </c>
      <c r="N208" s="2">
        <v>1480</v>
      </c>
      <c r="O208" s="2">
        <v>1518</v>
      </c>
      <c r="P208" s="2">
        <v>1527</v>
      </c>
      <c r="Y208" t="str">
        <f t="shared" ref="Y208" si="173">IF(EXACT(A207,UPPER(A207)),"Elected","Excluded")</f>
        <v>Elected</v>
      </c>
      <c r="AC208">
        <v>5</v>
      </c>
      <c r="AD208">
        <v>4</v>
      </c>
    </row>
    <row r="209" spans="1:26" x14ac:dyDescent="0.35">
      <c r="A209" s="291" t="s">
        <v>1129</v>
      </c>
      <c r="B209" s="291" t="s">
        <v>33</v>
      </c>
      <c r="C209" s="293">
        <v>1048</v>
      </c>
      <c r="D209" s="1">
        <v>15</v>
      </c>
      <c r="E209" s="1">
        <v>12</v>
      </c>
      <c r="F209" s="1">
        <v>16</v>
      </c>
      <c r="G209" s="1">
        <v>67</v>
      </c>
      <c r="H209" s="1">
        <v>58</v>
      </c>
      <c r="I209" s="1">
        <v>45</v>
      </c>
      <c r="J209" s="1">
        <v>10</v>
      </c>
      <c r="K209" s="1">
        <v>47</v>
      </c>
      <c r="L209" s="1">
        <v>120</v>
      </c>
      <c r="M209" s="1">
        <v>5</v>
      </c>
      <c r="N209" s="1">
        <v>494</v>
      </c>
      <c r="O209" s="1">
        <v>-249</v>
      </c>
      <c r="P209" s="1">
        <v>0</v>
      </c>
      <c r="X209" t="str">
        <f t="shared" ref="X209" si="174">LEFT(MID(A209,FIND("(",A209)+1,LEN(A209)),FIND(")",MID(A209,FIND("(",A209)+1,LEN(A209)))-1)</f>
        <v>SF</v>
      </c>
      <c r="Z209" t="str">
        <f t="shared" ref="Z209" si="175">Y210</f>
        <v>Elected</v>
      </c>
    </row>
    <row r="210" spans="1:26" x14ac:dyDescent="0.35">
      <c r="A210" s="291" t="s">
        <v>0</v>
      </c>
      <c r="B210" s="291" t="s">
        <v>0</v>
      </c>
      <c r="C210" s="293">
        <v>1048</v>
      </c>
      <c r="D210" s="2">
        <v>1063</v>
      </c>
      <c r="E210" s="2">
        <v>1075</v>
      </c>
      <c r="F210" s="2">
        <v>1091</v>
      </c>
      <c r="G210" s="2">
        <v>1158</v>
      </c>
      <c r="H210" s="2">
        <v>1216</v>
      </c>
      <c r="I210" s="2">
        <v>1261</v>
      </c>
      <c r="J210" s="2">
        <v>1271</v>
      </c>
      <c r="K210" s="2">
        <v>1318</v>
      </c>
      <c r="L210" s="2">
        <v>1438</v>
      </c>
      <c r="M210" s="2">
        <v>1443</v>
      </c>
      <c r="N210" s="2">
        <v>1937</v>
      </c>
      <c r="O210" s="2">
        <v>1688</v>
      </c>
      <c r="P210" s="2">
        <v>1688</v>
      </c>
      <c r="Y210" t="str">
        <f t="shared" ref="Y210" si="176">IF(EXACT(A209,UPPER(A209)),"Elected","Excluded")</f>
        <v>Elected</v>
      </c>
    </row>
    <row r="211" spans="1:26" x14ac:dyDescent="0.35">
      <c r="A211" s="291" t="s">
        <v>1130</v>
      </c>
      <c r="B211" s="291" t="s">
        <v>31</v>
      </c>
      <c r="C211" s="293">
        <v>687</v>
      </c>
      <c r="D211" s="1">
        <v>25</v>
      </c>
      <c r="E211" s="1">
        <v>9</v>
      </c>
      <c r="F211" s="1">
        <v>3</v>
      </c>
      <c r="G211" s="1">
        <v>18</v>
      </c>
      <c r="H211" s="1">
        <v>39</v>
      </c>
      <c r="I211" s="1">
        <v>11</v>
      </c>
      <c r="J211" s="1">
        <v>1</v>
      </c>
      <c r="K211" s="1">
        <v>-793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X211" t="str">
        <f t="shared" ref="X211" si="177">LEFT(MID(A211,FIND("(",A211)+1,LEN(A211)),FIND(")",MID(A211,FIND("(",A211)+1,LEN(A211)))-1)</f>
        <v>FG</v>
      </c>
      <c r="Z211" t="str">
        <f t="shared" ref="Z211" si="178">Y212</f>
        <v>Excluded</v>
      </c>
    </row>
    <row r="212" spans="1:26" x14ac:dyDescent="0.35">
      <c r="A212" s="291" t="s">
        <v>0</v>
      </c>
      <c r="B212" s="291" t="s">
        <v>0</v>
      </c>
      <c r="C212" s="293">
        <v>687</v>
      </c>
      <c r="D212" s="2">
        <v>712</v>
      </c>
      <c r="E212" s="2">
        <v>721</v>
      </c>
      <c r="F212" s="2">
        <v>724</v>
      </c>
      <c r="G212" s="2">
        <v>742</v>
      </c>
      <c r="H212" s="2">
        <v>781</v>
      </c>
      <c r="I212" s="2">
        <v>792</v>
      </c>
      <c r="J212" s="2">
        <v>793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Y212" t="str">
        <f t="shared" ref="Y212" si="179">IF(EXACT(A211,UPPER(A211)),"Elected","Excluded")</f>
        <v>Excluded</v>
      </c>
    </row>
    <row r="213" spans="1:26" x14ac:dyDescent="0.35">
      <c r="A213" s="291" t="s">
        <v>3083</v>
      </c>
      <c r="B213" s="291" t="s">
        <v>33</v>
      </c>
      <c r="C213" s="293">
        <v>651</v>
      </c>
      <c r="D213" s="1">
        <v>14</v>
      </c>
      <c r="E213" s="1">
        <v>15</v>
      </c>
      <c r="F213" s="1">
        <v>7</v>
      </c>
      <c r="G213" s="1">
        <v>15</v>
      </c>
      <c r="H213" s="1">
        <v>122</v>
      </c>
      <c r="I213" s="1">
        <v>13</v>
      </c>
      <c r="J213" s="1">
        <v>1</v>
      </c>
      <c r="K213" s="1">
        <v>61</v>
      </c>
      <c r="L213" s="1">
        <v>-899</v>
      </c>
      <c r="M213" s="1">
        <v>0</v>
      </c>
      <c r="N213" s="1">
        <v>0</v>
      </c>
      <c r="O213" s="1">
        <v>0</v>
      </c>
      <c r="P213" s="1">
        <v>0</v>
      </c>
      <c r="X213" t="str">
        <f t="shared" ref="X213" si="180">LEFT(MID(A213,FIND("(",A213)+1,LEN(A213)),FIND(")",MID(A213,FIND("(",A213)+1,LEN(A213)))-1)</f>
        <v>GRN</v>
      </c>
      <c r="Z213" t="str">
        <f>Y214</f>
        <v>Excluded</v>
      </c>
    </row>
    <row r="214" spans="1:26" x14ac:dyDescent="0.35">
      <c r="A214" s="291" t="s">
        <v>0</v>
      </c>
      <c r="B214" s="291" t="s">
        <v>0</v>
      </c>
      <c r="C214" s="293">
        <v>651</v>
      </c>
      <c r="D214" s="2">
        <v>665</v>
      </c>
      <c r="E214" s="2">
        <v>680</v>
      </c>
      <c r="F214" s="2">
        <v>687</v>
      </c>
      <c r="G214" s="2">
        <v>702</v>
      </c>
      <c r="H214" s="2">
        <v>824</v>
      </c>
      <c r="I214" s="2">
        <v>837</v>
      </c>
      <c r="J214" s="2">
        <v>838</v>
      </c>
      <c r="K214" s="2">
        <v>899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Y214" t="str">
        <f t="shared" ref="Y214" si="181">IF(EXACT(A213,UPPER(A213)),"Elected","Excluded")</f>
        <v>Excluded</v>
      </c>
    </row>
    <row r="215" spans="1:26" x14ac:dyDescent="0.35">
      <c r="A215" s="291" t="s">
        <v>1131</v>
      </c>
      <c r="B215" s="291" t="s">
        <v>31</v>
      </c>
      <c r="C215" s="293">
        <v>1560</v>
      </c>
      <c r="D215" s="1">
        <v>32</v>
      </c>
      <c r="E215" s="1">
        <v>20</v>
      </c>
      <c r="F215" s="1">
        <v>15</v>
      </c>
      <c r="G215" s="1">
        <v>96</v>
      </c>
      <c r="H215" s="1">
        <v>0</v>
      </c>
      <c r="I215" s="1">
        <v>0</v>
      </c>
      <c r="J215" s="1">
        <v>-35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X215" t="str">
        <f t="shared" ref="X215" si="182">LEFT(MID(A215,FIND("(",A215)+1,LEN(A215)),FIND(")",MID(A215,FIND("(",A215)+1,LEN(A215)))-1)</f>
        <v>SF</v>
      </c>
      <c r="Z215" t="str">
        <f t="shared" ref="Z215" si="183">Y216</f>
        <v>Elected</v>
      </c>
    </row>
    <row r="216" spans="1:26" x14ac:dyDescent="0.35">
      <c r="A216" s="291" t="s">
        <v>0</v>
      </c>
      <c r="B216" s="291" t="s">
        <v>0</v>
      </c>
      <c r="C216" s="293">
        <v>1560</v>
      </c>
      <c r="D216" s="2">
        <v>1592</v>
      </c>
      <c r="E216" s="2">
        <v>1612</v>
      </c>
      <c r="F216" s="2">
        <v>1627</v>
      </c>
      <c r="G216" s="2">
        <v>1723</v>
      </c>
      <c r="H216" s="2">
        <v>1723</v>
      </c>
      <c r="I216" s="2">
        <v>1723</v>
      </c>
      <c r="J216" s="2">
        <v>1688</v>
      </c>
      <c r="K216" s="2">
        <v>1688</v>
      </c>
      <c r="L216" s="2">
        <v>1688</v>
      </c>
      <c r="M216" s="2">
        <v>1688</v>
      </c>
      <c r="N216" s="2">
        <v>1688</v>
      </c>
      <c r="O216" s="2">
        <v>1688</v>
      </c>
      <c r="P216" s="2">
        <v>1688</v>
      </c>
      <c r="Y216" t="str">
        <f t="shared" ref="Y216" si="184">IF(EXACT(A215,UPPER(A215)),"Elected","Excluded")</f>
        <v>Elected</v>
      </c>
    </row>
    <row r="217" spans="1:26" x14ac:dyDescent="0.35">
      <c r="A217" s="291" t="s">
        <v>1132</v>
      </c>
      <c r="B217" s="291" t="s">
        <v>33</v>
      </c>
      <c r="C217" s="293">
        <v>714</v>
      </c>
      <c r="D217" s="1">
        <v>16</v>
      </c>
      <c r="E217" s="1">
        <v>5</v>
      </c>
      <c r="F217" s="1">
        <v>3</v>
      </c>
      <c r="G217" s="1">
        <v>76</v>
      </c>
      <c r="H217" s="1">
        <v>36</v>
      </c>
      <c r="I217" s="1">
        <v>30</v>
      </c>
      <c r="J217" s="1">
        <v>18</v>
      </c>
      <c r="K217" s="1">
        <v>73</v>
      </c>
      <c r="L217" s="1">
        <v>80</v>
      </c>
      <c r="M217" s="1">
        <v>3</v>
      </c>
      <c r="N217" s="1">
        <v>-1054</v>
      </c>
      <c r="O217" s="1">
        <v>0</v>
      </c>
      <c r="P217" s="1">
        <v>0</v>
      </c>
      <c r="X217" t="str">
        <f t="shared" ref="X217" si="185">LEFT(MID(A217,FIND("(",A217)+1,LEN(A217)),FIND(")",MID(A217,FIND("(",A217)+1,LEN(A217)))-1)</f>
        <v>SF</v>
      </c>
      <c r="Z217" t="str">
        <f t="shared" ref="Z217" si="186">Y218</f>
        <v>Excluded</v>
      </c>
    </row>
    <row r="218" spans="1:26" x14ac:dyDescent="0.35">
      <c r="A218" s="291" t="s">
        <v>0</v>
      </c>
      <c r="B218" s="291" t="s">
        <v>0</v>
      </c>
      <c r="C218" s="293">
        <v>714</v>
      </c>
      <c r="D218" s="2">
        <v>730</v>
      </c>
      <c r="E218" s="2">
        <v>735</v>
      </c>
      <c r="F218" s="2">
        <v>738</v>
      </c>
      <c r="G218" s="2">
        <v>814</v>
      </c>
      <c r="H218" s="2">
        <v>850</v>
      </c>
      <c r="I218" s="2">
        <v>880</v>
      </c>
      <c r="J218" s="2">
        <v>898</v>
      </c>
      <c r="K218" s="2">
        <v>971</v>
      </c>
      <c r="L218" s="2">
        <v>1051</v>
      </c>
      <c r="M218" s="2">
        <v>1054</v>
      </c>
      <c r="N218" s="2">
        <v>0</v>
      </c>
      <c r="O218" s="2">
        <v>0</v>
      </c>
      <c r="P218" s="2">
        <v>0</v>
      </c>
      <c r="Y218" t="str">
        <f t="shared" ref="Y218" si="187">IF(EXACT(A217,UPPER(A217)),"Elected","Excluded")</f>
        <v>Excluded</v>
      </c>
    </row>
    <row r="219" spans="1:26" x14ac:dyDescent="0.35">
      <c r="A219" s="291" t="s">
        <v>1133</v>
      </c>
      <c r="B219" s="291" t="s">
        <v>33</v>
      </c>
      <c r="C219" s="293">
        <v>366</v>
      </c>
      <c r="D219" s="1">
        <v>4</v>
      </c>
      <c r="E219" s="1">
        <v>7</v>
      </c>
      <c r="F219" s="1">
        <v>9</v>
      </c>
      <c r="G219" s="1">
        <v>-386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X219" t="str">
        <f t="shared" ref="X219" si="188">LEFT(MID(A219,FIND("(",A219)+1,LEN(A219)),FIND(")",MID(A219,FIND("(",A219)+1,LEN(A219)))-1)</f>
        <v>SF</v>
      </c>
      <c r="Z219" t="str">
        <f t="shared" ref="Z219" si="189">Y220</f>
        <v>Excluded</v>
      </c>
    </row>
    <row r="220" spans="1:26" x14ac:dyDescent="0.35">
      <c r="A220" s="291" t="s">
        <v>0</v>
      </c>
      <c r="B220" s="291" t="s">
        <v>0</v>
      </c>
      <c r="C220" s="293">
        <v>366</v>
      </c>
      <c r="D220" s="2">
        <v>370</v>
      </c>
      <c r="E220" s="2">
        <v>377</v>
      </c>
      <c r="F220" s="2">
        <v>386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Y220" t="str">
        <f t="shared" ref="Y220" si="190">IF(EXACT(A219,UPPER(A219)),"Elected","Excluded")</f>
        <v>Excluded</v>
      </c>
    </row>
    <row r="221" spans="1:26" x14ac:dyDescent="0.35">
      <c r="A221" s="291" t="s">
        <v>3106</v>
      </c>
      <c r="B221" s="291" t="s">
        <v>33</v>
      </c>
      <c r="C221" s="293">
        <v>1057</v>
      </c>
      <c r="D221" s="1">
        <v>31</v>
      </c>
      <c r="E221" s="1">
        <v>9</v>
      </c>
      <c r="F221" s="1">
        <v>22</v>
      </c>
      <c r="G221" s="1">
        <v>41</v>
      </c>
      <c r="H221" s="1">
        <v>33</v>
      </c>
      <c r="I221" s="1">
        <v>130</v>
      </c>
      <c r="J221" s="1">
        <v>2</v>
      </c>
      <c r="K221" s="1">
        <v>103</v>
      </c>
      <c r="L221" s="1">
        <v>120</v>
      </c>
      <c r="M221" s="1">
        <v>7</v>
      </c>
      <c r="N221" s="1">
        <v>170</v>
      </c>
      <c r="O221" s="1">
        <v>0</v>
      </c>
      <c r="P221" s="1">
        <v>-37</v>
      </c>
      <c r="X221" t="str">
        <f t="shared" ref="X221" si="191">LEFT(MID(A221,FIND("(",A221)+1,LEN(A221)),FIND(")",MID(A221,FIND("(",A221)+1,LEN(A221)))-1)</f>
        <v>NON-P</v>
      </c>
      <c r="Z221" t="str">
        <f t="shared" ref="Z221" si="192">Y222</f>
        <v>Elected</v>
      </c>
    </row>
    <row r="222" spans="1:26" x14ac:dyDescent="0.35">
      <c r="A222" s="291" t="s">
        <v>0</v>
      </c>
      <c r="B222" s="291" t="s">
        <v>0</v>
      </c>
      <c r="C222" s="293">
        <v>1057</v>
      </c>
      <c r="D222" s="2">
        <v>1088</v>
      </c>
      <c r="E222" s="2">
        <v>1097</v>
      </c>
      <c r="F222" s="2">
        <v>1119</v>
      </c>
      <c r="G222" s="2">
        <v>1160</v>
      </c>
      <c r="H222" s="2">
        <v>1193</v>
      </c>
      <c r="I222" s="2">
        <v>1323</v>
      </c>
      <c r="J222" s="2">
        <v>1325</v>
      </c>
      <c r="K222" s="2">
        <v>1428</v>
      </c>
      <c r="L222" s="2">
        <v>1548</v>
      </c>
      <c r="M222" s="2">
        <v>1555</v>
      </c>
      <c r="N222" s="2">
        <v>1725</v>
      </c>
      <c r="O222" s="2">
        <v>1725</v>
      </c>
      <c r="P222" s="2">
        <v>1688</v>
      </c>
      <c r="Y222" t="str">
        <f t="shared" ref="Y222" si="193">IF(EXACT(A221,UPPER(A221)),"Elected","Excluded")</f>
        <v>Elected</v>
      </c>
    </row>
    <row r="223" spans="1:26" x14ac:dyDescent="0.35">
      <c r="A223" s="291" t="s">
        <v>3107</v>
      </c>
      <c r="B223" s="291" t="s">
        <v>33</v>
      </c>
      <c r="C223" s="293">
        <v>773</v>
      </c>
      <c r="D223" s="1">
        <v>30</v>
      </c>
      <c r="E223" s="1">
        <v>6</v>
      </c>
      <c r="F223" s="1">
        <v>21</v>
      </c>
      <c r="G223" s="1">
        <v>13</v>
      </c>
      <c r="H223" s="1">
        <v>34</v>
      </c>
      <c r="I223" s="1">
        <v>108</v>
      </c>
      <c r="J223" s="1">
        <v>2</v>
      </c>
      <c r="K223" s="1">
        <v>36</v>
      </c>
      <c r="L223" s="1">
        <v>59</v>
      </c>
      <c r="M223" s="1">
        <v>5</v>
      </c>
      <c r="N223" s="1">
        <v>62</v>
      </c>
      <c r="O223" s="1">
        <v>76</v>
      </c>
      <c r="P223" s="1">
        <v>20</v>
      </c>
      <c r="X223" t="str">
        <f t="shared" ref="X223" si="194">LEFT(MID(A223,FIND("(",A223)+1,LEN(A223)),FIND(")",MID(A223,FIND("(",A223)+1,LEN(A223)))-1)</f>
        <v>NON-P</v>
      </c>
      <c r="Z223" t="str">
        <f t="shared" ref="Z223" si="195">Y224</f>
        <v>Excluded</v>
      </c>
    </row>
    <row r="224" spans="1:26" x14ac:dyDescent="0.35">
      <c r="A224" s="291" t="s">
        <v>0</v>
      </c>
      <c r="B224" s="291" t="s">
        <v>0</v>
      </c>
      <c r="C224" s="293">
        <v>773</v>
      </c>
      <c r="D224" s="2">
        <v>803</v>
      </c>
      <c r="E224" s="2">
        <v>809</v>
      </c>
      <c r="F224" s="2">
        <v>830</v>
      </c>
      <c r="G224" s="2">
        <v>843</v>
      </c>
      <c r="H224" s="2">
        <v>877</v>
      </c>
      <c r="I224" s="2">
        <v>985</v>
      </c>
      <c r="J224" s="2">
        <v>987</v>
      </c>
      <c r="K224" s="2">
        <v>1023</v>
      </c>
      <c r="L224" s="2">
        <v>1082</v>
      </c>
      <c r="M224" s="2">
        <v>1087</v>
      </c>
      <c r="N224" s="2">
        <v>1149</v>
      </c>
      <c r="O224" s="2">
        <v>1225</v>
      </c>
      <c r="P224" s="2">
        <v>1245</v>
      </c>
      <c r="Y224" t="str">
        <f t="shared" ref="Y224" si="196">IF(EXACT(A223,UPPER(A223)),"Elected","Excluded")</f>
        <v>Excluded</v>
      </c>
    </row>
    <row r="225" spans="1:26" x14ac:dyDescent="0.35">
      <c r="A225" s="291" t="s">
        <v>3086</v>
      </c>
      <c r="B225" s="291" t="s">
        <v>33</v>
      </c>
      <c r="C225" s="293">
        <v>1538</v>
      </c>
      <c r="D225" s="1">
        <v>100</v>
      </c>
      <c r="E225" s="1">
        <v>84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-34</v>
      </c>
      <c r="N225" s="1">
        <v>0</v>
      </c>
      <c r="O225" s="1">
        <v>0</v>
      </c>
      <c r="P225" s="1">
        <v>0</v>
      </c>
      <c r="X225" t="str">
        <f t="shared" ref="X225" si="197">LEFT(MID(A225,FIND("(",A225)+1,LEN(A225)),FIND(")",MID(A225,FIND("(",A225)+1,LEN(A225)))-1)</f>
        <v>LAB</v>
      </c>
      <c r="Z225" t="str">
        <f t="shared" ref="Z225" si="198">Y226</f>
        <v>Elected</v>
      </c>
    </row>
    <row r="226" spans="1:26" x14ac:dyDescent="0.35">
      <c r="A226" s="291" t="s">
        <v>0</v>
      </c>
      <c r="B226" s="291" t="s">
        <v>0</v>
      </c>
      <c r="C226" s="293">
        <v>1538</v>
      </c>
      <c r="D226" s="2">
        <v>1638</v>
      </c>
      <c r="E226" s="2">
        <v>1722</v>
      </c>
      <c r="F226" s="2">
        <v>1722</v>
      </c>
      <c r="G226" s="2">
        <v>1722</v>
      </c>
      <c r="H226" s="2">
        <v>1722</v>
      </c>
      <c r="I226" s="2">
        <v>1722</v>
      </c>
      <c r="J226" s="2">
        <v>1722</v>
      </c>
      <c r="K226" s="2">
        <v>1722</v>
      </c>
      <c r="L226" s="2">
        <v>1722</v>
      </c>
      <c r="M226" s="2">
        <v>1688</v>
      </c>
      <c r="N226" s="2">
        <v>1688</v>
      </c>
      <c r="O226" s="2">
        <v>1688</v>
      </c>
      <c r="P226" s="2">
        <v>1688</v>
      </c>
      <c r="Y226" t="str">
        <f t="shared" ref="Y226" si="199">IF(EXACT(A225,UPPER(A225)),"Elected","Excluded")</f>
        <v>Elected</v>
      </c>
    </row>
    <row r="227" spans="1:26" x14ac:dyDescent="0.35">
      <c r="A227" s="291" t="s">
        <v>1134</v>
      </c>
      <c r="B227" s="291" t="s">
        <v>33</v>
      </c>
      <c r="C227" s="293">
        <v>320</v>
      </c>
      <c r="D227" s="1">
        <v>2</v>
      </c>
      <c r="E227" s="1">
        <v>1</v>
      </c>
      <c r="F227" s="1">
        <v>-323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X227" t="str">
        <f t="shared" ref="X227" si="200">LEFT(MID(A227,FIND("(",A227)+1,LEN(A227)),FIND(")",MID(A227,FIND("(",A227)+1,LEN(A227)))-1)</f>
        <v>TIP</v>
      </c>
      <c r="Z227" t="str">
        <f t="shared" ref="Z227" si="201">Y228</f>
        <v>Excluded</v>
      </c>
    </row>
    <row r="228" spans="1:26" x14ac:dyDescent="0.35">
      <c r="A228" s="291" t="s">
        <v>0</v>
      </c>
      <c r="B228" s="291" t="s">
        <v>0</v>
      </c>
      <c r="C228" s="293">
        <v>320</v>
      </c>
      <c r="D228" s="2">
        <v>322</v>
      </c>
      <c r="E228" s="2">
        <v>323</v>
      </c>
      <c r="F228" s="2">
        <v>0</v>
      </c>
      <c r="G228" s="2">
        <v>0</v>
      </c>
      <c r="H228" s="2">
        <v>0</v>
      </c>
      <c r="I228" s="2">
        <v>0</v>
      </c>
      <c r="J228" s="2">
        <v>0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  <c r="Y228" t="str">
        <f t="shared" ref="Y228" si="202">IF(EXACT(A227,UPPER(A227)),"Elected","Excluded")</f>
        <v>Excluded</v>
      </c>
    </row>
    <row r="229" spans="1:26" x14ac:dyDescent="0.35">
      <c r="A229" s="291" t="s">
        <v>1135</v>
      </c>
      <c r="B229" s="291" t="s">
        <v>31</v>
      </c>
      <c r="C229" s="293">
        <v>818</v>
      </c>
      <c r="D229" s="1">
        <v>103</v>
      </c>
      <c r="E229" s="1">
        <v>12</v>
      </c>
      <c r="F229" s="1">
        <v>2</v>
      </c>
      <c r="G229" s="1">
        <v>8</v>
      </c>
      <c r="H229" s="1">
        <v>23</v>
      </c>
      <c r="I229" s="1">
        <v>11</v>
      </c>
      <c r="J229" s="1">
        <v>0</v>
      </c>
      <c r="K229" s="1">
        <v>80</v>
      </c>
      <c r="L229" s="1">
        <v>103</v>
      </c>
      <c r="M229" s="1">
        <v>8</v>
      </c>
      <c r="N229" s="1">
        <v>50</v>
      </c>
      <c r="O229" s="1">
        <v>25</v>
      </c>
      <c r="P229" s="1">
        <v>8</v>
      </c>
      <c r="X229" t="str">
        <f t="shared" ref="X229" si="203">LEFT(MID(A229,FIND("(",A229)+1,LEN(A229)),FIND(")",MID(A229,FIND("(",A229)+1,LEN(A229)))-1)</f>
        <v>FF</v>
      </c>
      <c r="Z229" t="str">
        <f t="shared" ref="Z229" si="204">Y230</f>
        <v>Elected</v>
      </c>
    </row>
    <row r="230" spans="1:26" x14ac:dyDescent="0.35">
      <c r="A230" s="291" t="s">
        <v>0</v>
      </c>
      <c r="B230" s="291" t="s">
        <v>0</v>
      </c>
      <c r="C230" s="293">
        <v>818</v>
      </c>
      <c r="D230" s="2">
        <v>921</v>
      </c>
      <c r="E230" s="2">
        <v>933</v>
      </c>
      <c r="F230" s="2">
        <v>935</v>
      </c>
      <c r="G230" s="2">
        <v>943</v>
      </c>
      <c r="H230" s="2">
        <v>966</v>
      </c>
      <c r="I230" s="2">
        <v>977</v>
      </c>
      <c r="J230" s="2">
        <v>977</v>
      </c>
      <c r="K230" s="2">
        <v>1057</v>
      </c>
      <c r="L230" s="2">
        <v>1160</v>
      </c>
      <c r="M230" s="2">
        <v>1168</v>
      </c>
      <c r="N230" s="2">
        <v>1218</v>
      </c>
      <c r="O230" s="2">
        <v>1243</v>
      </c>
      <c r="P230" s="2">
        <v>1251</v>
      </c>
      <c r="Y230" t="str">
        <f t="shared" ref="Y230" si="205">IF(EXACT(A229,UPPER(A229)),"Elected","Excluded")</f>
        <v>Elected</v>
      </c>
    </row>
    <row r="231" spans="1:26" x14ac:dyDescent="0.35">
      <c r="A231" s="291" t="s">
        <v>1136</v>
      </c>
      <c r="B231" s="291" t="s">
        <v>31</v>
      </c>
      <c r="C231" s="293">
        <v>427</v>
      </c>
      <c r="D231" s="1">
        <v>5</v>
      </c>
      <c r="E231" s="1">
        <v>24</v>
      </c>
      <c r="F231" s="1">
        <v>0</v>
      </c>
      <c r="G231" s="1">
        <v>15</v>
      </c>
      <c r="H231" s="1">
        <v>-471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X231" t="str">
        <f t="shared" ref="X231" si="206">LEFT(MID(A231,FIND("(",A231)+1,LEN(A231)),FIND(")",MID(A231,FIND("(",A231)+1,LEN(A231)))-1)</f>
        <v>SD</v>
      </c>
      <c r="Z231" t="str">
        <f t="shared" ref="Z231" si="207">Y232</f>
        <v>Excluded</v>
      </c>
    </row>
    <row r="232" spans="1:26" x14ac:dyDescent="0.35">
      <c r="A232" s="291" t="s">
        <v>0</v>
      </c>
      <c r="B232" s="291" t="s">
        <v>0</v>
      </c>
      <c r="C232" s="293">
        <v>427</v>
      </c>
      <c r="D232" s="2">
        <v>432</v>
      </c>
      <c r="E232" s="2">
        <v>456</v>
      </c>
      <c r="F232" s="2">
        <v>456</v>
      </c>
      <c r="G232" s="2">
        <v>471</v>
      </c>
      <c r="H232" s="2">
        <v>0</v>
      </c>
      <c r="I232" s="2">
        <v>0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Y232" t="str">
        <f t="shared" ref="Y232" si="208">IF(EXACT(A231,UPPER(A231)),"Elected","Excluded")</f>
        <v>Excluded</v>
      </c>
    </row>
    <row r="233" spans="1:26" x14ac:dyDescent="0.35">
      <c r="A233" s="291" t="s">
        <v>1137</v>
      </c>
      <c r="B233" s="291" t="s">
        <v>33</v>
      </c>
      <c r="C233" s="293">
        <v>2115</v>
      </c>
      <c r="D233" s="1">
        <v>-427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X233" t="str">
        <f t="shared" ref="X233" si="209">LEFT(MID(A233,FIND("(",A233)+1,LEN(A233)),FIND(")",MID(A233,FIND("(",A233)+1,LEN(A233)))-1)</f>
        <v>FF</v>
      </c>
      <c r="Z233" t="str">
        <f t="shared" ref="Z233" si="210">Y234</f>
        <v>Elected</v>
      </c>
    </row>
    <row r="234" spans="1:26" x14ac:dyDescent="0.35">
      <c r="A234" s="291" t="s">
        <v>0</v>
      </c>
      <c r="B234" s="291" t="s">
        <v>0</v>
      </c>
      <c r="C234" s="293">
        <v>2115</v>
      </c>
      <c r="D234" s="2">
        <v>1688</v>
      </c>
      <c r="E234" s="2">
        <v>1688</v>
      </c>
      <c r="F234" s="2">
        <v>1688</v>
      </c>
      <c r="G234" s="2">
        <v>1688</v>
      </c>
      <c r="H234" s="2">
        <v>1688</v>
      </c>
      <c r="I234" s="2">
        <v>1688</v>
      </c>
      <c r="J234" s="2">
        <v>1688</v>
      </c>
      <c r="K234" s="2">
        <v>1688</v>
      </c>
      <c r="L234" s="2">
        <v>1688</v>
      </c>
      <c r="M234" s="2">
        <v>1688</v>
      </c>
      <c r="N234" s="2">
        <v>1688</v>
      </c>
      <c r="O234" s="2">
        <v>1688</v>
      </c>
      <c r="P234" s="2">
        <v>1688</v>
      </c>
      <c r="Y234" t="str">
        <f t="shared" ref="Y234" si="211">IF(EXACT(A233,UPPER(A233)),"Elected","Excluded")</f>
        <v>Elected</v>
      </c>
    </row>
    <row r="235" spans="1:26" x14ac:dyDescent="0.35">
      <c r="A235" s="291" t="s">
        <v>3087</v>
      </c>
      <c r="B235" s="291" t="s">
        <v>33</v>
      </c>
      <c r="C235" s="293">
        <v>202</v>
      </c>
      <c r="D235" s="1">
        <v>9</v>
      </c>
      <c r="E235" s="1">
        <v>-211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X235" t="str">
        <f t="shared" ref="X235" si="212">LEFT(MID(A235,FIND("(",A235)+1,LEN(A235)),FIND(")",MID(A235,FIND("(",A235)+1,LEN(A235)))-1)</f>
        <v>LAB</v>
      </c>
      <c r="Z235" t="str">
        <f t="shared" ref="Z235" si="213">Y236</f>
        <v>Excluded</v>
      </c>
    </row>
    <row r="236" spans="1:26" x14ac:dyDescent="0.35">
      <c r="A236" s="291" t="s">
        <v>0</v>
      </c>
      <c r="B236" s="291" t="s">
        <v>0</v>
      </c>
      <c r="C236" s="293">
        <v>202</v>
      </c>
      <c r="D236" s="2">
        <v>211</v>
      </c>
      <c r="E236" s="2">
        <v>0</v>
      </c>
      <c r="F236" s="2">
        <v>0</v>
      </c>
      <c r="G236" s="2">
        <v>0</v>
      </c>
      <c r="H236" s="2">
        <v>0</v>
      </c>
      <c r="I236" s="2">
        <v>0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Y236" t="str">
        <f t="shared" ref="Y236" si="214">IF(EXACT(A235,UPPER(A235)),"Elected","Excluded")</f>
        <v>Excluded</v>
      </c>
    </row>
    <row r="237" spans="1:26" x14ac:dyDescent="0.35">
      <c r="A237" s="291" t="s">
        <v>1138</v>
      </c>
      <c r="B237" s="291" t="s">
        <v>33</v>
      </c>
      <c r="C237" s="293">
        <v>394</v>
      </c>
      <c r="D237" s="1">
        <v>5</v>
      </c>
      <c r="E237" s="1">
        <v>3</v>
      </c>
      <c r="F237" s="1">
        <v>175</v>
      </c>
      <c r="G237" s="1">
        <v>6</v>
      </c>
      <c r="H237" s="1">
        <v>8</v>
      </c>
      <c r="I237" s="1">
        <v>-591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X237" t="str">
        <f t="shared" ref="X237" si="215">LEFT(MID(A237,FIND("(",A237)+1,LEN(A237)),FIND(")",MID(A237,FIND("(",A237)+1,LEN(A237)))-1)</f>
        <v>TNP</v>
      </c>
      <c r="Z237" t="str">
        <f t="shared" ref="Z237" si="216">Y238</f>
        <v>Excluded</v>
      </c>
    </row>
    <row r="238" spans="1:26" x14ac:dyDescent="0.35">
      <c r="A238" s="291" t="s">
        <v>0</v>
      </c>
      <c r="B238" s="291" t="s">
        <v>0</v>
      </c>
      <c r="C238" s="293">
        <v>394</v>
      </c>
      <c r="D238" s="2">
        <v>399</v>
      </c>
      <c r="E238" s="2">
        <v>402</v>
      </c>
      <c r="F238" s="2">
        <v>577</v>
      </c>
      <c r="G238" s="2">
        <v>583</v>
      </c>
      <c r="H238" s="2">
        <v>591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Y238" t="str">
        <f t="shared" ref="Y238" si="217">IF(EXACT(A237,UPPER(A237)),"Elected","Excluded")</f>
        <v>Excluded</v>
      </c>
    </row>
    <row r="239" spans="1:26" x14ac:dyDescent="0.35">
      <c r="A239" s="291" t="s">
        <v>47</v>
      </c>
      <c r="B239" s="291" t="s">
        <v>0</v>
      </c>
      <c r="C239" s="292">
        <v>0</v>
      </c>
      <c r="D239" s="1">
        <f>(D205+D207+D209+D211+D213+D215+D217+D219+D221+D223+D225+D227+D229+D231+D233+D235+D237)*(-1)</f>
        <v>0</v>
      </c>
      <c r="E239" s="1">
        <f t="shared" ref="E239:P239" si="218">(E205+E207+E209+E211+E213+E215+E217+E219+E221+E223+E225+E227+E229+E231+E233+E235+E237)*(-1)</f>
        <v>12</v>
      </c>
      <c r="F239" s="1">
        <f t="shared" si="218"/>
        <v>44</v>
      </c>
      <c r="G239" s="1">
        <f t="shared" si="218"/>
        <v>24</v>
      </c>
      <c r="H239" s="1">
        <f t="shared" si="218"/>
        <v>88</v>
      </c>
      <c r="I239" s="1">
        <f t="shared" si="218"/>
        <v>223</v>
      </c>
      <c r="J239" s="1">
        <f t="shared" si="218"/>
        <v>0</v>
      </c>
      <c r="K239" s="1">
        <f t="shared" si="218"/>
        <v>116</v>
      </c>
      <c r="L239" s="1">
        <f t="shared" si="218"/>
        <v>204</v>
      </c>
      <c r="M239" s="1">
        <f t="shared" si="218"/>
        <v>0</v>
      </c>
      <c r="N239" s="1">
        <f t="shared" si="218"/>
        <v>217</v>
      </c>
      <c r="O239" s="1">
        <f t="shared" si="218"/>
        <v>110</v>
      </c>
      <c r="P239" s="1">
        <f t="shared" si="218"/>
        <v>0</v>
      </c>
    </row>
    <row r="240" spans="1:26" x14ac:dyDescent="0.35">
      <c r="A240" s="291" t="s">
        <v>0</v>
      </c>
      <c r="B240" s="291" t="s">
        <v>0</v>
      </c>
      <c r="C240" s="293">
        <v>0</v>
      </c>
      <c r="D240" s="2">
        <v>0</v>
      </c>
      <c r="E240" s="2">
        <v>12</v>
      </c>
      <c r="F240" s="2">
        <v>56</v>
      </c>
      <c r="G240" s="2">
        <v>80</v>
      </c>
      <c r="H240" s="2">
        <v>168</v>
      </c>
      <c r="I240" s="2">
        <v>391</v>
      </c>
      <c r="J240" s="2">
        <v>391</v>
      </c>
      <c r="K240" s="2">
        <v>507</v>
      </c>
      <c r="L240" s="2">
        <v>711</v>
      </c>
      <c r="M240" s="2">
        <v>711</v>
      </c>
      <c r="N240" s="2">
        <v>928</v>
      </c>
      <c r="O240" s="2">
        <v>1038</v>
      </c>
      <c r="P240" s="2">
        <v>1038</v>
      </c>
    </row>
    <row r="241" spans="1:37" x14ac:dyDescent="0.35">
      <c r="A241" t="s">
        <v>48</v>
      </c>
      <c r="B241" t="s">
        <v>0</v>
      </c>
      <c r="C241" s="2">
        <v>13501</v>
      </c>
      <c r="D241" s="2">
        <v>13501</v>
      </c>
      <c r="E241" s="2">
        <v>13501</v>
      </c>
      <c r="F241" s="2">
        <v>13501</v>
      </c>
      <c r="G241" s="2">
        <v>13501</v>
      </c>
      <c r="H241" s="2">
        <v>13501</v>
      </c>
      <c r="I241" s="2">
        <v>13501</v>
      </c>
      <c r="J241" s="2">
        <v>13501</v>
      </c>
      <c r="K241" s="2">
        <v>13501</v>
      </c>
      <c r="L241" s="2">
        <v>13501</v>
      </c>
      <c r="M241" s="2">
        <v>13501</v>
      </c>
      <c r="N241" s="2">
        <v>13501</v>
      </c>
      <c r="O241" s="2">
        <v>13501</v>
      </c>
      <c r="P241" s="2">
        <v>13501</v>
      </c>
    </row>
    <row r="244" spans="1:37" x14ac:dyDescent="0.35">
      <c r="A244" s="2"/>
      <c r="B244" s="2"/>
      <c r="C244" s="2"/>
      <c r="D244" s="2"/>
      <c r="E244" s="2"/>
      <c r="F244" s="2"/>
      <c r="G244" s="2"/>
      <c r="H244" s="240" t="s">
        <v>2648</v>
      </c>
      <c r="I244" s="2"/>
      <c r="J244" s="2"/>
      <c r="K244" s="2"/>
      <c r="L244" s="240" t="s">
        <v>2649</v>
      </c>
      <c r="AB244" t="s">
        <v>2526</v>
      </c>
      <c r="AC244" t="s">
        <v>2525</v>
      </c>
      <c r="AD244" t="s">
        <v>2524</v>
      </c>
      <c r="AE244" t="s">
        <v>2523</v>
      </c>
      <c r="AF244" t="s">
        <v>759</v>
      </c>
      <c r="AG244" t="s">
        <v>2522</v>
      </c>
      <c r="AH244" t="s">
        <v>2521</v>
      </c>
      <c r="AI244" t="s">
        <v>2520</v>
      </c>
      <c r="AJ244" t="s">
        <v>2519</v>
      </c>
      <c r="AK244" t="s">
        <v>2518</v>
      </c>
    </row>
    <row r="245" spans="1:37" x14ac:dyDescent="0.35">
      <c r="D245" s="241" t="s">
        <v>2529</v>
      </c>
      <c r="E245" s="241" t="s">
        <v>2650</v>
      </c>
      <c r="F245" s="241" t="s">
        <v>2651</v>
      </c>
      <c r="G245" s="241" t="s">
        <v>2650</v>
      </c>
      <c r="H245" s="241" t="s">
        <v>2652</v>
      </c>
      <c r="I245" s="241" t="s">
        <v>2653</v>
      </c>
      <c r="J245" s="241" t="s">
        <v>2649</v>
      </c>
      <c r="K245" s="241" t="s">
        <v>2654</v>
      </c>
      <c r="L245" s="241" t="s">
        <v>2652</v>
      </c>
      <c r="AB245">
        <f>AB205+AB166+AB117+AB70+AB41+AB10</f>
        <v>33</v>
      </c>
      <c r="AC245">
        <f>AC205+AC166+AC117+AC70+AC41+AC10</f>
        <v>127351</v>
      </c>
      <c r="AD245" s="238">
        <f>AH245+AF245</f>
        <v>75624</v>
      </c>
      <c r="AE245" s="227">
        <f>SUM(AD245/AC245*100)</f>
        <v>59.382337005598693</v>
      </c>
      <c r="AF245">
        <f>AF205+AF166+AF117+AF70+AF41+AF10</f>
        <v>713</v>
      </c>
      <c r="AG245" s="227">
        <f>SUM(AF245/AC245*100)</f>
        <v>0.55986996568538916</v>
      </c>
      <c r="AH245">
        <f>AH205+AH166+AH117+AH70+AH41+AH10</f>
        <v>74911</v>
      </c>
      <c r="AI245">
        <f>AI205+AI166+AI117+AI70+AI41+AI10</f>
        <v>77</v>
      </c>
      <c r="AJ245">
        <f>AJ205+AJ166+AJ117+AJ70+AJ41+AJ10</f>
        <v>19</v>
      </c>
      <c r="AK245" s="227">
        <f>SUM(AJ245/AI245*100)</f>
        <v>24.675324675324674</v>
      </c>
    </row>
    <row r="246" spans="1:37" x14ac:dyDescent="0.35">
      <c r="D246" s="241" t="s">
        <v>2655</v>
      </c>
      <c r="E246" s="241" t="s">
        <v>2655</v>
      </c>
      <c r="F246" s="241" t="s">
        <v>2652</v>
      </c>
      <c r="G246" s="241" t="s">
        <v>2656</v>
      </c>
      <c r="H246" s="241" t="s">
        <v>2656</v>
      </c>
      <c r="I246" s="241" t="s">
        <v>2655</v>
      </c>
      <c r="J246" s="241" t="s">
        <v>2652</v>
      </c>
      <c r="K246" s="241" t="s">
        <v>2656</v>
      </c>
      <c r="L246" s="241" t="s">
        <v>2656</v>
      </c>
    </row>
    <row r="247" spans="1:37" x14ac:dyDescent="0.35">
      <c r="A247" s="238">
        <f>SUMIFS($C$10:$C$505, $X$10:$X$505, B247)</f>
        <v>16060</v>
      </c>
      <c r="B247" t="s">
        <v>2657</v>
      </c>
      <c r="C247" t="s">
        <v>2535</v>
      </c>
      <c r="D247" s="242">
        <f>E247+I247</f>
        <v>11</v>
      </c>
      <c r="E247" s="238">
        <f>COUNTIFS($X$10:$X$505, B247,$B$10:$B$505,"F")</f>
        <v>2</v>
      </c>
      <c r="F247" s="243">
        <f t="shared" ref="F247:F273" si="219">IFERROR(E247/D247,0)</f>
        <v>0.18181818181818182</v>
      </c>
      <c r="G247">
        <f>COUNTIFS($X$10:$X$505, B247,$B$10:$B$505,"F",$Z$10:$Z$505,"Elected")</f>
        <v>2</v>
      </c>
      <c r="H247" s="244">
        <f>IFERROR(G247/D247,0)</f>
        <v>0.18181818181818182</v>
      </c>
      <c r="I247" s="245">
        <f>COUNTIFS($X$10:$X$505, B247,$B$10:$B$505,"M")</f>
        <v>9</v>
      </c>
      <c r="J247" s="243">
        <f>IFERROR(I247/D247,0)</f>
        <v>0.81818181818181823</v>
      </c>
      <c r="K247">
        <f>COUNTIFS($X$10:$X$505, B247,$B$10:$B$505,"M",$Z$10:$Z$505,"Elected")</f>
        <v>7</v>
      </c>
      <c r="L247" s="243">
        <f>IFERROR(K247/D247,0)</f>
        <v>0.63636363636363635</v>
      </c>
      <c r="AC247" t="s">
        <v>3692</v>
      </c>
      <c r="AD247" t="s">
        <v>3693</v>
      </c>
    </row>
    <row r="248" spans="1:37" x14ac:dyDescent="0.35">
      <c r="A248" s="238">
        <f t="shared" ref="A248:A273" si="220">SUMIFS($C$10:$C$505, $X$10:$X$505, B248)</f>
        <v>12420</v>
      </c>
      <c r="B248" t="s">
        <v>2658</v>
      </c>
      <c r="C248" t="s">
        <v>2534</v>
      </c>
      <c r="D248" s="242">
        <f t="shared" ref="D248:D273" si="221">E248+I248</f>
        <v>10</v>
      </c>
      <c r="E248" s="238">
        <f t="shared" ref="E248:E273" si="222">COUNTIFS($X$10:$X$505, B248,$B$10:$B$505,"F")</f>
        <v>2</v>
      </c>
      <c r="F248" s="243">
        <f t="shared" si="219"/>
        <v>0.2</v>
      </c>
      <c r="G248">
        <f t="shared" ref="G248:G273" si="223">COUNTIFS($X$10:$X$283, B248,$B$10:$B$283,"F",$Z$10:$Z$283,"Elected")</f>
        <v>1</v>
      </c>
      <c r="H248" s="244">
        <f t="shared" ref="H248:H273" si="224">IFERROR(G248/D248,0)</f>
        <v>0.1</v>
      </c>
      <c r="I248" s="245">
        <f t="shared" ref="I248:I273" si="225">COUNTIFS($X$10:$X$505, B248,$B$10:$B$505,"M")</f>
        <v>8</v>
      </c>
      <c r="J248" s="243">
        <f t="shared" ref="J248:J273" si="226">IFERROR(I248/D248,0)</f>
        <v>0.8</v>
      </c>
      <c r="K248">
        <f t="shared" ref="K248:K273" si="227">COUNTIFS($X$10:$X$505, B248,$B$10:$B$505,"M",$Z$10:$Z$505,"Elected")</f>
        <v>5</v>
      </c>
      <c r="L248" s="243">
        <f t="shared" ref="L248:L273" si="228">IFERROR(K248/D248,0)</f>
        <v>0.5</v>
      </c>
      <c r="AC248">
        <f>AC208+AC169+AC120+AC73+AC44+AC13</f>
        <v>27</v>
      </c>
      <c r="AD248">
        <f>AD208+AD169+AD120+AD73+AD44+AD13</f>
        <v>26</v>
      </c>
    </row>
    <row r="249" spans="1:37" x14ac:dyDescent="0.35">
      <c r="A249" s="238">
        <f t="shared" si="220"/>
        <v>10885</v>
      </c>
      <c r="B249" t="s">
        <v>2659</v>
      </c>
      <c r="C249" t="s">
        <v>2536</v>
      </c>
      <c r="D249" s="242">
        <f t="shared" si="221"/>
        <v>13</v>
      </c>
      <c r="E249" s="238">
        <f t="shared" si="222"/>
        <v>5</v>
      </c>
      <c r="F249" s="243">
        <f t="shared" si="219"/>
        <v>0.38461538461538464</v>
      </c>
      <c r="G249">
        <f t="shared" si="223"/>
        <v>1</v>
      </c>
      <c r="H249" s="244">
        <f t="shared" si="224"/>
        <v>7.6923076923076927E-2</v>
      </c>
      <c r="I249" s="245">
        <f t="shared" si="225"/>
        <v>8</v>
      </c>
      <c r="J249" s="243">
        <f t="shared" si="226"/>
        <v>0.61538461538461542</v>
      </c>
      <c r="K249">
        <f t="shared" si="227"/>
        <v>3</v>
      </c>
      <c r="L249" s="243">
        <f t="shared" si="228"/>
        <v>0.23076923076923078</v>
      </c>
    </row>
    <row r="250" spans="1:37" x14ac:dyDescent="0.35">
      <c r="A250" s="238">
        <f t="shared" si="220"/>
        <v>3292</v>
      </c>
      <c r="B250" t="s">
        <v>2661</v>
      </c>
      <c r="C250" t="s">
        <v>2727</v>
      </c>
      <c r="D250" s="242">
        <f t="shared" si="221"/>
        <v>4</v>
      </c>
      <c r="E250" s="238">
        <f t="shared" si="222"/>
        <v>1</v>
      </c>
      <c r="F250" s="243">
        <f t="shared" si="219"/>
        <v>0.25</v>
      </c>
      <c r="G250">
        <f t="shared" si="223"/>
        <v>1</v>
      </c>
      <c r="H250" s="244">
        <f t="shared" si="224"/>
        <v>0.25</v>
      </c>
      <c r="I250" s="245">
        <f t="shared" si="225"/>
        <v>3</v>
      </c>
      <c r="J250" s="243">
        <f t="shared" si="226"/>
        <v>0.75</v>
      </c>
      <c r="K250">
        <f t="shared" si="227"/>
        <v>1</v>
      </c>
      <c r="L250" s="243">
        <f t="shared" si="228"/>
        <v>0.25</v>
      </c>
    </row>
    <row r="251" spans="1:37" x14ac:dyDescent="0.35">
      <c r="A251" s="238">
        <f t="shared" si="220"/>
        <v>860</v>
      </c>
      <c r="B251" t="s">
        <v>2663</v>
      </c>
      <c r="C251" t="s">
        <v>2574</v>
      </c>
      <c r="D251" s="242">
        <f t="shared" si="221"/>
        <v>2</v>
      </c>
      <c r="E251" s="238">
        <f t="shared" si="222"/>
        <v>1</v>
      </c>
      <c r="F251" s="243">
        <f t="shared" si="219"/>
        <v>0.5</v>
      </c>
      <c r="G251">
        <f t="shared" si="223"/>
        <v>0</v>
      </c>
      <c r="H251" s="244">
        <f t="shared" si="224"/>
        <v>0</v>
      </c>
      <c r="I251" s="245">
        <f t="shared" si="225"/>
        <v>1</v>
      </c>
      <c r="J251" s="243">
        <f t="shared" si="226"/>
        <v>0.5</v>
      </c>
      <c r="K251">
        <f t="shared" si="227"/>
        <v>0</v>
      </c>
      <c r="L251" s="243">
        <f t="shared" si="228"/>
        <v>0</v>
      </c>
    </row>
    <row r="252" spans="1:37" x14ac:dyDescent="0.35">
      <c r="A252" s="238">
        <f t="shared" si="220"/>
        <v>2766</v>
      </c>
      <c r="B252" t="s">
        <v>2689</v>
      </c>
      <c r="C252" t="s">
        <v>2573</v>
      </c>
      <c r="D252" s="242">
        <f t="shared" si="221"/>
        <v>6</v>
      </c>
      <c r="E252" s="238">
        <f t="shared" si="222"/>
        <v>2</v>
      </c>
      <c r="F252" s="243">
        <f t="shared" si="219"/>
        <v>0.33333333333333331</v>
      </c>
      <c r="G252">
        <f t="shared" si="223"/>
        <v>0</v>
      </c>
      <c r="H252" s="244">
        <f t="shared" si="224"/>
        <v>0</v>
      </c>
      <c r="I252" s="245">
        <f t="shared" si="225"/>
        <v>4</v>
      </c>
      <c r="J252" s="243">
        <f t="shared" si="226"/>
        <v>0.66666666666666663</v>
      </c>
      <c r="K252">
        <f t="shared" si="227"/>
        <v>0</v>
      </c>
      <c r="L252" s="243">
        <f t="shared" si="228"/>
        <v>0</v>
      </c>
    </row>
    <row r="253" spans="1:37" x14ac:dyDescent="0.35">
      <c r="A253" s="238">
        <f t="shared" si="220"/>
        <v>0</v>
      </c>
      <c r="B253" t="s">
        <v>2662</v>
      </c>
      <c r="C253" t="s">
        <v>2575</v>
      </c>
      <c r="D253" s="242">
        <f t="shared" si="221"/>
        <v>0</v>
      </c>
      <c r="E253" s="238">
        <f t="shared" si="222"/>
        <v>0</v>
      </c>
      <c r="F253" s="243">
        <f t="shared" si="219"/>
        <v>0</v>
      </c>
      <c r="G253">
        <f t="shared" si="223"/>
        <v>0</v>
      </c>
      <c r="H253" s="244">
        <f t="shared" si="224"/>
        <v>0</v>
      </c>
      <c r="I253" s="245">
        <f t="shared" si="225"/>
        <v>0</v>
      </c>
      <c r="J253" s="243">
        <f t="shared" si="226"/>
        <v>0</v>
      </c>
      <c r="K253">
        <f t="shared" si="227"/>
        <v>0</v>
      </c>
      <c r="L253" s="243">
        <f t="shared" si="228"/>
        <v>0</v>
      </c>
    </row>
    <row r="254" spans="1:37" x14ac:dyDescent="0.35">
      <c r="A254" s="238">
        <f t="shared" si="220"/>
        <v>0</v>
      </c>
      <c r="B254" t="s">
        <v>2660</v>
      </c>
      <c r="C254" t="s">
        <v>2594</v>
      </c>
      <c r="D254" s="242">
        <f t="shared" si="221"/>
        <v>0</v>
      </c>
      <c r="E254" s="238">
        <f t="shared" si="222"/>
        <v>0</v>
      </c>
      <c r="F254" s="243">
        <f t="shared" si="219"/>
        <v>0</v>
      </c>
      <c r="G254">
        <f t="shared" si="223"/>
        <v>0</v>
      </c>
      <c r="H254" s="244">
        <f t="shared" si="224"/>
        <v>0</v>
      </c>
      <c r="I254" s="245">
        <f t="shared" si="225"/>
        <v>0</v>
      </c>
      <c r="J254" s="243">
        <f t="shared" si="226"/>
        <v>0</v>
      </c>
      <c r="K254">
        <f t="shared" si="227"/>
        <v>0</v>
      </c>
      <c r="L254" s="243">
        <f t="shared" si="228"/>
        <v>0</v>
      </c>
    </row>
    <row r="255" spans="1:37" x14ac:dyDescent="0.35">
      <c r="A255" s="238">
        <f t="shared" si="220"/>
        <v>1177</v>
      </c>
      <c r="B255" t="s">
        <v>3111</v>
      </c>
      <c r="C255" t="s">
        <v>2576</v>
      </c>
      <c r="D255" s="242">
        <f t="shared" si="221"/>
        <v>3</v>
      </c>
      <c r="E255" s="238">
        <f t="shared" si="222"/>
        <v>2</v>
      </c>
      <c r="F255" s="243">
        <f t="shared" si="219"/>
        <v>0.66666666666666663</v>
      </c>
      <c r="G255">
        <f t="shared" si="223"/>
        <v>0</v>
      </c>
      <c r="H255" s="244">
        <f t="shared" si="224"/>
        <v>0</v>
      </c>
      <c r="I255" s="245">
        <f t="shared" si="225"/>
        <v>1</v>
      </c>
      <c r="J255" s="243">
        <f t="shared" si="226"/>
        <v>0.33333333333333331</v>
      </c>
      <c r="K255">
        <f t="shared" si="227"/>
        <v>0</v>
      </c>
      <c r="L255" s="243">
        <f t="shared" si="228"/>
        <v>0</v>
      </c>
    </row>
    <row r="256" spans="1:37" x14ac:dyDescent="0.35">
      <c r="A256" s="238">
        <f t="shared" si="220"/>
        <v>0</v>
      </c>
      <c r="C256" t="s">
        <v>2590</v>
      </c>
      <c r="D256" s="242">
        <f t="shared" si="221"/>
        <v>0</v>
      </c>
      <c r="E256" s="238">
        <f t="shared" si="222"/>
        <v>0</v>
      </c>
      <c r="F256" s="243">
        <f t="shared" si="219"/>
        <v>0</v>
      </c>
      <c r="G256">
        <f t="shared" si="223"/>
        <v>0</v>
      </c>
      <c r="H256" s="244">
        <f t="shared" si="224"/>
        <v>0</v>
      </c>
      <c r="I256" s="245">
        <f t="shared" si="225"/>
        <v>0</v>
      </c>
      <c r="J256" s="243">
        <f t="shared" si="226"/>
        <v>0</v>
      </c>
      <c r="K256">
        <f t="shared" si="227"/>
        <v>0</v>
      </c>
      <c r="L256" s="243">
        <f t="shared" si="228"/>
        <v>0</v>
      </c>
    </row>
    <row r="257" spans="1:12" x14ac:dyDescent="0.35">
      <c r="A257" s="238">
        <f t="shared" si="220"/>
        <v>0</v>
      </c>
      <c r="B257" t="s">
        <v>2671</v>
      </c>
      <c r="C257" t="s">
        <v>2582</v>
      </c>
      <c r="D257" s="242">
        <f t="shared" si="221"/>
        <v>0</v>
      </c>
      <c r="E257" s="238">
        <f t="shared" si="222"/>
        <v>0</v>
      </c>
      <c r="F257" s="243">
        <f t="shared" si="219"/>
        <v>0</v>
      </c>
      <c r="G257">
        <f t="shared" si="223"/>
        <v>0</v>
      </c>
      <c r="H257" s="244">
        <f t="shared" si="224"/>
        <v>0</v>
      </c>
      <c r="I257" s="245">
        <f t="shared" si="225"/>
        <v>0</v>
      </c>
      <c r="J257" s="243">
        <f t="shared" si="226"/>
        <v>0</v>
      </c>
      <c r="K257">
        <f t="shared" si="227"/>
        <v>0</v>
      </c>
      <c r="L257" s="243">
        <f t="shared" si="228"/>
        <v>0</v>
      </c>
    </row>
    <row r="258" spans="1:12" x14ac:dyDescent="0.35">
      <c r="A258" s="238">
        <f t="shared" si="220"/>
        <v>0</v>
      </c>
      <c r="B258" t="s">
        <v>2665</v>
      </c>
      <c r="C258" t="s">
        <v>2598</v>
      </c>
      <c r="D258" s="242">
        <f t="shared" si="221"/>
        <v>0</v>
      </c>
      <c r="E258" s="238">
        <f t="shared" si="222"/>
        <v>0</v>
      </c>
      <c r="F258" s="243">
        <f t="shared" si="219"/>
        <v>0</v>
      </c>
      <c r="G258">
        <f t="shared" si="223"/>
        <v>0</v>
      </c>
      <c r="H258" s="244">
        <f t="shared" si="224"/>
        <v>0</v>
      </c>
      <c r="I258" s="245">
        <f t="shared" si="225"/>
        <v>0</v>
      </c>
      <c r="J258" s="243">
        <f t="shared" si="226"/>
        <v>0</v>
      </c>
      <c r="K258">
        <f t="shared" si="227"/>
        <v>0</v>
      </c>
      <c r="L258" s="243">
        <f t="shared" si="228"/>
        <v>0</v>
      </c>
    </row>
    <row r="259" spans="1:12" x14ac:dyDescent="0.35">
      <c r="A259" s="238">
        <f t="shared" si="220"/>
        <v>394</v>
      </c>
      <c r="B259" t="s">
        <v>2666</v>
      </c>
      <c r="C259" t="s">
        <v>2584</v>
      </c>
      <c r="D259" s="242">
        <f t="shared" si="221"/>
        <v>1</v>
      </c>
      <c r="E259" s="238">
        <f t="shared" si="222"/>
        <v>0</v>
      </c>
      <c r="F259" s="243">
        <f t="shared" si="219"/>
        <v>0</v>
      </c>
      <c r="G259">
        <f t="shared" si="223"/>
        <v>0</v>
      </c>
      <c r="H259" s="244">
        <f t="shared" si="224"/>
        <v>0</v>
      </c>
      <c r="I259" s="245">
        <f t="shared" si="225"/>
        <v>1</v>
      </c>
      <c r="J259" s="243">
        <f t="shared" si="226"/>
        <v>1</v>
      </c>
      <c r="K259">
        <f t="shared" si="227"/>
        <v>0</v>
      </c>
      <c r="L259" s="243">
        <f t="shared" si="228"/>
        <v>0</v>
      </c>
    </row>
    <row r="260" spans="1:12" x14ac:dyDescent="0.35">
      <c r="A260" s="238">
        <f t="shared" si="220"/>
        <v>0</v>
      </c>
      <c r="B260" t="s">
        <v>2667</v>
      </c>
      <c r="C260" t="s">
        <v>2577</v>
      </c>
      <c r="D260" s="242">
        <f t="shared" si="221"/>
        <v>0</v>
      </c>
      <c r="E260" s="238">
        <f t="shared" si="222"/>
        <v>0</v>
      </c>
      <c r="F260" s="243">
        <f t="shared" si="219"/>
        <v>0</v>
      </c>
      <c r="G260">
        <f t="shared" si="223"/>
        <v>0</v>
      </c>
      <c r="H260" s="244">
        <f t="shared" si="224"/>
        <v>0</v>
      </c>
      <c r="I260" s="245">
        <f t="shared" si="225"/>
        <v>0</v>
      </c>
      <c r="J260" s="243">
        <f t="shared" si="226"/>
        <v>0</v>
      </c>
      <c r="K260">
        <f t="shared" si="227"/>
        <v>0</v>
      </c>
      <c r="L260" s="243">
        <f t="shared" si="228"/>
        <v>0</v>
      </c>
    </row>
    <row r="261" spans="1:12" x14ac:dyDescent="0.35">
      <c r="A261" s="238">
        <f t="shared" si="220"/>
        <v>0</v>
      </c>
      <c r="B261" t="s">
        <v>2670</v>
      </c>
      <c r="C261" t="s">
        <v>2578</v>
      </c>
      <c r="D261" s="242">
        <f t="shared" si="221"/>
        <v>0</v>
      </c>
      <c r="E261" s="238">
        <f t="shared" si="222"/>
        <v>0</v>
      </c>
      <c r="F261" s="243">
        <f t="shared" si="219"/>
        <v>0</v>
      </c>
      <c r="G261">
        <f t="shared" si="223"/>
        <v>0</v>
      </c>
      <c r="H261" s="244">
        <f t="shared" si="224"/>
        <v>0</v>
      </c>
      <c r="I261" s="245">
        <f t="shared" si="225"/>
        <v>0</v>
      </c>
      <c r="J261" s="243">
        <f t="shared" si="226"/>
        <v>0</v>
      </c>
      <c r="K261">
        <f t="shared" si="227"/>
        <v>0</v>
      </c>
      <c r="L261" s="243">
        <f t="shared" si="228"/>
        <v>0</v>
      </c>
    </row>
    <row r="262" spans="1:12" x14ac:dyDescent="0.35">
      <c r="A262" s="238">
        <f t="shared" si="220"/>
        <v>0</v>
      </c>
      <c r="C262" t="s">
        <v>2581</v>
      </c>
      <c r="D262" s="242">
        <f t="shared" si="221"/>
        <v>0</v>
      </c>
      <c r="E262" s="238">
        <f t="shared" si="222"/>
        <v>0</v>
      </c>
      <c r="F262" s="243">
        <f t="shared" si="219"/>
        <v>0</v>
      </c>
      <c r="G262">
        <f t="shared" si="223"/>
        <v>0</v>
      </c>
      <c r="H262" s="244">
        <f t="shared" si="224"/>
        <v>0</v>
      </c>
      <c r="I262" s="245">
        <f t="shared" si="225"/>
        <v>0</v>
      </c>
      <c r="J262" s="243">
        <f t="shared" si="226"/>
        <v>0</v>
      </c>
      <c r="K262">
        <f t="shared" si="227"/>
        <v>0</v>
      </c>
      <c r="L262" s="243">
        <f t="shared" si="228"/>
        <v>0</v>
      </c>
    </row>
    <row r="263" spans="1:12" x14ac:dyDescent="0.35">
      <c r="A263" s="238">
        <f t="shared" si="220"/>
        <v>1574</v>
      </c>
      <c r="B263" t="s">
        <v>3077</v>
      </c>
      <c r="C263" t="s">
        <v>2579</v>
      </c>
      <c r="D263" s="242">
        <f t="shared" si="221"/>
        <v>1</v>
      </c>
      <c r="E263" s="238">
        <f t="shared" si="222"/>
        <v>0</v>
      </c>
      <c r="F263" s="243">
        <f t="shared" si="219"/>
        <v>0</v>
      </c>
      <c r="G263">
        <f t="shared" si="223"/>
        <v>0</v>
      </c>
      <c r="H263" s="244">
        <f t="shared" si="224"/>
        <v>0</v>
      </c>
      <c r="I263" s="245">
        <f t="shared" si="225"/>
        <v>1</v>
      </c>
      <c r="J263" s="243">
        <f t="shared" si="226"/>
        <v>1</v>
      </c>
      <c r="K263">
        <f t="shared" si="227"/>
        <v>1</v>
      </c>
      <c r="L263" s="243">
        <f t="shared" si="228"/>
        <v>1</v>
      </c>
    </row>
    <row r="264" spans="1:12" x14ac:dyDescent="0.35">
      <c r="A264" s="238">
        <f t="shared" si="220"/>
        <v>0</v>
      </c>
      <c r="B264" t="s">
        <v>2690</v>
      </c>
      <c r="C264" t="s">
        <v>2585</v>
      </c>
      <c r="D264" s="242">
        <f t="shared" si="221"/>
        <v>0</v>
      </c>
      <c r="E264" s="238">
        <f t="shared" si="222"/>
        <v>0</v>
      </c>
      <c r="F264" s="243">
        <f t="shared" si="219"/>
        <v>0</v>
      </c>
      <c r="G264">
        <f t="shared" si="223"/>
        <v>0</v>
      </c>
      <c r="H264" s="244">
        <f t="shared" si="224"/>
        <v>0</v>
      </c>
      <c r="I264" s="245">
        <f t="shared" si="225"/>
        <v>0</v>
      </c>
      <c r="J264" s="243">
        <f t="shared" si="226"/>
        <v>0</v>
      </c>
      <c r="K264">
        <f t="shared" si="227"/>
        <v>0</v>
      </c>
      <c r="L264" s="243">
        <f t="shared" si="228"/>
        <v>0</v>
      </c>
    </row>
    <row r="265" spans="1:12" x14ac:dyDescent="0.35">
      <c r="A265" s="238">
        <f t="shared" si="220"/>
        <v>0</v>
      </c>
      <c r="C265" t="s">
        <v>2591</v>
      </c>
      <c r="D265" s="242">
        <f t="shared" si="221"/>
        <v>0</v>
      </c>
      <c r="E265" s="238">
        <f t="shared" si="222"/>
        <v>0</v>
      </c>
      <c r="F265" s="243">
        <f t="shared" si="219"/>
        <v>0</v>
      </c>
      <c r="G265">
        <f t="shared" si="223"/>
        <v>0</v>
      </c>
      <c r="H265" s="244">
        <f t="shared" si="224"/>
        <v>0</v>
      </c>
      <c r="I265" s="245">
        <f t="shared" si="225"/>
        <v>0</v>
      </c>
      <c r="J265" s="243">
        <f t="shared" si="226"/>
        <v>0</v>
      </c>
      <c r="K265">
        <f t="shared" si="227"/>
        <v>0</v>
      </c>
      <c r="L265" s="243">
        <f t="shared" si="228"/>
        <v>0</v>
      </c>
    </row>
    <row r="266" spans="1:12" x14ac:dyDescent="0.35">
      <c r="A266" s="238">
        <f t="shared" si="220"/>
        <v>557</v>
      </c>
      <c r="B266" t="s">
        <v>2664</v>
      </c>
      <c r="C266" t="s">
        <v>2586</v>
      </c>
      <c r="D266" s="242">
        <f t="shared" si="221"/>
        <v>3</v>
      </c>
      <c r="E266" s="238">
        <f t="shared" si="222"/>
        <v>0</v>
      </c>
      <c r="F266" s="243">
        <f t="shared" si="219"/>
        <v>0</v>
      </c>
      <c r="G266">
        <f t="shared" si="223"/>
        <v>0</v>
      </c>
      <c r="H266" s="244">
        <f t="shared" si="224"/>
        <v>0</v>
      </c>
      <c r="I266" s="245">
        <f t="shared" si="225"/>
        <v>3</v>
      </c>
      <c r="J266" s="243">
        <f t="shared" si="226"/>
        <v>1</v>
      </c>
      <c r="K266">
        <f t="shared" si="227"/>
        <v>0</v>
      </c>
      <c r="L266" s="243">
        <f t="shared" si="228"/>
        <v>0</v>
      </c>
    </row>
    <row r="267" spans="1:12" x14ac:dyDescent="0.35">
      <c r="A267" s="238">
        <f t="shared" si="220"/>
        <v>0</v>
      </c>
      <c r="B267" t="s">
        <v>2669</v>
      </c>
      <c r="C267" t="s">
        <v>2587</v>
      </c>
      <c r="D267" s="242">
        <f>E267+I267</f>
        <v>0</v>
      </c>
      <c r="E267" s="238">
        <f t="shared" si="222"/>
        <v>0</v>
      </c>
      <c r="F267" s="243">
        <f t="shared" si="219"/>
        <v>0</v>
      </c>
      <c r="G267">
        <f t="shared" si="223"/>
        <v>0</v>
      </c>
      <c r="H267" s="244">
        <f t="shared" si="224"/>
        <v>0</v>
      </c>
      <c r="I267" s="245">
        <f t="shared" si="225"/>
        <v>0</v>
      </c>
      <c r="J267" s="243">
        <f t="shared" si="226"/>
        <v>0</v>
      </c>
      <c r="K267">
        <f t="shared" si="227"/>
        <v>0</v>
      </c>
      <c r="L267" s="243">
        <f t="shared" si="228"/>
        <v>0</v>
      </c>
    </row>
    <row r="268" spans="1:12" x14ac:dyDescent="0.35">
      <c r="A268" s="238">
        <f t="shared" si="220"/>
        <v>0</v>
      </c>
      <c r="B268" t="s">
        <v>2931</v>
      </c>
      <c r="C268" t="s">
        <v>2580</v>
      </c>
      <c r="D268" s="242">
        <f t="shared" si="221"/>
        <v>0</v>
      </c>
      <c r="E268" s="238">
        <f t="shared" si="222"/>
        <v>0</v>
      </c>
      <c r="F268" s="243">
        <f t="shared" si="219"/>
        <v>0</v>
      </c>
      <c r="G268">
        <f t="shared" si="223"/>
        <v>0</v>
      </c>
      <c r="H268" s="244">
        <f t="shared" si="224"/>
        <v>0</v>
      </c>
      <c r="I268" s="245">
        <f t="shared" si="225"/>
        <v>0</v>
      </c>
      <c r="J268" s="243">
        <f t="shared" si="226"/>
        <v>0</v>
      </c>
      <c r="K268">
        <f t="shared" si="227"/>
        <v>0</v>
      </c>
      <c r="L268" s="243">
        <f t="shared" si="228"/>
        <v>0</v>
      </c>
    </row>
    <row r="269" spans="1:12" x14ac:dyDescent="0.35">
      <c r="A269" s="238">
        <f t="shared" si="220"/>
        <v>0</v>
      </c>
      <c r="C269" t="s">
        <v>2592</v>
      </c>
      <c r="D269" s="242">
        <f t="shared" si="221"/>
        <v>0</v>
      </c>
      <c r="E269" s="238">
        <f t="shared" si="222"/>
        <v>0</v>
      </c>
      <c r="F269" s="243">
        <f t="shared" si="219"/>
        <v>0</v>
      </c>
      <c r="G269">
        <f t="shared" si="223"/>
        <v>0</v>
      </c>
      <c r="H269" s="244">
        <f t="shared" si="224"/>
        <v>0</v>
      </c>
      <c r="I269" s="245">
        <f t="shared" si="225"/>
        <v>0</v>
      </c>
      <c r="J269" s="243">
        <f t="shared" si="226"/>
        <v>0</v>
      </c>
      <c r="K269">
        <f t="shared" si="227"/>
        <v>0</v>
      </c>
      <c r="L269" s="243">
        <f t="shared" si="228"/>
        <v>0</v>
      </c>
    </row>
    <row r="270" spans="1:12" x14ac:dyDescent="0.35">
      <c r="A270" s="238">
        <f t="shared" si="220"/>
        <v>0</v>
      </c>
      <c r="B270" t="s">
        <v>2809</v>
      </c>
      <c r="C270" t="s">
        <v>2597</v>
      </c>
      <c r="D270" s="242">
        <f t="shared" si="221"/>
        <v>0</v>
      </c>
      <c r="E270" s="238">
        <f t="shared" si="222"/>
        <v>0</v>
      </c>
      <c r="F270" s="243">
        <f t="shared" si="219"/>
        <v>0</v>
      </c>
      <c r="G270">
        <f t="shared" si="223"/>
        <v>0</v>
      </c>
      <c r="H270" s="244">
        <f t="shared" si="224"/>
        <v>0</v>
      </c>
      <c r="I270" s="245">
        <f t="shared" si="225"/>
        <v>0</v>
      </c>
      <c r="J270" s="243">
        <f t="shared" si="226"/>
        <v>0</v>
      </c>
      <c r="K270">
        <f t="shared" si="227"/>
        <v>0</v>
      </c>
      <c r="L270" s="243">
        <f t="shared" si="228"/>
        <v>0</v>
      </c>
    </row>
    <row r="271" spans="1:12" x14ac:dyDescent="0.35">
      <c r="A271" s="238">
        <f t="shared" si="220"/>
        <v>110</v>
      </c>
      <c r="B271" t="s">
        <v>2668</v>
      </c>
      <c r="C271" t="s">
        <v>2588</v>
      </c>
      <c r="D271" s="242">
        <f t="shared" si="221"/>
        <v>1</v>
      </c>
      <c r="E271" s="238">
        <f t="shared" si="222"/>
        <v>1</v>
      </c>
      <c r="F271" s="243">
        <f t="shared" si="219"/>
        <v>1</v>
      </c>
      <c r="G271">
        <f t="shared" si="223"/>
        <v>0</v>
      </c>
      <c r="H271" s="244">
        <f t="shared" si="224"/>
        <v>0</v>
      </c>
      <c r="I271" s="245">
        <f t="shared" si="225"/>
        <v>0</v>
      </c>
      <c r="J271" s="243">
        <f t="shared" si="226"/>
        <v>0</v>
      </c>
      <c r="K271">
        <f t="shared" si="227"/>
        <v>0</v>
      </c>
      <c r="L271" s="243">
        <f t="shared" si="228"/>
        <v>0</v>
      </c>
    </row>
    <row r="272" spans="1:12" x14ac:dyDescent="0.35">
      <c r="A272" s="238">
        <f t="shared" si="220"/>
        <v>0</v>
      </c>
      <c r="B272" t="s">
        <v>2692</v>
      </c>
      <c r="C272" t="s">
        <v>2589</v>
      </c>
      <c r="D272" s="242">
        <f t="shared" si="221"/>
        <v>0</v>
      </c>
      <c r="E272" s="238">
        <f t="shared" si="222"/>
        <v>0</v>
      </c>
      <c r="F272" s="243">
        <f t="shared" si="219"/>
        <v>0</v>
      </c>
      <c r="G272">
        <f t="shared" si="223"/>
        <v>0</v>
      </c>
      <c r="H272" s="244">
        <f t="shared" si="224"/>
        <v>0</v>
      </c>
      <c r="I272" s="245">
        <f t="shared" si="225"/>
        <v>0</v>
      </c>
      <c r="J272" s="243">
        <f t="shared" si="226"/>
        <v>0</v>
      </c>
      <c r="K272">
        <f t="shared" si="227"/>
        <v>0</v>
      </c>
      <c r="L272" s="243">
        <f t="shared" si="228"/>
        <v>0</v>
      </c>
    </row>
    <row r="273" spans="1:12" x14ac:dyDescent="0.35">
      <c r="A273" s="238">
        <f t="shared" si="220"/>
        <v>24816</v>
      </c>
      <c r="B273" t="s">
        <v>2672</v>
      </c>
      <c r="C273" t="s">
        <v>2530</v>
      </c>
      <c r="D273" s="242">
        <f t="shared" si="221"/>
        <v>22</v>
      </c>
      <c r="E273" s="238">
        <f t="shared" si="222"/>
        <v>3</v>
      </c>
      <c r="F273" s="243">
        <f t="shared" si="219"/>
        <v>0.13636363636363635</v>
      </c>
      <c r="G273">
        <f t="shared" si="223"/>
        <v>1</v>
      </c>
      <c r="H273" s="244">
        <f t="shared" si="224"/>
        <v>4.5454545454545456E-2</v>
      </c>
      <c r="I273" s="245">
        <f t="shared" si="225"/>
        <v>19</v>
      </c>
      <c r="J273" s="243">
        <f t="shared" si="226"/>
        <v>0.86363636363636365</v>
      </c>
      <c r="K273">
        <f t="shared" si="227"/>
        <v>10</v>
      </c>
      <c r="L273" s="243">
        <f t="shared" si="228"/>
        <v>0.45454545454545453</v>
      </c>
    </row>
    <row r="274" spans="1:12" x14ac:dyDescent="0.35">
      <c r="A274" s="238">
        <f>SUM(A247:A273)</f>
        <v>74911</v>
      </c>
      <c r="B274" s="238"/>
      <c r="D274" s="242">
        <f>SUM(D247:D273)</f>
        <v>77</v>
      </c>
      <c r="E274" s="238">
        <f>SUM(E247:E273)</f>
        <v>19</v>
      </c>
      <c r="G274">
        <f>SUM(G247:G273)</f>
        <v>6</v>
      </c>
      <c r="I274" s="245">
        <f>SUM(I247:I273)</f>
        <v>58</v>
      </c>
      <c r="K274">
        <f>SUM(K247:K273)</f>
        <v>27</v>
      </c>
    </row>
    <row r="275" spans="1:12" ht="15" thickBot="1" x14ac:dyDescent="0.4"/>
    <row r="276" spans="1:12" x14ac:dyDescent="0.35">
      <c r="C276" s="246" t="s">
        <v>2673</v>
      </c>
      <c r="D276" s="247"/>
      <c r="E276" s="248">
        <f>E274+I274</f>
        <v>77</v>
      </c>
      <c r="F276" s="247" t="s">
        <v>2674</v>
      </c>
      <c r="G276" s="249"/>
      <c r="H276" s="249"/>
      <c r="I276" s="246" t="s">
        <v>2675</v>
      </c>
      <c r="J276" s="247" t="s">
        <v>2676</v>
      </c>
      <c r="K276" s="250">
        <f>K274</f>
        <v>27</v>
      </c>
    </row>
    <row r="277" spans="1:12" ht="15" thickBot="1" x14ac:dyDescent="0.4">
      <c r="C277" s="251" t="s">
        <v>2677</v>
      </c>
      <c r="D277" s="252" t="e">
        <f>LEFT(MID(#REF!,FIND("(",#REF!)+1,LEN(#REF!)),FIND(")",MID(#REF!,FIND("(",#REF!)+1,LEN(#REF!)))-1)</f>
        <v>#REF!</v>
      </c>
      <c r="E277" s="252">
        <f>AK247</f>
        <v>0</v>
      </c>
      <c r="F277" s="252" t="s">
        <v>2678</v>
      </c>
      <c r="G277" s="253"/>
      <c r="H277" s="253"/>
      <c r="I277" s="254"/>
      <c r="J277" s="241" t="s">
        <v>2679</v>
      </c>
      <c r="K277" s="255">
        <f>G274</f>
        <v>6</v>
      </c>
    </row>
    <row r="278" spans="1:12" ht="15" thickBot="1" x14ac:dyDescent="0.4">
      <c r="I278" s="251"/>
      <c r="J278" s="252" t="s">
        <v>2680</v>
      </c>
      <c r="K278" s="256">
        <f>SUM(K276:K277)</f>
        <v>33</v>
      </c>
    </row>
  </sheetData>
  <mergeCells count="267">
    <mergeCell ref="A8:A9"/>
    <mergeCell ref="B8:B9"/>
    <mergeCell ref="C8:C9"/>
    <mergeCell ref="A10:A11"/>
    <mergeCell ref="B10:B11"/>
    <mergeCell ref="C10:C11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24:A25"/>
    <mergeCell ref="B24:B25"/>
    <mergeCell ref="C24:C25"/>
    <mergeCell ref="A26:A27"/>
    <mergeCell ref="B26:B27"/>
    <mergeCell ref="C26:C27"/>
    <mergeCell ref="A20:A21"/>
    <mergeCell ref="B20:B21"/>
    <mergeCell ref="C20:C21"/>
    <mergeCell ref="A22:A23"/>
    <mergeCell ref="B22:B23"/>
    <mergeCell ref="C22:C23"/>
    <mergeCell ref="A43:A44"/>
    <mergeCell ref="B43:B44"/>
    <mergeCell ref="C43:C44"/>
    <mergeCell ref="A45:A46"/>
    <mergeCell ref="B45:B46"/>
    <mergeCell ref="C45:C46"/>
    <mergeCell ref="A39:A40"/>
    <mergeCell ref="B39:B40"/>
    <mergeCell ref="C39:C40"/>
    <mergeCell ref="A41:A42"/>
    <mergeCell ref="B41:B42"/>
    <mergeCell ref="C41:C42"/>
    <mergeCell ref="A51:A52"/>
    <mergeCell ref="B51:B52"/>
    <mergeCell ref="C51:C52"/>
    <mergeCell ref="A53:A54"/>
    <mergeCell ref="B53:B54"/>
    <mergeCell ref="C53:C54"/>
    <mergeCell ref="A47:A48"/>
    <mergeCell ref="B47:B48"/>
    <mergeCell ref="C47:C48"/>
    <mergeCell ref="A49:A50"/>
    <mergeCell ref="B49:B50"/>
    <mergeCell ref="C49:C50"/>
    <mergeCell ref="A70:A71"/>
    <mergeCell ref="B70:B71"/>
    <mergeCell ref="C70:C71"/>
    <mergeCell ref="A72:A73"/>
    <mergeCell ref="B72:B73"/>
    <mergeCell ref="C72:C73"/>
    <mergeCell ref="A55:A56"/>
    <mergeCell ref="B55:B56"/>
    <mergeCell ref="C55:C56"/>
    <mergeCell ref="A68:A69"/>
    <mergeCell ref="B68:B69"/>
    <mergeCell ref="C68:C69"/>
    <mergeCell ref="A78:A79"/>
    <mergeCell ref="B78:B79"/>
    <mergeCell ref="C78:C79"/>
    <mergeCell ref="A80:A81"/>
    <mergeCell ref="B80:B81"/>
    <mergeCell ref="C80:C81"/>
    <mergeCell ref="A74:A75"/>
    <mergeCell ref="B74:B75"/>
    <mergeCell ref="C74:C75"/>
    <mergeCell ref="A76:A77"/>
    <mergeCell ref="B76:B77"/>
    <mergeCell ref="C76:C77"/>
    <mergeCell ref="A86:A87"/>
    <mergeCell ref="B86:B87"/>
    <mergeCell ref="C86:C87"/>
    <mergeCell ref="A88:A89"/>
    <mergeCell ref="B88:B89"/>
    <mergeCell ref="C88:C89"/>
    <mergeCell ref="A82:A83"/>
    <mergeCell ref="B82:B83"/>
    <mergeCell ref="C82:C83"/>
    <mergeCell ref="A84:A85"/>
    <mergeCell ref="B84:B85"/>
    <mergeCell ref="C84:C85"/>
    <mergeCell ref="A94:A95"/>
    <mergeCell ref="B94:B95"/>
    <mergeCell ref="C94:C95"/>
    <mergeCell ref="A96:A97"/>
    <mergeCell ref="B96:B97"/>
    <mergeCell ref="C96:C97"/>
    <mergeCell ref="A90:A91"/>
    <mergeCell ref="B90:B91"/>
    <mergeCell ref="C90:C91"/>
    <mergeCell ref="A92:A93"/>
    <mergeCell ref="B92:B93"/>
    <mergeCell ref="C92:C93"/>
    <mergeCell ref="A102:A103"/>
    <mergeCell ref="B102:B103"/>
    <mergeCell ref="C102:C103"/>
    <mergeCell ref="A115:A116"/>
    <mergeCell ref="B115:B116"/>
    <mergeCell ref="C115:C116"/>
    <mergeCell ref="A98:A99"/>
    <mergeCell ref="B98:B99"/>
    <mergeCell ref="C98:C99"/>
    <mergeCell ref="A100:A101"/>
    <mergeCell ref="B100:B101"/>
    <mergeCell ref="C100:C101"/>
    <mergeCell ref="A121:A122"/>
    <mergeCell ref="B121:B122"/>
    <mergeCell ref="C121:C122"/>
    <mergeCell ref="A123:A124"/>
    <mergeCell ref="B123:B124"/>
    <mergeCell ref="C123:C124"/>
    <mergeCell ref="A117:A118"/>
    <mergeCell ref="B117:B118"/>
    <mergeCell ref="C117:C118"/>
    <mergeCell ref="A119:A120"/>
    <mergeCell ref="B119:B120"/>
    <mergeCell ref="C119:C120"/>
    <mergeCell ref="A129:A130"/>
    <mergeCell ref="B129:B130"/>
    <mergeCell ref="C129:C130"/>
    <mergeCell ref="A131:A132"/>
    <mergeCell ref="B131:B132"/>
    <mergeCell ref="C131:C132"/>
    <mergeCell ref="A125:A126"/>
    <mergeCell ref="B125:B126"/>
    <mergeCell ref="C125:C126"/>
    <mergeCell ref="A127:A128"/>
    <mergeCell ref="B127:B128"/>
    <mergeCell ref="C127:C128"/>
    <mergeCell ref="A137:A138"/>
    <mergeCell ref="B137:B138"/>
    <mergeCell ref="C137:C138"/>
    <mergeCell ref="A139:A140"/>
    <mergeCell ref="B139:B140"/>
    <mergeCell ref="C139:C140"/>
    <mergeCell ref="A133:A134"/>
    <mergeCell ref="B133:B134"/>
    <mergeCell ref="C133:C134"/>
    <mergeCell ref="A135:A136"/>
    <mergeCell ref="B135:B136"/>
    <mergeCell ref="C135:C136"/>
    <mergeCell ref="A145:A146"/>
    <mergeCell ref="B145:B146"/>
    <mergeCell ref="C145:C146"/>
    <mergeCell ref="A147:A148"/>
    <mergeCell ref="B147:B148"/>
    <mergeCell ref="C147:C148"/>
    <mergeCell ref="A141:A142"/>
    <mergeCell ref="B141:B142"/>
    <mergeCell ref="C141:C142"/>
    <mergeCell ref="A143:A144"/>
    <mergeCell ref="B143:B144"/>
    <mergeCell ref="C143:C144"/>
    <mergeCell ref="A164:A165"/>
    <mergeCell ref="B164:B165"/>
    <mergeCell ref="C164:C165"/>
    <mergeCell ref="A166:A167"/>
    <mergeCell ref="B166:B167"/>
    <mergeCell ref="C166:C167"/>
    <mergeCell ref="A149:A150"/>
    <mergeCell ref="B149:B150"/>
    <mergeCell ref="C149:C150"/>
    <mergeCell ref="A151:A152"/>
    <mergeCell ref="B151:B152"/>
    <mergeCell ref="C151:C152"/>
    <mergeCell ref="A172:A173"/>
    <mergeCell ref="B172:B173"/>
    <mergeCell ref="C172:C173"/>
    <mergeCell ref="A174:A175"/>
    <mergeCell ref="B174:B175"/>
    <mergeCell ref="C174:C175"/>
    <mergeCell ref="A168:A169"/>
    <mergeCell ref="B168:B169"/>
    <mergeCell ref="C168:C169"/>
    <mergeCell ref="A170:A171"/>
    <mergeCell ref="B170:B171"/>
    <mergeCell ref="C170:C171"/>
    <mergeCell ref="A180:A181"/>
    <mergeCell ref="B180:B181"/>
    <mergeCell ref="C180:C181"/>
    <mergeCell ref="A182:A183"/>
    <mergeCell ref="B182:B183"/>
    <mergeCell ref="C182:C183"/>
    <mergeCell ref="A176:A177"/>
    <mergeCell ref="B176:B177"/>
    <mergeCell ref="C176:C177"/>
    <mergeCell ref="A178:A179"/>
    <mergeCell ref="B178:B179"/>
    <mergeCell ref="C178:C179"/>
    <mergeCell ref="A188:A189"/>
    <mergeCell ref="B188:B189"/>
    <mergeCell ref="C188:C189"/>
    <mergeCell ref="A190:A191"/>
    <mergeCell ref="B190:B191"/>
    <mergeCell ref="C190:C191"/>
    <mergeCell ref="A184:A185"/>
    <mergeCell ref="B184:B185"/>
    <mergeCell ref="C184:C185"/>
    <mergeCell ref="A186:A187"/>
    <mergeCell ref="B186:B187"/>
    <mergeCell ref="C186:C187"/>
    <mergeCell ref="A207:A208"/>
    <mergeCell ref="B207:B208"/>
    <mergeCell ref="C207:C208"/>
    <mergeCell ref="A209:A210"/>
    <mergeCell ref="B209:B210"/>
    <mergeCell ref="C209:C210"/>
    <mergeCell ref="A203:A204"/>
    <mergeCell ref="B203:B204"/>
    <mergeCell ref="C203:C204"/>
    <mergeCell ref="A205:A206"/>
    <mergeCell ref="B205:B206"/>
    <mergeCell ref="C205:C206"/>
    <mergeCell ref="A215:A216"/>
    <mergeCell ref="B215:B216"/>
    <mergeCell ref="C215:C216"/>
    <mergeCell ref="A217:A218"/>
    <mergeCell ref="B217:B218"/>
    <mergeCell ref="C217:C218"/>
    <mergeCell ref="A211:A212"/>
    <mergeCell ref="B211:B212"/>
    <mergeCell ref="C211:C212"/>
    <mergeCell ref="A213:A214"/>
    <mergeCell ref="B213:B214"/>
    <mergeCell ref="C213:C214"/>
    <mergeCell ref="A223:A224"/>
    <mergeCell ref="B223:B224"/>
    <mergeCell ref="C223:C224"/>
    <mergeCell ref="A225:A226"/>
    <mergeCell ref="B225:B226"/>
    <mergeCell ref="C225:C226"/>
    <mergeCell ref="A219:A220"/>
    <mergeCell ref="B219:B220"/>
    <mergeCell ref="C219:C220"/>
    <mergeCell ref="A221:A222"/>
    <mergeCell ref="B221:B222"/>
    <mergeCell ref="C221:C222"/>
    <mergeCell ref="A231:A232"/>
    <mergeCell ref="B231:B232"/>
    <mergeCell ref="C231:C232"/>
    <mergeCell ref="A233:A234"/>
    <mergeCell ref="B233:B234"/>
    <mergeCell ref="C233:C234"/>
    <mergeCell ref="A227:A228"/>
    <mergeCell ref="B227:B228"/>
    <mergeCell ref="C227:C228"/>
    <mergeCell ref="A229:A230"/>
    <mergeCell ref="B229:B230"/>
    <mergeCell ref="C229:C230"/>
    <mergeCell ref="A239:A240"/>
    <mergeCell ref="B239:B240"/>
    <mergeCell ref="C239:C240"/>
    <mergeCell ref="A235:A236"/>
    <mergeCell ref="B235:B236"/>
    <mergeCell ref="C235:C236"/>
    <mergeCell ref="A237:A238"/>
    <mergeCell ref="B237:B238"/>
    <mergeCell ref="C237:C238"/>
  </mergeCells>
  <pageMargins left="0.7" right="0.7" top="0.75" bottom="0.75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BC333"/>
  <sheetViews>
    <sheetView topLeftCell="A250" zoomScale="69" zoomScaleNormal="70" workbookViewId="0">
      <selection activeCell="E251" sqref="E251:G252"/>
    </sheetView>
  </sheetViews>
  <sheetFormatPr defaultRowHeight="14.5" x14ac:dyDescent="0.35"/>
  <cols>
    <col min="1" max="1" width="54.453125" bestFit="1" customWidth="1"/>
  </cols>
  <sheetData>
    <row r="1" spans="1:55" x14ac:dyDescent="0.35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</row>
    <row r="2" spans="1:55" x14ac:dyDescent="0.35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</row>
    <row r="3" spans="1:55" x14ac:dyDescent="0.35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</row>
    <row r="4" spans="1:55" x14ac:dyDescent="0.35">
      <c r="A4" t="s">
        <v>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</row>
    <row r="5" spans="1:55" x14ac:dyDescent="0.35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AM5" s="2"/>
      <c r="AN5" s="2"/>
      <c r="AO5" s="2"/>
      <c r="AP5" s="2"/>
      <c r="AQ5" s="2"/>
      <c r="AR5" s="2"/>
      <c r="AS5" s="2"/>
      <c r="AT5" s="240" t="s">
        <v>2648</v>
      </c>
      <c r="AU5" s="2"/>
      <c r="AV5" s="2"/>
      <c r="AW5" s="2"/>
      <c r="AX5" s="240" t="s">
        <v>2649</v>
      </c>
    </row>
    <row r="6" spans="1:55" x14ac:dyDescent="0.3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AP6" s="241" t="s">
        <v>2529</v>
      </c>
      <c r="AQ6" s="241" t="s">
        <v>2650</v>
      </c>
      <c r="AR6" s="241" t="s">
        <v>2651</v>
      </c>
      <c r="AS6" s="241" t="s">
        <v>2650</v>
      </c>
      <c r="AT6" s="241" t="s">
        <v>2652</v>
      </c>
      <c r="AU6" s="241" t="s">
        <v>2653</v>
      </c>
      <c r="AV6" s="241" t="s">
        <v>2649</v>
      </c>
      <c r="AW6" s="241" t="s">
        <v>2654</v>
      </c>
      <c r="AX6" s="241" t="s">
        <v>2652</v>
      </c>
    </row>
    <row r="7" spans="1:55" x14ac:dyDescent="0.35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Y7" s="241" t="s">
        <v>2682</v>
      </c>
      <c r="Z7" s="241" t="s">
        <v>2683</v>
      </c>
      <c r="AP7" s="241" t="s">
        <v>2655</v>
      </c>
      <c r="AQ7" s="241" t="s">
        <v>2655</v>
      </c>
      <c r="AR7" s="241" t="s">
        <v>2652</v>
      </c>
      <c r="AS7" s="241" t="s">
        <v>2656</v>
      </c>
      <c r="AT7" s="241" t="s">
        <v>2656</v>
      </c>
      <c r="AU7" s="241" t="s">
        <v>2655</v>
      </c>
      <c r="AV7" s="241" t="s">
        <v>2652</v>
      </c>
      <c r="AW7" s="241" t="s">
        <v>2656</v>
      </c>
      <c r="AX7" s="241" t="s">
        <v>2656</v>
      </c>
      <c r="AZ7" s="241" t="s">
        <v>3666</v>
      </c>
      <c r="BB7" s="241" t="s">
        <v>3692</v>
      </c>
      <c r="BC7" s="241" t="s">
        <v>3693</v>
      </c>
    </row>
    <row r="8" spans="1:55" x14ac:dyDescent="0.35">
      <c r="A8" s="291" t="s">
        <v>79</v>
      </c>
      <c r="B8" s="291" t="s">
        <v>2</v>
      </c>
      <c r="C8" s="291" t="s">
        <v>3</v>
      </c>
      <c r="D8" t="s">
        <v>4</v>
      </c>
      <c r="E8" t="s">
        <v>5</v>
      </c>
      <c r="F8" t="s">
        <v>6</v>
      </c>
      <c r="G8" t="s">
        <v>7</v>
      </c>
      <c r="H8" t="s">
        <v>8</v>
      </c>
      <c r="I8" t="s">
        <v>9</v>
      </c>
      <c r="J8" t="s">
        <v>10</v>
      </c>
      <c r="K8" t="s">
        <v>11</v>
      </c>
      <c r="L8" t="s">
        <v>12</v>
      </c>
      <c r="Y8" s="241" t="s">
        <v>2684</v>
      </c>
      <c r="Z8" s="241" t="s">
        <v>2685</v>
      </c>
      <c r="AM8" s="238">
        <f>SUMIFS($C$10:$C$505, $X$10:$X$505, AN8)</f>
        <v>16132</v>
      </c>
      <c r="AN8" t="s">
        <v>2657</v>
      </c>
      <c r="AO8" t="s">
        <v>2535</v>
      </c>
      <c r="AP8" s="242">
        <f>AQ8+AU8</f>
        <v>14</v>
      </c>
      <c r="AQ8" s="238">
        <f>COUNTIFS($X$10:$X$505, AN8,$B$10:$B$505,"F")</f>
        <v>3</v>
      </c>
      <c r="AR8" s="243">
        <f t="shared" ref="AR8:AR34" si="0">IFERROR(AQ8/AP8,0)</f>
        <v>0.21428571428571427</v>
      </c>
      <c r="AS8">
        <f>COUNTIFS($X$10:$X$505, AN8,$B$10:$B$505,"F",$Z$10:$Z$505,"Elected")</f>
        <v>3</v>
      </c>
      <c r="AT8" s="244">
        <f>IFERROR(AS8/AP8,0)</f>
        <v>0.21428571428571427</v>
      </c>
      <c r="AU8" s="245">
        <f>COUNTIFS($X$10:$X$505, AN8,$B$10:$B$505,"M")</f>
        <v>11</v>
      </c>
      <c r="AV8" s="243">
        <f>IFERROR(AU8/AP8,0)</f>
        <v>0.7857142857142857</v>
      </c>
      <c r="AW8">
        <f>COUNTIFS($X$10:$X$505, AN8,$B$10:$B$505,"M",$Z$10:$Z$505,"Elected")</f>
        <v>9</v>
      </c>
      <c r="AX8" s="243">
        <f>IFERROR(AW8/AP8,0)</f>
        <v>0.6428571428571429</v>
      </c>
      <c r="AZ8">
        <f>AW8+AS8</f>
        <v>12</v>
      </c>
      <c r="BB8">
        <f>AC303</f>
        <v>34</v>
      </c>
      <c r="BC8">
        <f>AD303</f>
        <v>31</v>
      </c>
    </row>
    <row r="9" spans="1:55" ht="15.5" x14ac:dyDescent="0.35">
      <c r="A9" s="291" t="s">
        <v>0</v>
      </c>
      <c r="B9" s="291" t="s">
        <v>0</v>
      </c>
      <c r="C9" s="291" t="s">
        <v>17</v>
      </c>
      <c r="D9" t="s">
        <v>1139</v>
      </c>
      <c r="E9" t="s">
        <v>1140</v>
      </c>
      <c r="F9" t="s">
        <v>1141</v>
      </c>
      <c r="G9" t="s">
        <v>1142</v>
      </c>
      <c r="H9" t="s">
        <v>1143</v>
      </c>
      <c r="I9" t="s">
        <v>1144</v>
      </c>
      <c r="J9" t="s">
        <v>1145</v>
      </c>
      <c r="K9" t="s">
        <v>1146</v>
      </c>
      <c r="L9" t="s">
        <v>1147</v>
      </c>
      <c r="X9" s="257" t="s">
        <v>2681</v>
      </c>
      <c r="Y9" s="241" t="s">
        <v>2686</v>
      </c>
      <c r="Z9" s="241" t="s">
        <v>2687</v>
      </c>
      <c r="AB9" t="s">
        <v>2526</v>
      </c>
      <c r="AC9" t="s">
        <v>2525</v>
      </c>
      <c r="AD9" t="s">
        <v>2524</v>
      </c>
      <c r="AE9" t="s">
        <v>2523</v>
      </c>
      <c r="AF9" t="s">
        <v>759</v>
      </c>
      <c r="AG9" t="s">
        <v>2522</v>
      </c>
      <c r="AH9" t="s">
        <v>2521</v>
      </c>
      <c r="AI9" t="s">
        <v>2520</v>
      </c>
      <c r="AJ9" t="s">
        <v>2519</v>
      </c>
      <c r="AK9" t="s">
        <v>2518</v>
      </c>
      <c r="AM9" s="238">
        <f t="shared" ref="AM9:AM34" si="1">SUMIFS($C$10:$C$505, $X$10:$X$505, AN9)</f>
        <v>21192</v>
      </c>
      <c r="AN9" t="s">
        <v>2658</v>
      </c>
      <c r="AO9" t="s">
        <v>2534</v>
      </c>
      <c r="AP9" s="242">
        <f t="shared" ref="AP9:AP27" si="2">AQ9+AU9</f>
        <v>15</v>
      </c>
      <c r="AQ9" s="238">
        <f t="shared" ref="AQ9:AQ34" si="3">COUNTIFS($X$10:$X$505, AN9,$B$10:$B$505,"F")</f>
        <v>6</v>
      </c>
      <c r="AR9" s="243">
        <f t="shared" si="0"/>
        <v>0.4</v>
      </c>
      <c r="AS9">
        <f t="shared" ref="AS9:AS34" si="4">COUNTIFS($X$10:$X$283, AN9,$B$10:$B$283,"F",$Z$10:$Z$283,"Elected")</f>
        <v>4</v>
      </c>
      <c r="AT9" s="244">
        <f t="shared" ref="AT9:AT34" si="5">IFERROR(AS9/AP9,0)</f>
        <v>0.26666666666666666</v>
      </c>
      <c r="AU9" s="245">
        <f t="shared" ref="AU9:AU34" si="6">COUNTIFS($X$10:$X$505, AN9,$B$10:$B$505,"M")</f>
        <v>9</v>
      </c>
      <c r="AV9" s="243">
        <f t="shared" ref="AV9:AV34" si="7">IFERROR(AU9/AP9,0)</f>
        <v>0.6</v>
      </c>
      <c r="AW9">
        <f t="shared" ref="AW9:AW34" si="8">COUNTIFS($X$10:$X$505, AN9,$B$10:$B$505,"M",$Z$10:$Z$505,"Elected")</f>
        <v>7</v>
      </c>
      <c r="AX9" s="243">
        <f t="shared" ref="AX9:AX34" si="9">IFERROR(AW9/AP9,0)</f>
        <v>0.46666666666666667</v>
      </c>
      <c r="AZ9">
        <f t="shared" ref="AZ9:AZ35" si="10">AW9+AS9</f>
        <v>11</v>
      </c>
    </row>
    <row r="10" spans="1:55" x14ac:dyDescent="0.35">
      <c r="A10" s="291" t="s">
        <v>1148</v>
      </c>
      <c r="B10" s="291" t="s">
        <v>31</v>
      </c>
      <c r="C10" s="293">
        <v>967</v>
      </c>
      <c r="D10" s="1">
        <v>55</v>
      </c>
      <c r="E10" s="1">
        <v>3</v>
      </c>
      <c r="F10" s="1">
        <v>1</v>
      </c>
      <c r="G10" s="1">
        <v>133</v>
      </c>
      <c r="H10" s="1">
        <v>11</v>
      </c>
      <c r="I10" s="1">
        <v>86</v>
      </c>
      <c r="J10" s="1">
        <v>29</v>
      </c>
      <c r="K10" s="1">
        <v>91</v>
      </c>
      <c r="L10" s="1">
        <v>98</v>
      </c>
      <c r="X10" t="str">
        <f>LEFT(MID(A10,FIND("(",A10)+1,LEN(A10)),FIND(")",MID(A10,FIND("(",A10)+1,LEN(A10)))-1)</f>
        <v>FF</v>
      </c>
      <c r="Z10" t="str">
        <f>Y11</f>
        <v>Elected</v>
      </c>
      <c r="AB10">
        <v>5</v>
      </c>
      <c r="AC10" s="238">
        <v>21249</v>
      </c>
      <c r="AD10" s="238">
        <f>AH10+AF10</f>
        <v>10066</v>
      </c>
      <c r="AE10" s="227">
        <f>SUM(AD10/AC10*100)</f>
        <v>47.371641018400865</v>
      </c>
      <c r="AF10">
        <v>122</v>
      </c>
      <c r="AG10" s="227">
        <f>SUM(AF10/AC10*100)</f>
        <v>0.57414466563132383</v>
      </c>
      <c r="AH10" s="238">
        <v>9944</v>
      </c>
      <c r="AI10">
        <v>13</v>
      </c>
      <c r="AJ10">
        <v>5</v>
      </c>
      <c r="AK10" s="227">
        <f>SUM(AJ10/AI10*100)</f>
        <v>38.461538461538467</v>
      </c>
      <c r="AM10" s="238">
        <f t="shared" si="1"/>
        <v>6618</v>
      </c>
      <c r="AN10" t="s">
        <v>2659</v>
      </c>
      <c r="AO10" t="s">
        <v>2536</v>
      </c>
      <c r="AP10" s="242">
        <f t="shared" si="2"/>
        <v>14</v>
      </c>
      <c r="AQ10" s="238">
        <f t="shared" si="3"/>
        <v>8</v>
      </c>
      <c r="AR10" s="243">
        <f t="shared" si="0"/>
        <v>0.5714285714285714</v>
      </c>
      <c r="AS10">
        <f t="shared" si="4"/>
        <v>1</v>
      </c>
      <c r="AT10" s="244">
        <f t="shared" si="5"/>
        <v>7.1428571428571425E-2</v>
      </c>
      <c r="AU10" s="245">
        <f t="shared" si="6"/>
        <v>6</v>
      </c>
      <c r="AV10" s="243">
        <f t="shared" si="7"/>
        <v>0.42857142857142855</v>
      </c>
      <c r="AW10">
        <f t="shared" si="8"/>
        <v>0</v>
      </c>
      <c r="AX10" s="243">
        <f t="shared" si="9"/>
        <v>0</v>
      </c>
      <c r="AZ10">
        <f t="shared" si="10"/>
        <v>1</v>
      </c>
    </row>
    <row r="11" spans="1:55" x14ac:dyDescent="0.35">
      <c r="A11" s="291" t="s">
        <v>0</v>
      </c>
      <c r="B11" s="291" t="s">
        <v>0</v>
      </c>
      <c r="C11" s="293">
        <v>967</v>
      </c>
      <c r="D11" s="2">
        <v>1022</v>
      </c>
      <c r="E11" s="2">
        <v>1025</v>
      </c>
      <c r="F11" s="2">
        <v>1026</v>
      </c>
      <c r="G11" s="2">
        <v>1159</v>
      </c>
      <c r="H11" s="2">
        <v>1170</v>
      </c>
      <c r="I11" s="2">
        <v>1256</v>
      </c>
      <c r="J11" s="2">
        <v>1285</v>
      </c>
      <c r="K11" s="2">
        <v>1376</v>
      </c>
      <c r="L11" s="2">
        <v>1474</v>
      </c>
      <c r="Y11" t="str">
        <f>IF(EXACT(A10,UPPER(A10)),"Elected","Excluded")</f>
        <v>Elected</v>
      </c>
      <c r="AM11" s="238">
        <f t="shared" si="1"/>
        <v>7247</v>
      </c>
      <c r="AN11" t="s">
        <v>2661</v>
      </c>
      <c r="AO11" t="s">
        <v>2727</v>
      </c>
      <c r="AP11" s="242">
        <f t="shared" si="2"/>
        <v>8</v>
      </c>
      <c r="AQ11" s="238">
        <f t="shared" si="3"/>
        <v>4</v>
      </c>
      <c r="AR11" s="243">
        <f t="shared" si="0"/>
        <v>0.5</v>
      </c>
      <c r="AS11">
        <f t="shared" si="4"/>
        <v>3</v>
      </c>
      <c r="AT11" s="244">
        <f t="shared" si="5"/>
        <v>0.375</v>
      </c>
      <c r="AU11" s="245">
        <f t="shared" si="6"/>
        <v>4</v>
      </c>
      <c r="AV11" s="243">
        <f t="shared" si="7"/>
        <v>0.5</v>
      </c>
      <c r="AW11">
        <f t="shared" si="8"/>
        <v>2</v>
      </c>
      <c r="AX11" s="243">
        <f t="shared" si="9"/>
        <v>0.25</v>
      </c>
      <c r="AZ11">
        <f t="shared" si="10"/>
        <v>5</v>
      </c>
    </row>
    <row r="12" spans="1:55" x14ac:dyDescent="0.35">
      <c r="A12" s="291" t="s">
        <v>3114</v>
      </c>
      <c r="B12" s="291" t="s">
        <v>31</v>
      </c>
      <c r="C12" s="293">
        <v>2347</v>
      </c>
      <c r="D12" s="1">
        <v>-689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X12" t="str">
        <f t="shared" ref="X12" si="11">LEFT(MID(A12,FIND("(",A12)+1,LEN(A12)),FIND(")",MID(A12,FIND("(",A12)+1,LEN(A12)))-1)</f>
        <v>LAB</v>
      </c>
      <c r="Z12" t="str">
        <f>Y13</f>
        <v>Elected</v>
      </c>
      <c r="AC12" t="s">
        <v>3692</v>
      </c>
      <c r="AD12" t="s">
        <v>3693</v>
      </c>
      <c r="AM12" s="238">
        <f t="shared" si="1"/>
        <v>10071</v>
      </c>
      <c r="AN12" t="s">
        <v>2663</v>
      </c>
      <c r="AO12" t="s">
        <v>2574</v>
      </c>
      <c r="AP12" s="242">
        <f t="shared" si="2"/>
        <v>8</v>
      </c>
      <c r="AQ12" s="238">
        <f t="shared" si="3"/>
        <v>3</v>
      </c>
      <c r="AR12" s="243">
        <f t="shared" si="0"/>
        <v>0.375</v>
      </c>
      <c r="AS12">
        <f t="shared" si="4"/>
        <v>2</v>
      </c>
      <c r="AT12" s="244">
        <f t="shared" si="5"/>
        <v>0.25</v>
      </c>
      <c r="AU12" s="245">
        <f t="shared" si="6"/>
        <v>5</v>
      </c>
      <c r="AV12" s="243">
        <f t="shared" si="7"/>
        <v>0.625</v>
      </c>
      <c r="AW12">
        <f t="shared" si="8"/>
        <v>5</v>
      </c>
      <c r="AX12" s="243">
        <f t="shared" si="9"/>
        <v>0.625</v>
      </c>
      <c r="AZ12">
        <f t="shared" si="10"/>
        <v>7</v>
      </c>
    </row>
    <row r="13" spans="1:55" x14ac:dyDescent="0.35">
      <c r="A13" s="291" t="s">
        <v>0</v>
      </c>
      <c r="B13" s="291" t="s">
        <v>0</v>
      </c>
      <c r="C13" s="293">
        <v>2347</v>
      </c>
      <c r="D13" s="2">
        <v>1658</v>
      </c>
      <c r="E13" s="2">
        <v>1658</v>
      </c>
      <c r="F13" s="2">
        <v>1658</v>
      </c>
      <c r="G13" s="2">
        <v>1658</v>
      </c>
      <c r="H13" s="2">
        <v>1658</v>
      </c>
      <c r="I13" s="2">
        <v>1658</v>
      </c>
      <c r="J13" s="2">
        <v>1658</v>
      </c>
      <c r="K13" s="2">
        <v>1658</v>
      </c>
      <c r="L13" s="2">
        <v>1658</v>
      </c>
      <c r="Y13" t="str">
        <f t="shared" ref="Y13" si="12">IF(EXACT(A12,UPPER(A12)),"Elected","Excluded")</f>
        <v>Elected</v>
      </c>
      <c r="AC13">
        <v>5</v>
      </c>
      <c r="AD13">
        <v>5</v>
      </c>
      <c r="AM13" s="238">
        <f t="shared" si="1"/>
        <v>2556</v>
      </c>
      <c r="AN13" t="s">
        <v>2689</v>
      </c>
      <c r="AO13" t="s">
        <v>2573</v>
      </c>
      <c r="AP13" s="242">
        <f t="shared" si="2"/>
        <v>7</v>
      </c>
      <c r="AQ13" s="238">
        <f t="shared" si="3"/>
        <v>2</v>
      </c>
      <c r="AR13" s="243">
        <f t="shared" si="0"/>
        <v>0.2857142857142857</v>
      </c>
      <c r="AS13">
        <f t="shared" si="4"/>
        <v>0</v>
      </c>
      <c r="AT13" s="244">
        <f t="shared" si="5"/>
        <v>0</v>
      </c>
      <c r="AU13" s="245">
        <f t="shared" si="6"/>
        <v>5</v>
      </c>
      <c r="AV13" s="243">
        <f t="shared" si="7"/>
        <v>0.7142857142857143</v>
      </c>
      <c r="AW13">
        <f t="shared" si="8"/>
        <v>0</v>
      </c>
      <c r="AX13" s="243">
        <f t="shared" si="9"/>
        <v>0</v>
      </c>
      <c r="AZ13">
        <f t="shared" si="10"/>
        <v>0</v>
      </c>
    </row>
    <row r="14" spans="1:55" x14ac:dyDescent="0.35">
      <c r="A14" s="291" t="s">
        <v>1149</v>
      </c>
      <c r="B14" s="291" t="s">
        <v>31</v>
      </c>
      <c r="C14" s="293">
        <v>360</v>
      </c>
      <c r="D14" s="1">
        <v>26</v>
      </c>
      <c r="E14" s="1">
        <v>4</v>
      </c>
      <c r="F14" s="1">
        <v>0</v>
      </c>
      <c r="G14" s="1">
        <v>2</v>
      </c>
      <c r="H14" s="1">
        <v>12</v>
      </c>
      <c r="I14" s="1">
        <v>9</v>
      </c>
      <c r="J14" s="1">
        <v>-413</v>
      </c>
      <c r="K14" s="1">
        <v>0</v>
      </c>
      <c r="L14" s="1">
        <v>0</v>
      </c>
      <c r="X14" t="str">
        <f t="shared" ref="X14" si="13">LEFT(MID(A14,FIND("(",A14)+1,LEN(A14)),FIND(")",MID(A14,FIND("(",A14)+1,LEN(A14)))-1)</f>
        <v>SF</v>
      </c>
      <c r="Z14" t="str">
        <f t="shared" ref="Z14" si="14">Y15</f>
        <v>Excluded</v>
      </c>
      <c r="AM14" s="238">
        <f t="shared" si="1"/>
        <v>3027</v>
      </c>
      <c r="AN14" t="s">
        <v>2662</v>
      </c>
      <c r="AO14" t="s">
        <v>2575</v>
      </c>
      <c r="AP14" s="242">
        <f t="shared" si="2"/>
        <v>5</v>
      </c>
      <c r="AQ14" s="238">
        <f t="shared" si="3"/>
        <v>0</v>
      </c>
      <c r="AR14" s="243">
        <f t="shared" si="0"/>
        <v>0</v>
      </c>
      <c r="AS14">
        <f t="shared" si="4"/>
        <v>0</v>
      </c>
      <c r="AT14" s="244">
        <f t="shared" si="5"/>
        <v>0</v>
      </c>
      <c r="AU14" s="245">
        <f t="shared" si="6"/>
        <v>5</v>
      </c>
      <c r="AV14" s="243">
        <f t="shared" si="7"/>
        <v>1</v>
      </c>
      <c r="AW14">
        <f t="shared" si="8"/>
        <v>1</v>
      </c>
      <c r="AX14" s="243">
        <f t="shared" si="9"/>
        <v>0.2</v>
      </c>
      <c r="AZ14">
        <f t="shared" si="10"/>
        <v>1</v>
      </c>
    </row>
    <row r="15" spans="1:55" x14ac:dyDescent="0.35">
      <c r="A15" s="291" t="s">
        <v>0</v>
      </c>
      <c r="B15" s="291" t="s">
        <v>0</v>
      </c>
      <c r="C15" s="293">
        <v>360</v>
      </c>
      <c r="D15" s="2">
        <v>386</v>
      </c>
      <c r="E15" s="2">
        <v>390</v>
      </c>
      <c r="F15" s="2">
        <v>390</v>
      </c>
      <c r="G15" s="2">
        <v>392</v>
      </c>
      <c r="H15" s="2">
        <v>404</v>
      </c>
      <c r="I15" s="2">
        <v>413</v>
      </c>
      <c r="J15" s="2">
        <v>0</v>
      </c>
      <c r="K15" s="2">
        <v>0</v>
      </c>
      <c r="L15" s="2">
        <v>0</v>
      </c>
      <c r="Y15" t="str">
        <f t="shared" ref="Y15" si="15">IF(EXACT(A14,UPPER(A14)),"Elected","Excluded")</f>
        <v>Excluded</v>
      </c>
      <c r="AM15" s="238">
        <f t="shared" si="1"/>
        <v>0</v>
      </c>
      <c r="AN15" t="s">
        <v>2660</v>
      </c>
      <c r="AO15" t="s">
        <v>2594</v>
      </c>
      <c r="AP15" s="242">
        <f t="shared" si="2"/>
        <v>0</v>
      </c>
      <c r="AQ15" s="238">
        <f t="shared" si="3"/>
        <v>0</v>
      </c>
      <c r="AR15" s="243">
        <f t="shared" si="0"/>
        <v>0</v>
      </c>
      <c r="AS15">
        <f t="shared" si="4"/>
        <v>0</v>
      </c>
      <c r="AT15" s="244">
        <f t="shared" si="5"/>
        <v>0</v>
      </c>
      <c r="AU15" s="245">
        <f t="shared" si="6"/>
        <v>0</v>
      </c>
      <c r="AV15" s="243">
        <f t="shared" si="7"/>
        <v>0</v>
      </c>
      <c r="AW15">
        <f t="shared" si="8"/>
        <v>0</v>
      </c>
      <c r="AX15" s="243">
        <f t="shared" si="9"/>
        <v>0</v>
      </c>
      <c r="AZ15">
        <f t="shared" si="10"/>
        <v>0</v>
      </c>
    </row>
    <row r="16" spans="1:55" x14ac:dyDescent="0.35">
      <c r="A16" s="291" t="s">
        <v>3127</v>
      </c>
      <c r="B16" s="291" t="s">
        <v>33</v>
      </c>
      <c r="C16" s="293">
        <v>903</v>
      </c>
      <c r="D16" s="1">
        <v>27</v>
      </c>
      <c r="E16" s="1">
        <v>17</v>
      </c>
      <c r="F16" s="1">
        <v>0</v>
      </c>
      <c r="G16" s="1">
        <v>14</v>
      </c>
      <c r="H16" s="1">
        <v>228</v>
      </c>
      <c r="I16" s="1">
        <v>13</v>
      </c>
      <c r="J16" s="1">
        <v>19</v>
      </c>
      <c r="K16" s="1">
        <v>29</v>
      </c>
      <c r="L16" s="1">
        <v>151</v>
      </c>
      <c r="X16" t="str">
        <f t="shared" ref="X16" si="16">LEFT(MID(A16,FIND("(",A16)+1,LEN(A16)),FIND(")",MID(A16,FIND("(",A16)+1,LEN(A16)))-1)</f>
        <v>INDI</v>
      </c>
      <c r="Z16" t="str">
        <f t="shared" ref="Z16" si="17">Y17</f>
        <v>Excluded</v>
      </c>
      <c r="AM16" s="238">
        <f t="shared" si="1"/>
        <v>1156</v>
      </c>
      <c r="AN16" t="s">
        <v>3111</v>
      </c>
      <c r="AO16" t="s">
        <v>2576</v>
      </c>
      <c r="AP16" s="242">
        <f t="shared" si="2"/>
        <v>2</v>
      </c>
      <c r="AQ16" s="238">
        <f t="shared" si="3"/>
        <v>2</v>
      </c>
      <c r="AR16" s="243">
        <f t="shared" si="0"/>
        <v>1</v>
      </c>
      <c r="AS16">
        <f t="shared" si="4"/>
        <v>0</v>
      </c>
      <c r="AT16" s="244">
        <f t="shared" si="5"/>
        <v>0</v>
      </c>
      <c r="AU16" s="245">
        <f t="shared" si="6"/>
        <v>0</v>
      </c>
      <c r="AV16" s="243">
        <f t="shared" si="7"/>
        <v>0</v>
      </c>
      <c r="AW16">
        <f t="shared" si="8"/>
        <v>0</v>
      </c>
      <c r="AX16" s="243">
        <f t="shared" si="9"/>
        <v>0</v>
      </c>
      <c r="AZ16">
        <f t="shared" si="10"/>
        <v>0</v>
      </c>
    </row>
    <row r="17" spans="1:52" x14ac:dyDescent="0.35">
      <c r="A17" s="291" t="s">
        <v>0</v>
      </c>
      <c r="B17" s="291" t="s">
        <v>0</v>
      </c>
      <c r="C17" s="293">
        <v>903</v>
      </c>
      <c r="D17" s="2">
        <v>930</v>
      </c>
      <c r="E17" s="2">
        <v>947</v>
      </c>
      <c r="F17" s="2">
        <v>947</v>
      </c>
      <c r="G17" s="2">
        <v>961</v>
      </c>
      <c r="H17" s="2">
        <v>1189</v>
      </c>
      <c r="I17" s="2">
        <v>1202</v>
      </c>
      <c r="J17" s="2">
        <v>1221</v>
      </c>
      <c r="K17" s="2">
        <v>1250</v>
      </c>
      <c r="L17" s="2">
        <v>1401</v>
      </c>
      <c r="Y17" t="str">
        <f t="shared" ref="Y17" si="18">IF(EXACT(A16,UPPER(A16)),"Elected","Excluded")</f>
        <v>Excluded</v>
      </c>
      <c r="AM17" s="238">
        <f t="shared" si="1"/>
        <v>0</v>
      </c>
      <c r="AO17" t="s">
        <v>2590</v>
      </c>
      <c r="AP17" s="242">
        <f t="shared" si="2"/>
        <v>0</v>
      </c>
      <c r="AQ17" s="238">
        <f t="shared" si="3"/>
        <v>0</v>
      </c>
      <c r="AR17" s="243">
        <f t="shared" si="0"/>
        <v>0</v>
      </c>
      <c r="AS17">
        <f t="shared" si="4"/>
        <v>0</v>
      </c>
      <c r="AT17" s="244">
        <f t="shared" si="5"/>
        <v>0</v>
      </c>
      <c r="AU17" s="245">
        <f t="shared" si="6"/>
        <v>0</v>
      </c>
      <c r="AV17" s="243">
        <f t="shared" si="7"/>
        <v>0</v>
      </c>
      <c r="AW17">
        <f t="shared" si="8"/>
        <v>0</v>
      </c>
      <c r="AX17" s="243">
        <f t="shared" si="9"/>
        <v>0</v>
      </c>
      <c r="AZ17">
        <f t="shared" si="10"/>
        <v>0</v>
      </c>
    </row>
    <row r="18" spans="1:52" x14ac:dyDescent="0.35">
      <c r="A18" s="291" t="s">
        <v>3112</v>
      </c>
      <c r="B18" s="291" t="s">
        <v>33</v>
      </c>
      <c r="C18" s="293">
        <v>339</v>
      </c>
      <c r="D18" s="1">
        <v>6</v>
      </c>
      <c r="E18" s="1">
        <v>3</v>
      </c>
      <c r="F18" s="1">
        <v>0</v>
      </c>
      <c r="G18" s="1">
        <v>3</v>
      </c>
      <c r="H18" s="1">
        <v>-351</v>
      </c>
      <c r="I18" s="1">
        <v>0</v>
      </c>
      <c r="J18" s="1">
        <v>0</v>
      </c>
      <c r="K18" s="1">
        <v>0</v>
      </c>
      <c r="L18" s="1">
        <v>0</v>
      </c>
      <c r="X18" t="str">
        <f t="shared" ref="X18" si="19">LEFT(MID(A18,FIND("(",A18)+1,LEN(A18)),FIND(")",MID(A18,FIND("(",A18)+1,LEN(A18)))-1)</f>
        <v>IFP</v>
      </c>
      <c r="Z18" t="str">
        <f>Y19</f>
        <v>Excluded</v>
      </c>
      <c r="AM18" s="238">
        <f t="shared" si="1"/>
        <v>0</v>
      </c>
      <c r="AN18" t="s">
        <v>2671</v>
      </c>
      <c r="AO18" t="s">
        <v>2582</v>
      </c>
      <c r="AP18" s="242">
        <f t="shared" si="2"/>
        <v>0</v>
      </c>
      <c r="AQ18" s="238">
        <f t="shared" si="3"/>
        <v>0</v>
      </c>
      <c r="AR18" s="243">
        <f t="shared" si="0"/>
        <v>0</v>
      </c>
      <c r="AS18">
        <f t="shared" si="4"/>
        <v>0</v>
      </c>
      <c r="AT18" s="244">
        <f t="shared" si="5"/>
        <v>0</v>
      </c>
      <c r="AU18" s="245">
        <f t="shared" si="6"/>
        <v>0</v>
      </c>
      <c r="AV18" s="243">
        <f t="shared" si="7"/>
        <v>0</v>
      </c>
      <c r="AW18">
        <f t="shared" si="8"/>
        <v>0</v>
      </c>
      <c r="AX18" s="243">
        <f t="shared" si="9"/>
        <v>0</v>
      </c>
      <c r="AZ18">
        <f t="shared" si="10"/>
        <v>0</v>
      </c>
    </row>
    <row r="19" spans="1:52" x14ac:dyDescent="0.35">
      <c r="A19" s="291" t="s">
        <v>0</v>
      </c>
      <c r="B19" s="291" t="s">
        <v>0</v>
      </c>
      <c r="C19" s="293">
        <v>339</v>
      </c>
      <c r="D19" s="2">
        <v>345</v>
      </c>
      <c r="E19" s="2">
        <v>348</v>
      </c>
      <c r="F19" s="2">
        <v>348</v>
      </c>
      <c r="G19" s="2">
        <v>351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Y19" t="str">
        <f t="shared" ref="Y19" si="20">IF(EXACT(A18,UPPER(A18)),"Elected","Excluded")</f>
        <v>Excluded</v>
      </c>
      <c r="AM19" s="238">
        <f t="shared" si="1"/>
        <v>339</v>
      </c>
      <c r="AN19" t="s">
        <v>2665</v>
      </c>
      <c r="AO19" t="s">
        <v>2598</v>
      </c>
      <c r="AP19" s="242">
        <f t="shared" si="2"/>
        <v>1</v>
      </c>
      <c r="AQ19" s="238">
        <f t="shared" si="3"/>
        <v>0</v>
      </c>
      <c r="AR19" s="243">
        <f t="shared" si="0"/>
        <v>0</v>
      </c>
      <c r="AS19">
        <f t="shared" si="4"/>
        <v>0</v>
      </c>
      <c r="AT19" s="244">
        <f t="shared" si="5"/>
        <v>0</v>
      </c>
      <c r="AU19" s="245">
        <f t="shared" si="6"/>
        <v>1</v>
      </c>
      <c r="AV19" s="243">
        <f t="shared" si="7"/>
        <v>1</v>
      </c>
      <c r="AW19">
        <f t="shared" si="8"/>
        <v>0</v>
      </c>
      <c r="AX19" s="243">
        <f t="shared" si="9"/>
        <v>0</v>
      </c>
      <c r="AZ19">
        <f t="shared" si="10"/>
        <v>0</v>
      </c>
    </row>
    <row r="20" spans="1:52" x14ac:dyDescent="0.35">
      <c r="A20" s="291" t="s">
        <v>1150</v>
      </c>
      <c r="B20" s="291" t="s">
        <v>33</v>
      </c>
      <c r="C20" s="293">
        <v>1076</v>
      </c>
      <c r="D20" s="1">
        <v>113</v>
      </c>
      <c r="E20" s="1">
        <v>0</v>
      </c>
      <c r="F20" s="1">
        <v>2</v>
      </c>
      <c r="G20" s="1">
        <v>92</v>
      </c>
      <c r="H20" s="1">
        <v>10</v>
      </c>
      <c r="I20" s="1">
        <v>109</v>
      </c>
      <c r="J20" s="1">
        <v>16</v>
      </c>
      <c r="K20" s="1">
        <v>31</v>
      </c>
      <c r="L20" s="1">
        <v>77</v>
      </c>
      <c r="X20" t="str">
        <f t="shared" ref="X20" si="21">LEFT(MID(A20,FIND("(",A20)+1,LEN(A20)),FIND(")",MID(A20,FIND("(",A20)+1,LEN(A20)))-1)</f>
        <v>FF</v>
      </c>
      <c r="Z20" t="str">
        <f t="shared" ref="Z20" si="22">Y21</f>
        <v>Elected</v>
      </c>
      <c r="AM20" s="238">
        <f t="shared" si="1"/>
        <v>0</v>
      </c>
      <c r="AN20" t="s">
        <v>2666</v>
      </c>
      <c r="AO20" t="s">
        <v>2584</v>
      </c>
      <c r="AP20" s="242">
        <f t="shared" si="2"/>
        <v>0</v>
      </c>
      <c r="AQ20" s="238">
        <f t="shared" si="3"/>
        <v>0</v>
      </c>
      <c r="AR20" s="243">
        <f t="shared" si="0"/>
        <v>0</v>
      </c>
      <c r="AS20">
        <f t="shared" si="4"/>
        <v>0</v>
      </c>
      <c r="AT20" s="244">
        <f t="shared" si="5"/>
        <v>0</v>
      </c>
      <c r="AU20" s="245">
        <f t="shared" si="6"/>
        <v>0</v>
      </c>
      <c r="AV20" s="243">
        <f t="shared" si="7"/>
        <v>0</v>
      </c>
      <c r="AW20">
        <f t="shared" si="8"/>
        <v>0</v>
      </c>
      <c r="AX20" s="243">
        <f t="shared" si="9"/>
        <v>0</v>
      </c>
      <c r="AZ20">
        <f t="shared" si="10"/>
        <v>0</v>
      </c>
    </row>
    <row r="21" spans="1:52" x14ac:dyDescent="0.35">
      <c r="A21" s="291" t="s">
        <v>0</v>
      </c>
      <c r="B21" s="291" t="s">
        <v>0</v>
      </c>
      <c r="C21" s="293">
        <v>1076</v>
      </c>
      <c r="D21" s="2">
        <v>1189</v>
      </c>
      <c r="E21" s="2">
        <v>1189</v>
      </c>
      <c r="F21" s="2">
        <v>1191</v>
      </c>
      <c r="G21" s="2">
        <v>1283</v>
      </c>
      <c r="H21" s="2">
        <v>1293</v>
      </c>
      <c r="I21" s="2">
        <v>1402</v>
      </c>
      <c r="J21" s="2">
        <v>1418</v>
      </c>
      <c r="K21" s="2">
        <v>1449</v>
      </c>
      <c r="L21" s="2">
        <v>1526</v>
      </c>
      <c r="Y21" t="str">
        <f t="shared" ref="Y21" si="23">IF(EXACT(A20,UPPER(A20)),"Elected","Excluded")</f>
        <v>Elected</v>
      </c>
      <c r="AM21" s="238">
        <f t="shared" si="1"/>
        <v>0</v>
      </c>
      <c r="AN21" t="s">
        <v>2667</v>
      </c>
      <c r="AO21" t="s">
        <v>2577</v>
      </c>
      <c r="AP21" s="242">
        <f t="shared" si="2"/>
        <v>0</v>
      </c>
      <c r="AQ21" s="238">
        <f t="shared" si="3"/>
        <v>0</v>
      </c>
      <c r="AR21" s="243">
        <f t="shared" si="0"/>
        <v>0</v>
      </c>
      <c r="AS21">
        <f t="shared" si="4"/>
        <v>0</v>
      </c>
      <c r="AT21" s="244">
        <f t="shared" si="5"/>
        <v>0</v>
      </c>
      <c r="AU21" s="245">
        <f t="shared" si="6"/>
        <v>0</v>
      </c>
      <c r="AV21" s="243">
        <f t="shared" si="7"/>
        <v>0</v>
      </c>
      <c r="AW21">
        <f t="shared" si="8"/>
        <v>0</v>
      </c>
      <c r="AX21" s="243">
        <f t="shared" si="9"/>
        <v>0</v>
      </c>
      <c r="AZ21">
        <f t="shared" si="10"/>
        <v>0</v>
      </c>
    </row>
    <row r="22" spans="1:52" x14ac:dyDescent="0.35">
      <c r="A22" s="291" t="s">
        <v>1151</v>
      </c>
      <c r="B22" s="291" t="s">
        <v>33</v>
      </c>
      <c r="C22" s="293">
        <v>1638</v>
      </c>
      <c r="D22" s="1">
        <v>27</v>
      </c>
      <c r="E22" s="1">
        <v>0</v>
      </c>
      <c r="F22" s="1">
        <v>-7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X22" t="str">
        <f t="shared" ref="X22" si="24">LEFT(MID(A22,FIND("(",A22)+1,LEN(A22)),FIND(")",MID(A22,FIND("(",A22)+1,LEN(A22)))-1)</f>
        <v>FG</v>
      </c>
      <c r="Z22" t="str">
        <f t="shared" ref="Z22" si="25">Y23</f>
        <v>Elected</v>
      </c>
      <c r="AM22" s="238">
        <f t="shared" si="1"/>
        <v>0</v>
      </c>
      <c r="AN22" t="s">
        <v>2670</v>
      </c>
      <c r="AO22" t="s">
        <v>2578</v>
      </c>
      <c r="AP22" s="242">
        <f t="shared" si="2"/>
        <v>0</v>
      </c>
      <c r="AQ22" s="238">
        <f t="shared" si="3"/>
        <v>0</v>
      </c>
      <c r="AR22" s="243">
        <f t="shared" si="0"/>
        <v>0</v>
      </c>
      <c r="AS22">
        <f t="shared" si="4"/>
        <v>0</v>
      </c>
      <c r="AT22" s="244">
        <f t="shared" si="5"/>
        <v>0</v>
      </c>
      <c r="AU22" s="245">
        <f t="shared" si="6"/>
        <v>0</v>
      </c>
      <c r="AV22" s="243">
        <f t="shared" si="7"/>
        <v>0</v>
      </c>
      <c r="AW22">
        <f t="shared" si="8"/>
        <v>0</v>
      </c>
      <c r="AX22" s="243">
        <f t="shared" si="9"/>
        <v>0</v>
      </c>
      <c r="AZ22">
        <f t="shared" si="10"/>
        <v>0</v>
      </c>
    </row>
    <row r="23" spans="1:52" x14ac:dyDescent="0.35">
      <c r="A23" s="291" t="s">
        <v>0</v>
      </c>
      <c r="B23" s="291" t="s">
        <v>0</v>
      </c>
      <c r="C23" s="293">
        <v>1638</v>
      </c>
      <c r="D23" s="2">
        <v>1665</v>
      </c>
      <c r="E23" s="2">
        <v>1665</v>
      </c>
      <c r="F23" s="2">
        <v>1658</v>
      </c>
      <c r="G23" s="2">
        <v>1658</v>
      </c>
      <c r="H23" s="2">
        <v>1658</v>
      </c>
      <c r="I23" s="2">
        <v>1658</v>
      </c>
      <c r="J23" s="2">
        <v>1658</v>
      </c>
      <c r="K23" s="2">
        <v>1658</v>
      </c>
      <c r="L23" s="2">
        <v>1658</v>
      </c>
      <c r="Y23" t="str">
        <f t="shared" ref="Y23" si="26">IF(EXACT(A22,UPPER(A22)),"Elected","Excluded")</f>
        <v>Elected</v>
      </c>
      <c r="AM23" s="238">
        <f t="shared" si="1"/>
        <v>0</v>
      </c>
      <c r="AO23" t="s">
        <v>2581</v>
      </c>
      <c r="AP23" s="242">
        <f t="shared" si="2"/>
        <v>0</v>
      </c>
      <c r="AQ23" s="238">
        <f t="shared" si="3"/>
        <v>0</v>
      </c>
      <c r="AR23" s="243">
        <f t="shared" si="0"/>
        <v>0</v>
      </c>
      <c r="AS23">
        <f t="shared" si="4"/>
        <v>0</v>
      </c>
      <c r="AT23" s="244">
        <f t="shared" si="5"/>
        <v>0</v>
      </c>
      <c r="AU23" s="245">
        <f t="shared" si="6"/>
        <v>0</v>
      </c>
      <c r="AV23" s="243">
        <f t="shared" si="7"/>
        <v>0</v>
      </c>
      <c r="AW23">
        <f t="shared" si="8"/>
        <v>0</v>
      </c>
      <c r="AX23" s="243">
        <f t="shared" si="9"/>
        <v>0</v>
      </c>
      <c r="AZ23">
        <f t="shared" si="10"/>
        <v>0</v>
      </c>
    </row>
    <row r="24" spans="1:52" x14ac:dyDescent="0.35">
      <c r="A24" s="291" t="s">
        <v>1152</v>
      </c>
      <c r="B24" s="291" t="s">
        <v>33</v>
      </c>
      <c r="C24" s="293">
        <v>319</v>
      </c>
      <c r="D24" s="1">
        <v>37</v>
      </c>
      <c r="E24" s="1">
        <v>1</v>
      </c>
      <c r="F24" s="1">
        <v>1</v>
      </c>
      <c r="G24" s="1">
        <v>35</v>
      </c>
      <c r="H24" s="1">
        <v>5</v>
      </c>
      <c r="I24" s="1">
        <v>-398</v>
      </c>
      <c r="J24" s="1">
        <v>0</v>
      </c>
      <c r="K24" s="1">
        <v>0</v>
      </c>
      <c r="L24" s="1">
        <v>0</v>
      </c>
      <c r="X24" t="str">
        <f t="shared" ref="X24" si="27">LEFT(MID(A24,FIND("(",A24)+1,LEN(A24)),FIND(")",MID(A24,FIND("(",A24)+1,LEN(A24)))-1)</f>
        <v>FG</v>
      </c>
      <c r="Z24" t="str">
        <f t="shared" ref="Z24" si="28">Y25</f>
        <v>Excluded</v>
      </c>
      <c r="AM24" s="238">
        <f t="shared" si="1"/>
        <v>0</v>
      </c>
      <c r="AN24" t="s">
        <v>3077</v>
      </c>
      <c r="AO24" t="s">
        <v>2579</v>
      </c>
      <c r="AP24" s="242">
        <f t="shared" si="2"/>
        <v>0</v>
      </c>
      <c r="AQ24" s="238">
        <f t="shared" si="3"/>
        <v>0</v>
      </c>
      <c r="AR24" s="243">
        <f t="shared" si="0"/>
        <v>0</v>
      </c>
      <c r="AS24">
        <f t="shared" si="4"/>
        <v>0</v>
      </c>
      <c r="AT24" s="244">
        <f t="shared" si="5"/>
        <v>0</v>
      </c>
      <c r="AU24" s="245">
        <f t="shared" si="6"/>
        <v>0</v>
      </c>
      <c r="AV24" s="243">
        <f t="shared" si="7"/>
        <v>0</v>
      </c>
      <c r="AW24">
        <f t="shared" si="8"/>
        <v>0</v>
      </c>
      <c r="AX24" s="243">
        <f t="shared" si="9"/>
        <v>0</v>
      </c>
      <c r="AZ24">
        <f t="shared" si="10"/>
        <v>0</v>
      </c>
    </row>
    <row r="25" spans="1:52" x14ac:dyDescent="0.35">
      <c r="A25" s="291" t="s">
        <v>0</v>
      </c>
      <c r="B25" s="291" t="s">
        <v>0</v>
      </c>
      <c r="C25" s="293">
        <v>319</v>
      </c>
      <c r="D25" s="2">
        <v>356</v>
      </c>
      <c r="E25" s="2">
        <v>357</v>
      </c>
      <c r="F25" s="2">
        <v>358</v>
      </c>
      <c r="G25" s="2">
        <v>393</v>
      </c>
      <c r="H25" s="2">
        <v>398</v>
      </c>
      <c r="I25" s="2">
        <v>0</v>
      </c>
      <c r="J25" s="2">
        <v>0</v>
      </c>
      <c r="K25" s="2">
        <v>0</v>
      </c>
      <c r="L25" s="2">
        <v>0</v>
      </c>
      <c r="Y25" t="str">
        <f t="shared" ref="Y25" si="29">IF(EXACT(A24,UPPER(A24)),"Elected","Excluded")</f>
        <v>Excluded</v>
      </c>
      <c r="AM25" s="238">
        <f t="shared" si="1"/>
        <v>0</v>
      </c>
      <c r="AN25" t="s">
        <v>2690</v>
      </c>
      <c r="AO25" t="s">
        <v>2585</v>
      </c>
      <c r="AP25" s="242">
        <f t="shared" si="2"/>
        <v>0</v>
      </c>
      <c r="AQ25" s="238">
        <f t="shared" si="3"/>
        <v>0</v>
      </c>
      <c r="AR25" s="243">
        <f t="shared" si="0"/>
        <v>0</v>
      </c>
      <c r="AS25">
        <f t="shared" si="4"/>
        <v>0</v>
      </c>
      <c r="AT25" s="244">
        <f t="shared" si="5"/>
        <v>0</v>
      </c>
      <c r="AU25" s="245">
        <f t="shared" si="6"/>
        <v>0</v>
      </c>
      <c r="AV25" s="243">
        <f t="shared" si="7"/>
        <v>0</v>
      </c>
      <c r="AW25">
        <f t="shared" si="8"/>
        <v>0</v>
      </c>
      <c r="AX25" s="243">
        <f t="shared" si="9"/>
        <v>0</v>
      </c>
      <c r="AZ25">
        <f t="shared" si="10"/>
        <v>0</v>
      </c>
    </row>
    <row r="26" spans="1:52" x14ac:dyDescent="0.35">
      <c r="A26" s="291" t="s">
        <v>3115</v>
      </c>
      <c r="B26" s="291" t="s">
        <v>33</v>
      </c>
      <c r="C26" s="293">
        <v>732</v>
      </c>
      <c r="D26" s="1">
        <v>325</v>
      </c>
      <c r="E26" s="1">
        <v>4</v>
      </c>
      <c r="F26" s="1">
        <v>2</v>
      </c>
      <c r="G26" s="1">
        <v>14</v>
      </c>
      <c r="H26" s="1">
        <v>4</v>
      </c>
      <c r="I26" s="1">
        <v>67</v>
      </c>
      <c r="J26" s="1">
        <v>48</v>
      </c>
      <c r="K26" s="1">
        <v>121</v>
      </c>
      <c r="L26" s="1">
        <v>269</v>
      </c>
      <c r="X26" t="str">
        <f t="shared" ref="X26" si="30">LEFT(MID(A26,FIND("(",A26)+1,LEN(A26)),FIND(")",MID(A26,FIND("(",A26)+1,LEN(A26)))-1)</f>
        <v>LAB</v>
      </c>
      <c r="Z26" t="str">
        <f t="shared" ref="Z26" si="31">Y27</f>
        <v>Elected</v>
      </c>
      <c r="AM26" s="238">
        <f t="shared" si="1"/>
        <v>0</v>
      </c>
      <c r="AO26" t="s">
        <v>2591</v>
      </c>
      <c r="AP26" s="242">
        <f t="shared" si="2"/>
        <v>0</v>
      </c>
      <c r="AQ26" s="238">
        <f t="shared" si="3"/>
        <v>0</v>
      </c>
      <c r="AR26" s="243">
        <f t="shared" si="0"/>
        <v>0</v>
      </c>
      <c r="AS26">
        <f t="shared" si="4"/>
        <v>0</v>
      </c>
      <c r="AT26" s="244">
        <f t="shared" si="5"/>
        <v>0</v>
      </c>
      <c r="AU26" s="245">
        <f t="shared" si="6"/>
        <v>0</v>
      </c>
      <c r="AV26" s="243">
        <f t="shared" si="7"/>
        <v>0</v>
      </c>
      <c r="AW26">
        <f t="shared" si="8"/>
        <v>0</v>
      </c>
      <c r="AX26" s="243">
        <f t="shared" si="9"/>
        <v>0</v>
      </c>
      <c r="AZ26">
        <f t="shared" si="10"/>
        <v>0</v>
      </c>
    </row>
    <row r="27" spans="1:52" x14ac:dyDescent="0.35">
      <c r="A27" s="291" t="s">
        <v>0</v>
      </c>
      <c r="B27" s="291" t="s">
        <v>0</v>
      </c>
      <c r="C27" s="293">
        <v>732</v>
      </c>
      <c r="D27" s="2">
        <v>1057</v>
      </c>
      <c r="E27" s="2">
        <v>1061</v>
      </c>
      <c r="F27" s="2">
        <v>1063</v>
      </c>
      <c r="G27" s="2">
        <v>1077</v>
      </c>
      <c r="H27" s="2">
        <v>1081</v>
      </c>
      <c r="I27" s="2">
        <v>1148</v>
      </c>
      <c r="J27" s="2">
        <v>1196</v>
      </c>
      <c r="K27" s="2">
        <v>1317</v>
      </c>
      <c r="L27" s="2">
        <v>1586</v>
      </c>
      <c r="Y27" t="str">
        <f t="shared" ref="Y27" si="32">IF(EXACT(A26,UPPER(A26)),"Elected","Excluded")</f>
        <v>Elected</v>
      </c>
      <c r="AM27" s="238">
        <f t="shared" si="1"/>
        <v>1015</v>
      </c>
      <c r="AN27" t="s">
        <v>2664</v>
      </c>
      <c r="AO27" t="s">
        <v>2586</v>
      </c>
      <c r="AP27" s="242">
        <f t="shared" si="2"/>
        <v>2</v>
      </c>
      <c r="AQ27" s="238">
        <f t="shared" si="3"/>
        <v>1</v>
      </c>
      <c r="AR27" s="243">
        <f t="shared" si="0"/>
        <v>0.5</v>
      </c>
      <c r="AS27">
        <f t="shared" si="4"/>
        <v>0</v>
      </c>
      <c r="AT27" s="244">
        <f t="shared" si="5"/>
        <v>0</v>
      </c>
      <c r="AU27" s="245">
        <f t="shared" si="6"/>
        <v>1</v>
      </c>
      <c r="AV27" s="243">
        <f t="shared" si="7"/>
        <v>0.5</v>
      </c>
      <c r="AW27">
        <f t="shared" si="8"/>
        <v>0</v>
      </c>
      <c r="AX27" s="243">
        <f t="shared" si="9"/>
        <v>0</v>
      </c>
      <c r="AZ27">
        <f t="shared" si="10"/>
        <v>0</v>
      </c>
    </row>
    <row r="28" spans="1:52" x14ac:dyDescent="0.35">
      <c r="A28" s="291" t="s">
        <v>3120</v>
      </c>
      <c r="B28" s="291" t="s">
        <v>31</v>
      </c>
      <c r="C28" s="293">
        <v>45</v>
      </c>
      <c r="D28" s="1">
        <v>2</v>
      </c>
      <c r="E28" s="1">
        <v>-47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X28" t="str">
        <f t="shared" ref="X28" si="33">LEFT(MID(A28,FIND("(",A28)+1,LEN(A28)),FIND(")",MID(A28,FIND("(",A28)+1,LEN(A28)))-1)</f>
        <v>NON-P</v>
      </c>
      <c r="Z28" t="str">
        <f t="shared" ref="Z28" si="34">Y29</f>
        <v>Excluded</v>
      </c>
      <c r="AM28" s="238">
        <f t="shared" si="1"/>
        <v>0</v>
      </c>
      <c r="AN28" t="s">
        <v>2669</v>
      </c>
      <c r="AO28" t="s">
        <v>2587</v>
      </c>
      <c r="AP28" s="242">
        <f>AQ28+AU28</f>
        <v>0</v>
      </c>
      <c r="AQ28" s="238">
        <f t="shared" si="3"/>
        <v>0</v>
      </c>
      <c r="AR28" s="243">
        <f t="shared" si="0"/>
        <v>0</v>
      </c>
      <c r="AS28">
        <f t="shared" si="4"/>
        <v>0</v>
      </c>
      <c r="AT28" s="244">
        <f t="shared" si="5"/>
        <v>0</v>
      </c>
      <c r="AU28" s="245">
        <f t="shared" si="6"/>
        <v>0</v>
      </c>
      <c r="AV28" s="243">
        <f t="shared" si="7"/>
        <v>0</v>
      </c>
      <c r="AW28">
        <f t="shared" si="8"/>
        <v>0</v>
      </c>
      <c r="AX28" s="243">
        <f t="shared" si="9"/>
        <v>0</v>
      </c>
      <c r="AZ28">
        <f t="shared" si="10"/>
        <v>0</v>
      </c>
    </row>
    <row r="29" spans="1:52" x14ac:dyDescent="0.35">
      <c r="A29" s="291" t="s">
        <v>0</v>
      </c>
      <c r="B29" s="291" t="s">
        <v>0</v>
      </c>
      <c r="C29" s="293">
        <v>45</v>
      </c>
      <c r="D29" s="2">
        <v>47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Y29" t="str">
        <f t="shared" ref="Y29" si="35">IF(EXACT(A28,UPPER(A28)),"Elected","Excluded")</f>
        <v>Excluded</v>
      </c>
      <c r="AM29" s="238">
        <f t="shared" si="1"/>
        <v>0</v>
      </c>
      <c r="AN29" t="s">
        <v>2931</v>
      </c>
      <c r="AO29" t="s">
        <v>2580</v>
      </c>
      <c r="AP29" s="242">
        <f t="shared" ref="AP29:AP34" si="36">AQ29+AU29</f>
        <v>0</v>
      </c>
      <c r="AQ29" s="238">
        <f t="shared" si="3"/>
        <v>0</v>
      </c>
      <c r="AR29" s="243">
        <f t="shared" si="0"/>
        <v>0</v>
      </c>
      <c r="AS29">
        <f t="shared" si="4"/>
        <v>0</v>
      </c>
      <c r="AT29" s="244">
        <f t="shared" si="5"/>
        <v>0</v>
      </c>
      <c r="AU29" s="245">
        <f t="shared" si="6"/>
        <v>0</v>
      </c>
      <c r="AV29" s="243">
        <f t="shared" si="7"/>
        <v>0</v>
      </c>
      <c r="AW29">
        <f t="shared" si="8"/>
        <v>0</v>
      </c>
      <c r="AX29" s="243">
        <f t="shared" si="9"/>
        <v>0</v>
      </c>
      <c r="AZ29">
        <f t="shared" si="10"/>
        <v>0</v>
      </c>
    </row>
    <row r="30" spans="1:52" x14ac:dyDescent="0.35">
      <c r="A30" s="291" t="s">
        <v>1153</v>
      </c>
      <c r="B30" s="291" t="s">
        <v>33</v>
      </c>
      <c r="C30" s="293">
        <v>328</v>
      </c>
      <c r="D30" s="1">
        <v>14</v>
      </c>
      <c r="E30" s="1">
        <v>0</v>
      </c>
      <c r="F30" s="1">
        <v>1</v>
      </c>
      <c r="G30" s="1">
        <v>-343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X30" t="str">
        <f t="shared" ref="X30" si="37">LEFT(MID(A30,FIND("(",A30)+1,LEN(A30)),FIND(")",MID(A30,FIND("(",A30)+1,LEN(A30)))-1)</f>
        <v>FF</v>
      </c>
      <c r="Z30" t="str">
        <f t="shared" ref="Z30" si="38">Y31</f>
        <v>Excluded</v>
      </c>
      <c r="AM30" s="238">
        <f t="shared" si="1"/>
        <v>0</v>
      </c>
      <c r="AO30" t="s">
        <v>2592</v>
      </c>
      <c r="AP30" s="242">
        <f t="shared" si="36"/>
        <v>0</v>
      </c>
      <c r="AQ30" s="238">
        <f t="shared" si="3"/>
        <v>0</v>
      </c>
      <c r="AR30" s="243">
        <f t="shared" si="0"/>
        <v>0</v>
      </c>
      <c r="AS30">
        <f t="shared" si="4"/>
        <v>0</v>
      </c>
      <c r="AT30" s="244">
        <f t="shared" si="5"/>
        <v>0</v>
      </c>
      <c r="AU30" s="245">
        <f t="shared" si="6"/>
        <v>0</v>
      </c>
      <c r="AV30" s="243">
        <f t="shared" si="7"/>
        <v>0</v>
      </c>
      <c r="AW30">
        <f t="shared" si="8"/>
        <v>0</v>
      </c>
      <c r="AX30" s="243">
        <f t="shared" si="9"/>
        <v>0</v>
      </c>
      <c r="AZ30">
        <f t="shared" si="10"/>
        <v>0</v>
      </c>
    </row>
    <row r="31" spans="1:52" x14ac:dyDescent="0.35">
      <c r="A31" s="291" t="s">
        <v>0</v>
      </c>
      <c r="B31" s="291" t="s">
        <v>0</v>
      </c>
      <c r="C31" s="293">
        <v>328</v>
      </c>
      <c r="D31" s="2">
        <v>342</v>
      </c>
      <c r="E31" s="2">
        <v>342</v>
      </c>
      <c r="F31" s="2">
        <v>343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Y31" t="str">
        <f t="shared" ref="Y31" si="39">IF(EXACT(A30,UPPER(A30)),"Elected","Excluded")</f>
        <v>Excluded</v>
      </c>
      <c r="AM31" s="238">
        <f t="shared" si="1"/>
        <v>0</v>
      </c>
      <c r="AN31" t="s">
        <v>2809</v>
      </c>
      <c r="AO31" t="s">
        <v>2597</v>
      </c>
      <c r="AP31" s="242">
        <f t="shared" si="36"/>
        <v>0</v>
      </c>
      <c r="AQ31" s="238">
        <f t="shared" si="3"/>
        <v>0</v>
      </c>
      <c r="AR31" s="243">
        <f t="shared" si="0"/>
        <v>0</v>
      </c>
      <c r="AS31">
        <f t="shared" si="4"/>
        <v>0</v>
      </c>
      <c r="AT31" s="244">
        <f t="shared" si="5"/>
        <v>0</v>
      </c>
      <c r="AU31" s="245">
        <f t="shared" si="6"/>
        <v>0</v>
      </c>
      <c r="AV31" s="243">
        <f t="shared" si="7"/>
        <v>0</v>
      </c>
      <c r="AW31">
        <f t="shared" si="8"/>
        <v>0</v>
      </c>
      <c r="AX31" s="243">
        <f t="shared" si="9"/>
        <v>0</v>
      </c>
      <c r="AZ31">
        <f t="shared" si="10"/>
        <v>0</v>
      </c>
    </row>
    <row r="32" spans="1:52" x14ac:dyDescent="0.35">
      <c r="A32" s="291" t="s">
        <v>1154</v>
      </c>
      <c r="B32" s="291" t="s">
        <v>33</v>
      </c>
      <c r="C32" s="293">
        <v>537</v>
      </c>
      <c r="D32" s="1">
        <v>41</v>
      </c>
      <c r="E32" s="1">
        <v>5</v>
      </c>
      <c r="F32" s="1">
        <v>0</v>
      </c>
      <c r="G32" s="1">
        <v>4</v>
      </c>
      <c r="H32" s="1">
        <v>11</v>
      </c>
      <c r="I32" s="1">
        <v>22</v>
      </c>
      <c r="J32" s="1">
        <v>234</v>
      </c>
      <c r="K32" s="1">
        <v>72</v>
      </c>
      <c r="L32" s="1">
        <v>-926</v>
      </c>
      <c r="X32" t="str">
        <f t="shared" ref="X32" si="40">LEFT(MID(A32,FIND("(",A32)+1,LEN(A32)),FIND(")",MID(A32,FIND("(",A32)+1,LEN(A32)))-1)</f>
        <v>SF</v>
      </c>
      <c r="Z32" t="str">
        <f t="shared" ref="Z32" si="41">Y33</f>
        <v>Excluded</v>
      </c>
      <c r="AM32" s="238">
        <f t="shared" si="1"/>
        <v>0</v>
      </c>
      <c r="AN32" t="s">
        <v>2668</v>
      </c>
      <c r="AO32" t="s">
        <v>2588</v>
      </c>
      <c r="AP32" s="242">
        <f t="shared" si="36"/>
        <v>0</v>
      </c>
      <c r="AQ32" s="238">
        <f t="shared" si="3"/>
        <v>0</v>
      </c>
      <c r="AR32" s="243">
        <f t="shared" si="0"/>
        <v>0</v>
      </c>
      <c r="AS32">
        <f t="shared" si="4"/>
        <v>0</v>
      </c>
      <c r="AT32" s="244">
        <f t="shared" si="5"/>
        <v>0</v>
      </c>
      <c r="AU32" s="245">
        <f t="shared" si="6"/>
        <v>0</v>
      </c>
      <c r="AV32" s="243">
        <f t="shared" si="7"/>
        <v>0</v>
      </c>
      <c r="AW32">
        <f t="shared" si="8"/>
        <v>0</v>
      </c>
      <c r="AX32" s="243">
        <f t="shared" si="9"/>
        <v>0</v>
      </c>
      <c r="AZ32">
        <f t="shared" si="10"/>
        <v>0</v>
      </c>
    </row>
    <row r="33" spans="1:52" x14ac:dyDescent="0.35">
      <c r="A33" s="291" t="s">
        <v>0</v>
      </c>
      <c r="B33" s="291" t="s">
        <v>0</v>
      </c>
      <c r="C33" s="293">
        <v>537</v>
      </c>
      <c r="D33" s="2">
        <v>578</v>
      </c>
      <c r="E33" s="2">
        <v>583</v>
      </c>
      <c r="F33" s="2">
        <v>583</v>
      </c>
      <c r="G33" s="2">
        <v>587</v>
      </c>
      <c r="H33" s="2">
        <v>598</v>
      </c>
      <c r="I33" s="2">
        <v>620</v>
      </c>
      <c r="J33" s="2">
        <v>854</v>
      </c>
      <c r="K33" s="2">
        <v>926</v>
      </c>
      <c r="L33" s="2">
        <v>0</v>
      </c>
      <c r="Y33" t="str">
        <f t="shared" ref="Y33" si="42">IF(EXACT(A32,UPPER(A32)),"Elected","Excluded")</f>
        <v>Excluded</v>
      </c>
      <c r="AM33" s="238">
        <f t="shared" si="1"/>
        <v>0</v>
      </c>
      <c r="AN33" t="s">
        <v>2692</v>
      </c>
      <c r="AO33" t="s">
        <v>2589</v>
      </c>
      <c r="AP33" s="242">
        <f t="shared" si="36"/>
        <v>0</v>
      </c>
      <c r="AQ33" s="238">
        <f t="shared" si="3"/>
        <v>0</v>
      </c>
      <c r="AR33" s="243">
        <f t="shared" si="0"/>
        <v>0</v>
      </c>
      <c r="AS33">
        <f t="shared" si="4"/>
        <v>0</v>
      </c>
      <c r="AT33" s="244">
        <f t="shared" si="5"/>
        <v>0</v>
      </c>
      <c r="AU33" s="245">
        <f t="shared" si="6"/>
        <v>0</v>
      </c>
      <c r="AV33" s="243">
        <f t="shared" si="7"/>
        <v>0</v>
      </c>
      <c r="AW33">
        <f t="shared" si="8"/>
        <v>0</v>
      </c>
      <c r="AX33" s="243">
        <f t="shared" si="9"/>
        <v>0</v>
      </c>
      <c r="AZ33">
        <f t="shared" si="10"/>
        <v>0</v>
      </c>
    </row>
    <row r="34" spans="1:52" x14ac:dyDescent="0.35">
      <c r="A34" s="291" t="s">
        <v>1155</v>
      </c>
      <c r="B34" s="291" t="s">
        <v>31</v>
      </c>
      <c r="C34" s="293">
        <v>353</v>
      </c>
      <c r="D34" s="1">
        <v>16</v>
      </c>
      <c r="E34" s="1">
        <v>8</v>
      </c>
      <c r="F34" s="1">
        <v>0</v>
      </c>
      <c r="G34" s="1">
        <v>10</v>
      </c>
      <c r="H34" s="1">
        <v>11</v>
      </c>
      <c r="I34" s="1">
        <v>21</v>
      </c>
      <c r="J34" s="1">
        <v>23</v>
      </c>
      <c r="K34" s="1">
        <v>-442</v>
      </c>
      <c r="L34" s="1">
        <v>0</v>
      </c>
      <c r="X34" t="str">
        <f t="shared" ref="X34" si="43">LEFT(MID(A34,FIND("(",A34)+1,LEN(A34)),FIND(")",MID(A34,FIND("(",A34)+1,LEN(A34)))-1)</f>
        <v>SD</v>
      </c>
      <c r="Z34" t="str">
        <f t="shared" ref="Z34" si="44">Y35</f>
        <v>Excluded</v>
      </c>
      <c r="AM34" s="238">
        <f t="shared" si="1"/>
        <v>5980</v>
      </c>
      <c r="AN34" t="s">
        <v>2672</v>
      </c>
      <c r="AO34" t="s">
        <v>2530</v>
      </c>
      <c r="AP34" s="242">
        <f t="shared" si="36"/>
        <v>14</v>
      </c>
      <c r="AQ34" s="238">
        <f t="shared" si="3"/>
        <v>6</v>
      </c>
      <c r="AR34" s="243">
        <f t="shared" si="0"/>
        <v>0.42857142857142855</v>
      </c>
      <c r="AS34">
        <f t="shared" si="4"/>
        <v>0</v>
      </c>
      <c r="AT34" s="244">
        <f t="shared" si="5"/>
        <v>0</v>
      </c>
      <c r="AU34" s="245">
        <f t="shared" si="6"/>
        <v>8</v>
      </c>
      <c r="AV34" s="243">
        <f t="shared" si="7"/>
        <v>0.5714285714285714</v>
      </c>
      <c r="AW34">
        <f t="shared" si="8"/>
        <v>3</v>
      </c>
      <c r="AX34" s="243">
        <f t="shared" si="9"/>
        <v>0.21428571428571427</v>
      </c>
      <c r="AZ34">
        <f t="shared" si="10"/>
        <v>3</v>
      </c>
    </row>
    <row r="35" spans="1:52" x14ac:dyDescent="0.35">
      <c r="A35" s="291" t="s">
        <v>0</v>
      </c>
      <c r="B35" s="291" t="s">
        <v>0</v>
      </c>
      <c r="C35" s="293">
        <v>353</v>
      </c>
      <c r="D35" s="2">
        <v>369</v>
      </c>
      <c r="E35" s="2">
        <v>377</v>
      </c>
      <c r="F35" s="2">
        <v>377</v>
      </c>
      <c r="G35" s="2">
        <v>387</v>
      </c>
      <c r="H35" s="2">
        <v>398</v>
      </c>
      <c r="I35" s="2">
        <v>419</v>
      </c>
      <c r="J35" s="2">
        <v>442</v>
      </c>
      <c r="K35" s="2">
        <v>0</v>
      </c>
      <c r="L35" s="2">
        <v>0</v>
      </c>
      <c r="Y35" t="str">
        <f t="shared" ref="Y35" si="45">IF(EXACT(A34,UPPER(A34)),"Elected","Excluded")</f>
        <v>Excluded</v>
      </c>
      <c r="AM35" s="238">
        <f>SUM(AM8:AM34)</f>
        <v>75333</v>
      </c>
      <c r="AN35" s="238"/>
      <c r="AP35" s="242">
        <f>SUM(AP8:AP34)</f>
        <v>90</v>
      </c>
      <c r="AQ35" s="238">
        <f>SUM(AQ8:AQ34)</f>
        <v>35</v>
      </c>
      <c r="AS35">
        <f>SUM(AS8:AS34)</f>
        <v>13</v>
      </c>
      <c r="AU35" s="245">
        <f>SUM(AU8:AU34)</f>
        <v>55</v>
      </c>
      <c r="AW35">
        <f>SUM(AW8:AW34)</f>
        <v>27</v>
      </c>
      <c r="AZ35">
        <f t="shared" si="10"/>
        <v>40</v>
      </c>
    </row>
    <row r="36" spans="1:52" ht="15" thickBot="1" x14ac:dyDescent="0.4">
      <c r="A36" s="291" t="s">
        <v>47</v>
      </c>
      <c r="B36" s="291" t="s">
        <v>0</v>
      </c>
      <c r="C36" s="292">
        <v>0</v>
      </c>
      <c r="D36" s="1">
        <f>(D10+D12+D14+D16+D18+D20+D22+D24+D26+D28+D30+D32+D34)*(-1)</f>
        <v>0</v>
      </c>
      <c r="E36" s="1">
        <f t="shared" ref="E36:L36" si="46">(E10+E12+E14+E16+E18+E20+E22+E24+E26+E28+E30+E32+E34)*(-1)</f>
        <v>2</v>
      </c>
      <c r="F36" s="1">
        <f t="shared" si="46"/>
        <v>0</v>
      </c>
      <c r="G36" s="1">
        <f t="shared" si="46"/>
        <v>36</v>
      </c>
      <c r="H36" s="1">
        <f t="shared" si="46"/>
        <v>59</v>
      </c>
      <c r="I36" s="1">
        <f t="shared" si="46"/>
        <v>71</v>
      </c>
      <c r="J36" s="1">
        <f t="shared" si="46"/>
        <v>44</v>
      </c>
      <c r="K36" s="1">
        <f t="shared" si="46"/>
        <v>98</v>
      </c>
      <c r="L36" s="1">
        <f t="shared" si="46"/>
        <v>331</v>
      </c>
    </row>
    <row r="37" spans="1:52" x14ac:dyDescent="0.35">
      <c r="A37" s="291" t="s">
        <v>0</v>
      </c>
      <c r="B37" s="291" t="s">
        <v>0</v>
      </c>
      <c r="C37" s="293">
        <v>0</v>
      </c>
      <c r="D37" s="2">
        <v>0</v>
      </c>
      <c r="E37" s="2">
        <v>2</v>
      </c>
      <c r="F37" s="2">
        <v>2</v>
      </c>
      <c r="G37" s="2">
        <v>38</v>
      </c>
      <c r="H37" s="2">
        <v>97</v>
      </c>
      <c r="I37" s="2">
        <v>168</v>
      </c>
      <c r="J37" s="2">
        <v>212</v>
      </c>
      <c r="K37" s="2">
        <v>310</v>
      </c>
      <c r="L37" s="2">
        <v>641</v>
      </c>
      <c r="AO37" s="246" t="s">
        <v>2673</v>
      </c>
      <c r="AP37" s="247"/>
      <c r="AQ37" s="248">
        <f>AQ35+AU35</f>
        <v>90</v>
      </c>
      <c r="AR37" s="247" t="s">
        <v>2674</v>
      </c>
      <c r="AS37" s="249"/>
      <c r="AT37" s="249"/>
      <c r="AU37" s="246" t="s">
        <v>2675</v>
      </c>
      <c r="AV37" s="247" t="s">
        <v>2676</v>
      </c>
      <c r="AW37" s="250">
        <f>AW35</f>
        <v>27</v>
      </c>
    </row>
    <row r="38" spans="1:52" ht="15" thickBot="1" x14ac:dyDescent="0.4">
      <c r="A38" t="s">
        <v>48</v>
      </c>
      <c r="B38" t="s">
        <v>0</v>
      </c>
      <c r="C38" s="2">
        <v>9944</v>
      </c>
      <c r="D38" s="2">
        <v>9944</v>
      </c>
      <c r="E38" s="2">
        <v>9944</v>
      </c>
      <c r="F38" s="2">
        <v>9944</v>
      </c>
      <c r="G38" s="2">
        <v>9944</v>
      </c>
      <c r="H38" s="2">
        <v>9944</v>
      </c>
      <c r="I38" s="2">
        <v>9944</v>
      </c>
      <c r="J38" s="2">
        <v>9944</v>
      </c>
      <c r="K38" s="2">
        <v>9944</v>
      </c>
      <c r="L38" s="2">
        <v>9944</v>
      </c>
      <c r="AO38" s="251" t="s">
        <v>2677</v>
      </c>
      <c r="AP38" s="252" t="e">
        <f>LEFT(MID(#REF!,FIND("(",#REF!)+1,LEN(#REF!)),FIND(")",MID(#REF!,FIND("(",#REF!)+1,LEN(#REF!)))-1)</f>
        <v>#REF!</v>
      </c>
      <c r="AQ38" s="252">
        <f>BW8</f>
        <v>0</v>
      </c>
      <c r="AR38" s="252" t="s">
        <v>2678</v>
      </c>
      <c r="AS38" s="253"/>
      <c r="AT38" s="253"/>
      <c r="AU38" s="254"/>
      <c r="AV38" s="241" t="s">
        <v>2679</v>
      </c>
      <c r="AW38" s="255">
        <f>AS35</f>
        <v>13</v>
      </c>
    </row>
    <row r="39" spans="1:52" ht="15" thickBot="1" x14ac:dyDescent="0.4">
      <c r="AU39" s="251"/>
      <c r="AV39" s="252" t="s">
        <v>2680</v>
      </c>
      <c r="AW39" s="256">
        <f>SUM(AW37:AW38)</f>
        <v>40</v>
      </c>
    </row>
    <row r="42" spans="1:52" x14ac:dyDescent="0.35">
      <c r="A42" t="s">
        <v>0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</row>
    <row r="43" spans="1:52" x14ac:dyDescent="0.35">
      <c r="A43" t="s">
        <v>0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</row>
    <row r="44" spans="1:52" x14ac:dyDescent="0.35">
      <c r="A44" t="s">
        <v>0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</row>
    <row r="45" spans="1:52" x14ac:dyDescent="0.35">
      <c r="A45" t="s">
        <v>0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</row>
    <row r="46" spans="1:52" x14ac:dyDescent="0.35">
      <c r="A46" t="s">
        <v>0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</row>
    <row r="47" spans="1:52" x14ac:dyDescent="0.35">
      <c r="A47" t="s">
        <v>0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</row>
    <row r="48" spans="1:52" x14ac:dyDescent="0.35">
      <c r="A48" t="s">
        <v>0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</row>
    <row r="49" spans="1:37" x14ac:dyDescent="0.35">
      <c r="A49" s="291" t="s">
        <v>49</v>
      </c>
      <c r="B49" s="291" t="s">
        <v>2</v>
      </c>
      <c r="C49" s="291" t="s">
        <v>3</v>
      </c>
      <c r="D49" t="s">
        <v>4</v>
      </c>
      <c r="E49" t="s">
        <v>5</v>
      </c>
      <c r="F49" t="s">
        <v>6</v>
      </c>
      <c r="G49" t="s">
        <v>7</v>
      </c>
      <c r="H49" t="s">
        <v>8</v>
      </c>
      <c r="I49" t="s">
        <v>9</v>
      </c>
    </row>
    <row r="50" spans="1:37" x14ac:dyDescent="0.35">
      <c r="A50" s="291" t="s">
        <v>0</v>
      </c>
      <c r="B50" s="291" t="s">
        <v>0</v>
      </c>
      <c r="C50" s="291" t="s">
        <v>17</v>
      </c>
      <c r="D50" t="s">
        <v>1156</v>
      </c>
      <c r="E50" t="s">
        <v>1157</v>
      </c>
      <c r="F50" t="s">
        <v>1158</v>
      </c>
      <c r="G50" t="s">
        <v>1159</v>
      </c>
      <c r="H50" t="s">
        <v>1160</v>
      </c>
      <c r="I50" t="s">
        <v>1161</v>
      </c>
      <c r="AB50" t="s">
        <v>2526</v>
      </c>
      <c r="AC50" t="s">
        <v>2525</v>
      </c>
      <c r="AD50" t="s">
        <v>2524</v>
      </c>
      <c r="AE50" t="s">
        <v>2523</v>
      </c>
      <c r="AF50" t="s">
        <v>759</v>
      </c>
      <c r="AG50" t="s">
        <v>2522</v>
      </c>
      <c r="AH50" t="s">
        <v>2521</v>
      </c>
      <c r="AI50" t="s">
        <v>2520</v>
      </c>
      <c r="AJ50" t="s">
        <v>2519</v>
      </c>
      <c r="AK50" t="s">
        <v>2518</v>
      </c>
    </row>
    <row r="51" spans="1:37" x14ac:dyDescent="0.35">
      <c r="A51" s="291" t="s">
        <v>3116</v>
      </c>
      <c r="B51" s="291" t="s">
        <v>33</v>
      </c>
      <c r="C51" s="293">
        <v>672</v>
      </c>
      <c r="D51" s="1">
        <v>68</v>
      </c>
      <c r="E51" s="1">
        <v>9</v>
      </c>
      <c r="F51" s="1">
        <v>219</v>
      </c>
      <c r="G51" s="1">
        <v>5</v>
      </c>
      <c r="H51" s="1">
        <v>175</v>
      </c>
      <c r="I51" s="1">
        <v>105</v>
      </c>
      <c r="X51" t="str">
        <f>LEFT(MID(A51,FIND("(",A51)+1,LEN(A51)),FIND(")",MID(A51,FIND("(",A51)+1,LEN(A51)))-1)</f>
        <v>LAB</v>
      </c>
      <c r="Z51" t="str">
        <f>Y52</f>
        <v>Elected</v>
      </c>
      <c r="AB51">
        <v>4</v>
      </c>
      <c r="AC51" s="238">
        <v>16662</v>
      </c>
      <c r="AD51" s="238">
        <f>AH51+AF51</f>
        <v>6956</v>
      </c>
      <c r="AE51" s="227">
        <f>SUM(AD51/AC51*100)</f>
        <v>41.747689353018849</v>
      </c>
      <c r="AF51">
        <v>81</v>
      </c>
      <c r="AG51" s="227">
        <f>SUM(AF51/AC51*100)</f>
        <v>0.48613611811307172</v>
      </c>
      <c r="AH51" s="238">
        <v>6875</v>
      </c>
      <c r="AI51">
        <v>8</v>
      </c>
      <c r="AJ51">
        <v>3</v>
      </c>
      <c r="AK51" s="227">
        <f>SUM(AJ51/AI51*100)</f>
        <v>37.5</v>
      </c>
    </row>
    <row r="52" spans="1:37" x14ac:dyDescent="0.35">
      <c r="A52" s="291" t="s">
        <v>0</v>
      </c>
      <c r="B52" s="291" t="s">
        <v>0</v>
      </c>
      <c r="C52" s="293">
        <v>672</v>
      </c>
      <c r="D52" s="2">
        <v>740</v>
      </c>
      <c r="E52" s="2">
        <v>749</v>
      </c>
      <c r="F52" s="2">
        <v>968</v>
      </c>
      <c r="G52" s="2">
        <v>973</v>
      </c>
      <c r="H52" s="2">
        <v>1148</v>
      </c>
      <c r="I52" s="2">
        <v>1253</v>
      </c>
      <c r="Y52" t="str">
        <f>IF(EXACT(A51,UPPER(A51)),"Elected","Excluded")</f>
        <v>Elected</v>
      </c>
    </row>
    <row r="53" spans="1:37" x14ac:dyDescent="0.35">
      <c r="A53" s="291" t="s">
        <v>3131</v>
      </c>
      <c r="B53" s="291" t="s">
        <v>33</v>
      </c>
      <c r="C53" s="293">
        <v>389</v>
      </c>
      <c r="D53" s="1">
        <v>34</v>
      </c>
      <c r="E53" s="1">
        <v>6</v>
      </c>
      <c r="F53" s="1">
        <v>-429</v>
      </c>
      <c r="G53" s="1">
        <v>0</v>
      </c>
      <c r="H53" s="1">
        <v>0</v>
      </c>
      <c r="I53" s="1">
        <v>0</v>
      </c>
      <c r="X53" t="str">
        <f t="shared" ref="X53" si="47">LEFT(MID(A53,FIND("(",A53)+1,LEN(A53)),FIND(")",MID(A53,FIND("(",A53)+1,LEN(A53)))-1)</f>
        <v>GRN</v>
      </c>
      <c r="Z53" t="str">
        <f>Y54</f>
        <v>Excluded</v>
      </c>
      <c r="AC53" t="s">
        <v>3692</v>
      </c>
      <c r="AD53" t="s">
        <v>3693</v>
      </c>
    </row>
    <row r="54" spans="1:37" x14ac:dyDescent="0.35">
      <c r="A54" s="291" t="s">
        <v>0</v>
      </c>
      <c r="B54" s="291" t="s">
        <v>0</v>
      </c>
      <c r="C54" s="293">
        <v>389</v>
      </c>
      <c r="D54" s="2">
        <v>423</v>
      </c>
      <c r="E54" s="2">
        <v>429</v>
      </c>
      <c r="F54" s="2">
        <v>0</v>
      </c>
      <c r="G54" s="2">
        <v>0</v>
      </c>
      <c r="H54" s="2">
        <v>0</v>
      </c>
      <c r="I54" s="2">
        <v>0</v>
      </c>
      <c r="Y54" t="str">
        <f t="shared" ref="Y54" si="48">IF(EXACT(A53,UPPER(A53)),"Elected","Excluded")</f>
        <v>Excluded</v>
      </c>
      <c r="AC54">
        <v>1</v>
      </c>
      <c r="AD54">
        <v>1</v>
      </c>
    </row>
    <row r="55" spans="1:37" x14ac:dyDescent="0.35">
      <c r="A55" s="291" t="s">
        <v>1162</v>
      </c>
      <c r="B55" s="291" t="s">
        <v>33</v>
      </c>
      <c r="C55" s="293">
        <v>593</v>
      </c>
      <c r="D55" s="1">
        <v>14</v>
      </c>
      <c r="E55" s="1">
        <v>6</v>
      </c>
      <c r="F55" s="1">
        <v>37</v>
      </c>
      <c r="G55" s="1">
        <v>0</v>
      </c>
      <c r="H55" s="1">
        <v>87</v>
      </c>
      <c r="I55" s="1">
        <v>102</v>
      </c>
      <c r="X55" t="str">
        <f t="shared" ref="X55" si="49">LEFT(MID(A55,FIND("(",A55)+1,LEN(A55)),FIND(")",MID(A55,FIND("(",A55)+1,LEN(A55)))-1)</f>
        <v>SF</v>
      </c>
      <c r="Z55" t="str">
        <f t="shared" ref="Z55" si="50">Y56</f>
        <v>Excluded</v>
      </c>
    </row>
    <row r="56" spans="1:37" x14ac:dyDescent="0.35">
      <c r="A56" s="291" t="s">
        <v>0</v>
      </c>
      <c r="B56" s="291" t="s">
        <v>0</v>
      </c>
      <c r="C56" s="293">
        <v>593</v>
      </c>
      <c r="D56" s="2">
        <v>607</v>
      </c>
      <c r="E56" s="2">
        <v>613</v>
      </c>
      <c r="F56" s="2">
        <v>650</v>
      </c>
      <c r="G56" s="2">
        <v>650</v>
      </c>
      <c r="H56" s="2">
        <v>737</v>
      </c>
      <c r="I56" s="2">
        <v>839</v>
      </c>
      <c r="Y56" t="str">
        <f t="shared" ref="Y56" si="51">IF(EXACT(A55,UPPER(A55)),"Elected","Excluded")</f>
        <v>Excluded</v>
      </c>
    </row>
    <row r="57" spans="1:37" x14ac:dyDescent="0.35">
      <c r="A57" s="291" t="s">
        <v>1163</v>
      </c>
      <c r="B57" s="291" t="s">
        <v>31</v>
      </c>
      <c r="C57" s="293">
        <v>1412</v>
      </c>
      <c r="D57" s="1">
        <v>0</v>
      </c>
      <c r="E57" s="1">
        <v>-36</v>
      </c>
      <c r="F57" s="1">
        <v>0</v>
      </c>
      <c r="G57" s="1">
        <v>0</v>
      </c>
      <c r="H57" s="1">
        <v>0</v>
      </c>
      <c r="I57" s="1">
        <v>0</v>
      </c>
      <c r="X57" t="str">
        <f t="shared" ref="X57" si="52">LEFT(MID(A57,FIND("(",A57)+1,LEN(A57)),FIND(")",MID(A57,FIND("(",A57)+1,LEN(A57)))-1)</f>
        <v>SD</v>
      </c>
      <c r="Z57" t="str">
        <f t="shared" ref="Z57" si="53">Y58</f>
        <v>Elected</v>
      </c>
    </row>
    <row r="58" spans="1:37" x14ac:dyDescent="0.35">
      <c r="A58" s="291" t="s">
        <v>0</v>
      </c>
      <c r="B58" s="291" t="s">
        <v>0</v>
      </c>
      <c r="C58" s="293">
        <v>1412</v>
      </c>
      <c r="D58" s="2">
        <v>1412</v>
      </c>
      <c r="E58" s="2">
        <v>1376</v>
      </c>
      <c r="F58" s="2">
        <v>1376</v>
      </c>
      <c r="G58" s="2">
        <v>1376</v>
      </c>
      <c r="H58" s="2">
        <v>1376</v>
      </c>
      <c r="I58" s="2">
        <v>1376</v>
      </c>
      <c r="Y58" t="str">
        <f t="shared" ref="Y58" si="54">IF(EXACT(A57,UPPER(A57)),"Elected","Excluded")</f>
        <v>Elected</v>
      </c>
    </row>
    <row r="59" spans="1:37" x14ac:dyDescent="0.35">
      <c r="A59" s="291" t="s">
        <v>1164</v>
      </c>
      <c r="B59" s="291" t="s">
        <v>31</v>
      </c>
      <c r="C59" s="293">
        <v>1221</v>
      </c>
      <c r="D59" s="1">
        <v>154</v>
      </c>
      <c r="E59" s="1">
        <v>8</v>
      </c>
      <c r="F59" s="1">
        <v>0</v>
      </c>
      <c r="G59" s="1">
        <v>-7</v>
      </c>
      <c r="H59" s="1">
        <v>0</v>
      </c>
      <c r="I59" s="1">
        <v>0</v>
      </c>
      <c r="X59" t="str">
        <f t="shared" ref="X59" si="55">LEFT(MID(A59,FIND("(",A59)+1,LEN(A59)),FIND(")",MID(A59,FIND("(",A59)+1,LEN(A59)))-1)</f>
        <v>FG</v>
      </c>
      <c r="Z59" t="str">
        <f>Y60</f>
        <v>Elected</v>
      </c>
    </row>
    <row r="60" spans="1:37" x14ac:dyDescent="0.35">
      <c r="A60" s="291" t="s">
        <v>0</v>
      </c>
      <c r="B60" s="291" t="s">
        <v>0</v>
      </c>
      <c r="C60" s="293">
        <v>1221</v>
      </c>
      <c r="D60" s="2">
        <v>1375</v>
      </c>
      <c r="E60" s="2">
        <v>1383</v>
      </c>
      <c r="F60" s="2">
        <v>1383</v>
      </c>
      <c r="G60" s="2">
        <v>1376</v>
      </c>
      <c r="H60" s="2">
        <v>1376</v>
      </c>
      <c r="I60" s="2">
        <v>1376</v>
      </c>
      <c r="Y60" t="str">
        <f t="shared" ref="Y60" si="56">IF(EXACT(A59,UPPER(A59)),"Elected","Excluded")</f>
        <v>Elected</v>
      </c>
    </row>
    <row r="61" spans="1:37" x14ac:dyDescent="0.35">
      <c r="A61" s="291" t="s">
        <v>3121</v>
      </c>
      <c r="B61" s="291" t="s">
        <v>31</v>
      </c>
      <c r="C61" s="293">
        <v>415</v>
      </c>
      <c r="D61" s="1">
        <v>27</v>
      </c>
      <c r="E61" s="1">
        <v>6</v>
      </c>
      <c r="F61" s="1">
        <v>66</v>
      </c>
      <c r="G61" s="1">
        <v>2</v>
      </c>
      <c r="H61" s="1">
        <v>-516</v>
      </c>
      <c r="I61" s="1">
        <v>0</v>
      </c>
      <c r="X61" t="str">
        <f t="shared" ref="X61" si="57">LEFT(MID(A61,FIND("(",A61)+1,LEN(A61)),FIND(")",MID(A61,FIND("(",A61)+1,LEN(A61)))-1)</f>
        <v>NON-P</v>
      </c>
      <c r="Z61" t="str">
        <f t="shared" ref="Z61" si="58">Y62</f>
        <v>Excluded</v>
      </c>
    </row>
    <row r="62" spans="1:37" x14ac:dyDescent="0.35">
      <c r="A62" s="291" t="s">
        <v>0</v>
      </c>
      <c r="B62" s="291" t="s">
        <v>0</v>
      </c>
      <c r="C62" s="293">
        <v>415</v>
      </c>
      <c r="D62" s="2">
        <v>442</v>
      </c>
      <c r="E62" s="2">
        <v>448</v>
      </c>
      <c r="F62" s="2">
        <v>514</v>
      </c>
      <c r="G62" s="2">
        <v>516</v>
      </c>
      <c r="H62" s="2">
        <v>0</v>
      </c>
      <c r="I62" s="2">
        <v>0</v>
      </c>
      <c r="Y62" t="str">
        <f t="shared" ref="Y62" si="59">IF(EXACT(A61,UPPER(A61)),"Elected","Excluded")</f>
        <v>Excluded</v>
      </c>
    </row>
    <row r="63" spans="1:37" x14ac:dyDescent="0.35">
      <c r="A63" s="291" t="s">
        <v>1165</v>
      </c>
      <c r="B63" s="291" t="s">
        <v>33</v>
      </c>
      <c r="C63" s="293">
        <v>486</v>
      </c>
      <c r="D63" s="1">
        <v>14</v>
      </c>
      <c r="E63" s="1">
        <v>1</v>
      </c>
      <c r="F63" s="1">
        <v>16</v>
      </c>
      <c r="G63" s="1">
        <v>0</v>
      </c>
      <c r="H63" s="1">
        <v>73</v>
      </c>
      <c r="I63" s="1">
        <v>-590</v>
      </c>
      <c r="X63" t="str">
        <f t="shared" ref="X63" si="60">LEFT(MID(A63,FIND("(",A63)+1,LEN(A63)),FIND(")",MID(A63,FIND("(",A63)+1,LEN(A63)))-1)</f>
        <v>TIP</v>
      </c>
      <c r="Z63" t="str">
        <f t="shared" ref="Z63" si="61">Y64</f>
        <v>Excluded</v>
      </c>
    </row>
    <row r="64" spans="1:37" x14ac:dyDescent="0.35">
      <c r="A64" s="291" t="s">
        <v>0</v>
      </c>
      <c r="B64" s="291" t="s">
        <v>0</v>
      </c>
      <c r="C64" s="293">
        <v>486</v>
      </c>
      <c r="D64" s="2">
        <v>500</v>
      </c>
      <c r="E64" s="2">
        <v>501</v>
      </c>
      <c r="F64" s="2">
        <v>517</v>
      </c>
      <c r="G64" s="2">
        <v>517</v>
      </c>
      <c r="H64" s="2">
        <v>590</v>
      </c>
      <c r="I64" s="2">
        <v>0</v>
      </c>
      <c r="Y64" t="str">
        <f t="shared" ref="Y64" si="62">IF(EXACT(A63,UPPER(A63)),"Elected","Excluded")</f>
        <v>Excluded</v>
      </c>
    </row>
    <row r="65" spans="1:26" x14ac:dyDescent="0.35">
      <c r="A65" s="291" t="s">
        <v>1166</v>
      </c>
      <c r="B65" s="291" t="s">
        <v>33</v>
      </c>
      <c r="C65" s="293">
        <v>1687</v>
      </c>
      <c r="D65" s="1">
        <v>-311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X65" t="str">
        <f t="shared" ref="X65" si="63">LEFT(MID(A65,FIND("(",A65)+1,LEN(A65)),FIND(")",MID(A65,FIND("(",A65)+1,LEN(A65)))-1)</f>
        <v>FF</v>
      </c>
      <c r="Z65" t="str">
        <f t="shared" ref="Z65" si="64">Y66</f>
        <v>Elected</v>
      </c>
    </row>
    <row r="66" spans="1:26" x14ac:dyDescent="0.35">
      <c r="A66" s="291" t="s">
        <v>0</v>
      </c>
      <c r="B66" s="291" t="s">
        <v>0</v>
      </c>
      <c r="C66" s="293">
        <v>1687</v>
      </c>
      <c r="D66" s="2">
        <v>1376</v>
      </c>
      <c r="E66" s="2">
        <v>1376</v>
      </c>
      <c r="F66" s="2">
        <v>1376</v>
      </c>
      <c r="G66" s="2">
        <v>1376</v>
      </c>
      <c r="H66" s="2">
        <v>1376</v>
      </c>
      <c r="I66" s="2">
        <v>1376</v>
      </c>
      <c r="Y66" t="str">
        <f t="shared" ref="Y66" si="65">IF(EXACT(A65,UPPER(A65)),"Elected","Excluded")</f>
        <v>Elected</v>
      </c>
    </row>
    <row r="67" spans="1:26" x14ac:dyDescent="0.35">
      <c r="A67" s="291" t="s">
        <v>47</v>
      </c>
      <c r="B67" s="291" t="s">
        <v>0</v>
      </c>
      <c r="C67" s="292">
        <v>0</v>
      </c>
      <c r="D67" s="1">
        <f>(D51+D53+D55+D57+D59+D61+D63+D65)*(-1)</f>
        <v>0</v>
      </c>
      <c r="E67" s="1">
        <f t="shared" ref="E67:I67" si="66">(E51+E53+E55+E57+E59+E61+E63+E65)*(-1)</f>
        <v>0</v>
      </c>
      <c r="F67" s="1">
        <f t="shared" si="66"/>
        <v>91</v>
      </c>
      <c r="G67" s="1">
        <f t="shared" si="66"/>
        <v>0</v>
      </c>
      <c r="H67" s="1">
        <f t="shared" si="66"/>
        <v>181</v>
      </c>
      <c r="I67" s="1">
        <f t="shared" si="66"/>
        <v>383</v>
      </c>
    </row>
    <row r="68" spans="1:26" x14ac:dyDescent="0.35">
      <c r="A68" s="291" t="s">
        <v>0</v>
      </c>
      <c r="B68" s="291" t="s">
        <v>0</v>
      </c>
      <c r="C68" s="293">
        <v>0</v>
      </c>
      <c r="D68" s="2">
        <v>0</v>
      </c>
      <c r="E68" s="2">
        <v>0</v>
      </c>
      <c r="F68" s="2">
        <v>91</v>
      </c>
      <c r="G68" s="2">
        <v>91</v>
      </c>
      <c r="H68" s="2">
        <v>272</v>
      </c>
      <c r="I68" s="2">
        <v>655</v>
      </c>
    </row>
    <row r="69" spans="1:26" x14ac:dyDescent="0.35">
      <c r="A69" t="s">
        <v>48</v>
      </c>
      <c r="B69" t="s">
        <v>0</v>
      </c>
      <c r="C69" s="2">
        <v>6875</v>
      </c>
      <c r="D69" s="2">
        <v>6875</v>
      </c>
      <c r="E69" s="2">
        <v>6875</v>
      </c>
      <c r="F69" s="2">
        <v>6875</v>
      </c>
      <c r="G69" s="2">
        <v>6875</v>
      </c>
      <c r="H69" s="2">
        <v>6875</v>
      </c>
      <c r="I69" s="2">
        <v>6875</v>
      </c>
    </row>
    <row r="73" spans="1:26" x14ac:dyDescent="0.3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</row>
    <row r="74" spans="1:26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</row>
    <row r="75" spans="1:26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</row>
    <row r="76" spans="1:26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</row>
    <row r="77" spans="1:26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</row>
    <row r="78" spans="1:26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</row>
    <row r="79" spans="1:26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</row>
    <row r="80" spans="1:26" x14ac:dyDescent="0.35">
      <c r="A80" s="291" t="s">
        <v>79</v>
      </c>
      <c r="B80" s="291" t="s">
        <v>2</v>
      </c>
      <c r="C80" s="291" t="s">
        <v>3</v>
      </c>
      <c r="D80" t="s">
        <v>4</v>
      </c>
      <c r="E80" t="s">
        <v>5</v>
      </c>
      <c r="F80" t="s">
        <v>6</v>
      </c>
      <c r="G80" t="s">
        <v>7</v>
      </c>
      <c r="H80" t="s">
        <v>8</v>
      </c>
      <c r="I80" t="s">
        <v>9</v>
      </c>
      <c r="J80" t="s">
        <v>10</v>
      </c>
      <c r="K80" t="s">
        <v>11</v>
      </c>
    </row>
    <row r="81" spans="1:37" x14ac:dyDescent="0.35">
      <c r="A81" s="291" t="s">
        <v>0</v>
      </c>
      <c r="B81" s="291" t="s">
        <v>0</v>
      </c>
      <c r="C81" s="291" t="s">
        <v>17</v>
      </c>
      <c r="D81" t="s">
        <v>1167</v>
      </c>
      <c r="E81" t="s">
        <v>1168</v>
      </c>
      <c r="F81" t="s">
        <v>1169</v>
      </c>
      <c r="G81" t="s">
        <v>1170</v>
      </c>
      <c r="H81" t="s">
        <v>1171</v>
      </c>
      <c r="I81" t="s">
        <v>1172</v>
      </c>
      <c r="J81" t="s">
        <v>1173</v>
      </c>
      <c r="K81" t="s">
        <v>1174</v>
      </c>
      <c r="AB81" t="s">
        <v>2526</v>
      </c>
      <c r="AC81" t="s">
        <v>2525</v>
      </c>
      <c r="AD81" t="s">
        <v>2524</v>
      </c>
      <c r="AE81" t="s">
        <v>2523</v>
      </c>
      <c r="AF81" t="s">
        <v>759</v>
      </c>
      <c r="AG81" t="s">
        <v>2522</v>
      </c>
      <c r="AH81" t="s">
        <v>2521</v>
      </c>
      <c r="AI81" t="s">
        <v>2520</v>
      </c>
      <c r="AJ81" t="s">
        <v>2519</v>
      </c>
      <c r="AK81" t="s">
        <v>2518</v>
      </c>
    </row>
    <row r="82" spans="1:37" x14ac:dyDescent="0.35">
      <c r="A82" s="291" t="s">
        <v>1175</v>
      </c>
      <c r="B82" s="291" t="s">
        <v>33</v>
      </c>
      <c r="C82" s="293">
        <v>692</v>
      </c>
      <c r="D82" s="1">
        <v>37</v>
      </c>
      <c r="E82" s="1">
        <v>2</v>
      </c>
      <c r="F82" s="1">
        <v>2</v>
      </c>
      <c r="G82" s="1">
        <v>17</v>
      </c>
      <c r="H82" s="1">
        <v>169</v>
      </c>
      <c r="I82" s="1">
        <v>17</v>
      </c>
      <c r="J82" s="1">
        <v>45</v>
      </c>
      <c r="K82" s="1">
        <v>97</v>
      </c>
      <c r="X82" t="str">
        <f>LEFT(MID(A82,FIND("(",A82)+1,LEN(A82)),FIND(")",MID(A82,FIND("(",A82)+1,LEN(A82)))-1)</f>
        <v>SF</v>
      </c>
      <c r="Z82" t="str">
        <f>Y83</f>
        <v>Excluded</v>
      </c>
      <c r="AB82">
        <v>5</v>
      </c>
      <c r="AC82" s="238">
        <v>20665</v>
      </c>
      <c r="AD82" s="238">
        <f>AH82+AF82</f>
        <v>9322</v>
      </c>
      <c r="AE82" s="227">
        <f>SUM(AD82/AC82*100)</f>
        <v>45.110089523348655</v>
      </c>
      <c r="AF82">
        <v>103</v>
      </c>
      <c r="AG82" s="227">
        <f>SUM(AF82/AC82*100)</f>
        <v>0.49842729252359058</v>
      </c>
      <c r="AH82" s="238">
        <v>9219</v>
      </c>
      <c r="AI82">
        <v>13</v>
      </c>
      <c r="AJ82">
        <v>4</v>
      </c>
      <c r="AK82" s="227">
        <f>SUM(AJ82/AI82*100)</f>
        <v>30.76923076923077</v>
      </c>
    </row>
    <row r="83" spans="1:37" x14ac:dyDescent="0.35">
      <c r="A83" s="291" t="s">
        <v>0</v>
      </c>
      <c r="B83" s="291" t="s">
        <v>0</v>
      </c>
      <c r="C83" s="293">
        <v>692</v>
      </c>
      <c r="D83" s="2">
        <v>729</v>
      </c>
      <c r="E83" s="2">
        <v>731</v>
      </c>
      <c r="F83" s="2">
        <v>733</v>
      </c>
      <c r="G83" s="2">
        <v>750</v>
      </c>
      <c r="H83" s="2">
        <v>919</v>
      </c>
      <c r="I83" s="2">
        <v>936</v>
      </c>
      <c r="J83" s="2">
        <v>981</v>
      </c>
      <c r="K83" s="2">
        <v>1078</v>
      </c>
      <c r="Y83" t="str">
        <f>IF(EXACT(A82,UPPER(A82)),"Elected","Excluded")</f>
        <v>Excluded</v>
      </c>
    </row>
    <row r="84" spans="1:37" x14ac:dyDescent="0.35">
      <c r="A84" s="291" t="s">
        <v>3117</v>
      </c>
      <c r="B84" s="291" t="s">
        <v>33</v>
      </c>
      <c r="C84" s="293">
        <v>199</v>
      </c>
      <c r="D84" s="1">
        <v>10</v>
      </c>
      <c r="E84" s="1">
        <v>25</v>
      </c>
      <c r="F84" s="1">
        <v>0</v>
      </c>
      <c r="G84" s="1">
        <v>-234</v>
      </c>
      <c r="H84" s="1">
        <v>0</v>
      </c>
      <c r="I84" s="1">
        <v>0</v>
      </c>
      <c r="J84" s="1">
        <v>0</v>
      </c>
      <c r="K84" s="1">
        <v>0</v>
      </c>
      <c r="X84" t="str">
        <f t="shared" ref="X84" si="67">LEFT(MID(A84,FIND("(",A84)+1,LEN(A84)),FIND(")",MID(A84,FIND("(",A84)+1,LEN(A84)))-1)</f>
        <v>LAB</v>
      </c>
      <c r="Z84" t="str">
        <f>Y85</f>
        <v>Excluded</v>
      </c>
      <c r="AC84" t="s">
        <v>3692</v>
      </c>
      <c r="AD84" t="s">
        <v>3693</v>
      </c>
    </row>
    <row r="85" spans="1:37" x14ac:dyDescent="0.35">
      <c r="A85" s="291" t="s">
        <v>0</v>
      </c>
      <c r="B85" s="291" t="s">
        <v>0</v>
      </c>
      <c r="C85" s="293">
        <v>199</v>
      </c>
      <c r="D85" s="2">
        <v>209</v>
      </c>
      <c r="E85" s="2">
        <v>234</v>
      </c>
      <c r="F85" s="2">
        <v>234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Y85" t="str">
        <f t="shared" ref="Y85" si="68">IF(EXACT(A84,UPPER(A84)),"Elected","Excluded")</f>
        <v>Excluded</v>
      </c>
      <c r="AC85">
        <v>4</v>
      </c>
      <c r="AD85">
        <v>4</v>
      </c>
    </row>
    <row r="86" spans="1:37" x14ac:dyDescent="0.35">
      <c r="A86" s="291" t="s">
        <v>1176</v>
      </c>
      <c r="B86" s="291" t="s">
        <v>33</v>
      </c>
      <c r="C86" s="293">
        <v>1051</v>
      </c>
      <c r="D86" s="1">
        <v>178</v>
      </c>
      <c r="E86" s="1">
        <v>25</v>
      </c>
      <c r="F86" s="1">
        <v>3</v>
      </c>
      <c r="G86" s="1">
        <v>43</v>
      </c>
      <c r="H86" s="1">
        <v>9</v>
      </c>
      <c r="I86" s="1">
        <v>10</v>
      </c>
      <c r="J86" s="1">
        <v>46</v>
      </c>
      <c r="K86" s="1">
        <v>73</v>
      </c>
      <c r="X86" t="str">
        <f t="shared" ref="X86" si="69">LEFT(MID(A86,FIND("(",A86)+1,LEN(A86)),FIND(")",MID(A86,FIND("(",A86)+1,LEN(A86)))-1)</f>
        <v>FG</v>
      </c>
      <c r="Z86" t="str">
        <f t="shared" ref="Z86" si="70">Y87</f>
        <v>Elected</v>
      </c>
    </row>
    <row r="87" spans="1:37" x14ac:dyDescent="0.35">
      <c r="A87" s="291" t="s">
        <v>0</v>
      </c>
      <c r="B87" s="291" t="s">
        <v>0</v>
      </c>
      <c r="C87" s="293">
        <v>1051</v>
      </c>
      <c r="D87" s="2">
        <v>1229</v>
      </c>
      <c r="E87" s="2">
        <v>1254</v>
      </c>
      <c r="F87" s="2">
        <v>1257</v>
      </c>
      <c r="G87" s="2">
        <v>1300</v>
      </c>
      <c r="H87" s="2">
        <v>1309</v>
      </c>
      <c r="I87" s="2">
        <v>1319</v>
      </c>
      <c r="J87" s="2">
        <v>1365</v>
      </c>
      <c r="K87" s="2">
        <v>1438</v>
      </c>
      <c r="Y87" t="str">
        <f t="shared" ref="Y87" si="71">IF(EXACT(A86,UPPER(A86)),"Elected","Excluded")</f>
        <v>Elected</v>
      </c>
    </row>
    <row r="88" spans="1:37" x14ac:dyDescent="0.35">
      <c r="A88" s="291" t="s">
        <v>1177</v>
      </c>
      <c r="B88" s="291" t="s">
        <v>33</v>
      </c>
      <c r="C88" s="293">
        <v>1300</v>
      </c>
      <c r="D88" s="1">
        <v>43</v>
      </c>
      <c r="E88" s="1">
        <v>38</v>
      </c>
      <c r="F88" s="1">
        <v>4</v>
      </c>
      <c r="G88" s="1">
        <v>83</v>
      </c>
      <c r="H88" s="1">
        <v>21</v>
      </c>
      <c r="I88" s="1">
        <v>8</v>
      </c>
      <c r="J88" s="1">
        <v>65</v>
      </c>
      <c r="K88" s="1">
        <v>0</v>
      </c>
      <c r="X88" t="str">
        <f t="shared" ref="X88" si="72">LEFT(MID(A88,FIND("(",A88)+1,LEN(A88)),FIND(")",MID(A88,FIND("(",A88)+1,LEN(A88)))-1)</f>
        <v>SD</v>
      </c>
      <c r="Z88" t="str">
        <f t="shared" ref="Z88" si="73">Y89</f>
        <v>Elected</v>
      </c>
    </row>
    <row r="89" spans="1:37" x14ac:dyDescent="0.35">
      <c r="A89" s="291" t="s">
        <v>0</v>
      </c>
      <c r="B89" s="291" t="s">
        <v>0</v>
      </c>
      <c r="C89" s="293">
        <v>1300</v>
      </c>
      <c r="D89" s="2">
        <v>1343</v>
      </c>
      <c r="E89" s="2">
        <v>1381</v>
      </c>
      <c r="F89" s="2">
        <v>1385</v>
      </c>
      <c r="G89" s="2">
        <v>1468</v>
      </c>
      <c r="H89" s="2">
        <v>1489</v>
      </c>
      <c r="I89" s="2">
        <v>1497</v>
      </c>
      <c r="J89" s="2">
        <v>1562</v>
      </c>
      <c r="K89" s="2">
        <v>1562</v>
      </c>
      <c r="Y89" t="str">
        <f t="shared" ref="Y89" si="74">IF(EXACT(A88,UPPER(A88)),"Elected","Excluded")</f>
        <v>Elected</v>
      </c>
    </row>
    <row r="90" spans="1:37" x14ac:dyDescent="0.35">
      <c r="A90" s="291" t="s">
        <v>1178</v>
      </c>
      <c r="B90" s="291" t="s">
        <v>33</v>
      </c>
      <c r="C90" s="293">
        <v>1013</v>
      </c>
      <c r="D90" s="1">
        <v>98</v>
      </c>
      <c r="E90" s="1">
        <v>9</v>
      </c>
      <c r="F90" s="1">
        <v>1</v>
      </c>
      <c r="G90" s="1">
        <v>21</v>
      </c>
      <c r="H90" s="1">
        <v>24</v>
      </c>
      <c r="I90" s="1">
        <v>12</v>
      </c>
      <c r="J90" s="1">
        <v>43</v>
      </c>
      <c r="K90" s="1">
        <v>51</v>
      </c>
      <c r="X90" t="str">
        <f t="shared" ref="X90" si="75">LEFT(MID(A90,FIND("(",A90)+1,LEN(A90)),FIND(")",MID(A90,FIND("(",A90)+1,LEN(A90)))-1)</f>
        <v>FF</v>
      </c>
      <c r="Z90" t="str">
        <f>Y91</f>
        <v>Elected</v>
      </c>
    </row>
    <row r="91" spans="1:37" x14ac:dyDescent="0.35">
      <c r="A91" s="291" t="s">
        <v>0</v>
      </c>
      <c r="B91" s="291" t="s">
        <v>0</v>
      </c>
      <c r="C91" s="293">
        <v>1013</v>
      </c>
      <c r="D91" s="2">
        <v>1111</v>
      </c>
      <c r="E91" s="2">
        <v>1120</v>
      </c>
      <c r="F91" s="2">
        <v>1121</v>
      </c>
      <c r="G91" s="2">
        <v>1142</v>
      </c>
      <c r="H91" s="2">
        <v>1166</v>
      </c>
      <c r="I91" s="2">
        <v>1178</v>
      </c>
      <c r="J91" s="2">
        <v>1221</v>
      </c>
      <c r="K91" s="2">
        <v>1272</v>
      </c>
      <c r="Y91" t="str">
        <f t="shared" ref="Y91" si="76">IF(EXACT(A90,UPPER(A90)),"Elected","Excluded")</f>
        <v>Elected</v>
      </c>
    </row>
    <row r="92" spans="1:37" x14ac:dyDescent="0.35">
      <c r="A92" s="291" t="s">
        <v>3132</v>
      </c>
      <c r="B92" s="291" t="s">
        <v>31</v>
      </c>
      <c r="C92" s="293">
        <v>138</v>
      </c>
      <c r="D92" s="1">
        <v>6</v>
      </c>
      <c r="E92" s="1">
        <v>-144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X92" t="str">
        <f t="shared" ref="X92" si="77">LEFT(MID(A92,FIND("(",A92)+1,LEN(A92)),FIND(")",MID(A92,FIND("(",A92)+1,LEN(A92)))-1)</f>
        <v>GRN</v>
      </c>
      <c r="Z92" t="str">
        <f t="shared" ref="Z92" si="78">Y93</f>
        <v>Excluded</v>
      </c>
    </row>
    <row r="93" spans="1:37" x14ac:dyDescent="0.35">
      <c r="A93" s="291" t="s">
        <v>0</v>
      </c>
      <c r="B93" s="291" t="s">
        <v>0</v>
      </c>
      <c r="C93" s="293">
        <v>138</v>
      </c>
      <c r="D93" s="2">
        <v>144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Y93" t="str">
        <f t="shared" ref="Y93" si="79">IF(EXACT(A92,UPPER(A92)),"Elected","Excluded")</f>
        <v>Excluded</v>
      </c>
    </row>
    <row r="94" spans="1:37" x14ac:dyDescent="0.35">
      <c r="A94" s="291" t="s">
        <v>3122</v>
      </c>
      <c r="B94" s="291" t="s">
        <v>33</v>
      </c>
      <c r="C94" s="293">
        <v>1337</v>
      </c>
      <c r="D94" s="1">
        <v>18</v>
      </c>
      <c r="E94" s="1">
        <v>15</v>
      </c>
      <c r="F94" s="1">
        <v>10</v>
      </c>
      <c r="G94" s="1">
        <v>21</v>
      </c>
      <c r="H94" s="1">
        <v>14</v>
      </c>
      <c r="I94" s="1">
        <v>87</v>
      </c>
      <c r="J94" s="1">
        <v>145</v>
      </c>
      <c r="K94" s="1">
        <v>0</v>
      </c>
      <c r="X94" t="str">
        <f t="shared" ref="X94" si="80">LEFT(MID(A94,FIND("(",A94)+1,LEN(A94)),FIND(")",MID(A94,FIND("(",A94)+1,LEN(A94)))-1)</f>
        <v>NON-P</v>
      </c>
      <c r="Z94" t="str">
        <f t="shared" ref="Z94" si="81">Y95</f>
        <v>Elected</v>
      </c>
    </row>
    <row r="95" spans="1:37" x14ac:dyDescent="0.35">
      <c r="A95" s="291" t="s">
        <v>0</v>
      </c>
      <c r="B95" s="291" t="s">
        <v>0</v>
      </c>
      <c r="C95" s="293">
        <v>1337</v>
      </c>
      <c r="D95" s="2">
        <v>1355</v>
      </c>
      <c r="E95" s="2">
        <v>1370</v>
      </c>
      <c r="F95" s="2">
        <v>1380</v>
      </c>
      <c r="G95" s="2">
        <v>1401</v>
      </c>
      <c r="H95" s="2">
        <v>1415</v>
      </c>
      <c r="I95" s="2">
        <v>1502</v>
      </c>
      <c r="J95" s="2">
        <v>1647</v>
      </c>
      <c r="K95" s="2">
        <v>1647</v>
      </c>
      <c r="Y95" t="str">
        <f t="shared" ref="Y95" si="82">IF(EXACT(A94,UPPER(A94)),"Elected","Excluded")</f>
        <v>Elected</v>
      </c>
    </row>
    <row r="96" spans="1:37" x14ac:dyDescent="0.35">
      <c r="A96" s="291" t="s">
        <v>3128</v>
      </c>
      <c r="B96" s="291" t="s">
        <v>33</v>
      </c>
      <c r="C96" s="293">
        <v>467</v>
      </c>
      <c r="D96" s="1">
        <v>11</v>
      </c>
      <c r="E96" s="1">
        <v>4</v>
      </c>
      <c r="F96" s="1">
        <v>21</v>
      </c>
      <c r="G96" s="1">
        <v>5</v>
      </c>
      <c r="H96" s="1">
        <v>12</v>
      </c>
      <c r="I96" s="1">
        <v>76</v>
      </c>
      <c r="J96" s="1">
        <v>87</v>
      </c>
      <c r="K96" s="1">
        <v>-683</v>
      </c>
      <c r="X96" t="str">
        <f t="shared" ref="X96" si="83">LEFT(MID(A96,FIND("(",A96)+1,LEN(A96)),FIND(")",MID(A96,FIND("(",A96)+1,LEN(A96)))-1)</f>
        <v>INDI</v>
      </c>
      <c r="Z96" t="str">
        <f t="shared" ref="Z96" si="84">Y97</f>
        <v>Excluded</v>
      </c>
    </row>
    <row r="97" spans="1:26" x14ac:dyDescent="0.35">
      <c r="A97" s="291" t="s">
        <v>0</v>
      </c>
      <c r="B97" s="291" t="s">
        <v>0</v>
      </c>
      <c r="C97" s="293">
        <v>467</v>
      </c>
      <c r="D97" s="2">
        <v>478</v>
      </c>
      <c r="E97" s="2">
        <v>482</v>
      </c>
      <c r="F97" s="2">
        <v>503</v>
      </c>
      <c r="G97" s="2">
        <v>508</v>
      </c>
      <c r="H97" s="2">
        <v>520</v>
      </c>
      <c r="I97" s="2">
        <v>596</v>
      </c>
      <c r="J97" s="2">
        <v>683</v>
      </c>
      <c r="K97" s="2">
        <v>0</v>
      </c>
      <c r="Y97" t="str">
        <f t="shared" ref="Y97" si="85">IF(EXACT(A96,UPPER(A96)),"Elected","Excluded")</f>
        <v>Excluded</v>
      </c>
    </row>
    <row r="98" spans="1:26" x14ac:dyDescent="0.35">
      <c r="A98" s="291" t="s">
        <v>3123</v>
      </c>
      <c r="B98" s="291" t="s">
        <v>31</v>
      </c>
      <c r="C98" s="293">
        <v>161</v>
      </c>
      <c r="D98" s="1">
        <v>6</v>
      </c>
      <c r="E98" s="1">
        <v>4</v>
      </c>
      <c r="F98" s="1">
        <v>-171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X98" t="str">
        <f t="shared" ref="X98" si="86">LEFT(MID(A98,FIND("(",A98)+1,LEN(A98)),FIND(")",MID(A98,FIND("(",A98)+1,LEN(A98)))-1)</f>
        <v>NON-P</v>
      </c>
      <c r="Z98" t="str">
        <f t="shared" ref="Z98" si="87">Y99</f>
        <v>Excluded</v>
      </c>
    </row>
    <row r="99" spans="1:26" x14ac:dyDescent="0.35">
      <c r="A99" s="291" t="s">
        <v>0</v>
      </c>
      <c r="B99" s="291" t="s">
        <v>0</v>
      </c>
      <c r="C99" s="293">
        <v>161</v>
      </c>
      <c r="D99" s="2">
        <v>167</v>
      </c>
      <c r="E99" s="2">
        <v>171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Y99" t="str">
        <f t="shared" ref="Y99" si="88">IF(EXACT(A98,UPPER(A98)),"Elected","Excluded")</f>
        <v>Excluded</v>
      </c>
    </row>
    <row r="100" spans="1:26" x14ac:dyDescent="0.35">
      <c r="A100" s="291" t="s">
        <v>3113</v>
      </c>
      <c r="B100" s="291" t="s">
        <v>31</v>
      </c>
      <c r="C100" s="293">
        <v>465</v>
      </c>
      <c r="D100" s="1">
        <v>15</v>
      </c>
      <c r="E100" s="1">
        <v>5</v>
      </c>
      <c r="F100" s="1">
        <v>12</v>
      </c>
      <c r="G100" s="1">
        <v>5</v>
      </c>
      <c r="H100" s="1">
        <v>12</v>
      </c>
      <c r="I100" s="1">
        <v>18</v>
      </c>
      <c r="J100" s="1">
        <v>-532</v>
      </c>
      <c r="K100" s="1">
        <v>0</v>
      </c>
      <c r="X100" t="str">
        <f t="shared" ref="X100" si="89">LEFT(MID(A100,FIND("(",A100)+1,LEN(A100)),FIND(")",MID(A100,FIND("(",A100)+1,LEN(A100)))-1)</f>
        <v>ANT</v>
      </c>
      <c r="Z100" t="str">
        <f t="shared" ref="Z100" si="90">Y101</f>
        <v>Excluded</v>
      </c>
    </row>
    <row r="101" spans="1:26" x14ac:dyDescent="0.35">
      <c r="A101" s="291" t="s">
        <v>0</v>
      </c>
      <c r="B101" s="291" t="s">
        <v>0</v>
      </c>
      <c r="C101" s="293">
        <v>465</v>
      </c>
      <c r="D101" s="2">
        <v>480</v>
      </c>
      <c r="E101" s="2">
        <v>485</v>
      </c>
      <c r="F101" s="2">
        <v>497</v>
      </c>
      <c r="G101" s="2">
        <v>502</v>
      </c>
      <c r="H101" s="2">
        <v>514</v>
      </c>
      <c r="I101" s="2">
        <v>532</v>
      </c>
      <c r="J101" s="2">
        <v>0</v>
      </c>
      <c r="K101" s="2">
        <v>0</v>
      </c>
      <c r="Y101" t="str">
        <f t="shared" ref="Y101" si="91">IF(EXACT(A100,UPPER(A100)),"Elected","Excluded")</f>
        <v>Excluded</v>
      </c>
    </row>
    <row r="102" spans="1:26" x14ac:dyDescent="0.35">
      <c r="A102" s="291" t="s">
        <v>3124</v>
      </c>
      <c r="B102" s="291" t="s">
        <v>31</v>
      </c>
      <c r="C102" s="293">
        <v>170</v>
      </c>
      <c r="D102" s="1">
        <v>6</v>
      </c>
      <c r="E102" s="1">
        <v>4</v>
      </c>
      <c r="F102" s="1">
        <v>104</v>
      </c>
      <c r="G102" s="1">
        <v>6</v>
      </c>
      <c r="H102" s="1">
        <v>3</v>
      </c>
      <c r="I102" s="1">
        <v>-293</v>
      </c>
      <c r="J102" s="1">
        <v>0</v>
      </c>
      <c r="K102" s="1">
        <v>0</v>
      </c>
      <c r="X102" t="str">
        <f t="shared" ref="X102" si="92">LEFT(MID(A102,FIND("(",A102)+1,LEN(A102)),FIND(")",MID(A102,FIND("(",A102)+1,LEN(A102)))-1)</f>
        <v>NON-P</v>
      </c>
      <c r="Z102" t="str">
        <f t="shared" ref="Z102" si="93">Y103</f>
        <v>Excluded</v>
      </c>
    </row>
    <row r="103" spans="1:26" x14ac:dyDescent="0.35">
      <c r="A103" s="291" t="s">
        <v>0</v>
      </c>
      <c r="B103" s="291" t="s">
        <v>0</v>
      </c>
      <c r="C103" s="293">
        <v>170</v>
      </c>
      <c r="D103" s="2">
        <v>176</v>
      </c>
      <c r="E103" s="2">
        <v>180</v>
      </c>
      <c r="F103" s="2">
        <v>284</v>
      </c>
      <c r="G103" s="2">
        <v>290</v>
      </c>
      <c r="H103" s="2">
        <v>293</v>
      </c>
      <c r="I103" s="2">
        <v>0</v>
      </c>
      <c r="J103" s="2">
        <v>0</v>
      </c>
      <c r="K103" s="2">
        <v>0</v>
      </c>
      <c r="Y103" t="str">
        <f t="shared" ref="Y103" si="94">IF(EXACT(A102,UPPER(A102)),"Elected","Excluded")</f>
        <v>Excluded</v>
      </c>
    </row>
    <row r="104" spans="1:26" x14ac:dyDescent="0.35">
      <c r="A104" s="291" t="s">
        <v>1179</v>
      </c>
      <c r="B104" s="291" t="s">
        <v>33</v>
      </c>
      <c r="C104" s="293">
        <v>240</v>
      </c>
      <c r="D104" s="1">
        <v>21</v>
      </c>
      <c r="E104" s="1">
        <v>5</v>
      </c>
      <c r="F104" s="1">
        <v>3</v>
      </c>
      <c r="G104" s="1">
        <v>9</v>
      </c>
      <c r="H104" s="1">
        <v>-278</v>
      </c>
      <c r="I104" s="1">
        <v>0</v>
      </c>
      <c r="J104" s="1">
        <v>0</v>
      </c>
      <c r="K104" s="1">
        <v>0</v>
      </c>
      <c r="X104" t="str">
        <f t="shared" ref="X104" si="95">LEFT(MID(A104,FIND("(",A104)+1,LEN(A104)),FIND(")",MID(A104,FIND("(",A104)+1,LEN(A104)))-1)</f>
        <v>SF</v>
      </c>
      <c r="Z104" t="str">
        <f t="shared" ref="Z104" si="96">Y105</f>
        <v>Excluded</v>
      </c>
    </row>
    <row r="105" spans="1:26" x14ac:dyDescent="0.35">
      <c r="A105" s="291" t="s">
        <v>0</v>
      </c>
      <c r="B105" s="291" t="s">
        <v>0</v>
      </c>
      <c r="C105" s="293">
        <v>240</v>
      </c>
      <c r="D105" s="2">
        <v>261</v>
      </c>
      <c r="E105" s="2">
        <v>266</v>
      </c>
      <c r="F105" s="2">
        <v>269</v>
      </c>
      <c r="G105" s="2">
        <v>278</v>
      </c>
      <c r="H105" s="2">
        <v>0</v>
      </c>
      <c r="I105" s="2">
        <v>0</v>
      </c>
      <c r="J105" s="2">
        <v>0</v>
      </c>
      <c r="K105" s="2">
        <v>0</v>
      </c>
      <c r="Y105" t="str">
        <f t="shared" ref="Y105" si="97">IF(EXACT(A104,UPPER(A104)),"Elected","Excluded")</f>
        <v>Excluded</v>
      </c>
    </row>
    <row r="106" spans="1:26" x14ac:dyDescent="0.35">
      <c r="A106" s="291" t="s">
        <v>1180</v>
      </c>
      <c r="B106" s="291" t="s">
        <v>33</v>
      </c>
      <c r="C106" s="293">
        <v>1986</v>
      </c>
      <c r="D106" s="1">
        <v>-449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X106" t="str">
        <f t="shared" ref="X106" si="98">LEFT(MID(A106,FIND("(",A106)+1,LEN(A106)),FIND(")",MID(A106,FIND("(",A106)+1,LEN(A106)))-1)</f>
        <v>FG</v>
      </c>
      <c r="Z106" t="str">
        <f t="shared" ref="Z106" si="99">Y107</f>
        <v>Elected</v>
      </c>
    </row>
    <row r="107" spans="1:26" x14ac:dyDescent="0.35">
      <c r="A107" s="291" t="s">
        <v>0</v>
      </c>
      <c r="B107" s="291" t="s">
        <v>0</v>
      </c>
      <c r="C107" s="293">
        <v>1986</v>
      </c>
      <c r="D107" s="2">
        <v>1537</v>
      </c>
      <c r="E107" s="2">
        <v>1537</v>
      </c>
      <c r="F107" s="2">
        <v>1537</v>
      </c>
      <c r="G107" s="2">
        <v>1537</v>
      </c>
      <c r="H107" s="2">
        <v>1537</v>
      </c>
      <c r="I107" s="2">
        <v>1537</v>
      </c>
      <c r="J107" s="2">
        <v>1537</v>
      </c>
      <c r="K107" s="2">
        <v>1537</v>
      </c>
      <c r="Y107" t="str">
        <f t="shared" ref="Y107" si="100">IF(EXACT(A106,UPPER(A106)),"Elected","Excluded")</f>
        <v>Elected</v>
      </c>
    </row>
    <row r="108" spans="1:26" x14ac:dyDescent="0.35">
      <c r="A108" s="291" t="s">
        <v>47</v>
      </c>
      <c r="B108" s="291" t="s">
        <v>0</v>
      </c>
      <c r="C108" s="292">
        <v>0</v>
      </c>
      <c r="D108" s="1">
        <f>(D82+D84+D86+D88+D90+D92+D94+D96+D98+D100+D102+D104+D106)*(-1)</f>
        <v>0</v>
      </c>
      <c r="E108" s="1">
        <f t="shared" ref="E108:K108" si="101">(E82+E84+E86+E88+E90+E92+E94+E96+E98+E100+E102+E104+E106)*(-1)</f>
        <v>8</v>
      </c>
      <c r="F108" s="1">
        <f t="shared" si="101"/>
        <v>11</v>
      </c>
      <c r="G108" s="1">
        <f t="shared" si="101"/>
        <v>24</v>
      </c>
      <c r="H108" s="1">
        <f t="shared" si="101"/>
        <v>14</v>
      </c>
      <c r="I108" s="1">
        <f t="shared" si="101"/>
        <v>65</v>
      </c>
      <c r="J108" s="1">
        <f t="shared" si="101"/>
        <v>101</v>
      </c>
      <c r="K108" s="1">
        <f t="shared" si="101"/>
        <v>462</v>
      </c>
    </row>
    <row r="109" spans="1:26" x14ac:dyDescent="0.35">
      <c r="A109" s="291" t="s">
        <v>0</v>
      </c>
      <c r="B109" s="291" t="s">
        <v>0</v>
      </c>
      <c r="C109" s="293">
        <v>0</v>
      </c>
      <c r="D109" s="2">
        <v>0</v>
      </c>
      <c r="E109" s="2">
        <v>8</v>
      </c>
      <c r="F109" s="2">
        <v>19</v>
      </c>
      <c r="G109" s="2">
        <v>43</v>
      </c>
      <c r="H109" s="2">
        <v>57</v>
      </c>
      <c r="I109" s="2">
        <v>122</v>
      </c>
      <c r="J109" s="2">
        <v>223</v>
      </c>
      <c r="K109" s="2">
        <v>685</v>
      </c>
    </row>
    <row r="110" spans="1:26" x14ac:dyDescent="0.35">
      <c r="A110" t="s">
        <v>48</v>
      </c>
      <c r="B110" t="s">
        <v>0</v>
      </c>
      <c r="C110" s="2">
        <v>9219</v>
      </c>
      <c r="D110" s="2">
        <v>9219</v>
      </c>
      <c r="E110" s="2">
        <v>9219</v>
      </c>
      <c r="F110" s="2">
        <v>9219</v>
      </c>
      <c r="G110" s="2">
        <v>9219</v>
      </c>
      <c r="H110" s="2">
        <v>9219</v>
      </c>
      <c r="I110" s="2">
        <v>9219</v>
      </c>
      <c r="J110" s="2">
        <v>9219</v>
      </c>
      <c r="K110" s="2">
        <v>9219</v>
      </c>
    </row>
    <row r="113" spans="1:3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</row>
    <row r="114" spans="1:3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</row>
    <row r="115" spans="1:3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</row>
    <row r="116" spans="1:3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</row>
    <row r="117" spans="1:3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</row>
    <row r="118" spans="1:3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</row>
    <row r="119" spans="1:3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</row>
    <row r="120" spans="1:37" x14ac:dyDescent="0.35">
      <c r="A120" s="346" t="s">
        <v>79</v>
      </c>
      <c r="B120" s="291" t="s">
        <v>2</v>
      </c>
      <c r="C120" s="291" t="s">
        <v>3</v>
      </c>
      <c r="D120" t="s">
        <v>4</v>
      </c>
      <c r="E120" t="s">
        <v>5</v>
      </c>
      <c r="F120" t="s">
        <v>6</v>
      </c>
      <c r="G120" t="s">
        <v>7</v>
      </c>
      <c r="H120" t="s">
        <v>8</v>
      </c>
      <c r="I120" t="s">
        <v>9</v>
      </c>
      <c r="J120" t="s">
        <v>10</v>
      </c>
      <c r="K120" t="s">
        <v>11</v>
      </c>
    </row>
    <row r="121" spans="1:37" x14ac:dyDescent="0.35">
      <c r="A121" s="291" t="s">
        <v>0</v>
      </c>
      <c r="B121" s="291" t="s">
        <v>0</v>
      </c>
      <c r="C121" s="291" t="s">
        <v>17</v>
      </c>
      <c r="D121" t="s">
        <v>3638</v>
      </c>
      <c r="E121" t="s">
        <v>3639</v>
      </c>
      <c r="F121" t="s">
        <v>3640</v>
      </c>
      <c r="G121" t="s">
        <v>3641</v>
      </c>
      <c r="H121" t="s">
        <v>3642</v>
      </c>
      <c r="I121" t="s">
        <v>3643</v>
      </c>
      <c r="J121" t="s">
        <v>3644</v>
      </c>
      <c r="K121" t="s">
        <v>3645</v>
      </c>
      <c r="AB121" t="s">
        <v>2526</v>
      </c>
      <c r="AC121" t="s">
        <v>2525</v>
      </c>
      <c r="AD121" t="s">
        <v>2524</v>
      </c>
      <c r="AE121" t="s">
        <v>2523</v>
      </c>
      <c r="AF121" t="s">
        <v>759</v>
      </c>
      <c r="AG121" t="s">
        <v>2522</v>
      </c>
      <c r="AH121" t="s">
        <v>2521</v>
      </c>
      <c r="AI121" t="s">
        <v>2520</v>
      </c>
      <c r="AJ121" t="s">
        <v>2519</v>
      </c>
      <c r="AK121" t="s">
        <v>2518</v>
      </c>
    </row>
    <row r="122" spans="1:37" x14ac:dyDescent="0.35">
      <c r="A122" s="291" t="s">
        <v>3623</v>
      </c>
      <c r="B122" s="291" t="s">
        <v>33</v>
      </c>
      <c r="C122" s="293">
        <v>608</v>
      </c>
      <c r="D122" s="1">
        <v>17</v>
      </c>
      <c r="E122" s="1">
        <v>15</v>
      </c>
      <c r="F122" s="1">
        <v>13</v>
      </c>
      <c r="G122" s="1">
        <v>76</v>
      </c>
      <c r="H122" s="1">
        <v>125</v>
      </c>
      <c r="I122" s="1">
        <v>28</v>
      </c>
      <c r="J122" s="1">
        <v>46</v>
      </c>
      <c r="K122" s="1">
        <v>133</v>
      </c>
      <c r="X122" t="str">
        <f t="shared" ref="X122" si="102">LEFT(MID(A122,FIND("(",A122)+1,LEN(A122)),FIND(")",MID(A122,FIND("(",A122)+1,LEN(A122)))-1)</f>
        <v>SD</v>
      </c>
      <c r="Z122" t="str">
        <f>Y123</f>
        <v>Elected</v>
      </c>
      <c r="AB122">
        <v>5</v>
      </c>
      <c r="AC122" s="238">
        <v>19042</v>
      </c>
      <c r="AD122" s="238">
        <f>AH122+AF122</f>
        <v>8422</v>
      </c>
      <c r="AE122" s="227">
        <f>SUM(AD122/AC122*100)</f>
        <v>44.228547421489338</v>
      </c>
      <c r="AF122">
        <v>136</v>
      </c>
      <c r="AG122" s="227">
        <f>SUM(AF122/AC122*100)</f>
        <v>0.71421069215418542</v>
      </c>
      <c r="AH122" s="238">
        <v>8286</v>
      </c>
      <c r="AI122">
        <v>13</v>
      </c>
      <c r="AJ122">
        <v>4</v>
      </c>
      <c r="AK122" s="227">
        <f>SUM(AJ122/AI122*100)</f>
        <v>30.76923076923077</v>
      </c>
    </row>
    <row r="123" spans="1:37" x14ac:dyDescent="0.35">
      <c r="A123" s="291" t="s">
        <v>0</v>
      </c>
      <c r="B123" s="291" t="s">
        <v>0</v>
      </c>
      <c r="C123" s="293">
        <v>608</v>
      </c>
      <c r="D123" s="2">
        <v>625</v>
      </c>
      <c r="E123" s="2">
        <v>640</v>
      </c>
      <c r="F123" s="2">
        <v>653</v>
      </c>
      <c r="G123" s="2">
        <v>729</v>
      </c>
      <c r="H123" s="2">
        <v>854</v>
      </c>
      <c r="I123" s="2">
        <v>882</v>
      </c>
      <c r="J123" s="2">
        <v>928</v>
      </c>
      <c r="K123" s="2">
        <v>1061</v>
      </c>
      <c r="Y123" t="str">
        <f t="shared" ref="Y123" si="103">IF(EXACT(A122,UPPER(A122)),"Elected","Excluded")</f>
        <v>Elected</v>
      </c>
    </row>
    <row r="124" spans="1:37" x14ac:dyDescent="0.35">
      <c r="A124" s="291" t="s">
        <v>3630</v>
      </c>
      <c r="B124" s="291" t="s">
        <v>31</v>
      </c>
      <c r="C124" s="293">
        <v>277</v>
      </c>
      <c r="D124" s="1">
        <v>21</v>
      </c>
      <c r="E124" s="1">
        <v>2</v>
      </c>
      <c r="F124" s="1">
        <v>5</v>
      </c>
      <c r="G124" s="1">
        <v>-305</v>
      </c>
      <c r="H124" s="1">
        <v>0</v>
      </c>
      <c r="I124" s="1">
        <v>0</v>
      </c>
      <c r="J124" s="1">
        <v>0</v>
      </c>
      <c r="K124" s="1">
        <v>0</v>
      </c>
      <c r="X124" t="str">
        <f t="shared" ref="X124" si="104">LEFT(MID(A124,FIND("(",A124)+1,LEN(A124)),FIND(")",MID(A124,FIND("(",A124)+1,LEN(A124)))-1)</f>
        <v>GRN</v>
      </c>
      <c r="Z124" t="str">
        <f t="shared" ref="Z124" si="105">Y125</f>
        <v>Excluded</v>
      </c>
      <c r="AC124" t="s">
        <v>3692</v>
      </c>
      <c r="AD124" t="s">
        <v>3693</v>
      </c>
    </row>
    <row r="125" spans="1:37" x14ac:dyDescent="0.35">
      <c r="A125" s="291" t="s">
        <v>0</v>
      </c>
      <c r="B125" s="291" t="s">
        <v>0</v>
      </c>
      <c r="C125" s="293">
        <v>277</v>
      </c>
      <c r="D125" s="2">
        <v>298</v>
      </c>
      <c r="E125" s="2">
        <v>300</v>
      </c>
      <c r="F125" s="2">
        <v>305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Y125" t="str">
        <f t="shared" ref="Y125" si="106">IF(EXACT(A124,UPPER(A124)),"Elected","Excluded")</f>
        <v>Excluded</v>
      </c>
      <c r="AC125">
        <v>4</v>
      </c>
      <c r="AD125">
        <v>3</v>
      </c>
    </row>
    <row r="126" spans="1:37" x14ac:dyDescent="0.35">
      <c r="A126" s="291" t="s">
        <v>3624</v>
      </c>
      <c r="B126" s="291" t="s">
        <v>33</v>
      </c>
      <c r="C126" s="293">
        <v>425</v>
      </c>
      <c r="D126" s="1">
        <v>8</v>
      </c>
      <c r="E126" s="1">
        <v>4</v>
      </c>
      <c r="F126" s="1">
        <v>9</v>
      </c>
      <c r="G126" s="1">
        <v>9</v>
      </c>
      <c r="H126" s="1">
        <v>40</v>
      </c>
      <c r="I126" s="1">
        <v>20</v>
      </c>
      <c r="J126" s="1">
        <v>-515</v>
      </c>
      <c r="K126" s="1">
        <v>0</v>
      </c>
      <c r="X126" t="str">
        <f t="shared" ref="X126" si="107">LEFT(MID(A126,FIND("(",A126)+1,LEN(A126)),FIND(")",MID(A126,FIND("(",A126)+1,LEN(A126)))-1)</f>
        <v>SF</v>
      </c>
      <c r="Z126" t="str">
        <f t="shared" ref="Z126" si="108">Y127</f>
        <v>Excluded</v>
      </c>
    </row>
    <row r="127" spans="1:37" x14ac:dyDescent="0.35">
      <c r="A127" s="291" t="s">
        <v>0</v>
      </c>
      <c r="B127" s="291" t="s">
        <v>0</v>
      </c>
      <c r="C127" s="293">
        <v>425</v>
      </c>
      <c r="D127" s="2">
        <v>433</v>
      </c>
      <c r="E127" s="2">
        <v>437</v>
      </c>
      <c r="F127" s="2">
        <v>446</v>
      </c>
      <c r="G127" s="2">
        <v>455</v>
      </c>
      <c r="H127" s="2">
        <v>495</v>
      </c>
      <c r="I127" s="2">
        <v>515</v>
      </c>
      <c r="J127" s="2">
        <v>0</v>
      </c>
      <c r="K127" s="2">
        <v>0</v>
      </c>
      <c r="Y127" t="str">
        <f t="shared" ref="Y127" si="109">IF(EXACT(A126,UPPER(A126)),"Elected","Excluded")</f>
        <v>Excluded</v>
      </c>
    </row>
    <row r="128" spans="1:37" x14ac:dyDescent="0.35">
      <c r="A128" s="291" t="s">
        <v>3632</v>
      </c>
      <c r="B128" s="291" t="s">
        <v>33</v>
      </c>
      <c r="C128" s="293">
        <v>473</v>
      </c>
      <c r="D128" s="1">
        <v>19</v>
      </c>
      <c r="E128" s="1">
        <v>2</v>
      </c>
      <c r="F128" s="1">
        <v>65</v>
      </c>
      <c r="G128" s="1">
        <v>12</v>
      </c>
      <c r="H128" s="1">
        <v>23</v>
      </c>
      <c r="I128" s="1">
        <v>204</v>
      </c>
      <c r="J128" s="1">
        <v>25</v>
      </c>
      <c r="K128" s="1">
        <v>-823</v>
      </c>
      <c r="X128" t="str">
        <f t="shared" ref="X128" si="110">LEFT(MID(A128,FIND("(",A128)+1,LEN(A128)),FIND(")",MID(A128,FIND("(",A128)+1,LEN(A128)))-1)</f>
        <v>NON-P</v>
      </c>
      <c r="Z128" t="str">
        <f t="shared" ref="Z128" si="111">Y129</f>
        <v>Excluded</v>
      </c>
    </row>
    <row r="129" spans="1:26" x14ac:dyDescent="0.35">
      <c r="A129" s="291" t="s">
        <v>0</v>
      </c>
      <c r="B129" s="291" t="s">
        <v>0</v>
      </c>
      <c r="C129" s="293">
        <v>473</v>
      </c>
      <c r="D129" s="2">
        <v>492</v>
      </c>
      <c r="E129" s="2">
        <v>494</v>
      </c>
      <c r="F129" s="2">
        <v>559</v>
      </c>
      <c r="G129" s="2">
        <v>571</v>
      </c>
      <c r="H129" s="2">
        <v>594</v>
      </c>
      <c r="I129" s="2">
        <v>798</v>
      </c>
      <c r="J129" s="2">
        <v>823</v>
      </c>
      <c r="K129" s="2">
        <v>0</v>
      </c>
      <c r="Y129" t="str">
        <f t="shared" ref="Y129" si="112">IF(EXACT(A128,UPPER(A128)),"Elected","Excluded")</f>
        <v>Excluded</v>
      </c>
    </row>
    <row r="130" spans="1:26" x14ac:dyDescent="0.35">
      <c r="A130" s="291" t="s">
        <v>3625</v>
      </c>
      <c r="B130" s="291" t="s">
        <v>33</v>
      </c>
      <c r="C130" s="293">
        <v>741</v>
      </c>
      <c r="D130" s="1">
        <v>75</v>
      </c>
      <c r="E130" s="1">
        <v>18</v>
      </c>
      <c r="F130" s="1">
        <v>8</v>
      </c>
      <c r="G130" s="1">
        <v>51</v>
      </c>
      <c r="H130" s="1">
        <v>51</v>
      </c>
      <c r="I130" s="1">
        <v>19</v>
      </c>
      <c r="J130" s="1">
        <v>22</v>
      </c>
      <c r="K130" s="1">
        <v>61</v>
      </c>
      <c r="X130" t="str">
        <f t="shared" ref="X130" si="113">LEFT(MID(A130,FIND("(",A130)+1,LEN(A130)),FIND(")",MID(A130,FIND("(",A130)+1,LEN(A130)))-1)</f>
        <v>FG</v>
      </c>
      <c r="Z130" t="str">
        <f t="shared" ref="Z130" si="114">Y131</f>
        <v>Excluded</v>
      </c>
    </row>
    <row r="131" spans="1:26" x14ac:dyDescent="0.35">
      <c r="A131" s="291" t="s">
        <v>0</v>
      </c>
      <c r="B131" s="291" t="s">
        <v>0</v>
      </c>
      <c r="C131" s="293">
        <v>741</v>
      </c>
      <c r="D131" s="2">
        <v>816</v>
      </c>
      <c r="E131" s="2">
        <v>834</v>
      </c>
      <c r="F131" s="2">
        <v>842</v>
      </c>
      <c r="G131" s="2">
        <v>893</v>
      </c>
      <c r="H131" s="2">
        <v>944</v>
      </c>
      <c r="I131" s="2">
        <v>963</v>
      </c>
      <c r="J131" s="2">
        <v>985</v>
      </c>
      <c r="K131" s="2">
        <v>1046</v>
      </c>
      <c r="Y131" t="str">
        <f t="shared" ref="Y131" si="115">IF(EXACT(A130,UPPER(A130)),"Elected","Excluded")</f>
        <v>Excluded</v>
      </c>
    </row>
    <row r="132" spans="1:26" x14ac:dyDescent="0.35">
      <c r="A132" s="291" t="s">
        <v>3633</v>
      </c>
      <c r="B132" s="291" t="s">
        <v>33</v>
      </c>
      <c r="C132" s="293">
        <v>84</v>
      </c>
      <c r="D132" s="1">
        <v>2</v>
      </c>
      <c r="E132" s="1">
        <v>1</v>
      </c>
      <c r="F132" s="1">
        <v>-87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X132" t="str">
        <f t="shared" ref="X132" si="116">LEFT(MID(A132,FIND("(",A132)+1,LEN(A132)),FIND(")",MID(A132,FIND("(",A132)+1,LEN(A132)))-1)</f>
        <v>NON-P</v>
      </c>
      <c r="Z132" t="str">
        <f t="shared" ref="Z132" si="117">Y133</f>
        <v>Excluded</v>
      </c>
    </row>
    <row r="133" spans="1:26" x14ac:dyDescent="0.35">
      <c r="A133" s="291" t="s">
        <v>0</v>
      </c>
      <c r="B133" s="291" t="s">
        <v>0</v>
      </c>
      <c r="C133" s="293">
        <v>84</v>
      </c>
      <c r="D133" s="2">
        <v>86</v>
      </c>
      <c r="E133" s="2">
        <v>87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Y133" t="str">
        <f t="shared" ref="Y133" si="118">IF(EXACT(A132,UPPER(A132)),"Elected","Excluded")</f>
        <v>Excluded</v>
      </c>
    </row>
    <row r="134" spans="1:26" x14ac:dyDescent="0.35">
      <c r="A134" s="291" t="s">
        <v>3626</v>
      </c>
      <c r="B134" s="291" t="s">
        <v>31</v>
      </c>
      <c r="C134" s="293">
        <v>1667</v>
      </c>
      <c r="D134" s="1">
        <v>-285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X134" t="str">
        <f t="shared" ref="X134" si="119">LEFT(MID(A134,FIND("(",A134)+1,LEN(A134)),FIND(")",MID(A134,FIND("(",A134)+1,LEN(A134)))-1)</f>
        <v>FF</v>
      </c>
      <c r="Z134" t="str">
        <f t="shared" ref="Z134" si="120">Y135</f>
        <v>Elected</v>
      </c>
    </row>
    <row r="135" spans="1:26" x14ac:dyDescent="0.35">
      <c r="A135" s="291" t="s">
        <v>0</v>
      </c>
      <c r="B135" s="291" t="s">
        <v>0</v>
      </c>
      <c r="C135" s="293">
        <v>1667</v>
      </c>
      <c r="D135" s="2">
        <v>1382</v>
      </c>
      <c r="E135" s="2">
        <v>1382</v>
      </c>
      <c r="F135" s="2">
        <v>1382</v>
      </c>
      <c r="G135" s="2">
        <v>1382</v>
      </c>
      <c r="H135" s="2">
        <v>1382</v>
      </c>
      <c r="I135" s="2">
        <v>1382</v>
      </c>
      <c r="J135" s="2">
        <v>1382</v>
      </c>
      <c r="K135" s="2">
        <v>1382</v>
      </c>
      <c r="Y135" t="str">
        <f t="shared" ref="Y135" si="121">IF(EXACT(A134,UPPER(A134)),"Elected","Excluded")</f>
        <v>Elected</v>
      </c>
    </row>
    <row r="136" spans="1:26" x14ac:dyDescent="0.35">
      <c r="A136" s="291" t="s">
        <v>3627</v>
      </c>
      <c r="B136" s="291" t="s">
        <v>33</v>
      </c>
      <c r="C136" s="293">
        <v>1459</v>
      </c>
      <c r="D136" s="1">
        <v>0</v>
      </c>
      <c r="E136" s="1">
        <v>-77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X136" t="str">
        <f t="shared" ref="X136" si="122">LEFT(MID(A136,FIND("(",A136)+1,LEN(A136)),FIND(")",MID(A136,FIND("(",A136)+1,LEN(A136)))-1)</f>
        <v>FG</v>
      </c>
      <c r="Z136" t="str">
        <f t="shared" ref="Z136" si="123">Y137</f>
        <v>Elected</v>
      </c>
    </row>
    <row r="137" spans="1:26" x14ac:dyDescent="0.35">
      <c r="A137" s="291" t="s">
        <v>0</v>
      </c>
      <c r="B137" s="291" t="s">
        <v>0</v>
      </c>
      <c r="C137" s="293">
        <v>1459</v>
      </c>
      <c r="D137" s="2">
        <v>1459</v>
      </c>
      <c r="E137" s="2">
        <v>1382</v>
      </c>
      <c r="F137" s="2">
        <v>1382</v>
      </c>
      <c r="G137" s="2">
        <v>1382</v>
      </c>
      <c r="H137" s="2">
        <v>1382</v>
      </c>
      <c r="I137" s="2">
        <v>1382</v>
      </c>
      <c r="J137" s="2">
        <v>1382</v>
      </c>
      <c r="K137" s="2">
        <v>1382</v>
      </c>
      <c r="Y137" t="str">
        <f t="shared" ref="Y137" si="124">IF(EXACT(A136,UPPER(A136)),"Elected","Excluded")</f>
        <v>Elected</v>
      </c>
    </row>
    <row r="138" spans="1:26" x14ac:dyDescent="0.35">
      <c r="A138" s="291" t="s">
        <v>3634</v>
      </c>
      <c r="B138" s="291" t="s">
        <v>31</v>
      </c>
      <c r="C138" s="293">
        <v>124</v>
      </c>
      <c r="D138" s="1">
        <v>5</v>
      </c>
      <c r="E138" s="1">
        <v>3</v>
      </c>
      <c r="F138" s="1">
        <v>-132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X138" t="str">
        <f t="shared" ref="X138" si="125">LEFT(MID(A138,FIND("(",A138)+1,LEN(A138)),FIND(")",MID(A138,FIND("(",A138)+1,LEN(A138)))-1)</f>
        <v>NON-P</v>
      </c>
      <c r="Z138" t="str">
        <f t="shared" ref="Z138" si="126">Y139</f>
        <v>Excluded</v>
      </c>
    </row>
    <row r="139" spans="1:26" x14ac:dyDescent="0.35">
      <c r="A139" s="291" t="s">
        <v>0</v>
      </c>
      <c r="B139" s="291" t="s">
        <v>0</v>
      </c>
      <c r="C139" s="293">
        <v>124</v>
      </c>
      <c r="D139" s="2">
        <v>129</v>
      </c>
      <c r="E139" s="2">
        <v>132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Y139" t="str">
        <f t="shared" ref="Y139" si="127">IF(EXACT(A138,UPPER(A138)),"Elected","Excluded")</f>
        <v>Excluded</v>
      </c>
    </row>
    <row r="140" spans="1:26" x14ac:dyDescent="0.35">
      <c r="A140" s="291" t="s">
        <v>3631</v>
      </c>
      <c r="B140" s="291" t="s">
        <v>33</v>
      </c>
      <c r="C140" s="293">
        <v>319</v>
      </c>
      <c r="D140" s="1">
        <v>12</v>
      </c>
      <c r="E140" s="1">
        <v>22</v>
      </c>
      <c r="F140" s="1">
        <v>9</v>
      </c>
      <c r="G140" s="1">
        <v>37</v>
      </c>
      <c r="H140" s="1">
        <v>-399</v>
      </c>
      <c r="I140" s="1">
        <v>0</v>
      </c>
      <c r="J140" s="1">
        <v>0</v>
      </c>
      <c r="K140" s="1">
        <v>0</v>
      </c>
      <c r="X140" t="str">
        <f t="shared" ref="X140" si="128">LEFT(MID(A140,FIND("(",A140)+1,LEN(A140)),FIND(")",MID(A140,FIND("(",A140)+1,LEN(A140)))-1)</f>
        <v>LAB</v>
      </c>
      <c r="Z140" t="str">
        <f t="shared" ref="Z140" si="129">Y141</f>
        <v>Excluded</v>
      </c>
    </row>
    <row r="141" spans="1:26" x14ac:dyDescent="0.35">
      <c r="A141" s="291" t="s">
        <v>0</v>
      </c>
      <c r="B141" s="291" t="s">
        <v>0</v>
      </c>
      <c r="C141" s="293">
        <v>319</v>
      </c>
      <c r="D141" s="2">
        <v>331</v>
      </c>
      <c r="E141" s="2">
        <v>353</v>
      </c>
      <c r="F141" s="2">
        <v>362</v>
      </c>
      <c r="G141" s="2">
        <v>399</v>
      </c>
      <c r="H141" s="2">
        <v>0</v>
      </c>
      <c r="I141" s="2">
        <v>0</v>
      </c>
      <c r="J141" s="2">
        <v>0</v>
      </c>
      <c r="K141" s="2">
        <v>0</v>
      </c>
      <c r="Y141" t="str">
        <f t="shared" ref="Y141" si="130">IF(EXACT(A140,UPPER(A140)),"Elected","Excluded")</f>
        <v>Excluded</v>
      </c>
    </row>
    <row r="142" spans="1:26" x14ac:dyDescent="0.35">
      <c r="A142" s="291" t="s">
        <v>3628</v>
      </c>
      <c r="B142" s="291" t="s">
        <v>31</v>
      </c>
      <c r="C142" s="293">
        <v>599</v>
      </c>
      <c r="D142" s="1">
        <v>17</v>
      </c>
      <c r="E142" s="1">
        <v>2</v>
      </c>
      <c r="F142" s="1">
        <v>19</v>
      </c>
      <c r="G142" s="1">
        <v>23</v>
      </c>
      <c r="H142" s="1">
        <v>24</v>
      </c>
      <c r="I142" s="1">
        <v>46</v>
      </c>
      <c r="J142" s="1">
        <v>336</v>
      </c>
      <c r="K142" s="1">
        <v>123</v>
      </c>
      <c r="X142" t="str">
        <f t="shared" ref="X142" si="131">LEFT(MID(A142,FIND("(",A142)+1,LEN(A142)),FIND(")",MID(A142,FIND("(",A142)+1,LEN(A142)))-1)</f>
        <v>SF</v>
      </c>
      <c r="Z142" t="str">
        <f t="shared" ref="Z142" si="132">Y143</f>
        <v>Elected</v>
      </c>
    </row>
    <row r="143" spans="1:26" x14ac:dyDescent="0.35">
      <c r="A143" s="291" t="s">
        <v>0</v>
      </c>
      <c r="B143" s="291" t="s">
        <v>0</v>
      </c>
      <c r="C143" s="293">
        <v>599</v>
      </c>
      <c r="D143" s="2">
        <v>616</v>
      </c>
      <c r="E143" s="2">
        <v>618</v>
      </c>
      <c r="F143" s="2">
        <v>637</v>
      </c>
      <c r="G143" s="2">
        <v>660</v>
      </c>
      <c r="H143" s="2">
        <v>684</v>
      </c>
      <c r="I143" s="2">
        <v>730</v>
      </c>
      <c r="J143" s="2">
        <v>1066</v>
      </c>
      <c r="K143" s="2">
        <v>1189</v>
      </c>
      <c r="Y143" t="str">
        <f t="shared" ref="Y143" si="133">IF(EXACT(A142,UPPER(A142)),"Elected","Excluded")</f>
        <v>Elected</v>
      </c>
    </row>
    <row r="144" spans="1:26" x14ac:dyDescent="0.35">
      <c r="A144" s="291" t="s">
        <v>3629</v>
      </c>
      <c r="B144" s="291" t="s">
        <v>33</v>
      </c>
      <c r="C144" s="293">
        <v>1142</v>
      </c>
      <c r="D144" s="1">
        <v>104</v>
      </c>
      <c r="E144" s="1">
        <v>7</v>
      </c>
      <c r="F144" s="1">
        <v>8</v>
      </c>
      <c r="G144" s="1">
        <v>52</v>
      </c>
      <c r="H144" s="1">
        <v>36</v>
      </c>
      <c r="I144" s="1">
        <v>19</v>
      </c>
      <c r="J144" s="1">
        <v>26</v>
      </c>
      <c r="K144" s="1">
        <v>0</v>
      </c>
      <c r="X144" t="str">
        <f t="shared" ref="X144" si="134">LEFT(MID(A144,FIND("(",A144)+1,LEN(A144)),FIND(")",MID(A144,FIND("(",A144)+1,LEN(A144)))-1)</f>
        <v>FF</v>
      </c>
      <c r="Z144" t="str">
        <f t="shared" ref="Z144" si="135">Y145</f>
        <v>Elected</v>
      </c>
    </row>
    <row r="145" spans="1:26" x14ac:dyDescent="0.35">
      <c r="A145" s="291" t="s">
        <v>0</v>
      </c>
      <c r="B145" s="291" t="s">
        <v>0</v>
      </c>
      <c r="C145" s="293">
        <v>1142</v>
      </c>
      <c r="D145" s="2">
        <v>1246</v>
      </c>
      <c r="E145" s="2">
        <v>1253</v>
      </c>
      <c r="F145" s="2">
        <v>1261</v>
      </c>
      <c r="G145" s="2">
        <v>1313</v>
      </c>
      <c r="H145" s="2">
        <v>1349</v>
      </c>
      <c r="I145" s="2">
        <v>1368</v>
      </c>
      <c r="J145" s="2">
        <v>1394</v>
      </c>
      <c r="K145" s="2">
        <v>1394</v>
      </c>
      <c r="Y145" t="str">
        <f t="shared" ref="Y145" si="136">IF(EXACT(A144,UPPER(A144)),"Elected","Excluded")</f>
        <v>Elected</v>
      </c>
    </row>
    <row r="146" spans="1:26" x14ac:dyDescent="0.35">
      <c r="A146" s="291" t="s">
        <v>3635</v>
      </c>
      <c r="B146" s="291" t="s">
        <v>33</v>
      </c>
      <c r="C146" s="293">
        <v>368</v>
      </c>
      <c r="D146" s="1">
        <v>5</v>
      </c>
      <c r="E146" s="1">
        <v>1</v>
      </c>
      <c r="F146" s="1">
        <v>48</v>
      </c>
      <c r="G146" s="1">
        <v>11</v>
      </c>
      <c r="H146" s="1">
        <v>24</v>
      </c>
      <c r="I146" s="1">
        <v>-457</v>
      </c>
      <c r="J146" s="1">
        <v>0</v>
      </c>
      <c r="K146" s="1">
        <v>0</v>
      </c>
      <c r="X146" t="str">
        <f t="shared" ref="X146" si="137">LEFT(MID(A146,FIND("(",A146)+1,LEN(A146)),FIND(")",MID(A146,FIND("(",A146)+1,LEN(A146)))-1)</f>
        <v>INDI</v>
      </c>
      <c r="Z146" t="str">
        <f t="shared" ref="Z146" si="138">Y147</f>
        <v>Excluded</v>
      </c>
    </row>
    <row r="147" spans="1:26" x14ac:dyDescent="0.35">
      <c r="A147" s="291" t="s">
        <v>0</v>
      </c>
      <c r="B147" s="291" t="s">
        <v>0</v>
      </c>
      <c r="C147" s="293">
        <v>368</v>
      </c>
      <c r="D147" s="2">
        <v>373</v>
      </c>
      <c r="E147" s="2">
        <v>374</v>
      </c>
      <c r="F147" s="2">
        <v>422</v>
      </c>
      <c r="G147" s="2">
        <v>433</v>
      </c>
      <c r="H147" s="2">
        <v>457</v>
      </c>
      <c r="I147" s="2">
        <v>0</v>
      </c>
      <c r="J147" s="2">
        <v>0</v>
      </c>
      <c r="K147" s="2">
        <v>0</v>
      </c>
      <c r="Y147" t="str">
        <f t="shared" ref="Y147" si="139">IF(EXACT(A146,UPPER(A146)),"Elected","Excluded")</f>
        <v>Excluded</v>
      </c>
    </row>
    <row r="148" spans="1:26" x14ac:dyDescent="0.35">
      <c r="A148" s="291" t="s">
        <v>47</v>
      </c>
      <c r="B148" s="291" t="s">
        <v>0</v>
      </c>
      <c r="C148" s="292">
        <v>0</v>
      </c>
      <c r="D148" s="1">
        <f>(D122+D124+D126+D128+D130+D132+D134+D136+D138+D140+D142+D144+D146)*(-1)</f>
        <v>0</v>
      </c>
      <c r="E148" s="1">
        <f t="shared" ref="E148:K148" si="140">(E122+E124+E126+E128+E130+E132+E134+E136+E138+E140+E142+E144+E146)*(-1)</f>
        <v>0</v>
      </c>
      <c r="F148" s="1">
        <f t="shared" si="140"/>
        <v>35</v>
      </c>
      <c r="G148" s="1">
        <f t="shared" si="140"/>
        <v>34</v>
      </c>
      <c r="H148" s="1">
        <f t="shared" si="140"/>
        <v>76</v>
      </c>
      <c r="I148" s="1">
        <f t="shared" si="140"/>
        <v>121</v>
      </c>
      <c r="J148" s="1">
        <f t="shared" si="140"/>
        <v>60</v>
      </c>
      <c r="K148" s="1">
        <f t="shared" si="140"/>
        <v>506</v>
      </c>
    </row>
    <row r="149" spans="1:26" x14ac:dyDescent="0.35">
      <c r="A149" s="291" t="s">
        <v>0</v>
      </c>
      <c r="B149" s="291" t="s">
        <v>0</v>
      </c>
      <c r="C149" s="293">
        <v>0</v>
      </c>
      <c r="D149" s="2">
        <v>0</v>
      </c>
      <c r="E149" s="2">
        <v>0</v>
      </c>
      <c r="F149" s="2">
        <v>35</v>
      </c>
      <c r="G149" s="2">
        <v>69</v>
      </c>
      <c r="H149" s="2">
        <v>145</v>
      </c>
      <c r="I149" s="2">
        <v>266</v>
      </c>
      <c r="J149" s="2">
        <v>326</v>
      </c>
      <c r="K149" s="2">
        <v>832</v>
      </c>
    </row>
    <row r="150" spans="1:26" x14ac:dyDescent="0.35">
      <c r="A150" t="s">
        <v>48</v>
      </c>
      <c r="B150" t="s">
        <v>0</v>
      </c>
      <c r="C150" s="2">
        <v>8286</v>
      </c>
      <c r="D150" s="2">
        <v>8286</v>
      </c>
      <c r="E150" s="2">
        <v>8286</v>
      </c>
      <c r="F150" s="2">
        <v>8286</v>
      </c>
      <c r="G150" s="2">
        <v>8286</v>
      </c>
      <c r="H150" s="2">
        <v>8286</v>
      </c>
      <c r="I150" s="2">
        <v>8286</v>
      </c>
      <c r="J150" s="2">
        <v>8286</v>
      </c>
      <c r="K150" s="2">
        <v>8286</v>
      </c>
    </row>
    <row r="154" spans="1:26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</row>
    <row r="155" spans="1:26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</row>
    <row r="156" spans="1:26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</row>
    <row r="157" spans="1:26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</row>
    <row r="158" spans="1:26" x14ac:dyDescent="0.35">
      <c r="A158" t="s">
        <v>0</v>
      </c>
      <c r="B158" t="s">
        <v>0</v>
      </c>
      <c r="C158" t="s">
        <v>0</v>
      </c>
      <c r="D158" t="s">
        <v>0</v>
      </c>
      <c r="E158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</row>
    <row r="159" spans="1:26" x14ac:dyDescent="0.35">
      <c r="A159" t="s">
        <v>0</v>
      </c>
      <c r="B159" t="s">
        <v>0</v>
      </c>
      <c r="C159" t="s">
        <v>0</v>
      </c>
      <c r="D159" t="s">
        <v>0</v>
      </c>
      <c r="E159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</row>
    <row r="160" spans="1:26" x14ac:dyDescent="0.35">
      <c r="A160" t="s">
        <v>0</v>
      </c>
      <c r="B160" t="s">
        <v>0</v>
      </c>
      <c r="C160" t="s">
        <v>0</v>
      </c>
      <c r="D160" t="s">
        <v>0</v>
      </c>
      <c r="E160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</row>
    <row r="161" spans="1:37" x14ac:dyDescent="0.35">
      <c r="A161" s="346" t="s">
        <v>3668</v>
      </c>
      <c r="B161" s="291" t="s">
        <v>2</v>
      </c>
      <c r="C161" s="291" t="s">
        <v>3</v>
      </c>
      <c r="D161" t="s">
        <v>4</v>
      </c>
    </row>
    <row r="162" spans="1:37" x14ac:dyDescent="0.35">
      <c r="A162" s="291" t="s">
        <v>0</v>
      </c>
      <c r="B162" s="291" t="s">
        <v>0</v>
      </c>
      <c r="C162" s="291" t="s">
        <v>17</v>
      </c>
      <c r="D162" t="s">
        <v>3651</v>
      </c>
      <c r="AB162" t="s">
        <v>2526</v>
      </c>
      <c r="AC162" t="s">
        <v>2525</v>
      </c>
      <c r="AD162" t="s">
        <v>2524</v>
      </c>
      <c r="AE162" t="s">
        <v>2523</v>
      </c>
      <c r="AF162" t="s">
        <v>759</v>
      </c>
      <c r="AG162" t="s">
        <v>2522</v>
      </c>
      <c r="AH162" t="s">
        <v>2521</v>
      </c>
      <c r="AI162" t="s">
        <v>2520</v>
      </c>
      <c r="AJ162" t="s">
        <v>2519</v>
      </c>
      <c r="AK162" t="s">
        <v>2518</v>
      </c>
    </row>
    <row r="163" spans="1:37" x14ac:dyDescent="0.35">
      <c r="A163" s="291" t="s">
        <v>3646</v>
      </c>
      <c r="B163" s="291" t="s">
        <v>33</v>
      </c>
      <c r="C163" s="293">
        <v>194</v>
      </c>
      <c r="D163" s="1">
        <v>125</v>
      </c>
      <c r="E163" s="1"/>
      <c r="F163" s="1"/>
      <c r="G163" s="1"/>
      <c r="H163" s="1"/>
      <c r="I163" s="1"/>
      <c r="J163" s="1"/>
      <c r="K163" s="1"/>
      <c r="L163" s="1"/>
      <c r="M163" s="1"/>
      <c r="N163" s="1"/>
      <c r="X163" t="str">
        <f>LEFT(MID(A163,FIND("(",A163)+1,LEN(A163)),FIND(")",MID(A163,FIND("(",A163)+1,LEN(A163)))-1)</f>
        <v>GRN</v>
      </c>
      <c r="Z163" t="str">
        <f>Y164</f>
        <v>Excluded</v>
      </c>
      <c r="AB163">
        <v>3</v>
      </c>
      <c r="AC163" s="238">
        <v>14011</v>
      </c>
      <c r="AD163" s="238">
        <f>AH163+AF163</f>
        <v>6221</v>
      </c>
      <c r="AE163" s="227">
        <f>SUM(AD163/AC163*100)</f>
        <v>44.400827920919276</v>
      </c>
      <c r="AF163">
        <v>149</v>
      </c>
      <c r="AG163" s="227">
        <f>SUM(AF163/AC163*100)</f>
        <v>1.0634501463136108</v>
      </c>
      <c r="AH163" s="238">
        <v>6072</v>
      </c>
      <c r="AI163">
        <v>5</v>
      </c>
      <c r="AJ163">
        <v>2</v>
      </c>
      <c r="AK163" s="227">
        <f>SUM(AJ163/AI163*100)</f>
        <v>40</v>
      </c>
    </row>
    <row r="164" spans="1:37" x14ac:dyDescent="0.35">
      <c r="A164" s="291" t="s">
        <v>0</v>
      </c>
      <c r="B164" s="291" t="s">
        <v>0</v>
      </c>
      <c r="C164" s="293">
        <v>1110</v>
      </c>
      <c r="D164" s="2">
        <v>319</v>
      </c>
      <c r="E164" s="2"/>
      <c r="F164" s="2"/>
      <c r="G164" s="2"/>
      <c r="H164" s="2"/>
      <c r="I164" s="2"/>
      <c r="J164" s="2"/>
      <c r="K164" s="2"/>
      <c r="L164" s="2"/>
      <c r="M164" s="2"/>
      <c r="N164" s="2"/>
      <c r="Y164" t="str">
        <f>IF(EXACT(A163,UPPER(A163)),"Elected","Excluded")</f>
        <v>Excluded</v>
      </c>
    </row>
    <row r="165" spans="1:37" x14ac:dyDescent="0.35">
      <c r="A165" s="291" t="s">
        <v>3647</v>
      </c>
      <c r="B165" s="291" t="s">
        <v>33</v>
      </c>
      <c r="C165" s="293">
        <v>1232</v>
      </c>
      <c r="D165" s="1">
        <v>586</v>
      </c>
      <c r="E165" s="1"/>
      <c r="F165" s="1"/>
      <c r="G165" s="1"/>
      <c r="H165" s="1"/>
      <c r="I165" s="1"/>
      <c r="J165" s="1"/>
      <c r="K165" s="1"/>
      <c r="L165" s="1"/>
      <c r="M165" s="1"/>
      <c r="N165" s="1"/>
      <c r="X165" t="str">
        <f t="shared" ref="X165" si="141">LEFT(MID(A165,FIND("(",A165)+1,LEN(A165)),FIND(")",MID(A165,FIND("(",A165)+1,LEN(A165)))-1)</f>
        <v>FF</v>
      </c>
      <c r="Z165" t="str">
        <f>Y166</f>
        <v>Elected</v>
      </c>
      <c r="AC165" t="s">
        <v>3692</v>
      </c>
      <c r="AD165" t="s">
        <v>3693</v>
      </c>
    </row>
    <row r="166" spans="1:37" x14ac:dyDescent="0.35">
      <c r="A166" s="291" t="s">
        <v>0</v>
      </c>
      <c r="B166" s="291" t="s">
        <v>0</v>
      </c>
      <c r="C166" s="293">
        <v>1719</v>
      </c>
      <c r="D166" s="2">
        <v>1818</v>
      </c>
      <c r="E166" s="2"/>
      <c r="F166" s="2"/>
      <c r="G166" s="2"/>
      <c r="H166" s="2"/>
      <c r="I166" s="2"/>
      <c r="J166" s="2"/>
      <c r="K166" s="2"/>
      <c r="L166" s="2"/>
      <c r="M166" s="2"/>
      <c r="N166" s="2"/>
      <c r="Y166" t="str">
        <f t="shared" ref="Y166" si="142">IF(EXACT(A165,UPPER(A165)),"Elected","Excluded")</f>
        <v>Elected</v>
      </c>
      <c r="AC166">
        <v>3</v>
      </c>
      <c r="AD166">
        <v>3</v>
      </c>
    </row>
    <row r="167" spans="1:37" x14ac:dyDescent="0.35">
      <c r="A167" s="291" t="s">
        <v>3648</v>
      </c>
      <c r="B167" s="291" t="s">
        <v>31</v>
      </c>
      <c r="C167" s="293">
        <v>1767</v>
      </c>
      <c r="D167" s="1">
        <v>0</v>
      </c>
      <c r="E167" s="1"/>
      <c r="F167" s="1"/>
      <c r="G167" s="1"/>
      <c r="H167" s="1"/>
      <c r="I167" s="1"/>
      <c r="J167" s="1"/>
      <c r="K167" s="1"/>
      <c r="L167" s="1"/>
      <c r="M167" s="1"/>
      <c r="N167" s="1"/>
      <c r="X167" t="str">
        <f t="shared" ref="X167" si="143">LEFT(MID(A167,FIND("(",A167)+1,LEN(A167)),FIND(")",MID(A167,FIND("(",A167)+1,LEN(A167)))-1)</f>
        <v>SD</v>
      </c>
      <c r="Z167" t="str">
        <f t="shared" ref="Z167" si="144">Y168</f>
        <v>Elected</v>
      </c>
    </row>
    <row r="168" spans="1:37" x14ac:dyDescent="0.35">
      <c r="A168" s="291" t="s">
        <v>0</v>
      </c>
      <c r="B168" s="291" t="s">
        <v>0</v>
      </c>
      <c r="C168" s="293">
        <v>1975</v>
      </c>
      <c r="D168" s="2">
        <v>1739</v>
      </c>
      <c r="E168" s="2"/>
      <c r="F168" s="2"/>
      <c r="G168" s="2"/>
      <c r="H168" s="2"/>
      <c r="I168" s="2"/>
      <c r="J168" s="2"/>
      <c r="K168" s="2"/>
      <c r="L168" s="2"/>
      <c r="M168" s="2"/>
      <c r="N168" s="2"/>
      <c r="Y168" t="str">
        <f t="shared" ref="Y168" si="145">IF(EXACT(A167,UPPER(A167)),"Elected","Excluded")</f>
        <v>Elected</v>
      </c>
    </row>
    <row r="169" spans="1:37" x14ac:dyDescent="0.35">
      <c r="A169" s="291" t="s">
        <v>3649</v>
      </c>
      <c r="B169" s="291" t="s">
        <v>33</v>
      </c>
      <c r="C169" s="293">
        <v>2293</v>
      </c>
      <c r="D169" s="1">
        <v>-774</v>
      </c>
      <c r="E169" s="1"/>
      <c r="F169" s="1"/>
      <c r="G169" s="1"/>
      <c r="H169" s="1"/>
      <c r="I169" s="1"/>
      <c r="J169" s="1"/>
      <c r="K169" s="1"/>
      <c r="L169" s="1"/>
      <c r="M169" s="1"/>
      <c r="N169" s="1"/>
      <c r="X169" t="str">
        <f t="shared" ref="X169" si="146">LEFT(MID(A169,FIND("(",A169)+1,LEN(A169)),FIND(")",MID(A169,FIND("(",A169)+1,LEN(A169)))-1)</f>
        <v>FG</v>
      </c>
      <c r="Z169" t="str">
        <f t="shared" ref="Z169" si="147">Y170</f>
        <v>Elected</v>
      </c>
    </row>
    <row r="170" spans="1:37" x14ac:dyDescent="0.35">
      <c r="A170" s="291" t="s">
        <v>0</v>
      </c>
      <c r="B170" s="291" t="s">
        <v>0</v>
      </c>
      <c r="C170" s="293">
        <v>529</v>
      </c>
      <c r="D170" s="2">
        <v>1519</v>
      </c>
      <c r="E170" s="2"/>
      <c r="F170" s="2"/>
      <c r="G170" s="2"/>
      <c r="H170" s="2"/>
      <c r="I170" s="2"/>
      <c r="J170" s="2"/>
      <c r="K170" s="2"/>
      <c r="L170" s="2"/>
      <c r="M170" s="2"/>
      <c r="N170" s="2"/>
      <c r="Y170" t="str">
        <f t="shared" ref="Y170" si="148">IF(EXACT(A169,UPPER(A169)),"Elected","Excluded")</f>
        <v>Elected</v>
      </c>
    </row>
    <row r="171" spans="1:37" x14ac:dyDescent="0.35">
      <c r="A171" s="291" t="s">
        <v>3650</v>
      </c>
      <c r="B171" s="291" t="s">
        <v>31</v>
      </c>
      <c r="C171" s="293">
        <v>586</v>
      </c>
      <c r="D171" s="1">
        <v>63</v>
      </c>
      <c r="E171" s="1"/>
      <c r="F171" s="1"/>
      <c r="G171" s="1"/>
      <c r="H171" s="1"/>
      <c r="I171" s="1"/>
      <c r="J171" s="1"/>
      <c r="K171" s="1"/>
      <c r="L171" s="1"/>
      <c r="M171" s="1"/>
      <c r="N171" s="1"/>
      <c r="X171" t="str">
        <f t="shared" ref="X171" si="149">LEFT(MID(A171,FIND("(",A171)+1,LEN(A171)),FIND(")",MID(A171,FIND("(",A171)+1,LEN(A171)))-1)</f>
        <v>SF</v>
      </c>
      <c r="Z171" t="str">
        <f>Y172</f>
        <v>Excluded</v>
      </c>
    </row>
    <row r="172" spans="1:37" x14ac:dyDescent="0.35">
      <c r="A172" s="291" t="s">
        <v>0</v>
      </c>
      <c r="B172" s="291" t="s">
        <v>0</v>
      </c>
      <c r="C172" s="293">
        <v>800</v>
      </c>
      <c r="D172" s="2">
        <v>649</v>
      </c>
      <c r="E172" s="2"/>
      <c r="F172" s="2"/>
      <c r="G172" s="2"/>
      <c r="H172" s="2"/>
      <c r="I172" s="2"/>
      <c r="J172" s="2"/>
      <c r="K172" s="2"/>
      <c r="L172" s="2"/>
      <c r="M172" s="2"/>
      <c r="N172" s="2"/>
      <c r="Y172" t="str">
        <f t="shared" ref="Y172" si="150">IF(EXACT(A171,UPPER(A171)),"Elected","Excluded")</f>
        <v>Excluded</v>
      </c>
    </row>
    <row r="173" spans="1:37" x14ac:dyDescent="0.35">
      <c r="A173" s="291" t="s">
        <v>47</v>
      </c>
      <c r="B173" s="291" t="s">
        <v>0</v>
      </c>
      <c r="C173" s="292">
        <v>0</v>
      </c>
      <c r="D173" s="1">
        <v>0</v>
      </c>
      <c r="E173" s="1"/>
      <c r="F173" s="1"/>
      <c r="G173" s="1"/>
      <c r="H173" s="1"/>
      <c r="I173" s="1"/>
      <c r="J173" s="1"/>
      <c r="K173" s="1"/>
      <c r="L173" s="1"/>
      <c r="M173" s="1"/>
      <c r="N173" s="1"/>
    </row>
    <row r="174" spans="1:37" x14ac:dyDescent="0.35">
      <c r="A174" s="291" t="s">
        <v>0</v>
      </c>
      <c r="B174" s="291" t="s">
        <v>0</v>
      </c>
      <c r="C174" s="293">
        <v>0</v>
      </c>
      <c r="D174" s="2">
        <v>0</v>
      </c>
      <c r="E174" s="2"/>
      <c r="F174" s="2"/>
      <c r="G174" s="2"/>
      <c r="H174" s="2"/>
      <c r="I174" s="2"/>
      <c r="J174" s="2"/>
      <c r="K174" s="2"/>
      <c r="L174" s="2"/>
      <c r="M174" s="2"/>
      <c r="N174" s="2"/>
    </row>
    <row r="175" spans="1:37" x14ac:dyDescent="0.35">
      <c r="A175" t="s">
        <v>48</v>
      </c>
      <c r="B175" t="s">
        <v>0</v>
      </c>
      <c r="C175" s="2">
        <v>6072</v>
      </c>
      <c r="D175" s="2">
        <v>6072</v>
      </c>
      <c r="E175" s="2"/>
      <c r="F175" s="2"/>
      <c r="G175" s="2"/>
      <c r="H175" s="2"/>
      <c r="I175" s="2"/>
      <c r="J175" s="2"/>
      <c r="K175" s="2"/>
      <c r="L175" s="2"/>
      <c r="M175" s="2"/>
      <c r="N175" s="2"/>
    </row>
    <row r="179" spans="1:37" x14ac:dyDescent="0.35">
      <c r="A179" t="s">
        <v>0</v>
      </c>
      <c r="B179" t="s">
        <v>0</v>
      </c>
      <c r="C179" t="s">
        <v>0</v>
      </c>
      <c r="D179" t="s">
        <v>0</v>
      </c>
      <c r="E179" t="s">
        <v>0</v>
      </c>
      <c r="F179" t="s">
        <v>0</v>
      </c>
      <c r="G179" t="s">
        <v>0</v>
      </c>
      <c r="H179" t="s">
        <v>0</v>
      </c>
      <c r="I179" t="s">
        <v>0</v>
      </c>
    </row>
    <row r="180" spans="1:37" x14ac:dyDescent="0.35">
      <c r="A180" t="s">
        <v>0</v>
      </c>
      <c r="B180" t="s">
        <v>0</v>
      </c>
      <c r="C180" t="s">
        <v>0</v>
      </c>
      <c r="D180" t="s">
        <v>0</v>
      </c>
      <c r="E180" t="s">
        <v>0</v>
      </c>
      <c r="F180" t="s">
        <v>0</v>
      </c>
      <c r="G180" t="s">
        <v>0</v>
      </c>
      <c r="H180" t="s">
        <v>0</v>
      </c>
      <c r="I180" t="s">
        <v>0</v>
      </c>
    </row>
    <row r="181" spans="1:37" x14ac:dyDescent="0.35">
      <c r="A181" t="s">
        <v>0</v>
      </c>
      <c r="B181" t="s">
        <v>0</v>
      </c>
      <c r="C181" t="s">
        <v>0</v>
      </c>
      <c r="D181" t="s">
        <v>0</v>
      </c>
      <c r="E181" t="s">
        <v>0</v>
      </c>
      <c r="F181" t="s">
        <v>0</v>
      </c>
      <c r="G181" t="s">
        <v>0</v>
      </c>
      <c r="H181" t="s">
        <v>0</v>
      </c>
      <c r="I181" t="s">
        <v>0</v>
      </c>
    </row>
    <row r="182" spans="1:37" x14ac:dyDescent="0.35">
      <c r="A182" t="s">
        <v>0</v>
      </c>
      <c r="B182" t="s">
        <v>0</v>
      </c>
      <c r="C182" t="s">
        <v>0</v>
      </c>
      <c r="D182" t="s">
        <v>0</v>
      </c>
      <c r="E182" t="s">
        <v>0</v>
      </c>
      <c r="F182" t="s">
        <v>0</v>
      </c>
      <c r="G182" t="s">
        <v>0</v>
      </c>
      <c r="H182" t="s">
        <v>0</v>
      </c>
      <c r="I182" t="s">
        <v>0</v>
      </c>
    </row>
    <row r="183" spans="1:37" x14ac:dyDescent="0.35">
      <c r="A183" t="s">
        <v>0</v>
      </c>
      <c r="B183" t="s">
        <v>0</v>
      </c>
      <c r="C183" t="s">
        <v>0</v>
      </c>
      <c r="D183" t="s">
        <v>0</v>
      </c>
      <c r="E183" t="s">
        <v>0</v>
      </c>
      <c r="F183" t="s">
        <v>0</v>
      </c>
      <c r="G183" t="s">
        <v>0</v>
      </c>
      <c r="H183" t="s">
        <v>0</v>
      </c>
      <c r="I183" t="s">
        <v>0</v>
      </c>
    </row>
    <row r="184" spans="1:37" x14ac:dyDescent="0.35">
      <c r="A184" t="s">
        <v>0</v>
      </c>
      <c r="B184" t="s">
        <v>0</v>
      </c>
      <c r="C184" t="s">
        <v>0</v>
      </c>
      <c r="D184" t="s">
        <v>0</v>
      </c>
      <c r="E184" t="s">
        <v>0</v>
      </c>
      <c r="F184" t="s">
        <v>0</v>
      </c>
      <c r="G184" t="s">
        <v>0</v>
      </c>
      <c r="H184" t="s">
        <v>0</v>
      </c>
      <c r="I184" t="s">
        <v>0</v>
      </c>
    </row>
    <row r="185" spans="1:37" x14ac:dyDescent="0.35">
      <c r="A185" t="s">
        <v>0</v>
      </c>
      <c r="B185" t="s">
        <v>0</v>
      </c>
      <c r="C185" t="s">
        <v>0</v>
      </c>
      <c r="D185" t="s">
        <v>0</v>
      </c>
      <c r="E185" t="s">
        <v>0</v>
      </c>
      <c r="F185" t="s">
        <v>0</v>
      </c>
      <c r="G185" t="s">
        <v>0</v>
      </c>
      <c r="H185" t="s">
        <v>0</v>
      </c>
      <c r="I185" t="s">
        <v>0</v>
      </c>
    </row>
    <row r="186" spans="1:37" x14ac:dyDescent="0.35">
      <c r="A186" s="291" t="s">
        <v>131</v>
      </c>
      <c r="B186" s="291" t="s">
        <v>2</v>
      </c>
      <c r="C186" s="291" t="s">
        <v>3</v>
      </c>
      <c r="D186" t="s">
        <v>4</v>
      </c>
      <c r="E186" t="s">
        <v>5</v>
      </c>
      <c r="F186" t="s">
        <v>6</v>
      </c>
      <c r="G186" t="s">
        <v>7</v>
      </c>
      <c r="H186" t="s">
        <v>8</v>
      </c>
      <c r="I186" t="s">
        <v>9</v>
      </c>
    </row>
    <row r="187" spans="1:37" x14ac:dyDescent="0.35">
      <c r="A187" s="291" t="s">
        <v>0</v>
      </c>
      <c r="B187" s="291" t="s">
        <v>0</v>
      </c>
      <c r="C187" s="291" t="s">
        <v>17</v>
      </c>
      <c r="D187" t="s">
        <v>1202</v>
      </c>
      <c r="E187" t="s">
        <v>1203</v>
      </c>
      <c r="F187" t="s">
        <v>1204</v>
      </c>
      <c r="G187" t="s">
        <v>1205</v>
      </c>
      <c r="H187" t="s">
        <v>1206</v>
      </c>
      <c r="I187" t="s">
        <v>1207</v>
      </c>
      <c r="AB187" t="s">
        <v>2526</v>
      </c>
      <c r="AC187" t="s">
        <v>2525</v>
      </c>
      <c r="AD187" t="s">
        <v>2524</v>
      </c>
      <c r="AE187" t="s">
        <v>2523</v>
      </c>
      <c r="AF187" t="s">
        <v>759</v>
      </c>
      <c r="AG187" t="s">
        <v>2522</v>
      </c>
      <c r="AH187" t="s">
        <v>2521</v>
      </c>
      <c r="AI187" t="s">
        <v>2520</v>
      </c>
      <c r="AJ187" t="s">
        <v>2519</v>
      </c>
      <c r="AK187" t="s">
        <v>2518</v>
      </c>
    </row>
    <row r="188" spans="1:37" x14ac:dyDescent="0.35">
      <c r="A188" s="291" t="s">
        <v>1208</v>
      </c>
      <c r="B188" s="291" t="s">
        <v>33</v>
      </c>
      <c r="C188" s="293">
        <v>1447</v>
      </c>
      <c r="D188" s="1">
        <v>47</v>
      </c>
      <c r="E188" s="1">
        <v>92</v>
      </c>
      <c r="F188" s="1">
        <v>-20</v>
      </c>
      <c r="G188" s="1">
        <v>0</v>
      </c>
      <c r="H188" s="1">
        <v>0</v>
      </c>
      <c r="I188" s="1">
        <v>0</v>
      </c>
      <c r="X188" t="str">
        <f>LEFT(MID(A188,FIND("(",A188)+1,LEN(A188)),FIND(")",MID(A188,FIND("(",A188)+1,LEN(A188)))-1)</f>
        <v>FG</v>
      </c>
      <c r="Z188" t="str">
        <f>Y189</f>
        <v>Elected</v>
      </c>
      <c r="AB188">
        <v>5</v>
      </c>
      <c r="AC188" s="238">
        <v>20869</v>
      </c>
      <c r="AD188" s="238">
        <f>AH188+AF188</f>
        <v>9480</v>
      </c>
      <c r="AE188" s="227">
        <f>SUM(AD188/AC188*100)</f>
        <v>45.426230293737127</v>
      </c>
      <c r="AF188">
        <v>89</v>
      </c>
      <c r="AG188" s="227">
        <f>SUM(AF188/AC188*100)</f>
        <v>0.4264698835593464</v>
      </c>
      <c r="AH188" s="238">
        <v>9391</v>
      </c>
      <c r="AI188">
        <v>9</v>
      </c>
      <c r="AJ188">
        <v>3</v>
      </c>
      <c r="AK188" s="227">
        <f>SUM(AJ188/AI188*100)</f>
        <v>33.333333333333329</v>
      </c>
    </row>
    <row r="189" spans="1:37" x14ac:dyDescent="0.35">
      <c r="A189" s="291" t="s">
        <v>0</v>
      </c>
      <c r="B189" s="291" t="s">
        <v>0</v>
      </c>
      <c r="C189" s="293">
        <v>1447</v>
      </c>
      <c r="D189" s="2">
        <v>1494</v>
      </c>
      <c r="E189" s="2">
        <v>1586</v>
      </c>
      <c r="F189" s="2">
        <v>1566</v>
      </c>
      <c r="G189" s="2">
        <v>1566</v>
      </c>
      <c r="H189" s="2">
        <v>1566</v>
      </c>
      <c r="I189" s="2">
        <v>1566</v>
      </c>
      <c r="Y189" t="str">
        <f>IF(EXACT(A188,UPPER(A188)),"Elected","Excluded")</f>
        <v>Elected</v>
      </c>
    </row>
    <row r="190" spans="1:37" x14ac:dyDescent="0.35">
      <c r="A190" s="291" t="s">
        <v>3119</v>
      </c>
      <c r="B190" s="291" t="s">
        <v>31</v>
      </c>
      <c r="C190" s="293">
        <v>1247</v>
      </c>
      <c r="D190" s="1">
        <v>104</v>
      </c>
      <c r="E190" s="1">
        <v>127</v>
      </c>
      <c r="F190" s="1">
        <v>6</v>
      </c>
      <c r="G190" s="1">
        <v>67</v>
      </c>
      <c r="H190" s="1">
        <v>127</v>
      </c>
      <c r="I190" s="1">
        <v>0</v>
      </c>
      <c r="X190" t="str">
        <f t="shared" ref="X190" si="151">LEFT(MID(A190,FIND("(",A190)+1,LEN(A190)),FIND(")",MID(A190,FIND("(",A190)+1,LEN(A190)))-1)</f>
        <v>LAB</v>
      </c>
      <c r="Z190" t="str">
        <f>Y191</f>
        <v>Elected</v>
      </c>
      <c r="AC190" t="s">
        <v>3692</v>
      </c>
      <c r="AD190" t="s">
        <v>3693</v>
      </c>
    </row>
    <row r="191" spans="1:37" x14ac:dyDescent="0.35">
      <c r="A191" s="291" t="s">
        <v>0</v>
      </c>
      <c r="B191" s="291" t="s">
        <v>0</v>
      </c>
      <c r="C191" s="293">
        <v>1247</v>
      </c>
      <c r="D191" s="2">
        <v>1351</v>
      </c>
      <c r="E191" s="2">
        <v>1478</v>
      </c>
      <c r="F191" s="2">
        <v>1484</v>
      </c>
      <c r="G191" s="2">
        <v>1551</v>
      </c>
      <c r="H191" s="2">
        <v>1678</v>
      </c>
      <c r="I191" s="2">
        <v>1678</v>
      </c>
      <c r="Y191" t="str">
        <f t="shared" ref="Y191" si="152">IF(EXACT(A190,UPPER(A190)),"Elected","Excluded")</f>
        <v>Elected</v>
      </c>
      <c r="AC191">
        <v>5</v>
      </c>
      <c r="AD191">
        <v>4</v>
      </c>
    </row>
    <row r="192" spans="1:37" x14ac:dyDescent="0.35">
      <c r="A192" s="291" t="s">
        <v>1209</v>
      </c>
      <c r="B192" s="291" t="s">
        <v>31</v>
      </c>
      <c r="C192" s="293">
        <v>543</v>
      </c>
      <c r="D192" s="1">
        <v>5</v>
      </c>
      <c r="E192" s="1">
        <v>18</v>
      </c>
      <c r="F192" s="1">
        <v>0</v>
      </c>
      <c r="G192" s="1">
        <v>39</v>
      </c>
      <c r="H192" s="1">
        <v>-605</v>
      </c>
      <c r="I192" s="1">
        <v>0</v>
      </c>
      <c r="X192" t="str">
        <f t="shared" ref="X192" si="153">LEFT(MID(A192,FIND("(",A192)+1,LEN(A192)),FIND(")",MID(A192,FIND("(",A192)+1,LEN(A192)))-1)</f>
        <v>SF</v>
      </c>
      <c r="Z192" t="str">
        <f t="shared" ref="Z192" si="154">Y193</f>
        <v>Excluded</v>
      </c>
    </row>
    <row r="193" spans="1:26" x14ac:dyDescent="0.35">
      <c r="A193" s="291" t="s">
        <v>0</v>
      </c>
      <c r="B193" s="291" t="s">
        <v>0</v>
      </c>
      <c r="C193" s="293">
        <v>543</v>
      </c>
      <c r="D193" s="2">
        <v>548</v>
      </c>
      <c r="E193" s="2">
        <v>566</v>
      </c>
      <c r="F193" s="2">
        <v>566</v>
      </c>
      <c r="G193" s="2">
        <v>605</v>
      </c>
      <c r="H193" s="2">
        <v>0</v>
      </c>
      <c r="I193" s="2">
        <v>0</v>
      </c>
      <c r="Y193" t="str">
        <f t="shared" ref="Y193" si="155">IF(EXACT(A192,UPPER(A192)),"Elected","Excluded")</f>
        <v>Excluded</v>
      </c>
    </row>
    <row r="194" spans="1:26" x14ac:dyDescent="0.35">
      <c r="A194" s="291" t="s">
        <v>3134</v>
      </c>
      <c r="B194" s="291" t="s">
        <v>33</v>
      </c>
      <c r="C194" s="293">
        <v>498</v>
      </c>
      <c r="D194" s="1">
        <v>16</v>
      </c>
      <c r="E194" s="1">
        <v>-514</v>
      </c>
      <c r="F194" s="1">
        <v>0</v>
      </c>
      <c r="G194" s="1">
        <v>0</v>
      </c>
      <c r="H194" s="1">
        <v>0</v>
      </c>
      <c r="I194" s="1">
        <v>0</v>
      </c>
      <c r="X194" t="str">
        <f t="shared" ref="X194" si="156">LEFT(MID(A194,FIND("(",A194)+1,LEN(A194)),FIND(")",MID(A194,FIND("(",A194)+1,LEN(A194)))-1)</f>
        <v>GRN</v>
      </c>
      <c r="Z194" t="str">
        <f t="shared" ref="Z194" si="157">Y195</f>
        <v>Excluded</v>
      </c>
    </row>
    <row r="195" spans="1:26" x14ac:dyDescent="0.35">
      <c r="A195" s="291" t="s">
        <v>0</v>
      </c>
      <c r="B195" s="291" t="s">
        <v>0</v>
      </c>
      <c r="C195" s="293">
        <v>498</v>
      </c>
      <c r="D195" s="2">
        <v>514</v>
      </c>
      <c r="E195" s="2">
        <v>0</v>
      </c>
      <c r="F195" s="2">
        <v>0</v>
      </c>
      <c r="G195" s="2">
        <v>0</v>
      </c>
      <c r="H195" s="2">
        <v>0</v>
      </c>
      <c r="I195" s="2">
        <v>0</v>
      </c>
      <c r="Y195" t="str">
        <f t="shared" ref="Y195" si="158">IF(EXACT(A194,UPPER(A194)),"Elected","Excluded")</f>
        <v>Excluded</v>
      </c>
    </row>
    <row r="196" spans="1:26" x14ac:dyDescent="0.35">
      <c r="A196" s="291" t="s">
        <v>1210</v>
      </c>
      <c r="B196" s="291" t="s">
        <v>31</v>
      </c>
      <c r="C196" s="293">
        <v>952</v>
      </c>
      <c r="D196" s="1">
        <v>9</v>
      </c>
      <c r="E196" s="1">
        <v>26</v>
      </c>
      <c r="F196" s="1">
        <v>6</v>
      </c>
      <c r="G196" s="1">
        <v>29</v>
      </c>
      <c r="H196" s="1">
        <v>40</v>
      </c>
      <c r="I196" s="1">
        <v>40</v>
      </c>
      <c r="X196" t="str">
        <f t="shared" ref="X196" si="159">LEFT(MID(A196,FIND("(",A196)+1,LEN(A196)),FIND(")",MID(A196,FIND("(",A196)+1,LEN(A196)))-1)</f>
        <v>FG</v>
      </c>
      <c r="Z196" t="str">
        <f>Y197</f>
        <v>Excluded</v>
      </c>
    </row>
    <row r="197" spans="1:26" x14ac:dyDescent="0.35">
      <c r="A197" s="291" t="s">
        <v>0</v>
      </c>
      <c r="B197" s="291" t="s">
        <v>0</v>
      </c>
      <c r="C197" s="293">
        <v>952</v>
      </c>
      <c r="D197" s="2">
        <v>961</v>
      </c>
      <c r="E197" s="2">
        <v>987</v>
      </c>
      <c r="F197" s="2">
        <v>993</v>
      </c>
      <c r="G197" s="2">
        <v>1022</v>
      </c>
      <c r="H197" s="2">
        <v>1062</v>
      </c>
      <c r="I197" s="2">
        <v>1102</v>
      </c>
      <c r="Y197" t="str">
        <f t="shared" ref="Y197" si="160">IF(EXACT(A196,UPPER(A196)),"Elected","Excluded")</f>
        <v>Excluded</v>
      </c>
    </row>
    <row r="198" spans="1:26" x14ac:dyDescent="0.35">
      <c r="A198" s="291" t="s">
        <v>3130</v>
      </c>
      <c r="B198" s="291" t="s">
        <v>33</v>
      </c>
      <c r="C198" s="293">
        <v>534</v>
      </c>
      <c r="D198" s="1">
        <v>7</v>
      </c>
      <c r="E198" s="1">
        <v>10</v>
      </c>
      <c r="F198" s="1">
        <v>1</v>
      </c>
      <c r="G198" s="1">
        <v>-552</v>
      </c>
      <c r="H198" s="1">
        <v>0</v>
      </c>
      <c r="I198" s="1">
        <v>0</v>
      </c>
      <c r="X198" t="str">
        <f t="shared" ref="X198" si="161">LEFT(MID(A198,FIND("(",A198)+1,LEN(A198)),FIND(")",MID(A198,FIND("(",A198)+1,LEN(A198)))-1)</f>
        <v>INDI</v>
      </c>
      <c r="Z198" t="str">
        <f t="shared" ref="Z198" si="162">Y199</f>
        <v>Excluded</v>
      </c>
    </row>
    <row r="199" spans="1:26" x14ac:dyDescent="0.35">
      <c r="A199" s="291" t="s">
        <v>0</v>
      </c>
      <c r="B199" s="291" t="s">
        <v>0</v>
      </c>
      <c r="C199" s="293">
        <v>534</v>
      </c>
      <c r="D199" s="2">
        <v>541</v>
      </c>
      <c r="E199" s="2">
        <v>551</v>
      </c>
      <c r="F199" s="2">
        <v>552</v>
      </c>
      <c r="G199" s="2">
        <v>0</v>
      </c>
      <c r="H199" s="2">
        <v>0</v>
      </c>
      <c r="I199" s="2">
        <v>0</v>
      </c>
      <c r="Y199" t="str">
        <f t="shared" ref="Y199" si="163">IF(EXACT(A198,UPPER(A198)),"Elected","Excluded")</f>
        <v>Excluded</v>
      </c>
    </row>
    <row r="200" spans="1:26" x14ac:dyDescent="0.35">
      <c r="A200" s="291" t="s">
        <v>1211</v>
      </c>
      <c r="B200" s="291" t="s">
        <v>33</v>
      </c>
      <c r="C200" s="293">
        <v>1195</v>
      </c>
      <c r="D200" s="1">
        <v>48</v>
      </c>
      <c r="E200" s="1">
        <v>186</v>
      </c>
      <c r="F200" s="1">
        <v>4</v>
      </c>
      <c r="G200" s="1">
        <v>84</v>
      </c>
      <c r="H200" s="1">
        <v>254</v>
      </c>
      <c r="I200" s="1">
        <v>-205</v>
      </c>
      <c r="X200" t="str">
        <f t="shared" ref="X200" si="164">LEFT(MID(A200,FIND("(",A200)+1,LEN(A200)),FIND(")",MID(A200,FIND("(",A200)+1,LEN(A200)))-1)</f>
        <v>SD</v>
      </c>
      <c r="Z200" t="str">
        <f t="shared" ref="Z200" si="165">Y201</f>
        <v>Elected</v>
      </c>
    </row>
    <row r="201" spans="1:26" x14ac:dyDescent="0.35">
      <c r="A201" s="291" t="s">
        <v>0</v>
      </c>
      <c r="B201" s="291" t="s">
        <v>0</v>
      </c>
      <c r="C201" s="293">
        <v>1195</v>
      </c>
      <c r="D201" s="2">
        <v>1243</v>
      </c>
      <c r="E201" s="2">
        <v>1429</v>
      </c>
      <c r="F201" s="2">
        <v>1433</v>
      </c>
      <c r="G201" s="2">
        <v>1517</v>
      </c>
      <c r="H201" s="2">
        <v>1771</v>
      </c>
      <c r="I201" s="2">
        <v>1566</v>
      </c>
      <c r="Y201" t="str">
        <f t="shared" ref="Y201" si="166">IF(EXACT(A200,UPPER(A200)),"Elected","Excluded")</f>
        <v>Elected</v>
      </c>
    </row>
    <row r="202" spans="1:26" x14ac:dyDescent="0.35">
      <c r="A202" s="291" t="s">
        <v>1212</v>
      </c>
      <c r="B202" s="291" t="s">
        <v>33</v>
      </c>
      <c r="C202" s="293">
        <v>1880</v>
      </c>
      <c r="D202" s="1">
        <v>-314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X202" t="str">
        <f t="shared" ref="X202" si="167">LEFT(MID(A202,FIND("(",A202)+1,LEN(A202)),FIND(")",MID(A202,FIND("(",A202)+1,LEN(A202)))-1)</f>
        <v>FF</v>
      </c>
      <c r="Z202" t="str">
        <f t="shared" ref="Z202" si="168">Y203</f>
        <v>Elected</v>
      </c>
    </row>
    <row r="203" spans="1:26" x14ac:dyDescent="0.35">
      <c r="A203" s="291" t="s">
        <v>0</v>
      </c>
      <c r="B203" s="291" t="s">
        <v>0</v>
      </c>
      <c r="C203" s="293">
        <v>1880</v>
      </c>
      <c r="D203" s="2">
        <v>1566</v>
      </c>
      <c r="E203" s="2">
        <v>1566</v>
      </c>
      <c r="F203" s="2">
        <v>1566</v>
      </c>
      <c r="G203" s="2">
        <v>1566</v>
      </c>
      <c r="H203" s="2">
        <v>1566</v>
      </c>
      <c r="I203" s="2">
        <v>1566</v>
      </c>
      <c r="Y203" t="str">
        <f t="shared" ref="Y203" si="169">IF(EXACT(A202,UPPER(A202)),"Elected","Excluded")</f>
        <v>Elected</v>
      </c>
    </row>
    <row r="204" spans="1:26" x14ac:dyDescent="0.35">
      <c r="A204" s="291" t="s">
        <v>1213</v>
      </c>
      <c r="B204" s="291" t="s">
        <v>33</v>
      </c>
      <c r="C204" s="293">
        <v>1095</v>
      </c>
      <c r="D204" s="1">
        <v>78</v>
      </c>
      <c r="E204" s="1">
        <v>24</v>
      </c>
      <c r="F204" s="1">
        <v>3</v>
      </c>
      <c r="G204" s="1">
        <v>51</v>
      </c>
      <c r="H204" s="1">
        <v>47</v>
      </c>
      <c r="I204" s="1">
        <v>49</v>
      </c>
      <c r="X204" t="str">
        <f t="shared" ref="X204" si="170">LEFT(MID(A204,FIND("(",A204)+1,LEN(A204)),FIND(")",MID(A204,FIND("(",A204)+1,LEN(A204)))-1)</f>
        <v>FF</v>
      </c>
      <c r="Z204" t="str">
        <f t="shared" ref="Z204" si="171">Y205</f>
        <v>Elected</v>
      </c>
    </row>
    <row r="205" spans="1:26" x14ac:dyDescent="0.35">
      <c r="A205" s="291" t="s">
        <v>0</v>
      </c>
      <c r="B205" s="291" t="s">
        <v>0</v>
      </c>
      <c r="C205" s="293">
        <v>1095</v>
      </c>
      <c r="D205" s="2">
        <v>1173</v>
      </c>
      <c r="E205" s="2">
        <v>1197</v>
      </c>
      <c r="F205" s="2">
        <v>1200</v>
      </c>
      <c r="G205" s="2">
        <v>1251</v>
      </c>
      <c r="H205" s="2">
        <v>1298</v>
      </c>
      <c r="I205" s="2">
        <v>1347</v>
      </c>
      <c r="Y205" t="str">
        <f t="shared" ref="Y205" si="172">IF(EXACT(A204,UPPER(A204)),"Elected","Excluded")</f>
        <v>Elected</v>
      </c>
    </row>
    <row r="206" spans="1:26" x14ac:dyDescent="0.35">
      <c r="A206" s="291" t="s">
        <v>47</v>
      </c>
      <c r="B206" s="291" t="s">
        <v>0</v>
      </c>
      <c r="C206" s="292">
        <v>0</v>
      </c>
      <c r="D206" s="1">
        <f>(D188+D190+D192+D194+D196+D198+D200+D202+D204)*(-1)</f>
        <v>0</v>
      </c>
      <c r="E206" s="1">
        <f t="shared" ref="E206:I206" si="173">(E188+E190+E192+E194+E196+E198+E200+E202+E204)*(-1)</f>
        <v>31</v>
      </c>
      <c r="F206" s="1">
        <f t="shared" si="173"/>
        <v>0</v>
      </c>
      <c r="G206" s="1">
        <f t="shared" si="173"/>
        <v>282</v>
      </c>
      <c r="H206" s="1">
        <f t="shared" si="173"/>
        <v>137</v>
      </c>
      <c r="I206" s="1">
        <f t="shared" si="173"/>
        <v>116</v>
      </c>
    </row>
    <row r="207" spans="1:26" x14ac:dyDescent="0.35">
      <c r="A207" s="291" t="s">
        <v>0</v>
      </c>
      <c r="B207" s="291" t="s">
        <v>0</v>
      </c>
      <c r="C207" s="293">
        <v>0</v>
      </c>
      <c r="D207" s="2">
        <v>0</v>
      </c>
      <c r="E207" s="2">
        <v>31</v>
      </c>
      <c r="F207" s="2">
        <v>31</v>
      </c>
      <c r="G207" s="2">
        <v>313</v>
      </c>
      <c r="H207" s="2">
        <v>450</v>
      </c>
      <c r="I207" s="2">
        <v>566</v>
      </c>
    </row>
    <row r="208" spans="1:26" x14ac:dyDescent="0.35">
      <c r="A208" t="s">
        <v>48</v>
      </c>
      <c r="B208" t="s">
        <v>0</v>
      </c>
      <c r="C208" s="2">
        <v>9391</v>
      </c>
      <c r="D208" s="2">
        <v>9391</v>
      </c>
      <c r="E208" s="2">
        <v>9391</v>
      </c>
      <c r="F208" s="2">
        <v>9391</v>
      </c>
      <c r="G208" s="2">
        <v>9391</v>
      </c>
      <c r="H208" s="2">
        <v>9391</v>
      </c>
      <c r="I208" s="2">
        <v>9391</v>
      </c>
    </row>
    <row r="212" spans="1:37" x14ac:dyDescent="0.35">
      <c r="A212" t="s">
        <v>0</v>
      </c>
      <c r="B212" t="s">
        <v>0</v>
      </c>
      <c r="C212" t="s">
        <v>0</v>
      </c>
      <c r="D212" t="s">
        <v>0</v>
      </c>
      <c r="E212" t="s">
        <v>0</v>
      </c>
      <c r="F212" t="s">
        <v>0</v>
      </c>
      <c r="G212" t="s">
        <v>0</v>
      </c>
      <c r="H212" t="s">
        <v>0</v>
      </c>
      <c r="I212" t="s">
        <v>0</v>
      </c>
      <c r="J212" t="s">
        <v>0</v>
      </c>
      <c r="K212" t="s">
        <v>0</v>
      </c>
      <c r="L212" t="s">
        <v>0</v>
      </c>
      <c r="M212" t="s">
        <v>0</v>
      </c>
      <c r="N212" t="s">
        <v>0</v>
      </c>
    </row>
    <row r="213" spans="1:37" x14ac:dyDescent="0.35">
      <c r="A213" t="s">
        <v>0</v>
      </c>
      <c r="B213" t="s">
        <v>0</v>
      </c>
      <c r="C213" t="s">
        <v>0</v>
      </c>
      <c r="D213" t="s">
        <v>0</v>
      </c>
      <c r="E213" t="s">
        <v>0</v>
      </c>
      <c r="F213" t="s">
        <v>0</v>
      </c>
      <c r="G213" t="s">
        <v>0</v>
      </c>
      <c r="H213" t="s">
        <v>0</v>
      </c>
      <c r="I213" t="s">
        <v>0</v>
      </c>
      <c r="J213" t="s">
        <v>0</v>
      </c>
      <c r="K213" t="s">
        <v>0</v>
      </c>
      <c r="L213" t="s">
        <v>0</v>
      </c>
      <c r="M213" t="s">
        <v>0</v>
      </c>
      <c r="N213" t="s">
        <v>0</v>
      </c>
    </row>
    <row r="214" spans="1:37" x14ac:dyDescent="0.35">
      <c r="A214" t="s">
        <v>0</v>
      </c>
      <c r="B214" t="s">
        <v>0</v>
      </c>
      <c r="C214" t="s">
        <v>0</v>
      </c>
      <c r="D214" t="s">
        <v>0</v>
      </c>
      <c r="E214" t="s">
        <v>0</v>
      </c>
      <c r="F214" t="s">
        <v>0</v>
      </c>
      <c r="G214" t="s">
        <v>0</v>
      </c>
      <c r="H214" t="s">
        <v>0</v>
      </c>
      <c r="I214" t="s">
        <v>0</v>
      </c>
      <c r="J214" t="s">
        <v>0</v>
      </c>
      <c r="K214" t="s">
        <v>0</v>
      </c>
      <c r="L214" t="s">
        <v>0</v>
      </c>
      <c r="M214" t="s">
        <v>0</v>
      </c>
      <c r="N214" t="s">
        <v>0</v>
      </c>
    </row>
    <row r="215" spans="1:37" x14ac:dyDescent="0.35">
      <c r="A215" t="s">
        <v>0</v>
      </c>
      <c r="B215" t="s">
        <v>0</v>
      </c>
      <c r="C215" t="s">
        <v>0</v>
      </c>
      <c r="D215" t="s">
        <v>0</v>
      </c>
      <c r="E215" t="s">
        <v>0</v>
      </c>
      <c r="F215" t="s">
        <v>0</v>
      </c>
      <c r="G215" t="s">
        <v>0</v>
      </c>
      <c r="H215" t="s">
        <v>0</v>
      </c>
      <c r="I215" t="s">
        <v>0</v>
      </c>
      <c r="J215" t="s">
        <v>0</v>
      </c>
      <c r="K215" t="s">
        <v>0</v>
      </c>
      <c r="L215" t="s">
        <v>0</v>
      </c>
      <c r="M215" t="s">
        <v>0</v>
      </c>
      <c r="N215" t="s">
        <v>0</v>
      </c>
    </row>
    <row r="216" spans="1:37" x14ac:dyDescent="0.35">
      <c r="A216" t="s">
        <v>0</v>
      </c>
      <c r="B216" t="s">
        <v>0</v>
      </c>
      <c r="C216" t="s">
        <v>0</v>
      </c>
      <c r="D216" t="s">
        <v>0</v>
      </c>
      <c r="E216" t="s">
        <v>0</v>
      </c>
      <c r="F216" t="s">
        <v>0</v>
      </c>
      <c r="G216" t="s">
        <v>0</v>
      </c>
      <c r="H216" t="s">
        <v>0</v>
      </c>
      <c r="I216" t="s">
        <v>0</v>
      </c>
      <c r="J216" t="s">
        <v>0</v>
      </c>
      <c r="K216" t="s">
        <v>0</v>
      </c>
      <c r="L216" t="s">
        <v>0</v>
      </c>
      <c r="M216" t="s">
        <v>0</v>
      </c>
      <c r="N216" t="s">
        <v>0</v>
      </c>
    </row>
    <row r="217" spans="1:37" x14ac:dyDescent="0.35">
      <c r="A217" t="s">
        <v>0</v>
      </c>
      <c r="B217" t="s">
        <v>0</v>
      </c>
      <c r="C217" t="s">
        <v>0</v>
      </c>
      <c r="D217" t="s">
        <v>0</v>
      </c>
      <c r="E217" t="s">
        <v>0</v>
      </c>
      <c r="F217" t="s">
        <v>0</v>
      </c>
      <c r="G217" t="s">
        <v>0</v>
      </c>
      <c r="H217" t="s">
        <v>0</v>
      </c>
      <c r="I217" t="s">
        <v>0</v>
      </c>
      <c r="J217" t="s">
        <v>0</v>
      </c>
      <c r="K217" t="s">
        <v>0</v>
      </c>
      <c r="L217" t="s">
        <v>0</v>
      </c>
      <c r="M217" t="s">
        <v>0</v>
      </c>
      <c r="N217" t="s">
        <v>0</v>
      </c>
    </row>
    <row r="218" spans="1:37" x14ac:dyDescent="0.35">
      <c r="A218" t="s">
        <v>0</v>
      </c>
      <c r="B218" t="s">
        <v>0</v>
      </c>
      <c r="C218" t="s">
        <v>0</v>
      </c>
      <c r="D218" t="s">
        <v>0</v>
      </c>
      <c r="E218" t="s">
        <v>0</v>
      </c>
      <c r="F218" t="s">
        <v>0</v>
      </c>
      <c r="G218" t="s">
        <v>0</v>
      </c>
      <c r="H218" t="s">
        <v>0</v>
      </c>
      <c r="I218" t="s">
        <v>0</v>
      </c>
      <c r="J218" t="s">
        <v>0</v>
      </c>
      <c r="K218" t="s">
        <v>0</v>
      </c>
      <c r="L218" t="s">
        <v>0</v>
      </c>
      <c r="M218" t="s">
        <v>0</v>
      </c>
      <c r="N218" t="s">
        <v>0</v>
      </c>
    </row>
    <row r="219" spans="1:37" x14ac:dyDescent="0.35">
      <c r="A219" s="291" t="s">
        <v>59</v>
      </c>
      <c r="B219" s="291" t="s">
        <v>2</v>
      </c>
      <c r="C219" s="291" t="s">
        <v>3</v>
      </c>
      <c r="D219" t="s">
        <v>4</v>
      </c>
      <c r="E219" t="s">
        <v>5</v>
      </c>
      <c r="F219" t="s">
        <v>6</v>
      </c>
      <c r="G219" t="s">
        <v>7</v>
      </c>
      <c r="H219" t="s">
        <v>8</v>
      </c>
      <c r="I219" t="s">
        <v>9</v>
      </c>
      <c r="J219" t="s">
        <v>10</v>
      </c>
      <c r="K219" t="s">
        <v>11</v>
      </c>
      <c r="L219" t="s">
        <v>12</v>
      </c>
      <c r="M219" t="s">
        <v>13</v>
      </c>
      <c r="N219" t="s">
        <v>14</v>
      </c>
    </row>
    <row r="220" spans="1:37" x14ac:dyDescent="0.35">
      <c r="A220" s="291" t="s">
        <v>0</v>
      </c>
      <c r="B220" s="291" t="s">
        <v>0</v>
      </c>
      <c r="C220" s="291" t="s">
        <v>17</v>
      </c>
      <c r="D220" t="s">
        <v>1181</v>
      </c>
      <c r="E220" t="s">
        <v>1182</v>
      </c>
      <c r="F220" t="s">
        <v>1183</v>
      </c>
      <c r="G220" t="s">
        <v>1184</v>
      </c>
      <c r="H220" t="s">
        <v>1185</v>
      </c>
      <c r="I220" t="s">
        <v>1186</v>
      </c>
      <c r="J220" t="s">
        <v>1187</v>
      </c>
      <c r="K220" t="s">
        <v>1188</v>
      </c>
      <c r="L220" t="s">
        <v>1189</v>
      </c>
      <c r="M220" t="s">
        <v>1190</v>
      </c>
      <c r="N220" t="s">
        <v>1191</v>
      </c>
      <c r="AB220" t="s">
        <v>2526</v>
      </c>
      <c r="AC220" t="s">
        <v>2525</v>
      </c>
      <c r="AD220" t="s">
        <v>2524</v>
      </c>
      <c r="AE220" t="s">
        <v>2523</v>
      </c>
      <c r="AF220" t="s">
        <v>759</v>
      </c>
      <c r="AG220" t="s">
        <v>2522</v>
      </c>
      <c r="AH220" t="s">
        <v>2521</v>
      </c>
      <c r="AI220" t="s">
        <v>2520</v>
      </c>
      <c r="AJ220" t="s">
        <v>2519</v>
      </c>
      <c r="AK220" t="s">
        <v>2518</v>
      </c>
    </row>
    <row r="221" spans="1:37" x14ac:dyDescent="0.35">
      <c r="A221" s="291" t="s">
        <v>3118</v>
      </c>
      <c r="B221" s="291" t="s">
        <v>31</v>
      </c>
      <c r="C221" s="293">
        <v>1110</v>
      </c>
      <c r="D221" s="1">
        <v>38</v>
      </c>
      <c r="E221" s="1">
        <v>5</v>
      </c>
      <c r="F221" s="1">
        <v>3</v>
      </c>
      <c r="G221" s="1">
        <v>26</v>
      </c>
      <c r="H221" s="1">
        <v>14</v>
      </c>
      <c r="I221" s="1">
        <v>82</v>
      </c>
      <c r="J221" s="1">
        <v>35</v>
      </c>
      <c r="K221" s="1">
        <v>154</v>
      </c>
      <c r="L221" s="1">
        <v>401</v>
      </c>
      <c r="M221" s="1">
        <v>-129</v>
      </c>
      <c r="N221" s="1">
        <v>0</v>
      </c>
      <c r="X221" t="str">
        <f>LEFT(MID(A221,FIND("(",A221)+1,LEN(A221)),FIND(")",MID(A221,FIND("(",A221)+1,LEN(A221)))-1)</f>
        <v>LAB</v>
      </c>
      <c r="Z221" t="str">
        <f>Y222</f>
        <v>Elected</v>
      </c>
      <c r="AB221">
        <v>7</v>
      </c>
      <c r="AC221" s="238">
        <v>30153</v>
      </c>
      <c r="AD221" s="238">
        <f>AH221+AF221</f>
        <v>14046</v>
      </c>
      <c r="AE221" s="227">
        <f>SUM(AD221/AC221*100)</f>
        <v>46.582429608994133</v>
      </c>
      <c r="AF221">
        <v>138</v>
      </c>
      <c r="AG221" s="227">
        <f>SUM(AF221/AC221*100)</f>
        <v>0.45766590389016021</v>
      </c>
      <c r="AH221" s="238">
        <v>13908</v>
      </c>
      <c r="AI221">
        <v>15</v>
      </c>
      <c r="AJ221">
        <v>8</v>
      </c>
      <c r="AK221" s="227">
        <f>SUM(AJ221/AI221*100)</f>
        <v>53.333333333333336</v>
      </c>
    </row>
    <row r="222" spans="1:37" x14ac:dyDescent="0.35">
      <c r="A222" s="291" t="s">
        <v>0</v>
      </c>
      <c r="B222" s="291" t="s">
        <v>0</v>
      </c>
      <c r="C222" s="293">
        <v>1110</v>
      </c>
      <c r="D222" s="2">
        <v>1148</v>
      </c>
      <c r="E222" s="2">
        <v>1153</v>
      </c>
      <c r="F222" s="2">
        <v>1156</v>
      </c>
      <c r="G222" s="2">
        <v>1182</v>
      </c>
      <c r="H222" s="2">
        <v>1196</v>
      </c>
      <c r="I222" s="2">
        <v>1278</v>
      </c>
      <c r="J222" s="2">
        <v>1313</v>
      </c>
      <c r="K222" s="2">
        <v>1467</v>
      </c>
      <c r="L222" s="2">
        <v>1868</v>
      </c>
      <c r="M222" s="2">
        <v>1739</v>
      </c>
      <c r="N222" s="2">
        <v>1739</v>
      </c>
      <c r="Y222" t="str">
        <f>IF(EXACT(A221,UPPER(A221)),"Elected","Excluded")</f>
        <v>Elected</v>
      </c>
    </row>
    <row r="223" spans="1:37" x14ac:dyDescent="0.35">
      <c r="A223" s="291" t="s">
        <v>1192</v>
      </c>
      <c r="B223" s="291" t="s">
        <v>33</v>
      </c>
      <c r="C223" s="293">
        <v>1719</v>
      </c>
      <c r="D223" s="1">
        <v>16</v>
      </c>
      <c r="E223" s="1">
        <v>6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X223" t="str">
        <f t="shared" ref="X223" si="174">LEFT(MID(A223,FIND("(",A223)+1,LEN(A223)),FIND(")",MID(A223,FIND("(",A223)+1,LEN(A223)))-1)</f>
        <v>FG</v>
      </c>
      <c r="Z223" t="str">
        <f>Y224</f>
        <v>Elected</v>
      </c>
      <c r="AC223" t="s">
        <v>3692</v>
      </c>
      <c r="AD223" t="s">
        <v>3693</v>
      </c>
    </row>
    <row r="224" spans="1:37" x14ac:dyDescent="0.35">
      <c r="A224" s="291" t="s">
        <v>0</v>
      </c>
      <c r="B224" s="291" t="s">
        <v>0</v>
      </c>
      <c r="C224" s="293">
        <v>1719</v>
      </c>
      <c r="D224" s="2">
        <v>1735</v>
      </c>
      <c r="E224" s="2">
        <v>1741</v>
      </c>
      <c r="F224" s="2">
        <v>1741</v>
      </c>
      <c r="G224" s="2">
        <v>1741</v>
      </c>
      <c r="H224" s="2">
        <v>1741</v>
      </c>
      <c r="I224" s="2">
        <v>1741</v>
      </c>
      <c r="J224" s="2">
        <v>1741</v>
      </c>
      <c r="K224" s="2">
        <v>1741</v>
      </c>
      <c r="L224" s="2">
        <v>1741</v>
      </c>
      <c r="M224" s="2">
        <v>1741</v>
      </c>
      <c r="N224" s="2">
        <v>1741</v>
      </c>
      <c r="Y224" t="str">
        <f t="shared" ref="Y224" si="175">IF(EXACT(A223,UPPER(A223)),"Elected","Excluded")</f>
        <v>Elected</v>
      </c>
      <c r="AC224">
        <v>7</v>
      </c>
      <c r="AD224">
        <v>6</v>
      </c>
    </row>
    <row r="225" spans="1:26" x14ac:dyDescent="0.35">
      <c r="A225" s="291" t="s">
        <v>1193</v>
      </c>
      <c r="B225" s="291" t="s">
        <v>33</v>
      </c>
      <c r="C225" s="293">
        <v>1975</v>
      </c>
      <c r="D225" s="1">
        <v>-236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X225" t="str">
        <f t="shared" ref="X225" si="176">LEFT(MID(A225,FIND("(",A225)+1,LEN(A225)),FIND(")",MID(A225,FIND("(",A225)+1,LEN(A225)))-1)</f>
        <v>SD</v>
      </c>
      <c r="Z225" t="str">
        <f t="shared" ref="Z225" si="177">Y226</f>
        <v>Elected</v>
      </c>
    </row>
    <row r="226" spans="1:26" x14ac:dyDescent="0.35">
      <c r="A226" s="291" t="s">
        <v>0</v>
      </c>
      <c r="B226" s="291" t="s">
        <v>0</v>
      </c>
      <c r="C226" s="293">
        <v>1975</v>
      </c>
      <c r="D226" s="2">
        <v>1739</v>
      </c>
      <c r="E226" s="2">
        <v>1739</v>
      </c>
      <c r="F226" s="2">
        <v>1739</v>
      </c>
      <c r="G226" s="2">
        <v>1739</v>
      </c>
      <c r="H226" s="2">
        <v>1739</v>
      </c>
      <c r="I226" s="2">
        <v>1739</v>
      </c>
      <c r="J226" s="2">
        <v>1739</v>
      </c>
      <c r="K226" s="2">
        <v>1739</v>
      </c>
      <c r="L226" s="2">
        <v>1739</v>
      </c>
      <c r="M226" s="2">
        <v>1739</v>
      </c>
      <c r="N226" s="2">
        <v>1739</v>
      </c>
      <c r="Y226" t="str">
        <f t="shared" ref="Y226" si="178">IF(EXACT(A225,UPPER(A225)),"Elected","Excluded")</f>
        <v>Elected</v>
      </c>
    </row>
    <row r="227" spans="1:26" x14ac:dyDescent="0.35">
      <c r="A227" s="291" t="s">
        <v>1194</v>
      </c>
      <c r="B227" s="291" t="s">
        <v>31</v>
      </c>
      <c r="C227" s="293">
        <v>529</v>
      </c>
      <c r="D227" s="1">
        <v>4</v>
      </c>
      <c r="E227" s="1">
        <v>3</v>
      </c>
      <c r="F227" s="1">
        <v>18</v>
      </c>
      <c r="G227" s="1">
        <v>6</v>
      </c>
      <c r="H227" s="1">
        <v>-560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X227" t="str">
        <f t="shared" ref="X227" si="179">LEFT(MID(A227,FIND("(",A227)+1,LEN(A227)),FIND(")",MID(A227,FIND("(",A227)+1,LEN(A227)))-1)</f>
        <v>TIP</v>
      </c>
      <c r="Z227" t="str">
        <f t="shared" ref="Z227" si="180">Y228</f>
        <v>Excluded</v>
      </c>
    </row>
    <row r="228" spans="1:26" x14ac:dyDescent="0.35">
      <c r="A228" s="291" t="s">
        <v>0</v>
      </c>
      <c r="B228" s="291" t="s">
        <v>0</v>
      </c>
      <c r="C228" s="293">
        <v>529</v>
      </c>
      <c r="D228" s="2">
        <v>533</v>
      </c>
      <c r="E228" s="2">
        <v>536</v>
      </c>
      <c r="F228" s="2">
        <v>554</v>
      </c>
      <c r="G228" s="2">
        <v>560</v>
      </c>
      <c r="H228" s="2">
        <v>0</v>
      </c>
      <c r="I228" s="2">
        <v>0</v>
      </c>
      <c r="J228" s="2">
        <v>0</v>
      </c>
      <c r="K228" s="2">
        <v>0</v>
      </c>
      <c r="L228" s="2">
        <v>0</v>
      </c>
      <c r="M228" s="2">
        <v>0</v>
      </c>
      <c r="N228" s="2">
        <v>0</v>
      </c>
      <c r="Y228" t="str">
        <f t="shared" ref="Y228" si="181">IF(EXACT(A227,UPPER(A227)),"Elected","Excluded")</f>
        <v>Excluded</v>
      </c>
    </row>
    <row r="229" spans="1:26" x14ac:dyDescent="0.35">
      <c r="A229" s="291" t="s">
        <v>1195</v>
      </c>
      <c r="B229" s="291" t="s">
        <v>31</v>
      </c>
      <c r="C229" s="293">
        <v>800</v>
      </c>
      <c r="D229" s="1">
        <v>21</v>
      </c>
      <c r="E229" s="1">
        <v>6</v>
      </c>
      <c r="F229" s="1">
        <v>3</v>
      </c>
      <c r="G229" s="1">
        <v>15</v>
      </c>
      <c r="H229" s="1">
        <v>12</v>
      </c>
      <c r="I229" s="1">
        <v>-857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X229" t="str">
        <f t="shared" ref="X229" si="182">LEFT(MID(A229,FIND("(",A229)+1,LEN(A229)),FIND(")",MID(A229,FIND("(",A229)+1,LEN(A229)))-1)</f>
        <v>FG</v>
      </c>
      <c r="Z229" t="str">
        <f>Y230</f>
        <v>Excluded</v>
      </c>
    </row>
    <row r="230" spans="1:26" x14ac:dyDescent="0.35">
      <c r="A230" s="291" t="s">
        <v>0</v>
      </c>
      <c r="B230" s="291" t="s">
        <v>0</v>
      </c>
      <c r="C230" s="293">
        <v>800</v>
      </c>
      <c r="D230" s="2">
        <v>821</v>
      </c>
      <c r="E230" s="2">
        <v>827</v>
      </c>
      <c r="F230" s="2">
        <v>830</v>
      </c>
      <c r="G230" s="2">
        <v>845</v>
      </c>
      <c r="H230" s="2">
        <v>857</v>
      </c>
      <c r="I230" s="2">
        <v>0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Y230" t="str">
        <f t="shared" ref="Y230" si="183">IF(EXACT(A229,UPPER(A229)),"Elected","Excluded")</f>
        <v>Excluded</v>
      </c>
    </row>
    <row r="231" spans="1:26" x14ac:dyDescent="0.35">
      <c r="A231" s="291" t="s">
        <v>3129</v>
      </c>
      <c r="B231" s="291" t="s">
        <v>33</v>
      </c>
      <c r="C231" s="293">
        <v>755</v>
      </c>
      <c r="D231" s="1">
        <v>9</v>
      </c>
      <c r="E231" s="1">
        <v>4</v>
      </c>
      <c r="F231" s="1">
        <v>35</v>
      </c>
      <c r="G231" s="1">
        <v>10</v>
      </c>
      <c r="H231" s="1">
        <v>301</v>
      </c>
      <c r="I231" s="1">
        <v>40</v>
      </c>
      <c r="J231" s="1">
        <v>6</v>
      </c>
      <c r="K231" s="1">
        <v>115</v>
      </c>
      <c r="L231" s="1">
        <v>49</v>
      </c>
      <c r="M231" s="1">
        <v>26</v>
      </c>
      <c r="N231" s="1">
        <v>20</v>
      </c>
      <c r="X231" t="str">
        <f t="shared" ref="X231" si="184">LEFT(MID(A231,FIND("(",A231)+1,LEN(A231)),FIND(")",MID(A231,FIND("(",A231)+1,LEN(A231)))-1)</f>
        <v>INDI</v>
      </c>
      <c r="Z231" t="str">
        <f t="shared" ref="Z231" si="185">Y232</f>
        <v>Elected</v>
      </c>
    </row>
    <row r="232" spans="1:26" x14ac:dyDescent="0.35">
      <c r="A232" s="291" t="s">
        <v>0</v>
      </c>
      <c r="B232" s="291" t="s">
        <v>0</v>
      </c>
      <c r="C232" s="293">
        <v>755</v>
      </c>
      <c r="D232" s="2">
        <v>764</v>
      </c>
      <c r="E232" s="2">
        <v>768</v>
      </c>
      <c r="F232" s="2">
        <v>803</v>
      </c>
      <c r="G232" s="2">
        <v>813</v>
      </c>
      <c r="H232" s="2">
        <v>1114</v>
      </c>
      <c r="I232" s="2">
        <v>1154</v>
      </c>
      <c r="J232" s="2">
        <v>1160</v>
      </c>
      <c r="K232" s="2">
        <v>1275</v>
      </c>
      <c r="L232" s="2">
        <v>1324</v>
      </c>
      <c r="M232" s="2">
        <v>1350</v>
      </c>
      <c r="N232" s="2">
        <v>1370</v>
      </c>
      <c r="Y232" t="str">
        <f t="shared" ref="Y232" si="186">IF(EXACT(A231,UPPER(A231)),"Elected","Excluded")</f>
        <v>Elected</v>
      </c>
    </row>
    <row r="233" spans="1:26" x14ac:dyDescent="0.35">
      <c r="A233" s="291" t="s">
        <v>1196</v>
      </c>
      <c r="B233" s="291" t="s">
        <v>31</v>
      </c>
      <c r="C233" s="293">
        <v>554</v>
      </c>
      <c r="D233" s="1">
        <v>15</v>
      </c>
      <c r="E233" s="1">
        <v>85</v>
      </c>
      <c r="F233" s="1">
        <v>4</v>
      </c>
      <c r="G233" s="1">
        <v>180</v>
      </c>
      <c r="H233" s="1">
        <v>24</v>
      </c>
      <c r="I233" s="1">
        <v>18</v>
      </c>
      <c r="J233" s="1">
        <v>1</v>
      </c>
      <c r="K233" s="1">
        <v>-881</v>
      </c>
      <c r="L233" s="1">
        <v>0</v>
      </c>
      <c r="M233" s="1">
        <v>0</v>
      </c>
      <c r="N233" s="1">
        <v>0</v>
      </c>
      <c r="X233" t="str">
        <f t="shared" ref="X233" si="187">LEFT(MID(A233,FIND("(",A233)+1,LEN(A233)),FIND(")",MID(A233,FIND("(",A233)+1,LEN(A233)))-1)</f>
        <v>SF</v>
      </c>
      <c r="Z233" t="str">
        <f t="shared" ref="Z233" si="188">Y234</f>
        <v>Excluded</v>
      </c>
    </row>
    <row r="234" spans="1:26" x14ac:dyDescent="0.35">
      <c r="A234" s="291" t="s">
        <v>0</v>
      </c>
      <c r="B234" s="291" t="s">
        <v>0</v>
      </c>
      <c r="C234" s="293">
        <v>554</v>
      </c>
      <c r="D234" s="2">
        <v>569</v>
      </c>
      <c r="E234" s="2">
        <v>654</v>
      </c>
      <c r="F234" s="2">
        <v>658</v>
      </c>
      <c r="G234" s="2">
        <v>838</v>
      </c>
      <c r="H234" s="2">
        <v>862</v>
      </c>
      <c r="I234" s="2">
        <v>880</v>
      </c>
      <c r="J234" s="2">
        <v>881</v>
      </c>
      <c r="K234" s="2">
        <v>0</v>
      </c>
      <c r="L234" s="2">
        <v>0</v>
      </c>
      <c r="M234" s="2">
        <v>0</v>
      </c>
      <c r="N234" s="2">
        <v>0</v>
      </c>
      <c r="Y234" t="str">
        <f t="shared" ref="Y234" si="189">IF(EXACT(A233,UPPER(A233)),"Elected","Excluded")</f>
        <v>Excluded</v>
      </c>
    </row>
    <row r="235" spans="1:26" x14ac:dyDescent="0.35">
      <c r="A235" s="291" t="s">
        <v>1197</v>
      </c>
      <c r="B235" s="291" t="s">
        <v>31</v>
      </c>
      <c r="C235" s="293">
        <v>1173</v>
      </c>
      <c r="D235" s="1">
        <v>19</v>
      </c>
      <c r="E235" s="1">
        <v>0</v>
      </c>
      <c r="F235" s="1">
        <v>4</v>
      </c>
      <c r="G235" s="1">
        <v>25</v>
      </c>
      <c r="H235" s="1">
        <v>6</v>
      </c>
      <c r="I235" s="1">
        <v>130</v>
      </c>
      <c r="J235" s="1">
        <v>46</v>
      </c>
      <c r="K235" s="1">
        <v>37</v>
      </c>
      <c r="L235" s="1">
        <v>160</v>
      </c>
      <c r="M235" s="1">
        <v>69</v>
      </c>
      <c r="N235" s="1">
        <v>20</v>
      </c>
      <c r="X235" t="str">
        <f t="shared" ref="X235" si="190">LEFT(MID(A235,FIND("(",A235)+1,LEN(A235)),FIND(")",MID(A235,FIND("(",A235)+1,LEN(A235)))-1)</f>
        <v>FF</v>
      </c>
      <c r="Z235" t="str">
        <f t="shared" ref="Z235" si="191">Y236</f>
        <v>Elected</v>
      </c>
    </row>
    <row r="236" spans="1:26" x14ac:dyDescent="0.35">
      <c r="A236" s="291" t="s">
        <v>0</v>
      </c>
      <c r="B236" s="291" t="s">
        <v>0</v>
      </c>
      <c r="C236" s="293">
        <v>1173</v>
      </c>
      <c r="D236" s="2">
        <v>1192</v>
      </c>
      <c r="E236" s="2">
        <v>1192</v>
      </c>
      <c r="F236" s="2">
        <v>1196</v>
      </c>
      <c r="G236" s="2">
        <v>1221</v>
      </c>
      <c r="H236" s="2">
        <v>1227</v>
      </c>
      <c r="I236" s="2">
        <v>1357</v>
      </c>
      <c r="J236" s="2">
        <v>1403</v>
      </c>
      <c r="K236" s="2">
        <v>1440</v>
      </c>
      <c r="L236" s="2">
        <v>1600</v>
      </c>
      <c r="M236" s="2">
        <v>1669</v>
      </c>
      <c r="N236" s="2">
        <v>1689</v>
      </c>
      <c r="Y236" t="str">
        <f t="shared" ref="Y236" si="192">IF(EXACT(A235,UPPER(A235)),"Elected","Excluded")</f>
        <v>Elected</v>
      </c>
    </row>
    <row r="237" spans="1:26" x14ac:dyDescent="0.35">
      <c r="A237" s="291" t="s">
        <v>1198</v>
      </c>
      <c r="B237" s="291" t="s">
        <v>33</v>
      </c>
      <c r="C237" s="293">
        <v>993</v>
      </c>
      <c r="D237" s="1">
        <v>13</v>
      </c>
      <c r="E237" s="1">
        <v>5</v>
      </c>
      <c r="F237" s="1">
        <v>11</v>
      </c>
      <c r="G237" s="1">
        <v>4</v>
      </c>
      <c r="H237" s="1">
        <v>8</v>
      </c>
      <c r="I237" s="1">
        <v>50</v>
      </c>
      <c r="J237" s="1">
        <v>26</v>
      </c>
      <c r="K237" s="1">
        <v>23</v>
      </c>
      <c r="L237" s="1">
        <v>131</v>
      </c>
      <c r="M237" s="1">
        <v>34</v>
      </c>
      <c r="N237" s="1">
        <v>12</v>
      </c>
      <c r="X237" t="str">
        <f t="shared" ref="X237" si="193">LEFT(MID(A237,FIND("(",A237)+1,LEN(A237)),FIND(")",MID(A237,FIND("(",A237)+1,LEN(A237)))-1)</f>
        <v>FF</v>
      </c>
      <c r="Z237" t="str">
        <f t="shared" ref="Z237" si="194">Y238</f>
        <v>Excluded</v>
      </c>
    </row>
    <row r="238" spans="1:26" x14ac:dyDescent="0.35">
      <c r="A238" s="291" t="s">
        <v>0</v>
      </c>
      <c r="B238" s="291" t="s">
        <v>0</v>
      </c>
      <c r="C238" s="293">
        <v>993</v>
      </c>
      <c r="D238" s="2">
        <v>1006</v>
      </c>
      <c r="E238" s="2">
        <v>1011</v>
      </c>
      <c r="F238" s="2">
        <v>1022</v>
      </c>
      <c r="G238" s="2">
        <v>1026</v>
      </c>
      <c r="H238" s="2">
        <v>1034</v>
      </c>
      <c r="I238" s="2">
        <v>1084</v>
      </c>
      <c r="J238" s="2">
        <v>1110</v>
      </c>
      <c r="K238" s="2">
        <v>1133</v>
      </c>
      <c r="L238" s="2">
        <v>1264</v>
      </c>
      <c r="M238" s="2">
        <v>1298</v>
      </c>
      <c r="N238" s="2">
        <v>1310</v>
      </c>
      <c r="Y238" t="str">
        <f t="shared" ref="Y238" si="195">IF(EXACT(A237,UPPER(A237)),"Elected","Excluded")</f>
        <v>Excluded</v>
      </c>
    </row>
    <row r="239" spans="1:26" x14ac:dyDescent="0.35">
      <c r="A239" s="291" t="s">
        <v>3125</v>
      </c>
      <c r="B239" s="291" t="s">
        <v>33</v>
      </c>
      <c r="C239" s="293">
        <v>211</v>
      </c>
      <c r="D239" s="1">
        <v>4</v>
      </c>
      <c r="E239" s="1">
        <v>4</v>
      </c>
      <c r="F239" s="1">
        <v>-219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X239" t="str">
        <f t="shared" ref="X239" si="196">LEFT(MID(A239,FIND("(",A239)+1,LEN(A239)),FIND(")",MID(A239,FIND("(",A239)+1,LEN(A239)))-1)</f>
        <v>NON-P</v>
      </c>
      <c r="Z239" t="str">
        <f t="shared" ref="Z239" si="197">Y240</f>
        <v>Excluded</v>
      </c>
    </row>
    <row r="240" spans="1:26" x14ac:dyDescent="0.35">
      <c r="A240" s="291" t="s">
        <v>0</v>
      </c>
      <c r="B240" s="291" t="s">
        <v>0</v>
      </c>
      <c r="C240" s="293">
        <v>211</v>
      </c>
      <c r="D240" s="2">
        <v>215</v>
      </c>
      <c r="E240" s="2">
        <v>219</v>
      </c>
      <c r="F240" s="2">
        <v>0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Y240" t="str">
        <f t="shared" ref="Y240" si="198">IF(EXACT(A239,UPPER(A239)),"Elected","Excluded")</f>
        <v>Excluded</v>
      </c>
    </row>
    <row r="241" spans="1:26" x14ac:dyDescent="0.35">
      <c r="A241" s="291" t="s">
        <v>3126</v>
      </c>
      <c r="B241" s="291" t="s">
        <v>33</v>
      </c>
      <c r="C241" s="293">
        <v>1285</v>
      </c>
      <c r="D241" s="1">
        <v>27</v>
      </c>
      <c r="E241" s="1">
        <v>4</v>
      </c>
      <c r="F241" s="1">
        <v>100</v>
      </c>
      <c r="G241" s="1">
        <v>10</v>
      </c>
      <c r="H241" s="1">
        <v>76</v>
      </c>
      <c r="I241" s="1">
        <v>39</v>
      </c>
      <c r="J241" s="1">
        <v>16</v>
      </c>
      <c r="K241" s="1">
        <v>112</v>
      </c>
      <c r="L241" s="1">
        <v>122</v>
      </c>
      <c r="M241" s="1">
        <v>0</v>
      </c>
      <c r="N241" s="1">
        <v>-52</v>
      </c>
      <c r="X241" t="str">
        <f t="shared" ref="X241" si="199">LEFT(MID(A241,FIND("(",A241)+1,LEN(A241)),FIND(")",MID(A241,FIND("(",A241)+1,LEN(A241)))-1)</f>
        <v>NON-P</v>
      </c>
      <c r="Z241" t="str">
        <f t="shared" ref="Z241" si="200">Y242</f>
        <v>Elected</v>
      </c>
    </row>
    <row r="242" spans="1:26" x14ac:dyDescent="0.35">
      <c r="A242" s="291" t="s">
        <v>0</v>
      </c>
      <c r="B242" s="291" t="s">
        <v>0</v>
      </c>
      <c r="C242" s="293">
        <v>1285</v>
      </c>
      <c r="D242" s="2">
        <v>1312</v>
      </c>
      <c r="E242" s="2">
        <v>1316</v>
      </c>
      <c r="F242" s="2">
        <v>1416</v>
      </c>
      <c r="G242" s="2">
        <v>1426</v>
      </c>
      <c r="H242" s="2">
        <v>1502</v>
      </c>
      <c r="I242" s="2">
        <v>1541</v>
      </c>
      <c r="J242" s="2">
        <v>1557</v>
      </c>
      <c r="K242" s="2">
        <v>1669</v>
      </c>
      <c r="L242" s="2">
        <v>1791</v>
      </c>
      <c r="M242" s="2">
        <v>1791</v>
      </c>
      <c r="N242" s="2">
        <v>1739</v>
      </c>
      <c r="Y242" t="str">
        <f t="shared" ref="Y242" si="201">IF(EXACT(A241,UPPER(A241)),"Elected","Excluded")</f>
        <v>Elected</v>
      </c>
    </row>
    <row r="243" spans="1:26" x14ac:dyDescent="0.35">
      <c r="A243" s="291" t="s">
        <v>1199</v>
      </c>
      <c r="B243" s="291" t="s">
        <v>31</v>
      </c>
      <c r="C243" s="293">
        <v>262</v>
      </c>
      <c r="D243" s="1">
        <v>8</v>
      </c>
      <c r="E243" s="1">
        <v>66</v>
      </c>
      <c r="F243" s="1">
        <v>4</v>
      </c>
      <c r="G243" s="1">
        <v>-340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X243" t="str">
        <f t="shared" ref="X243" si="202">LEFT(MID(A243,FIND("(",A243)+1,LEN(A243)),FIND(")",MID(A243,FIND("(",A243)+1,LEN(A243)))-1)</f>
        <v>SF</v>
      </c>
      <c r="Z243" t="str">
        <f t="shared" ref="Z243" si="203">Y244</f>
        <v>Excluded</v>
      </c>
    </row>
    <row r="244" spans="1:26" x14ac:dyDescent="0.35">
      <c r="A244" s="291" t="s">
        <v>0</v>
      </c>
      <c r="B244" s="291" t="s">
        <v>0</v>
      </c>
      <c r="C244" s="293">
        <v>262</v>
      </c>
      <c r="D244" s="2">
        <v>270</v>
      </c>
      <c r="E244" s="2">
        <v>336</v>
      </c>
      <c r="F244" s="2">
        <v>340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Y244" t="str">
        <f t="shared" ref="Y244" si="204">IF(EXACT(A243,UPPER(A243)),"Elected","Excluded")</f>
        <v>Excluded</v>
      </c>
    </row>
    <row r="245" spans="1:26" x14ac:dyDescent="0.35">
      <c r="A245" s="291" t="s">
        <v>1200</v>
      </c>
      <c r="B245" s="291" t="s">
        <v>31</v>
      </c>
      <c r="C245" s="293">
        <v>201</v>
      </c>
      <c r="D245" s="1">
        <v>2</v>
      </c>
      <c r="E245" s="1">
        <v>-203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X245" t="str">
        <f t="shared" ref="X245" si="205">LEFT(MID(A245,FIND("(",A245)+1,LEN(A245)),FIND(")",MID(A245,FIND("(",A245)+1,LEN(A245)))-1)</f>
        <v>SF</v>
      </c>
      <c r="Z245" t="str">
        <f t="shared" ref="Z245" si="206">Y246</f>
        <v>Excluded</v>
      </c>
    </row>
    <row r="246" spans="1:26" x14ac:dyDescent="0.35">
      <c r="A246" s="291" t="s">
        <v>0</v>
      </c>
      <c r="B246" s="291" t="s">
        <v>0</v>
      </c>
      <c r="C246" s="293">
        <v>201</v>
      </c>
      <c r="D246" s="2">
        <v>203</v>
      </c>
      <c r="E246" s="2">
        <v>0</v>
      </c>
      <c r="F246" s="2">
        <v>0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Y246" t="str">
        <f t="shared" ref="Y246" si="207">IF(EXACT(A245,UPPER(A245)),"Elected","Excluded")</f>
        <v>Excluded</v>
      </c>
    </row>
    <row r="247" spans="1:26" x14ac:dyDescent="0.35">
      <c r="A247" s="291" t="s">
        <v>3133</v>
      </c>
      <c r="B247" s="291" t="s">
        <v>33</v>
      </c>
      <c r="C247" s="293">
        <v>871</v>
      </c>
      <c r="D247" s="1">
        <v>40</v>
      </c>
      <c r="E247" s="1">
        <v>6</v>
      </c>
      <c r="F247" s="1">
        <v>1</v>
      </c>
      <c r="G247" s="1">
        <v>14</v>
      </c>
      <c r="H247" s="1">
        <v>16</v>
      </c>
      <c r="I247" s="1">
        <v>71</v>
      </c>
      <c r="J247" s="1">
        <v>35</v>
      </c>
      <c r="K247" s="1">
        <v>67</v>
      </c>
      <c r="L247" s="1">
        <v>-1121</v>
      </c>
      <c r="M247" s="1">
        <v>0</v>
      </c>
      <c r="N247" s="1">
        <v>0</v>
      </c>
      <c r="X247" t="str">
        <f t="shared" ref="X247" si="208">LEFT(MID(A247,FIND("(",A247)+1,LEN(A247)),FIND(")",MID(A247,FIND("(",A247)+1,LEN(A247)))-1)</f>
        <v>GRN</v>
      </c>
      <c r="Z247" t="str">
        <f t="shared" ref="Z247" si="209">Y248</f>
        <v>Excluded</v>
      </c>
    </row>
    <row r="248" spans="1:26" x14ac:dyDescent="0.35">
      <c r="A248" s="291" t="s">
        <v>0</v>
      </c>
      <c r="B248" s="291" t="s">
        <v>0</v>
      </c>
      <c r="C248" s="293">
        <v>871</v>
      </c>
      <c r="D248" s="2">
        <v>911</v>
      </c>
      <c r="E248" s="2">
        <v>917</v>
      </c>
      <c r="F248" s="2">
        <v>918</v>
      </c>
      <c r="G248" s="2">
        <v>932</v>
      </c>
      <c r="H248" s="2">
        <v>948</v>
      </c>
      <c r="I248" s="2">
        <v>1019</v>
      </c>
      <c r="J248" s="2">
        <v>1054</v>
      </c>
      <c r="K248" s="2">
        <v>1121</v>
      </c>
      <c r="L248" s="2">
        <v>0</v>
      </c>
      <c r="M248" s="2">
        <v>0</v>
      </c>
      <c r="N248" s="2">
        <v>0</v>
      </c>
      <c r="Y248" t="str">
        <f t="shared" ref="Y248" si="210">IF(EXACT(A247,UPPER(A247)),"Elected","Excluded")</f>
        <v>Excluded</v>
      </c>
    </row>
    <row r="249" spans="1:26" x14ac:dyDescent="0.35">
      <c r="A249" s="291" t="s">
        <v>1201</v>
      </c>
      <c r="B249" s="291" t="s">
        <v>31</v>
      </c>
      <c r="C249" s="293">
        <v>1470</v>
      </c>
      <c r="D249" s="1">
        <v>20</v>
      </c>
      <c r="E249" s="1">
        <v>4</v>
      </c>
      <c r="F249" s="1">
        <v>8</v>
      </c>
      <c r="G249" s="1">
        <v>15</v>
      </c>
      <c r="H249" s="1">
        <v>14</v>
      </c>
      <c r="I249" s="1">
        <v>373</v>
      </c>
      <c r="J249" s="1">
        <v>-165</v>
      </c>
      <c r="K249" s="1">
        <v>0</v>
      </c>
      <c r="L249" s="1">
        <v>0</v>
      </c>
      <c r="M249" s="1">
        <v>0</v>
      </c>
      <c r="N249" s="1">
        <v>0</v>
      </c>
      <c r="X249" t="str">
        <f t="shared" ref="X249" si="211">LEFT(MID(A249,FIND("(",A249)+1,LEN(A249)),FIND(")",MID(A249,FIND("(",A249)+1,LEN(A249)))-1)</f>
        <v>FG</v>
      </c>
      <c r="Z249" t="str">
        <f t="shared" ref="Z249" si="212">Y250</f>
        <v>Elected</v>
      </c>
    </row>
    <row r="250" spans="1:26" x14ac:dyDescent="0.35">
      <c r="A250" s="291" t="s">
        <v>0</v>
      </c>
      <c r="B250" s="291" t="s">
        <v>0</v>
      </c>
      <c r="C250" s="293">
        <v>1470</v>
      </c>
      <c r="D250" s="2">
        <v>1490</v>
      </c>
      <c r="E250" s="2">
        <v>1494</v>
      </c>
      <c r="F250" s="2">
        <v>1502</v>
      </c>
      <c r="G250" s="2">
        <v>1517</v>
      </c>
      <c r="H250" s="2">
        <v>1531</v>
      </c>
      <c r="I250" s="2">
        <v>1904</v>
      </c>
      <c r="J250" s="2">
        <v>1739</v>
      </c>
      <c r="K250" s="2">
        <v>1739</v>
      </c>
      <c r="L250" s="2">
        <v>1739</v>
      </c>
      <c r="M250" s="2">
        <v>1739</v>
      </c>
      <c r="N250" s="2">
        <v>1739</v>
      </c>
      <c r="Y250" t="str">
        <f t="shared" ref="Y250" si="213">IF(EXACT(A249,UPPER(A249)),"Elected","Excluded")</f>
        <v>Elected</v>
      </c>
    </row>
    <row r="251" spans="1:26" x14ac:dyDescent="0.35">
      <c r="A251" s="291" t="s">
        <v>47</v>
      </c>
      <c r="B251" s="291" t="s">
        <v>0</v>
      </c>
      <c r="C251" s="292">
        <v>0</v>
      </c>
      <c r="D251" s="1">
        <f>(D221+D223+D225+D227+D229+D231+D233+D235+D237+D239+D241+D243+D245+D247+D249)*(-1)</f>
        <v>0</v>
      </c>
      <c r="E251" s="1">
        <f t="shared" ref="E251:N251" si="214">(E221+E223+E225+E227+E229+E231+E233+E235+E237+E239+E241+E243+E245+E247+E249)*(-1)</f>
        <v>5</v>
      </c>
      <c r="F251" s="1">
        <f t="shared" si="214"/>
        <v>28</v>
      </c>
      <c r="G251" s="1">
        <f t="shared" si="214"/>
        <v>35</v>
      </c>
      <c r="H251" s="1">
        <f t="shared" si="214"/>
        <v>89</v>
      </c>
      <c r="I251" s="1">
        <f t="shared" si="214"/>
        <v>54</v>
      </c>
      <c r="J251" s="1">
        <f t="shared" si="214"/>
        <v>0</v>
      </c>
      <c r="K251" s="1">
        <f t="shared" si="214"/>
        <v>373</v>
      </c>
      <c r="L251" s="1">
        <f t="shared" si="214"/>
        <v>258</v>
      </c>
      <c r="M251" s="1">
        <f t="shared" si="214"/>
        <v>0</v>
      </c>
      <c r="N251" s="1">
        <f t="shared" si="214"/>
        <v>0</v>
      </c>
    </row>
    <row r="252" spans="1:26" x14ac:dyDescent="0.35">
      <c r="A252" s="291" t="s">
        <v>0</v>
      </c>
      <c r="B252" s="291" t="s">
        <v>0</v>
      </c>
      <c r="C252" s="293">
        <v>0</v>
      </c>
      <c r="D252" s="2">
        <v>0</v>
      </c>
      <c r="E252" s="2">
        <v>5</v>
      </c>
      <c r="F252" s="2">
        <v>33</v>
      </c>
      <c r="G252" s="2">
        <v>68</v>
      </c>
      <c r="H252" s="2">
        <v>157</v>
      </c>
      <c r="I252" s="2">
        <v>211</v>
      </c>
      <c r="J252" s="2">
        <v>211</v>
      </c>
      <c r="K252" s="2">
        <v>584</v>
      </c>
      <c r="L252" s="2">
        <v>842</v>
      </c>
      <c r="M252" s="2">
        <v>842</v>
      </c>
      <c r="N252" s="2">
        <v>842</v>
      </c>
    </row>
    <row r="253" spans="1:26" x14ac:dyDescent="0.35">
      <c r="A253" t="s">
        <v>48</v>
      </c>
      <c r="B253" t="s">
        <v>0</v>
      </c>
      <c r="C253" s="2">
        <v>13908</v>
      </c>
      <c r="D253" s="2">
        <v>13908</v>
      </c>
      <c r="E253" s="2">
        <v>13908</v>
      </c>
      <c r="F253" s="2">
        <v>13908</v>
      </c>
      <c r="G253" s="2">
        <v>13908</v>
      </c>
      <c r="H253" s="2">
        <v>13908</v>
      </c>
      <c r="I253" s="2">
        <v>13908</v>
      </c>
      <c r="J253" s="2">
        <v>13908</v>
      </c>
      <c r="K253" s="2">
        <v>13908</v>
      </c>
      <c r="L253" s="2">
        <v>13908</v>
      </c>
      <c r="M253" s="2">
        <v>13908</v>
      </c>
      <c r="N253" s="2">
        <v>13908</v>
      </c>
    </row>
    <row r="257" spans="1:37" x14ac:dyDescent="0.35">
      <c r="A257" t="s">
        <v>0</v>
      </c>
      <c r="B257" t="s">
        <v>0</v>
      </c>
      <c r="C257" t="s">
        <v>0</v>
      </c>
      <c r="D257" t="s">
        <v>0</v>
      </c>
      <c r="E257" t="s">
        <v>0</v>
      </c>
      <c r="F257" t="s">
        <v>0</v>
      </c>
      <c r="G257" t="s">
        <v>0</v>
      </c>
      <c r="H257" t="s">
        <v>0</v>
      </c>
      <c r="I257" t="s">
        <v>0</v>
      </c>
    </row>
    <row r="258" spans="1:37" x14ac:dyDescent="0.35">
      <c r="A258" t="s">
        <v>0</v>
      </c>
      <c r="B258" t="s">
        <v>0</v>
      </c>
      <c r="C258" t="s">
        <v>0</v>
      </c>
      <c r="D258" t="s">
        <v>0</v>
      </c>
      <c r="E258" t="s">
        <v>0</v>
      </c>
      <c r="F258" t="s">
        <v>0</v>
      </c>
      <c r="G258" t="s">
        <v>0</v>
      </c>
      <c r="H258" t="s">
        <v>0</v>
      </c>
      <c r="I258" t="s">
        <v>0</v>
      </c>
    </row>
    <row r="259" spans="1:37" x14ac:dyDescent="0.35">
      <c r="A259" t="s">
        <v>0</v>
      </c>
      <c r="B259" t="s">
        <v>0</v>
      </c>
      <c r="C259" t="s">
        <v>0</v>
      </c>
      <c r="D259" t="s">
        <v>0</v>
      </c>
      <c r="E259" t="s">
        <v>0</v>
      </c>
      <c r="F259" t="s">
        <v>0</v>
      </c>
      <c r="G259" t="s">
        <v>0</v>
      </c>
      <c r="H259" t="s">
        <v>0</v>
      </c>
      <c r="I259" t="s">
        <v>0</v>
      </c>
    </row>
    <row r="260" spans="1:37" x14ac:dyDescent="0.35">
      <c r="A260" t="s">
        <v>0</v>
      </c>
      <c r="B260" t="s">
        <v>0</v>
      </c>
      <c r="C260" t="s">
        <v>0</v>
      </c>
      <c r="D260" t="s">
        <v>0</v>
      </c>
      <c r="E260" t="s">
        <v>0</v>
      </c>
      <c r="F260" t="s">
        <v>0</v>
      </c>
      <c r="G260" t="s">
        <v>0</v>
      </c>
      <c r="H260" t="s">
        <v>0</v>
      </c>
      <c r="I260" t="s">
        <v>0</v>
      </c>
    </row>
    <row r="261" spans="1:37" x14ac:dyDescent="0.35">
      <c r="A261" t="s">
        <v>0</v>
      </c>
      <c r="B261" t="s">
        <v>0</v>
      </c>
      <c r="C261" t="s">
        <v>0</v>
      </c>
      <c r="D261" t="s">
        <v>0</v>
      </c>
      <c r="E261" t="s">
        <v>0</v>
      </c>
      <c r="F261" t="s">
        <v>0</v>
      </c>
      <c r="G261" t="s">
        <v>0</v>
      </c>
      <c r="H261" t="s">
        <v>0</v>
      </c>
      <c r="I261" t="s">
        <v>0</v>
      </c>
    </row>
    <row r="262" spans="1:37" x14ac:dyDescent="0.35">
      <c r="A262" t="s">
        <v>0</v>
      </c>
      <c r="B262" t="s">
        <v>0</v>
      </c>
      <c r="C262" t="s">
        <v>0</v>
      </c>
      <c r="D262" t="s">
        <v>0</v>
      </c>
      <c r="E262" t="s">
        <v>0</v>
      </c>
      <c r="F262" t="s">
        <v>0</v>
      </c>
      <c r="G262" t="s">
        <v>0</v>
      </c>
      <c r="H262" t="s">
        <v>0</v>
      </c>
      <c r="I262" t="s">
        <v>0</v>
      </c>
    </row>
    <row r="263" spans="1:37" x14ac:dyDescent="0.35">
      <c r="A263" t="s">
        <v>0</v>
      </c>
      <c r="B263" t="s">
        <v>0</v>
      </c>
      <c r="C263" t="s">
        <v>0</v>
      </c>
      <c r="D263" t="s">
        <v>0</v>
      </c>
      <c r="E263" t="s">
        <v>0</v>
      </c>
      <c r="F263" t="s">
        <v>0</v>
      </c>
      <c r="G263" t="s">
        <v>0</v>
      </c>
      <c r="H263" t="s">
        <v>0</v>
      </c>
      <c r="I263" t="s">
        <v>0</v>
      </c>
    </row>
    <row r="264" spans="1:37" x14ac:dyDescent="0.35">
      <c r="A264" s="346" t="s">
        <v>647</v>
      </c>
      <c r="B264" s="291" t="s">
        <v>2</v>
      </c>
      <c r="C264" s="291" t="s">
        <v>3</v>
      </c>
      <c r="D264" t="s">
        <v>4</v>
      </c>
      <c r="E264" t="s">
        <v>5</v>
      </c>
      <c r="F264" t="s">
        <v>6</v>
      </c>
      <c r="G264" t="s">
        <v>7</v>
      </c>
      <c r="H264" t="s">
        <v>8</v>
      </c>
      <c r="I264" t="s">
        <v>9</v>
      </c>
      <c r="J264" t="s">
        <v>10</v>
      </c>
      <c r="K264" t="s">
        <v>11</v>
      </c>
      <c r="L264" t="s">
        <v>12</v>
      </c>
      <c r="M264" t="s">
        <v>13</v>
      </c>
    </row>
    <row r="265" spans="1:37" x14ac:dyDescent="0.35">
      <c r="A265" s="291" t="s">
        <v>0</v>
      </c>
      <c r="B265" s="291" t="s">
        <v>0</v>
      </c>
      <c r="C265" s="291" t="s">
        <v>17</v>
      </c>
      <c r="D265" t="s">
        <v>3669</v>
      </c>
      <c r="E265" t="s">
        <v>3674</v>
      </c>
      <c r="F265" t="s">
        <v>2280</v>
      </c>
      <c r="G265" t="s">
        <v>3670</v>
      </c>
      <c r="H265" t="s">
        <v>3671</v>
      </c>
      <c r="I265" t="s">
        <v>650</v>
      </c>
      <c r="J265" t="s">
        <v>3672</v>
      </c>
      <c r="K265" t="s">
        <v>3673</v>
      </c>
      <c r="L265" t="s">
        <v>3675</v>
      </c>
      <c r="M265" t="s">
        <v>3676</v>
      </c>
      <c r="AB265" t="s">
        <v>2526</v>
      </c>
      <c r="AC265" t="s">
        <v>2525</v>
      </c>
      <c r="AD265" t="s">
        <v>2524</v>
      </c>
      <c r="AE265" t="s">
        <v>2523</v>
      </c>
      <c r="AF265" t="s">
        <v>759</v>
      </c>
      <c r="AG265" t="s">
        <v>2522</v>
      </c>
      <c r="AH265" t="s">
        <v>2521</v>
      </c>
      <c r="AI265" t="s">
        <v>2520</v>
      </c>
      <c r="AJ265" t="s">
        <v>2519</v>
      </c>
      <c r="AK265" t="s">
        <v>2518</v>
      </c>
    </row>
    <row r="266" spans="1:37" x14ac:dyDescent="0.35">
      <c r="A266" s="291" t="s">
        <v>3652</v>
      </c>
      <c r="B266" s="291" t="s">
        <v>31</v>
      </c>
      <c r="C266" s="293">
        <v>691</v>
      </c>
      <c r="D266" s="1">
        <v>64</v>
      </c>
      <c r="E266" s="1">
        <v>22</v>
      </c>
      <c r="F266" s="1">
        <v>15</v>
      </c>
      <c r="G266" s="1">
        <v>25</v>
      </c>
      <c r="H266" s="1">
        <v>31</v>
      </c>
      <c r="I266" s="1">
        <v>27</v>
      </c>
      <c r="J266" s="1">
        <v>88</v>
      </c>
      <c r="K266" s="1">
        <v>131</v>
      </c>
      <c r="L266" s="1">
        <v>4</v>
      </c>
      <c r="M266" s="1">
        <v>-1098</v>
      </c>
      <c r="N266" s="1"/>
      <c r="X266" t="str">
        <f>LEFT(MID(A266,FIND("(",A266)+1,LEN(A266)),FIND(")",MID(A266,FIND("(",A266)+1,LEN(A266)))-1)</f>
        <v>ANT</v>
      </c>
      <c r="Z266" t="str">
        <f>Y267</f>
        <v>Excluded</v>
      </c>
      <c r="AB266">
        <v>6</v>
      </c>
      <c r="AC266" s="238">
        <v>25116</v>
      </c>
      <c r="AD266" s="238">
        <f>AH266+AF266</f>
        <v>11755</v>
      </c>
      <c r="AE266" s="227">
        <f>SUM(AD266/AC266*100)</f>
        <v>46.802834846313104</v>
      </c>
      <c r="AF266">
        <v>117</v>
      </c>
      <c r="AG266" s="227">
        <f>SUM(AF266/AC266*100)</f>
        <v>0.46583850931677018</v>
      </c>
      <c r="AH266" s="238">
        <v>11638</v>
      </c>
      <c r="AI266">
        <v>14</v>
      </c>
      <c r="AJ266">
        <v>6</v>
      </c>
      <c r="AK266" s="227">
        <f>SUM(AJ266/AI266*100)</f>
        <v>42.857142857142854</v>
      </c>
    </row>
    <row r="267" spans="1:37" x14ac:dyDescent="0.35">
      <c r="A267" s="291" t="s">
        <v>0</v>
      </c>
      <c r="B267" s="291" t="s">
        <v>0</v>
      </c>
      <c r="C267" s="293">
        <v>1110</v>
      </c>
      <c r="D267" s="2">
        <v>755</v>
      </c>
      <c r="E267" s="2">
        <v>777</v>
      </c>
      <c r="F267" s="2">
        <v>792</v>
      </c>
      <c r="G267" s="2">
        <v>817</v>
      </c>
      <c r="H267" s="2">
        <v>848</v>
      </c>
      <c r="I267" s="2">
        <v>875</v>
      </c>
      <c r="J267" s="2">
        <v>963</v>
      </c>
      <c r="K267" s="2">
        <v>1094</v>
      </c>
      <c r="L267" s="2">
        <v>1098</v>
      </c>
      <c r="M267" s="1">
        <v>0</v>
      </c>
      <c r="N267" s="2"/>
      <c r="Y267" t="str">
        <f>IF(EXACT(A266,UPPER(A266)),"Elected","Excluded")</f>
        <v>Excluded</v>
      </c>
    </row>
    <row r="268" spans="1:37" x14ac:dyDescent="0.35">
      <c r="A268" s="291" t="s">
        <v>3653</v>
      </c>
      <c r="B268" s="291" t="s">
        <v>31</v>
      </c>
      <c r="C268" s="293">
        <v>621</v>
      </c>
      <c r="D268" s="1">
        <v>35</v>
      </c>
      <c r="E268" s="1">
        <v>31</v>
      </c>
      <c r="F268" s="1">
        <v>5</v>
      </c>
      <c r="G268" s="1">
        <v>34</v>
      </c>
      <c r="H268" s="1">
        <v>24</v>
      </c>
      <c r="I268" s="1">
        <v>6</v>
      </c>
      <c r="J268" s="1">
        <v>78</v>
      </c>
      <c r="K268" s="1">
        <v>-834</v>
      </c>
      <c r="L268" s="1">
        <v>0</v>
      </c>
      <c r="M268" s="1">
        <v>0</v>
      </c>
      <c r="N268" s="1"/>
      <c r="X268" t="str">
        <f t="shared" ref="X268" si="215">LEFT(MID(A268,FIND("(",A268)+1,LEN(A268)),FIND(")",MID(A268,FIND("(",A268)+1,LEN(A268)))-1)</f>
        <v>LAB</v>
      </c>
      <c r="Z268" t="str">
        <f>Y269</f>
        <v>Excluded</v>
      </c>
      <c r="AC268" t="s">
        <v>3692</v>
      </c>
      <c r="AD268" t="s">
        <v>3693</v>
      </c>
    </row>
    <row r="269" spans="1:37" x14ac:dyDescent="0.35">
      <c r="A269" s="291" t="s">
        <v>0</v>
      </c>
      <c r="B269" s="291" t="s">
        <v>0</v>
      </c>
      <c r="C269" s="293">
        <v>1719</v>
      </c>
      <c r="D269" s="2">
        <v>656</v>
      </c>
      <c r="E269" s="2">
        <v>687</v>
      </c>
      <c r="F269" s="2">
        <v>692</v>
      </c>
      <c r="G269" s="2">
        <v>726</v>
      </c>
      <c r="H269" s="2">
        <v>750</v>
      </c>
      <c r="I269" s="2">
        <v>756</v>
      </c>
      <c r="J269" s="2">
        <v>834</v>
      </c>
      <c r="K269" s="1">
        <v>0</v>
      </c>
      <c r="L269" s="1">
        <v>0</v>
      </c>
      <c r="M269" s="1">
        <v>0</v>
      </c>
      <c r="N269" s="2"/>
      <c r="Y269" t="str">
        <f t="shared" ref="Y269" si="216">IF(EXACT(A268,UPPER(A268)),"Elected","Excluded")</f>
        <v>Excluded</v>
      </c>
      <c r="AC269">
        <v>5</v>
      </c>
      <c r="AD269">
        <v>5</v>
      </c>
    </row>
    <row r="270" spans="1:37" x14ac:dyDescent="0.35">
      <c r="A270" s="291" t="s">
        <v>3654</v>
      </c>
      <c r="B270" s="291" t="s">
        <v>33</v>
      </c>
      <c r="C270" s="293">
        <v>499</v>
      </c>
      <c r="D270" s="1">
        <v>15</v>
      </c>
      <c r="E270" s="1">
        <v>27</v>
      </c>
      <c r="F270" s="1">
        <v>22</v>
      </c>
      <c r="G270" s="1">
        <v>8</v>
      </c>
      <c r="H270" s="1">
        <v>8</v>
      </c>
      <c r="I270" s="1">
        <v>36</v>
      </c>
      <c r="J270" s="1">
        <v>-615</v>
      </c>
      <c r="K270" s="1">
        <v>0</v>
      </c>
      <c r="L270" s="1">
        <v>0</v>
      </c>
      <c r="M270" s="1">
        <v>0</v>
      </c>
      <c r="N270" s="1"/>
      <c r="X270" t="str">
        <f t="shared" ref="X270" si="217">LEFT(MID(A270,FIND("(",A270)+1,LEN(A270)),FIND(")",MID(A270,FIND("(",A270)+1,LEN(A270)))-1)</f>
        <v>NON-P</v>
      </c>
      <c r="Z270" t="str">
        <f t="shared" ref="Z270" si="218">Y271</f>
        <v>Excluded</v>
      </c>
    </row>
    <row r="271" spans="1:37" x14ac:dyDescent="0.35">
      <c r="A271" s="291" t="s">
        <v>0</v>
      </c>
      <c r="B271" s="291" t="s">
        <v>0</v>
      </c>
      <c r="C271" s="293">
        <v>1975</v>
      </c>
      <c r="D271" s="2">
        <v>514</v>
      </c>
      <c r="E271" s="2">
        <v>541</v>
      </c>
      <c r="F271" s="2">
        <v>563</v>
      </c>
      <c r="G271" s="2">
        <v>571</v>
      </c>
      <c r="H271" s="2">
        <v>579</v>
      </c>
      <c r="I271" s="2">
        <v>615</v>
      </c>
      <c r="J271" s="1">
        <v>0</v>
      </c>
      <c r="K271" s="1">
        <v>0</v>
      </c>
      <c r="L271" s="1">
        <v>0</v>
      </c>
      <c r="M271" s="1">
        <v>0</v>
      </c>
      <c r="N271" s="2"/>
      <c r="Y271" t="str">
        <f t="shared" ref="Y271" si="219">IF(EXACT(A270,UPPER(A270)),"Elected","Excluded")</f>
        <v>Excluded</v>
      </c>
    </row>
    <row r="272" spans="1:37" x14ac:dyDescent="0.35">
      <c r="A272" s="291" t="s">
        <v>3656</v>
      </c>
      <c r="B272" s="291" t="s">
        <v>33</v>
      </c>
      <c r="C272" s="293">
        <v>1042</v>
      </c>
      <c r="D272" s="1">
        <v>61</v>
      </c>
      <c r="E272" s="1">
        <v>82</v>
      </c>
      <c r="F272" s="1">
        <v>6</v>
      </c>
      <c r="G272" s="1">
        <v>30</v>
      </c>
      <c r="H272" s="1">
        <v>16</v>
      </c>
      <c r="I272" s="1">
        <v>9</v>
      </c>
      <c r="J272" s="1">
        <v>81</v>
      </c>
      <c r="K272" s="1">
        <v>153</v>
      </c>
      <c r="L272" s="1">
        <v>2</v>
      </c>
      <c r="M272" s="1">
        <v>180</v>
      </c>
      <c r="N272" s="1"/>
      <c r="X272" t="str">
        <f t="shared" ref="X272" si="220">LEFT(MID(A272,FIND("(",A272)+1,LEN(A272)),FIND(")",MID(A272,FIND("(",A272)+1,LEN(A272)))-1)</f>
        <v>FF</v>
      </c>
      <c r="Z272" t="str">
        <f t="shared" ref="Z272" si="221">Y273</f>
        <v>Elected</v>
      </c>
    </row>
    <row r="273" spans="1:26" x14ac:dyDescent="0.35">
      <c r="A273" s="291" t="s">
        <v>0</v>
      </c>
      <c r="B273" s="291" t="s">
        <v>0</v>
      </c>
      <c r="C273" s="293">
        <v>529</v>
      </c>
      <c r="D273" s="2">
        <v>1103</v>
      </c>
      <c r="E273" s="2">
        <v>1185</v>
      </c>
      <c r="F273" s="2">
        <v>1191</v>
      </c>
      <c r="G273" s="2">
        <v>1221</v>
      </c>
      <c r="H273" s="2">
        <v>1237</v>
      </c>
      <c r="I273" s="2">
        <v>1246</v>
      </c>
      <c r="J273" s="2">
        <v>1327</v>
      </c>
      <c r="K273" s="2">
        <v>1480</v>
      </c>
      <c r="L273" s="2">
        <v>1482</v>
      </c>
      <c r="M273" s="2">
        <v>1662</v>
      </c>
      <c r="N273" s="2"/>
      <c r="Y273" t="str">
        <f t="shared" ref="Y273" si="222">IF(EXACT(A272,UPPER(A272)),"Elected","Excluded")</f>
        <v>Elected</v>
      </c>
    </row>
    <row r="274" spans="1:26" x14ac:dyDescent="0.35">
      <c r="A274" s="291" t="s">
        <v>3655</v>
      </c>
      <c r="B274" s="291" t="s">
        <v>33</v>
      </c>
      <c r="C274" s="293">
        <v>189</v>
      </c>
      <c r="D274" s="1">
        <v>20</v>
      </c>
      <c r="E274" s="1">
        <v>16</v>
      </c>
      <c r="F274" s="1">
        <v>3</v>
      </c>
      <c r="G274" s="1">
        <v>-228</v>
      </c>
      <c r="H274" s="2">
        <v>0</v>
      </c>
      <c r="I274" s="2">
        <v>0</v>
      </c>
      <c r="J274" s="1">
        <v>0</v>
      </c>
      <c r="K274" s="1">
        <v>0</v>
      </c>
      <c r="L274" s="1">
        <v>0</v>
      </c>
      <c r="M274" s="1">
        <v>0</v>
      </c>
      <c r="N274" s="1"/>
      <c r="X274" t="str">
        <f t="shared" ref="X274" si="223">LEFT(MID(A274,FIND("(",A274)+1,LEN(A274)),FIND(")",MID(A274,FIND("(",A274)+1,LEN(A274)))-1)</f>
        <v>GRN</v>
      </c>
      <c r="Z274" t="str">
        <f>Y275</f>
        <v>Excluded</v>
      </c>
    </row>
    <row r="275" spans="1:26" x14ac:dyDescent="0.35">
      <c r="A275" s="291" t="s">
        <v>0</v>
      </c>
      <c r="B275" s="291" t="s">
        <v>0</v>
      </c>
      <c r="C275" s="293">
        <v>800</v>
      </c>
      <c r="D275" s="2">
        <v>209</v>
      </c>
      <c r="E275" s="2">
        <v>225</v>
      </c>
      <c r="F275" s="2">
        <v>228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/>
      <c r="Y275" t="str">
        <f t="shared" ref="Y275" si="224">IF(EXACT(A274,UPPER(A274)),"Elected","Excluded")</f>
        <v>Excluded</v>
      </c>
    </row>
    <row r="276" spans="1:26" x14ac:dyDescent="0.35">
      <c r="A276" s="291" t="s">
        <v>3657</v>
      </c>
      <c r="B276" s="291" t="s">
        <v>33</v>
      </c>
      <c r="C276" s="293">
        <v>460</v>
      </c>
      <c r="D276" s="1">
        <v>5</v>
      </c>
      <c r="E276" s="1">
        <v>3</v>
      </c>
      <c r="F276" s="1">
        <v>39</v>
      </c>
      <c r="G276" s="1">
        <v>4</v>
      </c>
      <c r="H276" s="1">
        <v>7</v>
      </c>
      <c r="I276" s="1">
        <v>-518</v>
      </c>
      <c r="J276" s="2">
        <v>0</v>
      </c>
      <c r="K276" s="2">
        <v>0</v>
      </c>
      <c r="L276" s="2">
        <v>0</v>
      </c>
      <c r="M276" s="2">
        <v>0</v>
      </c>
      <c r="N276" s="1"/>
      <c r="X276" t="str">
        <f t="shared" ref="X276" si="225">LEFT(MID(A276,FIND("(",A276)+1,LEN(A276)),FIND(")",MID(A276,FIND("(",A276)+1,LEN(A276)))-1)</f>
        <v>NON-P</v>
      </c>
      <c r="Z276" t="str">
        <f t="shared" ref="Z276" si="226">Y277</f>
        <v>Excluded</v>
      </c>
    </row>
    <row r="277" spans="1:26" x14ac:dyDescent="0.35">
      <c r="A277" s="291" t="s">
        <v>0</v>
      </c>
      <c r="B277" s="291" t="s">
        <v>0</v>
      </c>
      <c r="C277" s="293">
        <v>755</v>
      </c>
      <c r="D277" s="2">
        <v>465</v>
      </c>
      <c r="E277" s="2">
        <v>468</v>
      </c>
      <c r="F277" s="2">
        <v>507</v>
      </c>
      <c r="G277" s="2">
        <v>511</v>
      </c>
      <c r="H277" s="2">
        <v>518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/>
      <c r="Y277" t="str">
        <f t="shared" ref="Y277" si="227">IF(EXACT(A276,UPPER(A276)),"Elected","Excluded")</f>
        <v>Excluded</v>
      </c>
    </row>
    <row r="278" spans="1:26" x14ac:dyDescent="0.35">
      <c r="A278" s="291" t="s">
        <v>3658</v>
      </c>
      <c r="B278" s="291" t="s">
        <v>33</v>
      </c>
      <c r="C278" s="293">
        <v>548</v>
      </c>
      <c r="D278" s="1">
        <v>9</v>
      </c>
      <c r="E278" s="1">
        <v>8</v>
      </c>
      <c r="F278" s="1">
        <v>48</v>
      </c>
      <c r="G278" s="2">
        <v>0</v>
      </c>
      <c r="H278" s="1">
        <v>10</v>
      </c>
      <c r="I278" s="1">
        <v>363</v>
      </c>
      <c r="J278" s="1">
        <v>140</v>
      </c>
      <c r="K278" s="1">
        <v>32</v>
      </c>
      <c r="L278" s="1">
        <v>1</v>
      </c>
      <c r="M278" s="1">
        <v>260</v>
      </c>
      <c r="N278" s="1"/>
      <c r="X278" t="str">
        <f t="shared" ref="X278" si="228">LEFT(MID(A278,FIND("(",A278)+1,LEN(A278)),FIND(")",MID(A278,FIND("(",A278)+1,LEN(A278)))-1)</f>
        <v>NON-P</v>
      </c>
      <c r="Z278" t="str">
        <f t="shared" ref="Z278" si="229">Y279</f>
        <v>Elected</v>
      </c>
    </row>
    <row r="279" spans="1:26" x14ac:dyDescent="0.35">
      <c r="A279" s="291" t="s">
        <v>0</v>
      </c>
      <c r="B279" s="291" t="s">
        <v>0</v>
      </c>
      <c r="C279" s="293">
        <v>554</v>
      </c>
      <c r="D279" s="2">
        <v>557</v>
      </c>
      <c r="E279" s="2">
        <v>565</v>
      </c>
      <c r="F279" s="2">
        <v>613</v>
      </c>
      <c r="G279" s="2">
        <v>613</v>
      </c>
      <c r="H279" s="2">
        <v>623</v>
      </c>
      <c r="I279" s="2">
        <v>986</v>
      </c>
      <c r="J279" s="2">
        <v>1126</v>
      </c>
      <c r="K279" s="2">
        <v>1158</v>
      </c>
      <c r="L279" s="2">
        <v>1159</v>
      </c>
      <c r="M279" s="2">
        <v>1419</v>
      </c>
      <c r="N279" s="2"/>
      <c r="Y279" t="str">
        <f t="shared" ref="Y279" si="230">IF(EXACT(A278,UPPER(A278)),"Elected","Excluded")</f>
        <v>Elected</v>
      </c>
    </row>
    <row r="280" spans="1:26" x14ac:dyDescent="0.35">
      <c r="A280" s="291" t="s">
        <v>3659</v>
      </c>
      <c r="B280" s="291" t="s">
        <v>31</v>
      </c>
      <c r="C280" s="293">
        <v>2012</v>
      </c>
      <c r="D280" s="1">
        <v>0</v>
      </c>
      <c r="E280" s="1">
        <v>-349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/>
      <c r="X280" t="str">
        <f t="shared" ref="X280" si="231">LEFT(MID(A280,FIND("(",A280)+1,LEN(A280)),FIND(")",MID(A280,FIND("(",A280)+1,LEN(A280)))-1)</f>
        <v>FG</v>
      </c>
      <c r="Z280" t="str">
        <f t="shared" ref="Z280" si="232">Y281</f>
        <v>Elected</v>
      </c>
    </row>
    <row r="281" spans="1:26" x14ac:dyDescent="0.35">
      <c r="A281" s="291" t="s">
        <v>0</v>
      </c>
      <c r="B281" s="291" t="s">
        <v>0</v>
      </c>
      <c r="C281" s="293">
        <v>1173</v>
      </c>
      <c r="D281" s="2">
        <v>2012</v>
      </c>
      <c r="E281" s="2">
        <v>1663</v>
      </c>
      <c r="F281" s="2">
        <v>1663</v>
      </c>
      <c r="G281" s="2">
        <v>1663</v>
      </c>
      <c r="H281" s="2">
        <v>1663</v>
      </c>
      <c r="I281" s="2">
        <v>1663</v>
      </c>
      <c r="J281" s="2">
        <v>1663</v>
      </c>
      <c r="K281" s="2">
        <v>1663</v>
      </c>
      <c r="L281" s="2">
        <v>1663</v>
      </c>
      <c r="M281" s="2">
        <v>1663</v>
      </c>
      <c r="N281" s="2"/>
      <c r="Y281" t="str">
        <f t="shared" ref="Y281" si="233">IF(EXACT(A280,UPPER(A280)),"Elected","Excluded")</f>
        <v>Elected</v>
      </c>
    </row>
    <row r="282" spans="1:26" x14ac:dyDescent="0.35">
      <c r="A282" s="291" t="s">
        <v>3660</v>
      </c>
      <c r="B282" s="291" t="s">
        <v>31</v>
      </c>
      <c r="C282" s="293">
        <v>2084</v>
      </c>
      <c r="D282" s="1">
        <v>-421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/>
      <c r="X282" t="str">
        <f t="shared" ref="X282" si="234">LEFT(MID(A282,FIND("(",A282)+1,LEN(A282)),FIND(")",MID(A282,FIND("(",A282)+1,LEN(A282)))-1)</f>
        <v>FG</v>
      </c>
      <c r="Z282" t="str">
        <f t="shared" ref="Z282" si="235">Y283</f>
        <v>Elected</v>
      </c>
    </row>
    <row r="283" spans="1:26" x14ac:dyDescent="0.35">
      <c r="A283" s="291" t="s">
        <v>0</v>
      </c>
      <c r="B283" s="291" t="s">
        <v>0</v>
      </c>
      <c r="C283" s="293">
        <v>993</v>
      </c>
      <c r="D283" s="2">
        <v>1663</v>
      </c>
      <c r="E283" s="2">
        <v>1663</v>
      </c>
      <c r="F283" s="2">
        <v>1663</v>
      </c>
      <c r="G283" s="2">
        <v>1663</v>
      </c>
      <c r="H283" s="2">
        <v>1663</v>
      </c>
      <c r="I283" s="2">
        <v>1663</v>
      </c>
      <c r="J283" s="2">
        <v>1663</v>
      </c>
      <c r="K283" s="2">
        <v>1663</v>
      </c>
      <c r="L283" s="2">
        <v>1663</v>
      </c>
      <c r="M283" s="2">
        <v>1663</v>
      </c>
      <c r="N283" s="2"/>
      <c r="Y283" t="str">
        <f t="shared" ref="Y283" si="236">IF(EXACT(A282,UPPER(A282)),"Elected","Excluded")</f>
        <v>Elected</v>
      </c>
    </row>
    <row r="284" spans="1:26" x14ac:dyDescent="0.35">
      <c r="A284" s="291" t="s">
        <v>3661</v>
      </c>
      <c r="B284" s="291" t="s">
        <v>31</v>
      </c>
      <c r="C284" s="293">
        <v>168</v>
      </c>
      <c r="D284" s="1">
        <v>8</v>
      </c>
      <c r="E284" s="1">
        <v>7</v>
      </c>
      <c r="F284" s="1">
        <v>-183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/>
      <c r="X284" t="str">
        <f t="shared" ref="X284" si="237">LEFT(MID(A284,FIND("(",A284)+1,LEN(A284)),FIND(")",MID(A284,FIND("(",A284)+1,LEN(A284)))-1)</f>
        <v>NON-P</v>
      </c>
      <c r="Z284" t="str">
        <f t="shared" ref="Z284" si="238">Y285</f>
        <v>Excluded</v>
      </c>
    </row>
    <row r="285" spans="1:26" x14ac:dyDescent="0.35">
      <c r="A285" s="291" t="s">
        <v>0</v>
      </c>
      <c r="B285" s="291" t="s">
        <v>0</v>
      </c>
      <c r="C285" s="293">
        <v>211</v>
      </c>
      <c r="D285" s="2">
        <v>176</v>
      </c>
      <c r="E285" s="2">
        <v>183</v>
      </c>
      <c r="F285" s="2">
        <v>0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/>
      <c r="Y285" t="str">
        <f t="shared" ref="Y285" si="239">IF(EXACT(A284,UPPER(A284)),"Elected","Excluded")</f>
        <v>Excluded</v>
      </c>
    </row>
    <row r="286" spans="1:26" x14ac:dyDescent="0.35">
      <c r="A286" s="291" t="s">
        <v>3662</v>
      </c>
      <c r="B286" s="291" t="s">
        <v>33</v>
      </c>
      <c r="C286" s="293">
        <v>1461</v>
      </c>
      <c r="D286" s="1">
        <v>49</v>
      </c>
      <c r="E286" s="1">
        <v>61</v>
      </c>
      <c r="F286" s="1">
        <v>13</v>
      </c>
      <c r="G286" s="1">
        <v>57</v>
      </c>
      <c r="H286" s="1">
        <v>44</v>
      </c>
      <c r="I286" s="1">
        <v>0</v>
      </c>
      <c r="J286" s="1">
        <v>0</v>
      </c>
      <c r="K286" s="1">
        <v>0</v>
      </c>
      <c r="L286" s="1">
        <v>-22</v>
      </c>
      <c r="M286" s="1">
        <v>0</v>
      </c>
      <c r="N286" s="1"/>
      <c r="X286" t="str">
        <f t="shared" ref="X286" si="240">LEFT(MID(A286,FIND("(",A286)+1,LEN(A286)),FIND(")",MID(A286,FIND("(",A286)+1,LEN(A286)))-1)</f>
        <v>SD</v>
      </c>
      <c r="Z286" t="str">
        <f t="shared" ref="Z286" si="241">Y287</f>
        <v>Elected</v>
      </c>
    </row>
    <row r="287" spans="1:26" x14ac:dyDescent="0.35">
      <c r="A287" s="291" t="s">
        <v>0</v>
      </c>
      <c r="B287" s="291" t="s">
        <v>0</v>
      </c>
      <c r="C287" s="293">
        <v>1285</v>
      </c>
      <c r="D287" s="2">
        <v>1510</v>
      </c>
      <c r="E287" s="2">
        <v>1571</v>
      </c>
      <c r="F287" s="2">
        <v>1584</v>
      </c>
      <c r="G287" s="2">
        <v>1641</v>
      </c>
      <c r="H287" s="2">
        <v>1685</v>
      </c>
      <c r="I287" s="2">
        <v>1685</v>
      </c>
      <c r="J287" s="2">
        <v>1685</v>
      </c>
      <c r="K287" s="2">
        <v>1685</v>
      </c>
      <c r="L287" s="2">
        <v>1663</v>
      </c>
      <c r="M287" s="2">
        <v>1663</v>
      </c>
      <c r="N287" s="2"/>
      <c r="Y287" t="str">
        <f t="shared" ref="Y287" si="242">IF(EXACT(A286,UPPER(A286)),"Elected","Excluded")</f>
        <v>Elected</v>
      </c>
    </row>
    <row r="288" spans="1:26" x14ac:dyDescent="0.35">
      <c r="A288" s="291" t="s">
        <v>3663</v>
      </c>
      <c r="B288" s="291" t="s">
        <v>33</v>
      </c>
      <c r="C288" s="293">
        <v>837</v>
      </c>
      <c r="D288" s="1">
        <v>128</v>
      </c>
      <c r="E288" s="1">
        <v>74</v>
      </c>
      <c r="F288" s="1">
        <v>6</v>
      </c>
      <c r="G288" s="1">
        <v>31</v>
      </c>
      <c r="H288" s="1">
        <v>10</v>
      </c>
      <c r="I288" s="1">
        <v>6</v>
      </c>
      <c r="J288" s="1">
        <v>95</v>
      </c>
      <c r="K288" s="1">
        <v>136</v>
      </c>
      <c r="L288" s="1">
        <v>1</v>
      </c>
      <c r="M288" s="1">
        <v>113</v>
      </c>
      <c r="N288" s="1"/>
      <c r="X288" t="str">
        <f t="shared" ref="X288" si="243">LEFT(MID(A288,FIND("(",A288)+1,LEN(A288)),FIND(")",MID(A288,FIND("(",A288)+1,LEN(A288)))-1)</f>
        <v>FF</v>
      </c>
      <c r="Z288" t="str">
        <f t="shared" ref="Z288" si="244">Y289</f>
        <v>Elected</v>
      </c>
    </row>
    <row r="289" spans="1:37" x14ac:dyDescent="0.35">
      <c r="A289" s="291" t="s">
        <v>0</v>
      </c>
      <c r="B289" s="291" t="s">
        <v>0</v>
      </c>
      <c r="C289" s="293">
        <v>262</v>
      </c>
      <c r="D289" s="2">
        <v>965</v>
      </c>
      <c r="E289" s="2">
        <v>1039</v>
      </c>
      <c r="F289" s="2">
        <v>1045</v>
      </c>
      <c r="G289" s="2">
        <v>1076</v>
      </c>
      <c r="H289" s="2">
        <v>1086</v>
      </c>
      <c r="I289" s="2">
        <v>1092</v>
      </c>
      <c r="J289" s="2">
        <v>1187</v>
      </c>
      <c r="K289" s="2">
        <v>1323</v>
      </c>
      <c r="L289" s="2">
        <v>1324</v>
      </c>
      <c r="M289" s="2">
        <v>1437</v>
      </c>
      <c r="N289" s="2"/>
      <c r="Y289" t="str">
        <f t="shared" ref="Y289" si="245">IF(EXACT(A288,UPPER(A288)),"Elected","Excluded")</f>
        <v>Elected</v>
      </c>
    </row>
    <row r="290" spans="1:37" x14ac:dyDescent="0.35">
      <c r="A290" s="291" t="s">
        <v>3664</v>
      </c>
      <c r="B290" s="291" t="s">
        <v>33</v>
      </c>
      <c r="C290" s="293">
        <v>643</v>
      </c>
      <c r="D290" s="1">
        <v>20</v>
      </c>
      <c r="E290" s="1">
        <v>11</v>
      </c>
      <c r="F290" s="1">
        <v>5</v>
      </c>
      <c r="G290" s="1">
        <v>4</v>
      </c>
      <c r="H290" s="1">
        <v>226</v>
      </c>
      <c r="I290" s="1">
        <v>27</v>
      </c>
      <c r="J290" s="1">
        <v>46</v>
      </c>
      <c r="K290" s="1">
        <v>104</v>
      </c>
      <c r="L290" s="1">
        <v>14</v>
      </c>
      <c r="M290" s="1">
        <v>156</v>
      </c>
      <c r="N290" s="1"/>
      <c r="X290" t="str">
        <f t="shared" ref="X290" si="246">LEFT(MID(A290,FIND("(",A290)+1,LEN(A290)),FIND(")",MID(A290,FIND("(",A290)+1,LEN(A290)))-1)</f>
        <v>SF</v>
      </c>
      <c r="Z290" t="str">
        <f t="shared" ref="Z290" si="247">Y291</f>
        <v>Excluded</v>
      </c>
    </row>
    <row r="291" spans="1:37" x14ac:dyDescent="0.35">
      <c r="A291" s="291" t="s">
        <v>0</v>
      </c>
      <c r="B291" s="291" t="s">
        <v>0</v>
      </c>
      <c r="C291" s="293">
        <v>201</v>
      </c>
      <c r="D291" s="2">
        <v>663</v>
      </c>
      <c r="E291" s="2">
        <v>674</v>
      </c>
      <c r="F291" s="2">
        <v>679</v>
      </c>
      <c r="G291" s="2">
        <v>683</v>
      </c>
      <c r="H291" s="2">
        <v>909</v>
      </c>
      <c r="I291" s="2">
        <v>936</v>
      </c>
      <c r="J291" s="2">
        <v>982</v>
      </c>
      <c r="K291" s="2">
        <v>1086</v>
      </c>
      <c r="L291" s="2">
        <v>1100</v>
      </c>
      <c r="M291" s="2">
        <v>1256</v>
      </c>
      <c r="N291" s="2"/>
      <c r="Y291" t="str">
        <f t="shared" ref="Y291" si="248">IF(EXACT(A290,UPPER(A290)),"Elected","Excluded")</f>
        <v>Excluded</v>
      </c>
    </row>
    <row r="292" spans="1:37" x14ac:dyDescent="0.35">
      <c r="A292" s="291" t="s">
        <v>3665</v>
      </c>
      <c r="B292" s="291" t="s">
        <v>31</v>
      </c>
      <c r="C292" s="293">
        <v>383</v>
      </c>
      <c r="D292" s="1">
        <v>7</v>
      </c>
      <c r="E292" s="1">
        <v>7</v>
      </c>
      <c r="F292" s="1">
        <v>5</v>
      </c>
      <c r="G292" s="1">
        <v>7</v>
      </c>
      <c r="H292" s="1">
        <v>-409</v>
      </c>
      <c r="I292" s="2">
        <v>0</v>
      </c>
      <c r="J292" s="2">
        <v>0</v>
      </c>
      <c r="K292" s="2">
        <v>0</v>
      </c>
      <c r="L292" s="2">
        <v>0</v>
      </c>
      <c r="M292" s="1">
        <v>0</v>
      </c>
      <c r="N292" s="1"/>
      <c r="X292" t="str">
        <f t="shared" ref="X292" si="249">LEFT(MID(A292,FIND("(",A292)+1,LEN(A292)),FIND(")",MID(A292,FIND("(",A292)+1,LEN(A292)))-1)</f>
        <v>SF</v>
      </c>
      <c r="Z292" t="str">
        <f t="shared" ref="Z292" si="250">Y293</f>
        <v>Excluded</v>
      </c>
    </row>
    <row r="293" spans="1:37" x14ac:dyDescent="0.35">
      <c r="A293" s="291" t="s">
        <v>0</v>
      </c>
      <c r="B293" s="291" t="s">
        <v>0</v>
      </c>
      <c r="C293" s="293">
        <v>871</v>
      </c>
      <c r="D293" s="2">
        <v>390</v>
      </c>
      <c r="E293" s="2">
        <v>397</v>
      </c>
      <c r="F293" s="2">
        <v>402</v>
      </c>
      <c r="G293" s="2">
        <v>409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/>
      <c r="Y293" t="str">
        <f t="shared" ref="Y293" si="251">IF(EXACT(A292,UPPER(A292)),"Elected","Excluded")</f>
        <v>Excluded</v>
      </c>
    </row>
    <row r="294" spans="1:37" x14ac:dyDescent="0.35">
      <c r="A294" s="291" t="s">
        <v>47</v>
      </c>
      <c r="B294" s="291" t="s">
        <v>0</v>
      </c>
      <c r="C294" s="292">
        <v>0</v>
      </c>
      <c r="D294" s="1">
        <f>(D266+D268+D270+D272+D274+D276+D278+D280+D282+D284+D286+D288+D290+D292)*(-1)</f>
        <v>0</v>
      </c>
      <c r="E294" s="1">
        <f t="shared" ref="E294:M294" si="252">(E266+E268+E270+E272+E274+E276+E278+E280+E282+E284+E286+E288+E290+E292)*(-1)</f>
        <v>0</v>
      </c>
      <c r="F294" s="1">
        <f t="shared" si="252"/>
        <v>16</v>
      </c>
      <c r="G294" s="1">
        <f t="shared" si="252"/>
        <v>28</v>
      </c>
      <c r="H294" s="1">
        <f t="shared" si="252"/>
        <v>33</v>
      </c>
      <c r="I294" s="1">
        <f t="shared" si="252"/>
        <v>44</v>
      </c>
      <c r="J294" s="1">
        <f t="shared" si="252"/>
        <v>87</v>
      </c>
      <c r="K294" s="1">
        <f>(K266+K268+K270+K272+K274+K276+K278+K280+K282+K284+K286+K288+K290+K292)*(-1)</f>
        <v>278</v>
      </c>
      <c r="L294" s="1">
        <f t="shared" si="252"/>
        <v>0</v>
      </c>
      <c r="M294" s="1">
        <f t="shared" si="252"/>
        <v>389</v>
      </c>
    </row>
    <row r="295" spans="1:37" x14ac:dyDescent="0.35">
      <c r="A295" s="291" t="s">
        <v>0</v>
      </c>
      <c r="B295" s="291" t="s">
        <v>0</v>
      </c>
      <c r="C295" s="293">
        <v>0</v>
      </c>
      <c r="D295" s="2">
        <v>0</v>
      </c>
      <c r="E295" s="2">
        <v>0</v>
      </c>
      <c r="F295" s="2">
        <v>16</v>
      </c>
      <c r="G295" s="2">
        <v>44</v>
      </c>
      <c r="H295" s="2">
        <v>77</v>
      </c>
      <c r="I295" s="2">
        <v>121</v>
      </c>
      <c r="J295" s="2">
        <v>108</v>
      </c>
      <c r="K295" s="2">
        <v>486</v>
      </c>
      <c r="L295" s="2">
        <v>486</v>
      </c>
      <c r="M295" s="2">
        <v>875</v>
      </c>
    </row>
    <row r="296" spans="1:37" x14ac:dyDescent="0.35">
      <c r="A296" t="s">
        <v>48</v>
      </c>
      <c r="B296" t="s">
        <v>0</v>
      </c>
      <c r="C296" s="2">
        <v>11638</v>
      </c>
      <c r="D296" s="2">
        <v>11638</v>
      </c>
      <c r="E296" s="2">
        <v>11638</v>
      </c>
      <c r="F296" s="2">
        <v>11638</v>
      </c>
      <c r="G296" s="2">
        <v>11638</v>
      </c>
      <c r="H296" s="2">
        <v>11638</v>
      </c>
      <c r="I296" s="2">
        <v>11638</v>
      </c>
      <c r="J296" s="2">
        <v>11638</v>
      </c>
      <c r="K296" s="2">
        <v>11638</v>
      </c>
      <c r="L296" s="2">
        <v>11638</v>
      </c>
      <c r="M296" s="2">
        <v>11638</v>
      </c>
    </row>
    <row r="299" spans="1:37" x14ac:dyDescent="0.35">
      <c r="A299" s="2"/>
      <c r="B299" s="2"/>
      <c r="C299" s="2"/>
      <c r="D299" s="2"/>
      <c r="E299" s="2"/>
      <c r="F299" s="2"/>
      <c r="G299" s="2"/>
      <c r="H299" s="240" t="s">
        <v>2648</v>
      </c>
      <c r="I299" s="2"/>
      <c r="J299" s="2"/>
      <c r="K299" s="2"/>
      <c r="L299" s="240" t="s">
        <v>2649</v>
      </c>
      <c r="AB299" t="s">
        <v>2526</v>
      </c>
      <c r="AC299" t="s">
        <v>2525</v>
      </c>
      <c r="AD299" t="s">
        <v>2524</v>
      </c>
      <c r="AE299" t="s">
        <v>2523</v>
      </c>
      <c r="AF299" t="s">
        <v>759</v>
      </c>
      <c r="AG299" t="s">
        <v>2522</v>
      </c>
      <c r="AH299" t="s">
        <v>2521</v>
      </c>
      <c r="AI299" t="s">
        <v>2520</v>
      </c>
      <c r="AJ299" t="s">
        <v>2519</v>
      </c>
      <c r="AK299" t="s">
        <v>2518</v>
      </c>
    </row>
    <row r="300" spans="1:37" x14ac:dyDescent="0.35">
      <c r="D300" s="241" t="s">
        <v>2529</v>
      </c>
      <c r="E300" s="241" t="s">
        <v>2650</v>
      </c>
      <c r="F300" s="241" t="s">
        <v>2651</v>
      </c>
      <c r="G300" s="241" t="s">
        <v>2650</v>
      </c>
      <c r="H300" s="241" t="s">
        <v>2652</v>
      </c>
      <c r="I300" s="241" t="s">
        <v>2653</v>
      </c>
      <c r="J300" s="241" t="s">
        <v>2649</v>
      </c>
      <c r="K300" s="241" t="s">
        <v>2654</v>
      </c>
      <c r="L300" s="241" t="s">
        <v>2652</v>
      </c>
      <c r="AB300">
        <f>AB221+AB188+AB163+AB82+AB51+AB10+AB266+AB122</f>
        <v>40</v>
      </c>
      <c r="AC300">
        <f>AC221+AC188+AC163+AC82+AC51+AC10+AC266+AC122</f>
        <v>167767</v>
      </c>
      <c r="AD300" s="238">
        <f>AH300+AF300</f>
        <v>76268</v>
      </c>
      <c r="AE300" s="227">
        <f>SUM(AD300/AC300*100)</f>
        <v>45.460668665470564</v>
      </c>
      <c r="AF300">
        <f>AF221+AF188+AF163+AF82+AF51+AF10+AF266+AF122</f>
        <v>935</v>
      </c>
      <c r="AG300" s="227">
        <f>SUM(AF300/AC300*100)</f>
        <v>0.55732056959950405</v>
      </c>
      <c r="AH300">
        <f>AH221+AH188+AH163+AH82+AH51+AH10+AH266+AH122</f>
        <v>75333</v>
      </c>
      <c r="AI300">
        <f>AI221+AI188+AI163+AI82+AI51+AI10+AI266+AI122</f>
        <v>90</v>
      </c>
      <c r="AJ300">
        <f>AJ221+AJ188+AJ163+AJ82+AJ51+AJ10+AJ266+AJ122</f>
        <v>35</v>
      </c>
      <c r="AK300" s="227">
        <f>SUM(AJ300/AI300*100)</f>
        <v>38.888888888888893</v>
      </c>
    </row>
    <row r="301" spans="1:37" x14ac:dyDescent="0.35">
      <c r="D301" s="241" t="s">
        <v>2655</v>
      </c>
      <c r="E301" s="241" t="s">
        <v>2655</v>
      </c>
      <c r="F301" s="241" t="s">
        <v>2652</v>
      </c>
      <c r="G301" s="241" t="s">
        <v>2656</v>
      </c>
      <c r="H301" s="241" t="s">
        <v>2656</v>
      </c>
      <c r="I301" s="241" t="s">
        <v>2655</v>
      </c>
      <c r="J301" s="241" t="s">
        <v>2652</v>
      </c>
      <c r="K301" s="241" t="s">
        <v>2656</v>
      </c>
      <c r="L301" s="241" t="s">
        <v>2656</v>
      </c>
    </row>
    <row r="302" spans="1:37" x14ac:dyDescent="0.35">
      <c r="A302" s="238">
        <f>SUMIFS($C$10:$C$505, $X$10:$X$505, B302)</f>
        <v>16132</v>
      </c>
      <c r="B302" t="s">
        <v>2657</v>
      </c>
      <c r="C302" t="s">
        <v>2535</v>
      </c>
      <c r="D302" s="242">
        <f>E302+I302</f>
        <v>14</v>
      </c>
      <c r="E302" s="238">
        <f>COUNTIFS($X$10:$X$505, B302,$B$10:$B$505,"F")</f>
        <v>3</v>
      </c>
      <c r="F302" s="243">
        <f t="shared" ref="F302:F328" si="253">IFERROR(E302/D302,0)</f>
        <v>0.21428571428571427</v>
      </c>
      <c r="G302">
        <f>COUNTIFS($X$10:$X$505, B302,$B$10:$B$505,"F",$Z$10:$Z$505,"Elected")</f>
        <v>3</v>
      </c>
      <c r="H302" s="244">
        <f>IFERROR(G302/D302,0)</f>
        <v>0.21428571428571427</v>
      </c>
      <c r="I302" s="245">
        <f>COUNTIFS($X$10:$X$505, B302,$B$10:$B$505,"M")</f>
        <v>11</v>
      </c>
      <c r="J302" s="243">
        <f>IFERROR(I302/D302,0)</f>
        <v>0.7857142857142857</v>
      </c>
      <c r="K302">
        <f>COUNTIFS($X$10:$X$505, B302,$B$10:$B$505,"M",$Z$10:$Z$505,"Elected")</f>
        <v>9</v>
      </c>
      <c r="L302" s="243">
        <f>IFERROR(K302/D302,0)</f>
        <v>0.6428571428571429</v>
      </c>
      <c r="AC302" t="s">
        <v>3692</v>
      </c>
      <c r="AD302" t="s">
        <v>3693</v>
      </c>
    </row>
    <row r="303" spans="1:37" x14ac:dyDescent="0.35">
      <c r="A303" s="238">
        <f t="shared" ref="A303:A328" si="254">SUMIFS($C$10:$C$505, $X$10:$X$505, B303)</f>
        <v>21192</v>
      </c>
      <c r="B303" t="s">
        <v>2658</v>
      </c>
      <c r="C303" t="s">
        <v>2534</v>
      </c>
      <c r="D303" s="242">
        <f t="shared" ref="D303:D328" si="255">E303+I303</f>
        <v>15</v>
      </c>
      <c r="E303" s="238">
        <f t="shared" ref="E303:E328" si="256">COUNTIFS($X$10:$X$505, B303,$B$10:$B$505,"F")</f>
        <v>6</v>
      </c>
      <c r="F303" s="243">
        <f t="shared" si="253"/>
        <v>0.4</v>
      </c>
      <c r="G303">
        <f t="shared" ref="G303:G328" si="257">COUNTIFS($X$10:$X$283, B303,$B$10:$B$283,"F",$Z$10:$Z$283,"Elected")</f>
        <v>4</v>
      </c>
      <c r="H303" s="244">
        <f t="shared" ref="H303:H328" si="258">IFERROR(G303/D303,0)</f>
        <v>0.26666666666666666</v>
      </c>
      <c r="I303" s="245">
        <f t="shared" ref="I303:I328" si="259">COUNTIFS($X$10:$X$505, B303,$B$10:$B$505,"M")</f>
        <v>9</v>
      </c>
      <c r="J303" s="243">
        <f t="shared" ref="J303:J328" si="260">IFERROR(I303/D303,0)</f>
        <v>0.6</v>
      </c>
      <c r="K303">
        <f t="shared" ref="K303:K328" si="261">COUNTIFS($X$10:$X$505, B303,$B$10:$B$505,"M",$Z$10:$Z$505,"Elected")</f>
        <v>7</v>
      </c>
      <c r="L303" s="243">
        <f t="shared" ref="L303:L328" si="262">IFERROR(K303/D303,0)</f>
        <v>0.46666666666666667</v>
      </c>
      <c r="AC303">
        <f>AC224+AC191+AC166+AC85+AC54+AC13+AC269+AC125</f>
        <v>34</v>
      </c>
      <c r="AD303">
        <f>AD224+AD191+AD166+AD85+AD54+AD13+AD269+AD125</f>
        <v>31</v>
      </c>
    </row>
    <row r="304" spans="1:37" x14ac:dyDescent="0.35">
      <c r="A304" s="238">
        <f t="shared" si="254"/>
        <v>6618</v>
      </c>
      <c r="B304" t="s">
        <v>2659</v>
      </c>
      <c r="C304" t="s">
        <v>2536</v>
      </c>
      <c r="D304" s="242">
        <f t="shared" si="255"/>
        <v>14</v>
      </c>
      <c r="E304" s="238">
        <f t="shared" si="256"/>
        <v>8</v>
      </c>
      <c r="F304" s="243">
        <f t="shared" si="253"/>
        <v>0.5714285714285714</v>
      </c>
      <c r="G304">
        <f t="shared" si="257"/>
        <v>1</v>
      </c>
      <c r="H304" s="244">
        <f t="shared" si="258"/>
        <v>7.1428571428571425E-2</v>
      </c>
      <c r="I304" s="245">
        <f t="shared" si="259"/>
        <v>6</v>
      </c>
      <c r="J304" s="243">
        <f t="shared" si="260"/>
        <v>0.42857142857142855</v>
      </c>
      <c r="K304">
        <f t="shared" si="261"/>
        <v>0</v>
      </c>
      <c r="L304" s="243">
        <f t="shared" si="262"/>
        <v>0</v>
      </c>
    </row>
    <row r="305" spans="1:12" x14ac:dyDescent="0.35">
      <c r="A305" s="238">
        <f t="shared" si="254"/>
        <v>7247</v>
      </c>
      <c r="B305" t="s">
        <v>2661</v>
      </c>
      <c r="C305" t="s">
        <v>2727</v>
      </c>
      <c r="D305" s="242">
        <f t="shared" si="255"/>
        <v>8</v>
      </c>
      <c r="E305" s="238">
        <f t="shared" si="256"/>
        <v>4</v>
      </c>
      <c r="F305" s="243">
        <f t="shared" si="253"/>
        <v>0.5</v>
      </c>
      <c r="G305">
        <f t="shared" si="257"/>
        <v>3</v>
      </c>
      <c r="H305" s="244">
        <f t="shared" si="258"/>
        <v>0.375</v>
      </c>
      <c r="I305" s="245">
        <f t="shared" si="259"/>
        <v>4</v>
      </c>
      <c r="J305" s="243">
        <f t="shared" si="260"/>
        <v>0.5</v>
      </c>
      <c r="K305">
        <f t="shared" si="261"/>
        <v>2</v>
      </c>
      <c r="L305" s="243">
        <f t="shared" si="262"/>
        <v>0.25</v>
      </c>
    </row>
    <row r="306" spans="1:12" x14ac:dyDescent="0.35">
      <c r="A306" s="238">
        <f t="shared" si="254"/>
        <v>10071</v>
      </c>
      <c r="B306" t="s">
        <v>2663</v>
      </c>
      <c r="C306" t="s">
        <v>2574</v>
      </c>
      <c r="D306" s="242">
        <f t="shared" si="255"/>
        <v>8</v>
      </c>
      <c r="E306" s="238">
        <f t="shared" si="256"/>
        <v>3</v>
      </c>
      <c r="F306" s="243">
        <f t="shared" si="253"/>
        <v>0.375</v>
      </c>
      <c r="G306">
        <f t="shared" si="257"/>
        <v>2</v>
      </c>
      <c r="H306" s="244">
        <f t="shared" si="258"/>
        <v>0.25</v>
      </c>
      <c r="I306" s="245">
        <f t="shared" si="259"/>
        <v>5</v>
      </c>
      <c r="J306" s="243">
        <f t="shared" si="260"/>
        <v>0.625</v>
      </c>
      <c r="K306">
        <f t="shared" si="261"/>
        <v>5</v>
      </c>
      <c r="L306" s="243">
        <f t="shared" si="262"/>
        <v>0.625</v>
      </c>
    </row>
    <row r="307" spans="1:12" x14ac:dyDescent="0.35">
      <c r="A307" s="238">
        <f t="shared" si="254"/>
        <v>2556</v>
      </c>
      <c r="B307" t="s">
        <v>2689</v>
      </c>
      <c r="C307" t="s">
        <v>2573</v>
      </c>
      <c r="D307" s="242">
        <f t="shared" si="255"/>
        <v>7</v>
      </c>
      <c r="E307" s="238">
        <f t="shared" si="256"/>
        <v>2</v>
      </c>
      <c r="F307" s="243">
        <f t="shared" si="253"/>
        <v>0.2857142857142857</v>
      </c>
      <c r="G307">
        <f t="shared" si="257"/>
        <v>0</v>
      </c>
      <c r="H307" s="244">
        <f t="shared" si="258"/>
        <v>0</v>
      </c>
      <c r="I307" s="245">
        <f t="shared" si="259"/>
        <v>5</v>
      </c>
      <c r="J307" s="243">
        <f t="shared" si="260"/>
        <v>0.7142857142857143</v>
      </c>
      <c r="K307">
        <f t="shared" si="261"/>
        <v>0</v>
      </c>
      <c r="L307" s="243">
        <f t="shared" si="262"/>
        <v>0</v>
      </c>
    </row>
    <row r="308" spans="1:12" x14ac:dyDescent="0.35">
      <c r="A308" s="238">
        <f t="shared" si="254"/>
        <v>3027</v>
      </c>
      <c r="B308" t="s">
        <v>2662</v>
      </c>
      <c r="C308" t="s">
        <v>2575</v>
      </c>
      <c r="D308" s="242">
        <f t="shared" si="255"/>
        <v>5</v>
      </c>
      <c r="E308" s="238">
        <f t="shared" si="256"/>
        <v>0</v>
      </c>
      <c r="F308" s="243">
        <f t="shared" si="253"/>
        <v>0</v>
      </c>
      <c r="G308">
        <f t="shared" si="257"/>
        <v>0</v>
      </c>
      <c r="H308" s="244">
        <f t="shared" si="258"/>
        <v>0</v>
      </c>
      <c r="I308" s="245">
        <f t="shared" si="259"/>
        <v>5</v>
      </c>
      <c r="J308" s="243">
        <f t="shared" si="260"/>
        <v>1</v>
      </c>
      <c r="K308">
        <f t="shared" si="261"/>
        <v>1</v>
      </c>
      <c r="L308" s="243">
        <f t="shared" si="262"/>
        <v>0.2</v>
      </c>
    </row>
    <row r="309" spans="1:12" x14ac:dyDescent="0.35">
      <c r="A309" s="238">
        <f t="shared" si="254"/>
        <v>0</v>
      </c>
      <c r="B309" t="s">
        <v>2660</v>
      </c>
      <c r="C309" t="s">
        <v>2594</v>
      </c>
      <c r="D309" s="242">
        <f t="shared" si="255"/>
        <v>0</v>
      </c>
      <c r="E309" s="238">
        <f t="shared" si="256"/>
        <v>0</v>
      </c>
      <c r="F309" s="243">
        <f t="shared" si="253"/>
        <v>0</v>
      </c>
      <c r="G309">
        <f t="shared" si="257"/>
        <v>0</v>
      </c>
      <c r="H309" s="244">
        <f t="shared" si="258"/>
        <v>0</v>
      </c>
      <c r="I309" s="245">
        <f t="shared" si="259"/>
        <v>0</v>
      </c>
      <c r="J309" s="243">
        <f t="shared" si="260"/>
        <v>0</v>
      </c>
      <c r="K309">
        <f t="shared" si="261"/>
        <v>0</v>
      </c>
      <c r="L309" s="243">
        <f t="shared" si="262"/>
        <v>0</v>
      </c>
    </row>
    <row r="310" spans="1:12" x14ac:dyDescent="0.35">
      <c r="A310" s="238">
        <f t="shared" si="254"/>
        <v>1156</v>
      </c>
      <c r="B310" t="s">
        <v>3111</v>
      </c>
      <c r="C310" t="s">
        <v>2576</v>
      </c>
      <c r="D310" s="242">
        <f t="shared" si="255"/>
        <v>2</v>
      </c>
      <c r="E310" s="238">
        <f t="shared" si="256"/>
        <v>2</v>
      </c>
      <c r="F310" s="243">
        <f t="shared" si="253"/>
        <v>1</v>
      </c>
      <c r="G310">
        <f t="shared" si="257"/>
        <v>0</v>
      </c>
      <c r="H310" s="244">
        <f t="shared" si="258"/>
        <v>0</v>
      </c>
      <c r="I310" s="245">
        <f t="shared" si="259"/>
        <v>0</v>
      </c>
      <c r="J310" s="243">
        <f t="shared" si="260"/>
        <v>0</v>
      </c>
      <c r="K310">
        <f t="shared" si="261"/>
        <v>0</v>
      </c>
      <c r="L310" s="243">
        <f t="shared" si="262"/>
        <v>0</v>
      </c>
    </row>
    <row r="311" spans="1:12" x14ac:dyDescent="0.35">
      <c r="A311" s="238">
        <f t="shared" si="254"/>
        <v>0</v>
      </c>
      <c r="C311" t="s">
        <v>2590</v>
      </c>
      <c r="D311" s="242">
        <f t="shared" si="255"/>
        <v>0</v>
      </c>
      <c r="E311" s="238">
        <f t="shared" si="256"/>
        <v>0</v>
      </c>
      <c r="F311" s="243">
        <f t="shared" si="253"/>
        <v>0</v>
      </c>
      <c r="G311">
        <f t="shared" si="257"/>
        <v>0</v>
      </c>
      <c r="H311" s="244">
        <f t="shared" si="258"/>
        <v>0</v>
      </c>
      <c r="I311" s="245">
        <f t="shared" si="259"/>
        <v>0</v>
      </c>
      <c r="J311" s="243">
        <f t="shared" si="260"/>
        <v>0</v>
      </c>
      <c r="K311">
        <f t="shared" si="261"/>
        <v>0</v>
      </c>
      <c r="L311" s="243">
        <f t="shared" si="262"/>
        <v>0</v>
      </c>
    </row>
    <row r="312" spans="1:12" x14ac:dyDescent="0.35">
      <c r="A312" s="238">
        <f t="shared" si="254"/>
        <v>0</v>
      </c>
      <c r="B312" t="s">
        <v>2671</v>
      </c>
      <c r="C312" t="s">
        <v>2582</v>
      </c>
      <c r="D312" s="242">
        <f t="shared" si="255"/>
        <v>0</v>
      </c>
      <c r="E312" s="238">
        <f t="shared" si="256"/>
        <v>0</v>
      </c>
      <c r="F312" s="243">
        <f t="shared" si="253"/>
        <v>0</v>
      </c>
      <c r="G312">
        <f t="shared" si="257"/>
        <v>0</v>
      </c>
      <c r="H312" s="244">
        <f t="shared" si="258"/>
        <v>0</v>
      </c>
      <c r="I312" s="245">
        <f t="shared" si="259"/>
        <v>0</v>
      </c>
      <c r="J312" s="243">
        <f t="shared" si="260"/>
        <v>0</v>
      </c>
      <c r="K312">
        <f t="shared" si="261"/>
        <v>0</v>
      </c>
      <c r="L312" s="243">
        <f t="shared" si="262"/>
        <v>0</v>
      </c>
    </row>
    <row r="313" spans="1:12" x14ac:dyDescent="0.35">
      <c r="A313" s="238">
        <f t="shared" si="254"/>
        <v>339</v>
      </c>
      <c r="B313" t="s">
        <v>2665</v>
      </c>
      <c r="C313" t="s">
        <v>2598</v>
      </c>
      <c r="D313" s="242">
        <f t="shared" si="255"/>
        <v>1</v>
      </c>
      <c r="E313" s="238">
        <f t="shared" si="256"/>
        <v>0</v>
      </c>
      <c r="F313" s="243">
        <f t="shared" si="253"/>
        <v>0</v>
      </c>
      <c r="G313">
        <f t="shared" si="257"/>
        <v>0</v>
      </c>
      <c r="H313" s="244">
        <f t="shared" si="258"/>
        <v>0</v>
      </c>
      <c r="I313" s="245">
        <f t="shared" si="259"/>
        <v>1</v>
      </c>
      <c r="J313" s="243">
        <f t="shared" si="260"/>
        <v>1</v>
      </c>
      <c r="K313">
        <f t="shared" si="261"/>
        <v>0</v>
      </c>
      <c r="L313" s="243">
        <f t="shared" si="262"/>
        <v>0</v>
      </c>
    </row>
    <row r="314" spans="1:12" x14ac:dyDescent="0.35">
      <c r="A314" s="238">
        <f t="shared" si="254"/>
        <v>0</v>
      </c>
      <c r="B314" t="s">
        <v>2666</v>
      </c>
      <c r="C314" t="s">
        <v>2584</v>
      </c>
      <c r="D314" s="242">
        <f t="shared" si="255"/>
        <v>0</v>
      </c>
      <c r="E314" s="238">
        <f t="shared" si="256"/>
        <v>0</v>
      </c>
      <c r="F314" s="243">
        <f t="shared" si="253"/>
        <v>0</v>
      </c>
      <c r="G314">
        <f t="shared" si="257"/>
        <v>0</v>
      </c>
      <c r="H314" s="244">
        <f t="shared" si="258"/>
        <v>0</v>
      </c>
      <c r="I314" s="245">
        <f t="shared" si="259"/>
        <v>0</v>
      </c>
      <c r="J314" s="243">
        <f t="shared" si="260"/>
        <v>0</v>
      </c>
      <c r="K314">
        <f t="shared" si="261"/>
        <v>0</v>
      </c>
      <c r="L314" s="243">
        <f t="shared" si="262"/>
        <v>0</v>
      </c>
    </row>
    <row r="315" spans="1:12" x14ac:dyDescent="0.35">
      <c r="A315" s="238">
        <f t="shared" si="254"/>
        <v>0</v>
      </c>
      <c r="B315" t="s">
        <v>2667</v>
      </c>
      <c r="C315" t="s">
        <v>2577</v>
      </c>
      <c r="D315" s="242">
        <f t="shared" si="255"/>
        <v>0</v>
      </c>
      <c r="E315" s="238">
        <f t="shared" si="256"/>
        <v>0</v>
      </c>
      <c r="F315" s="243">
        <f t="shared" si="253"/>
        <v>0</v>
      </c>
      <c r="G315">
        <f t="shared" si="257"/>
        <v>0</v>
      </c>
      <c r="H315" s="244">
        <f t="shared" si="258"/>
        <v>0</v>
      </c>
      <c r="I315" s="245">
        <f t="shared" si="259"/>
        <v>0</v>
      </c>
      <c r="J315" s="243">
        <f t="shared" si="260"/>
        <v>0</v>
      </c>
      <c r="K315">
        <f t="shared" si="261"/>
        <v>0</v>
      </c>
      <c r="L315" s="243">
        <f t="shared" si="262"/>
        <v>0</v>
      </c>
    </row>
    <row r="316" spans="1:12" x14ac:dyDescent="0.35">
      <c r="A316" s="238">
        <f t="shared" si="254"/>
        <v>0</v>
      </c>
      <c r="B316" t="s">
        <v>2670</v>
      </c>
      <c r="C316" t="s">
        <v>2578</v>
      </c>
      <c r="D316" s="242">
        <f t="shared" si="255"/>
        <v>0</v>
      </c>
      <c r="E316" s="238">
        <f t="shared" si="256"/>
        <v>0</v>
      </c>
      <c r="F316" s="243">
        <f t="shared" si="253"/>
        <v>0</v>
      </c>
      <c r="G316">
        <f t="shared" si="257"/>
        <v>0</v>
      </c>
      <c r="H316" s="244">
        <f t="shared" si="258"/>
        <v>0</v>
      </c>
      <c r="I316" s="245">
        <f t="shared" si="259"/>
        <v>0</v>
      </c>
      <c r="J316" s="243">
        <f t="shared" si="260"/>
        <v>0</v>
      </c>
      <c r="K316">
        <f t="shared" si="261"/>
        <v>0</v>
      </c>
      <c r="L316" s="243">
        <f t="shared" si="262"/>
        <v>0</v>
      </c>
    </row>
    <row r="317" spans="1:12" x14ac:dyDescent="0.35">
      <c r="A317" s="238">
        <f t="shared" si="254"/>
        <v>0</v>
      </c>
      <c r="C317" t="s">
        <v>2581</v>
      </c>
      <c r="D317" s="242">
        <f t="shared" si="255"/>
        <v>0</v>
      </c>
      <c r="E317" s="238">
        <f t="shared" si="256"/>
        <v>0</v>
      </c>
      <c r="F317" s="243">
        <f t="shared" si="253"/>
        <v>0</v>
      </c>
      <c r="G317">
        <f t="shared" si="257"/>
        <v>0</v>
      </c>
      <c r="H317" s="244">
        <f t="shared" si="258"/>
        <v>0</v>
      </c>
      <c r="I317" s="245">
        <f t="shared" si="259"/>
        <v>0</v>
      </c>
      <c r="J317" s="243">
        <f t="shared" si="260"/>
        <v>0</v>
      </c>
      <c r="K317">
        <f t="shared" si="261"/>
        <v>0</v>
      </c>
      <c r="L317" s="243">
        <f t="shared" si="262"/>
        <v>0</v>
      </c>
    </row>
    <row r="318" spans="1:12" x14ac:dyDescent="0.35">
      <c r="A318" s="238">
        <f t="shared" si="254"/>
        <v>0</v>
      </c>
      <c r="B318" t="s">
        <v>3077</v>
      </c>
      <c r="C318" t="s">
        <v>2579</v>
      </c>
      <c r="D318" s="242">
        <f t="shared" si="255"/>
        <v>0</v>
      </c>
      <c r="E318" s="238">
        <f t="shared" si="256"/>
        <v>0</v>
      </c>
      <c r="F318" s="243">
        <f t="shared" si="253"/>
        <v>0</v>
      </c>
      <c r="G318">
        <f t="shared" si="257"/>
        <v>0</v>
      </c>
      <c r="H318" s="244">
        <f t="shared" si="258"/>
        <v>0</v>
      </c>
      <c r="I318" s="245">
        <f t="shared" si="259"/>
        <v>0</v>
      </c>
      <c r="J318" s="243">
        <f t="shared" si="260"/>
        <v>0</v>
      </c>
      <c r="K318">
        <f t="shared" si="261"/>
        <v>0</v>
      </c>
      <c r="L318" s="243">
        <f t="shared" si="262"/>
        <v>0</v>
      </c>
    </row>
    <row r="319" spans="1:12" x14ac:dyDescent="0.35">
      <c r="A319" s="238">
        <f t="shared" si="254"/>
        <v>0</v>
      </c>
      <c r="B319" t="s">
        <v>2690</v>
      </c>
      <c r="C319" t="s">
        <v>2585</v>
      </c>
      <c r="D319" s="242">
        <f t="shared" si="255"/>
        <v>0</v>
      </c>
      <c r="E319" s="238">
        <f t="shared" si="256"/>
        <v>0</v>
      </c>
      <c r="F319" s="243">
        <f t="shared" si="253"/>
        <v>0</v>
      </c>
      <c r="G319">
        <f t="shared" si="257"/>
        <v>0</v>
      </c>
      <c r="H319" s="244">
        <f t="shared" si="258"/>
        <v>0</v>
      </c>
      <c r="I319" s="245">
        <f t="shared" si="259"/>
        <v>0</v>
      </c>
      <c r="J319" s="243">
        <f t="shared" si="260"/>
        <v>0</v>
      </c>
      <c r="K319">
        <f t="shared" si="261"/>
        <v>0</v>
      </c>
      <c r="L319" s="243">
        <f t="shared" si="262"/>
        <v>0</v>
      </c>
    </row>
    <row r="320" spans="1:12" x14ac:dyDescent="0.35">
      <c r="A320" s="238">
        <f t="shared" si="254"/>
        <v>0</v>
      </c>
      <c r="C320" t="s">
        <v>2591</v>
      </c>
      <c r="D320" s="242">
        <f t="shared" si="255"/>
        <v>0</v>
      </c>
      <c r="E320" s="238">
        <f t="shared" si="256"/>
        <v>0</v>
      </c>
      <c r="F320" s="243">
        <f t="shared" si="253"/>
        <v>0</v>
      </c>
      <c r="G320">
        <f t="shared" si="257"/>
        <v>0</v>
      </c>
      <c r="H320" s="244">
        <f t="shared" si="258"/>
        <v>0</v>
      </c>
      <c r="I320" s="245">
        <f t="shared" si="259"/>
        <v>0</v>
      </c>
      <c r="J320" s="243">
        <f t="shared" si="260"/>
        <v>0</v>
      </c>
      <c r="K320">
        <f t="shared" si="261"/>
        <v>0</v>
      </c>
      <c r="L320" s="243">
        <f t="shared" si="262"/>
        <v>0</v>
      </c>
    </row>
    <row r="321" spans="1:12" x14ac:dyDescent="0.35">
      <c r="A321" s="238">
        <f t="shared" si="254"/>
        <v>1015</v>
      </c>
      <c r="B321" t="s">
        <v>2664</v>
      </c>
      <c r="C321" t="s">
        <v>2586</v>
      </c>
      <c r="D321" s="242">
        <f t="shared" si="255"/>
        <v>2</v>
      </c>
      <c r="E321" s="238">
        <f t="shared" si="256"/>
        <v>1</v>
      </c>
      <c r="F321" s="243">
        <f t="shared" si="253"/>
        <v>0.5</v>
      </c>
      <c r="G321">
        <f t="shared" si="257"/>
        <v>0</v>
      </c>
      <c r="H321" s="244">
        <f t="shared" si="258"/>
        <v>0</v>
      </c>
      <c r="I321" s="245">
        <f t="shared" si="259"/>
        <v>1</v>
      </c>
      <c r="J321" s="243">
        <f t="shared" si="260"/>
        <v>0.5</v>
      </c>
      <c r="K321">
        <f t="shared" si="261"/>
        <v>0</v>
      </c>
      <c r="L321" s="243">
        <f t="shared" si="262"/>
        <v>0</v>
      </c>
    </row>
    <row r="322" spans="1:12" x14ac:dyDescent="0.35">
      <c r="A322" s="238">
        <f t="shared" si="254"/>
        <v>0</v>
      </c>
      <c r="B322" t="s">
        <v>2669</v>
      </c>
      <c r="C322" t="s">
        <v>2587</v>
      </c>
      <c r="D322" s="242">
        <f>E322+I322</f>
        <v>0</v>
      </c>
      <c r="E322" s="238">
        <f t="shared" si="256"/>
        <v>0</v>
      </c>
      <c r="F322" s="243">
        <f t="shared" si="253"/>
        <v>0</v>
      </c>
      <c r="G322">
        <f t="shared" si="257"/>
        <v>0</v>
      </c>
      <c r="H322" s="244">
        <f t="shared" si="258"/>
        <v>0</v>
      </c>
      <c r="I322" s="245">
        <f t="shared" si="259"/>
        <v>0</v>
      </c>
      <c r="J322" s="243">
        <f t="shared" si="260"/>
        <v>0</v>
      </c>
      <c r="K322">
        <f t="shared" si="261"/>
        <v>0</v>
      </c>
      <c r="L322" s="243">
        <f t="shared" si="262"/>
        <v>0</v>
      </c>
    </row>
    <row r="323" spans="1:12" x14ac:dyDescent="0.35">
      <c r="A323" s="238">
        <f t="shared" si="254"/>
        <v>0</v>
      </c>
      <c r="B323" t="s">
        <v>2931</v>
      </c>
      <c r="C323" t="s">
        <v>2580</v>
      </c>
      <c r="D323" s="242">
        <f t="shared" si="255"/>
        <v>0</v>
      </c>
      <c r="E323" s="238">
        <f t="shared" si="256"/>
        <v>0</v>
      </c>
      <c r="F323" s="243">
        <f t="shared" si="253"/>
        <v>0</v>
      </c>
      <c r="G323">
        <f t="shared" si="257"/>
        <v>0</v>
      </c>
      <c r="H323" s="244">
        <f t="shared" si="258"/>
        <v>0</v>
      </c>
      <c r="I323" s="245">
        <f t="shared" si="259"/>
        <v>0</v>
      </c>
      <c r="J323" s="243">
        <f t="shared" si="260"/>
        <v>0</v>
      </c>
      <c r="K323">
        <f t="shared" si="261"/>
        <v>0</v>
      </c>
      <c r="L323" s="243">
        <f t="shared" si="262"/>
        <v>0</v>
      </c>
    </row>
    <row r="324" spans="1:12" x14ac:dyDescent="0.35">
      <c r="A324" s="238">
        <f t="shared" si="254"/>
        <v>0</v>
      </c>
      <c r="C324" t="s">
        <v>2592</v>
      </c>
      <c r="D324" s="242">
        <f t="shared" si="255"/>
        <v>0</v>
      </c>
      <c r="E324" s="238">
        <f t="shared" si="256"/>
        <v>0</v>
      </c>
      <c r="F324" s="243">
        <f t="shared" si="253"/>
        <v>0</v>
      </c>
      <c r="G324">
        <f t="shared" si="257"/>
        <v>0</v>
      </c>
      <c r="H324" s="244">
        <f t="shared" si="258"/>
        <v>0</v>
      </c>
      <c r="I324" s="245">
        <f t="shared" si="259"/>
        <v>0</v>
      </c>
      <c r="J324" s="243">
        <f t="shared" si="260"/>
        <v>0</v>
      </c>
      <c r="K324">
        <f t="shared" si="261"/>
        <v>0</v>
      </c>
      <c r="L324" s="243">
        <f t="shared" si="262"/>
        <v>0</v>
      </c>
    </row>
    <row r="325" spans="1:12" x14ac:dyDescent="0.35">
      <c r="A325" s="238">
        <f t="shared" si="254"/>
        <v>0</v>
      </c>
      <c r="B325" t="s">
        <v>2809</v>
      </c>
      <c r="C325" t="s">
        <v>2597</v>
      </c>
      <c r="D325" s="242">
        <f t="shared" si="255"/>
        <v>0</v>
      </c>
      <c r="E325" s="238">
        <f t="shared" si="256"/>
        <v>0</v>
      </c>
      <c r="F325" s="243">
        <f t="shared" si="253"/>
        <v>0</v>
      </c>
      <c r="G325">
        <f t="shared" si="257"/>
        <v>0</v>
      </c>
      <c r="H325" s="244">
        <f t="shared" si="258"/>
        <v>0</v>
      </c>
      <c r="I325" s="245">
        <f t="shared" si="259"/>
        <v>0</v>
      </c>
      <c r="J325" s="243">
        <f t="shared" si="260"/>
        <v>0</v>
      </c>
      <c r="K325">
        <f t="shared" si="261"/>
        <v>0</v>
      </c>
      <c r="L325" s="243">
        <f t="shared" si="262"/>
        <v>0</v>
      </c>
    </row>
    <row r="326" spans="1:12" x14ac:dyDescent="0.35">
      <c r="A326" s="238">
        <f t="shared" si="254"/>
        <v>0</v>
      </c>
      <c r="B326" t="s">
        <v>2668</v>
      </c>
      <c r="C326" t="s">
        <v>2588</v>
      </c>
      <c r="D326" s="242">
        <f t="shared" si="255"/>
        <v>0</v>
      </c>
      <c r="E326" s="238">
        <f t="shared" si="256"/>
        <v>0</v>
      </c>
      <c r="F326" s="243">
        <f t="shared" si="253"/>
        <v>0</v>
      </c>
      <c r="G326">
        <f t="shared" si="257"/>
        <v>0</v>
      </c>
      <c r="H326" s="244">
        <f t="shared" si="258"/>
        <v>0</v>
      </c>
      <c r="I326" s="245">
        <f t="shared" si="259"/>
        <v>0</v>
      </c>
      <c r="J326" s="243">
        <f t="shared" si="260"/>
        <v>0</v>
      </c>
      <c r="K326">
        <f t="shared" si="261"/>
        <v>0</v>
      </c>
      <c r="L326" s="243">
        <f t="shared" si="262"/>
        <v>0</v>
      </c>
    </row>
    <row r="327" spans="1:12" x14ac:dyDescent="0.35">
      <c r="A327" s="238">
        <f t="shared" si="254"/>
        <v>0</v>
      </c>
      <c r="B327" t="s">
        <v>2692</v>
      </c>
      <c r="C327" t="s">
        <v>2589</v>
      </c>
      <c r="D327" s="242">
        <f t="shared" si="255"/>
        <v>0</v>
      </c>
      <c r="E327" s="238">
        <f t="shared" si="256"/>
        <v>0</v>
      </c>
      <c r="F327" s="243">
        <f t="shared" si="253"/>
        <v>0</v>
      </c>
      <c r="G327">
        <f t="shared" si="257"/>
        <v>0</v>
      </c>
      <c r="H327" s="244">
        <f t="shared" si="258"/>
        <v>0</v>
      </c>
      <c r="I327" s="245">
        <f t="shared" si="259"/>
        <v>0</v>
      </c>
      <c r="J327" s="243">
        <f t="shared" si="260"/>
        <v>0</v>
      </c>
      <c r="K327">
        <f t="shared" si="261"/>
        <v>0</v>
      </c>
      <c r="L327" s="243">
        <f t="shared" si="262"/>
        <v>0</v>
      </c>
    </row>
    <row r="328" spans="1:12" x14ac:dyDescent="0.35">
      <c r="A328" s="238">
        <f t="shared" si="254"/>
        <v>5980</v>
      </c>
      <c r="B328" t="s">
        <v>2672</v>
      </c>
      <c r="C328" t="s">
        <v>2530</v>
      </c>
      <c r="D328" s="242">
        <f t="shared" si="255"/>
        <v>14</v>
      </c>
      <c r="E328" s="238">
        <f t="shared" si="256"/>
        <v>6</v>
      </c>
      <c r="F328" s="243">
        <f t="shared" si="253"/>
        <v>0.42857142857142855</v>
      </c>
      <c r="G328">
        <f t="shared" si="257"/>
        <v>0</v>
      </c>
      <c r="H328" s="244">
        <f t="shared" si="258"/>
        <v>0</v>
      </c>
      <c r="I328" s="245">
        <f t="shared" si="259"/>
        <v>8</v>
      </c>
      <c r="J328" s="243">
        <f t="shared" si="260"/>
        <v>0.5714285714285714</v>
      </c>
      <c r="K328">
        <f t="shared" si="261"/>
        <v>3</v>
      </c>
      <c r="L328" s="243">
        <f t="shared" si="262"/>
        <v>0.21428571428571427</v>
      </c>
    </row>
    <row r="329" spans="1:12" x14ac:dyDescent="0.35">
      <c r="A329" s="238">
        <f>SUM(A302:A328)</f>
        <v>75333</v>
      </c>
      <c r="B329" s="238"/>
      <c r="D329" s="242">
        <f>SUM(D302:D328)</f>
        <v>90</v>
      </c>
      <c r="E329" s="238">
        <f>SUM(E302:E328)</f>
        <v>35</v>
      </c>
      <c r="G329">
        <f>SUM(G302:G328)</f>
        <v>13</v>
      </c>
      <c r="I329" s="245">
        <f>SUM(I302:I328)</f>
        <v>55</v>
      </c>
      <c r="K329">
        <f>SUM(K302:K328)</f>
        <v>27</v>
      </c>
    </row>
    <row r="330" spans="1:12" ht="15" thickBot="1" x14ac:dyDescent="0.4"/>
    <row r="331" spans="1:12" x14ac:dyDescent="0.35">
      <c r="C331" s="246" t="s">
        <v>2673</v>
      </c>
      <c r="D331" s="247"/>
      <c r="E331" s="248">
        <f>E329+I329</f>
        <v>90</v>
      </c>
      <c r="F331" s="247" t="s">
        <v>2674</v>
      </c>
      <c r="G331" s="249"/>
      <c r="H331" s="249"/>
      <c r="I331" s="246" t="s">
        <v>2675</v>
      </c>
      <c r="J331" s="247" t="s">
        <v>2676</v>
      </c>
      <c r="K331" s="250">
        <f>K329</f>
        <v>27</v>
      </c>
    </row>
    <row r="332" spans="1:12" ht="15" thickBot="1" x14ac:dyDescent="0.4">
      <c r="C332" s="251" t="s">
        <v>2677</v>
      </c>
      <c r="D332" s="252" t="e">
        <f>LEFT(MID(#REF!,FIND("(",#REF!)+1,LEN(#REF!)),FIND(")",MID(#REF!,FIND("(",#REF!)+1,LEN(#REF!)))-1)</f>
        <v>#REF!</v>
      </c>
      <c r="E332" s="252">
        <f>AK302</f>
        <v>0</v>
      </c>
      <c r="F332" s="252" t="s">
        <v>2678</v>
      </c>
      <c r="G332" s="253"/>
      <c r="H332" s="253"/>
      <c r="I332" s="254"/>
      <c r="J332" s="241" t="s">
        <v>2679</v>
      </c>
      <c r="K332" s="255">
        <f>G329</f>
        <v>13</v>
      </c>
    </row>
    <row r="333" spans="1:12" ht="15" thickBot="1" x14ac:dyDescent="0.4">
      <c r="I333" s="251"/>
      <c r="J333" s="252" t="s">
        <v>2680</v>
      </c>
      <c r="K333" s="256">
        <f>SUM(K331:K332)</f>
        <v>40</v>
      </c>
    </row>
  </sheetData>
  <mergeCells count="318">
    <mergeCell ref="A148:A149"/>
    <mergeCell ref="B148:B149"/>
    <mergeCell ref="C148:C149"/>
    <mergeCell ref="A142:A143"/>
    <mergeCell ref="B142:B143"/>
    <mergeCell ref="C142:C143"/>
    <mergeCell ref="A144:A145"/>
    <mergeCell ref="B144:B145"/>
    <mergeCell ref="C144:C145"/>
    <mergeCell ref="A146:A147"/>
    <mergeCell ref="B146:B147"/>
    <mergeCell ref="C146:C147"/>
    <mergeCell ref="A136:A137"/>
    <mergeCell ref="B136:B137"/>
    <mergeCell ref="C136:C137"/>
    <mergeCell ref="A138:A139"/>
    <mergeCell ref="B138:B139"/>
    <mergeCell ref="C138:C139"/>
    <mergeCell ref="A140:A141"/>
    <mergeCell ref="B140:B141"/>
    <mergeCell ref="C140:C141"/>
    <mergeCell ref="A130:A131"/>
    <mergeCell ref="B130:B131"/>
    <mergeCell ref="C130:C131"/>
    <mergeCell ref="A132:A133"/>
    <mergeCell ref="B132:B133"/>
    <mergeCell ref="C132:C133"/>
    <mergeCell ref="A134:A135"/>
    <mergeCell ref="B134:B135"/>
    <mergeCell ref="C134:C135"/>
    <mergeCell ref="A124:A125"/>
    <mergeCell ref="B124:B125"/>
    <mergeCell ref="C124:C125"/>
    <mergeCell ref="A126:A127"/>
    <mergeCell ref="B126:B127"/>
    <mergeCell ref="C126:C127"/>
    <mergeCell ref="A128:A129"/>
    <mergeCell ref="B128:B129"/>
    <mergeCell ref="C128:C129"/>
    <mergeCell ref="A8:A9"/>
    <mergeCell ref="B8:B9"/>
    <mergeCell ref="C8:C9"/>
    <mergeCell ref="A10:A11"/>
    <mergeCell ref="B10:B11"/>
    <mergeCell ref="C10:C11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24:A25"/>
    <mergeCell ref="B24:B25"/>
    <mergeCell ref="C24:C25"/>
    <mergeCell ref="A26:A27"/>
    <mergeCell ref="B26:B27"/>
    <mergeCell ref="C26:C27"/>
    <mergeCell ref="A20:A21"/>
    <mergeCell ref="B20:B21"/>
    <mergeCell ref="C20:C21"/>
    <mergeCell ref="A22:A23"/>
    <mergeCell ref="B22:B23"/>
    <mergeCell ref="C22:C23"/>
    <mergeCell ref="A32:A33"/>
    <mergeCell ref="B32:B33"/>
    <mergeCell ref="C32:C33"/>
    <mergeCell ref="A34:A35"/>
    <mergeCell ref="B34:B35"/>
    <mergeCell ref="C34:C35"/>
    <mergeCell ref="A28:A29"/>
    <mergeCell ref="B28:B29"/>
    <mergeCell ref="C28:C29"/>
    <mergeCell ref="A30:A31"/>
    <mergeCell ref="B30:B31"/>
    <mergeCell ref="C30:C31"/>
    <mergeCell ref="A51:A52"/>
    <mergeCell ref="B51:B52"/>
    <mergeCell ref="C51:C52"/>
    <mergeCell ref="A53:A54"/>
    <mergeCell ref="B53:B54"/>
    <mergeCell ref="C53:C54"/>
    <mergeCell ref="A36:A37"/>
    <mergeCell ref="B36:B37"/>
    <mergeCell ref="C36:C37"/>
    <mergeCell ref="A49:A50"/>
    <mergeCell ref="B49:B50"/>
    <mergeCell ref="C49:C50"/>
    <mergeCell ref="A59:A60"/>
    <mergeCell ref="B59:B60"/>
    <mergeCell ref="C59:C60"/>
    <mergeCell ref="A61:A62"/>
    <mergeCell ref="B61:B62"/>
    <mergeCell ref="C61:C62"/>
    <mergeCell ref="A55:A56"/>
    <mergeCell ref="B55:B56"/>
    <mergeCell ref="C55:C56"/>
    <mergeCell ref="A57:A58"/>
    <mergeCell ref="B57:B58"/>
    <mergeCell ref="C57:C58"/>
    <mergeCell ref="A67:A68"/>
    <mergeCell ref="B67:B68"/>
    <mergeCell ref="C67:C68"/>
    <mergeCell ref="A80:A81"/>
    <mergeCell ref="B80:B81"/>
    <mergeCell ref="C80:C81"/>
    <mergeCell ref="A63:A64"/>
    <mergeCell ref="B63:B64"/>
    <mergeCell ref="C63:C64"/>
    <mergeCell ref="A65:A66"/>
    <mergeCell ref="B65:B66"/>
    <mergeCell ref="C65:C66"/>
    <mergeCell ref="A86:A87"/>
    <mergeCell ref="B86:B87"/>
    <mergeCell ref="C86:C87"/>
    <mergeCell ref="A88:A89"/>
    <mergeCell ref="B88:B89"/>
    <mergeCell ref="C88:C89"/>
    <mergeCell ref="A82:A83"/>
    <mergeCell ref="B82:B83"/>
    <mergeCell ref="C82:C83"/>
    <mergeCell ref="A84:A85"/>
    <mergeCell ref="B84:B85"/>
    <mergeCell ref="C84:C85"/>
    <mergeCell ref="A94:A95"/>
    <mergeCell ref="B94:B95"/>
    <mergeCell ref="C94:C95"/>
    <mergeCell ref="A96:A97"/>
    <mergeCell ref="B96:B97"/>
    <mergeCell ref="C96:C97"/>
    <mergeCell ref="A90:A91"/>
    <mergeCell ref="B90:B91"/>
    <mergeCell ref="C90:C91"/>
    <mergeCell ref="A92:A93"/>
    <mergeCell ref="B92:B93"/>
    <mergeCell ref="C92:C93"/>
    <mergeCell ref="A102:A103"/>
    <mergeCell ref="B102:B103"/>
    <mergeCell ref="C102:C103"/>
    <mergeCell ref="A104:A105"/>
    <mergeCell ref="B104:B105"/>
    <mergeCell ref="C104:C105"/>
    <mergeCell ref="A98:A99"/>
    <mergeCell ref="B98:B99"/>
    <mergeCell ref="C98:C99"/>
    <mergeCell ref="A100:A101"/>
    <mergeCell ref="B100:B101"/>
    <mergeCell ref="C100:C101"/>
    <mergeCell ref="A122:A123"/>
    <mergeCell ref="B122:B123"/>
    <mergeCell ref="C122:C123"/>
    <mergeCell ref="A106:A107"/>
    <mergeCell ref="B106:B107"/>
    <mergeCell ref="C106:C107"/>
    <mergeCell ref="A108:A109"/>
    <mergeCell ref="B108:B109"/>
    <mergeCell ref="C108:C109"/>
    <mergeCell ref="A120:A121"/>
    <mergeCell ref="B120:B121"/>
    <mergeCell ref="C120:C121"/>
    <mergeCell ref="A163:A164"/>
    <mergeCell ref="B163:B164"/>
    <mergeCell ref="C163:C164"/>
    <mergeCell ref="A165:A166"/>
    <mergeCell ref="B165:B166"/>
    <mergeCell ref="C165:C166"/>
    <mergeCell ref="A161:A162"/>
    <mergeCell ref="B161:B162"/>
    <mergeCell ref="C161:C162"/>
    <mergeCell ref="A171:A172"/>
    <mergeCell ref="B171:B172"/>
    <mergeCell ref="C171:C172"/>
    <mergeCell ref="A167:A168"/>
    <mergeCell ref="B167:B168"/>
    <mergeCell ref="C167:C168"/>
    <mergeCell ref="A169:A170"/>
    <mergeCell ref="B169:B170"/>
    <mergeCell ref="C169:C170"/>
    <mergeCell ref="A186:A187"/>
    <mergeCell ref="B186:B187"/>
    <mergeCell ref="C186:C187"/>
    <mergeCell ref="A188:A189"/>
    <mergeCell ref="B188:B189"/>
    <mergeCell ref="C188:C189"/>
    <mergeCell ref="A173:A174"/>
    <mergeCell ref="B173:B174"/>
    <mergeCell ref="C173:C174"/>
    <mergeCell ref="A194:A195"/>
    <mergeCell ref="B194:B195"/>
    <mergeCell ref="C194:C195"/>
    <mergeCell ref="A196:A197"/>
    <mergeCell ref="B196:B197"/>
    <mergeCell ref="C196:C197"/>
    <mergeCell ref="A190:A191"/>
    <mergeCell ref="B190:B191"/>
    <mergeCell ref="C190:C191"/>
    <mergeCell ref="A192:A193"/>
    <mergeCell ref="B192:B193"/>
    <mergeCell ref="C192:C193"/>
    <mergeCell ref="A202:A203"/>
    <mergeCell ref="B202:B203"/>
    <mergeCell ref="C202:C203"/>
    <mergeCell ref="A204:A205"/>
    <mergeCell ref="B204:B205"/>
    <mergeCell ref="C204:C205"/>
    <mergeCell ref="A198:A199"/>
    <mergeCell ref="B198:B199"/>
    <mergeCell ref="C198:C199"/>
    <mergeCell ref="A200:A201"/>
    <mergeCell ref="B200:B201"/>
    <mergeCell ref="C200:C201"/>
    <mergeCell ref="A221:A222"/>
    <mergeCell ref="B221:B222"/>
    <mergeCell ref="C221:C222"/>
    <mergeCell ref="A223:A224"/>
    <mergeCell ref="B223:B224"/>
    <mergeCell ref="C223:C224"/>
    <mergeCell ref="A206:A207"/>
    <mergeCell ref="B206:B207"/>
    <mergeCell ref="C206:C207"/>
    <mergeCell ref="A219:A220"/>
    <mergeCell ref="B219:B220"/>
    <mergeCell ref="C219:C220"/>
    <mergeCell ref="A229:A230"/>
    <mergeCell ref="B229:B230"/>
    <mergeCell ref="C229:C230"/>
    <mergeCell ref="A231:A232"/>
    <mergeCell ref="B231:B232"/>
    <mergeCell ref="C231:C232"/>
    <mergeCell ref="A225:A226"/>
    <mergeCell ref="B225:B226"/>
    <mergeCell ref="C225:C226"/>
    <mergeCell ref="A227:A228"/>
    <mergeCell ref="B227:B228"/>
    <mergeCell ref="C227:C228"/>
    <mergeCell ref="A237:A238"/>
    <mergeCell ref="B237:B238"/>
    <mergeCell ref="C237:C238"/>
    <mergeCell ref="A239:A240"/>
    <mergeCell ref="B239:B240"/>
    <mergeCell ref="C239:C240"/>
    <mergeCell ref="A233:A234"/>
    <mergeCell ref="B233:B234"/>
    <mergeCell ref="C233:C234"/>
    <mergeCell ref="A235:A236"/>
    <mergeCell ref="B235:B236"/>
    <mergeCell ref="C235:C236"/>
    <mergeCell ref="A245:A246"/>
    <mergeCell ref="B245:B246"/>
    <mergeCell ref="C245:C246"/>
    <mergeCell ref="A247:A248"/>
    <mergeCell ref="B247:B248"/>
    <mergeCell ref="C247:C248"/>
    <mergeCell ref="A241:A242"/>
    <mergeCell ref="B241:B242"/>
    <mergeCell ref="C241:C242"/>
    <mergeCell ref="A243:A244"/>
    <mergeCell ref="B243:B244"/>
    <mergeCell ref="C243:C244"/>
    <mergeCell ref="A294:A295"/>
    <mergeCell ref="B294:B295"/>
    <mergeCell ref="C294:C295"/>
    <mergeCell ref="A264:A265"/>
    <mergeCell ref="B264:B265"/>
    <mergeCell ref="C264:C265"/>
    <mergeCell ref="A249:A250"/>
    <mergeCell ref="B249:B250"/>
    <mergeCell ref="C249:C250"/>
    <mergeCell ref="A251:A252"/>
    <mergeCell ref="B251:B252"/>
    <mergeCell ref="C251:C252"/>
    <mergeCell ref="A266:A267"/>
    <mergeCell ref="B266:B267"/>
    <mergeCell ref="C266:C267"/>
    <mergeCell ref="A268:A269"/>
    <mergeCell ref="B268:B269"/>
    <mergeCell ref="C268:C269"/>
    <mergeCell ref="A270:A271"/>
    <mergeCell ref="B270:B271"/>
    <mergeCell ref="C270:C271"/>
    <mergeCell ref="A272:A273"/>
    <mergeCell ref="B272:B273"/>
    <mergeCell ref="C272:C273"/>
    <mergeCell ref="A274:A275"/>
    <mergeCell ref="B274:B275"/>
    <mergeCell ref="C274:C275"/>
    <mergeCell ref="A276:A277"/>
    <mergeCell ref="B276:B277"/>
    <mergeCell ref="C276:C277"/>
    <mergeCell ref="A278:A279"/>
    <mergeCell ref="B278:B279"/>
    <mergeCell ref="C278:C279"/>
    <mergeCell ref="A280:A281"/>
    <mergeCell ref="B280:B281"/>
    <mergeCell ref="C280:C281"/>
    <mergeCell ref="A282:A283"/>
    <mergeCell ref="B282:B283"/>
    <mergeCell ref="C282:C283"/>
    <mergeCell ref="A284:A285"/>
    <mergeCell ref="B284:B285"/>
    <mergeCell ref="C284:C285"/>
    <mergeCell ref="A292:A293"/>
    <mergeCell ref="B292:B293"/>
    <mergeCell ref="C292:C293"/>
    <mergeCell ref="A286:A287"/>
    <mergeCell ref="B286:B287"/>
    <mergeCell ref="C286:C287"/>
    <mergeCell ref="A288:A289"/>
    <mergeCell ref="B288:B289"/>
    <mergeCell ref="C288:C289"/>
    <mergeCell ref="A290:A291"/>
    <mergeCell ref="B290:B291"/>
    <mergeCell ref="C290:C291"/>
  </mergeCells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BC195"/>
  <sheetViews>
    <sheetView topLeftCell="A103" zoomScale="59" zoomScaleNormal="85" workbookViewId="0">
      <selection activeCell="G155" sqref="G155:K156"/>
    </sheetView>
  </sheetViews>
  <sheetFormatPr defaultRowHeight="14.5" x14ac:dyDescent="0.35"/>
  <cols>
    <col min="1" max="1" width="54.453125" bestFit="1" customWidth="1"/>
  </cols>
  <sheetData>
    <row r="1" spans="1:55" x14ac:dyDescent="0.35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</row>
    <row r="2" spans="1:55" x14ac:dyDescent="0.35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</row>
    <row r="3" spans="1:55" x14ac:dyDescent="0.35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</row>
    <row r="4" spans="1:55" x14ac:dyDescent="0.35">
      <c r="A4" t="s">
        <v>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</row>
    <row r="5" spans="1:55" x14ac:dyDescent="0.35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AM5" s="2"/>
      <c r="AN5" s="2"/>
      <c r="AO5" s="2"/>
      <c r="AP5" s="2"/>
      <c r="AQ5" s="2"/>
      <c r="AR5" s="2"/>
      <c r="AS5" s="2"/>
      <c r="AT5" s="240" t="s">
        <v>2648</v>
      </c>
      <c r="AU5" s="2"/>
      <c r="AV5" s="2"/>
      <c r="AW5" s="2"/>
      <c r="AX5" s="240" t="s">
        <v>2649</v>
      </c>
    </row>
    <row r="6" spans="1:55" x14ac:dyDescent="0.3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AP6" s="241" t="s">
        <v>2529</v>
      </c>
      <c r="AQ6" s="241" t="s">
        <v>2650</v>
      </c>
      <c r="AR6" s="241" t="s">
        <v>2651</v>
      </c>
      <c r="AS6" s="241" t="s">
        <v>2650</v>
      </c>
      <c r="AT6" s="241" t="s">
        <v>2652</v>
      </c>
      <c r="AU6" s="241" t="s">
        <v>2653</v>
      </c>
      <c r="AV6" s="241" t="s">
        <v>2649</v>
      </c>
      <c r="AW6" s="241" t="s">
        <v>2654</v>
      </c>
      <c r="AX6" s="241" t="s">
        <v>2652</v>
      </c>
    </row>
    <row r="7" spans="1:55" x14ac:dyDescent="0.35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Y7" s="241" t="s">
        <v>2682</v>
      </c>
      <c r="Z7" s="241" t="s">
        <v>2683</v>
      </c>
      <c r="AP7" s="241" t="s">
        <v>2655</v>
      </c>
      <c r="AQ7" s="241" t="s">
        <v>2655</v>
      </c>
      <c r="AR7" s="241" t="s">
        <v>2652</v>
      </c>
      <c r="AS7" s="241" t="s">
        <v>2656</v>
      </c>
      <c r="AT7" s="241" t="s">
        <v>2656</v>
      </c>
      <c r="AU7" s="241" t="s">
        <v>2655</v>
      </c>
      <c r="AV7" s="241" t="s">
        <v>2652</v>
      </c>
      <c r="AW7" s="241" t="s">
        <v>2656</v>
      </c>
      <c r="AX7" s="241" t="s">
        <v>2656</v>
      </c>
      <c r="AZ7" s="241" t="s">
        <v>3666</v>
      </c>
      <c r="BB7" s="241" t="s">
        <v>3692</v>
      </c>
      <c r="BC7" s="241" t="s">
        <v>3693</v>
      </c>
    </row>
    <row r="8" spans="1:55" x14ac:dyDescent="0.35">
      <c r="A8" s="291" t="s">
        <v>131</v>
      </c>
      <c r="B8" s="291" t="s">
        <v>2</v>
      </c>
      <c r="C8" s="291" t="s">
        <v>3</v>
      </c>
      <c r="D8" t="s">
        <v>4</v>
      </c>
      <c r="E8" t="s">
        <v>5</v>
      </c>
      <c r="F8" t="s">
        <v>6</v>
      </c>
      <c r="G8" t="s">
        <v>7</v>
      </c>
      <c r="H8" t="s">
        <v>8</v>
      </c>
      <c r="Y8" s="241" t="s">
        <v>2684</v>
      </c>
      <c r="Z8" s="241" t="s">
        <v>2685</v>
      </c>
      <c r="AM8" s="238">
        <f>SUMIFS($C$10:$C$505, $X$10:$X$505, AN8)</f>
        <v>15504</v>
      </c>
      <c r="AN8" t="s">
        <v>2657</v>
      </c>
      <c r="AO8" t="s">
        <v>2535</v>
      </c>
      <c r="AP8" s="242">
        <f>AQ8+AU8</f>
        <v>12</v>
      </c>
      <c r="AQ8" s="238">
        <f>COUNTIFS($X$10:$X$505, AN8,$B$10:$B$505,"F")</f>
        <v>3</v>
      </c>
      <c r="AR8" s="243">
        <f t="shared" ref="AR8:AR34" si="0">IFERROR(AQ8/AP8,0)</f>
        <v>0.25</v>
      </c>
      <c r="AS8">
        <f>COUNTIFS($X$10:$X$505, AN8,$B$10:$B$505,"F",$Z$10:$Z$505,"Elected")</f>
        <v>2</v>
      </c>
      <c r="AT8" s="244">
        <f>IFERROR(AS8/AP8,0)</f>
        <v>0.16666666666666666</v>
      </c>
      <c r="AU8" s="245">
        <f>COUNTIFS($X$10:$X$505, AN8,$B$10:$B$505,"M")</f>
        <v>9</v>
      </c>
      <c r="AV8" s="243">
        <f>IFERROR(AU8/AP8,0)</f>
        <v>0.75</v>
      </c>
      <c r="AW8">
        <f>COUNTIFS($X$10:$X$505, AN8,$B$10:$B$505,"M",$Z$10:$Z$505,"Elected")</f>
        <v>9</v>
      </c>
      <c r="AX8" s="243">
        <f>IFERROR(AW8/AP8,0)</f>
        <v>0.75</v>
      </c>
      <c r="AZ8">
        <f>AW8+AS8</f>
        <v>11</v>
      </c>
      <c r="BB8">
        <f>AC164</f>
        <v>21</v>
      </c>
      <c r="BC8">
        <f>AD164</f>
        <v>19</v>
      </c>
    </row>
    <row r="9" spans="1:55" ht="15.5" x14ac:dyDescent="0.35">
      <c r="A9" s="291" t="s">
        <v>0</v>
      </c>
      <c r="B9" s="291" t="s">
        <v>0</v>
      </c>
      <c r="C9" s="291" t="s">
        <v>17</v>
      </c>
      <c r="D9" t="s">
        <v>1214</v>
      </c>
      <c r="E9" t="s">
        <v>1215</v>
      </c>
      <c r="F9" t="s">
        <v>1216</v>
      </c>
      <c r="G9" t="s">
        <v>1217</v>
      </c>
      <c r="H9" t="s">
        <v>1218</v>
      </c>
      <c r="X9" s="257" t="s">
        <v>2681</v>
      </c>
      <c r="Y9" s="241" t="s">
        <v>2686</v>
      </c>
      <c r="Z9" s="241" t="s">
        <v>2687</v>
      </c>
      <c r="AB9" t="s">
        <v>2526</v>
      </c>
      <c r="AC9" t="s">
        <v>2525</v>
      </c>
      <c r="AD9" t="s">
        <v>2524</v>
      </c>
      <c r="AE9" t="s">
        <v>2523</v>
      </c>
      <c r="AF9" t="s">
        <v>759</v>
      </c>
      <c r="AG9" t="s">
        <v>2522</v>
      </c>
      <c r="AH9" t="s">
        <v>2521</v>
      </c>
      <c r="AI9" t="s">
        <v>2520</v>
      </c>
      <c r="AJ9" t="s">
        <v>2519</v>
      </c>
      <c r="AK9" t="s">
        <v>2518</v>
      </c>
      <c r="AM9" s="238">
        <f t="shared" ref="AM9:AM34" si="1">SUMIFS($C$10:$C$505, $X$10:$X$505, AN9)</f>
        <v>11668</v>
      </c>
      <c r="AN9" t="s">
        <v>2658</v>
      </c>
      <c r="AO9" t="s">
        <v>2534</v>
      </c>
      <c r="AP9" s="242">
        <f t="shared" ref="AP9:AP27" si="2">AQ9+AU9</f>
        <v>10</v>
      </c>
      <c r="AQ9" s="238">
        <f t="shared" ref="AQ9:AQ34" si="3">COUNTIFS($X$10:$X$505, AN9,$B$10:$B$505,"F")</f>
        <v>3</v>
      </c>
      <c r="AR9" s="243">
        <f t="shared" si="0"/>
        <v>0.3</v>
      </c>
      <c r="AS9">
        <f t="shared" ref="AS9:AS34" si="4">COUNTIFS($X$10:$X$283, AN9,$B$10:$B$283,"F",$Z$10:$Z$283,"Elected")</f>
        <v>2</v>
      </c>
      <c r="AT9" s="244">
        <f t="shared" ref="AT9:AT34" si="5">IFERROR(AS9/AP9,0)</f>
        <v>0.2</v>
      </c>
      <c r="AU9" s="245">
        <f t="shared" ref="AU9:AU34" si="6">COUNTIFS($X$10:$X$505, AN9,$B$10:$B$505,"M")</f>
        <v>7</v>
      </c>
      <c r="AV9" s="243">
        <f t="shared" ref="AV9:AV34" si="7">IFERROR(AU9/AP9,0)</f>
        <v>0.7</v>
      </c>
      <c r="AW9">
        <f t="shared" ref="AW9:AW34" si="8">COUNTIFS($X$10:$X$505, AN9,$B$10:$B$505,"M",$Z$10:$Z$505,"Elected")</f>
        <v>5</v>
      </c>
      <c r="AX9" s="243">
        <f t="shared" ref="AX9:AX34" si="9">IFERROR(AW9/AP9,0)</f>
        <v>0.5</v>
      </c>
      <c r="AZ9">
        <f t="shared" ref="AZ9:AZ35" si="10">AW9+AS9</f>
        <v>7</v>
      </c>
    </row>
    <row r="10" spans="1:55" x14ac:dyDescent="0.35">
      <c r="A10" s="291" t="s">
        <v>1219</v>
      </c>
      <c r="B10" s="291" t="s">
        <v>33</v>
      </c>
      <c r="C10" s="293">
        <v>2057</v>
      </c>
      <c r="D10" s="1">
        <v>-511</v>
      </c>
      <c r="E10" s="1">
        <v>0</v>
      </c>
      <c r="F10" s="1">
        <v>0</v>
      </c>
      <c r="G10" s="1">
        <v>0</v>
      </c>
      <c r="H10" s="1">
        <v>0</v>
      </c>
      <c r="X10" t="str">
        <f>LEFT(MID(A10,FIND("(",A10)+1,LEN(A10)),FIND(")",MID(A10,FIND("(",A10)+1,LEN(A10)))-1)</f>
        <v>FF</v>
      </c>
      <c r="Z10" t="str">
        <f>Y11</f>
        <v>Elected</v>
      </c>
      <c r="AB10">
        <v>6</v>
      </c>
      <c r="AC10" s="238">
        <v>20510</v>
      </c>
      <c r="AD10" s="238">
        <f>AH10+AF10</f>
        <v>11032</v>
      </c>
      <c r="AE10" s="227">
        <f>SUM(AD10/AC10*100)</f>
        <v>53.788395904436861</v>
      </c>
      <c r="AF10">
        <v>215</v>
      </c>
      <c r="AG10" s="227">
        <f>SUM(AF10/AC10*100)</f>
        <v>1.0482691370063384</v>
      </c>
      <c r="AH10" s="238">
        <v>10817</v>
      </c>
      <c r="AI10">
        <v>9</v>
      </c>
      <c r="AJ10">
        <v>4</v>
      </c>
      <c r="AK10" s="227">
        <f>SUM(AJ10/AI10*100)</f>
        <v>44.444444444444443</v>
      </c>
      <c r="AM10" s="238">
        <f t="shared" si="1"/>
        <v>3987</v>
      </c>
      <c r="AN10" t="s">
        <v>2659</v>
      </c>
      <c r="AO10" t="s">
        <v>2536</v>
      </c>
      <c r="AP10" s="242">
        <f t="shared" si="2"/>
        <v>8</v>
      </c>
      <c r="AQ10" s="238">
        <f t="shared" si="3"/>
        <v>3</v>
      </c>
      <c r="AR10" s="243">
        <f t="shared" si="0"/>
        <v>0.375</v>
      </c>
      <c r="AS10">
        <f t="shared" si="4"/>
        <v>1</v>
      </c>
      <c r="AT10" s="244">
        <f t="shared" si="5"/>
        <v>0.125</v>
      </c>
      <c r="AU10" s="245">
        <f t="shared" si="6"/>
        <v>5</v>
      </c>
      <c r="AV10" s="243">
        <f t="shared" si="7"/>
        <v>0.625</v>
      </c>
      <c r="AW10">
        <f t="shared" si="8"/>
        <v>0</v>
      </c>
      <c r="AX10" s="243">
        <f t="shared" si="9"/>
        <v>0</v>
      </c>
      <c r="AZ10">
        <f t="shared" si="10"/>
        <v>1</v>
      </c>
    </row>
    <row r="11" spans="1:55" x14ac:dyDescent="0.35">
      <c r="A11" s="291" t="s">
        <v>0</v>
      </c>
      <c r="B11" s="291" t="s">
        <v>0</v>
      </c>
      <c r="C11" s="293">
        <v>2057</v>
      </c>
      <c r="D11" s="2">
        <v>1546</v>
      </c>
      <c r="E11" s="2">
        <v>1546</v>
      </c>
      <c r="F11" s="2">
        <v>1546</v>
      </c>
      <c r="G11" s="2">
        <v>1546</v>
      </c>
      <c r="H11" s="2">
        <v>1546</v>
      </c>
      <c r="Y11" t="str">
        <f>IF(EXACT(A10,UPPER(A10)),"Elected","Excluded")</f>
        <v>Elected</v>
      </c>
      <c r="AM11" s="238">
        <f t="shared" si="1"/>
        <v>2403</v>
      </c>
      <c r="AN11" t="s">
        <v>2661</v>
      </c>
      <c r="AO11" t="s">
        <v>2727</v>
      </c>
      <c r="AP11" s="242">
        <f t="shared" si="2"/>
        <v>3</v>
      </c>
      <c r="AQ11" s="238">
        <f t="shared" si="3"/>
        <v>1</v>
      </c>
      <c r="AR11" s="243">
        <f t="shared" si="0"/>
        <v>0.33333333333333331</v>
      </c>
      <c r="AS11">
        <f t="shared" si="4"/>
        <v>0</v>
      </c>
      <c r="AT11" s="244">
        <f t="shared" si="5"/>
        <v>0</v>
      </c>
      <c r="AU11" s="245">
        <f t="shared" si="6"/>
        <v>2</v>
      </c>
      <c r="AV11" s="243">
        <f t="shared" si="7"/>
        <v>0.66666666666666663</v>
      </c>
      <c r="AW11">
        <f t="shared" si="8"/>
        <v>2</v>
      </c>
      <c r="AX11" s="243">
        <f t="shared" si="9"/>
        <v>0.66666666666666663</v>
      </c>
      <c r="AZ11">
        <f t="shared" si="10"/>
        <v>2</v>
      </c>
    </row>
    <row r="12" spans="1:55" x14ac:dyDescent="0.35">
      <c r="A12" s="291" t="s">
        <v>1220</v>
      </c>
      <c r="B12" s="291" t="s">
        <v>31</v>
      </c>
      <c r="C12" s="293">
        <v>1208</v>
      </c>
      <c r="D12" s="1">
        <v>233</v>
      </c>
      <c r="E12" s="1">
        <v>258</v>
      </c>
      <c r="F12" s="1">
        <v>-153</v>
      </c>
      <c r="G12" s="1">
        <v>0</v>
      </c>
      <c r="H12" s="1">
        <v>0</v>
      </c>
      <c r="X12" t="str">
        <f t="shared" ref="X12" si="11">LEFT(MID(A12,FIND("(",A12)+1,LEN(A12)),FIND(")",MID(A12,FIND("(",A12)+1,LEN(A12)))-1)</f>
        <v>FF</v>
      </c>
      <c r="Z12" t="str">
        <f>Y13</f>
        <v>Elected</v>
      </c>
      <c r="AC12" t="s">
        <v>3692</v>
      </c>
      <c r="AD12" t="s">
        <v>3693</v>
      </c>
      <c r="AM12" s="238">
        <f t="shared" si="1"/>
        <v>750</v>
      </c>
      <c r="AN12" t="s">
        <v>2663</v>
      </c>
      <c r="AO12" t="s">
        <v>2574</v>
      </c>
      <c r="AP12" s="242">
        <f t="shared" si="2"/>
        <v>2</v>
      </c>
      <c r="AQ12" s="238">
        <f t="shared" si="3"/>
        <v>0</v>
      </c>
      <c r="AR12" s="243">
        <f t="shared" si="0"/>
        <v>0</v>
      </c>
      <c r="AS12">
        <f t="shared" si="4"/>
        <v>0</v>
      </c>
      <c r="AT12" s="244">
        <f t="shared" si="5"/>
        <v>0</v>
      </c>
      <c r="AU12" s="245">
        <f t="shared" si="6"/>
        <v>2</v>
      </c>
      <c r="AV12" s="243">
        <f t="shared" si="7"/>
        <v>1</v>
      </c>
      <c r="AW12">
        <f t="shared" si="8"/>
        <v>0</v>
      </c>
      <c r="AX12" s="243">
        <f t="shared" si="9"/>
        <v>0</v>
      </c>
      <c r="AZ12">
        <f t="shared" si="10"/>
        <v>0</v>
      </c>
    </row>
    <row r="13" spans="1:55" x14ac:dyDescent="0.35">
      <c r="A13" s="291" t="s">
        <v>0</v>
      </c>
      <c r="B13" s="291" t="s">
        <v>0</v>
      </c>
      <c r="C13" s="293">
        <v>1208</v>
      </c>
      <c r="D13" s="2">
        <v>1441</v>
      </c>
      <c r="E13" s="2">
        <v>1699</v>
      </c>
      <c r="F13" s="2">
        <v>1546</v>
      </c>
      <c r="G13" s="2">
        <v>1546</v>
      </c>
      <c r="H13" s="2">
        <v>1546</v>
      </c>
      <c r="Y13" t="str">
        <f t="shared" ref="Y13" si="12">IF(EXACT(A12,UPPER(A12)),"Elected","Excluded")</f>
        <v>Elected</v>
      </c>
      <c r="AC13">
        <v>4</v>
      </c>
      <c r="AD13">
        <v>4</v>
      </c>
      <c r="AM13" s="238">
        <f t="shared" si="1"/>
        <v>1105</v>
      </c>
      <c r="AN13" t="s">
        <v>2689</v>
      </c>
      <c r="AO13" t="s">
        <v>2573</v>
      </c>
      <c r="AP13" s="242">
        <f t="shared" si="2"/>
        <v>3</v>
      </c>
      <c r="AQ13" s="238">
        <f t="shared" si="3"/>
        <v>2</v>
      </c>
      <c r="AR13" s="243">
        <f t="shared" si="0"/>
        <v>0.66666666666666663</v>
      </c>
      <c r="AS13">
        <f t="shared" si="4"/>
        <v>1</v>
      </c>
      <c r="AT13" s="244">
        <f t="shared" si="5"/>
        <v>0.33333333333333331</v>
      </c>
      <c r="AU13" s="245">
        <f t="shared" si="6"/>
        <v>1</v>
      </c>
      <c r="AV13" s="243">
        <f t="shared" si="7"/>
        <v>0.33333333333333331</v>
      </c>
      <c r="AW13">
        <f t="shared" si="8"/>
        <v>0</v>
      </c>
      <c r="AX13" s="243">
        <f t="shared" si="9"/>
        <v>0</v>
      </c>
      <c r="AZ13">
        <f t="shared" si="10"/>
        <v>1</v>
      </c>
    </row>
    <row r="14" spans="1:55" x14ac:dyDescent="0.35">
      <c r="A14" s="291" t="s">
        <v>1221</v>
      </c>
      <c r="B14" s="291" t="s">
        <v>31</v>
      </c>
      <c r="C14" s="293">
        <v>862</v>
      </c>
      <c r="D14" s="1">
        <v>29</v>
      </c>
      <c r="E14" s="1">
        <v>44</v>
      </c>
      <c r="F14" s="1">
        <v>25</v>
      </c>
      <c r="G14" s="1">
        <v>108</v>
      </c>
      <c r="H14" s="1">
        <v>374</v>
      </c>
      <c r="X14" t="str">
        <f t="shared" ref="X14" si="13">LEFT(MID(A14,FIND("(",A14)+1,LEN(A14)),FIND(")",MID(A14,FIND("(",A14)+1,LEN(A14)))-1)</f>
        <v>SF</v>
      </c>
      <c r="Z14" t="str">
        <f t="shared" ref="Z14" si="14">Y15</f>
        <v>Elected</v>
      </c>
      <c r="AM14" s="238">
        <f t="shared" si="1"/>
        <v>354</v>
      </c>
      <c r="AN14" t="s">
        <v>2662</v>
      </c>
      <c r="AO14" t="s">
        <v>2575</v>
      </c>
      <c r="AP14" s="242">
        <f t="shared" si="2"/>
        <v>1</v>
      </c>
      <c r="AQ14" s="238">
        <f t="shared" si="3"/>
        <v>0</v>
      </c>
      <c r="AR14" s="243">
        <f t="shared" si="0"/>
        <v>0</v>
      </c>
      <c r="AS14">
        <f t="shared" si="4"/>
        <v>0</v>
      </c>
      <c r="AT14" s="244">
        <f t="shared" si="5"/>
        <v>0</v>
      </c>
      <c r="AU14" s="245">
        <f t="shared" si="6"/>
        <v>1</v>
      </c>
      <c r="AV14" s="243">
        <f t="shared" si="7"/>
        <v>1</v>
      </c>
      <c r="AW14">
        <f t="shared" si="8"/>
        <v>0</v>
      </c>
      <c r="AX14" s="243">
        <f t="shared" si="9"/>
        <v>0</v>
      </c>
      <c r="AZ14">
        <f t="shared" si="10"/>
        <v>0</v>
      </c>
    </row>
    <row r="15" spans="1:55" x14ac:dyDescent="0.35">
      <c r="A15" s="291" t="s">
        <v>0</v>
      </c>
      <c r="B15" s="291" t="s">
        <v>0</v>
      </c>
      <c r="C15" s="293">
        <v>862</v>
      </c>
      <c r="D15" s="2">
        <v>891</v>
      </c>
      <c r="E15" s="2">
        <v>935</v>
      </c>
      <c r="F15" s="2">
        <v>960</v>
      </c>
      <c r="G15" s="2">
        <v>1068</v>
      </c>
      <c r="H15" s="2">
        <v>1442</v>
      </c>
      <c r="Y15" t="str">
        <f t="shared" ref="Y15" si="15">IF(EXACT(A14,UPPER(A14)),"Elected","Excluded")</f>
        <v>Elected</v>
      </c>
      <c r="AM15" s="238">
        <f t="shared" si="1"/>
        <v>89</v>
      </c>
      <c r="AN15" t="s">
        <v>2660</v>
      </c>
      <c r="AO15" t="s">
        <v>2594</v>
      </c>
      <c r="AP15" s="242">
        <f t="shared" si="2"/>
        <v>1</v>
      </c>
      <c r="AQ15" s="238">
        <f t="shared" si="3"/>
        <v>0</v>
      </c>
      <c r="AR15" s="243">
        <f t="shared" si="0"/>
        <v>0</v>
      </c>
      <c r="AS15">
        <f t="shared" si="4"/>
        <v>0</v>
      </c>
      <c r="AT15" s="244">
        <f t="shared" si="5"/>
        <v>0</v>
      </c>
      <c r="AU15" s="245">
        <f t="shared" si="6"/>
        <v>1</v>
      </c>
      <c r="AV15" s="243">
        <f t="shared" si="7"/>
        <v>1</v>
      </c>
      <c r="AW15">
        <f t="shared" si="8"/>
        <v>0</v>
      </c>
      <c r="AX15" s="243">
        <f t="shared" si="9"/>
        <v>0</v>
      </c>
      <c r="AZ15">
        <f t="shared" si="10"/>
        <v>0</v>
      </c>
    </row>
    <row r="16" spans="1:55" x14ac:dyDescent="0.35">
      <c r="A16" s="291" t="s">
        <v>3135</v>
      </c>
      <c r="B16" s="291" t="s">
        <v>31</v>
      </c>
      <c r="C16" s="293">
        <v>394</v>
      </c>
      <c r="D16" s="1">
        <v>10</v>
      </c>
      <c r="E16" s="1">
        <v>18</v>
      </c>
      <c r="F16" s="1">
        <v>24</v>
      </c>
      <c r="G16" s="1">
        <v>-446</v>
      </c>
      <c r="H16" s="1">
        <v>0</v>
      </c>
      <c r="X16" t="str">
        <f t="shared" ref="X16" si="16">LEFT(MID(A16,FIND("(",A16)+1,LEN(A16)),FIND(")",MID(A16,FIND("(",A16)+1,LEN(A16)))-1)</f>
        <v>GRN</v>
      </c>
      <c r="Z16" t="str">
        <f t="shared" ref="Z16" si="17">Y17</f>
        <v>Excluded</v>
      </c>
      <c r="AM16" s="238">
        <f t="shared" si="1"/>
        <v>0</v>
      </c>
      <c r="AN16" t="s">
        <v>3111</v>
      </c>
      <c r="AO16" t="s">
        <v>2576</v>
      </c>
      <c r="AP16" s="242">
        <f t="shared" si="2"/>
        <v>0</v>
      </c>
      <c r="AQ16" s="238">
        <f t="shared" si="3"/>
        <v>0</v>
      </c>
      <c r="AR16" s="243">
        <f t="shared" si="0"/>
        <v>0</v>
      </c>
      <c r="AS16">
        <f t="shared" si="4"/>
        <v>0</v>
      </c>
      <c r="AT16" s="244">
        <f t="shared" si="5"/>
        <v>0</v>
      </c>
      <c r="AU16" s="245">
        <f t="shared" si="6"/>
        <v>0</v>
      </c>
      <c r="AV16" s="243">
        <f t="shared" si="7"/>
        <v>0</v>
      </c>
      <c r="AW16">
        <f t="shared" si="8"/>
        <v>0</v>
      </c>
      <c r="AX16" s="243">
        <f t="shared" si="9"/>
        <v>0</v>
      </c>
      <c r="AZ16">
        <f t="shared" si="10"/>
        <v>0</v>
      </c>
    </row>
    <row r="17" spans="1:52" x14ac:dyDescent="0.35">
      <c r="A17" s="291" t="s">
        <v>0</v>
      </c>
      <c r="B17" s="291" t="s">
        <v>0</v>
      </c>
      <c r="C17" s="293">
        <v>394</v>
      </c>
      <c r="D17" s="2">
        <v>404</v>
      </c>
      <c r="E17" s="2">
        <v>422</v>
      </c>
      <c r="F17" s="2">
        <v>446</v>
      </c>
      <c r="G17" s="2">
        <v>0</v>
      </c>
      <c r="H17" s="2">
        <v>0</v>
      </c>
      <c r="Y17" t="str">
        <f t="shared" ref="Y17" si="18">IF(EXACT(A16,UPPER(A16)),"Elected","Excluded")</f>
        <v>Excluded</v>
      </c>
      <c r="AM17" s="238">
        <f t="shared" si="1"/>
        <v>0</v>
      </c>
      <c r="AO17" t="s">
        <v>2590</v>
      </c>
      <c r="AP17" s="242">
        <f t="shared" si="2"/>
        <v>0</v>
      </c>
      <c r="AQ17" s="238">
        <f t="shared" si="3"/>
        <v>0</v>
      </c>
      <c r="AR17" s="243">
        <f t="shared" si="0"/>
        <v>0</v>
      </c>
      <c r="AS17">
        <f t="shared" si="4"/>
        <v>0</v>
      </c>
      <c r="AT17" s="244">
        <f t="shared" si="5"/>
        <v>0</v>
      </c>
      <c r="AU17" s="245">
        <f t="shared" si="6"/>
        <v>0</v>
      </c>
      <c r="AV17" s="243">
        <f t="shared" si="7"/>
        <v>0</v>
      </c>
      <c r="AW17">
        <f t="shared" si="8"/>
        <v>0</v>
      </c>
      <c r="AX17" s="243">
        <f t="shared" si="9"/>
        <v>0</v>
      </c>
      <c r="AZ17">
        <f t="shared" si="10"/>
        <v>0</v>
      </c>
    </row>
    <row r="18" spans="1:52" x14ac:dyDescent="0.35">
      <c r="A18" s="291" t="s">
        <v>1222</v>
      </c>
      <c r="B18" s="291" t="s">
        <v>33</v>
      </c>
      <c r="C18" s="293">
        <v>1342</v>
      </c>
      <c r="D18" s="1">
        <v>177</v>
      </c>
      <c r="E18" s="1">
        <v>39</v>
      </c>
      <c r="F18" s="1">
        <v>0</v>
      </c>
      <c r="G18" s="1">
        <v>0</v>
      </c>
      <c r="H18" s="1">
        <v>0</v>
      </c>
      <c r="X18" t="str">
        <f t="shared" ref="X18" si="19">LEFT(MID(A18,FIND("(",A18)+1,LEN(A18)),FIND(")",MID(A18,FIND("(",A18)+1,LEN(A18)))-1)</f>
        <v>FG</v>
      </c>
      <c r="Z18" t="str">
        <f>Y19</f>
        <v>Elected</v>
      </c>
      <c r="AM18" s="238">
        <f t="shared" si="1"/>
        <v>0</v>
      </c>
      <c r="AN18" t="s">
        <v>2671</v>
      </c>
      <c r="AO18" t="s">
        <v>2582</v>
      </c>
      <c r="AP18" s="242">
        <f t="shared" si="2"/>
        <v>0</v>
      </c>
      <c r="AQ18" s="238">
        <f t="shared" si="3"/>
        <v>0</v>
      </c>
      <c r="AR18" s="243">
        <f t="shared" si="0"/>
        <v>0</v>
      </c>
      <c r="AS18">
        <f t="shared" si="4"/>
        <v>0</v>
      </c>
      <c r="AT18" s="244">
        <f t="shared" si="5"/>
        <v>0</v>
      </c>
      <c r="AU18" s="245">
        <f t="shared" si="6"/>
        <v>0</v>
      </c>
      <c r="AV18" s="243">
        <f t="shared" si="7"/>
        <v>0</v>
      </c>
      <c r="AW18">
        <f t="shared" si="8"/>
        <v>0</v>
      </c>
      <c r="AX18" s="243">
        <f t="shared" si="9"/>
        <v>0</v>
      </c>
      <c r="AZ18">
        <f t="shared" si="10"/>
        <v>0</v>
      </c>
    </row>
    <row r="19" spans="1:52" x14ac:dyDescent="0.35">
      <c r="A19" s="291" t="s">
        <v>0</v>
      </c>
      <c r="B19" s="291" t="s">
        <v>0</v>
      </c>
      <c r="C19" s="293">
        <v>1342</v>
      </c>
      <c r="D19" s="2">
        <v>1519</v>
      </c>
      <c r="E19" s="2">
        <v>1558</v>
      </c>
      <c r="F19" s="2">
        <v>1558</v>
      </c>
      <c r="G19" s="2">
        <v>1558</v>
      </c>
      <c r="H19" s="2">
        <v>1558</v>
      </c>
      <c r="Y19" t="str">
        <f t="shared" ref="Y19" si="20">IF(EXACT(A18,UPPER(A18)),"Elected","Excluded")</f>
        <v>Elected</v>
      </c>
      <c r="AM19" s="238">
        <f t="shared" si="1"/>
        <v>309</v>
      </c>
      <c r="AN19" t="s">
        <v>2665</v>
      </c>
      <c r="AO19" t="s">
        <v>2598</v>
      </c>
      <c r="AP19" s="242">
        <f t="shared" si="2"/>
        <v>1</v>
      </c>
      <c r="AQ19" s="238">
        <f t="shared" si="3"/>
        <v>0</v>
      </c>
      <c r="AR19" s="243">
        <f t="shared" si="0"/>
        <v>0</v>
      </c>
      <c r="AS19">
        <f t="shared" si="4"/>
        <v>0</v>
      </c>
      <c r="AT19" s="244">
        <f t="shared" si="5"/>
        <v>0</v>
      </c>
      <c r="AU19" s="245">
        <f t="shared" si="6"/>
        <v>1</v>
      </c>
      <c r="AV19" s="243">
        <f t="shared" si="7"/>
        <v>1</v>
      </c>
      <c r="AW19">
        <f t="shared" si="8"/>
        <v>0</v>
      </c>
      <c r="AX19" s="243">
        <f t="shared" si="9"/>
        <v>0</v>
      </c>
      <c r="AZ19">
        <f t="shared" si="10"/>
        <v>0</v>
      </c>
    </row>
    <row r="20" spans="1:52" x14ac:dyDescent="0.35">
      <c r="A20" s="291" t="s">
        <v>1223</v>
      </c>
      <c r="B20" s="291" t="s">
        <v>31</v>
      </c>
      <c r="C20" s="293">
        <v>814</v>
      </c>
      <c r="D20" s="1">
        <v>46</v>
      </c>
      <c r="E20" s="1">
        <v>61</v>
      </c>
      <c r="F20" s="1">
        <v>62</v>
      </c>
      <c r="G20" s="1">
        <v>173</v>
      </c>
      <c r="H20" s="1">
        <v>61</v>
      </c>
      <c r="X20" t="str">
        <f t="shared" ref="X20" si="21">LEFT(MID(A20,FIND("(",A20)+1,LEN(A20)),FIND(")",MID(A20,FIND("(",A20)+1,LEN(A20)))-1)</f>
        <v>FG</v>
      </c>
      <c r="Z20" t="str">
        <f t="shared" ref="Z20" si="22">Y21</f>
        <v>Excluded</v>
      </c>
      <c r="AM20" s="238">
        <f t="shared" si="1"/>
        <v>0</v>
      </c>
      <c r="AN20" t="s">
        <v>2666</v>
      </c>
      <c r="AO20" t="s">
        <v>2584</v>
      </c>
      <c r="AP20" s="242">
        <f t="shared" si="2"/>
        <v>0</v>
      </c>
      <c r="AQ20" s="238">
        <f t="shared" si="3"/>
        <v>0</v>
      </c>
      <c r="AR20" s="243">
        <f t="shared" si="0"/>
        <v>0</v>
      </c>
      <c r="AS20">
        <f t="shared" si="4"/>
        <v>0</v>
      </c>
      <c r="AT20" s="244">
        <f t="shared" si="5"/>
        <v>0</v>
      </c>
      <c r="AU20" s="245">
        <f t="shared" si="6"/>
        <v>0</v>
      </c>
      <c r="AV20" s="243">
        <f t="shared" si="7"/>
        <v>0</v>
      </c>
      <c r="AW20">
        <f t="shared" si="8"/>
        <v>0</v>
      </c>
      <c r="AX20" s="243">
        <f t="shared" si="9"/>
        <v>0</v>
      </c>
      <c r="AZ20">
        <f t="shared" si="10"/>
        <v>0</v>
      </c>
    </row>
    <row r="21" spans="1:52" x14ac:dyDescent="0.35">
      <c r="A21" s="291" t="s">
        <v>0</v>
      </c>
      <c r="B21" s="291" t="s">
        <v>0</v>
      </c>
      <c r="C21" s="293">
        <v>814</v>
      </c>
      <c r="D21" s="2">
        <v>860</v>
      </c>
      <c r="E21" s="2">
        <v>921</v>
      </c>
      <c r="F21" s="2">
        <v>983</v>
      </c>
      <c r="G21" s="2">
        <v>1156</v>
      </c>
      <c r="H21" s="2">
        <v>1217</v>
      </c>
      <c r="Y21" t="str">
        <f t="shared" ref="Y21" si="23">IF(EXACT(A20,UPPER(A20)),"Elected","Excluded")</f>
        <v>Excluded</v>
      </c>
      <c r="AM21" s="238">
        <f t="shared" si="1"/>
        <v>0</v>
      </c>
      <c r="AN21" t="s">
        <v>2667</v>
      </c>
      <c r="AO21" t="s">
        <v>2577</v>
      </c>
      <c r="AP21" s="242">
        <f t="shared" si="2"/>
        <v>0</v>
      </c>
      <c r="AQ21" s="238">
        <f t="shared" si="3"/>
        <v>0</v>
      </c>
      <c r="AR21" s="243">
        <f t="shared" si="0"/>
        <v>0</v>
      </c>
      <c r="AS21">
        <f t="shared" si="4"/>
        <v>0</v>
      </c>
      <c r="AT21" s="244">
        <f t="shared" si="5"/>
        <v>0</v>
      </c>
      <c r="AU21" s="245">
        <f t="shared" si="6"/>
        <v>0</v>
      </c>
      <c r="AV21" s="243">
        <f t="shared" si="7"/>
        <v>0</v>
      </c>
      <c r="AW21">
        <f t="shared" si="8"/>
        <v>0</v>
      </c>
      <c r="AX21" s="243">
        <f t="shared" si="9"/>
        <v>0</v>
      </c>
      <c r="AZ21">
        <f t="shared" si="10"/>
        <v>0</v>
      </c>
    </row>
    <row r="22" spans="1:52" x14ac:dyDescent="0.35">
      <c r="A22" s="291" t="s">
        <v>1224</v>
      </c>
      <c r="B22" s="291" t="s">
        <v>33</v>
      </c>
      <c r="C22" s="293">
        <v>531</v>
      </c>
      <c r="D22" s="1">
        <v>16</v>
      </c>
      <c r="E22" s="1">
        <v>22</v>
      </c>
      <c r="F22" s="1">
        <v>8</v>
      </c>
      <c r="G22" s="1">
        <v>23</v>
      </c>
      <c r="H22" s="1">
        <v>-600</v>
      </c>
      <c r="X22" t="str">
        <f t="shared" ref="X22" si="24">LEFT(MID(A22,FIND("(",A22)+1,LEN(A22)),FIND(")",MID(A22,FIND("(",A22)+1,LEN(A22)))-1)</f>
        <v>SF</v>
      </c>
      <c r="Z22" t="str">
        <f t="shared" ref="Z22" si="25">Y23</f>
        <v>Excluded</v>
      </c>
      <c r="AM22" s="238">
        <f t="shared" si="1"/>
        <v>0</v>
      </c>
      <c r="AN22" t="s">
        <v>2670</v>
      </c>
      <c r="AO22" t="s">
        <v>2578</v>
      </c>
      <c r="AP22" s="242">
        <f t="shared" si="2"/>
        <v>0</v>
      </c>
      <c r="AQ22" s="238">
        <f t="shared" si="3"/>
        <v>0</v>
      </c>
      <c r="AR22" s="243">
        <f t="shared" si="0"/>
        <v>0</v>
      </c>
      <c r="AS22">
        <f t="shared" si="4"/>
        <v>0</v>
      </c>
      <c r="AT22" s="244">
        <f t="shared" si="5"/>
        <v>0</v>
      </c>
      <c r="AU22" s="245">
        <f t="shared" si="6"/>
        <v>0</v>
      </c>
      <c r="AV22" s="243">
        <f t="shared" si="7"/>
        <v>0</v>
      </c>
      <c r="AW22">
        <f t="shared" si="8"/>
        <v>0</v>
      </c>
      <c r="AX22" s="243">
        <f t="shared" si="9"/>
        <v>0</v>
      </c>
      <c r="AZ22">
        <f t="shared" si="10"/>
        <v>0</v>
      </c>
    </row>
    <row r="23" spans="1:52" x14ac:dyDescent="0.35">
      <c r="A23" s="291" t="s">
        <v>0</v>
      </c>
      <c r="B23" s="291" t="s">
        <v>0</v>
      </c>
      <c r="C23" s="293">
        <v>531</v>
      </c>
      <c r="D23" s="2">
        <v>547</v>
      </c>
      <c r="E23" s="2">
        <v>569</v>
      </c>
      <c r="F23" s="2">
        <v>577</v>
      </c>
      <c r="G23" s="2">
        <v>600</v>
      </c>
      <c r="H23" s="2">
        <v>0</v>
      </c>
      <c r="Y23" t="str">
        <f t="shared" ref="Y23" si="26">IF(EXACT(A22,UPPER(A22)),"Elected","Excluded")</f>
        <v>Excluded</v>
      </c>
      <c r="AM23" s="238">
        <f t="shared" si="1"/>
        <v>0</v>
      </c>
      <c r="AO23" t="s">
        <v>2581</v>
      </c>
      <c r="AP23" s="242">
        <f t="shared" si="2"/>
        <v>0</v>
      </c>
      <c r="AQ23" s="238">
        <f t="shared" si="3"/>
        <v>0</v>
      </c>
      <c r="AR23" s="243">
        <f t="shared" si="0"/>
        <v>0</v>
      </c>
      <c r="AS23">
        <f t="shared" si="4"/>
        <v>0</v>
      </c>
      <c r="AT23" s="244">
        <f t="shared" si="5"/>
        <v>0</v>
      </c>
      <c r="AU23" s="245">
        <f t="shared" si="6"/>
        <v>0</v>
      </c>
      <c r="AV23" s="243">
        <f t="shared" si="7"/>
        <v>0</v>
      </c>
      <c r="AW23">
        <f t="shared" si="8"/>
        <v>0</v>
      </c>
      <c r="AX23" s="243">
        <f t="shared" si="9"/>
        <v>0</v>
      </c>
      <c r="AZ23">
        <f t="shared" si="10"/>
        <v>0</v>
      </c>
    </row>
    <row r="24" spans="1:52" x14ac:dyDescent="0.35">
      <c r="A24" s="291" t="s">
        <v>1225</v>
      </c>
      <c r="B24" s="291" t="s">
        <v>33</v>
      </c>
      <c r="C24" s="293">
        <v>1621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X24" t="str">
        <f t="shared" ref="X24" si="27">LEFT(MID(A24,FIND("(",A24)+1,LEN(A24)),FIND(")",MID(A24,FIND("(",A24)+1,LEN(A24)))-1)</f>
        <v>FG</v>
      </c>
      <c r="Z24" t="str">
        <f t="shared" ref="Z24" si="28">Y25</f>
        <v>Elected</v>
      </c>
      <c r="AM24" s="238">
        <f t="shared" si="1"/>
        <v>0</v>
      </c>
      <c r="AN24" t="s">
        <v>3077</v>
      </c>
      <c r="AO24" t="s">
        <v>2579</v>
      </c>
      <c r="AP24" s="242">
        <f t="shared" si="2"/>
        <v>0</v>
      </c>
      <c r="AQ24" s="238">
        <f t="shared" si="3"/>
        <v>0</v>
      </c>
      <c r="AR24" s="243">
        <f t="shared" si="0"/>
        <v>0</v>
      </c>
      <c r="AS24">
        <f t="shared" si="4"/>
        <v>0</v>
      </c>
      <c r="AT24" s="244">
        <f t="shared" si="5"/>
        <v>0</v>
      </c>
      <c r="AU24" s="245">
        <f t="shared" si="6"/>
        <v>0</v>
      </c>
      <c r="AV24" s="243">
        <f t="shared" si="7"/>
        <v>0</v>
      </c>
      <c r="AW24">
        <f t="shared" si="8"/>
        <v>0</v>
      </c>
      <c r="AX24" s="243">
        <f t="shared" si="9"/>
        <v>0</v>
      </c>
      <c r="AZ24">
        <f t="shared" si="10"/>
        <v>0</v>
      </c>
    </row>
    <row r="25" spans="1:52" x14ac:dyDescent="0.35">
      <c r="A25" s="291" t="s">
        <v>0</v>
      </c>
      <c r="B25" s="291" t="s">
        <v>0</v>
      </c>
      <c r="C25" s="293">
        <v>1621</v>
      </c>
      <c r="D25" s="2">
        <v>1621</v>
      </c>
      <c r="E25" s="2">
        <v>1621</v>
      </c>
      <c r="F25" s="2">
        <v>1621</v>
      </c>
      <c r="G25" s="2">
        <v>1621</v>
      </c>
      <c r="H25" s="2">
        <v>1621</v>
      </c>
      <c r="Y25" t="str">
        <f t="shared" ref="Y25" si="29">IF(EXACT(A24,UPPER(A24)),"Elected","Excluded")</f>
        <v>Elected</v>
      </c>
      <c r="AM25" s="238">
        <f t="shared" si="1"/>
        <v>0</v>
      </c>
      <c r="AN25" t="s">
        <v>2690</v>
      </c>
      <c r="AO25" t="s">
        <v>2585</v>
      </c>
      <c r="AP25" s="242">
        <f t="shared" si="2"/>
        <v>0</v>
      </c>
      <c r="AQ25" s="238">
        <f t="shared" si="3"/>
        <v>0</v>
      </c>
      <c r="AR25" s="243">
        <f t="shared" si="0"/>
        <v>0</v>
      </c>
      <c r="AS25">
        <f t="shared" si="4"/>
        <v>0</v>
      </c>
      <c r="AT25" s="244">
        <f t="shared" si="5"/>
        <v>0</v>
      </c>
      <c r="AU25" s="245">
        <f t="shared" si="6"/>
        <v>0</v>
      </c>
      <c r="AV25" s="243">
        <f t="shared" si="7"/>
        <v>0</v>
      </c>
      <c r="AW25">
        <f t="shared" si="8"/>
        <v>0</v>
      </c>
      <c r="AX25" s="243">
        <f t="shared" si="9"/>
        <v>0</v>
      </c>
      <c r="AZ25">
        <f t="shared" si="10"/>
        <v>0</v>
      </c>
    </row>
    <row r="26" spans="1:52" x14ac:dyDescent="0.35">
      <c r="A26" s="291" t="s">
        <v>1226</v>
      </c>
      <c r="B26" s="291" t="s">
        <v>33</v>
      </c>
      <c r="C26" s="293">
        <v>1988</v>
      </c>
      <c r="D26" s="1">
        <v>0</v>
      </c>
      <c r="E26" s="1">
        <v>-442</v>
      </c>
      <c r="F26" s="1">
        <v>0</v>
      </c>
      <c r="G26" s="1">
        <v>0</v>
      </c>
      <c r="H26" s="1">
        <v>0</v>
      </c>
      <c r="X26" t="str">
        <f t="shared" ref="X26" si="30">LEFT(MID(A26,FIND("(",A26)+1,LEN(A26)),FIND(")",MID(A26,FIND("(",A26)+1,LEN(A26)))-1)</f>
        <v>FF</v>
      </c>
      <c r="Z26" t="str">
        <f t="shared" ref="Z26" si="31">Y27</f>
        <v>Elected</v>
      </c>
      <c r="AM26" s="238">
        <f t="shared" si="1"/>
        <v>0</v>
      </c>
      <c r="AO26" t="s">
        <v>2591</v>
      </c>
      <c r="AP26" s="242">
        <f t="shared" si="2"/>
        <v>0</v>
      </c>
      <c r="AQ26" s="238">
        <f t="shared" si="3"/>
        <v>0</v>
      </c>
      <c r="AR26" s="243">
        <f t="shared" si="0"/>
        <v>0</v>
      </c>
      <c r="AS26">
        <f t="shared" si="4"/>
        <v>0</v>
      </c>
      <c r="AT26" s="244">
        <f t="shared" si="5"/>
        <v>0</v>
      </c>
      <c r="AU26" s="245">
        <f t="shared" si="6"/>
        <v>0</v>
      </c>
      <c r="AV26" s="243">
        <f t="shared" si="7"/>
        <v>0</v>
      </c>
      <c r="AW26">
        <f t="shared" si="8"/>
        <v>0</v>
      </c>
      <c r="AX26" s="243">
        <f t="shared" si="9"/>
        <v>0</v>
      </c>
      <c r="AZ26">
        <f t="shared" si="10"/>
        <v>0</v>
      </c>
    </row>
    <row r="27" spans="1:52" x14ac:dyDescent="0.35">
      <c r="A27" s="291" t="s">
        <v>0</v>
      </c>
      <c r="B27" s="291" t="s">
        <v>0</v>
      </c>
      <c r="C27" s="293">
        <v>1988</v>
      </c>
      <c r="D27" s="2">
        <v>1988</v>
      </c>
      <c r="E27" s="2">
        <v>1546</v>
      </c>
      <c r="F27" s="2">
        <v>1546</v>
      </c>
      <c r="G27" s="2">
        <v>1546</v>
      </c>
      <c r="H27" s="2">
        <v>1546</v>
      </c>
      <c r="Y27" t="str">
        <f t="shared" ref="Y27" si="32">IF(EXACT(A26,UPPER(A26)),"Elected","Excluded")</f>
        <v>Elected</v>
      </c>
      <c r="AM27" s="238">
        <f t="shared" si="1"/>
        <v>603</v>
      </c>
      <c r="AN27" t="s">
        <v>2664</v>
      </c>
      <c r="AO27" t="s">
        <v>2586</v>
      </c>
      <c r="AP27" s="242">
        <f t="shared" si="2"/>
        <v>2</v>
      </c>
      <c r="AQ27" s="238">
        <f t="shared" si="3"/>
        <v>0</v>
      </c>
      <c r="AR27" s="243">
        <f t="shared" si="0"/>
        <v>0</v>
      </c>
      <c r="AS27">
        <f t="shared" si="4"/>
        <v>0</v>
      </c>
      <c r="AT27" s="244">
        <f t="shared" si="5"/>
        <v>0</v>
      </c>
      <c r="AU27" s="245">
        <f t="shared" si="6"/>
        <v>2</v>
      </c>
      <c r="AV27" s="243">
        <f t="shared" si="7"/>
        <v>1</v>
      </c>
      <c r="AW27">
        <f t="shared" si="8"/>
        <v>0</v>
      </c>
      <c r="AX27" s="243">
        <f t="shared" si="9"/>
        <v>0</v>
      </c>
      <c r="AZ27">
        <f t="shared" si="10"/>
        <v>0</v>
      </c>
    </row>
    <row r="28" spans="1:52" x14ac:dyDescent="0.35">
      <c r="A28" s="291" t="s">
        <v>47</v>
      </c>
      <c r="B28" s="291" t="s">
        <v>0</v>
      </c>
      <c r="C28" s="292">
        <v>0</v>
      </c>
      <c r="D28" s="1">
        <f>(D10+D12+D14+D16+D18+D20+D22+D24+D26)*(-1)</f>
        <v>0</v>
      </c>
      <c r="E28" s="1">
        <f t="shared" ref="E28:H28" si="33">(E10+E12+E14+E16+E18+E20+E22+E24+E26)*(-1)</f>
        <v>0</v>
      </c>
      <c r="F28" s="1">
        <f t="shared" si="33"/>
        <v>34</v>
      </c>
      <c r="G28" s="1">
        <f t="shared" si="33"/>
        <v>142</v>
      </c>
      <c r="H28" s="1">
        <f t="shared" si="33"/>
        <v>165</v>
      </c>
      <c r="I28" s="1"/>
      <c r="AM28" s="238">
        <f t="shared" si="1"/>
        <v>0</v>
      </c>
      <c r="AN28" t="s">
        <v>2669</v>
      </c>
      <c r="AO28" t="s">
        <v>2587</v>
      </c>
      <c r="AP28" s="242">
        <f>AQ28+AU28</f>
        <v>0</v>
      </c>
      <c r="AQ28" s="238">
        <f t="shared" si="3"/>
        <v>0</v>
      </c>
      <c r="AR28" s="243">
        <f t="shared" si="0"/>
        <v>0</v>
      </c>
      <c r="AS28">
        <f t="shared" si="4"/>
        <v>0</v>
      </c>
      <c r="AT28" s="244">
        <f t="shared" si="5"/>
        <v>0</v>
      </c>
      <c r="AU28" s="245">
        <f t="shared" si="6"/>
        <v>0</v>
      </c>
      <c r="AV28" s="243">
        <f t="shared" si="7"/>
        <v>0</v>
      </c>
      <c r="AW28">
        <f t="shared" si="8"/>
        <v>0</v>
      </c>
      <c r="AX28" s="243">
        <f t="shared" si="9"/>
        <v>0</v>
      </c>
      <c r="AZ28">
        <f t="shared" si="10"/>
        <v>0</v>
      </c>
    </row>
    <row r="29" spans="1:52" x14ac:dyDescent="0.35">
      <c r="A29" s="291" t="s">
        <v>0</v>
      </c>
      <c r="B29" s="291" t="s">
        <v>0</v>
      </c>
      <c r="C29" s="293">
        <v>0</v>
      </c>
      <c r="D29" s="2">
        <v>0</v>
      </c>
      <c r="E29" s="2">
        <v>0</v>
      </c>
      <c r="F29" s="2">
        <v>34</v>
      </c>
      <c r="G29" s="2">
        <v>176</v>
      </c>
      <c r="H29" s="2">
        <v>341</v>
      </c>
      <c r="AM29" s="238">
        <f t="shared" si="1"/>
        <v>0</v>
      </c>
      <c r="AN29" t="s">
        <v>2931</v>
      </c>
      <c r="AO29" t="s">
        <v>2580</v>
      </c>
      <c r="AP29" s="242">
        <f t="shared" ref="AP29:AP34" si="34">AQ29+AU29</f>
        <v>0</v>
      </c>
      <c r="AQ29" s="238">
        <f t="shared" si="3"/>
        <v>0</v>
      </c>
      <c r="AR29" s="243">
        <f t="shared" si="0"/>
        <v>0</v>
      </c>
      <c r="AS29">
        <f t="shared" si="4"/>
        <v>0</v>
      </c>
      <c r="AT29" s="244">
        <f t="shared" si="5"/>
        <v>0</v>
      </c>
      <c r="AU29" s="245">
        <f t="shared" si="6"/>
        <v>0</v>
      </c>
      <c r="AV29" s="243">
        <f t="shared" si="7"/>
        <v>0</v>
      </c>
      <c r="AW29">
        <f t="shared" si="8"/>
        <v>0</v>
      </c>
      <c r="AX29" s="243">
        <f t="shared" si="9"/>
        <v>0</v>
      </c>
      <c r="AZ29">
        <f t="shared" si="10"/>
        <v>0</v>
      </c>
    </row>
    <row r="30" spans="1:52" x14ac:dyDescent="0.35">
      <c r="A30" t="s">
        <v>48</v>
      </c>
      <c r="B30" t="s">
        <v>0</v>
      </c>
      <c r="C30" s="2">
        <v>10817</v>
      </c>
      <c r="D30" s="2">
        <v>10817</v>
      </c>
      <c r="E30" s="2">
        <v>10817</v>
      </c>
      <c r="F30" s="2">
        <v>10817</v>
      </c>
      <c r="G30" s="2">
        <v>10817</v>
      </c>
      <c r="H30" s="2">
        <v>10817</v>
      </c>
      <c r="AM30" s="238">
        <f t="shared" si="1"/>
        <v>0</v>
      </c>
      <c r="AO30" t="s">
        <v>2592</v>
      </c>
      <c r="AP30" s="242">
        <f t="shared" si="34"/>
        <v>0</v>
      </c>
      <c r="AQ30" s="238">
        <f t="shared" si="3"/>
        <v>0</v>
      </c>
      <c r="AR30" s="243">
        <f t="shared" si="0"/>
        <v>0</v>
      </c>
      <c r="AS30">
        <f t="shared" si="4"/>
        <v>0</v>
      </c>
      <c r="AT30" s="244">
        <f t="shared" si="5"/>
        <v>0</v>
      </c>
      <c r="AU30" s="245">
        <f t="shared" si="6"/>
        <v>0</v>
      </c>
      <c r="AV30" s="243">
        <f t="shared" si="7"/>
        <v>0</v>
      </c>
      <c r="AW30">
        <f t="shared" si="8"/>
        <v>0</v>
      </c>
      <c r="AX30" s="243">
        <f t="shared" si="9"/>
        <v>0</v>
      </c>
      <c r="AZ30">
        <f t="shared" si="10"/>
        <v>0</v>
      </c>
    </row>
    <row r="31" spans="1:52" x14ac:dyDescent="0.35">
      <c r="AM31" s="238">
        <f t="shared" si="1"/>
        <v>0</v>
      </c>
      <c r="AN31" t="s">
        <v>2809</v>
      </c>
      <c r="AO31" t="s">
        <v>2597</v>
      </c>
      <c r="AP31" s="242">
        <f t="shared" si="34"/>
        <v>0</v>
      </c>
      <c r="AQ31" s="238">
        <f t="shared" si="3"/>
        <v>0</v>
      </c>
      <c r="AR31" s="243">
        <f t="shared" si="0"/>
        <v>0</v>
      </c>
      <c r="AS31">
        <f t="shared" si="4"/>
        <v>0</v>
      </c>
      <c r="AT31" s="244">
        <f t="shared" si="5"/>
        <v>0</v>
      </c>
      <c r="AU31" s="245">
        <f t="shared" si="6"/>
        <v>0</v>
      </c>
      <c r="AV31" s="243">
        <f t="shared" si="7"/>
        <v>0</v>
      </c>
      <c r="AW31">
        <f t="shared" si="8"/>
        <v>0</v>
      </c>
      <c r="AX31" s="243">
        <f t="shared" si="9"/>
        <v>0</v>
      </c>
      <c r="AZ31">
        <f t="shared" si="10"/>
        <v>0</v>
      </c>
    </row>
    <row r="32" spans="1:52" x14ac:dyDescent="0.35">
      <c r="AM32" s="238">
        <f t="shared" si="1"/>
        <v>0</v>
      </c>
      <c r="AN32" t="s">
        <v>2668</v>
      </c>
      <c r="AO32" t="s">
        <v>2588</v>
      </c>
      <c r="AP32" s="242">
        <f t="shared" si="34"/>
        <v>0</v>
      </c>
      <c r="AQ32" s="238">
        <f t="shared" si="3"/>
        <v>0</v>
      </c>
      <c r="AR32" s="243">
        <f t="shared" si="0"/>
        <v>0</v>
      </c>
      <c r="AS32">
        <f t="shared" si="4"/>
        <v>0</v>
      </c>
      <c r="AT32" s="244">
        <f t="shared" si="5"/>
        <v>0</v>
      </c>
      <c r="AU32" s="245">
        <f t="shared" si="6"/>
        <v>0</v>
      </c>
      <c r="AV32" s="243">
        <f t="shared" si="7"/>
        <v>0</v>
      </c>
      <c r="AW32">
        <f t="shared" si="8"/>
        <v>0</v>
      </c>
      <c r="AX32" s="243">
        <f t="shared" si="9"/>
        <v>0</v>
      </c>
      <c r="AZ32">
        <f t="shared" si="10"/>
        <v>0</v>
      </c>
    </row>
    <row r="33" spans="1:52" x14ac:dyDescent="0.35">
      <c r="AM33" s="238">
        <f t="shared" si="1"/>
        <v>0</v>
      </c>
      <c r="AN33" t="s">
        <v>2692</v>
      </c>
      <c r="AO33" t="s">
        <v>2589</v>
      </c>
      <c r="AP33" s="242">
        <f t="shared" si="34"/>
        <v>0</v>
      </c>
      <c r="AQ33" s="238">
        <f t="shared" si="3"/>
        <v>0</v>
      </c>
      <c r="AR33" s="243">
        <f t="shared" si="0"/>
        <v>0</v>
      </c>
      <c r="AS33">
        <f t="shared" si="4"/>
        <v>0</v>
      </c>
      <c r="AT33" s="244">
        <f t="shared" si="5"/>
        <v>0</v>
      </c>
      <c r="AU33" s="245">
        <f t="shared" si="6"/>
        <v>0</v>
      </c>
      <c r="AV33" s="243">
        <f t="shared" si="7"/>
        <v>0</v>
      </c>
      <c r="AW33">
        <f t="shared" si="8"/>
        <v>0</v>
      </c>
      <c r="AX33" s="243">
        <f t="shared" si="9"/>
        <v>0</v>
      </c>
      <c r="AZ33">
        <f t="shared" si="10"/>
        <v>0</v>
      </c>
    </row>
    <row r="34" spans="1:52" x14ac:dyDescent="0.35">
      <c r="A34" t="s">
        <v>0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AM34" s="238">
        <f t="shared" si="1"/>
        <v>2900</v>
      </c>
      <c r="AN34" t="s">
        <v>2672</v>
      </c>
      <c r="AO34" t="s">
        <v>2530</v>
      </c>
      <c r="AP34" s="242">
        <f t="shared" si="34"/>
        <v>7</v>
      </c>
      <c r="AQ34" s="238">
        <f t="shared" si="3"/>
        <v>1</v>
      </c>
      <c r="AR34" s="243">
        <f t="shared" si="0"/>
        <v>0.14285714285714285</v>
      </c>
      <c r="AS34">
        <f t="shared" si="4"/>
        <v>0</v>
      </c>
      <c r="AT34" s="244">
        <f t="shared" si="5"/>
        <v>0</v>
      </c>
      <c r="AU34" s="245">
        <f t="shared" si="6"/>
        <v>6</v>
      </c>
      <c r="AV34" s="243">
        <f t="shared" si="7"/>
        <v>0.8571428571428571</v>
      </c>
      <c r="AW34">
        <f t="shared" si="8"/>
        <v>2</v>
      </c>
      <c r="AX34" s="243">
        <f t="shared" si="9"/>
        <v>0.2857142857142857</v>
      </c>
      <c r="AZ34">
        <f t="shared" si="10"/>
        <v>2</v>
      </c>
    </row>
    <row r="35" spans="1:52" x14ac:dyDescent="0.35">
      <c r="A35" t="s">
        <v>0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AM35" s="238">
        <f>SUM(AM8:AM34)</f>
        <v>39672</v>
      </c>
      <c r="AN35" s="238"/>
      <c r="AP35" s="242">
        <f>SUM(AP8:AP34)</f>
        <v>50</v>
      </c>
      <c r="AQ35" s="238">
        <f>SUM(AQ8:AQ34)</f>
        <v>13</v>
      </c>
      <c r="AS35">
        <f>SUM(AS8:AS34)</f>
        <v>6</v>
      </c>
      <c r="AU35" s="245">
        <f>SUM(AU8:AU34)</f>
        <v>37</v>
      </c>
      <c r="AW35">
        <f>SUM(AW8:AW34)</f>
        <v>18</v>
      </c>
      <c r="AZ35">
        <f t="shared" si="10"/>
        <v>24</v>
      </c>
    </row>
    <row r="36" spans="1:52" ht="15" thickBot="1" x14ac:dyDescent="0.4">
      <c r="A36" t="s">
        <v>0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</row>
    <row r="37" spans="1:52" x14ac:dyDescent="0.35">
      <c r="A37" t="s">
        <v>0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AO37" s="246" t="s">
        <v>2673</v>
      </c>
      <c r="AP37" s="247"/>
      <c r="AQ37" s="248">
        <f>AQ35+AU35</f>
        <v>50</v>
      </c>
      <c r="AR37" s="247" t="s">
        <v>2674</v>
      </c>
      <c r="AS37" s="249"/>
      <c r="AT37" s="249"/>
      <c r="AU37" s="246" t="s">
        <v>2675</v>
      </c>
      <c r="AV37" s="247" t="s">
        <v>2676</v>
      </c>
      <c r="AW37" s="250">
        <f>AW35</f>
        <v>18</v>
      </c>
    </row>
    <row r="38" spans="1:52" ht="15" thickBot="1" x14ac:dyDescent="0.4">
      <c r="A38" t="s">
        <v>0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AO38" s="251" t="s">
        <v>2677</v>
      </c>
      <c r="AP38" s="252" t="e">
        <f>LEFT(MID(#REF!,FIND("(",#REF!)+1,LEN(#REF!)),FIND(")",MID(#REF!,FIND("(",#REF!)+1,LEN(#REF!)))-1)</f>
        <v>#REF!</v>
      </c>
      <c r="AQ38" s="252">
        <f>BW8</f>
        <v>0</v>
      </c>
      <c r="AR38" s="252" t="s">
        <v>2678</v>
      </c>
      <c r="AS38" s="253"/>
      <c r="AT38" s="253"/>
      <c r="AU38" s="254"/>
      <c r="AV38" s="241" t="s">
        <v>2679</v>
      </c>
      <c r="AW38" s="255">
        <f>AS35</f>
        <v>6</v>
      </c>
    </row>
    <row r="39" spans="1:52" ht="15" thickBot="1" x14ac:dyDescent="0.4">
      <c r="A39" t="s">
        <v>0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AU39" s="251"/>
      <c r="AV39" s="252" t="s">
        <v>2680</v>
      </c>
      <c r="AW39" s="256">
        <f>SUM(AW37:AW38)</f>
        <v>24</v>
      </c>
    </row>
    <row r="40" spans="1:52" x14ac:dyDescent="0.35">
      <c r="A40" t="s">
        <v>0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</row>
    <row r="41" spans="1:52" x14ac:dyDescent="0.35">
      <c r="A41" s="291" t="s">
        <v>131</v>
      </c>
      <c r="B41" s="291" t="s">
        <v>2</v>
      </c>
      <c r="C41" s="291" t="s">
        <v>3</v>
      </c>
      <c r="D41" t="s">
        <v>4</v>
      </c>
      <c r="E41" t="s">
        <v>5</v>
      </c>
      <c r="F41" t="s">
        <v>6</v>
      </c>
      <c r="G41" t="s">
        <v>7</v>
      </c>
    </row>
    <row r="42" spans="1:52" x14ac:dyDescent="0.35">
      <c r="A42" s="291" t="s">
        <v>0</v>
      </c>
      <c r="B42" s="291" t="s">
        <v>0</v>
      </c>
      <c r="C42" s="291" t="s">
        <v>17</v>
      </c>
      <c r="D42" t="s">
        <v>1227</v>
      </c>
      <c r="E42" t="s">
        <v>1228</v>
      </c>
      <c r="F42" t="s">
        <v>1229</v>
      </c>
      <c r="G42" t="s">
        <v>1230</v>
      </c>
      <c r="AB42" t="s">
        <v>2526</v>
      </c>
      <c r="AC42" t="s">
        <v>2525</v>
      </c>
      <c r="AD42" t="s">
        <v>2524</v>
      </c>
      <c r="AE42" t="s">
        <v>2523</v>
      </c>
      <c r="AF42" t="s">
        <v>759</v>
      </c>
      <c r="AG42" t="s">
        <v>2522</v>
      </c>
      <c r="AH42" t="s">
        <v>2521</v>
      </c>
      <c r="AI42" t="s">
        <v>2520</v>
      </c>
      <c r="AJ42" t="s">
        <v>2519</v>
      </c>
      <c r="AK42" t="s">
        <v>2518</v>
      </c>
    </row>
    <row r="43" spans="1:52" x14ac:dyDescent="0.35">
      <c r="A43" s="291" t="s">
        <v>1231</v>
      </c>
      <c r="B43" s="291" t="s">
        <v>33</v>
      </c>
      <c r="C43" s="293">
        <v>1128</v>
      </c>
      <c r="D43" s="1">
        <v>211</v>
      </c>
      <c r="E43" s="1">
        <v>172</v>
      </c>
      <c r="F43" s="1">
        <v>0</v>
      </c>
      <c r="G43" s="1">
        <v>0</v>
      </c>
      <c r="X43" t="str">
        <f>LEFT(MID(A43,FIND("(",A43)+1,LEN(A43)),FIND(")",MID(A43,FIND("(",A43)+1,LEN(A43)))-1)</f>
        <v>FG</v>
      </c>
      <c r="Z43" t="str">
        <f>Y44</f>
        <v>Elected</v>
      </c>
      <c r="AB43">
        <v>6</v>
      </c>
      <c r="AC43" s="238">
        <v>19995</v>
      </c>
      <c r="AD43" s="238">
        <f>AH43+AF43</f>
        <v>10678</v>
      </c>
      <c r="AE43" s="227">
        <f>SUM(AD43/AC43*100)</f>
        <v>53.403350837709432</v>
      </c>
      <c r="AF43">
        <v>138</v>
      </c>
      <c r="AG43" s="227">
        <f>SUM(AF43/AC43*100)</f>
        <v>0.69017254313578391</v>
      </c>
      <c r="AH43" s="238">
        <v>10540</v>
      </c>
      <c r="AI43">
        <v>9</v>
      </c>
      <c r="AJ43">
        <v>1</v>
      </c>
      <c r="AK43" s="227">
        <f>SUM(AJ43/AI43*100)</f>
        <v>11.111111111111111</v>
      </c>
    </row>
    <row r="44" spans="1:52" x14ac:dyDescent="0.35">
      <c r="A44" s="291" t="s">
        <v>0</v>
      </c>
      <c r="B44" s="291" t="s">
        <v>0</v>
      </c>
      <c r="C44" s="293">
        <v>1128</v>
      </c>
      <c r="D44" s="2">
        <v>1339</v>
      </c>
      <c r="E44" s="2">
        <v>1511</v>
      </c>
      <c r="F44" s="2">
        <v>1511</v>
      </c>
      <c r="G44" s="2">
        <v>1511</v>
      </c>
      <c r="Y44" t="str">
        <f>IF(EXACT(A43,UPPER(A43)),"Elected","Excluded")</f>
        <v>Elected</v>
      </c>
    </row>
    <row r="45" spans="1:52" x14ac:dyDescent="0.35">
      <c r="A45" s="291" t="s">
        <v>3141</v>
      </c>
      <c r="B45" s="291" t="s">
        <v>33</v>
      </c>
      <c r="C45" s="293">
        <v>354</v>
      </c>
      <c r="D45" s="1">
        <v>34</v>
      </c>
      <c r="E45" s="1">
        <v>16</v>
      </c>
      <c r="F45" s="1">
        <v>7</v>
      </c>
      <c r="G45" s="1">
        <v>-411</v>
      </c>
      <c r="X45" t="str">
        <f t="shared" ref="X45" si="35">LEFT(MID(A45,FIND("(",A45)+1,LEN(A45)),FIND(")",MID(A45,FIND("(",A45)+1,LEN(A45)))-1)</f>
        <v>INDI</v>
      </c>
      <c r="Z45" t="str">
        <f>Y46</f>
        <v>Excluded</v>
      </c>
      <c r="AC45" t="s">
        <v>3692</v>
      </c>
      <c r="AD45" t="s">
        <v>3693</v>
      </c>
    </row>
    <row r="46" spans="1:52" x14ac:dyDescent="0.35">
      <c r="A46" s="291" t="s">
        <v>0</v>
      </c>
      <c r="B46" s="291" t="s">
        <v>0</v>
      </c>
      <c r="C46" s="293">
        <v>354</v>
      </c>
      <c r="D46" s="2">
        <v>388</v>
      </c>
      <c r="E46" s="2">
        <v>404</v>
      </c>
      <c r="F46" s="2">
        <v>411</v>
      </c>
      <c r="G46" s="2">
        <v>0</v>
      </c>
      <c r="Y46" t="str">
        <f t="shared" ref="Y46" si="36">IF(EXACT(A45,UPPER(A45)),"Elected","Excluded")</f>
        <v>Excluded</v>
      </c>
      <c r="AC46">
        <v>6</v>
      </c>
      <c r="AD46">
        <v>5</v>
      </c>
    </row>
    <row r="47" spans="1:52" x14ac:dyDescent="0.35">
      <c r="A47" s="291" t="s">
        <v>1232</v>
      </c>
      <c r="B47" s="291" t="s">
        <v>31</v>
      </c>
      <c r="C47" s="293">
        <v>1865</v>
      </c>
      <c r="D47" s="1">
        <v>0</v>
      </c>
      <c r="E47" s="1">
        <v>-359</v>
      </c>
      <c r="F47" s="1">
        <v>0</v>
      </c>
      <c r="G47" s="1">
        <v>0</v>
      </c>
      <c r="X47" t="str">
        <f t="shared" ref="X47" si="37">LEFT(MID(A47,FIND("(",A47)+1,LEN(A47)),FIND(")",MID(A47,FIND("(",A47)+1,LEN(A47)))-1)</f>
        <v>FG</v>
      </c>
      <c r="Z47" t="str">
        <f t="shared" ref="Z47" si="38">Y48</f>
        <v>Elected</v>
      </c>
    </row>
    <row r="48" spans="1:52" x14ac:dyDescent="0.35">
      <c r="A48" s="291" t="s">
        <v>0</v>
      </c>
      <c r="B48" s="291" t="s">
        <v>0</v>
      </c>
      <c r="C48" s="293">
        <v>1865</v>
      </c>
      <c r="D48" s="2">
        <v>1865</v>
      </c>
      <c r="E48" s="2">
        <v>1506</v>
      </c>
      <c r="F48" s="2">
        <v>1506</v>
      </c>
      <c r="G48" s="2">
        <v>1506</v>
      </c>
      <c r="Y48" t="str">
        <f t="shared" ref="Y48" si="39">IF(EXACT(A47,UPPER(A47)),"Elected","Excluded")</f>
        <v>Elected</v>
      </c>
    </row>
    <row r="49" spans="1:26" x14ac:dyDescent="0.35">
      <c r="A49" s="291" t="s">
        <v>1233</v>
      </c>
      <c r="B49" s="291" t="s">
        <v>33</v>
      </c>
      <c r="C49" s="293">
        <v>988</v>
      </c>
      <c r="D49" s="1">
        <v>166</v>
      </c>
      <c r="E49" s="1">
        <v>112</v>
      </c>
      <c r="F49" s="1">
        <v>108</v>
      </c>
      <c r="G49" s="1">
        <v>89</v>
      </c>
      <c r="X49" t="str">
        <f t="shared" ref="X49" si="40">LEFT(MID(A49,FIND("(",A49)+1,LEN(A49)),FIND(")",MID(A49,FIND("(",A49)+1,LEN(A49)))-1)</f>
        <v>FF</v>
      </c>
      <c r="Z49" t="str">
        <f t="shared" ref="Z49" si="41">Y50</f>
        <v>Elected</v>
      </c>
    </row>
    <row r="50" spans="1:26" x14ac:dyDescent="0.35">
      <c r="A50" s="291" t="s">
        <v>0</v>
      </c>
      <c r="B50" s="291" t="s">
        <v>0</v>
      </c>
      <c r="C50" s="293">
        <v>988</v>
      </c>
      <c r="D50" s="2">
        <v>1154</v>
      </c>
      <c r="E50" s="2">
        <v>1266</v>
      </c>
      <c r="F50" s="2">
        <v>1374</v>
      </c>
      <c r="G50" s="2">
        <v>1463</v>
      </c>
      <c r="Y50" t="str">
        <f t="shared" ref="Y50" si="42">IF(EXACT(A49,UPPER(A49)),"Elected","Excluded")</f>
        <v>Elected</v>
      </c>
    </row>
    <row r="51" spans="1:26" x14ac:dyDescent="0.35">
      <c r="A51" s="291" t="s">
        <v>1234</v>
      </c>
      <c r="B51" s="291" t="s">
        <v>33</v>
      </c>
      <c r="C51" s="293">
        <v>235</v>
      </c>
      <c r="D51" s="1">
        <v>9</v>
      </c>
      <c r="E51" s="1">
        <v>16</v>
      </c>
      <c r="F51" s="1">
        <v>0</v>
      </c>
      <c r="G51" s="1">
        <v>-260</v>
      </c>
      <c r="X51" t="str">
        <f t="shared" ref="X51" si="43">LEFT(MID(A51,FIND("(",A51)+1,LEN(A51)),FIND(")",MID(A51,FIND("(",A51)+1,LEN(A51)))-1)</f>
        <v>TIP</v>
      </c>
      <c r="Z51" t="str">
        <f>Y52</f>
        <v>Excluded</v>
      </c>
    </row>
    <row r="52" spans="1:26" x14ac:dyDescent="0.35">
      <c r="A52" s="291" t="s">
        <v>0</v>
      </c>
      <c r="B52" s="291" t="s">
        <v>0</v>
      </c>
      <c r="C52" s="293">
        <v>235</v>
      </c>
      <c r="D52" s="2">
        <v>244</v>
      </c>
      <c r="E52" s="2">
        <v>260</v>
      </c>
      <c r="F52" s="2">
        <v>260</v>
      </c>
      <c r="G52" s="2">
        <v>0</v>
      </c>
      <c r="Y52" t="str">
        <f t="shared" ref="Y52" si="44">IF(EXACT(A51,UPPER(A51)),"Elected","Excluded")</f>
        <v>Excluded</v>
      </c>
    </row>
    <row r="53" spans="1:26" x14ac:dyDescent="0.35">
      <c r="A53" s="291" t="s">
        <v>1235</v>
      </c>
      <c r="B53" s="291" t="s">
        <v>33</v>
      </c>
      <c r="C53" s="293">
        <v>2308</v>
      </c>
      <c r="D53" s="1">
        <v>-802</v>
      </c>
      <c r="E53" s="1">
        <v>0</v>
      </c>
      <c r="F53" s="1">
        <v>0</v>
      </c>
      <c r="G53" s="1">
        <v>0</v>
      </c>
      <c r="X53" t="str">
        <f t="shared" ref="X53" si="45">LEFT(MID(A53,FIND("(",A53)+1,LEN(A53)),FIND(")",MID(A53,FIND("(",A53)+1,LEN(A53)))-1)</f>
        <v>FF</v>
      </c>
      <c r="Z53" t="str">
        <f t="shared" ref="Z53" si="46">Y54</f>
        <v>Elected</v>
      </c>
    </row>
    <row r="54" spans="1:26" x14ac:dyDescent="0.35">
      <c r="A54" s="291" t="s">
        <v>0</v>
      </c>
      <c r="B54" s="291" t="s">
        <v>0</v>
      </c>
      <c r="C54" s="293">
        <v>2308</v>
      </c>
      <c r="D54" s="2">
        <v>1506</v>
      </c>
      <c r="E54" s="2">
        <v>1506</v>
      </c>
      <c r="F54" s="2">
        <v>1506</v>
      </c>
      <c r="G54" s="2">
        <v>1506</v>
      </c>
      <c r="Y54" t="str">
        <f t="shared" ref="Y54" si="47">IF(EXACT(A53,UPPER(A53)),"Elected","Excluded")</f>
        <v>Elected</v>
      </c>
    </row>
    <row r="55" spans="1:26" x14ac:dyDescent="0.35">
      <c r="A55" s="291" t="s">
        <v>1236</v>
      </c>
      <c r="B55" s="291" t="s">
        <v>33</v>
      </c>
      <c r="C55" s="293">
        <v>1020</v>
      </c>
      <c r="D55" s="1">
        <v>62</v>
      </c>
      <c r="E55" s="1">
        <v>19</v>
      </c>
      <c r="F55" s="1">
        <v>13</v>
      </c>
      <c r="G55" s="1">
        <v>58</v>
      </c>
      <c r="X55" t="str">
        <f t="shared" ref="X55" si="48">LEFT(MID(A55,FIND("(",A55)+1,LEN(A55)),FIND(")",MID(A55,FIND("(",A55)+1,LEN(A55)))-1)</f>
        <v>SF</v>
      </c>
      <c r="Z55" t="str">
        <f t="shared" ref="Z55" si="49">Y56</f>
        <v>Excluded</v>
      </c>
    </row>
    <row r="56" spans="1:26" x14ac:dyDescent="0.35">
      <c r="A56" s="291" t="s">
        <v>0</v>
      </c>
      <c r="B56" s="291" t="s">
        <v>0</v>
      </c>
      <c r="C56" s="293">
        <v>1020</v>
      </c>
      <c r="D56" s="2">
        <v>1082</v>
      </c>
      <c r="E56" s="2">
        <v>1101</v>
      </c>
      <c r="F56" s="2">
        <v>1114</v>
      </c>
      <c r="G56" s="2">
        <v>1172</v>
      </c>
      <c r="Y56" t="str">
        <f t="shared" ref="Y56" si="50">IF(EXACT(A55,UPPER(A55)),"Elected","Excluded")</f>
        <v>Excluded</v>
      </c>
    </row>
    <row r="57" spans="1:26" x14ac:dyDescent="0.35">
      <c r="A57" s="291" t="s">
        <v>1237</v>
      </c>
      <c r="B57" s="291" t="s">
        <v>33</v>
      </c>
      <c r="C57" s="293">
        <v>1489</v>
      </c>
      <c r="D57" s="1">
        <v>189</v>
      </c>
      <c r="E57" s="1">
        <v>0</v>
      </c>
      <c r="F57" s="1">
        <v>-172</v>
      </c>
      <c r="G57" s="1">
        <v>0</v>
      </c>
      <c r="X57" t="str">
        <f t="shared" ref="X57" si="51">LEFT(MID(A57,FIND("(",A57)+1,LEN(A57)),FIND(")",MID(A57,FIND("(",A57)+1,LEN(A57)))-1)</f>
        <v>FF</v>
      </c>
      <c r="Z57" t="str">
        <f t="shared" ref="Z57" si="52">Y58</f>
        <v>Elected</v>
      </c>
    </row>
    <row r="58" spans="1:26" x14ac:dyDescent="0.35">
      <c r="A58" s="291" t="s">
        <v>0</v>
      </c>
      <c r="B58" s="291" t="s">
        <v>0</v>
      </c>
      <c r="C58" s="293">
        <v>1489</v>
      </c>
      <c r="D58" s="2">
        <v>1678</v>
      </c>
      <c r="E58" s="2">
        <v>1678</v>
      </c>
      <c r="F58" s="2">
        <v>1506</v>
      </c>
      <c r="G58" s="2">
        <v>1506</v>
      </c>
      <c r="Y58" t="str">
        <f t="shared" ref="Y58" si="53">IF(EXACT(A57,UPPER(A57)),"Elected","Excluded")</f>
        <v>Elected</v>
      </c>
    </row>
    <row r="59" spans="1:26" x14ac:dyDescent="0.35">
      <c r="A59" s="291" t="s">
        <v>3142</v>
      </c>
      <c r="B59" s="291" t="s">
        <v>33</v>
      </c>
      <c r="C59" s="293">
        <v>1153</v>
      </c>
      <c r="D59" s="1">
        <v>131</v>
      </c>
      <c r="E59" s="1">
        <v>24</v>
      </c>
      <c r="F59" s="1">
        <v>24</v>
      </c>
      <c r="G59" s="1">
        <v>322</v>
      </c>
      <c r="X59" t="str">
        <f t="shared" ref="X59" si="54">LEFT(MID(A59,FIND("(",A59)+1,LEN(A59)),FIND(")",MID(A59,FIND("(",A59)+1,LEN(A59)))-1)</f>
        <v>NON-P</v>
      </c>
      <c r="Z59" t="str">
        <f t="shared" ref="Z59" si="55">Y60</f>
        <v>Elected</v>
      </c>
    </row>
    <row r="60" spans="1:26" x14ac:dyDescent="0.35">
      <c r="A60" s="291" t="s">
        <v>0</v>
      </c>
      <c r="B60" s="291" t="s">
        <v>0</v>
      </c>
      <c r="C60" s="293">
        <v>1153</v>
      </c>
      <c r="D60" s="2">
        <v>1284</v>
      </c>
      <c r="E60" s="2">
        <v>1308</v>
      </c>
      <c r="F60" s="2">
        <v>1332</v>
      </c>
      <c r="G60" s="2">
        <v>1654</v>
      </c>
      <c r="Y60" t="str">
        <f t="shared" ref="Y60" si="56">IF(EXACT(A59,UPPER(A59)),"Elected","Excluded")</f>
        <v>Elected</v>
      </c>
    </row>
    <row r="61" spans="1:26" x14ac:dyDescent="0.35">
      <c r="A61" s="291" t="s">
        <v>47</v>
      </c>
      <c r="B61" s="291" t="s">
        <v>0</v>
      </c>
      <c r="C61" s="292">
        <v>0</v>
      </c>
      <c r="D61" s="1">
        <f>(D43+D45+D47+D49+D51+D53+D55+D57+D59)*(-1)</f>
        <v>0</v>
      </c>
      <c r="E61" s="1">
        <f t="shared" ref="E61:G61" si="57">(E43+E45+E47+E49+E51+E53+E55+E57+E59)*(-1)</f>
        <v>0</v>
      </c>
      <c r="F61" s="1">
        <f t="shared" si="57"/>
        <v>20</v>
      </c>
      <c r="G61" s="1">
        <f t="shared" si="57"/>
        <v>202</v>
      </c>
    </row>
    <row r="62" spans="1:26" x14ac:dyDescent="0.35">
      <c r="A62" s="291" t="s">
        <v>0</v>
      </c>
      <c r="B62" s="291" t="s">
        <v>0</v>
      </c>
      <c r="C62" s="293">
        <v>0</v>
      </c>
      <c r="D62" s="2">
        <v>0</v>
      </c>
      <c r="E62" s="2">
        <v>0</v>
      </c>
      <c r="F62" s="1">
        <v>20</v>
      </c>
      <c r="G62" s="1">
        <v>222</v>
      </c>
    </row>
    <row r="63" spans="1:26" x14ac:dyDescent="0.35">
      <c r="A63" t="s">
        <v>48</v>
      </c>
      <c r="B63" t="s">
        <v>0</v>
      </c>
      <c r="C63" s="2">
        <v>10540</v>
      </c>
      <c r="D63" s="2">
        <v>10540</v>
      </c>
      <c r="E63" s="2">
        <v>10540</v>
      </c>
      <c r="F63" s="2">
        <v>10540</v>
      </c>
      <c r="G63" s="2">
        <v>10540</v>
      </c>
    </row>
    <row r="67" spans="1:37" x14ac:dyDescent="0.3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</row>
    <row r="68" spans="1:37" x14ac:dyDescent="0.3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</row>
    <row r="69" spans="1:37" x14ac:dyDescent="0.3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</row>
    <row r="70" spans="1:37" x14ac:dyDescent="0.3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</row>
    <row r="71" spans="1:37" x14ac:dyDescent="0.3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</row>
    <row r="72" spans="1:37" x14ac:dyDescent="0.3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</row>
    <row r="73" spans="1:37" x14ac:dyDescent="0.3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</row>
    <row r="74" spans="1:37" x14ac:dyDescent="0.35">
      <c r="A74" s="291" t="s">
        <v>931</v>
      </c>
      <c r="B74" s="291" t="s">
        <v>2</v>
      </c>
      <c r="C74" s="291" t="s">
        <v>3</v>
      </c>
      <c r="D74" t="s">
        <v>4</v>
      </c>
      <c r="E74" t="s">
        <v>5</v>
      </c>
      <c r="F74" t="s">
        <v>6</v>
      </c>
      <c r="G74" t="s">
        <v>7</v>
      </c>
      <c r="H74" t="s">
        <v>8</v>
      </c>
      <c r="I74" t="s">
        <v>9</v>
      </c>
      <c r="J74" t="s">
        <v>10</v>
      </c>
      <c r="K74" t="s">
        <v>11</v>
      </c>
      <c r="L74" t="s">
        <v>12</v>
      </c>
      <c r="M74" t="s">
        <v>13</v>
      </c>
      <c r="N74" t="s">
        <v>14</v>
      </c>
      <c r="O74" t="s">
        <v>15</v>
      </c>
      <c r="P74" t="s">
        <v>16</v>
      </c>
      <c r="Q74" t="s">
        <v>603</v>
      </c>
    </row>
    <row r="75" spans="1:37" x14ac:dyDescent="0.35">
      <c r="A75" s="291" t="s">
        <v>0</v>
      </c>
      <c r="B75" s="291" t="s">
        <v>0</v>
      </c>
      <c r="C75" s="291" t="s">
        <v>17</v>
      </c>
      <c r="D75" t="s">
        <v>1238</v>
      </c>
      <c r="E75" t="s">
        <v>1239</v>
      </c>
      <c r="F75" t="s">
        <v>1240</v>
      </c>
      <c r="G75" t="s">
        <v>1241</v>
      </c>
      <c r="H75" t="s">
        <v>1242</v>
      </c>
      <c r="I75" t="s">
        <v>1243</v>
      </c>
      <c r="J75" t="s">
        <v>1244</v>
      </c>
      <c r="K75" t="s">
        <v>1245</v>
      </c>
      <c r="L75" t="s">
        <v>1246</v>
      </c>
      <c r="M75" t="s">
        <v>1247</v>
      </c>
      <c r="N75" t="s">
        <v>1248</v>
      </c>
      <c r="O75" t="s">
        <v>1249</v>
      </c>
      <c r="P75" t="s">
        <v>1250</v>
      </c>
      <c r="Q75" t="s">
        <v>1251</v>
      </c>
      <c r="AB75" t="s">
        <v>2526</v>
      </c>
      <c r="AC75" t="s">
        <v>2525</v>
      </c>
      <c r="AD75" t="s">
        <v>2524</v>
      </c>
      <c r="AE75" t="s">
        <v>2523</v>
      </c>
      <c r="AF75" t="s">
        <v>759</v>
      </c>
      <c r="AG75" t="s">
        <v>2522</v>
      </c>
      <c r="AH75" t="s">
        <v>2521</v>
      </c>
      <c r="AI75" t="s">
        <v>2520</v>
      </c>
      <c r="AJ75" t="s">
        <v>2519</v>
      </c>
      <c r="AK75" t="s">
        <v>2518</v>
      </c>
    </row>
    <row r="76" spans="1:37" x14ac:dyDescent="0.35">
      <c r="A76" s="291" t="s">
        <v>3143</v>
      </c>
      <c r="B76" s="291" t="s">
        <v>31</v>
      </c>
      <c r="C76" s="293">
        <v>323</v>
      </c>
      <c r="D76" s="1">
        <v>4</v>
      </c>
      <c r="E76" s="1">
        <v>1</v>
      </c>
      <c r="F76" s="1">
        <v>1</v>
      </c>
      <c r="G76" s="1">
        <v>12</v>
      </c>
      <c r="H76" s="1">
        <v>5</v>
      </c>
      <c r="I76" s="1">
        <v>4</v>
      </c>
      <c r="J76" s="1">
        <v>11</v>
      </c>
      <c r="K76" s="1">
        <v>12</v>
      </c>
      <c r="L76" s="1">
        <v>17</v>
      </c>
      <c r="M76" s="1">
        <v>1</v>
      </c>
      <c r="N76" s="1">
        <v>22</v>
      </c>
      <c r="O76" s="1">
        <v>-413</v>
      </c>
      <c r="P76" s="1">
        <v>0</v>
      </c>
      <c r="Q76" s="1">
        <v>0</v>
      </c>
      <c r="X76" t="str">
        <f>LEFT(MID(A76,FIND("(",A76)+1,LEN(A76)),FIND(")",MID(A76,FIND("(",A76)+1,LEN(A76)))-1)</f>
        <v>NON-P</v>
      </c>
      <c r="Z76" t="str">
        <f>Y77</f>
        <v>Excluded</v>
      </c>
      <c r="AB76">
        <v>7</v>
      </c>
      <c r="AC76" s="238">
        <v>20706</v>
      </c>
      <c r="AD76" s="238">
        <f>AH76+AF76</f>
        <v>9909</v>
      </c>
      <c r="AE76" s="227">
        <f>SUM(AD76/AC76*100)</f>
        <v>47.855694001738627</v>
      </c>
      <c r="AF76">
        <v>128</v>
      </c>
      <c r="AG76" s="227">
        <f>SUM(AF76/AC76*100)</f>
        <v>0.61817830580508071</v>
      </c>
      <c r="AH76" s="238">
        <v>9781</v>
      </c>
      <c r="AI76">
        <v>20</v>
      </c>
      <c r="AJ76">
        <v>4</v>
      </c>
      <c r="AK76" s="227">
        <f>SUM(AJ76/AI76*100)</f>
        <v>20</v>
      </c>
    </row>
    <row r="77" spans="1:37" x14ac:dyDescent="0.35">
      <c r="A77" s="291" t="s">
        <v>0</v>
      </c>
      <c r="B77" s="291" t="s">
        <v>0</v>
      </c>
      <c r="C77" s="293">
        <v>323</v>
      </c>
      <c r="D77" s="2">
        <v>327</v>
      </c>
      <c r="E77" s="2">
        <v>328</v>
      </c>
      <c r="F77" s="2">
        <v>329</v>
      </c>
      <c r="G77" s="2">
        <v>341</v>
      </c>
      <c r="H77" s="2">
        <v>346</v>
      </c>
      <c r="I77" s="2">
        <v>350</v>
      </c>
      <c r="J77" s="2">
        <v>361</v>
      </c>
      <c r="K77" s="2">
        <v>373</v>
      </c>
      <c r="L77" s="2">
        <v>390</v>
      </c>
      <c r="M77" s="2">
        <v>391</v>
      </c>
      <c r="N77" s="2">
        <v>413</v>
      </c>
      <c r="O77" s="2">
        <v>0</v>
      </c>
      <c r="P77" s="2">
        <v>0</v>
      </c>
      <c r="Q77" s="2">
        <v>0</v>
      </c>
      <c r="Y77" t="str">
        <f>IF(EXACT(A76,UPPER(A76)),"Elected","Excluded")</f>
        <v>Excluded</v>
      </c>
    </row>
    <row r="78" spans="1:37" x14ac:dyDescent="0.35">
      <c r="A78" s="291" t="s">
        <v>3144</v>
      </c>
      <c r="B78" s="291" t="s">
        <v>33</v>
      </c>
      <c r="C78" s="293">
        <v>65</v>
      </c>
      <c r="D78" s="1">
        <v>1</v>
      </c>
      <c r="E78" s="1">
        <v>1</v>
      </c>
      <c r="F78" s="1">
        <v>0</v>
      </c>
      <c r="G78" s="1">
        <v>-67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X78" t="str">
        <f t="shared" ref="X78" si="58">LEFT(MID(A78,FIND("(",A78)+1,LEN(A78)),FIND(")",MID(A78,FIND("(",A78)+1,LEN(A78)))-1)</f>
        <v>NON-P</v>
      </c>
      <c r="Z78" t="str">
        <f>Y79</f>
        <v>Excluded</v>
      </c>
      <c r="AC78" t="s">
        <v>3692</v>
      </c>
      <c r="AD78" t="s">
        <v>3693</v>
      </c>
    </row>
    <row r="79" spans="1:37" x14ac:dyDescent="0.35">
      <c r="A79" s="291" t="s">
        <v>0</v>
      </c>
      <c r="B79" s="291" t="s">
        <v>0</v>
      </c>
      <c r="C79" s="293">
        <v>65</v>
      </c>
      <c r="D79" s="2">
        <v>66</v>
      </c>
      <c r="E79" s="2">
        <v>67</v>
      </c>
      <c r="F79" s="2">
        <v>67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Y79" t="str">
        <f t="shared" ref="Y79" si="59">IF(EXACT(A78,UPPER(A78)),"Elected","Excluded")</f>
        <v>Excluded</v>
      </c>
      <c r="AC79">
        <v>7</v>
      </c>
      <c r="AD79">
        <v>6</v>
      </c>
    </row>
    <row r="80" spans="1:37" x14ac:dyDescent="0.35">
      <c r="A80" s="291" t="s">
        <v>1252</v>
      </c>
      <c r="B80" s="291" t="s">
        <v>33</v>
      </c>
      <c r="C80" s="293">
        <v>369</v>
      </c>
      <c r="D80" s="1">
        <v>6</v>
      </c>
      <c r="E80" s="1">
        <v>2</v>
      </c>
      <c r="F80" s="1">
        <v>1</v>
      </c>
      <c r="G80" s="1">
        <v>4</v>
      </c>
      <c r="H80" s="1">
        <v>4</v>
      </c>
      <c r="I80" s="1">
        <v>42</v>
      </c>
      <c r="J80" s="1">
        <v>4</v>
      </c>
      <c r="K80" s="1">
        <v>157</v>
      </c>
      <c r="L80" s="1">
        <v>14</v>
      </c>
      <c r="M80" s="1">
        <v>0</v>
      </c>
      <c r="N80" s="1">
        <v>23</v>
      </c>
      <c r="O80" s="1">
        <v>43</v>
      </c>
      <c r="P80" s="1">
        <v>18</v>
      </c>
      <c r="Q80" s="1">
        <v>-687</v>
      </c>
      <c r="X80" t="str">
        <f t="shared" ref="X80" si="60">LEFT(MID(A80,FIND("(",A80)+1,LEN(A80)),FIND(")",MID(A80,FIND("(",A80)+1,LEN(A80)))-1)</f>
        <v>SF</v>
      </c>
      <c r="Z80" t="str">
        <f t="shared" ref="Z80" si="61">Y81</f>
        <v>Excluded</v>
      </c>
    </row>
    <row r="81" spans="1:26" x14ac:dyDescent="0.35">
      <c r="A81" s="291" t="s">
        <v>0</v>
      </c>
      <c r="B81" s="291" t="s">
        <v>0</v>
      </c>
      <c r="C81" s="293">
        <v>369</v>
      </c>
      <c r="D81" s="2">
        <v>375</v>
      </c>
      <c r="E81" s="2">
        <v>377</v>
      </c>
      <c r="F81" s="2">
        <v>378</v>
      </c>
      <c r="G81" s="2">
        <v>382</v>
      </c>
      <c r="H81" s="2">
        <v>386</v>
      </c>
      <c r="I81" s="2">
        <v>428</v>
      </c>
      <c r="J81" s="2">
        <v>432</v>
      </c>
      <c r="K81" s="2">
        <v>589</v>
      </c>
      <c r="L81" s="2">
        <v>603</v>
      </c>
      <c r="M81" s="2">
        <v>603</v>
      </c>
      <c r="N81" s="2">
        <v>626</v>
      </c>
      <c r="O81" s="2">
        <v>669</v>
      </c>
      <c r="P81" s="2">
        <v>687</v>
      </c>
      <c r="Q81" s="2">
        <v>0</v>
      </c>
      <c r="Y81" t="str">
        <f t="shared" ref="Y81" si="62">IF(EXACT(A80,UPPER(A80)),"Elected","Excluded")</f>
        <v>Excluded</v>
      </c>
    </row>
    <row r="82" spans="1:26" x14ac:dyDescent="0.35">
      <c r="A82" s="291" t="s">
        <v>1253</v>
      </c>
      <c r="B82" s="291" t="s">
        <v>33</v>
      </c>
      <c r="C82" s="293">
        <v>488</v>
      </c>
      <c r="D82" s="1">
        <v>16</v>
      </c>
      <c r="E82" s="1">
        <v>2</v>
      </c>
      <c r="F82" s="1">
        <v>0</v>
      </c>
      <c r="G82" s="1">
        <v>1</v>
      </c>
      <c r="H82" s="1">
        <v>1</v>
      </c>
      <c r="I82" s="1">
        <v>1</v>
      </c>
      <c r="J82" s="1">
        <v>22</v>
      </c>
      <c r="K82" s="1">
        <v>3</v>
      </c>
      <c r="L82" s="1">
        <v>25</v>
      </c>
      <c r="M82" s="1">
        <v>0</v>
      </c>
      <c r="N82" s="1">
        <v>10</v>
      </c>
      <c r="O82" s="1">
        <v>34</v>
      </c>
      <c r="P82" s="1">
        <v>-603</v>
      </c>
      <c r="Q82" s="1">
        <v>0</v>
      </c>
      <c r="X82" t="str">
        <f t="shared" ref="X82" si="63">LEFT(MID(A82,FIND("(",A82)+1,LEN(A82)),FIND(")",MID(A82,FIND("(",A82)+1,LEN(A82)))-1)</f>
        <v>FG</v>
      </c>
      <c r="Z82" t="str">
        <f t="shared" ref="Z82" si="64">Y83</f>
        <v>Excluded</v>
      </c>
    </row>
    <row r="83" spans="1:26" x14ac:dyDescent="0.35">
      <c r="A83" s="291" t="s">
        <v>0</v>
      </c>
      <c r="B83" s="291" t="s">
        <v>0</v>
      </c>
      <c r="C83" s="293">
        <v>488</v>
      </c>
      <c r="D83" s="2">
        <v>504</v>
      </c>
      <c r="E83" s="2">
        <v>506</v>
      </c>
      <c r="F83" s="2">
        <v>506</v>
      </c>
      <c r="G83" s="2">
        <v>507</v>
      </c>
      <c r="H83" s="2">
        <v>508</v>
      </c>
      <c r="I83" s="2">
        <v>509</v>
      </c>
      <c r="J83" s="2">
        <v>531</v>
      </c>
      <c r="K83" s="2">
        <v>534</v>
      </c>
      <c r="L83" s="2">
        <v>559</v>
      </c>
      <c r="M83" s="2">
        <v>559</v>
      </c>
      <c r="N83" s="2">
        <v>569</v>
      </c>
      <c r="O83" s="2">
        <v>603</v>
      </c>
      <c r="P83" s="2">
        <v>0</v>
      </c>
      <c r="Q83" s="2">
        <v>0</v>
      </c>
      <c r="Y83" t="str">
        <f t="shared" ref="Y83" si="65">IF(EXACT(A82,UPPER(A82)),"Elected","Excluded")</f>
        <v>Excluded</v>
      </c>
    </row>
    <row r="84" spans="1:26" x14ac:dyDescent="0.35">
      <c r="A84" s="291" t="s">
        <v>3138</v>
      </c>
      <c r="B84" s="291" t="s">
        <v>31</v>
      </c>
      <c r="C84" s="293">
        <v>292</v>
      </c>
      <c r="D84" s="1">
        <v>6</v>
      </c>
      <c r="E84" s="1">
        <v>0</v>
      </c>
      <c r="F84" s="1">
        <v>0</v>
      </c>
      <c r="G84" s="1">
        <v>0</v>
      </c>
      <c r="H84" s="1">
        <v>2</v>
      </c>
      <c r="I84" s="1">
        <v>2</v>
      </c>
      <c r="J84" s="1">
        <v>11</v>
      </c>
      <c r="K84" s="1">
        <v>13</v>
      </c>
      <c r="L84" s="1">
        <v>-326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X84" t="str">
        <f t="shared" ref="X84" si="66">LEFT(MID(A84,FIND("(",A84)+1,LEN(A84)),FIND(")",MID(A84,FIND("(",A84)+1,LEN(A84)))-1)</f>
        <v>LAB</v>
      </c>
      <c r="Z84" t="str">
        <f>Y85</f>
        <v>Excluded</v>
      </c>
    </row>
    <row r="85" spans="1:26" x14ac:dyDescent="0.35">
      <c r="A85" s="291" t="s">
        <v>0</v>
      </c>
      <c r="B85" s="291" t="s">
        <v>0</v>
      </c>
      <c r="C85" s="293">
        <v>292</v>
      </c>
      <c r="D85" s="2">
        <v>298</v>
      </c>
      <c r="E85" s="2">
        <v>298</v>
      </c>
      <c r="F85" s="2">
        <v>298</v>
      </c>
      <c r="G85" s="2">
        <v>298</v>
      </c>
      <c r="H85" s="2">
        <v>300</v>
      </c>
      <c r="I85" s="2">
        <v>302</v>
      </c>
      <c r="J85" s="2">
        <v>313</v>
      </c>
      <c r="K85" s="2">
        <v>326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Y85" t="str">
        <f t="shared" ref="Y85" si="67">IF(EXACT(A84,UPPER(A84)),"Elected","Excluded")</f>
        <v>Excluded</v>
      </c>
    </row>
    <row r="86" spans="1:26" x14ac:dyDescent="0.35">
      <c r="A86" s="291" t="s">
        <v>1254</v>
      </c>
      <c r="B86" s="291" t="s">
        <v>33</v>
      </c>
      <c r="C86" s="293">
        <v>697</v>
      </c>
      <c r="D86" s="1">
        <v>24</v>
      </c>
      <c r="E86" s="1">
        <v>0</v>
      </c>
      <c r="F86" s="1">
        <v>3</v>
      </c>
      <c r="G86" s="1">
        <v>4</v>
      </c>
      <c r="H86" s="1">
        <v>3</v>
      </c>
      <c r="I86" s="1">
        <v>0</v>
      </c>
      <c r="J86" s="1">
        <v>7</v>
      </c>
      <c r="K86" s="1">
        <v>4</v>
      </c>
      <c r="L86" s="1">
        <v>28</v>
      </c>
      <c r="M86" s="1">
        <v>2</v>
      </c>
      <c r="N86" s="1">
        <v>10</v>
      </c>
      <c r="O86" s="1">
        <v>39</v>
      </c>
      <c r="P86" s="1">
        <v>199</v>
      </c>
      <c r="Q86" s="1">
        <v>58</v>
      </c>
      <c r="X86" t="str">
        <f t="shared" ref="X86" si="68">LEFT(MID(A86,FIND("(",A86)+1,LEN(A86)),FIND(")",MID(A86,FIND("(",A86)+1,LEN(A86)))-1)</f>
        <v>FF</v>
      </c>
      <c r="Z86" t="str">
        <f t="shared" ref="Z86" si="69">Y87</f>
        <v>Elected</v>
      </c>
    </row>
    <row r="87" spans="1:26" x14ac:dyDescent="0.35">
      <c r="A87" s="291" t="s">
        <v>0</v>
      </c>
      <c r="B87" s="291" t="s">
        <v>0</v>
      </c>
      <c r="C87" s="293">
        <v>697</v>
      </c>
      <c r="D87" s="2">
        <v>721</v>
      </c>
      <c r="E87" s="2">
        <v>721</v>
      </c>
      <c r="F87" s="2">
        <v>724</v>
      </c>
      <c r="G87" s="2">
        <v>728</v>
      </c>
      <c r="H87" s="2">
        <v>731</v>
      </c>
      <c r="I87" s="2">
        <v>731</v>
      </c>
      <c r="J87" s="2">
        <v>738</v>
      </c>
      <c r="K87" s="2">
        <v>742</v>
      </c>
      <c r="L87" s="2">
        <v>770</v>
      </c>
      <c r="M87" s="2">
        <v>772</v>
      </c>
      <c r="N87" s="2">
        <v>782</v>
      </c>
      <c r="O87" s="2">
        <v>821</v>
      </c>
      <c r="P87" s="2">
        <v>1020</v>
      </c>
      <c r="Q87" s="2">
        <v>1078</v>
      </c>
      <c r="Y87" t="str">
        <f t="shared" ref="Y87" si="70">IF(EXACT(A86,UPPER(A86)),"Elected","Excluded")</f>
        <v>Elected</v>
      </c>
    </row>
    <row r="88" spans="1:26" x14ac:dyDescent="0.35">
      <c r="A88" s="291" t="s">
        <v>3136</v>
      </c>
      <c r="B88" s="291" t="s">
        <v>31</v>
      </c>
      <c r="C88" s="293">
        <v>595</v>
      </c>
      <c r="D88" s="1">
        <v>6</v>
      </c>
      <c r="E88" s="1">
        <v>1</v>
      </c>
      <c r="F88" s="1">
        <v>2</v>
      </c>
      <c r="G88" s="1">
        <v>2</v>
      </c>
      <c r="H88" s="1">
        <v>10</v>
      </c>
      <c r="I88" s="1">
        <v>2</v>
      </c>
      <c r="J88" s="1">
        <v>14</v>
      </c>
      <c r="K88" s="1">
        <v>9</v>
      </c>
      <c r="L88" s="1">
        <v>42</v>
      </c>
      <c r="M88" s="1">
        <v>1</v>
      </c>
      <c r="N88" s="1">
        <v>6</v>
      </c>
      <c r="O88" s="1">
        <v>77</v>
      </c>
      <c r="P88" s="1">
        <v>65</v>
      </c>
      <c r="Q88" s="1">
        <v>59</v>
      </c>
      <c r="X88" t="str">
        <f t="shared" ref="X88" si="71">LEFT(MID(A88,FIND("(",A88)+1,LEN(A88)),FIND(")",MID(A88,FIND("(",A88)+1,LEN(A88)))-1)</f>
        <v>GRN</v>
      </c>
      <c r="Z88" t="str">
        <f t="shared" ref="Z88" si="72">Y89</f>
        <v>Elected</v>
      </c>
    </row>
    <row r="89" spans="1:26" x14ac:dyDescent="0.35">
      <c r="A89" s="291" t="s">
        <v>0</v>
      </c>
      <c r="B89" s="291" t="s">
        <v>0</v>
      </c>
      <c r="C89" s="293">
        <v>595</v>
      </c>
      <c r="D89" s="2">
        <v>601</v>
      </c>
      <c r="E89" s="2">
        <v>602</v>
      </c>
      <c r="F89" s="2">
        <v>604</v>
      </c>
      <c r="G89" s="2">
        <v>606</v>
      </c>
      <c r="H89" s="2">
        <v>616</v>
      </c>
      <c r="I89" s="2">
        <v>618</v>
      </c>
      <c r="J89" s="2">
        <v>632</v>
      </c>
      <c r="K89" s="2">
        <v>641</v>
      </c>
      <c r="L89" s="2">
        <v>683</v>
      </c>
      <c r="M89" s="2">
        <v>684</v>
      </c>
      <c r="N89" s="2">
        <v>690</v>
      </c>
      <c r="O89" s="2">
        <v>767</v>
      </c>
      <c r="P89" s="2">
        <v>832</v>
      </c>
      <c r="Q89" s="2">
        <v>891</v>
      </c>
      <c r="Y89" t="str">
        <f t="shared" ref="Y89" si="73">IF(EXACT(A88,UPPER(A88)),"Elected","Excluded")</f>
        <v>Elected</v>
      </c>
    </row>
    <row r="90" spans="1:26" x14ac:dyDescent="0.35">
      <c r="A90" s="291" t="s">
        <v>1255</v>
      </c>
      <c r="B90" s="291" t="s">
        <v>33</v>
      </c>
      <c r="C90" s="293">
        <v>1231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X90" t="str">
        <f t="shared" ref="X90" si="74">LEFT(MID(A90,FIND("(",A90)+1,LEN(A90)),FIND(")",MID(A90,FIND("(",A90)+1,LEN(A90)))-1)</f>
        <v>FG</v>
      </c>
      <c r="Z90" t="str">
        <f t="shared" ref="Z90" si="75">Y91</f>
        <v>Elected</v>
      </c>
    </row>
    <row r="91" spans="1:26" x14ac:dyDescent="0.35">
      <c r="A91" s="291" t="s">
        <v>0</v>
      </c>
      <c r="B91" s="291" t="s">
        <v>0</v>
      </c>
      <c r="C91" s="293">
        <v>1231</v>
      </c>
      <c r="D91" s="2">
        <v>1231</v>
      </c>
      <c r="E91" s="2">
        <v>1231</v>
      </c>
      <c r="F91" s="2">
        <v>1231</v>
      </c>
      <c r="G91" s="2">
        <v>1231</v>
      </c>
      <c r="H91" s="2">
        <v>1231</v>
      </c>
      <c r="I91" s="2">
        <v>1231</v>
      </c>
      <c r="J91" s="2">
        <v>1231</v>
      </c>
      <c r="K91" s="2">
        <v>1231</v>
      </c>
      <c r="L91" s="2">
        <v>1231</v>
      </c>
      <c r="M91" s="2">
        <v>1231</v>
      </c>
      <c r="N91" s="2">
        <v>1231</v>
      </c>
      <c r="O91" s="2">
        <v>1231</v>
      </c>
      <c r="P91" s="2">
        <v>1231</v>
      </c>
      <c r="Q91" s="2">
        <v>1231</v>
      </c>
      <c r="Y91" t="str">
        <f t="shared" ref="Y91" si="76">IF(EXACT(A90,UPPER(A90)),"Elected","Excluded")</f>
        <v>Elected</v>
      </c>
    </row>
    <row r="92" spans="1:26" x14ac:dyDescent="0.35">
      <c r="A92" s="291" t="s">
        <v>3145</v>
      </c>
      <c r="B92" s="291" t="s">
        <v>33</v>
      </c>
      <c r="C92" s="293">
        <v>153</v>
      </c>
      <c r="D92" s="1">
        <v>2</v>
      </c>
      <c r="E92" s="1">
        <v>1</v>
      </c>
      <c r="F92" s="1">
        <v>2</v>
      </c>
      <c r="G92" s="1">
        <v>1</v>
      </c>
      <c r="H92" s="1">
        <v>2</v>
      </c>
      <c r="I92" s="1">
        <v>2</v>
      </c>
      <c r="J92" s="1">
        <v>-163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X92" t="str">
        <f t="shared" ref="X92" si="77">LEFT(MID(A92,FIND("(",A92)+1,LEN(A92)),FIND(")",MID(A92,FIND("(",A92)+1,LEN(A92)))-1)</f>
        <v>NON-P</v>
      </c>
      <c r="Z92" t="str">
        <f t="shared" ref="Z92" si="78">Y93</f>
        <v>Excluded</v>
      </c>
    </row>
    <row r="93" spans="1:26" x14ac:dyDescent="0.35">
      <c r="A93" s="291" t="s">
        <v>0</v>
      </c>
      <c r="B93" s="291" t="s">
        <v>0</v>
      </c>
      <c r="C93" s="293">
        <v>153</v>
      </c>
      <c r="D93" s="2">
        <v>155</v>
      </c>
      <c r="E93" s="2">
        <v>156</v>
      </c>
      <c r="F93" s="2">
        <v>158</v>
      </c>
      <c r="G93" s="2">
        <v>159</v>
      </c>
      <c r="H93" s="2">
        <v>161</v>
      </c>
      <c r="I93" s="2">
        <v>163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Y93" t="str">
        <f t="shared" ref="Y93" si="79">IF(EXACT(A92,UPPER(A92)),"Elected","Excluded")</f>
        <v>Excluded</v>
      </c>
    </row>
    <row r="94" spans="1:26" x14ac:dyDescent="0.35">
      <c r="A94" s="291" t="s">
        <v>1256</v>
      </c>
      <c r="B94" s="291" t="s">
        <v>33</v>
      </c>
      <c r="C94" s="293">
        <v>1041</v>
      </c>
      <c r="D94" s="1">
        <v>73</v>
      </c>
      <c r="E94" s="1">
        <v>2</v>
      </c>
      <c r="F94" s="1">
        <v>2</v>
      </c>
      <c r="G94" s="1">
        <v>12</v>
      </c>
      <c r="H94" s="1">
        <v>5</v>
      </c>
      <c r="I94" s="1">
        <v>4</v>
      </c>
      <c r="J94" s="1">
        <v>25</v>
      </c>
      <c r="K94" s="1">
        <v>15</v>
      </c>
      <c r="L94" s="1">
        <v>25</v>
      </c>
      <c r="M94" s="1">
        <v>1</v>
      </c>
      <c r="N94" s="1">
        <v>34</v>
      </c>
      <c r="O94" s="1">
        <v>0</v>
      </c>
      <c r="P94" s="1">
        <v>0</v>
      </c>
      <c r="Q94" s="1">
        <v>0</v>
      </c>
      <c r="X94" t="str">
        <f t="shared" ref="X94" si="80">LEFT(MID(A94,FIND("(",A94)+1,LEN(A94)),FIND(")",MID(A94,FIND("(",A94)+1,LEN(A94)))-1)</f>
        <v>FF</v>
      </c>
      <c r="Z94" t="str">
        <f t="shared" ref="Z94" si="81">Y95</f>
        <v>Elected</v>
      </c>
    </row>
    <row r="95" spans="1:26" x14ac:dyDescent="0.35">
      <c r="A95" s="291" t="s">
        <v>0</v>
      </c>
      <c r="B95" s="291" t="s">
        <v>0</v>
      </c>
      <c r="C95" s="293">
        <v>1041</v>
      </c>
      <c r="D95" s="2">
        <v>1114</v>
      </c>
      <c r="E95" s="2">
        <v>1116</v>
      </c>
      <c r="F95" s="2">
        <v>1118</v>
      </c>
      <c r="G95" s="2">
        <v>1130</v>
      </c>
      <c r="H95" s="2">
        <v>1135</v>
      </c>
      <c r="I95" s="2">
        <v>1139</v>
      </c>
      <c r="J95" s="2">
        <v>1164</v>
      </c>
      <c r="K95" s="2">
        <v>1179</v>
      </c>
      <c r="L95" s="2">
        <v>1204</v>
      </c>
      <c r="M95" s="2">
        <v>1205</v>
      </c>
      <c r="N95" s="2">
        <v>1239</v>
      </c>
      <c r="O95" s="2">
        <v>1239</v>
      </c>
      <c r="P95" s="2">
        <v>1239</v>
      </c>
      <c r="Q95" s="2">
        <v>1239</v>
      </c>
      <c r="Y95" t="str">
        <f t="shared" ref="Y95" si="82">IF(EXACT(A94,UPPER(A94)),"Elected","Excluded")</f>
        <v>Elected</v>
      </c>
    </row>
    <row r="96" spans="1:26" x14ac:dyDescent="0.35">
      <c r="A96" s="291" t="s">
        <v>3146</v>
      </c>
      <c r="B96" s="291" t="s">
        <v>33</v>
      </c>
      <c r="C96" s="293">
        <v>52</v>
      </c>
      <c r="D96" s="1">
        <v>1</v>
      </c>
      <c r="E96" s="1">
        <v>1</v>
      </c>
      <c r="F96" s="1">
        <v>-54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X96" t="str">
        <f t="shared" ref="X96" si="83">LEFT(MID(A96,FIND("(",A96)+1,LEN(A96)),FIND(")",MID(A96,FIND("(",A96)+1,LEN(A96)))-1)</f>
        <v>NON-P</v>
      </c>
      <c r="Z96" t="str">
        <f t="shared" ref="Z96" si="84">Y97</f>
        <v>Excluded</v>
      </c>
    </row>
    <row r="97" spans="1:26" x14ac:dyDescent="0.35">
      <c r="A97" s="291" t="s">
        <v>0</v>
      </c>
      <c r="B97" s="291" t="s">
        <v>0</v>
      </c>
      <c r="C97" s="293">
        <v>52</v>
      </c>
      <c r="D97" s="2">
        <v>53</v>
      </c>
      <c r="E97" s="2">
        <v>54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Y97" t="str">
        <f t="shared" ref="Y97" si="85">IF(EXACT(A96,UPPER(A96)),"Elected","Excluded")</f>
        <v>Excluded</v>
      </c>
    </row>
    <row r="98" spans="1:26" x14ac:dyDescent="0.35">
      <c r="A98" s="291" t="s">
        <v>1257</v>
      </c>
      <c r="B98" s="291" t="s">
        <v>33</v>
      </c>
      <c r="C98" s="293">
        <v>1420</v>
      </c>
      <c r="D98" s="1">
        <v>-197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X98" t="str">
        <f t="shared" ref="X98" si="86">LEFT(MID(A98,FIND("(",A98)+1,LEN(A98)),FIND(")",MID(A98,FIND("(",A98)+1,LEN(A98)))-1)</f>
        <v>FF</v>
      </c>
      <c r="Z98" t="str">
        <f t="shared" ref="Z98" si="87">Y99</f>
        <v>Elected</v>
      </c>
    </row>
    <row r="99" spans="1:26" x14ac:dyDescent="0.35">
      <c r="A99" s="291" t="s">
        <v>0</v>
      </c>
      <c r="B99" s="291" t="s">
        <v>0</v>
      </c>
      <c r="C99" s="293">
        <v>1420</v>
      </c>
      <c r="D99" s="2">
        <v>1223</v>
      </c>
      <c r="E99" s="2">
        <v>1223</v>
      </c>
      <c r="F99" s="2">
        <v>1223</v>
      </c>
      <c r="G99" s="2">
        <v>1223</v>
      </c>
      <c r="H99" s="2">
        <v>1223</v>
      </c>
      <c r="I99" s="2">
        <v>1223</v>
      </c>
      <c r="J99" s="2">
        <v>1223</v>
      </c>
      <c r="K99" s="2">
        <v>1223</v>
      </c>
      <c r="L99" s="2">
        <v>1223</v>
      </c>
      <c r="M99" s="2">
        <v>1223</v>
      </c>
      <c r="N99" s="2">
        <v>1223</v>
      </c>
      <c r="O99" s="2">
        <v>1223</v>
      </c>
      <c r="P99" s="2">
        <v>1223</v>
      </c>
      <c r="Q99" s="2">
        <v>1223</v>
      </c>
      <c r="Y99" t="str">
        <f t="shared" ref="Y99" si="88">IF(EXACT(A98,UPPER(A98)),"Elected","Excluded")</f>
        <v>Elected</v>
      </c>
    </row>
    <row r="100" spans="1:26" x14ac:dyDescent="0.35">
      <c r="A100" s="291" t="s">
        <v>3147</v>
      </c>
      <c r="B100" s="291" t="s">
        <v>33</v>
      </c>
      <c r="C100" s="293">
        <v>1136</v>
      </c>
      <c r="D100" s="1">
        <v>34</v>
      </c>
      <c r="E100" s="1">
        <v>0</v>
      </c>
      <c r="F100" s="1">
        <v>19</v>
      </c>
      <c r="G100" s="1">
        <v>3</v>
      </c>
      <c r="H100" s="1">
        <v>7</v>
      </c>
      <c r="I100" s="1">
        <v>9</v>
      </c>
      <c r="J100" s="1">
        <v>27</v>
      </c>
      <c r="K100" s="1">
        <v>0</v>
      </c>
      <c r="L100" s="1">
        <v>0</v>
      </c>
      <c r="M100" s="1">
        <v>-12</v>
      </c>
      <c r="N100" s="1">
        <v>0</v>
      </c>
      <c r="O100" s="1">
        <v>0</v>
      </c>
      <c r="P100" s="1">
        <v>0</v>
      </c>
      <c r="Q100" s="1">
        <v>0</v>
      </c>
      <c r="X100" t="str">
        <f t="shared" ref="X100" si="89">LEFT(MID(A100,FIND("(",A100)+1,LEN(A100)),FIND(")",MID(A100,FIND("(",A100)+1,LEN(A100)))-1)</f>
        <v>NON-P</v>
      </c>
      <c r="Z100" t="str">
        <f t="shared" ref="Z100" si="90">Y101</f>
        <v>Elected</v>
      </c>
    </row>
    <row r="101" spans="1:26" x14ac:dyDescent="0.35">
      <c r="A101" s="291" t="s">
        <v>0</v>
      </c>
      <c r="B101" s="291" t="s">
        <v>0</v>
      </c>
      <c r="C101" s="293">
        <v>1136</v>
      </c>
      <c r="D101" s="2">
        <v>1170</v>
      </c>
      <c r="E101" s="2">
        <v>1170</v>
      </c>
      <c r="F101" s="2">
        <v>1189</v>
      </c>
      <c r="G101" s="2">
        <v>1192</v>
      </c>
      <c r="H101" s="2">
        <v>1199</v>
      </c>
      <c r="I101" s="2">
        <v>1208</v>
      </c>
      <c r="J101" s="2">
        <v>1235</v>
      </c>
      <c r="K101" s="2">
        <v>1235</v>
      </c>
      <c r="L101" s="2">
        <v>1235</v>
      </c>
      <c r="M101" s="2">
        <v>1223</v>
      </c>
      <c r="N101" s="2">
        <v>1223</v>
      </c>
      <c r="O101" s="2">
        <v>1223</v>
      </c>
      <c r="P101" s="2">
        <v>1223</v>
      </c>
      <c r="Q101" s="2">
        <v>1223</v>
      </c>
      <c r="Y101" t="str">
        <f t="shared" ref="Y101" si="91">IF(EXACT(A100,UPPER(A100)),"Elected","Excluded")</f>
        <v>Elected</v>
      </c>
    </row>
    <row r="102" spans="1:26" x14ac:dyDescent="0.35">
      <c r="A102" s="291" t="s">
        <v>1258</v>
      </c>
      <c r="B102" s="291" t="s">
        <v>31</v>
      </c>
      <c r="C102" s="293">
        <v>192</v>
      </c>
      <c r="D102" s="1">
        <v>1</v>
      </c>
      <c r="E102" s="1">
        <v>0</v>
      </c>
      <c r="F102" s="1">
        <v>0</v>
      </c>
      <c r="G102" s="1">
        <v>12</v>
      </c>
      <c r="H102" s="1">
        <v>10</v>
      </c>
      <c r="I102" s="1">
        <v>56</v>
      </c>
      <c r="J102" s="1">
        <v>1</v>
      </c>
      <c r="K102" s="1">
        <v>-272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X102" t="str">
        <f t="shared" ref="X102" si="92">LEFT(MID(A102,FIND("(",A102)+1,LEN(A102)),FIND(")",MID(A102,FIND("(",A102)+1,LEN(A102)))-1)</f>
        <v>SF</v>
      </c>
      <c r="Z102" t="str">
        <f t="shared" ref="Z102" si="93">Y103</f>
        <v>Excluded</v>
      </c>
    </row>
    <row r="103" spans="1:26" x14ac:dyDescent="0.35">
      <c r="A103" s="291" t="s">
        <v>0</v>
      </c>
      <c r="B103" s="291" t="s">
        <v>0</v>
      </c>
      <c r="C103" s="293">
        <v>192</v>
      </c>
      <c r="D103" s="2">
        <v>193</v>
      </c>
      <c r="E103" s="2">
        <v>193</v>
      </c>
      <c r="F103" s="2">
        <v>193</v>
      </c>
      <c r="G103" s="2">
        <v>205</v>
      </c>
      <c r="H103" s="2">
        <v>215</v>
      </c>
      <c r="I103" s="2">
        <v>271</v>
      </c>
      <c r="J103" s="2">
        <v>272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Y103" t="str">
        <f t="shared" ref="Y103" si="94">IF(EXACT(A102,UPPER(A102)),"Elected","Excluded")</f>
        <v>Excluded</v>
      </c>
    </row>
    <row r="104" spans="1:26" x14ac:dyDescent="0.35">
      <c r="A104" s="291" t="s">
        <v>1259</v>
      </c>
      <c r="B104" s="291" t="s">
        <v>33</v>
      </c>
      <c r="C104" s="293">
        <v>309</v>
      </c>
      <c r="D104" s="1">
        <v>2</v>
      </c>
      <c r="E104" s="1">
        <v>2</v>
      </c>
      <c r="F104" s="1">
        <v>14</v>
      </c>
      <c r="G104" s="1">
        <v>0</v>
      </c>
      <c r="H104" s="1">
        <v>6</v>
      </c>
      <c r="I104" s="1">
        <v>2</v>
      </c>
      <c r="J104" s="1">
        <v>7</v>
      </c>
      <c r="K104" s="1">
        <v>6</v>
      </c>
      <c r="L104" s="1">
        <v>1</v>
      </c>
      <c r="M104" s="1">
        <v>4</v>
      </c>
      <c r="N104" s="1">
        <v>-353</v>
      </c>
      <c r="O104" s="1">
        <v>0</v>
      </c>
      <c r="P104" s="1">
        <v>0</v>
      </c>
      <c r="Q104" s="1">
        <v>0</v>
      </c>
      <c r="X104" t="str">
        <f t="shared" ref="X104" si="95">LEFT(MID(A104,FIND("(",A104)+1,LEN(A104)),FIND(")",MID(A104,FIND("(",A104)+1,LEN(A104)))-1)</f>
        <v>IFP</v>
      </c>
      <c r="Z104" t="str">
        <f t="shared" ref="Z104" si="96">Y105</f>
        <v>Excluded</v>
      </c>
    </row>
    <row r="105" spans="1:26" x14ac:dyDescent="0.35">
      <c r="A105" s="291" t="s">
        <v>0</v>
      </c>
      <c r="B105" s="291" t="s">
        <v>0</v>
      </c>
      <c r="C105" s="293">
        <v>309</v>
      </c>
      <c r="D105" s="2">
        <v>311</v>
      </c>
      <c r="E105" s="2">
        <v>313</v>
      </c>
      <c r="F105" s="2">
        <v>327</v>
      </c>
      <c r="G105" s="2">
        <v>327</v>
      </c>
      <c r="H105" s="2">
        <v>333</v>
      </c>
      <c r="I105" s="2">
        <v>335</v>
      </c>
      <c r="J105" s="2">
        <v>342</v>
      </c>
      <c r="K105" s="2">
        <v>348</v>
      </c>
      <c r="L105" s="2">
        <v>349</v>
      </c>
      <c r="M105" s="2">
        <v>353</v>
      </c>
      <c r="N105" s="2">
        <v>0</v>
      </c>
      <c r="O105" s="2">
        <v>0</v>
      </c>
      <c r="P105" s="2">
        <v>0</v>
      </c>
      <c r="Q105" s="2">
        <v>0</v>
      </c>
      <c r="Y105" t="str">
        <f t="shared" ref="Y105" si="97">IF(EXACT(A104,UPPER(A104)),"Elected","Excluded")</f>
        <v>Excluded</v>
      </c>
    </row>
    <row r="106" spans="1:26" x14ac:dyDescent="0.35">
      <c r="A106" s="291" t="s">
        <v>1260</v>
      </c>
      <c r="B106" s="291" t="s">
        <v>33</v>
      </c>
      <c r="C106" s="293">
        <v>130</v>
      </c>
      <c r="D106" s="1">
        <v>2</v>
      </c>
      <c r="E106" s="1">
        <v>0</v>
      </c>
      <c r="F106" s="1">
        <v>3</v>
      </c>
      <c r="G106" s="1">
        <v>2</v>
      </c>
      <c r="H106" s="1">
        <v>1</v>
      </c>
      <c r="I106" s="1">
        <v>-138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X106" t="str">
        <f t="shared" ref="X106" si="98">LEFT(MID(A106,FIND("(",A106)+1,LEN(A106)),FIND(")",MID(A106,FIND("(",A106)+1,LEN(A106)))-1)</f>
        <v>SF</v>
      </c>
      <c r="Z106" t="str">
        <f t="shared" ref="Z106" si="99">Y107</f>
        <v>Excluded</v>
      </c>
    </row>
    <row r="107" spans="1:26" x14ac:dyDescent="0.35">
      <c r="A107" s="291" t="s">
        <v>0</v>
      </c>
      <c r="B107" s="291" t="s">
        <v>0</v>
      </c>
      <c r="C107" s="293">
        <v>130</v>
      </c>
      <c r="D107" s="2">
        <v>132</v>
      </c>
      <c r="E107" s="2">
        <v>132</v>
      </c>
      <c r="F107" s="2">
        <v>135</v>
      </c>
      <c r="G107" s="2">
        <v>137</v>
      </c>
      <c r="H107" s="2">
        <v>138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Y107" t="str">
        <f t="shared" ref="Y107" si="100">IF(EXACT(A106,UPPER(A106)),"Elected","Excluded")</f>
        <v>Excluded</v>
      </c>
    </row>
    <row r="108" spans="1:26" x14ac:dyDescent="0.35">
      <c r="A108" s="291" t="s">
        <v>3139</v>
      </c>
      <c r="B108" s="291" t="s">
        <v>33</v>
      </c>
      <c r="C108" s="293">
        <v>657</v>
      </c>
      <c r="D108" s="1">
        <v>12</v>
      </c>
      <c r="E108" s="1">
        <v>0</v>
      </c>
      <c r="F108" s="1">
        <v>0</v>
      </c>
      <c r="G108" s="1">
        <v>2</v>
      </c>
      <c r="H108" s="1">
        <v>6</v>
      </c>
      <c r="I108" s="1">
        <v>1</v>
      </c>
      <c r="J108" s="1">
        <v>13</v>
      </c>
      <c r="K108" s="1">
        <v>9</v>
      </c>
      <c r="L108" s="1">
        <v>114</v>
      </c>
      <c r="M108" s="1">
        <v>2</v>
      </c>
      <c r="N108" s="1">
        <v>16</v>
      </c>
      <c r="O108" s="1">
        <v>49</v>
      </c>
      <c r="P108" s="1">
        <v>134</v>
      </c>
      <c r="Q108" s="1">
        <v>91</v>
      </c>
      <c r="X108" t="str">
        <f t="shared" ref="X108" si="101">LEFT(MID(A108,FIND("(",A108)+1,LEN(A108)),FIND(")",MID(A108,FIND("(",A108)+1,LEN(A108)))-1)</f>
        <v>LAB</v>
      </c>
      <c r="Z108" t="str">
        <f t="shared" ref="Z108" si="102">Y109</f>
        <v>Elected</v>
      </c>
    </row>
    <row r="109" spans="1:26" x14ac:dyDescent="0.35">
      <c r="A109" s="291" t="s">
        <v>0</v>
      </c>
      <c r="B109" s="291" t="s">
        <v>0</v>
      </c>
      <c r="C109" s="293">
        <v>657</v>
      </c>
      <c r="D109" s="2">
        <v>669</v>
      </c>
      <c r="E109" s="2">
        <v>669</v>
      </c>
      <c r="F109" s="2">
        <v>669</v>
      </c>
      <c r="G109" s="2">
        <v>671</v>
      </c>
      <c r="H109" s="2">
        <v>677</v>
      </c>
      <c r="I109" s="2">
        <v>678</v>
      </c>
      <c r="J109" s="2">
        <v>691</v>
      </c>
      <c r="K109" s="2">
        <v>700</v>
      </c>
      <c r="L109" s="2">
        <v>814</v>
      </c>
      <c r="M109" s="2">
        <v>816</v>
      </c>
      <c r="N109" s="2">
        <v>832</v>
      </c>
      <c r="O109" s="2">
        <v>881</v>
      </c>
      <c r="P109" s="2">
        <v>1015</v>
      </c>
      <c r="Q109" s="2">
        <v>1106</v>
      </c>
      <c r="Y109" t="str">
        <f t="shared" ref="Y109" si="103">IF(EXACT(A108,UPPER(A108)),"Elected","Excluded")</f>
        <v>Elected</v>
      </c>
    </row>
    <row r="110" spans="1:26" x14ac:dyDescent="0.35">
      <c r="A110" s="291" t="s">
        <v>1261</v>
      </c>
      <c r="B110" s="291" t="s">
        <v>33</v>
      </c>
      <c r="C110" s="293">
        <v>524</v>
      </c>
      <c r="D110" s="1">
        <v>6</v>
      </c>
      <c r="E110" s="1">
        <v>1</v>
      </c>
      <c r="F110" s="1">
        <v>2</v>
      </c>
      <c r="G110" s="1">
        <v>0</v>
      </c>
      <c r="H110" s="1">
        <v>27</v>
      </c>
      <c r="I110" s="1">
        <v>1</v>
      </c>
      <c r="J110" s="1">
        <v>7</v>
      </c>
      <c r="K110" s="1">
        <v>15</v>
      </c>
      <c r="L110" s="1">
        <v>28</v>
      </c>
      <c r="M110" s="1">
        <v>1</v>
      </c>
      <c r="N110" s="1">
        <v>28</v>
      </c>
      <c r="O110" s="1">
        <v>47</v>
      </c>
      <c r="P110" s="1">
        <v>38</v>
      </c>
      <c r="Q110" s="1">
        <v>131</v>
      </c>
      <c r="X110" t="str">
        <f t="shared" ref="X110" si="104">LEFT(MID(A110,FIND("(",A110)+1,LEN(A110)),FIND(")",MID(A110,FIND("(",A110)+1,LEN(A110)))-1)</f>
        <v>SD</v>
      </c>
      <c r="Z110" t="str">
        <f t="shared" ref="Z110" si="105">Y111</f>
        <v>Excluded</v>
      </c>
    </row>
    <row r="111" spans="1:26" x14ac:dyDescent="0.35">
      <c r="A111" s="291" t="s">
        <v>0</v>
      </c>
      <c r="B111" s="291" t="s">
        <v>0</v>
      </c>
      <c r="C111" s="293">
        <v>524</v>
      </c>
      <c r="D111" s="2">
        <v>530</v>
      </c>
      <c r="E111" s="2">
        <v>531</v>
      </c>
      <c r="F111" s="2">
        <v>533</v>
      </c>
      <c r="G111" s="2">
        <v>533</v>
      </c>
      <c r="H111" s="2">
        <v>560</v>
      </c>
      <c r="I111" s="2">
        <v>561</v>
      </c>
      <c r="J111" s="2">
        <v>568</v>
      </c>
      <c r="K111" s="2">
        <v>583</v>
      </c>
      <c r="L111" s="2">
        <v>611</v>
      </c>
      <c r="M111" s="2">
        <v>612</v>
      </c>
      <c r="N111" s="2">
        <v>640</v>
      </c>
      <c r="O111" s="2">
        <v>687</v>
      </c>
      <c r="P111" s="2">
        <v>725</v>
      </c>
      <c r="Q111" s="2">
        <v>856</v>
      </c>
      <c r="Y111" t="str">
        <f t="shared" ref="Y111" si="106">IF(EXACT(A110,UPPER(A110)),"Elected","Excluded")</f>
        <v>Excluded</v>
      </c>
    </row>
    <row r="112" spans="1:26" x14ac:dyDescent="0.35">
      <c r="A112" s="291" t="s">
        <v>1262</v>
      </c>
      <c r="B112" s="291" t="s">
        <v>33</v>
      </c>
      <c r="C112" s="293">
        <v>89</v>
      </c>
      <c r="D112" s="1">
        <v>1</v>
      </c>
      <c r="E112" s="1">
        <v>2</v>
      </c>
      <c r="F112" s="1">
        <v>1</v>
      </c>
      <c r="G112" s="1">
        <v>2</v>
      </c>
      <c r="H112" s="1">
        <v>-95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X112" t="str">
        <f t="shared" ref="X112" si="107">LEFT(MID(A112,FIND("(",A112)+1,LEN(A112)),FIND(")",MID(A112,FIND("(",A112)+1,LEN(A112)))-1)</f>
        <v>PBP</v>
      </c>
      <c r="Z112" t="str">
        <f t="shared" ref="Z112" si="108">Y113</f>
        <v>Excluded</v>
      </c>
    </row>
    <row r="113" spans="1:26" x14ac:dyDescent="0.35">
      <c r="A113" s="291" t="s">
        <v>0</v>
      </c>
      <c r="B113" s="291" t="s">
        <v>0</v>
      </c>
      <c r="C113" s="293">
        <v>89</v>
      </c>
      <c r="D113" s="2">
        <v>90</v>
      </c>
      <c r="E113" s="2">
        <v>92</v>
      </c>
      <c r="F113" s="2">
        <v>93</v>
      </c>
      <c r="G113" s="2">
        <v>95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Y113" t="str">
        <f t="shared" ref="Y113" si="109">IF(EXACT(A112,UPPER(A112)),"Elected","Excluded")</f>
        <v>Excluded</v>
      </c>
    </row>
    <row r="114" spans="1:26" x14ac:dyDescent="0.35">
      <c r="A114" s="291" t="s">
        <v>3148</v>
      </c>
      <c r="B114" s="291" t="s">
        <v>33</v>
      </c>
      <c r="C114" s="293">
        <v>18</v>
      </c>
      <c r="D114" s="1">
        <v>0</v>
      </c>
      <c r="E114" s="1">
        <v>-18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X114" t="str">
        <f t="shared" ref="X114" si="110">LEFT(MID(A114,FIND("(",A114)+1,LEN(A114)),FIND(")",MID(A114,FIND("(",A114)+1,LEN(A114)))-1)</f>
        <v>NON-P</v>
      </c>
      <c r="Z114" t="str">
        <f t="shared" ref="Z114" si="111">Y115</f>
        <v>Excluded</v>
      </c>
    </row>
    <row r="115" spans="1:26" x14ac:dyDescent="0.35">
      <c r="A115" s="291" t="s">
        <v>0</v>
      </c>
      <c r="B115" s="291" t="s">
        <v>0</v>
      </c>
      <c r="C115" s="293">
        <v>18</v>
      </c>
      <c r="D115" s="2">
        <v>18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Y115" t="str">
        <f t="shared" ref="Y115" si="112">IF(EXACT(A114,UPPER(A114)),"Elected","Excluded")</f>
        <v>Excluded</v>
      </c>
    </row>
    <row r="116" spans="1:26" x14ac:dyDescent="0.35">
      <c r="A116" s="291" t="s">
        <v>47</v>
      </c>
      <c r="B116" s="291" t="s">
        <v>0</v>
      </c>
      <c r="C116" s="292">
        <v>0</v>
      </c>
      <c r="D116" s="1">
        <f>(D76+D78+D80+D82+D84+D86+D88+D90+D92+D94+D96+D98+D100+D102+D104+D106+D108+D110+D112+D114)*(-1)</f>
        <v>0</v>
      </c>
      <c r="E116" s="1">
        <f t="shared" ref="E116:Q116" si="113">(E76+E78+E80+E82+E84+E86+E88+E90+E92+E94+E96+E98+E100+E102+E104+E106+E108+E110+E112+E114)*(-1)</f>
        <v>2</v>
      </c>
      <c r="F116" s="1">
        <f t="shared" si="113"/>
        <v>4</v>
      </c>
      <c r="G116" s="1">
        <f t="shared" si="113"/>
        <v>10</v>
      </c>
      <c r="H116" s="1">
        <f t="shared" si="113"/>
        <v>6</v>
      </c>
      <c r="I116" s="1">
        <f t="shared" si="113"/>
        <v>12</v>
      </c>
      <c r="J116" s="1">
        <f t="shared" si="113"/>
        <v>14</v>
      </c>
      <c r="K116" s="1">
        <f t="shared" si="113"/>
        <v>29</v>
      </c>
      <c r="L116" s="1">
        <f t="shared" si="113"/>
        <v>32</v>
      </c>
      <c r="M116" s="1">
        <f t="shared" si="113"/>
        <v>0</v>
      </c>
      <c r="N116" s="1">
        <f t="shared" si="113"/>
        <v>204</v>
      </c>
      <c r="O116" s="1">
        <f t="shared" si="113"/>
        <v>124</v>
      </c>
      <c r="P116" s="1">
        <f t="shared" si="113"/>
        <v>149</v>
      </c>
      <c r="Q116" s="1">
        <f t="shared" si="113"/>
        <v>348</v>
      </c>
    </row>
    <row r="117" spans="1:26" x14ac:dyDescent="0.35">
      <c r="A117" s="291" t="s">
        <v>0</v>
      </c>
      <c r="B117" s="291" t="s">
        <v>0</v>
      </c>
      <c r="C117" s="293">
        <v>0</v>
      </c>
      <c r="D117" s="2">
        <v>0</v>
      </c>
      <c r="E117" s="2">
        <v>2</v>
      </c>
      <c r="F117" s="2">
        <v>6</v>
      </c>
      <c r="G117" s="2">
        <v>16</v>
      </c>
      <c r="H117" s="2">
        <v>22</v>
      </c>
      <c r="I117" s="2">
        <v>34</v>
      </c>
      <c r="J117" s="2">
        <v>48</v>
      </c>
      <c r="K117" s="2">
        <v>77</v>
      </c>
      <c r="L117" s="2">
        <v>109</v>
      </c>
      <c r="M117" s="2">
        <v>109</v>
      </c>
      <c r="N117" s="2">
        <v>313</v>
      </c>
      <c r="O117" s="2">
        <v>437</v>
      </c>
      <c r="P117" s="2">
        <v>586</v>
      </c>
      <c r="Q117" s="2">
        <v>934</v>
      </c>
    </row>
    <row r="118" spans="1:26" x14ac:dyDescent="0.35">
      <c r="A118" t="s">
        <v>48</v>
      </c>
      <c r="B118" t="s">
        <v>0</v>
      </c>
      <c r="C118" s="2">
        <v>9781</v>
      </c>
      <c r="D118" s="2">
        <v>9781</v>
      </c>
      <c r="E118" s="2">
        <v>9781</v>
      </c>
      <c r="F118" s="2">
        <v>9781</v>
      </c>
      <c r="G118" s="2">
        <v>9781</v>
      </c>
      <c r="H118" s="2">
        <v>9781</v>
      </c>
      <c r="I118" s="2">
        <v>9781</v>
      </c>
      <c r="J118" s="2">
        <v>9781</v>
      </c>
      <c r="K118" s="2">
        <v>9781</v>
      </c>
      <c r="L118" s="2">
        <v>9781</v>
      </c>
      <c r="M118" s="2">
        <v>9781</v>
      </c>
      <c r="N118" s="2">
        <v>9781</v>
      </c>
      <c r="O118" s="2">
        <v>9781</v>
      </c>
      <c r="P118" s="2">
        <v>9781</v>
      </c>
      <c r="Q118" s="2">
        <v>9781</v>
      </c>
    </row>
    <row r="122" spans="1:26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</row>
    <row r="123" spans="1:26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</row>
    <row r="124" spans="1:26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</row>
    <row r="125" spans="1:26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</row>
    <row r="126" spans="1:26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</row>
    <row r="127" spans="1:26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</row>
    <row r="128" spans="1:26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</row>
    <row r="129" spans="1:37" x14ac:dyDescent="0.35">
      <c r="A129" s="291" t="s">
        <v>107</v>
      </c>
      <c r="B129" s="291" t="s">
        <v>2</v>
      </c>
      <c r="C129" s="291" t="s">
        <v>3</v>
      </c>
      <c r="D129" t="s">
        <v>4</v>
      </c>
      <c r="E129" t="s">
        <v>5</v>
      </c>
      <c r="F129" t="s">
        <v>6</v>
      </c>
      <c r="G129" t="s">
        <v>7</v>
      </c>
      <c r="H129" t="s">
        <v>8</v>
      </c>
      <c r="I129" t="s">
        <v>9</v>
      </c>
      <c r="J129" t="s">
        <v>10</v>
      </c>
      <c r="K129" t="s">
        <v>11</v>
      </c>
    </row>
    <row r="130" spans="1:37" x14ac:dyDescent="0.35">
      <c r="A130" s="291" t="s">
        <v>0</v>
      </c>
      <c r="B130" s="291" t="s">
        <v>0</v>
      </c>
      <c r="C130" s="291" t="s">
        <v>17</v>
      </c>
      <c r="D130" t="s">
        <v>1263</v>
      </c>
      <c r="E130" t="s">
        <v>1264</v>
      </c>
      <c r="F130" t="s">
        <v>1265</v>
      </c>
      <c r="G130" t="s">
        <v>1266</v>
      </c>
      <c r="H130" t="s">
        <v>1267</v>
      </c>
      <c r="I130" t="s">
        <v>1268</v>
      </c>
      <c r="J130" t="s">
        <v>1269</v>
      </c>
      <c r="K130" t="s">
        <v>111</v>
      </c>
      <c r="AB130" t="s">
        <v>2526</v>
      </c>
      <c r="AC130" t="s">
        <v>2525</v>
      </c>
      <c r="AD130" t="s">
        <v>2524</v>
      </c>
      <c r="AE130" t="s">
        <v>2523</v>
      </c>
      <c r="AF130" t="s">
        <v>759</v>
      </c>
      <c r="AG130" t="s">
        <v>2522</v>
      </c>
      <c r="AH130" t="s">
        <v>2521</v>
      </c>
      <c r="AI130" t="s">
        <v>2520</v>
      </c>
      <c r="AJ130" t="s">
        <v>2519</v>
      </c>
      <c r="AK130" t="s">
        <v>2518</v>
      </c>
    </row>
    <row r="131" spans="1:37" x14ac:dyDescent="0.35">
      <c r="A131" s="291" t="s">
        <v>3140</v>
      </c>
      <c r="B131" s="291" t="s">
        <v>33</v>
      </c>
      <c r="C131" s="293">
        <v>1454</v>
      </c>
      <c r="D131" s="1">
        <v>0</v>
      </c>
      <c r="E131" s="1">
        <v>0</v>
      </c>
      <c r="F131" s="1">
        <v>0</v>
      </c>
      <c r="G131" s="1">
        <v>-31</v>
      </c>
      <c r="H131" s="1">
        <v>0</v>
      </c>
      <c r="I131" s="1">
        <v>0</v>
      </c>
      <c r="J131" s="1">
        <v>0</v>
      </c>
      <c r="K131" s="1">
        <v>0</v>
      </c>
      <c r="X131" t="str">
        <f>LEFT(MID(A131,FIND("(",A131)+1,LEN(A131)),FIND(")",MID(A131,FIND("(",A131)+1,LEN(A131)))-1)</f>
        <v>LAB</v>
      </c>
      <c r="Z131" t="str">
        <f>Y132</f>
        <v>Elected</v>
      </c>
      <c r="AB131">
        <v>5</v>
      </c>
      <c r="AC131" s="238">
        <v>17132</v>
      </c>
      <c r="AD131" s="238">
        <f>AH131+AF131</f>
        <v>8630</v>
      </c>
      <c r="AE131" s="227">
        <f>SUM(AD131/AC131*100)</f>
        <v>50.373569927620835</v>
      </c>
      <c r="AF131">
        <v>96</v>
      </c>
      <c r="AG131" s="227">
        <f>SUM(AF131/AC131*100)</f>
        <v>0.56035489143123984</v>
      </c>
      <c r="AH131" s="238">
        <v>8534</v>
      </c>
      <c r="AI131">
        <v>12</v>
      </c>
      <c r="AJ131">
        <v>4</v>
      </c>
      <c r="AK131" s="227">
        <f>SUM(AJ131/AI131*100)</f>
        <v>33.333333333333329</v>
      </c>
    </row>
    <row r="132" spans="1:37" x14ac:dyDescent="0.35">
      <c r="A132" s="291" t="s">
        <v>0</v>
      </c>
      <c r="B132" s="291" t="s">
        <v>0</v>
      </c>
      <c r="C132" s="293">
        <v>1454</v>
      </c>
      <c r="D132" s="2">
        <v>1454</v>
      </c>
      <c r="E132" s="2">
        <v>1454</v>
      </c>
      <c r="F132" s="2">
        <v>1454</v>
      </c>
      <c r="G132" s="2">
        <v>1423</v>
      </c>
      <c r="H132" s="2">
        <v>1423</v>
      </c>
      <c r="I132" s="2">
        <v>1423</v>
      </c>
      <c r="J132" s="2">
        <v>1423</v>
      </c>
      <c r="K132" s="2">
        <v>1423</v>
      </c>
      <c r="Y132" t="str">
        <f>IF(EXACT(A131,UPPER(A131)),"Elected","Excluded")</f>
        <v>Elected</v>
      </c>
    </row>
    <row r="133" spans="1:37" x14ac:dyDescent="0.35">
      <c r="A133" s="291" t="s">
        <v>1270</v>
      </c>
      <c r="B133" s="291" t="s">
        <v>31</v>
      </c>
      <c r="C133" s="293">
        <v>812</v>
      </c>
      <c r="D133" s="1">
        <v>46</v>
      </c>
      <c r="E133" s="1">
        <v>10</v>
      </c>
      <c r="F133" s="1">
        <v>6</v>
      </c>
      <c r="G133" s="1">
        <v>6</v>
      </c>
      <c r="H133" s="1">
        <v>11</v>
      </c>
      <c r="I133" s="1">
        <v>29</v>
      </c>
      <c r="J133" s="1">
        <v>15</v>
      </c>
      <c r="K133" s="1">
        <v>243</v>
      </c>
      <c r="X133" t="str">
        <f t="shared" ref="X133" si="114">LEFT(MID(A133,FIND("(",A133)+1,LEN(A133)),FIND(")",MID(A133,FIND("(",A133)+1,LEN(A133)))-1)</f>
        <v>FF</v>
      </c>
      <c r="Z133" t="str">
        <f>Y134</f>
        <v>Elected</v>
      </c>
      <c r="AC133" t="s">
        <v>3692</v>
      </c>
      <c r="AD133" t="s">
        <v>3693</v>
      </c>
    </row>
    <row r="134" spans="1:37" x14ac:dyDescent="0.35">
      <c r="A134" s="291" t="s">
        <v>0</v>
      </c>
      <c r="B134" s="291" t="s">
        <v>0</v>
      </c>
      <c r="C134" s="293">
        <v>812</v>
      </c>
      <c r="D134" s="2">
        <v>858</v>
      </c>
      <c r="E134" s="2">
        <v>868</v>
      </c>
      <c r="F134" s="2">
        <v>874</v>
      </c>
      <c r="G134" s="2">
        <v>880</v>
      </c>
      <c r="H134" s="2">
        <v>891</v>
      </c>
      <c r="I134" s="2">
        <v>920</v>
      </c>
      <c r="J134" s="2">
        <v>935</v>
      </c>
      <c r="K134" s="2">
        <v>1178</v>
      </c>
      <c r="Y134" t="str">
        <f t="shared" ref="Y134" si="115">IF(EXACT(A133,UPPER(A133)),"Elected","Excluded")</f>
        <v>Elected</v>
      </c>
      <c r="AC134">
        <v>4</v>
      </c>
      <c r="AD134">
        <v>4</v>
      </c>
    </row>
    <row r="135" spans="1:37" x14ac:dyDescent="0.35">
      <c r="A135" s="291" t="s">
        <v>1271</v>
      </c>
      <c r="B135" s="291" t="s">
        <v>33</v>
      </c>
      <c r="C135" s="293">
        <v>368</v>
      </c>
      <c r="D135" s="1">
        <v>8</v>
      </c>
      <c r="E135" s="1">
        <v>1</v>
      </c>
      <c r="F135" s="1">
        <v>15</v>
      </c>
      <c r="G135" s="1">
        <v>1</v>
      </c>
      <c r="H135" s="1">
        <v>-393</v>
      </c>
      <c r="I135" s="1">
        <v>0</v>
      </c>
      <c r="J135" s="1">
        <v>0</v>
      </c>
      <c r="K135" s="1">
        <v>0</v>
      </c>
      <c r="X135" t="str">
        <f t="shared" ref="X135" si="116">LEFT(MID(A135,FIND("(",A135)+1,LEN(A135)),FIND(")",MID(A135,FIND("(",A135)+1,LEN(A135)))-1)</f>
        <v>TIP</v>
      </c>
      <c r="Z135" t="str">
        <f t="shared" ref="Z135" si="117">Y136</f>
        <v>Excluded</v>
      </c>
    </row>
    <row r="136" spans="1:37" x14ac:dyDescent="0.35">
      <c r="A136" s="291" t="s">
        <v>0</v>
      </c>
      <c r="B136" s="291" t="s">
        <v>0</v>
      </c>
      <c r="C136" s="293">
        <v>368</v>
      </c>
      <c r="D136" s="2">
        <v>376</v>
      </c>
      <c r="E136" s="2">
        <v>377</v>
      </c>
      <c r="F136" s="2">
        <v>392</v>
      </c>
      <c r="G136" s="2">
        <v>393</v>
      </c>
      <c r="H136" s="2">
        <v>0</v>
      </c>
      <c r="I136" s="2">
        <v>0</v>
      </c>
      <c r="J136" s="2">
        <v>0</v>
      </c>
      <c r="K136" s="2">
        <v>0</v>
      </c>
      <c r="Y136" t="str">
        <f t="shared" ref="Y136" si="118">IF(EXACT(A135,UPPER(A135)),"Elected","Excluded")</f>
        <v>Excluded</v>
      </c>
    </row>
    <row r="137" spans="1:37" x14ac:dyDescent="0.35">
      <c r="A137" s="291" t="s">
        <v>1272</v>
      </c>
      <c r="B137" s="291" t="s">
        <v>31</v>
      </c>
      <c r="C137" s="293">
        <v>947</v>
      </c>
      <c r="D137" s="1">
        <v>108</v>
      </c>
      <c r="E137" s="1">
        <v>19</v>
      </c>
      <c r="F137" s="1">
        <v>21</v>
      </c>
      <c r="G137" s="1">
        <v>6</v>
      </c>
      <c r="H137" s="1">
        <v>18</v>
      </c>
      <c r="I137" s="1">
        <v>134</v>
      </c>
      <c r="J137" s="1">
        <v>25</v>
      </c>
      <c r="K137" s="1">
        <v>103</v>
      </c>
      <c r="X137" t="str">
        <f t="shared" ref="X137" si="119">LEFT(MID(A137,FIND("(",A137)+1,LEN(A137)),FIND(")",MID(A137,FIND("(",A137)+1,LEN(A137)))-1)</f>
        <v>FG</v>
      </c>
      <c r="Z137" t="str">
        <f t="shared" ref="Z137" si="120">Y138</f>
        <v>Elected</v>
      </c>
    </row>
    <row r="138" spans="1:37" x14ac:dyDescent="0.35">
      <c r="A138" s="291" t="s">
        <v>0</v>
      </c>
      <c r="B138" s="291" t="s">
        <v>0</v>
      </c>
      <c r="C138" s="293">
        <v>947</v>
      </c>
      <c r="D138" s="2">
        <v>1055</v>
      </c>
      <c r="E138" s="2">
        <v>1074</v>
      </c>
      <c r="F138" s="2">
        <v>1095</v>
      </c>
      <c r="G138" s="2">
        <v>1101</v>
      </c>
      <c r="H138" s="2">
        <v>1119</v>
      </c>
      <c r="I138" s="2">
        <v>1253</v>
      </c>
      <c r="J138" s="2">
        <v>1278</v>
      </c>
      <c r="K138" s="2">
        <v>1381</v>
      </c>
      <c r="Y138" t="str">
        <f t="shared" ref="Y138" si="121">IF(EXACT(A137,UPPER(A137)),"Elected","Excluded")</f>
        <v>Elected</v>
      </c>
    </row>
    <row r="139" spans="1:37" x14ac:dyDescent="0.35">
      <c r="A139" s="291" t="s">
        <v>1273</v>
      </c>
      <c r="B139" s="291" t="s">
        <v>33</v>
      </c>
      <c r="C139" s="293">
        <v>358</v>
      </c>
      <c r="D139" s="1">
        <v>36</v>
      </c>
      <c r="E139" s="1">
        <v>6</v>
      </c>
      <c r="F139" s="1">
        <v>22</v>
      </c>
      <c r="G139" s="1">
        <v>2</v>
      </c>
      <c r="H139" s="1">
        <v>9</v>
      </c>
      <c r="I139" s="1">
        <v>-433</v>
      </c>
      <c r="J139" s="1">
        <v>0</v>
      </c>
      <c r="K139" s="1">
        <v>0</v>
      </c>
      <c r="X139" t="str">
        <f t="shared" ref="X139" si="122">LEFT(MID(A139,FIND("(",A139)+1,LEN(A139)),FIND(")",MID(A139,FIND("(",A139)+1,LEN(A139)))-1)</f>
        <v>FG</v>
      </c>
      <c r="Z139" t="str">
        <f>Y140</f>
        <v>Excluded</v>
      </c>
    </row>
    <row r="140" spans="1:37" x14ac:dyDescent="0.35">
      <c r="A140" s="291" t="s">
        <v>0</v>
      </c>
      <c r="B140" s="291" t="s">
        <v>0</v>
      </c>
      <c r="C140" s="293">
        <v>358</v>
      </c>
      <c r="D140" s="2">
        <v>394</v>
      </c>
      <c r="E140" s="2">
        <v>400</v>
      </c>
      <c r="F140" s="2">
        <v>422</v>
      </c>
      <c r="G140" s="2">
        <v>424</v>
      </c>
      <c r="H140" s="2">
        <v>433</v>
      </c>
      <c r="I140" s="2">
        <v>0</v>
      </c>
      <c r="J140" s="2">
        <v>0</v>
      </c>
      <c r="K140" s="2">
        <v>0</v>
      </c>
      <c r="Y140" t="str">
        <f t="shared" ref="Y140" si="123">IF(EXACT(A139,UPPER(A139)),"Elected","Excluded")</f>
        <v>Excluded</v>
      </c>
    </row>
    <row r="141" spans="1:37" x14ac:dyDescent="0.35">
      <c r="A141" s="291" t="s">
        <v>1274</v>
      </c>
      <c r="B141" s="291" t="s">
        <v>33</v>
      </c>
      <c r="C141" s="293">
        <v>1874</v>
      </c>
      <c r="D141" s="1">
        <v>-451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X141" t="str">
        <f t="shared" ref="X141" si="124">LEFT(MID(A141,FIND("(",A141)+1,LEN(A141)),FIND(")",MID(A141,FIND("(",A141)+1,LEN(A141)))-1)</f>
        <v>FG</v>
      </c>
      <c r="Z141" t="str">
        <f t="shared" ref="Z141" si="125">Y142</f>
        <v>Elected</v>
      </c>
    </row>
    <row r="142" spans="1:37" x14ac:dyDescent="0.35">
      <c r="A142" s="291" t="s">
        <v>0</v>
      </c>
      <c r="B142" s="291" t="s">
        <v>0</v>
      </c>
      <c r="C142" s="293">
        <v>1874</v>
      </c>
      <c r="D142" s="2">
        <v>1423</v>
      </c>
      <c r="E142" s="2">
        <v>1423</v>
      </c>
      <c r="F142" s="2">
        <v>1423</v>
      </c>
      <c r="G142" s="2">
        <v>1423</v>
      </c>
      <c r="H142" s="2">
        <v>1423</v>
      </c>
      <c r="I142" s="2">
        <v>1423</v>
      </c>
      <c r="J142" s="2">
        <v>1423</v>
      </c>
      <c r="K142" s="2">
        <v>1423</v>
      </c>
      <c r="Y142" t="str">
        <f t="shared" ref="Y142" si="126">IF(EXACT(A141,UPPER(A141)),"Elected","Excluded")</f>
        <v>Elected</v>
      </c>
    </row>
    <row r="143" spans="1:37" x14ac:dyDescent="0.35">
      <c r="A143" s="291" t="s">
        <v>1275</v>
      </c>
      <c r="B143" s="291" t="s">
        <v>33</v>
      </c>
      <c r="C143" s="293">
        <v>963</v>
      </c>
      <c r="D143" s="1">
        <v>28</v>
      </c>
      <c r="E143" s="1">
        <v>8</v>
      </c>
      <c r="F143" s="1">
        <v>20</v>
      </c>
      <c r="G143" s="1">
        <v>4</v>
      </c>
      <c r="H143" s="1">
        <v>25</v>
      </c>
      <c r="I143" s="1">
        <v>102</v>
      </c>
      <c r="J143" s="1">
        <v>43</v>
      </c>
      <c r="K143" s="1">
        <v>158</v>
      </c>
      <c r="X143" t="str">
        <f t="shared" ref="X143" si="127">LEFT(MID(A143,FIND("(",A143)+1,LEN(A143)),FIND(")",MID(A143,FIND("(",A143)+1,LEN(A143)))-1)</f>
        <v>FF</v>
      </c>
      <c r="Z143" t="str">
        <f t="shared" ref="Z143" si="128">Y144</f>
        <v>Elected</v>
      </c>
    </row>
    <row r="144" spans="1:37" x14ac:dyDescent="0.35">
      <c r="A144" s="291" t="s">
        <v>0</v>
      </c>
      <c r="B144" s="291" t="s">
        <v>0</v>
      </c>
      <c r="C144" s="293">
        <v>963</v>
      </c>
      <c r="D144" s="2">
        <v>991</v>
      </c>
      <c r="E144" s="2">
        <v>999</v>
      </c>
      <c r="F144" s="2">
        <v>1019</v>
      </c>
      <c r="G144" s="2">
        <v>1023</v>
      </c>
      <c r="H144" s="2">
        <v>1048</v>
      </c>
      <c r="I144" s="2">
        <v>1150</v>
      </c>
      <c r="J144" s="2">
        <v>1193</v>
      </c>
      <c r="K144" s="2">
        <v>1351</v>
      </c>
      <c r="Y144" t="str">
        <f t="shared" ref="Y144" si="129">IF(EXACT(A143,UPPER(A143)),"Elected","Excluded")</f>
        <v>Elected</v>
      </c>
    </row>
    <row r="145" spans="1:37" x14ac:dyDescent="0.35">
      <c r="A145" s="291" t="s">
        <v>1276</v>
      </c>
      <c r="B145" s="291" t="s">
        <v>33</v>
      </c>
      <c r="C145" s="293">
        <v>226</v>
      </c>
      <c r="D145" s="1">
        <v>31</v>
      </c>
      <c r="E145" s="1">
        <v>25</v>
      </c>
      <c r="F145" s="1">
        <v>-282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X145" t="str">
        <f t="shared" ref="X145" si="130">LEFT(MID(A145,FIND("(",A145)+1,LEN(A145)),FIND(")",MID(A145,FIND("(",A145)+1,LEN(A145)))-1)</f>
        <v>SD</v>
      </c>
      <c r="Z145" t="str">
        <f t="shared" ref="Z145" si="131">Y146</f>
        <v>Excluded</v>
      </c>
    </row>
    <row r="146" spans="1:37" x14ac:dyDescent="0.35">
      <c r="A146" s="291" t="s">
        <v>0</v>
      </c>
      <c r="B146" s="291" t="s">
        <v>0</v>
      </c>
      <c r="C146" s="293">
        <v>226</v>
      </c>
      <c r="D146" s="2">
        <v>257</v>
      </c>
      <c r="E146" s="2">
        <v>282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Y146" t="str">
        <f t="shared" ref="Y146" si="132">IF(EXACT(A145,UPPER(A145)),"Elected","Excluded")</f>
        <v>Excluded</v>
      </c>
    </row>
    <row r="147" spans="1:37" x14ac:dyDescent="0.35">
      <c r="A147" s="291" t="s">
        <v>3137</v>
      </c>
      <c r="B147" s="291" t="s">
        <v>33</v>
      </c>
      <c r="C147" s="293">
        <v>116</v>
      </c>
      <c r="D147" s="1">
        <v>10</v>
      </c>
      <c r="E147" s="1">
        <v>-126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X147" t="str">
        <f t="shared" ref="X147" si="133">LEFT(MID(A147,FIND("(",A147)+1,LEN(A147)),FIND(")",MID(A147,FIND("(",A147)+1,LEN(A147)))-1)</f>
        <v>GRN</v>
      </c>
      <c r="Z147" t="str">
        <f t="shared" ref="Z147" si="134">Y148</f>
        <v>Excluded</v>
      </c>
    </row>
    <row r="148" spans="1:37" x14ac:dyDescent="0.35">
      <c r="A148" s="291" t="s">
        <v>0</v>
      </c>
      <c r="B148" s="291" t="s">
        <v>0</v>
      </c>
      <c r="C148" s="293">
        <v>116</v>
      </c>
      <c r="D148" s="2">
        <v>126</v>
      </c>
      <c r="E148" s="2">
        <v>0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Y148" t="str">
        <f t="shared" ref="Y148" si="135">IF(EXACT(A147,UPPER(A147)),"Elected","Excluded")</f>
        <v>Excluded</v>
      </c>
    </row>
    <row r="149" spans="1:37" x14ac:dyDescent="0.35">
      <c r="A149" s="291" t="s">
        <v>1277</v>
      </c>
      <c r="B149" s="291" t="s">
        <v>31</v>
      </c>
      <c r="C149" s="293">
        <v>499</v>
      </c>
      <c r="D149" s="1">
        <v>28</v>
      </c>
      <c r="E149" s="1">
        <v>13</v>
      </c>
      <c r="F149" s="1">
        <v>67</v>
      </c>
      <c r="G149" s="1">
        <v>4</v>
      </c>
      <c r="H149" s="1">
        <v>44</v>
      </c>
      <c r="I149" s="1">
        <v>31</v>
      </c>
      <c r="J149" s="1">
        <v>306</v>
      </c>
      <c r="K149" s="1">
        <v>95</v>
      </c>
      <c r="X149" t="str">
        <f t="shared" ref="X149" si="136">LEFT(MID(A149,FIND("(",A149)+1,LEN(A149)),FIND(")",MID(A149,FIND("(",A149)+1,LEN(A149)))-1)</f>
        <v>SF</v>
      </c>
      <c r="Z149" t="str">
        <f t="shared" ref="Z149" si="137">Y150</f>
        <v>Excluded</v>
      </c>
    </row>
    <row r="150" spans="1:37" x14ac:dyDescent="0.35">
      <c r="A150" s="291" t="s">
        <v>0</v>
      </c>
      <c r="B150" s="291" t="s">
        <v>0</v>
      </c>
      <c r="C150" s="293">
        <v>499</v>
      </c>
      <c r="D150" s="2">
        <v>527</v>
      </c>
      <c r="E150" s="2">
        <v>540</v>
      </c>
      <c r="F150" s="2">
        <v>607</v>
      </c>
      <c r="G150" s="2">
        <v>611</v>
      </c>
      <c r="H150" s="2">
        <v>655</v>
      </c>
      <c r="I150" s="2">
        <v>686</v>
      </c>
      <c r="J150" s="2">
        <v>992</v>
      </c>
      <c r="K150" s="2">
        <v>1087</v>
      </c>
      <c r="Y150" t="str">
        <f t="shared" ref="Y150" si="138">IF(EXACT(A149,UPPER(A149)),"Elected","Excluded")</f>
        <v>Excluded</v>
      </c>
    </row>
    <row r="151" spans="1:37" x14ac:dyDescent="0.35">
      <c r="A151" s="291" t="s">
        <v>1278</v>
      </c>
      <c r="B151" s="291" t="s">
        <v>31</v>
      </c>
      <c r="C151" s="293">
        <v>533</v>
      </c>
      <c r="D151" s="1">
        <v>149</v>
      </c>
      <c r="E151" s="1">
        <v>20</v>
      </c>
      <c r="F151" s="1">
        <v>54</v>
      </c>
      <c r="G151" s="1">
        <v>6</v>
      </c>
      <c r="H151" s="1">
        <v>17</v>
      </c>
      <c r="I151" s="1">
        <v>25</v>
      </c>
      <c r="J151" s="1">
        <v>7</v>
      </c>
      <c r="K151" s="1">
        <v>-811</v>
      </c>
      <c r="X151" t="str">
        <f t="shared" ref="X151" si="139">LEFT(MID(A151,FIND("(",A151)+1,LEN(A151)),FIND(")",MID(A151,FIND("(",A151)+1,LEN(A151)))-1)</f>
        <v>FF</v>
      </c>
      <c r="Z151" t="str">
        <f t="shared" ref="Z151" si="140">Y152</f>
        <v>Excluded</v>
      </c>
    </row>
    <row r="152" spans="1:37" x14ac:dyDescent="0.35">
      <c r="A152" s="291" t="s">
        <v>0</v>
      </c>
      <c r="B152" s="291" t="s">
        <v>0</v>
      </c>
      <c r="C152" s="293">
        <v>533</v>
      </c>
      <c r="D152" s="2">
        <v>682</v>
      </c>
      <c r="E152" s="2">
        <v>702</v>
      </c>
      <c r="F152" s="2">
        <v>756</v>
      </c>
      <c r="G152" s="2">
        <v>762</v>
      </c>
      <c r="H152" s="2">
        <v>779</v>
      </c>
      <c r="I152" s="2">
        <v>804</v>
      </c>
      <c r="J152" s="2">
        <v>811</v>
      </c>
      <c r="K152" s="2">
        <v>0</v>
      </c>
      <c r="Y152" t="str">
        <f t="shared" ref="Y152" si="141">IF(EXACT(A151,UPPER(A151)),"Elected","Excluded")</f>
        <v>Excluded</v>
      </c>
    </row>
    <row r="153" spans="1:37" x14ac:dyDescent="0.35">
      <c r="A153" s="291" t="s">
        <v>1279</v>
      </c>
      <c r="B153" s="291" t="s">
        <v>33</v>
      </c>
      <c r="C153" s="293">
        <v>384</v>
      </c>
      <c r="D153" s="1">
        <v>7</v>
      </c>
      <c r="E153" s="1">
        <v>4</v>
      </c>
      <c r="F153" s="1">
        <v>18</v>
      </c>
      <c r="G153" s="1">
        <v>2</v>
      </c>
      <c r="H153" s="1">
        <v>25</v>
      </c>
      <c r="I153" s="1">
        <v>28</v>
      </c>
      <c r="J153" s="1">
        <v>-468</v>
      </c>
      <c r="K153" s="1">
        <v>0</v>
      </c>
      <c r="X153" t="str">
        <f t="shared" ref="X153" si="142">LEFT(MID(A153,FIND("(",A153)+1,LEN(A153)),FIND(")",MID(A153,FIND("(",A153)+1,LEN(A153)))-1)</f>
        <v>SF</v>
      </c>
      <c r="Z153" t="str">
        <f t="shared" ref="Z153" si="143">Y154</f>
        <v>Excluded</v>
      </c>
    </row>
    <row r="154" spans="1:37" x14ac:dyDescent="0.35">
      <c r="A154" s="291" t="s">
        <v>0</v>
      </c>
      <c r="B154" s="291" t="s">
        <v>0</v>
      </c>
      <c r="C154" s="293">
        <v>384</v>
      </c>
      <c r="D154" s="2">
        <v>391</v>
      </c>
      <c r="E154" s="2">
        <v>395</v>
      </c>
      <c r="F154" s="2">
        <v>413</v>
      </c>
      <c r="G154" s="2">
        <v>415</v>
      </c>
      <c r="H154" s="2">
        <v>440</v>
      </c>
      <c r="I154" s="2">
        <v>468</v>
      </c>
      <c r="J154" s="2">
        <v>0</v>
      </c>
      <c r="K154" s="2">
        <v>0</v>
      </c>
      <c r="Y154" t="str">
        <f t="shared" ref="Y154" si="144">IF(EXACT(A153,UPPER(A153)),"Elected","Excluded")</f>
        <v>Excluded</v>
      </c>
    </row>
    <row r="155" spans="1:37" x14ac:dyDescent="0.35">
      <c r="A155" s="291" t="s">
        <v>47</v>
      </c>
      <c r="B155" s="291" t="s">
        <v>0</v>
      </c>
      <c r="C155" s="292">
        <v>0</v>
      </c>
      <c r="D155" s="1">
        <f>(D131+D133+D135+D137+D139+D141+D143+D145+D147+D149+D151+D153)*(-1)</f>
        <v>0</v>
      </c>
      <c r="E155" s="1">
        <f t="shared" ref="E155:K155" si="145">(E131+E133+E135+E137+E139+E141+E143+E145+E147+E149+E151+E153)*(-1)</f>
        <v>20</v>
      </c>
      <c r="F155" s="1">
        <f t="shared" si="145"/>
        <v>59</v>
      </c>
      <c r="G155" s="1">
        <f t="shared" si="145"/>
        <v>0</v>
      </c>
      <c r="H155" s="1">
        <f t="shared" si="145"/>
        <v>244</v>
      </c>
      <c r="I155" s="1">
        <f t="shared" si="145"/>
        <v>84</v>
      </c>
      <c r="J155" s="1">
        <f t="shared" si="145"/>
        <v>72</v>
      </c>
      <c r="K155" s="1">
        <f t="shared" si="145"/>
        <v>212</v>
      </c>
    </row>
    <row r="156" spans="1:37" x14ac:dyDescent="0.35">
      <c r="A156" s="291" t="s">
        <v>0</v>
      </c>
      <c r="B156" s="291" t="s">
        <v>0</v>
      </c>
      <c r="C156" s="293">
        <v>0</v>
      </c>
      <c r="D156" s="2">
        <v>0</v>
      </c>
      <c r="E156" s="2">
        <v>20</v>
      </c>
      <c r="F156" s="2">
        <v>79</v>
      </c>
      <c r="G156" s="2">
        <v>79</v>
      </c>
      <c r="H156" s="2">
        <v>323</v>
      </c>
      <c r="I156" s="2">
        <v>407</v>
      </c>
      <c r="J156" s="2">
        <v>479</v>
      </c>
      <c r="K156" s="2">
        <v>691</v>
      </c>
    </row>
    <row r="157" spans="1:37" x14ac:dyDescent="0.35">
      <c r="A157" t="s">
        <v>48</v>
      </c>
      <c r="B157" t="s">
        <v>0</v>
      </c>
      <c r="C157" s="2">
        <v>8534</v>
      </c>
      <c r="D157" s="2">
        <v>8534</v>
      </c>
      <c r="E157" s="2">
        <v>8534</v>
      </c>
      <c r="F157" s="2">
        <v>8534</v>
      </c>
      <c r="G157" s="2">
        <v>8534</v>
      </c>
      <c r="H157" s="2">
        <v>8534</v>
      </c>
      <c r="I157" s="2">
        <v>8534</v>
      </c>
      <c r="J157" s="2">
        <v>8534</v>
      </c>
      <c r="K157" s="2">
        <v>8534</v>
      </c>
    </row>
    <row r="160" spans="1:37" x14ac:dyDescent="0.35">
      <c r="AB160" t="s">
        <v>2526</v>
      </c>
      <c r="AC160" t="s">
        <v>2525</v>
      </c>
      <c r="AD160" t="s">
        <v>2524</v>
      </c>
      <c r="AE160" t="s">
        <v>2523</v>
      </c>
      <c r="AF160" t="s">
        <v>759</v>
      </c>
      <c r="AG160" t="s">
        <v>2522</v>
      </c>
      <c r="AH160" t="s">
        <v>2521</v>
      </c>
      <c r="AI160" t="s">
        <v>2520</v>
      </c>
      <c r="AJ160" t="s">
        <v>2519</v>
      </c>
      <c r="AK160" t="s">
        <v>2518</v>
      </c>
    </row>
    <row r="161" spans="1:37" x14ac:dyDescent="0.35">
      <c r="A161" s="2"/>
      <c r="B161" s="2"/>
      <c r="C161" s="2"/>
      <c r="D161" s="2"/>
      <c r="E161" s="2"/>
      <c r="F161" s="2"/>
      <c r="G161" s="2"/>
      <c r="H161" s="240" t="s">
        <v>2648</v>
      </c>
      <c r="I161" s="2"/>
      <c r="J161" s="2"/>
      <c r="K161" s="2"/>
      <c r="L161" s="240" t="s">
        <v>2649</v>
      </c>
      <c r="AB161">
        <f>AB131+AB76+AB43+AB10</f>
        <v>24</v>
      </c>
      <c r="AC161">
        <f>AC131+AC76+AC43+AC10</f>
        <v>78343</v>
      </c>
      <c r="AD161" s="238">
        <f>AH161+AF161</f>
        <v>40249</v>
      </c>
      <c r="AE161" s="227">
        <f>SUM(AD161/AC161*100)</f>
        <v>51.375362189346852</v>
      </c>
      <c r="AF161">
        <f>AF131+AF76+AF43+AF10</f>
        <v>577</v>
      </c>
      <c r="AG161" s="227">
        <f>SUM(AF161/AC161*100)</f>
        <v>0.73650485684745282</v>
      </c>
      <c r="AH161">
        <f>AH131+AH76+AH43+AH10</f>
        <v>39672</v>
      </c>
      <c r="AI161">
        <f>AI131+AI76+AI43+AI10</f>
        <v>50</v>
      </c>
      <c r="AJ161">
        <f>AJ131+AJ76+AJ43+AJ10</f>
        <v>13</v>
      </c>
      <c r="AK161" s="227">
        <f>SUM(AJ161/AI161*100)</f>
        <v>26</v>
      </c>
    </row>
    <row r="162" spans="1:37" x14ac:dyDescent="0.35">
      <c r="D162" s="241" t="s">
        <v>2529</v>
      </c>
      <c r="E162" s="241" t="s">
        <v>2650</v>
      </c>
      <c r="F162" s="241" t="s">
        <v>2651</v>
      </c>
      <c r="G162" s="241" t="s">
        <v>2650</v>
      </c>
      <c r="H162" s="241" t="s">
        <v>2652</v>
      </c>
      <c r="I162" s="241" t="s">
        <v>2653</v>
      </c>
      <c r="J162" s="241" t="s">
        <v>2649</v>
      </c>
      <c r="K162" s="241" t="s">
        <v>2654</v>
      </c>
      <c r="L162" s="241" t="s">
        <v>2652</v>
      </c>
    </row>
    <row r="163" spans="1:37" x14ac:dyDescent="0.35">
      <c r="D163" s="241" t="s">
        <v>2655</v>
      </c>
      <c r="E163" s="241" t="s">
        <v>2655</v>
      </c>
      <c r="F163" s="241" t="s">
        <v>2652</v>
      </c>
      <c r="G163" s="241" t="s">
        <v>2656</v>
      </c>
      <c r="H163" s="241" t="s">
        <v>2656</v>
      </c>
      <c r="I163" s="241" t="s">
        <v>2655</v>
      </c>
      <c r="J163" s="241" t="s">
        <v>2652</v>
      </c>
      <c r="K163" s="241" t="s">
        <v>2656</v>
      </c>
      <c r="L163" s="241" t="s">
        <v>2656</v>
      </c>
      <c r="AC163" t="s">
        <v>3692</v>
      </c>
      <c r="AD163" t="s">
        <v>3693</v>
      </c>
    </row>
    <row r="164" spans="1:37" x14ac:dyDescent="0.35">
      <c r="A164" s="238">
        <f>SUMIFS($C$10:$C$505, $X$10:$X$505, B164)</f>
        <v>15504</v>
      </c>
      <c r="B164" t="s">
        <v>2657</v>
      </c>
      <c r="C164" t="s">
        <v>2535</v>
      </c>
      <c r="D164" s="242">
        <f>E164+I164</f>
        <v>12</v>
      </c>
      <c r="E164" s="238">
        <f>COUNTIFS($X$10:$X$505, B164,$B$10:$B$505,"F")</f>
        <v>3</v>
      </c>
      <c r="F164" s="243">
        <f t="shared" ref="F164:F190" si="146">IFERROR(E164/D164,0)</f>
        <v>0.25</v>
      </c>
      <c r="G164">
        <f>COUNTIFS($X$10:$X$505, B164,$B$10:$B$505,"F",$Z$10:$Z$505,"Elected")</f>
        <v>2</v>
      </c>
      <c r="H164" s="244">
        <f>IFERROR(G164/D164,0)</f>
        <v>0.16666666666666666</v>
      </c>
      <c r="I164" s="245">
        <f>COUNTIFS($X$10:$X$505, B164,$B$10:$B$505,"M")</f>
        <v>9</v>
      </c>
      <c r="J164" s="243">
        <f>IFERROR(I164/D164,0)</f>
        <v>0.75</v>
      </c>
      <c r="K164">
        <f>COUNTIFS($X$10:$X$505, B164,$B$10:$B$505,"M",$Z$10:$Z$505,"Elected")</f>
        <v>9</v>
      </c>
      <c r="L164" s="243">
        <f>IFERROR(K164/D164,0)</f>
        <v>0.75</v>
      </c>
      <c r="AC164">
        <f>AC134+AC79+AC46+AC13</f>
        <v>21</v>
      </c>
      <c r="AD164">
        <f>AD134+AD79+AD46+AD13</f>
        <v>19</v>
      </c>
    </row>
    <row r="165" spans="1:37" x14ac:dyDescent="0.35">
      <c r="A165" s="238">
        <f t="shared" ref="A165:A190" si="147">SUMIFS($C$10:$C$505, $X$10:$X$505, B165)</f>
        <v>11668</v>
      </c>
      <c r="B165" t="s">
        <v>2658</v>
      </c>
      <c r="C165" t="s">
        <v>2534</v>
      </c>
      <c r="D165" s="242">
        <f t="shared" ref="D165:D190" si="148">E165+I165</f>
        <v>10</v>
      </c>
      <c r="E165" s="238">
        <f t="shared" ref="E165:E190" si="149">COUNTIFS($X$10:$X$505, B165,$B$10:$B$505,"F")</f>
        <v>3</v>
      </c>
      <c r="F165" s="243">
        <f t="shared" si="146"/>
        <v>0.3</v>
      </c>
      <c r="G165">
        <f t="shared" ref="G165:G190" si="150">COUNTIFS($X$10:$X$283, B165,$B$10:$B$283,"F",$Z$10:$Z$283,"Elected")</f>
        <v>2</v>
      </c>
      <c r="H165" s="244">
        <f t="shared" ref="H165:H190" si="151">IFERROR(G165/D165,0)</f>
        <v>0.2</v>
      </c>
      <c r="I165" s="245">
        <f t="shared" ref="I165:I190" si="152">COUNTIFS($X$10:$X$505, B165,$B$10:$B$505,"M")</f>
        <v>7</v>
      </c>
      <c r="J165" s="243">
        <f t="shared" ref="J165:J190" si="153">IFERROR(I165/D165,0)</f>
        <v>0.7</v>
      </c>
      <c r="K165">
        <f t="shared" ref="K165:K190" si="154">COUNTIFS($X$10:$X$505, B165,$B$10:$B$505,"M",$Z$10:$Z$505,"Elected")</f>
        <v>5</v>
      </c>
      <c r="L165" s="243">
        <f t="shared" ref="L165:L190" si="155">IFERROR(K165/D165,0)</f>
        <v>0.5</v>
      </c>
    </row>
    <row r="166" spans="1:37" x14ac:dyDescent="0.35">
      <c r="A166" s="238">
        <f t="shared" si="147"/>
        <v>3987</v>
      </c>
      <c r="B166" t="s">
        <v>2659</v>
      </c>
      <c r="C166" t="s">
        <v>2536</v>
      </c>
      <c r="D166" s="242">
        <f t="shared" si="148"/>
        <v>8</v>
      </c>
      <c r="E166" s="238">
        <f t="shared" si="149"/>
        <v>3</v>
      </c>
      <c r="F166" s="243">
        <f t="shared" si="146"/>
        <v>0.375</v>
      </c>
      <c r="G166">
        <f t="shared" si="150"/>
        <v>1</v>
      </c>
      <c r="H166" s="244">
        <f t="shared" si="151"/>
        <v>0.125</v>
      </c>
      <c r="I166" s="245">
        <f t="shared" si="152"/>
        <v>5</v>
      </c>
      <c r="J166" s="243">
        <f t="shared" si="153"/>
        <v>0.625</v>
      </c>
      <c r="K166">
        <f t="shared" si="154"/>
        <v>0</v>
      </c>
      <c r="L166" s="243">
        <f t="shared" si="155"/>
        <v>0</v>
      </c>
    </row>
    <row r="167" spans="1:37" x14ac:dyDescent="0.35">
      <c r="A167" s="238">
        <f t="shared" si="147"/>
        <v>2403</v>
      </c>
      <c r="B167" t="s">
        <v>2661</v>
      </c>
      <c r="C167" t="s">
        <v>2727</v>
      </c>
      <c r="D167" s="242">
        <f t="shared" si="148"/>
        <v>3</v>
      </c>
      <c r="E167" s="238">
        <f t="shared" si="149"/>
        <v>1</v>
      </c>
      <c r="F167" s="243">
        <f t="shared" si="146"/>
        <v>0.33333333333333331</v>
      </c>
      <c r="G167">
        <f t="shared" si="150"/>
        <v>0</v>
      </c>
      <c r="H167" s="244">
        <f t="shared" si="151"/>
        <v>0</v>
      </c>
      <c r="I167" s="245">
        <f t="shared" si="152"/>
        <v>2</v>
      </c>
      <c r="J167" s="243">
        <f t="shared" si="153"/>
        <v>0.66666666666666663</v>
      </c>
      <c r="K167">
        <f t="shared" si="154"/>
        <v>2</v>
      </c>
      <c r="L167" s="243">
        <f t="shared" si="155"/>
        <v>0.66666666666666663</v>
      </c>
    </row>
    <row r="168" spans="1:37" x14ac:dyDescent="0.35">
      <c r="A168" s="238">
        <f t="shared" si="147"/>
        <v>750</v>
      </c>
      <c r="B168" t="s">
        <v>2663</v>
      </c>
      <c r="C168" t="s">
        <v>2574</v>
      </c>
      <c r="D168" s="242">
        <f t="shared" si="148"/>
        <v>2</v>
      </c>
      <c r="E168" s="238">
        <f t="shared" si="149"/>
        <v>0</v>
      </c>
      <c r="F168" s="243">
        <f t="shared" si="146"/>
        <v>0</v>
      </c>
      <c r="G168">
        <f t="shared" si="150"/>
        <v>0</v>
      </c>
      <c r="H168" s="244">
        <f t="shared" si="151"/>
        <v>0</v>
      </c>
      <c r="I168" s="245">
        <f t="shared" si="152"/>
        <v>2</v>
      </c>
      <c r="J168" s="243">
        <f t="shared" si="153"/>
        <v>1</v>
      </c>
      <c r="K168">
        <f t="shared" si="154"/>
        <v>0</v>
      </c>
      <c r="L168" s="243">
        <f t="shared" si="155"/>
        <v>0</v>
      </c>
    </row>
    <row r="169" spans="1:37" x14ac:dyDescent="0.35">
      <c r="A169" s="238">
        <f t="shared" si="147"/>
        <v>1105</v>
      </c>
      <c r="B169" t="s">
        <v>2689</v>
      </c>
      <c r="C169" t="s">
        <v>2573</v>
      </c>
      <c r="D169" s="242">
        <f t="shared" si="148"/>
        <v>3</v>
      </c>
      <c r="E169" s="238">
        <f t="shared" si="149"/>
        <v>2</v>
      </c>
      <c r="F169" s="243">
        <f t="shared" si="146"/>
        <v>0.66666666666666663</v>
      </c>
      <c r="G169">
        <f t="shared" si="150"/>
        <v>1</v>
      </c>
      <c r="H169" s="244">
        <f t="shared" si="151"/>
        <v>0.33333333333333331</v>
      </c>
      <c r="I169" s="245">
        <f t="shared" si="152"/>
        <v>1</v>
      </c>
      <c r="J169" s="243">
        <f t="shared" si="153"/>
        <v>0.33333333333333331</v>
      </c>
      <c r="K169">
        <f t="shared" si="154"/>
        <v>0</v>
      </c>
      <c r="L169" s="243">
        <f t="shared" si="155"/>
        <v>0</v>
      </c>
    </row>
    <row r="170" spans="1:37" x14ac:dyDescent="0.35">
      <c r="A170" s="238">
        <f t="shared" si="147"/>
        <v>354</v>
      </c>
      <c r="B170" t="s">
        <v>2662</v>
      </c>
      <c r="C170" t="s">
        <v>2575</v>
      </c>
      <c r="D170" s="242">
        <f t="shared" si="148"/>
        <v>1</v>
      </c>
      <c r="E170" s="238">
        <f t="shared" si="149"/>
        <v>0</v>
      </c>
      <c r="F170" s="243">
        <f t="shared" si="146"/>
        <v>0</v>
      </c>
      <c r="G170">
        <f t="shared" si="150"/>
        <v>0</v>
      </c>
      <c r="H170" s="244">
        <f t="shared" si="151"/>
        <v>0</v>
      </c>
      <c r="I170" s="245">
        <f t="shared" si="152"/>
        <v>1</v>
      </c>
      <c r="J170" s="243">
        <f t="shared" si="153"/>
        <v>1</v>
      </c>
      <c r="K170">
        <f t="shared" si="154"/>
        <v>0</v>
      </c>
      <c r="L170" s="243">
        <f t="shared" si="155"/>
        <v>0</v>
      </c>
    </row>
    <row r="171" spans="1:37" x14ac:dyDescent="0.35">
      <c r="A171" s="238">
        <f t="shared" si="147"/>
        <v>89</v>
      </c>
      <c r="B171" t="s">
        <v>2660</v>
      </c>
      <c r="C171" t="s">
        <v>2594</v>
      </c>
      <c r="D171" s="242">
        <f t="shared" si="148"/>
        <v>1</v>
      </c>
      <c r="E171" s="238">
        <f t="shared" si="149"/>
        <v>0</v>
      </c>
      <c r="F171" s="243">
        <f t="shared" si="146"/>
        <v>0</v>
      </c>
      <c r="G171">
        <f t="shared" si="150"/>
        <v>0</v>
      </c>
      <c r="H171" s="244">
        <f t="shared" si="151"/>
        <v>0</v>
      </c>
      <c r="I171" s="245">
        <f t="shared" si="152"/>
        <v>1</v>
      </c>
      <c r="J171" s="243">
        <f t="shared" si="153"/>
        <v>1</v>
      </c>
      <c r="K171">
        <f t="shared" si="154"/>
        <v>0</v>
      </c>
      <c r="L171" s="243">
        <f t="shared" si="155"/>
        <v>0</v>
      </c>
    </row>
    <row r="172" spans="1:37" x14ac:dyDescent="0.35">
      <c r="A172" s="238">
        <f t="shared" si="147"/>
        <v>0</v>
      </c>
      <c r="B172" t="s">
        <v>3111</v>
      </c>
      <c r="C172" t="s">
        <v>2576</v>
      </c>
      <c r="D172" s="242">
        <f t="shared" si="148"/>
        <v>0</v>
      </c>
      <c r="E172" s="238">
        <f t="shared" si="149"/>
        <v>0</v>
      </c>
      <c r="F172" s="243">
        <f t="shared" si="146"/>
        <v>0</v>
      </c>
      <c r="G172">
        <f t="shared" si="150"/>
        <v>0</v>
      </c>
      <c r="H172" s="244">
        <f t="shared" si="151"/>
        <v>0</v>
      </c>
      <c r="I172" s="245">
        <f t="shared" si="152"/>
        <v>0</v>
      </c>
      <c r="J172" s="243">
        <f t="shared" si="153"/>
        <v>0</v>
      </c>
      <c r="K172">
        <f t="shared" si="154"/>
        <v>0</v>
      </c>
      <c r="L172" s="243">
        <f t="shared" si="155"/>
        <v>0</v>
      </c>
    </row>
    <row r="173" spans="1:37" x14ac:dyDescent="0.35">
      <c r="A173" s="238">
        <f t="shared" si="147"/>
        <v>0</v>
      </c>
      <c r="C173" t="s">
        <v>2590</v>
      </c>
      <c r="D173" s="242">
        <f t="shared" si="148"/>
        <v>0</v>
      </c>
      <c r="E173" s="238">
        <f t="shared" si="149"/>
        <v>0</v>
      </c>
      <c r="F173" s="243">
        <f t="shared" si="146"/>
        <v>0</v>
      </c>
      <c r="G173">
        <f t="shared" si="150"/>
        <v>0</v>
      </c>
      <c r="H173" s="244">
        <f t="shared" si="151"/>
        <v>0</v>
      </c>
      <c r="I173" s="245">
        <f t="shared" si="152"/>
        <v>0</v>
      </c>
      <c r="J173" s="243">
        <f t="shared" si="153"/>
        <v>0</v>
      </c>
      <c r="K173">
        <f t="shared" si="154"/>
        <v>0</v>
      </c>
      <c r="L173" s="243">
        <f t="shared" si="155"/>
        <v>0</v>
      </c>
    </row>
    <row r="174" spans="1:37" x14ac:dyDescent="0.35">
      <c r="A174" s="238">
        <f t="shared" si="147"/>
        <v>0</v>
      </c>
      <c r="B174" t="s">
        <v>2671</v>
      </c>
      <c r="C174" t="s">
        <v>2582</v>
      </c>
      <c r="D174" s="242">
        <f t="shared" si="148"/>
        <v>0</v>
      </c>
      <c r="E174" s="238">
        <f t="shared" si="149"/>
        <v>0</v>
      </c>
      <c r="F174" s="243">
        <f t="shared" si="146"/>
        <v>0</v>
      </c>
      <c r="G174">
        <f t="shared" si="150"/>
        <v>0</v>
      </c>
      <c r="H174" s="244">
        <f t="shared" si="151"/>
        <v>0</v>
      </c>
      <c r="I174" s="245">
        <f t="shared" si="152"/>
        <v>0</v>
      </c>
      <c r="J174" s="243">
        <f t="shared" si="153"/>
        <v>0</v>
      </c>
      <c r="K174">
        <f t="shared" si="154"/>
        <v>0</v>
      </c>
      <c r="L174" s="243">
        <f t="shared" si="155"/>
        <v>0</v>
      </c>
    </row>
    <row r="175" spans="1:37" x14ac:dyDescent="0.35">
      <c r="A175" s="238">
        <f t="shared" si="147"/>
        <v>309</v>
      </c>
      <c r="B175" t="s">
        <v>2665</v>
      </c>
      <c r="C175" t="s">
        <v>2598</v>
      </c>
      <c r="D175" s="242">
        <f t="shared" si="148"/>
        <v>1</v>
      </c>
      <c r="E175" s="238">
        <f t="shared" si="149"/>
        <v>0</v>
      </c>
      <c r="F175" s="243">
        <f t="shared" si="146"/>
        <v>0</v>
      </c>
      <c r="G175">
        <f t="shared" si="150"/>
        <v>0</v>
      </c>
      <c r="H175" s="244">
        <f t="shared" si="151"/>
        <v>0</v>
      </c>
      <c r="I175" s="245">
        <f t="shared" si="152"/>
        <v>1</v>
      </c>
      <c r="J175" s="243">
        <f t="shared" si="153"/>
        <v>1</v>
      </c>
      <c r="K175">
        <f t="shared" si="154"/>
        <v>0</v>
      </c>
      <c r="L175" s="243">
        <f t="shared" si="155"/>
        <v>0</v>
      </c>
    </row>
    <row r="176" spans="1:37" x14ac:dyDescent="0.35">
      <c r="A176" s="238">
        <f t="shared" si="147"/>
        <v>0</v>
      </c>
      <c r="B176" t="s">
        <v>2666</v>
      </c>
      <c r="C176" t="s">
        <v>2584</v>
      </c>
      <c r="D176" s="242">
        <f t="shared" si="148"/>
        <v>0</v>
      </c>
      <c r="E176" s="238">
        <f t="shared" si="149"/>
        <v>0</v>
      </c>
      <c r="F176" s="243">
        <f t="shared" si="146"/>
        <v>0</v>
      </c>
      <c r="G176">
        <f t="shared" si="150"/>
        <v>0</v>
      </c>
      <c r="H176" s="244">
        <f t="shared" si="151"/>
        <v>0</v>
      </c>
      <c r="I176" s="245">
        <f t="shared" si="152"/>
        <v>0</v>
      </c>
      <c r="J176" s="243">
        <f t="shared" si="153"/>
        <v>0</v>
      </c>
      <c r="K176">
        <f t="shared" si="154"/>
        <v>0</v>
      </c>
      <c r="L176" s="243">
        <f t="shared" si="155"/>
        <v>0</v>
      </c>
    </row>
    <row r="177" spans="1:12" x14ac:dyDescent="0.35">
      <c r="A177" s="238">
        <f t="shared" si="147"/>
        <v>0</v>
      </c>
      <c r="B177" t="s">
        <v>2667</v>
      </c>
      <c r="C177" t="s">
        <v>2577</v>
      </c>
      <c r="D177" s="242">
        <f t="shared" si="148"/>
        <v>0</v>
      </c>
      <c r="E177" s="238">
        <f t="shared" si="149"/>
        <v>0</v>
      </c>
      <c r="F177" s="243">
        <f t="shared" si="146"/>
        <v>0</v>
      </c>
      <c r="G177">
        <f t="shared" si="150"/>
        <v>0</v>
      </c>
      <c r="H177" s="244">
        <f t="shared" si="151"/>
        <v>0</v>
      </c>
      <c r="I177" s="245">
        <f t="shared" si="152"/>
        <v>0</v>
      </c>
      <c r="J177" s="243">
        <f t="shared" si="153"/>
        <v>0</v>
      </c>
      <c r="K177">
        <f t="shared" si="154"/>
        <v>0</v>
      </c>
      <c r="L177" s="243">
        <f t="shared" si="155"/>
        <v>0</v>
      </c>
    </row>
    <row r="178" spans="1:12" x14ac:dyDescent="0.35">
      <c r="A178" s="238">
        <f t="shared" si="147"/>
        <v>0</v>
      </c>
      <c r="B178" t="s">
        <v>2670</v>
      </c>
      <c r="C178" t="s">
        <v>2578</v>
      </c>
      <c r="D178" s="242">
        <f t="shared" si="148"/>
        <v>0</v>
      </c>
      <c r="E178" s="238">
        <f t="shared" si="149"/>
        <v>0</v>
      </c>
      <c r="F178" s="243">
        <f t="shared" si="146"/>
        <v>0</v>
      </c>
      <c r="G178">
        <f t="shared" si="150"/>
        <v>0</v>
      </c>
      <c r="H178" s="244">
        <f t="shared" si="151"/>
        <v>0</v>
      </c>
      <c r="I178" s="245">
        <f t="shared" si="152"/>
        <v>0</v>
      </c>
      <c r="J178" s="243">
        <f t="shared" si="153"/>
        <v>0</v>
      </c>
      <c r="K178">
        <f t="shared" si="154"/>
        <v>0</v>
      </c>
      <c r="L178" s="243">
        <f t="shared" si="155"/>
        <v>0</v>
      </c>
    </row>
    <row r="179" spans="1:12" x14ac:dyDescent="0.35">
      <c r="A179" s="238">
        <f t="shared" si="147"/>
        <v>0</v>
      </c>
      <c r="C179" t="s">
        <v>2581</v>
      </c>
      <c r="D179" s="242">
        <f t="shared" si="148"/>
        <v>0</v>
      </c>
      <c r="E179" s="238">
        <f t="shared" si="149"/>
        <v>0</v>
      </c>
      <c r="F179" s="243">
        <f t="shared" si="146"/>
        <v>0</v>
      </c>
      <c r="G179">
        <f t="shared" si="150"/>
        <v>0</v>
      </c>
      <c r="H179" s="244">
        <f t="shared" si="151"/>
        <v>0</v>
      </c>
      <c r="I179" s="245">
        <f t="shared" si="152"/>
        <v>0</v>
      </c>
      <c r="J179" s="243">
        <f t="shared" si="153"/>
        <v>0</v>
      </c>
      <c r="K179">
        <f t="shared" si="154"/>
        <v>0</v>
      </c>
      <c r="L179" s="243">
        <f t="shared" si="155"/>
        <v>0</v>
      </c>
    </row>
    <row r="180" spans="1:12" x14ac:dyDescent="0.35">
      <c r="A180" s="238">
        <f t="shared" si="147"/>
        <v>0</v>
      </c>
      <c r="B180" t="s">
        <v>3077</v>
      </c>
      <c r="C180" t="s">
        <v>2579</v>
      </c>
      <c r="D180" s="242">
        <f t="shared" si="148"/>
        <v>0</v>
      </c>
      <c r="E180" s="238">
        <f t="shared" si="149"/>
        <v>0</v>
      </c>
      <c r="F180" s="243">
        <f t="shared" si="146"/>
        <v>0</v>
      </c>
      <c r="G180">
        <f t="shared" si="150"/>
        <v>0</v>
      </c>
      <c r="H180" s="244">
        <f t="shared" si="151"/>
        <v>0</v>
      </c>
      <c r="I180" s="245">
        <f t="shared" si="152"/>
        <v>0</v>
      </c>
      <c r="J180" s="243">
        <f t="shared" si="153"/>
        <v>0</v>
      </c>
      <c r="K180">
        <f t="shared" si="154"/>
        <v>0</v>
      </c>
      <c r="L180" s="243">
        <f t="shared" si="155"/>
        <v>0</v>
      </c>
    </row>
    <row r="181" spans="1:12" x14ac:dyDescent="0.35">
      <c r="A181" s="238">
        <f t="shared" si="147"/>
        <v>0</v>
      </c>
      <c r="B181" t="s">
        <v>2690</v>
      </c>
      <c r="C181" t="s">
        <v>2585</v>
      </c>
      <c r="D181" s="242">
        <f t="shared" si="148"/>
        <v>0</v>
      </c>
      <c r="E181" s="238">
        <f t="shared" si="149"/>
        <v>0</v>
      </c>
      <c r="F181" s="243">
        <f t="shared" si="146"/>
        <v>0</v>
      </c>
      <c r="G181">
        <f t="shared" si="150"/>
        <v>0</v>
      </c>
      <c r="H181" s="244">
        <f t="shared" si="151"/>
        <v>0</v>
      </c>
      <c r="I181" s="245">
        <f t="shared" si="152"/>
        <v>0</v>
      </c>
      <c r="J181" s="243">
        <f t="shared" si="153"/>
        <v>0</v>
      </c>
      <c r="K181">
        <f t="shared" si="154"/>
        <v>0</v>
      </c>
      <c r="L181" s="243">
        <f t="shared" si="155"/>
        <v>0</v>
      </c>
    </row>
    <row r="182" spans="1:12" x14ac:dyDescent="0.35">
      <c r="A182" s="238">
        <f t="shared" si="147"/>
        <v>0</v>
      </c>
      <c r="C182" t="s">
        <v>2591</v>
      </c>
      <c r="D182" s="242">
        <f t="shared" si="148"/>
        <v>0</v>
      </c>
      <c r="E182" s="238">
        <f t="shared" si="149"/>
        <v>0</v>
      </c>
      <c r="F182" s="243">
        <f t="shared" si="146"/>
        <v>0</v>
      </c>
      <c r="G182">
        <f t="shared" si="150"/>
        <v>0</v>
      </c>
      <c r="H182" s="244">
        <f t="shared" si="151"/>
        <v>0</v>
      </c>
      <c r="I182" s="245">
        <f t="shared" si="152"/>
        <v>0</v>
      </c>
      <c r="J182" s="243">
        <f t="shared" si="153"/>
        <v>0</v>
      </c>
      <c r="K182">
        <f t="shared" si="154"/>
        <v>0</v>
      </c>
      <c r="L182" s="243">
        <f t="shared" si="155"/>
        <v>0</v>
      </c>
    </row>
    <row r="183" spans="1:12" x14ac:dyDescent="0.35">
      <c r="A183" s="238">
        <f t="shared" si="147"/>
        <v>603</v>
      </c>
      <c r="B183" t="s">
        <v>2664</v>
      </c>
      <c r="C183" t="s">
        <v>2586</v>
      </c>
      <c r="D183" s="242">
        <f t="shared" si="148"/>
        <v>2</v>
      </c>
      <c r="E183" s="238">
        <f t="shared" si="149"/>
        <v>0</v>
      </c>
      <c r="F183" s="243">
        <f t="shared" si="146"/>
        <v>0</v>
      </c>
      <c r="G183">
        <f t="shared" si="150"/>
        <v>0</v>
      </c>
      <c r="H183" s="244">
        <f t="shared" si="151"/>
        <v>0</v>
      </c>
      <c r="I183" s="245">
        <f t="shared" si="152"/>
        <v>2</v>
      </c>
      <c r="J183" s="243">
        <f t="shared" si="153"/>
        <v>1</v>
      </c>
      <c r="K183">
        <f t="shared" si="154"/>
        <v>0</v>
      </c>
      <c r="L183" s="243">
        <f t="shared" si="155"/>
        <v>0</v>
      </c>
    </row>
    <row r="184" spans="1:12" x14ac:dyDescent="0.35">
      <c r="A184" s="238">
        <f t="shared" si="147"/>
        <v>0</v>
      </c>
      <c r="B184" t="s">
        <v>2669</v>
      </c>
      <c r="C184" t="s">
        <v>2587</v>
      </c>
      <c r="D184" s="242">
        <f>E184+I184</f>
        <v>0</v>
      </c>
      <c r="E184" s="238">
        <f t="shared" si="149"/>
        <v>0</v>
      </c>
      <c r="F184" s="243">
        <f t="shared" si="146"/>
        <v>0</v>
      </c>
      <c r="G184">
        <f t="shared" si="150"/>
        <v>0</v>
      </c>
      <c r="H184" s="244">
        <f t="shared" si="151"/>
        <v>0</v>
      </c>
      <c r="I184" s="245">
        <f t="shared" si="152"/>
        <v>0</v>
      </c>
      <c r="J184" s="243">
        <f t="shared" si="153"/>
        <v>0</v>
      </c>
      <c r="K184">
        <f t="shared" si="154"/>
        <v>0</v>
      </c>
      <c r="L184" s="243">
        <f t="shared" si="155"/>
        <v>0</v>
      </c>
    </row>
    <row r="185" spans="1:12" x14ac:dyDescent="0.35">
      <c r="A185" s="238">
        <f t="shared" si="147"/>
        <v>0</v>
      </c>
      <c r="B185" t="s">
        <v>2931</v>
      </c>
      <c r="C185" t="s">
        <v>2580</v>
      </c>
      <c r="D185" s="242">
        <f t="shared" si="148"/>
        <v>0</v>
      </c>
      <c r="E185" s="238">
        <f t="shared" si="149"/>
        <v>0</v>
      </c>
      <c r="F185" s="243">
        <f t="shared" si="146"/>
        <v>0</v>
      </c>
      <c r="G185">
        <f t="shared" si="150"/>
        <v>0</v>
      </c>
      <c r="H185" s="244">
        <f t="shared" si="151"/>
        <v>0</v>
      </c>
      <c r="I185" s="245">
        <f t="shared" si="152"/>
        <v>0</v>
      </c>
      <c r="J185" s="243">
        <f t="shared" si="153"/>
        <v>0</v>
      </c>
      <c r="K185">
        <f t="shared" si="154"/>
        <v>0</v>
      </c>
      <c r="L185" s="243">
        <f t="shared" si="155"/>
        <v>0</v>
      </c>
    </row>
    <row r="186" spans="1:12" x14ac:dyDescent="0.35">
      <c r="A186" s="238">
        <f t="shared" si="147"/>
        <v>0</v>
      </c>
      <c r="C186" t="s">
        <v>2592</v>
      </c>
      <c r="D186" s="242">
        <f t="shared" si="148"/>
        <v>0</v>
      </c>
      <c r="E186" s="238">
        <f t="shared" si="149"/>
        <v>0</v>
      </c>
      <c r="F186" s="243">
        <f t="shared" si="146"/>
        <v>0</v>
      </c>
      <c r="G186">
        <f t="shared" si="150"/>
        <v>0</v>
      </c>
      <c r="H186" s="244">
        <f t="shared" si="151"/>
        <v>0</v>
      </c>
      <c r="I186" s="245">
        <f t="shared" si="152"/>
        <v>0</v>
      </c>
      <c r="J186" s="243">
        <f t="shared" si="153"/>
        <v>0</v>
      </c>
      <c r="K186">
        <f t="shared" si="154"/>
        <v>0</v>
      </c>
      <c r="L186" s="243">
        <f t="shared" si="155"/>
        <v>0</v>
      </c>
    </row>
    <row r="187" spans="1:12" x14ac:dyDescent="0.35">
      <c r="A187" s="238">
        <f t="shared" si="147"/>
        <v>0</v>
      </c>
      <c r="B187" t="s">
        <v>2809</v>
      </c>
      <c r="C187" t="s">
        <v>2597</v>
      </c>
      <c r="D187" s="242">
        <f t="shared" si="148"/>
        <v>0</v>
      </c>
      <c r="E187" s="238">
        <f t="shared" si="149"/>
        <v>0</v>
      </c>
      <c r="F187" s="243">
        <f t="shared" si="146"/>
        <v>0</v>
      </c>
      <c r="G187">
        <f t="shared" si="150"/>
        <v>0</v>
      </c>
      <c r="H187" s="244">
        <f t="shared" si="151"/>
        <v>0</v>
      </c>
      <c r="I187" s="245">
        <f t="shared" si="152"/>
        <v>0</v>
      </c>
      <c r="J187" s="243">
        <f t="shared" si="153"/>
        <v>0</v>
      </c>
      <c r="K187">
        <f t="shared" si="154"/>
        <v>0</v>
      </c>
      <c r="L187" s="243">
        <f t="shared" si="155"/>
        <v>0</v>
      </c>
    </row>
    <row r="188" spans="1:12" x14ac:dyDescent="0.35">
      <c r="A188" s="238">
        <f t="shared" si="147"/>
        <v>0</v>
      </c>
      <c r="B188" t="s">
        <v>2668</v>
      </c>
      <c r="C188" t="s">
        <v>2588</v>
      </c>
      <c r="D188" s="242">
        <f t="shared" si="148"/>
        <v>0</v>
      </c>
      <c r="E188" s="238">
        <f t="shared" si="149"/>
        <v>0</v>
      </c>
      <c r="F188" s="243">
        <f t="shared" si="146"/>
        <v>0</v>
      </c>
      <c r="G188">
        <f t="shared" si="150"/>
        <v>0</v>
      </c>
      <c r="H188" s="244">
        <f t="shared" si="151"/>
        <v>0</v>
      </c>
      <c r="I188" s="245">
        <f t="shared" si="152"/>
        <v>0</v>
      </c>
      <c r="J188" s="243">
        <f t="shared" si="153"/>
        <v>0</v>
      </c>
      <c r="K188">
        <f t="shared" si="154"/>
        <v>0</v>
      </c>
      <c r="L188" s="243">
        <f t="shared" si="155"/>
        <v>0</v>
      </c>
    </row>
    <row r="189" spans="1:12" x14ac:dyDescent="0.35">
      <c r="A189" s="238">
        <f t="shared" si="147"/>
        <v>0</v>
      </c>
      <c r="B189" t="s">
        <v>2692</v>
      </c>
      <c r="C189" t="s">
        <v>2589</v>
      </c>
      <c r="D189" s="242">
        <f t="shared" si="148"/>
        <v>0</v>
      </c>
      <c r="E189" s="238">
        <f t="shared" si="149"/>
        <v>0</v>
      </c>
      <c r="F189" s="243">
        <f t="shared" si="146"/>
        <v>0</v>
      </c>
      <c r="G189">
        <f t="shared" si="150"/>
        <v>0</v>
      </c>
      <c r="H189" s="244">
        <f t="shared" si="151"/>
        <v>0</v>
      </c>
      <c r="I189" s="245">
        <f t="shared" si="152"/>
        <v>0</v>
      </c>
      <c r="J189" s="243">
        <f t="shared" si="153"/>
        <v>0</v>
      </c>
      <c r="K189">
        <f t="shared" si="154"/>
        <v>0</v>
      </c>
      <c r="L189" s="243">
        <f t="shared" si="155"/>
        <v>0</v>
      </c>
    </row>
    <row r="190" spans="1:12" x14ac:dyDescent="0.35">
      <c r="A190" s="238">
        <f t="shared" si="147"/>
        <v>2900</v>
      </c>
      <c r="B190" t="s">
        <v>2672</v>
      </c>
      <c r="C190" t="s">
        <v>2530</v>
      </c>
      <c r="D190" s="242">
        <f t="shared" si="148"/>
        <v>7</v>
      </c>
      <c r="E190" s="238">
        <f t="shared" si="149"/>
        <v>1</v>
      </c>
      <c r="F190" s="243">
        <f t="shared" si="146"/>
        <v>0.14285714285714285</v>
      </c>
      <c r="G190">
        <f t="shared" si="150"/>
        <v>0</v>
      </c>
      <c r="H190" s="244">
        <f t="shared" si="151"/>
        <v>0</v>
      </c>
      <c r="I190" s="245">
        <f t="shared" si="152"/>
        <v>6</v>
      </c>
      <c r="J190" s="243">
        <f t="shared" si="153"/>
        <v>0.8571428571428571</v>
      </c>
      <c r="K190">
        <f t="shared" si="154"/>
        <v>2</v>
      </c>
      <c r="L190" s="243">
        <f t="shared" si="155"/>
        <v>0.2857142857142857</v>
      </c>
    </row>
    <row r="191" spans="1:12" x14ac:dyDescent="0.35">
      <c r="A191" s="238">
        <f>SUM(A164:A190)</f>
        <v>39672</v>
      </c>
      <c r="B191" s="238"/>
      <c r="D191" s="242">
        <f>SUM(D164:D190)</f>
        <v>50</v>
      </c>
      <c r="E191" s="238">
        <f>SUM(E164:E190)</f>
        <v>13</v>
      </c>
      <c r="G191">
        <f>SUM(G164:G190)</f>
        <v>6</v>
      </c>
      <c r="I191" s="245">
        <f>SUM(I164:I190)</f>
        <v>37</v>
      </c>
      <c r="K191">
        <f>SUM(K164:K190)</f>
        <v>18</v>
      </c>
    </row>
    <row r="192" spans="1:12" ht="15" thickBot="1" x14ac:dyDescent="0.4"/>
    <row r="193" spans="3:11" x14ac:dyDescent="0.35">
      <c r="C193" s="246" t="s">
        <v>2673</v>
      </c>
      <c r="D193" s="247"/>
      <c r="E193" s="248">
        <f>E191+I191</f>
        <v>50</v>
      </c>
      <c r="F193" s="247" t="s">
        <v>2674</v>
      </c>
      <c r="G193" s="249"/>
      <c r="H193" s="249"/>
      <c r="I193" s="246" t="s">
        <v>2675</v>
      </c>
      <c r="J193" s="247" t="s">
        <v>2676</v>
      </c>
      <c r="K193" s="250">
        <f>K191</f>
        <v>18</v>
      </c>
    </row>
    <row r="194" spans="3:11" ht="15" thickBot="1" x14ac:dyDescent="0.4">
      <c r="C194" s="251" t="s">
        <v>2677</v>
      </c>
      <c r="D194" s="252" t="e">
        <f>LEFT(MID(#REF!,FIND("(",#REF!)+1,LEN(#REF!)),FIND(")",MID(#REF!,FIND("(",#REF!)+1,LEN(#REF!)))-1)</f>
        <v>#REF!</v>
      </c>
      <c r="E194" s="252">
        <f>AK164</f>
        <v>0</v>
      </c>
      <c r="F194" s="252" t="s">
        <v>2678</v>
      </c>
      <c r="G194" s="253"/>
      <c r="H194" s="253"/>
      <c r="I194" s="254"/>
      <c r="J194" s="241" t="s">
        <v>2679</v>
      </c>
      <c r="K194" s="255">
        <f>G191</f>
        <v>6</v>
      </c>
    </row>
    <row r="195" spans="3:11" ht="15" thickBot="1" x14ac:dyDescent="0.4">
      <c r="I195" s="251"/>
      <c r="J195" s="252" t="s">
        <v>2680</v>
      </c>
      <c r="K195" s="256">
        <f>SUM(K193:K194)</f>
        <v>24</v>
      </c>
    </row>
  </sheetData>
  <mergeCells count="174">
    <mergeCell ref="A8:A9"/>
    <mergeCell ref="B8:B9"/>
    <mergeCell ref="C8:C9"/>
    <mergeCell ref="A10:A11"/>
    <mergeCell ref="B10:B11"/>
    <mergeCell ref="C10:C11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24:A25"/>
    <mergeCell ref="B24:B25"/>
    <mergeCell ref="C24:C25"/>
    <mergeCell ref="A26:A27"/>
    <mergeCell ref="B26:B27"/>
    <mergeCell ref="C26:C27"/>
    <mergeCell ref="A20:A21"/>
    <mergeCell ref="B20:B21"/>
    <mergeCell ref="C20:C21"/>
    <mergeCell ref="A22:A23"/>
    <mergeCell ref="B22:B23"/>
    <mergeCell ref="C22:C23"/>
    <mergeCell ref="A43:A44"/>
    <mergeCell ref="B43:B44"/>
    <mergeCell ref="C43:C44"/>
    <mergeCell ref="A45:A46"/>
    <mergeCell ref="B45:B46"/>
    <mergeCell ref="C45:C46"/>
    <mergeCell ref="A28:A29"/>
    <mergeCell ref="B28:B29"/>
    <mergeCell ref="C28:C29"/>
    <mergeCell ref="A41:A42"/>
    <mergeCell ref="B41:B42"/>
    <mergeCell ref="C41:C42"/>
    <mergeCell ref="A51:A52"/>
    <mergeCell ref="B51:B52"/>
    <mergeCell ref="C51:C52"/>
    <mergeCell ref="A53:A54"/>
    <mergeCell ref="B53:B54"/>
    <mergeCell ref="C53:C54"/>
    <mergeCell ref="A47:A48"/>
    <mergeCell ref="B47:B48"/>
    <mergeCell ref="C47:C48"/>
    <mergeCell ref="A49:A50"/>
    <mergeCell ref="B49:B50"/>
    <mergeCell ref="C49:C50"/>
    <mergeCell ref="A59:A60"/>
    <mergeCell ref="B59:B60"/>
    <mergeCell ref="C59:C60"/>
    <mergeCell ref="A61:A62"/>
    <mergeCell ref="B61:B62"/>
    <mergeCell ref="C61:C62"/>
    <mergeCell ref="A55:A56"/>
    <mergeCell ref="B55:B56"/>
    <mergeCell ref="C55:C56"/>
    <mergeCell ref="A57:A58"/>
    <mergeCell ref="B57:B58"/>
    <mergeCell ref="C57:C58"/>
    <mergeCell ref="A78:A79"/>
    <mergeCell ref="B78:B79"/>
    <mergeCell ref="C78:C79"/>
    <mergeCell ref="A80:A81"/>
    <mergeCell ref="B80:B81"/>
    <mergeCell ref="C80:C81"/>
    <mergeCell ref="A74:A75"/>
    <mergeCell ref="B74:B75"/>
    <mergeCell ref="C74:C75"/>
    <mergeCell ref="A76:A77"/>
    <mergeCell ref="B76:B77"/>
    <mergeCell ref="C76:C77"/>
    <mergeCell ref="A86:A87"/>
    <mergeCell ref="B86:B87"/>
    <mergeCell ref="C86:C87"/>
    <mergeCell ref="A88:A89"/>
    <mergeCell ref="B88:B89"/>
    <mergeCell ref="C88:C89"/>
    <mergeCell ref="A82:A83"/>
    <mergeCell ref="B82:B83"/>
    <mergeCell ref="C82:C83"/>
    <mergeCell ref="A84:A85"/>
    <mergeCell ref="B84:B85"/>
    <mergeCell ref="C84:C85"/>
    <mergeCell ref="A94:A95"/>
    <mergeCell ref="B94:B95"/>
    <mergeCell ref="C94:C95"/>
    <mergeCell ref="A96:A97"/>
    <mergeCell ref="B96:B97"/>
    <mergeCell ref="C96:C97"/>
    <mergeCell ref="A90:A91"/>
    <mergeCell ref="B90:B91"/>
    <mergeCell ref="C90:C91"/>
    <mergeCell ref="A92:A93"/>
    <mergeCell ref="B92:B93"/>
    <mergeCell ref="C92:C93"/>
    <mergeCell ref="A102:A103"/>
    <mergeCell ref="B102:B103"/>
    <mergeCell ref="C102:C103"/>
    <mergeCell ref="A104:A105"/>
    <mergeCell ref="B104:B105"/>
    <mergeCell ref="C104:C105"/>
    <mergeCell ref="A98:A99"/>
    <mergeCell ref="B98:B99"/>
    <mergeCell ref="C98:C99"/>
    <mergeCell ref="A100:A101"/>
    <mergeCell ref="B100:B101"/>
    <mergeCell ref="C100:C101"/>
    <mergeCell ref="A110:A111"/>
    <mergeCell ref="B110:B111"/>
    <mergeCell ref="C110:C111"/>
    <mergeCell ref="A112:A113"/>
    <mergeCell ref="B112:B113"/>
    <mergeCell ref="C112:C113"/>
    <mergeCell ref="A106:A107"/>
    <mergeCell ref="B106:B107"/>
    <mergeCell ref="C106:C107"/>
    <mergeCell ref="A108:A109"/>
    <mergeCell ref="B108:B109"/>
    <mergeCell ref="C108:C109"/>
    <mergeCell ref="A129:A130"/>
    <mergeCell ref="B129:B130"/>
    <mergeCell ref="C129:C130"/>
    <mergeCell ref="A131:A132"/>
    <mergeCell ref="B131:B132"/>
    <mergeCell ref="C131:C132"/>
    <mergeCell ref="A114:A115"/>
    <mergeCell ref="B114:B115"/>
    <mergeCell ref="C114:C115"/>
    <mergeCell ref="A116:A117"/>
    <mergeCell ref="B116:B117"/>
    <mergeCell ref="C116:C117"/>
    <mergeCell ref="A137:A138"/>
    <mergeCell ref="B137:B138"/>
    <mergeCell ref="C137:C138"/>
    <mergeCell ref="A139:A140"/>
    <mergeCell ref="B139:B140"/>
    <mergeCell ref="C139:C140"/>
    <mergeCell ref="A133:A134"/>
    <mergeCell ref="B133:B134"/>
    <mergeCell ref="C133:C134"/>
    <mergeCell ref="A135:A136"/>
    <mergeCell ref="B135:B136"/>
    <mergeCell ref="C135:C136"/>
    <mergeCell ref="A145:A146"/>
    <mergeCell ref="B145:B146"/>
    <mergeCell ref="C145:C146"/>
    <mergeCell ref="A147:A148"/>
    <mergeCell ref="B147:B148"/>
    <mergeCell ref="C147:C148"/>
    <mergeCell ref="A141:A142"/>
    <mergeCell ref="B141:B142"/>
    <mergeCell ref="C141:C142"/>
    <mergeCell ref="A143:A144"/>
    <mergeCell ref="B143:B144"/>
    <mergeCell ref="C143:C144"/>
    <mergeCell ref="A153:A154"/>
    <mergeCell ref="B153:B154"/>
    <mergeCell ref="C153:C154"/>
    <mergeCell ref="A155:A156"/>
    <mergeCell ref="B155:B156"/>
    <mergeCell ref="C155:C156"/>
    <mergeCell ref="A149:A150"/>
    <mergeCell ref="B149:B150"/>
    <mergeCell ref="C149:C150"/>
    <mergeCell ref="A151:A152"/>
    <mergeCell ref="B151:B152"/>
    <mergeCell ref="C151:C152"/>
  </mergeCell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C174"/>
  <sheetViews>
    <sheetView topLeftCell="A100" zoomScale="55" zoomScaleNormal="80" workbookViewId="0">
      <selection activeCell="G40" sqref="G40:L41"/>
    </sheetView>
  </sheetViews>
  <sheetFormatPr defaultRowHeight="14.5" x14ac:dyDescent="0.35"/>
  <cols>
    <col min="1" max="1" width="54.453125" bestFit="1" customWidth="1"/>
  </cols>
  <sheetData>
    <row r="1" spans="1:55" x14ac:dyDescent="0.35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</row>
    <row r="2" spans="1:55" x14ac:dyDescent="0.35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</row>
    <row r="3" spans="1:55" x14ac:dyDescent="0.35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</row>
    <row r="4" spans="1:55" x14ac:dyDescent="0.35">
      <c r="A4" t="s">
        <v>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</row>
    <row r="5" spans="1:55" x14ac:dyDescent="0.35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AM5" s="2"/>
      <c r="AN5" s="2"/>
      <c r="AO5" s="2"/>
      <c r="AP5" s="2"/>
      <c r="AQ5" s="2"/>
      <c r="AR5" s="2"/>
      <c r="AS5" s="2"/>
      <c r="AT5" s="240" t="s">
        <v>2648</v>
      </c>
      <c r="AU5" s="2"/>
      <c r="AV5" s="2"/>
      <c r="AW5" s="2"/>
      <c r="AX5" s="240" t="s">
        <v>2649</v>
      </c>
    </row>
    <row r="6" spans="1:55" x14ac:dyDescent="0.3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AP6" s="241" t="s">
        <v>2529</v>
      </c>
      <c r="AQ6" s="241" t="s">
        <v>2650</v>
      </c>
      <c r="AR6" s="241" t="s">
        <v>2651</v>
      </c>
      <c r="AS6" s="241" t="s">
        <v>2650</v>
      </c>
      <c r="AT6" s="241" t="s">
        <v>2652</v>
      </c>
      <c r="AU6" s="241" t="s">
        <v>2653</v>
      </c>
      <c r="AV6" s="241" t="s">
        <v>2649</v>
      </c>
      <c r="AW6" s="241" t="s">
        <v>2654</v>
      </c>
      <c r="AX6" s="241" t="s">
        <v>2652</v>
      </c>
    </row>
    <row r="7" spans="1:55" x14ac:dyDescent="0.35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Y7" s="241" t="s">
        <v>2682</v>
      </c>
      <c r="Z7" s="241" t="s">
        <v>2683</v>
      </c>
      <c r="AP7" s="241" t="s">
        <v>2655</v>
      </c>
      <c r="AQ7" s="241" t="s">
        <v>2655</v>
      </c>
      <c r="AR7" s="241" t="s">
        <v>2652</v>
      </c>
      <c r="AS7" s="241" t="s">
        <v>2656</v>
      </c>
      <c r="AT7" s="241" t="s">
        <v>2656</v>
      </c>
      <c r="AU7" s="241" t="s">
        <v>2655</v>
      </c>
      <c r="AV7" s="241" t="s">
        <v>2652</v>
      </c>
      <c r="AW7" s="241" t="s">
        <v>2656</v>
      </c>
      <c r="AX7" s="241" t="s">
        <v>2656</v>
      </c>
      <c r="AZ7" s="241" t="s">
        <v>3666</v>
      </c>
      <c r="BB7" s="241" t="s">
        <v>3692</v>
      </c>
      <c r="BC7" s="241" t="s">
        <v>3693</v>
      </c>
    </row>
    <row r="8" spans="1:55" x14ac:dyDescent="0.35">
      <c r="A8" s="291" t="s">
        <v>59</v>
      </c>
      <c r="B8" s="291" t="s">
        <v>2</v>
      </c>
      <c r="C8" s="291" t="s">
        <v>3</v>
      </c>
      <c r="D8" t="s">
        <v>4</v>
      </c>
      <c r="E8" t="s">
        <v>5</v>
      </c>
      <c r="F8" t="s">
        <v>6</v>
      </c>
      <c r="G8" t="s">
        <v>7</v>
      </c>
      <c r="H8" t="s">
        <v>8</v>
      </c>
      <c r="I8" t="s">
        <v>9</v>
      </c>
      <c r="J8" t="s">
        <v>10</v>
      </c>
      <c r="K8" t="s">
        <v>11</v>
      </c>
      <c r="L8" t="s">
        <v>12</v>
      </c>
      <c r="Y8" s="241" t="s">
        <v>2684</v>
      </c>
      <c r="Z8" s="241" t="s">
        <v>2685</v>
      </c>
      <c r="AM8" s="238">
        <f>SUMIFS($C$10:$C$505, $X$10:$X$505, AN8)</f>
        <v>10087</v>
      </c>
      <c r="AN8" t="s">
        <v>2657</v>
      </c>
      <c r="AO8" t="s">
        <v>2535</v>
      </c>
      <c r="AP8" s="242">
        <f>AQ8+AU8</f>
        <v>11</v>
      </c>
      <c r="AQ8" s="238">
        <f>COUNTIFS($X$10:$X$505, AN8,$B$10:$B$505,"F")</f>
        <v>1</v>
      </c>
      <c r="AR8" s="243">
        <f t="shared" ref="AR8:AR34" si="0">IFERROR(AQ8/AP8,0)</f>
        <v>9.0909090909090912E-2</v>
      </c>
      <c r="AS8">
        <f>COUNTIFS($X$10:$X$505, AN8,$B$10:$B$505,"F",$Z$10:$Z$505,"Elected")</f>
        <v>1</v>
      </c>
      <c r="AT8" s="244">
        <f>IFERROR(AS8/AP8,0)</f>
        <v>9.0909090909090912E-2</v>
      </c>
      <c r="AU8" s="245">
        <f>COUNTIFS($X$10:$X$505, AN8,$B$10:$B$505,"M")</f>
        <v>10</v>
      </c>
      <c r="AV8" s="243">
        <f>IFERROR(AU8/AP8,0)</f>
        <v>0.90909090909090906</v>
      </c>
      <c r="AW8">
        <f>COUNTIFS($X$10:$X$505, AN8,$B$10:$B$505,"M",$Z$10:$Z$505,"Elected")</f>
        <v>5</v>
      </c>
      <c r="AX8" s="243">
        <f>IFERROR(AW8/AP8,0)</f>
        <v>0.45454545454545453</v>
      </c>
      <c r="AZ8">
        <f>AW8+AS8</f>
        <v>6</v>
      </c>
      <c r="BB8">
        <f>AC144</f>
        <v>19</v>
      </c>
      <c r="BC8">
        <f>AD144</f>
        <v>17</v>
      </c>
    </row>
    <row r="9" spans="1:55" ht="15.5" x14ac:dyDescent="0.35">
      <c r="A9" s="291" t="s">
        <v>0</v>
      </c>
      <c r="B9" s="291" t="s">
        <v>0</v>
      </c>
      <c r="C9" s="291" t="s">
        <v>17</v>
      </c>
      <c r="D9" t="s">
        <v>1280</v>
      </c>
      <c r="E9" t="s">
        <v>1281</v>
      </c>
      <c r="F9" t="s">
        <v>1282</v>
      </c>
      <c r="G9" t="s">
        <v>1283</v>
      </c>
      <c r="H9" t="s">
        <v>1284</v>
      </c>
      <c r="I9" t="s">
        <v>1285</v>
      </c>
      <c r="J9" t="s">
        <v>1286</v>
      </c>
      <c r="K9" t="s">
        <v>1287</v>
      </c>
      <c r="L9" t="s">
        <v>1288</v>
      </c>
      <c r="X9" s="257" t="s">
        <v>2681</v>
      </c>
      <c r="Y9" s="241" t="s">
        <v>2686</v>
      </c>
      <c r="Z9" s="241" t="s">
        <v>2687</v>
      </c>
      <c r="AB9" t="s">
        <v>2526</v>
      </c>
      <c r="AC9" t="s">
        <v>2525</v>
      </c>
      <c r="AD9" t="s">
        <v>2524</v>
      </c>
      <c r="AE9" t="s">
        <v>2523</v>
      </c>
      <c r="AF9" t="s">
        <v>759</v>
      </c>
      <c r="AG9" t="s">
        <v>2522</v>
      </c>
      <c r="AH9" t="s">
        <v>2521</v>
      </c>
      <c r="AI9" t="s">
        <v>2520</v>
      </c>
      <c r="AJ9" t="s">
        <v>2519</v>
      </c>
      <c r="AK9" t="s">
        <v>2518</v>
      </c>
      <c r="AM9" s="238">
        <f t="shared" ref="AM9:AM34" si="1">SUMIFS($C$10:$C$505, $X$10:$X$505, AN9)</f>
        <v>8802</v>
      </c>
      <c r="AN9" t="s">
        <v>2658</v>
      </c>
      <c r="AO9" t="s">
        <v>2534</v>
      </c>
      <c r="AP9" s="242">
        <f t="shared" ref="AP9:AP27" si="2">AQ9+AU9</f>
        <v>8</v>
      </c>
      <c r="AQ9" s="238">
        <f t="shared" ref="AQ9:AQ34" si="3">COUNTIFS($X$10:$X$505, AN9,$B$10:$B$505,"F")</f>
        <v>2</v>
      </c>
      <c r="AR9" s="243">
        <f t="shared" si="0"/>
        <v>0.25</v>
      </c>
      <c r="AS9">
        <f t="shared" ref="AS9:AS34" si="4">COUNTIFS($X$10:$X$283, AN9,$B$10:$B$283,"F",$Z$10:$Z$283,"Elected")</f>
        <v>1</v>
      </c>
      <c r="AT9" s="244">
        <f t="shared" ref="AT9:AT34" si="5">IFERROR(AS9/AP9,0)</f>
        <v>0.125</v>
      </c>
      <c r="AU9" s="245">
        <f t="shared" ref="AU9:AU34" si="6">COUNTIFS($X$10:$X$505, AN9,$B$10:$B$505,"M")</f>
        <v>6</v>
      </c>
      <c r="AV9" s="243">
        <f t="shared" ref="AV9:AV34" si="7">IFERROR(AU9/AP9,0)</f>
        <v>0.75</v>
      </c>
      <c r="AW9">
        <f t="shared" ref="AW9:AW34" si="8">COUNTIFS($X$10:$X$505, AN9,$B$10:$B$505,"M",$Z$10:$Z$505,"Elected")</f>
        <v>4</v>
      </c>
      <c r="AX9" s="243">
        <f t="shared" ref="AX9:AX34" si="9">IFERROR(AW9/AP9,0)</f>
        <v>0.5</v>
      </c>
      <c r="AZ9">
        <f t="shared" ref="AZ9:AZ35" si="10">AW9+AS9</f>
        <v>5</v>
      </c>
    </row>
    <row r="10" spans="1:55" x14ac:dyDescent="0.35">
      <c r="A10" s="291" t="s">
        <v>1289</v>
      </c>
      <c r="B10" s="291" t="s">
        <v>33</v>
      </c>
      <c r="C10" s="293">
        <v>1606</v>
      </c>
      <c r="D10" s="1">
        <v>8</v>
      </c>
      <c r="E10" s="1">
        <v>14</v>
      </c>
      <c r="F10" s="1">
        <v>31</v>
      </c>
      <c r="G10" s="1">
        <v>6</v>
      </c>
      <c r="H10" s="1">
        <v>19</v>
      </c>
      <c r="I10" s="1">
        <v>129</v>
      </c>
      <c r="J10" s="1">
        <v>-101</v>
      </c>
      <c r="K10" s="1">
        <v>0</v>
      </c>
      <c r="L10" s="1">
        <v>0</v>
      </c>
      <c r="X10" t="str">
        <f>LEFT(MID(A10,FIND("(",A10)+1,LEN(A10)),FIND(")",MID(A10,FIND("(",A10)+1,LEN(A10)))-1)</f>
        <v>FG</v>
      </c>
      <c r="Z10" t="str">
        <f>Y11</f>
        <v>Elected</v>
      </c>
      <c r="AB10">
        <v>6</v>
      </c>
      <c r="AC10" s="238">
        <v>21813</v>
      </c>
      <c r="AD10" s="238">
        <f>AH10+AF10</f>
        <v>12126</v>
      </c>
      <c r="AE10" s="227">
        <f>SUM(AD10/AC10*100)</f>
        <v>55.590702791913081</v>
      </c>
      <c r="AF10">
        <v>147</v>
      </c>
      <c r="AG10" s="227">
        <f>SUM(AF10/AC10*100)</f>
        <v>0.67391005363773904</v>
      </c>
      <c r="AH10" s="238">
        <v>11979</v>
      </c>
      <c r="AI10">
        <v>15</v>
      </c>
      <c r="AJ10">
        <v>3</v>
      </c>
      <c r="AK10" s="227">
        <f>SUM(AJ10/AI10*100)</f>
        <v>20</v>
      </c>
      <c r="AM10" s="238">
        <f t="shared" si="1"/>
        <v>4831</v>
      </c>
      <c r="AN10" t="s">
        <v>2659</v>
      </c>
      <c r="AO10" t="s">
        <v>2536</v>
      </c>
      <c r="AP10" s="242">
        <f t="shared" si="2"/>
        <v>7</v>
      </c>
      <c r="AQ10" s="238">
        <f t="shared" si="3"/>
        <v>4</v>
      </c>
      <c r="AR10" s="243">
        <f t="shared" si="0"/>
        <v>0.5714285714285714</v>
      </c>
      <c r="AS10">
        <f t="shared" si="4"/>
        <v>1</v>
      </c>
      <c r="AT10" s="244">
        <f t="shared" si="5"/>
        <v>0.14285714285714285</v>
      </c>
      <c r="AU10" s="245">
        <f t="shared" si="6"/>
        <v>3</v>
      </c>
      <c r="AV10" s="243">
        <f t="shared" si="7"/>
        <v>0.42857142857142855</v>
      </c>
      <c r="AW10">
        <f t="shared" si="8"/>
        <v>1</v>
      </c>
      <c r="AX10" s="243">
        <f t="shared" si="9"/>
        <v>0.14285714285714285</v>
      </c>
      <c r="AZ10">
        <f t="shared" si="10"/>
        <v>2</v>
      </c>
    </row>
    <row r="11" spans="1:55" x14ac:dyDescent="0.35">
      <c r="A11" s="291" t="s">
        <v>0</v>
      </c>
      <c r="B11" s="291" t="s">
        <v>0</v>
      </c>
      <c r="C11" s="293">
        <v>1606</v>
      </c>
      <c r="D11" s="2">
        <v>1614</v>
      </c>
      <c r="E11" s="2">
        <v>1628</v>
      </c>
      <c r="F11" s="2">
        <v>1659</v>
      </c>
      <c r="G11" s="2">
        <v>1665</v>
      </c>
      <c r="H11" s="2">
        <v>1684</v>
      </c>
      <c r="I11" s="2">
        <v>1813</v>
      </c>
      <c r="J11" s="2">
        <v>1712</v>
      </c>
      <c r="K11" s="2">
        <v>1712</v>
      </c>
      <c r="L11" s="2">
        <v>1712</v>
      </c>
      <c r="Y11" t="str">
        <f>IF(EXACT(A10,UPPER(A10)),"Elected","Excluded")</f>
        <v>Elected</v>
      </c>
      <c r="AM11" s="238">
        <f t="shared" si="1"/>
        <v>1237</v>
      </c>
      <c r="AN11" t="s">
        <v>2661</v>
      </c>
      <c r="AO11" t="s">
        <v>2727</v>
      </c>
      <c r="AP11" s="242">
        <f t="shared" si="2"/>
        <v>3</v>
      </c>
      <c r="AQ11" s="238">
        <f t="shared" si="3"/>
        <v>1</v>
      </c>
      <c r="AR11" s="243">
        <f t="shared" si="0"/>
        <v>0.33333333333333331</v>
      </c>
      <c r="AS11">
        <f t="shared" si="4"/>
        <v>1</v>
      </c>
      <c r="AT11" s="244">
        <f t="shared" si="5"/>
        <v>0.33333333333333331</v>
      </c>
      <c r="AU11" s="245">
        <f t="shared" si="6"/>
        <v>2</v>
      </c>
      <c r="AV11" s="243">
        <f t="shared" si="7"/>
        <v>0.66666666666666663</v>
      </c>
      <c r="AW11">
        <f t="shared" si="8"/>
        <v>0</v>
      </c>
      <c r="AX11" s="243">
        <f t="shared" si="9"/>
        <v>0</v>
      </c>
      <c r="AZ11">
        <f t="shared" si="10"/>
        <v>1</v>
      </c>
    </row>
    <row r="12" spans="1:55" x14ac:dyDescent="0.35">
      <c r="A12" s="291" t="s">
        <v>1290</v>
      </c>
      <c r="B12" s="291" t="s">
        <v>33</v>
      </c>
      <c r="C12" s="293">
        <v>1452</v>
      </c>
      <c r="D12" s="1">
        <v>5</v>
      </c>
      <c r="E12" s="1">
        <v>13</v>
      </c>
      <c r="F12" s="1">
        <v>2</v>
      </c>
      <c r="G12" s="1">
        <v>29</v>
      </c>
      <c r="H12" s="1">
        <v>14</v>
      </c>
      <c r="I12" s="1">
        <v>35</v>
      </c>
      <c r="J12" s="1">
        <v>12</v>
      </c>
      <c r="K12" s="1">
        <v>58</v>
      </c>
      <c r="L12" s="1">
        <v>133</v>
      </c>
      <c r="X12" t="str">
        <f t="shared" ref="X12" si="11">LEFT(MID(A12,FIND("(",A12)+1,LEN(A12)),FIND(")",MID(A12,FIND("(",A12)+1,LEN(A12)))-1)</f>
        <v>FF</v>
      </c>
      <c r="Z12" t="str">
        <f>Y13</f>
        <v>Elected</v>
      </c>
      <c r="AC12" t="s">
        <v>3692</v>
      </c>
      <c r="AD12" t="s">
        <v>3693</v>
      </c>
      <c r="AM12" s="238">
        <f t="shared" si="1"/>
        <v>0</v>
      </c>
      <c r="AN12" t="s">
        <v>2663</v>
      </c>
      <c r="AO12" t="s">
        <v>2574</v>
      </c>
      <c r="AP12" s="242">
        <f t="shared" si="2"/>
        <v>0</v>
      </c>
      <c r="AQ12" s="238">
        <f t="shared" si="3"/>
        <v>0</v>
      </c>
      <c r="AR12" s="243">
        <f t="shared" si="0"/>
        <v>0</v>
      </c>
      <c r="AS12">
        <f t="shared" si="4"/>
        <v>0</v>
      </c>
      <c r="AT12" s="244">
        <f t="shared" si="5"/>
        <v>0</v>
      </c>
      <c r="AU12" s="245">
        <f t="shared" si="6"/>
        <v>0</v>
      </c>
      <c r="AV12" s="243">
        <f t="shared" si="7"/>
        <v>0</v>
      </c>
      <c r="AW12">
        <f t="shared" si="8"/>
        <v>0</v>
      </c>
      <c r="AX12" s="243">
        <f t="shared" si="9"/>
        <v>0</v>
      </c>
      <c r="AZ12">
        <f t="shared" si="10"/>
        <v>0</v>
      </c>
    </row>
    <row r="13" spans="1:55" x14ac:dyDescent="0.35">
      <c r="A13" s="291" t="s">
        <v>0</v>
      </c>
      <c r="B13" s="291" t="s">
        <v>0</v>
      </c>
      <c r="C13" s="293">
        <v>1452</v>
      </c>
      <c r="D13" s="2">
        <v>1457</v>
      </c>
      <c r="E13" s="2">
        <v>1470</v>
      </c>
      <c r="F13" s="2">
        <v>1472</v>
      </c>
      <c r="G13" s="2">
        <v>1501</v>
      </c>
      <c r="H13" s="2">
        <v>1515</v>
      </c>
      <c r="I13" s="2">
        <v>1550</v>
      </c>
      <c r="J13" s="2">
        <v>1562</v>
      </c>
      <c r="K13" s="2">
        <v>1620</v>
      </c>
      <c r="L13" s="2">
        <v>1753</v>
      </c>
      <c r="Y13" t="str">
        <f t="shared" ref="Y13" si="12">IF(EXACT(A12,UPPER(A12)),"Elected","Excluded")</f>
        <v>Elected</v>
      </c>
      <c r="AC13">
        <v>6</v>
      </c>
      <c r="AD13">
        <v>6</v>
      </c>
      <c r="AM13" s="238">
        <f t="shared" si="1"/>
        <v>630</v>
      </c>
      <c r="AN13" t="s">
        <v>2689</v>
      </c>
      <c r="AO13" t="s">
        <v>2573</v>
      </c>
      <c r="AP13" s="242">
        <f t="shared" si="2"/>
        <v>3</v>
      </c>
      <c r="AQ13" s="238">
        <f t="shared" si="3"/>
        <v>2</v>
      </c>
      <c r="AR13" s="243">
        <f t="shared" si="0"/>
        <v>0.66666666666666663</v>
      </c>
      <c r="AS13">
        <f t="shared" si="4"/>
        <v>0</v>
      </c>
      <c r="AT13" s="244">
        <f t="shared" si="5"/>
        <v>0</v>
      </c>
      <c r="AU13" s="245">
        <f t="shared" si="6"/>
        <v>1</v>
      </c>
      <c r="AV13" s="243">
        <f t="shared" si="7"/>
        <v>0.33333333333333331</v>
      </c>
      <c r="AW13">
        <f t="shared" si="8"/>
        <v>0</v>
      </c>
      <c r="AX13" s="243">
        <f t="shared" si="9"/>
        <v>0</v>
      </c>
      <c r="AZ13">
        <f t="shared" si="10"/>
        <v>0</v>
      </c>
    </row>
    <row r="14" spans="1:55" x14ac:dyDescent="0.35">
      <c r="A14" s="291" t="s">
        <v>1291</v>
      </c>
      <c r="B14" s="291" t="s">
        <v>33</v>
      </c>
      <c r="C14" s="293">
        <v>1111</v>
      </c>
      <c r="D14" s="1">
        <v>11</v>
      </c>
      <c r="E14" s="1">
        <v>15</v>
      </c>
      <c r="F14" s="1">
        <v>4</v>
      </c>
      <c r="G14" s="1">
        <v>50</v>
      </c>
      <c r="H14" s="1">
        <v>3</v>
      </c>
      <c r="I14" s="1">
        <v>7</v>
      </c>
      <c r="J14" s="1">
        <v>8</v>
      </c>
      <c r="K14" s="1">
        <v>4</v>
      </c>
      <c r="L14" s="1">
        <v>71</v>
      </c>
      <c r="X14" t="str">
        <f t="shared" ref="X14" si="13">LEFT(MID(A14,FIND("(",A14)+1,LEN(A14)),FIND(")",MID(A14,FIND("(",A14)+1,LEN(A14)))-1)</f>
        <v>FG</v>
      </c>
      <c r="Z14" t="str">
        <f t="shared" ref="Z14" si="14">Y15</f>
        <v>Excluded</v>
      </c>
      <c r="AM14" s="238">
        <f t="shared" si="1"/>
        <v>915</v>
      </c>
      <c r="AN14" t="s">
        <v>2662</v>
      </c>
      <c r="AO14" t="s">
        <v>2575</v>
      </c>
      <c r="AP14" s="242">
        <f t="shared" si="2"/>
        <v>2</v>
      </c>
      <c r="AQ14" s="238">
        <f t="shared" si="3"/>
        <v>1</v>
      </c>
      <c r="AR14" s="243">
        <f t="shared" si="0"/>
        <v>0.5</v>
      </c>
      <c r="AS14">
        <f t="shared" si="4"/>
        <v>0</v>
      </c>
      <c r="AT14" s="244">
        <f t="shared" si="5"/>
        <v>0</v>
      </c>
      <c r="AU14" s="245">
        <f t="shared" si="6"/>
        <v>1</v>
      </c>
      <c r="AV14" s="243">
        <f t="shared" si="7"/>
        <v>0.5</v>
      </c>
      <c r="AW14">
        <f t="shared" si="8"/>
        <v>0</v>
      </c>
      <c r="AX14" s="243">
        <f t="shared" si="9"/>
        <v>0</v>
      </c>
      <c r="AZ14">
        <f t="shared" si="10"/>
        <v>0</v>
      </c>
    </row>
    <row r="15" spans="1:55" x14ac:dyDescent="0.35">
      <c r="A15" s="291" t="s">
        <v>0</v>
      </c>
      <c r="B15" s="291" t="s">
        <v>0</v>
      </c>
      <c r="C15" s="293">
        <v>1111</v>
      </c>
      <c r="D15" s="2">
        <v>1122</v>
      </c>
      <c r="E15" s="2">
        <v>1137</v>
      </c>
      <c r="F15" s="2">
        <v>1141</v>
      </c>
      <c r="G15" s="2">
        <v>1191</v>
      </c>
      <c r="H15" s="2">
        <v>1194</v>
      </c>
      <c r="I15" s="2">
        <v>1201</v>
      </c>
      <c r="J15" s="2">
        <v>1209</v>
      </c>
      <c r="K15" s="2">
        <v>1213</v>
      </c>
      <c r="L15" s="2">
        <v>1284</v>
      </c>
      <c r="Y15" t="str">
        <f t="shared" ref="Y15" si="15">IF(EXACT(A14,UPPER(A14)),"Elected","Excluded")</f>
        <v>Excluded</v>
      </c>
      <c r="AM15" s="238">
        <f t="shared" si="1"/>
        <v>0</v>
      </c>
      <c r="AN15" t="s">
        <v>2660</v>
      </c>
      <c r="AO15" t="s">
        <v>2594</v>
      </c>
      <c r="AP15" s="242">
        <f t="shared" si="2"/>
        <v>0</v>
      </c>
      <c r="AQ15" s="238">
        <f t="shared" si="3"/>
        <v>0</v>
      </c>
      <c r="AR15" s="243">
        <f t="shared" si="0"/>
        <v>0</v>
      </c>
      <c r="AS15">
        <f t="shared" si="4"/>
        <v>0</v>
      </c>
      <c r="AT15" s="244">
        <f t="shared" si="5"/>
        <v>0</v>
      </c>
      <c r="AU15" s="245">
        <f t="shared" si="6"/>
        <v>0</v>
      </c>
      <c r="AV15" s="243">
        <f t="shared" si="7"/>
        <v>0</v>
      </c>
      <c r="AW15">
        <f t="shared" si="8"/>
        <v>0</v>
      </c>
      <c r="AX15" s="243">
        <f t="shared" si="9"/>
        <v>0</v>
      </c>
      <c r="AZ15">
        <f t="shared" si="10"/>
        <v>0</v>
      </c>
    </row>
    <row r="16" spans="1:55" x14ac:dyDescent="0.35">
      <c r="A16" s="291" t="s">
        <v>1292</v>
      </c>
      <c r="B16" s="291" t="s">
        <v>31</v>
      </c>
      <c r="C16" s="293">
        <v>419</v>
      </c>
      <c r="D16" s="1">
        <v>6</v>
      </c>
      <c r="E16" s="1">
        <v>5</v>
      </c>
      <c r="F16" s="1">
        <v>8</v>
      </c>
      <c r="G16" s="1">
        <v>3</v>
      </c>
      <c r="H16" s="1">
        <v>-441</v>
      </c>
      <c r="I16" s="1">
        <v>0</v>
      </c>
      <c r="J16" s="1">
        <v>0</v>
      </c>
      <c r="K16" s="1">
        <v>0</v>
      </c>
      <c r="L16" s="1">
        <v>0</v>
      </c>
      <c r="X16" t="str">
        <f t="shared" ref="X16" si="16">LEFT(MID(A16,FIND("(",A16)+1,LEN(A16)),FIND(")",MID(A16,FIND("(",A16)+1,LEN(A16)))-1)</f>
        <v>SF</v>
      </c>
      <c r="Z16" t="str">
        <f t="shared" ref="Z16" si="17">Y17</f>
        <v>Excluded</v>
      </c>
      <c r="AM16" s="238">
        <f t="shared" si="1"/>
        <v>182</v>
      </c>
      <c r="AN16" t="s">
        <v>3111</v>
      </c>
      <c r="AO16" t="s">
        <v>2576</v>
      </c>
      <c r="AP16" s="242">
        <f t="shared" si="2"/>
        <v>1</v>
      </c>
      <c r="AQ16" s="238">
        <f t="shared" si="3"/>
        <v>1</v>
      </c>
      <c r="AR16" s="243">
        <f t="shared" si="0"/>
        <v>1</v>
      </c>
      <c r="AS16">
        <f t="shared" si="4"/>
        <v>0</v>
      </c>
      <c r="AT16" s="244">
        <f t="shared" si="5"/>
        <v>0</v>
      </c>
      <c r="AU16" s="245">
        <f t="shared" si="6"/>
        <v>0</v>
      </c>
      <c r="AV16" s="243">
        <f t="shared" si="7"/>
        <v>0</v>
      </c>
      <c r="AW16">
        <f t="shared" si="8"/>
        <v>0</v>
      </c>
      <c r="AX16" s="243">
        <f t="shared" si="9"/>
        <v>0</v>
      </c>
      <c r="AZ16">
        <f t="shared" si="10"/>
        <v>0</v>
      </c>
    </row>
    <row r="17" spans="1:52" x14ac:dyDescent="0.35">
      <c r="A17" s="291" t="s">
        <v>0</v>
      </c>
      <c r="B17" s="291" t="s">
        <v>0</v>
      </c>
      <c r="C17" s="293">
        <v>419</v>
      </c>
      <c r="D17" s="2">
        <v>425</v>
      </c>
      <c r="E17" s="2">
        <v>430</v>
      </c>
      <c r="F17" s="2">
        <v>438</v>
      </c>
      <c r="G17" s="2">
        <v>441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Y17" t="str">
        <f t="shared" ref="Y17" si="18">IF(EXACT(A16,UPPER(A16)),"Elected","Excluded")</f>
        <v>Excluded</v>
      </c>
      <c r="AM17" s="238">
        <f t="shared" si="1"/>
        <v>0</v>
      </c>
      <c r="AO17" t="s">
        <v>2590</v>
      </c>
      <c r="AP17" s="242">
        <f t="shared" si="2"/>
        <v>0</v>
      </c>
      <c r="AQ17" s="238">
        <f t="shared" si="3"/>
        <v>0</v>
      </c>
      <c r="AR17" s="243">
        <f t="shared" si="0"/>
        <v>0</v>
      </c>
      <c r="AS17">
        <f t="shared" si="4"/>
        <v>0</v>
      </c>
      <c r="AT17" s="244">
        <f t="shared" si="5"/>
        <v>0</v>
      </c>
      <c r="AU17" s="245">
        <f t="shared" si="6"/>
        <v>0</v>
      </c>
      <c r="AV17" s="243">
        <f t="shared" si="7"/>
        <v>0</v>
      </c>
      <c r="AW17">
        <f t="shared" si="8"/>
        <v>0</v>
      </c>
      <c r="AX17" s="243">
        <f t="shared" si="9"/>
        <v>0</v>
      </c>
      <c r="AZ17">
        <f t="shared" si="10"/>
        <v>0</v>
      </c>
    </row>
    <row r="18" spans="1:52" x14ac:dyDescent="0.35">
      <c r="A18" s="291" t="s">
        <v>3156</v>
      </c>
      <c r="B18" s="291" t="s">
        <v>33</v>
      </c>
      <c r="C18" s="293">
        <v>1245</v>
      </c>
      <c r="D18" s="1">
        <v>13</v>
      </c>
      <c r="E18" s="1">
        <v>17</v>
      </c>
      <c r="F18" s="1">
        <v>35</v>
      </c>
      <c r="G18" s="1">
        <v>2</v>
      </c>
      <c r="H18" s="1">
        <v>20</v>
      </c>
      <c r="I18" s="1">
        <v>47</v>
      </c>
      <c r="J18" s="1">
        <v>23</v>
      </c>
      <c r="K18" s="1">
        <v>122</v>
      </c>
      <c r="L18" s="1">
        <v>126</v>
      </c>
      <c r="X18" t="str">
        <f t="shared" ref="X18" si="19">LEFT(MID(A18,FIND("(",A18)+1,LEN(A18)),FIND(")",MID(A18,FIND("(",A18)+1,LEN(A18)))-1)</f>
        <v>NON-P</v>
      </c>
      <c r="Z18" t="str">
        <f>Y19</f>
        <v>Elected</v>
      </c>
      <c r="AM18" s="238">
        <f t="shared" si="1"/>
        <v>0</v>
      </c>
      <c r="AN18" t="s">
        <v>2671</v>
      </c>
      <c r="AO18" t="s">
        <v>2582</v>
      </c>
      <c r="AP18" s="242">
        <f t="shared" si="2"/>
        <v>0</v>
      </c>
      <c r="AQ18" s="238">
        <f t="shared" si="3"/>
        <v>0</v>
      </c>
      <c r="AR18" s="243">
        <f t="shared" si="0"/>
        <v>0</v>
      </c>
      <c r="AS18">
        <f t="shared" si="4"/>
        <v>0</v>
      </c>
      <c r="AT18" s="244">
        <f t="shared" si="5"/>
        <v>0</v>
      </c>
      <c r="AU18" s="245">
        <f t="shared" si="6"/>
        <v>0</v>
      </c>
      <c r="AV18" s="243">
        <f t="shared" si="7"/>
        <v>0</v>
      </c>
      <c r="AW18">
        <f t="shared" si="8"/>
        <v>0</v>
      </c>
      <c r="AX18" s="243">
        <f t="shared" si="9"/>
        <v>0</v>
      </c>
      <c r="AZ18">
        <f t="shared" si="10"/>
        <v>0</v>
      </c>
    </row>
    <row r="19" spans="1:52" x14ac:dyDescent="0.35">
      <c r="A19" s="291" t="s">
        <v>0</v>
      </c>
      <c r="B19" s="291" t="s">
        <v>0</v>
      </c>
      <c r="C19" s="293">
        <v>1245</v>
      </c>
      <c r="D19" s="2">
        <v>1258</v>
      </c>
      <c r="E19" s="2">
        <v>1275</v>
      </c>
      <c r="F19" s="2">
        <v>1310</v>
      </c>
      <c r="G19" s="2">
        <v>1312</v>
      </c>
      <c r="H19" s="2">
        <v>1332</v>
      </c>
      <c r="I19" s="2">
        <v>1379</v>
      </c>
      <c r="J19" s="2">
        <v>1402</v>
      </c>
      <c r="K19" s="2">
        <v>1524</v>
      </c>
      <c r="L19" s="2">
        <v>1650</v>
      </c>
      <c r="Y19" t="str">
        <f t="shared" ref="Y19" si="20">IF(EXACT(A18,UPPER(A18)),"Elected","Excluded")</f>
        <v>Elected</v>
      </c>
      <c r="AM19" s="238">
        <f t="shared" si="1"/>
        <v>0</v>
      </c>
      <c r="AN19" t="s">
        <v>2665</v>
      </c>
      <c r="AO19" t="s">
        <v>2598</v>
      </c>
      <c r="AP19" s="242">
        <f t="shared" si="2"/>
        <v>0</v>
      </c>
      <c r="AQ19" s="238">
        <f t="shared" si="3"/>
        <v>0</v>
      </c>
      <c r="AR19" s="243">
        <f t="shared" si="0"/>
        <v>0</v>
      </c>
      <c r="AS19">
        <f t="shared" si="4"/>
        <v>0</v>
      </c>
      <c r="AT19" s="244">
        <f t="shared" si="5"/>
        <v>0</v>
      </c>
      <c r="AU19" s="245">
        <f t="shared" si="6"/>
        <v>0</v>
      </c>
      <c r="AV19" s="243">
        <f t="shared" si="7"/>
        <v>0</v>
      </c>
      <c r="AW19">
        <f t="shared" si="8"/>
        <v>0</v>
      </c>
      <c r="AX19" s="243">
        <f t="shared" si="9"/>
        <v>0</v>
      </c>
      <c r="AZ19">
        <f t="shared" si="10"/>
        <v>0</v>
      </c>
    </row>
    <row r="20" spans="1:52" x14ac:dyDescent="0.35">
      <c r="A20" s="291" t="s">
        <v>3153</v>
      </c>
      <c r="B20" s="291" t="s">
        <v>33</v>
      </c>
      <c r="C20" s="293">
        <v>99</v>
      </c>
      <c r="D20" s="1">
        <v>-99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X20" t="str">
        <f t="shared" ref="X20" si="21">LEFT(MID(A20,FIND("(",A20)+1,LEN(A20)),FIND(")",MID(A20,FIND("(",A20)+1,LEN(A20)))-1)</f>
        <v>LAB</v>
      </c>
      <c r="Z20" t="str">
        <f t="shared" ref="Z20" si="22">Y21</f>
        <v>Excluded</v>
      </c>
      <c r="AM20" s="238">
        <f t="shared" si="1"/>
        <v>0</v>
      </c>
      <c r="AN20" t="s">
        <v>2666</v>
      </c>
      <c r="AO20" t="s">
        <v>2584</v>
      </c>
      <c r="AP20" s="242">
        <f t="shared" si="2"/>
        <v>0</v>
      </c>
      <c r="AQ20" s="238">
        <f t="shared" si="3"/>
        <v>0</v>
      </c>
      <c r="AR20" s="243">
        <f t="shared" si="0"/>
        <v>0</v>
      </c>
      <c r="AS20">
        <f t="shared" si="4"/>
        <v>0</v>
      </c>
      <c r="AT20" s="244">
        <f t="shared" si="5"/>
        <v>0</v>
      </c>
      <c r="AU20" s="245">
        <f t="shared" si="6"/>
        <v>0</v>
      </c>
      <c r="AV20" s="243">
        <f t="shared" si="7"/>
        <v>0</v>
      </c>
      <c r="AW20">
        <f t="shared" si="8"/>
        <v>0</v>
      </c>
      <c r="AX20" s="243">
        <f t="shared" si="9"/>
        <v>0</v>
      </c>
      <c r="AZ20">
        <f t="shared" si="10"/>
        <v>0</v>
      </c>
    </row>
    <row r="21" spans="1:52" x14ac:dyDescent="0.35">
      <c r="A21" s="291" t="s">
        <v>0</v>
      </c>
      <c r="B21" s="291" t="s">
        <v>0</v>
      </c>
      <c r="C21" s="293">
        <v>99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Y21" t="str">
        <f t="shared" ref="Y21" si="23">IF(EXACT(A20,UPPER(A20)),"Elected","Excluded")</f>
        <v>Excluded</v>
      </c>
      <c r="AM21" s="238">
        <f t="shared" si="1"/>
        <v>0</v>
      </c>
      <c r="AN21" t="s">
        <v>2667</v>
      </c>
      <c r="AO21" t="s">
        <v>2577</v>
      </c>
      <c r="AP21" s="242">
        <f t="shared" si="2"/>
        <v>0</v>
      </c>
      <c r="AQ21" s="238">
        <f t="shared" si="3"/>
        <v>0</v>
      </c>
      <c r="AR21" s="243">
        <f t="shared" si="0"/>
        <v>0</v>
      </c>
      <c r="AS21">
        <f t="shared" si="4"/>
        <v>0</v>
      </c>
      <c r="AT21" s="244">
        <f t="shared" si="5"/>
        <v>0</v>
      </c>
      <c r="AU21" s="245">
        <f t="shared" si="6"/>
        <v>0</v>
      </c>
      <c r="AV21" s="243">
        <f t="shared" si="7"/>
        <v>0</v>
      </c>
      <c r="AW21">
        <f t="shared" si="8"/>
        <v>0</v>
      </c>
      <c r="AX21" s="243">
        <f t="shared" si="9"/>
        <v>0</v>
      </c>
      <c r="AZ21">
        <f t="shared" si="10"/>
        <v>0</v>
      </c>
    </row>
    <row r="22" spans="1:52" x14ac:dyDescent="0.35">
      <c r="A22" s="291" t="s">
        <v>1293</v>
      </c>
      <c r="B22" s="291" t="s">
        <v>33</v>
      </c>
      <c r="C22" s="293">
        <v>566</v>
      </c>
      <c r="D22" s="1">
        <v>2</v>
      </c>
      <c r="E22" s="1">
        <v>5</v>
      </c>
      <c r="F22" s="1">
        <v>15</v>
      </c>
      <c r="G22" s="1">
        <v>8</v>
      </c>
      <c r="H22" s="1">
        <v>5</v>
      </c>
      <c r="I22" s="1">
        <v>-601</v>
      </c>
      <c r="J22" s="1">
        <v>0</v>
      </c>
      <c r="K22" s="1">
        <v>0</v>
      </c>
      <c r="L22" s="1">
        <v>0</v>
      </c>
      <c r="X22" t="str">
        <f t="shared" ref="X22" si="24">LEFT(MID(A22,FIND("(",A22)+1,LEN(A22)),FIND(")",MID(A22,FIND("(",A22)+1,LEN(A22)))-1)</f>
        <v>FF</v>
      </c>
      <c r="Z22" t="str">
        <f t="shared" ref="Z22" si="25">Y23</f>
        <v>Excluded</v>
      </c>
      <c r="AM22" s="238">
        <f t="shared" si="1"/>
        <v>0</v>
      </c>
      <c r="AN22" t="s">
        <v>2670</v>
      </c>
      <c r="AO22" t="s">
        <v>2578</v>
      </c>
      <c r="AP22" s="242">
        <f t="shared" si="2"/>
        <v>0</v>
      </c>
      <c r="AQ22" s="238">
        <f t="shared" si="3"/>
        <v>0</v>
      </c>
      <c r="AR22" s="243">
        <f t="shared" si="0"/>
        <v>0</v>
      </c>
      <c r="AS22">
        <f t="shared" si="4"/>
        <v>0</v>
      </c>
      <c r="AT22" s="244">
        <f t="shared" si="5"/>
        <v>0</v>
      </c>
      <c r="AU22" s="245">
        <f t="shared" si="6"/>
        <v>0</v>
      </c>
      <c r="AV22" s="243">
        <f t="shared" si="7"/>
        <v>0</v>
      </c>
      <c r="AW22">
        <f t="shared" si="8"/>
        <v>0</v>
      </c>
      <c r="AX22" s="243">
        <f t="shared" si="9"/>
        <v>0</v>
      </c>
      <c r="AZ22">
        <f t="shared" si="10"/>
        <v>0</v>
      </c>
    </row>
    <row r="23" spans="1:52" x14ac:dyDescent="0.35">
      <c r="A23" s="291" t="s">
        <v>0</v>
      </c>
      <c r="B23" s="291" t="s">
        <v>0</v>
      </c>
      <c r="C23" s="293">
        <v>566</v>
      </c>
      <c r="D23" s="2">
        <v>568</v>
      </c>
      <c r="E23" s="2">
        <v>573</v>
      </c>
      <c r="F23" s="2">
        <v>588</v>
      </c>
      <c r="G23" s="2">
        <v>596</v>
      </c>
      <c r="H23" s="2">
        <v>601</v>
      </c>
      <c r="I23" s="2">
        <v>0</v>
      </c>
      <c r="J23" s="2">
        <v>0</v>
      </c>
      <c r="K23" s="2">
        <v>0</v>
      </c>
      <c r="L23" s="2">
        <v>0</v>
      </c>
      <c r="Y23" t="str">
        <f t="shared" ref="Y23" si="26">IF(EXACT(A22,UPPER(A22)),"Elected","Excluded")</f>
        <v>Excluded</v>
      </c>
      <c r="AM23" s="238">
        <f t="shared" si="1"/>
        <v>0</v>
      </c>
      <c r="AO23" t="s">
        <v>2581</v>
      </c>
      <c r="AP23" s="242">
        <f t="shared" si="2"/>
        <v>0</v>
      </c>
      <c r="AQ23" s="238">
        <f t="shared" si="3"/>
        <v>0</v>
      </c>
      <c r="AR23" s="243">
        <f t="shared" si="0"/>
        <v>0</v>
      </c>
      <c r="AS23">
        <f t="shared" si="4"/>
        <v>0</v>
      </c>
      <c r="AT23" s="244">
        <f t="shared" si="5"/>
        <v>0</v>
      </c>
      <c r="AU23" s="245">
        <f t="shared" si="6"/>
        <v>0</v>
      </c>
      <c r="AV23" s="243">
        <f t="shared" si="7"/>
        <v>0</v>
      </c>
      <c r="AW23">
        <f t="shared" si="8"/>
        <v>0</v>
      </c>
      <c r="AX23" s="243">
        <f t="shared" si="9"/>
        <v>0</v>
      </c>
      <c r="AZ23">
        <f t="shared" si="10"/>
        <v>0</v>
      </c>
    </row>
    <row r="24" spans="1:52" x14ac:dyDescent="0.35">
      <c r="A24" s="291" t="s">
        <v>3157</v>
      </c>
      <c r="B24" s="291" t="s">
        <v>33</v>
      </c>
      <c r="C24" s="293">
        <v>192</v>
      </c>
      <c r="D24" s="1">
        <v>3</v>
      </c>
      <c r="E24" s="1">
        <v>3</v>
      </c>
      <c r="F24" s="1">
        <v>-198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X24" t="str">
        <f t="shared" ref="X24" si="27">LEFT(MID(A24,FIND("(",A24)+1,LEN(A24)),FIND(")",MID(A24,FIND("(",A24)+1,LEN(A24)))-1)</f>
        <v>NON-P</v>
      </c>
      <c r="Z24" t="str">
        <f t="shared" ref="Z24" si="28">Y25</f>
        <v>Excluded</v>
      </c>
      <c r="AM24" s="238">
        <f t="shared" si="1"/>
        <v>0</v>
      </c>
      <c r="AN24" t="s">
        <v>3077</v>
      </c>
      <c r="AO24" t="s">
        <v>2579</v>
      </c>
      <c r="AP24" s="242">
        <f t="shared" si="2"/>
        <v>0</v>
      </c>
      <c r="AQ24" s="238">
        <f t="shared" si="3"/>
        <v>0</v>
      </c>
      <c r="AR24" s="243">
        <f t="shared" si="0"/>
        <v>0</v>
      </c>
      <c r="AS24">
        <f t="shared" si="4"/>
        <v>0</v>
      </c>
      <c r="AT24" s="244">
        <f t="shared" si="5"/>
        <v>0</v>
      </c>
      <c r="AU24" s="245">
        <f t="shared" si="6"/>
        <v>0</v>
      </c>
      <c r="AV24" s="243">
        <f t="shared" si="7"/>
        <v>0</v>
      </c>
      <c r="AW24">
        <f t="shared" si="8"/>
        <v>0</v>
      </c>
      <c r="AX24" s="243">
        <f t="shared" si="9"/>
        <v>0</v>
      </c>
      <c r="AZ24">
        <f t="shared" si="10"/>
        <v>0</v>
      </c>
    </row>
    <row r="25" spans="1:52" x14ac:dyDescent="0.35">
      <c r="A25" s="291" t="s">
        <v>0</v>
      </c>
      <c r="B25" s="291" t="s">
        <v>0</v>
      </c>
      <c r="C25" s="293">
        <v>192</v>
      </c>
      <c r="D25" s="2">
        <v>195</v>
      </c>
      <c r="E25" s="2">
        <v>198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Y25" t="str">
        <f t="shared" ref="Y25" si="29">IF(EXACT(A24,UPPER(A24)),"Elected","Excluded")</f>
        <v>Excluded</v>
      </c>
      <c r="AM25" s="238">
        <f t="shared" si="1"/>
        <v>0</v>
      </c>
      <c r="AN25" t="s">
        <v>2690</v>
      </c>
      <c r="AO25" t="s">
        <v>2585</v>
      </c>
      <c r="AP25" s="242">
        <f t="shared" si="2"/>
        <v>0</v>
      </c>
      <c r="AQ25" s="238">
        <f t="shared" si="3"/>
        <v>0</v>
      </c>
      <c r="AR25" s="243">
        <f t="shared" si="0"/>
        <v>0</v>
      </c>
      <c r="AS25">
        <f t="shared" si="4"/>
        <v>0</v>
      </c>
      <c r="AT25" s="244">
        <f t="shared" si="5"/>
        <v>0</v>
      </c>
      <c r="AU25" s="245">
        <f t="shared" si="6"/>
        <v>0</v>
      </c>
      <c r="AV25" s="243">
        <f t="shared" si="7"/>
        <v>0</v>
      </c>
      <c r="AW25">
        <f t="shared" si="8"/>
        <v>0</v>
      </c>
      <c r="AX25" s="243">
        <f t="shared" si="9"/>
        <v>0</v>
      </c>
      <c r="AZ25">
        <f t="shared" si="10"/>
        <v>0</v>
      </c>
    </row>
    <row r="26" spans="1:52" x14ac:dyDescent="0.35">
      <c r="A26" s="291" t="s">
        <v>3150</v>
      </c>
      <c r="B26" s="291" t="s">
        <v>31</v>
      </c>
      <c r="C26" s="293">
        <v>121</v>
      </c>
      <c r="D26" s="1">
        <v>15</v>
      </c>
      <c r="E26" s="1">
        <v>-136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X26" t="str">
        <f t="shared" ref="X26" si="30">LEFT(MID(A26,FIND("(",A26)+1,LEN(A26)),FIND(")",MID(A26,FIND("(",A26)+1,LEN(A26)))-1)</f>
        <v>GRN</v>
      </c>
      <c r="Z26" t="str">
        <f t="shared" ref="Z26" si="31">Y27</f>
        <v>Excluded</v>
      </c>
      <c r="AM26" s="238">
        <f t="shared" si="1"/>
        <v>0</v>
      </c>
      <c r="AO26" t="s">
        <v>2591</v>
      </c>
      <c r="AP26" s="242">
        <f t="shared" si="2"/>
        <v>0</v>
      </c>
      <c r="AQ26" s="238">
        <f t="shared" si="3"/>
        <v>0</v>
      </c>
      <c r="AR26" s="243">
        <f t="shared" si="0"/>
        <v>0</v>
      </c>
      <c r="AS26">
        <f t="shared" si="4"/>
        <v>0</v>
      </c>
      <c r="AT26" s="244">
        <f t="shared" si="5"/>
        <v>0</v>
      </c>
      <c r="AU26" s="245">
        <f t="shared" si="6"/>
        <v>0</v>
      </c>
      <c r="AV26" s="243">
        <f t="shared" si="7"/>
        <v>0</v>
      </c>
      <c r="AW26">
        <f t="shared" si="8"/>
        <v>0</v>
      </c>
      <c r="AX26" s="243">
        <f t="shared" si="9"/>
        <v>0</v>
      </c>
      <c r="AZ26">
        <f t="shared" si="10"/>
        <v>0</v>
      </c>
    </row>
    <row r="27" spans="1:52" x14ac:dyDescent="0.35">
      <c r="A27" s="291" t="s">
        <v>0</v>
      </c>
      <c r="B27" s="291" t="s">
        <v>0</v>
      </c>
      <c r="C27" s="293">
        <v>121</v>
      </c>
      <c r="D27" s="2">
        <v>136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Y27" t="str">
        <f t="shared" ref="Y27" si="32">IF(EXACT(A26,UPPER(A26)),"Elected","Excluded")</f>
        <v>Excluded</v>
      </c>
      <c r="AM27" s="238">
        <f t="shared" si="1"/>
        <v>0</v>
      </c>
      <c r="AN27" t="s">
        <v>2664</v>
      </c>
      <c r="AO27" t="s">
        <v>2586</v>
      </c>
      <c r="AP27" s="242">
        <f t="shared" si="2"/>
        <v>0</v>
      </c>
      <c r="AQ27" s="238">
        <f t="shared" si="3"/>
        <v>0</v>
      </c>
      <c r="AR27" s="243">
        <f t="shared" si="0"/>
        <v>0</v>
      </c>
      <c r="AS27">
        <f t="shared" si="4"/>
        <v>0</v>
      </c>
      <c r="AT27" s="244">
        <f t="shared" si="5"/>
        <v>0</v>
      </c>
      <c r="AU27" s="245">
        <f t="shared" si="6"/>
        <v>0</v>
      </c>
      <c r="AV27" s="243">
        <f t="shared" si="7"/>
        <v>0</v>
      </c>
      <c r="AW27">
        <f t="shared" si="8"/>
        <v>0</v>
      </c>
      <c r="AX27" s="243">
        <f t="shared" si="9"/>
        <v>0</v>
      </c>
      <c r="AZ27">
        <f t="shared" si="10"/>
        <v>0</v>
      </c>
    </row>
    <row r="28" spans="1:52" x14ac:dyDescent="0.35">
      <c r="A28" s="291" t="s">
        <v>1294</v>
      </c>
      <c r="B28" s="291" t="s">
        <v>33</v>
      </c>
      <c r="C28" s="293">
        <v>278</v>
      </c>
      <c r="D28" s="1">
        <v>1</v>
      </c>
      <c r="E28" s="1">
        <v>1</v>
      </c>
      <c r="F28" s="1">
        <v>4</v>
      </c>
      <c r="G28" s="1">
        <v>-284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X28" t="str">
        <f t="shared" ref="X28" si="33">LEFT(MID(A28,FIND("(",A28)+1,LEN(A28)),FIND(")",MID(A28,FIND("(",A28)+1,LEN(A28)))-1)</f>
        <v>FF</v>
      </c>
      <c r="Z28" t="str">
        <f t="shared" ref="Z28" si="34">Y29</f>
        <v>Excluded</v>
      </c>
      <c r="AM28" s="238">
        <f t="shared" si="1"/>
        <v>0</v>
      </c>
      <c r="AN28" t="s">
        <v>2669</v>
      </c>
      <c r="AO28" t="s">
        <v>2587</v>
      </c>
      <c r="AP28" s="242">
        <f>AQ28+AU28</f>
        <v>0</v>
      </c>
      <c r="AQ28" s="238">
        <f t="shared" si="3"/>
        <v>0</v>
      </c>
      <c r="AR28" s="243">
        <f t="shared" si="0"/>
        <v>0</v>
      </c>
      <c r="AS28">
        <f t="shared" si="4"/>
        <v>0</v>
      </c>
      <c r="AT28" s="244">
        <f t="shared" si="5"/>
        <v>0</v>
      </c>
      <c r="AU28" s="245">
        <f t="shared" si="6"/>
        <v>0</v>
      </c>
      <c r="AV28" s="243">
        <f t="shared" si="7"/>
        <v>0</v>
      </c>
      <c r="AW28">
        <f t="shared" si="8"/>
        <v>0</v>
      </c>
      <c r="AX28" s="243">
        <f t="shared" si="9"/>
        <v>0</v>
      </c>
      <c r="AZ28">
        <f t="shared" si="10"/>
        <v>0</v>
      </c>
    </row>
    <row r="29" spans="1:52" x14ac:dyDescent="0.35">
      <c r="A29" s="291" t="s">
        <v>0</v>
      </c>
      <c r="B29" s="291" t="s">
        <v>0</v>
      </c>
      <c r="C29" s="293">
        <v>278</v>
      </c>
      <c r="D29" s="2">
        <v>279</v>
      </c>
      <c r="E29" s="2">
        <v>280</v>
      </c>
      <c r="F29" s="2">
        <v>284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Y29" t="str">
        <f t="shared" ref="Y29" si="35">IF(EXACT(A28,UPPER(A28)),"Elected","Excluded")</f>
        <v>Excluded</v>
      </c>
      <c r="AM29" s="238">
        <f t="shared" si="1"/>
        <v>0</v>
      </c>
      <c r="AN29" t="s">
        <v>2931</v>
      </c>
      <c r="AO29" t="s">
        <v>2580</v>
      </c>
      <c r="AP29" s="242">
        <f t="shared" ref="AP29:AP34" si="36">AQ29+AU29</f>
        <v>0</v>
      </c>
      <c r="AQ29" s="238">
        <f t="shared" si="3"/>
        <v>0</v>
      </c>
      <c r="AR29" s="243">
        <f t="shared" si="0"/>
        <v>0</v>
      </c>
      <c r="AS29">
        <f t="shared" si="4"/>
        <v>0</v>
      </c>
      <c r="AT29" s="244">
        <f t="shared" si="5"/>
        <v>0</v>
      </c>
      <c r="AU29" s="245">
        <f t="shared" si="6"/>
        <v>0</v>
      </c>
      <c r="AV29" s="243">
        <f t="shared" si="7"/>
        <v>0</v>
      </c>
      <c r="AW29">
        <f t="shared" si="8"/>
        <v>0</v>
      </c>
      <c r="AX29" s="243">
        <f t="shared" si="9"/>
        <v>0</v>
      </c>
      <c r="AZ29">
        <f t="shared" si="10"/>
        <v>0</v>
      </c>
    </row>
    <row r="30" spans="1:52" x14ac:dyDescent="0.35">
      <c r="A30" s="291" t="s">
        <v>1295</v>
      </c>
      <c r="B30" s="291" t="s">
        <v>31</v>
      </c>
      <c r="C30" s="293">
        <v>453</v>
      </c>
      <c r="D30" s="1">
        <v>5</v>
      </c>
      <c r="E30" s="1">
        <v>17</v>
      </c>
      <c r="F30" s="1">
        <v>2</v>
      </c>
      <c r="G30" s="1">
        <v>30</v>
      </c>
      <c r="H30" s="1">
        <v>247</v>
      </c>
      <c r="I30" s="1">
        <v>20</v>
      </c>
      <c r="J30" s="1">
        <v>4</v>
      </c>
      <c r="K30" s="1">
        <v>22</v>
      </c>
      <c r="L30" s="1">
        <v>-800</v>
      </c>
      <c r="X30" t="str">
        <f t="shared" ref="X30" si="37">LEFT(MID(A30,FIND("(",A30)+1,LEN(A30)),FIND(")",MID(A30,FIND("(",A30)+1,LEN(A30)))-1)</f>
        <v>SF</v>
      </c>
      <c r="Z30" t="str">
        <f t="shared" ref="Z30" si="38">Y31</f>
        <v>Excluded</v>
      </c>
      <c r="AM30" s="238">
        <f t="shared" si="1"/>
        <v>0</v>
      </c>
      <c r="AO30" t="s">
        <v>2592</v>
      </c>
      <c r="AP30" s="242">
        <f t="shared" si="36"/>
        <v>0</v>
      </c>
      <c r="AQ30" s="238">
        <f t="shared" si="3"/>
        <v>0</v>
      </c>
      <c r="AR30" s="243">
        <f t="shared" si="0"/>
        <v>0</v>
      </c>
      <c r="AS30">
        <f t="shared" si="4"/>
        <v>0</v>
      </c>
      <c r="AT30" s="244">
        <f t="shared" si="5"/>
        <v>0</v>
      </c>
      <c r="AU30" s="245">
        <f t="shared" si="6"/>
        <v>0</v>
      </c>
      <c r="AV30" s="243">
        <f t="shared" si="7"/>
        <v>0</v>
      </c>
      <c r="AW30">
        <f t="shared" si="8"/>
        <v>0</v>
      </c>
      <c r="AX30" s="243">
        <f t="shared" si="9"/>
        <v>0</v>
      </c>
      <c r="AZ30">
        <f t="shared" si="10"/>
        <v>0</v>
      </c>
    </row>
    <row r="31" spans="1:52" x14ac:dyDescent="0.35">
      <c r="A31" s="291" t="s">
        <v>0</v>
      </c>
      <c r="B31" s="291" t="s">
        <v>0</v>
      </c>
      <c r="C31" s="293">
        <v>453</v>
      </c>
      <c r="D31" s="2">
        <v>458</v>
      </c>
      <c r="E31" s="2">
        <v>475</v>
      </c>
      <c r="F31" s="2">
        <v>477</v>
      </c>
      <c r="G31" s="2">
        <v>507</v>
      </c>
      <c r="H31" s="2">
        <v>754</v>
      </c>
      <c r="I31" s="2">
        <v>774</v>
      </c>
      <c r="J31" s="2">
        <v>778</v>
      </c>
      <c r="K31" s="2">
        <v>800</v>
      </c>
      <c r="L31" s="2">
        <v>0</v>
      </c>
      <c r="Y31" t="str">
        <f t="shared" ref="Y31" si="39">IF(EXACT(A30,UPPER(A30)),"Elected","Excluded")</f>
        <v>Excluded</v>
      </c>
      <c r="AM31" s="238">
        <f t="shared" si="1"/>
        <v>0</v>
      </c>
      <c r="AN31" t="s">
        <v>2809</v>
      </c>
      <c r="AO31" t="s">
        <v>2597</v>
      </c>
      <c r="AP31" s="242">
        <f t="shared" si="36"/>
        <v>0</v>
      </c>
      <c r="AQ31" s="238">
        <f t="shared" si="3"/>
        <v>0</v>
      </c>
      <c r="AR31" s="243">
        <f t="shared" si="0"/>
        <v>0</v>
      </c>
      <c r="AS31">
        <f t="shared" si="4"/>
        <v>0</v>
      </c>
      <c r="AT31" s="244">
        <f t="shared" si="5"/>
        <v>0</v>
      </c>
      <c r="AU31" s="245">
        <f t="shared" si="6"/>
        <v>0</v>
      </c>
      <c r="AV31" s="243">
        <f t="shared" si="7"/>
        <v>0</v>
      </c>
      <c r="AW31">
        <f t="shared" si="8"/>
        <v>0</v>
      </c>
      <c r="AX31" s="243">
        <f t="shared" si="9"/>
        <v>0</v>
      </c>
      <c r="AZ31">
        <f t="shared" si="10"/>
        <v>0</v>
      </c>
    </row>
    <row r="32" spans="1:52" x14ac:dyDescent="0.35">
      <c r="A32" s="291" t="s">
        <v>3158</v>
      </c>
      <c r="B32" s="291" t="s">
        <v>33</v>
      </c>
      <c r="C32" s="293">
        <v>1408</v>
      </c>
      <c r="D32" s="1">
        <v>8</v>
      </c>
      <c r="E32" s="1">
        <v>17</v>
      </c>
      <c r="F32" s="1">
        <v>64</v>
      </c>
      <c r="G32" s="1">
        <v>9</v>
      </c>
      <c r="H32" s="1">
        <v>30</v>
      </c>
      <c r="I32" s="1">
        <v>204</v>
      </c>
      <c r="J32" s="1">
        <v>0</v>
      </c>
      <c r="K32" s="1">
        <v>0</v>
      </c>
      <c r="L32" s="1">
        <v>0</v>
      </c>
      <c r="X32" t="str">
        <f t="shared" ref="X32" si="40">LEFT(MID(A32,FIND("(",A32)+1,LEN(A32)),FIND(")",MID(A32,FIND("(",A32)+1,LEN(A32)))-1)</f>
        <v>NON-P</v>
      </c>
      <c r="Z32" t="str">
        <f t="shared" ref="Z32" si="41">Y33</f>
        <v>Elected</v>
      </c>
      <c r="AM32" s="238">
        <f t="shared" si="1"/>
        <v>0</v>
      </c>
      <c r="AN32" t="s">
        <v>2668</v>
      </c>
      <c r="AO32" t="s">
        <v>2588</v>
      </c>
      <c r="AP32" s="242">
        <f t="shared" si="36"/>
        <v>0</v>
      </c>
      <c r="AQ32" s="238">
        <f t="shared" si="3"/>
        <v>0</v>
      </c>
      <c r="AR32" s="243">
        <f t="shared" si="0"/>
        <v>0</v>
      </c>
      <c r="AS32">
        <f t="shared" si="4"/>
        <v>0</v>
      </c>
      <c r="AT32" s="244">
        <f t="shared" si="5"/>
        <v>0</v>
      </c>
      <c r="AU32" s="245">
        <f t="shared" si="6"/>
        <v>0</v>
      </c>
      <c r="AV32" s="243">
        <f t="shared" si="7"/>
        <v>0</v>
      </c>
      <c r="AW32">
        <f t="shared" si="8"/>
        <v>0</v>
      </c>
      <c r="AX32" s="243">
        <f t="shared" si="9"/>
        <v>0</v>
      </c>
      <c r="AZ32">
        <f t="shared" si="10"/>
        <v>0</v>
      </c>
    </row>
    <row r="33" spans="1:52" x14ac:dyDescent="0.35">
      <c r="A33" s="291" t="s">
        <v>0</v>
      </c>
      <c r="B33" s="291" t="s">
        <v>0</v>
      </c>
      <c r="C33" s="293">
        <v>1408</v>
      </c>
      <c r="D33" s="2">
        <v>1416</v>
      </c>
      <c r="E33" s="2">
        <v>1433</v>
      </c>
      <c r="F33" s="2">
        <v>1497</v>
      </c>
      <c r="G33" s="2">
        <v>1506</v>
      </c>
      <c r="H33" s="2">
        <v>1536</v>
      </c>
      <c r="I33" s="2">
        <v>1740</v>
      </c>
      <c r="J33" s="2">
        <v>1740</v>
      </c>
      <c r="K33" s="2">
        <v>1740</v>
      </c>
      <c r="L33" s="2">
        <v>1740</v>
      </c>
      <c r="Y33" t="str">
        <f t="shared" ref="Y33" si="42">IF(EXACT(A32,UPPER(A32)),"Elected","Excluded")</f>
        <v>Elected</v>
      </c>
      <c r="AM33" s="238">
        <f t="shared" si="1"/>
        <v>0</v>
      </c>
      <c r="AN33" t="s">
        <v>2692</v>
      </c>
      <c r="AO33" t="s">
        <v>2589</v>
      </c>
      <c r="AP33" s="242">
        <f t="shared" si="36"/>
        <v>0</v>
      </c>
      <c r="AQ33" s="238">
        <f t="shared" si="3"/>
        <v>0</v>
      </c>
      <c r="AR33" s="243">
        <f t="shared" si="0"/>
        <v>0</v>
      </c>
      <c r="AS33">
        <f t="shared" si="4"/>
        <v>0</v>
      </c>
      <c r="AT33" s="244">
        <f t="shared" si="5"/>
        <v>0</v>
      </c>
      <c r="AU33" s="245">
        <f t="shared" si="6"/>
        <v>0</v>
      </c>
      <c r="AV33" s="243">
        <f t="shared" si="7"/>
        <v>0</v>
      </c>
      <c r="AW33">
        <f t="shared" si="8"/>
        <v>0</v>
      </c>
      <c r="AX33" s="243">
        <f t="shared" si="9"/>
        <v>0</v>
      </c>
      <c r="AZ33">
        <f t="shared" si="10"/>
        <v>0</v>
      </c>
    </row>
    <row r="34" spans="1:52" x14ac:dyDescent="0.35">
      <c r="A34" s="291" t="s">
        <v>1296</v>
      </c>
      <c r="B34" s="291" t="s">
        <v>33</v>
      </c>
      <c r="C34" s="293">
        <v>1353</v>
      </c>
      <c r="D34" s="1">
        <v>6</v>
      </c>
      <c r="E34" s="1">
        <v>4</v>
      </c>
      <c r="F34" s="1">
        <v>3</v>
      </c>
      <c r="G34" s="1">
        <v>5</v>
      </c>
      <c r="H34" s="1">
        <v>42</v>
      </c>
      <c r="I34" s="1">
        <v>14</v>
      </c>
      <c r="J34" s="1">
        <v>13</v>
      </c>
      <c r="K34" s="1">
        <v>235</v>
      </c>
      <c r="L34" s="1">
        <v>36</v>
      </c>
      <c r="X34" t="str">
        <f t="shared" ref="X34" si="43">LEFT(MID(A34,FIND("(",A34)+1,LEN(A34)),FIND(")",MID(A34,FIND("(",A34)+1,LEN(A34)))-1)</f>
        <v>FG</v>
      </c>
      <c r="Z34" t="str">
        <f t="shared" ref="Z34" si="44">Y35</f>
        <v>Elected</v>
      </c>
      <c r="AM34" s="238">
        <f t="shared" si="1"/>
        <v>8066</v>
      </c>
      <c r="AN34" t="s">
        <v>2672</v>
      </c>
      <c r="AO34" t="s">
        <v>2530</v>
      </c>
      <c r="AP34" s="242">
        <f t="shared" si="36"/>
        <v>12</v>
      </c>
      <c r="AQ34" s="238">
        <f t="shared" si="3"/>
        <v>2</v>
      </c>
      <c r="AR34" s="243">
        <f t="shared" si="0"/>
        <v>0.16666666666666666</v>
      </c>
      <c r="AS34">
        <f t="shared" si="4"/>
        <v>1</v>
      </c>
      <c r="AT34" s="244">
        <f t="shared" si="5"/>
        <v>8.3333333333333329E-2</v>
      </c>
      <c r="AU34" s="245">
        <f t="shared" si="6"/>
        <v>10</v>
      </c>
      <c r="AV34" s="243">
        <f t="shared" si="7"/>
        <v>0.83333333333333337</v>
      </c>
      <c r="AW34">
        <f t="shared" si="8"/>
        <v>4</v>
      </c>
      <c r="AX34" s="243">
        <f t="shared" si="9"/>
        <v>0.33333333333333331</v>
      </c>
      <c r="AZ34">
        <f t="shared" si="10"/>
        <v>5</v>
      </c>
    </row>
    <row r="35" spans="1:52" x14ac:dyDescent="0.35">
      <c r="A35" s="291" t="s">
        <v>0</v>
      </c>
      <c r="B35" s="291" t="s">
        <v>0</v>
      </c>
      <c r="C35" s="293">
        <v>1353</v>
      </c>
      <c r="D35" s="2">
        <v>1359</v>
      </c>
      <c r="E35" s="2">
        <v>1363</v>
      </c>
      <c r="F35" s="2">
        <v>1366</v>
      </c>
      <c r="G35" s="2">
        <v>1371</v>
      </c>
      <c r="H35" s="2">
        <v>1413</v>
      </c>
      <c r="I35" s="2">
        <v>1427</v>
      </c>
      <c r="J35" s="2">
        <v>1440</v>
      </c>
      <c r="K35" s="2">
        <v>1675</v>
      </c>
      <c r="L35" s="2">
        <v>1711</v>
      </c>
      <c r="Y35" t="str">
        <f t="shared" ref="Y35" si="45">IF(EXACT(A34,UPPER(A34)),"Elected","Excluded")</f>
        <v>Elected</v>
      </c>
      <c r="AM35" s="238">
        <f>SUM(AM8:AM34)</f>
        <v>34750</v>
      </c>
      <c r="AN35" s="238"/>
      <c r="AP35" s="242">
        <f>SUM(AP8:AP34)</f>
        <v>47</v>
      </c>
      <c r="AQ35" s="238">
        <f>SUM(AQ8:AQ34)</f>
        <v>14</v>
      </c>
      <c r="AS35">
        <f>SUM(AS8:AS34)</f>
        <v>5</v>
      </c>
      <c r="AU35" s="245">
        <f>SUM(AU8:AU34)</f>
        <v>33</v>
      </c>
      <c r="AW35">
        <f>SUM(AW8:AW34)</f>
        <v>14</v>
      </c>
      <c r="AZ35">
        <f t="shared" si="10"/>
        <v>19</v>
      </c>
    </row>
    <row r="36" spans="1:52" ht="15" thickBot="1" x14ac:dyDescent="0.4">
      <c r="A36" s="291" t="s">
        <v>1297</v>
      </c>
      <c r="B36" s="291" t="s">
        <v>33</v>
      </c>
      <c r="C36" s="293">
        <v>1091</v>
      </c>
      <c r="D36" s="1">
        <v>3</v>
      </c>
      <c r="E36" s="1">
        <v>7</v>
      </c>
      <c r="F36" s="1">
        <v>2</v>
      </c>
      <c r="G36" s="1">
        <v>108</v>
      </c>
      <c r="H36" s="1">
        <v>3</v>
      </c>
      <c r="I36" s="1">
        <v>55</v>
      </c>
      <c r="J36" s="1">
        <v>8</v>
      </c>
      <c r="K36" s="1">
        <v>88</v>
      </c>
      <c r="L36" s="1">
        <v>95</v>
      </c>
      <c r="X36" t="str">
        <f t="shared" ref="X36" si="46">LEFT(MID(A36,FIND("(",A36)+1,LEN(A36)),FIND(")",MID(A36,FIND("(",A36)+1,LEN(A36)))-1)</f>
        <v>FF</v>
      </c>
      <c r="Z36" t="str">
        <f t="shared" ref="Z36" si="47">Y37</f>
        <v>Elected</v>
      </c>
    </row>
    <row r="37" spans="1:52" x14ac:dyDescent="0.35">
      <c r="A37" s="291" t="s">
        <v>0</v>
      </c>
      <c r="B37" s="291" t="s">
        <v>0</v>
      </c>
      <c r="C37" s="293">
        <v>1091</v>
      </c>
      <c r="D37" s="2">
        <v>1094</v>
      </c>
      <c r="E37" s="2">
        <v>1101</v>
      </c>
      <c r="F37" s="2">
        <v>1103</v>
      </c>
      <c r="G37" s="2">
        <v>1211</v>
      </c>
      <c r="H37" s="2">
        <v>1214</v>
      </c>
      <c r="I37" s="2">
        <v>1269</v>
      </c>
      <c r="J37" s="2">
        <v>1277</v>
      </c>
      <c r="K37" s="2">
        <v>1365</v>
      </c>
      <c r="L37" s="2">
        <v>1460</v>
      </c>
      <c r="Y37" t="str">
        <f t="shared" ref="Y37" si="48">IF(EXACT(A36,UPPER(A36)),"Elected","Excluded")</f>
        <v>Elected</v>
      </c>
      <c r="AO37" s="246" t="s">
        <v>2673</v>
      </c>
      <c r="AP37" s="247"/>
      <c r="AQ37" s="248">
        <f>AQ35+AU35</f>
        <v>47</v>
      </c>
      <c r="AR37" s="247" t="s">
        <v>2674</v>
      </c>
      <c r="AS37" s="249"/>
      <c r="AT37" s="249"/>
      <c r="AU37" s="246" t="s">
        <v>2675</v>
      </c>
      <c r="AV37" s="247" t="s">
        <v>2676</v>
      </c>
      <c r="AW37" s="250">
        <f>AW35</f>
        <v>14</v>
      </c>
    </row>
    <row r="38" spans="1:52" ht="15" thickBot="1" x14ac:dyDescent="0.4">
      <c r="A38" s="291" t="s">
        <v>1298</v>
      </c>
      <c r="B38" s="291" t="s">
        <v>33</v>
      </c>
      <c r="C38" s="293">
        <v>585</v>
      </c>
      <c r="D38" s="1">
        <v>9</v>
      </c>
      <c r="E38" s="1">
        <v>8</v>
      </c>
      <c r="F38" s="1">
        <v>1</v>
      </c>
      <c r="G38" s="1">
        <v>6</v>
      </c>
      <c r="H38" s="1">
        <v>27</v>
      </c>
      <c r="I38" s="1">
        <v>51</v>
      </c>
      <c r="J38" s="1">
        <v>13</v>
      </c>
      <c r="K38" s="1">
        <v>-700</v>
      </c>
      <c r="L38" s="1">
        <v>0</v>
      </c>
      <c r="X38" t="str">
        <f t="shared" ref="X38" si="49">LEFT(MID(A38,FIND("(",A38)+1,LEN(A38)),FIND(")",MID(A38,FIND("(",A38)+1,LEN(A38)))-1)</f>
        <v>FF</v>
      </c>
      <c r="Z38" t="str">
        <f t="shared" ref="Z38" si="50">Y39</f>
        <v>Excluded</v>
      </c>
      <c r="AO38" s="251" t="s">
        <v>2677</v>
      </c>
      <c r="AP38" s="252" t="e">
        <f>LEFT(MID(#REF!,FIND("(",#REF!)+1,LEN(#REF!)),FIND(")",MID(#REF!,FIND("(",#REF!)+1,LEN(#REF!)))-1)</f>
        <v>#REF!</v>
      </c>
      <c r="AQ38" s="252">
        <f>BW8</f>
        <v>0</v>
      </c>
      <c r="AR38" s="252" t="s">
        <v>2678</v>
      </c>
      <c r="AS38" s="253"/>
      <c r="AT38" s="253"/>
      <c r="AU38" s="254"/>
      <c r="AV38" s="241" t="s">
        <v>2679</v>
      </c>
      <c r="AW38" s="255">
        <f>AS35</f>
        <v>5</v>
      </c>
    </row>
    <row r="39" spans="1:52" ht="15" thickBot="1" x14ac:dyDescent="0.4">
      <c r="A39" s="291" t="s">
        <v>0</v>
      </c>
      <c r="B39" s="291" t="s">
        <v>0</v>
      </c>
      <c r="C39" s="293">
        <v>585</v>
      </c>
      <c r="D39" s="2">
        <v>594</v>
      </c>
      <c r="E39" s="2">
        <v>602</v>
      </c>
      <c r="F39" s="2">
        <v>603</v>
      </c>
      <c r="G39" s="2">
        <v>609</v>
      </c>
      <c r="H39" s="2">
        <v>636</v>
      </c>
      <c r="I39" s="2">
        <v>687</v>
      </c>
      <c r="J39" s="2">
        <v>700</v>
      </c>
      <c r="K39" s="2">
        <v>0</v>
      </c>
      <c r="L39" s="2">
        <v>0</v>
      </c>
      <c r="Y39" t="str">
        <f t="shared" ref="Y39" si="51">IF(EXACT(A38,UPPER(A38)),"Elected","Excluded")</f>
        <v>Excluded</v>
      </c>
      <c r="AU39" s="251"/>
      <c r="AV39" s="252" t="s">
        <v>2680</v>
      </c>
      <c r="AW39" s="256">
        <f>SUM(AW37:AW38)</f>
        <v>19</v>
      </c>
    </row>
    <row r="40" spans="1:52" x14ac:dyDescent="0.35">
      <c r="A40" s="291" t="s">
        <v>47</v>
      </c>
      <c r="B40" s="291" t="s">
        <v>0</v>
      </c>
      <c r="C40" s="292">
        <v>0</v>
      </c>
      <c r="D40" s="1">
        <f>(D10+D12+D14+D16+D18+D20+D22+D24+D26+D28+D30+D32+D34+D36+D38)*(-1)</f>
        <v>4</v>
      </c>
      <c r="E40" s="1">
        <f t="shared" ref="E40:L40" si="52">(E10+E12+E14+E16+E18+E20+E22+E24+E26+E28+E30+E32+E34+E36+E38)*(-1)</f>
        <v>10</v>
      </c>
      <c r="F40" s="1">
        <f t="shared" si="52"/>
        <v>27</v>
      </c>
      <c r="G40" s="1">
        <f t="shared" si="52"/>
        <v>28</v>
      </c>
      <c r="H40" s="1">
        <f t="shared" si="52"/>
        <v>31</v>
      </c>
      <c r="I40" s="1">
        <f t="shared" si="52"/>
        <v>39</v>
      </c>
      <c r="J40" s="1">
        <f t="shared" si="52"/>
        <v>20</v>
      </c>
      <c r="K40" s="1">
        <f t="shared" si="52"/>
        <v>171</v>
      </c>
      <c r="L40" s="1">
        <f t="shared" si="52"/>
        <v>339</v>
      </c>
    </row>
    <row r="41" spans="1:52" x14ac:dyDescent="0.35">
      <c r="A41" s="291" t="s">
        <v>0</v>
      </c>
      <c r="B41" s="291" t="s">
        <v>0</v>
      </c>
      <c r="C41" s="293">
        <v>0</v>
      </c>
      <c r="D41" s="2">
        <v>4</v>
      </c>
      <c r="E41" s="2">
        <v>14</v>
      </c>
      <c r="F41" s="2">
        <v>41</v>
      </c>
      <c r="G41" s="2">
        <v>69</v>
      </c>
      <c r="H41" s="2">
        <v>100</v>
      </c>
      <c r="I41" s="2">
        <v>139</v>
      </c>
      <c r="J41" s="2">
        <v>159</v>
      </c>
      <c r="K41" s="2">
        <v>330</v>
      </c>
      <c r="L41" s="2">
        <v>669</v>
      </c>
    </row>
    <row r="42" spans="1:52" x14ac:dyDescent="0.35">
      <c r="A42" t="s">
        <v>48</v>
      </c>
      <c r="B42" t="s">
        <v>0</v>
      </c>
      <c r="C42" s="2">
        <v>11979</v>
      </c>
      <c r="D42" s="2">
        <v>11979</v>
      </c>
      <c r="E42" s="2">
        <v>11979</v>
      </c>
      <c r="F42" s="2">
        <v>11979</v>
      </c>
      <c r="G42" s="2">
        <v>11979</v>
      </c>
      <c r="H42" s="2">
        <v>11979</v>
      </c>
      <c r="I42" s="2">
        <v>11979</v>
      </c>
      <c r="J42" s="2">
        <v>11979</v>
      </c>
      <c r="K42" s="2">
        <v>11979</v>
      </c>
      <c r="L42" s="2">
        <v>11979</v>
      </c>
    </row>
    <row r="46" spans="1:52" x14ac:dyDescent="0.35">
      <c r="A46" t="s">
        <v>0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</row>
    <row r="47" spans="1:52" x14ac:dyDescent="0.35">
      <c r="A47" t="s">
        <v>0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</row>
    <row r="48" spans="1:52" x14ac:dyDescent="0.35">
      <c r="A48" t="s">
        <v>0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</row>
    <row r="49" spans="1:37" x14ac:dyDescent="0.35">
      <c r="A49" t="s">
        <v>0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</row>
    <row r="50" spans="1:37" x14ac:dyDescent="0.35">
      <c r="A50" t="s">
        <v>0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</row>
    <row r="51" spans="1:37" x14ac:dyDescent="0.35">
      <c r="A51" t="s">
        <v>0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</row>
    <row r="52" spans="1:37" x14ac:dyDescent="0.35">
      <c r="A52" t="s">
        <v>0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</row>
    <row r="53" spans="1:37" x14ac:dyDescent="0.35">
      <c r="A53" s="291" t="s">
        <v>107</v>
      </c>
      <c r="B53" s="291" t="s">
        <v>2</v>
      </c>
      <c r="C53" s="291" t="s">
        <v>3</v>
      </c>
      <c r="D53" t="s">
        <v>4</v>
      </c>
      <c r="E53" t="s">
        <v>5</v>
      </c>
      <c r="F53" t="s">
        <v>6</v>
      </c>
      <c r="G53" t="s">
        <v>7</v>
      </c>
      <c r="H53" t="s">
        <v>8</v>
      </c>
      <c r="I53" t="s">
        <v>9</v>
      </c>
      <c r="J53" t="s">
        <v>10</v>
      </c>
      <c r="K53" t="s">
        <v>11</v>
      </c>
      <c r="L53" t="s">
        <v>12</v>
      </c>
    </row>
    <row r="54" spans="1:37" x14ac:dyDescent="0.35">
      <c r="A54" s="291" t="s">
        <v>0</v>
      </c>
      <c r="B54" s="291" t="s">
        <v>0</v>
      </c>
      <c r="C54" s="291" t="s">
        <v>17</v>
      </c>
      <c r="D54" t="s">
        <v>1299</v>
      </c>
      <c r="E54" t="s">
        <v>1251</v>
      </c>
      <c r="F54" t="s">
        <v>1300</v>
      </c>
      <c r="G54" t="s">
        <v>1301</v>
      </c>
      <c r="H54" t="s">
        <v>1302</v>
      </c>
      <c r="I54" t="s">
        <v>1303</v>
      </c>
      <c r="J54" t="s">
        <v>1304</v>
      </c>
      <c r="K54" t="s">
        <v>1305</v>
      </c>
      <c r="L54" t="s">
        <v>1306</v>
      </c>
      <c r="AB54" t="s">
        <v>2526</v>
      </c>
      <c r="AC54" t="s">
        <v>2525</v>
      </c>
      <c r="AD54" t="s">
        <v>2524</v>
      </c>
      <c r="AE54" t="s">
        <v>2523</v>
      </c>
      <c r="AF54" t="s">
        <v>759</v>
      </c>
      <c r="AG54" t="s">
        <v>2522</v>
      </c>
      <c r="AH54" t="s">
        <v>2521</v>
      </c>
      <c r="AI54" t="s">
        <v>2520</v>
      </c>
      <c r="AJ54" t="s">
        <v>2519</v>
      </c>
      <c r="AK54" t="s">
        <v>2518</v>
      </c>
    </row>
    <row r="55" spans="1:37" x14ac:dyDescent="0.35">
      <c r="A55" s="291" t="s">
        <v>3154</v>
      </c>
      <c r="B55" s="291" t="s">
        <v>33</v>
      </c>
      <c r="C55" s="293">
        <v>506</v>
      </c>
      <c r="D55" s="1">
        <v>51</v>
      </c>
      <c r="E55" s="1">
        <v>-557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X55" t="str">
        <f>LEFT(MID(A55,FIND("(",A55)+1,LEN(A55)),FIND(")",MID(A55,FIND("(",A55)+1,LEN(A55)))-1)</f>
        <v>LAB</v>
      </c>
      <c r="Z55" t="str">
        <f>Y56</f>
        <v>Excluded</v>
      </c>
      <c r="AB55">
        <v>6</v>
      </c>
      <c r="AC55" s="238">
        <v>22233</v>
      </c>
      <c r="AD55" s="238">
        <f>AH55+AF55</f>
        <v>11229</v>
      </c>
      <c r="AE55" s="227">
        <f>SUM(AD55/AC55*100)</f>
        <v>50.506004587774932</v>
      </c>
      <c r="AF55">
        <v>133</v>
      </c>
      <c r="AG55" s="227">
        <f>SUM(AF55/AC55*100)</f>
        <v>0.59820986821391631</v>
      </c>
      <c r="AH55" s="238">
        <v>11096</v>
      </c>
      <c r="AI55">
        <v>12</v>
      </c>
      <c r="AJ55">
        <v>2</v>
      </c>
      <c r="AK55" s="227">
        <f>SUM(AJ55/AI55*100)</f>
        <v>16.666666666666664</v>
      </c>
    </row>
    <row r="56" spans="1:37" x14ac:dyDescent="0.35">
      <c r="A56" s="291" t="s">
        <v>0</v>
      </c>
      <c r="B56" s="291" t="s">
        <v>0</v>
      </c>
      <c r="C56" s="293">
        <v>506</v>
      </c>
      <c r="D56" s="2">
        <v>557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Y56" t="str">
        <f>IF(EXACT(A55,UPPER(A55)),"Elected","Excluded")</f>
        <v>Excluded</v>
      </c>
    </row>
    <row r="57" spans="1:37" x14ac:dyDescent="0.35">
      <c r="A57" s="291" t="s">
        <v>3159</v>
      </c>
      <c r="B57" s="291" t="s">
        <v>33</v>
      </c>
      <c r="C57" s="293">
        <v>1350</v>
      </c>
      <c r="D57" s="1">
        <v>7</v>
      </c>
      <c r="E57" s="1">
        <v>135</v>
      </c>
      <c r="F57" s="1">
        <v>7</v>
      </c>
      <c r="G57" s="1">
        <v>167</v>
      </c>
      <c r="H57" s="1">
        <v>0</v>
      </c>
      <c r="I57" s="1">
        <v>-80</v>
      </c>
      <c r="J57" s="1">
        <v>0</v>
      </c>
      <c r="K57" s="1">
        <v>0</v>
      </c>
      <c r="L57" s="1">
        <v>0</v>
      </c>
      <c r="X57" t="str">
        <f t="shared" ref="X57" si="53">LEFT(MID(A57,FIND("(",A57)+1,LEN(A57)),FIND(")",MID(A57,FIND("(",A57)+1,LEN(A57)))-1)</f>
        <v>NON-P</v>
      </c>
      <c r="Z57" t="str">
        <f>Y58</f>
        <v>Elected</v>
      </c>
      <c r="AC57" t="s">
        <v>3692</v>
      </c>
      <c r="AD57" t="s">
        <v>3693</v>
      </c>
    </row>
    <row r="58" spans="1:37" x14ac:dyDescent="0.35">
      <c r="A58" s="291" t="s">
        <v>0</v>
      </c>
      <c r="B58" s="291" t="s">
        <v>0</v>
      </c>
      <c r="C58" s="293">
        <v>1350</v>
      </c>
      <c r="D58" s="2">
        <v>1357</v>
      </c>
      <c r="E58" s="2">
        <v>1492</v>
      </c>
      <c r="F58" s="2">
        <v>1499</v>
      </c>
      <c r="G58" s="2">
        <v>1666</v>
      </c>
      <c r="H58" s="2">
        <v>1666</v>
      </c>
      <c r="I58" s="2">
        <v>1586</v>
      </c>
      <c r="J58" s="2">
        <v>1586</v>
      </c>
      <c r="K58" s="2">
        <v>1586</v>
      </c>
      <c r="L58" s="2">
        <v>1586</v>
      </c>
      <c r="Y58" t="str">
        <f t="shared" ref="Y58" si="54">IF(EXACT(A57,UPPER(A57)),"Elected","Excluded")</f>
        <v>Elected</v>
      </c>
      <c r="AC58">
        <v>6</v>
      </c>
      <c r="AD58">
        <v>5</v>
      </c>
    </row>
    <row r="59" spans="1:37" x14ac:dyDescent="0.35">
      <c r="A59" s="291" t="s">
        <v>3168</v>
      </c>
      <c r="B59" s="291" t="s">
        <v>33</v>
      </c>
      <c r="C59" s="293">
        <v>682</v>
      </c>
      <c r="D59" s="1">
        <v>8</v>
      </c>
      <c r="E59" s="1">
        <v>18</v>
      </c>
      <c r="F59" s="1">
        <v>14</v>
      </c>
      <c r="G59" s="1">
        <v>-722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X59" t="str">
        <f t="shared" ref="X59" si="55">LEFT(MID(A59,FIND("(",A59)+1,LEN(A59)),FIND(")",MID(A59,FIND("(",A59)+1,LEN(A59)))-1)</f>
        <v>INDI</v>
      </c>
      <c r="Z59" t="str">
        <f t="shared" ref="Z59" si="56">Y60</f>
        <v>Excluded</v>
      </c>
    </row>
    <row r="60" spans="1:37" x14ac:dyDescent="0.35">
      <c r="A60" s="291" t="s">
        <v>0</v>
      </c>
      <c r="B60" s="291" t="s">
        <v>0</v>
      </c>
      <c r="C60" s="293">
        <v>682</v>
      </c>
      <c r="D60" s="2">
        <v>690</v>
      </c>
      <c r="E60" s="2">
        <v>708</v>
      </c>
      <c r="F60" s="2">
        <v>722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Y60" t="str">
        <f t="shared" ref="Y60" si="57">IF(EXACT(A59,UPPER(A59)),"Elected","Excluded")</f>
        <v>Excluded</v>
      </c>
    </row>
    <row r="61" spans="1:37" x14ac:dyDescent="0.35">
      <c r="A61" s="291" t="s">
        <v>1307</v>
      </c>
      <c r="B61" s="291" t="s">
        <v>33</v>
      </c>
      <c r="C61" s="293">
        <v>1275</v>
      </c>
      <c r="D61" s="1">
        <v>12</v>
      </c>
      <c r="E61" s="1">
        <v>84</v>
      </c>
      <c r="F61" s="1">
        <v>62</v>
      </c>
      <c r="G61" s="1">
        <v>50</v>
      </c>
      <c r="H61" s="1">
        <v>28</v>
      </c>
      <c r="I61" s="1">
        <v>9</v>
      </c>
      <c r="J61" s="1">
        <v>188</v>
      </c>
      <c r="K61" s="1">
        <v>-122</v>
      </c>
      <c r="L61" s="1">
        <v>0</v>
      </c>
      <c r="X61" t="str">
        <f t="shared" ref="X61" si="58">LEFT(MID(A61,FIND("(",A61)+1,LEN(A61)),FIND(")",MID(A61,FIND("(",A61)+1,LEN(A61)))-1)</f>
        <v>FF</v>
      </c>
      <c r="Z61" t="str">
        <f t="shared" ref="Z61" si="59">Y62</f>
        <v>Elected</v>
      </c>
    </row>
    <row r="62" spans="1:37" x14ac:dyDescent="0.35">
      <c r="A62" s="291" t="s">
        <v>0</v>
      </c>
      <c r="B62" s="291" t="s">
        <v>0</v>
      </c>
      <c r="C62" s="293">
        <v>1275</v>
      </c>
      <c r="D62" s="2">
        <v>1287</v>
      </c>
      <c r="E62" s="2">
        <v>1371</v>
      </c>
      <c r="F62" s="2">
        <v>1433</v>
      </c>
      <c r="G62" s="2">
        <v>1483</v>
      </c>
      <c r="H62" s="2">
        <v>1511</v>
      </c>
      <c r="I62" s="2">
        <v>1520</v>
      </c>
      <c r="J62" s="2">
        <v>1708</v>
      </c>
      <c r="K62" s="2">
        <v>1586</v>
      </c>
      <c r="L62" s="2">
        <v>1586</v>
      </c>
      <c r="Y62" t="str">
        <f t="shared" ref="Y62" si="60">IF(EXACT(A61,UPPER(A61)),"Elected","Excluded")</f>
        <v>Elected</v>
      </c>
    </row>
    <row r="63" spans="1:37" x14ac:dyDescent="0.35">
      <c r="A63" s="291" t="s">
        <v>3151</v>
      </c>
      <c r="B63" s="291" t="s">
        <v>33</v>
      </c>
      <c r="C63" s="293">
        <v>214</v>
      </c>
      <c r="D63" s="1">
        <v>-214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X63" t="str">
        <f t="shared" ref="X63" si="61">LEFT(MID(A63,FIND("(",A63)+1,LEN(A63)),FIND(")",MID(A63,FIND("(",A63)+1,LEN(A63)))-1)</f>
        <v>GRN</v>
      </c>
      <c r="Z63" t="str">
        <f>Y64</f>
        <v>Excluded</v>
      </c>
    </row>
    <row r="64" spans="1:37" x14ac:dyDescent="0.35">
      <c r="A64" s="291" t="s">
        <v>0</v>
      </c>
      <c r="B64" s="291" t="s">
        <v>0</v>
      </c>
      <c r="C64" s="293">
        <v>214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Y64" t="str">
        <f t="shared" ref="Y64" si="62">IF(EXACT(A63,UPPER(A63)),"Elected","Excluded")</f>
        <v>Excluded</v>
      </c>
    </row>
    <row r="65" spans="1:26" x14ac:dyDescent="0.35">
      <c r="A65" s="291" t="s">
        <v>1308</v>
      </c>
      <c r="B65" s="291" t="s">
        <v>33</v>
      </c>
      <c r="C65" s="293">
        <v>785</v>
      </c>
      <c r="D65" s="1">
        <v>11</v>
      </c>
      <c r="E65" s="1">
        <v>69</v>
      </c>
      <c r="F65" s="1">
        <v>4</v>
      </c>
      <c r="G65" s="1">
        <v>42</v>
      </c>
      <c r="H65" s="1">
        <v>5</v>
      </c>
      <c r="I65" s="1">
        <v>7</v>
      </c>
      <c r="J65" s="1">
        <v>-923</v>
      </c>
      <c r="K65" s="1">
        <v>0</v>
      </c>
      <c r="L65" s="1">
        <v>0</v>
      </c>
      <c r="X65" t="str">
        <f t="shared" ref="X65" si="63">LEFT(MID(A65,FIND("(",A65)+1,LEN(A65)),FIND(")",MID(A65,FIND("(",A65)+1,LEN(A65)))-1)</f>
        <v>SF</v>
      </c>
      <c r="Z65" t="str">
        <f t="shared" ref="Z65" si="64">Y66</f>
        <v>Excluded</v>
      </c>
    </row>
    <row r="66" spans="1:26" x14ac:dyDescent="0.35">
      <c r="A66" s="291" t="s">
        <v>0</v>
      </c>
      <c r="B66" s="291" t="s">
        <v>0</v>
      </c>
      <c r="C66" s="293">
        <v>785</v>
      </c>
      <c r="D66" s="2">
        <v>796</v>
      </c>
      <c r="E66" s="2">
        <v>865</v>
      </c>
      <c r="F66" s="2">
        <v>869</v>
      </c>
      <c r="G66" s="2">
        <v>911</v>
      </c>
      <c r="H66" s="2">
        <v>916</v>
      </c>
      <c r="I66" s="2">
        <v>923</v>
      </c>
      <c r="J66" s="2">
        <v>0</v>
      </c>
      <c r="K66" s="2">
        <v>0</v>
      </c>
      <c r="L66" s="2">
        <v>0</v>
      </c>
      <c r="Y66" t="str">
        <f t="shared" ref="Y66" si="65">IF(EXACT(A65,UPPER(A65)),"Elected","Excluded")</f>
        <v>Excluded</v>
      </c>
    </row>
    <row r="67" spans="1:26" x14ac:dyDescent="0.35">
      <c r="A67" s="291" t="s">
        <v>1309</v>
      </c>
      <c r="B67" s="291" t="s">
        <v>33</v>
      </c>
      <c r="C67" s="293">
        <v>997</v>
      </c>
      <c r="D67" s="1">
        <v>15</v>
      </c>
      <c r="E67" s="1">
        <v>23</v>
      </c>
      <c r="F67" s="1">
        <v>105</v>
      </c>
      <c r="G67" s="1">
        <v>24</v>
      </c>
      <c r="H67" s="1">
        <v>4</v>
      </c>
      <c r="I67" s="1">
        <v>3</v>
      </c>
      <c r="J67" s="1">
        <v>26</v>
      </c>
      <c r="K67" s="1">
        <v>29</v>
      </c>
      <c r="L67" s="1">
        <v>14</v>
      </c>
      <c r="X67" t="str">
        <f t="shared" ref="X67" si="66">LEFT(MID(A67,FIND("(",A67)+1,LEN(A67)),FIND(")",MID(A67,FIND("(",A67)+1,LEN(A67)))-1)</f>
        <v>FG</v>
      </c>
      <c r="Z67" t="str">
        <f t="shared" ref="Z67" si="67">Y68</f>
        <v>Excluded</v>
      </c>
    </row>
    <row r="68" spans="1:26" x14ac:dyDescent="0.35">
      <c r="A68" s="291" t="s">
        <v>0</v>
      </c>
      <c r="B68" s="291" t="s">
        <v>0</v>
      </c>
      <c r="C68" s="293">
        <v>997</v>
      </c>
      <c r="D68" s="2">
        <v>1012</v>
      </c>
      <c r="E68" s="2">
        <v>1035</v>
      </c>
      <c r="F68" s="2">
        <v>1140</v>
      </c>
      <c r="G68" s="2">
        <v>1164</v>
      </c>
      <c r="H68" s="2">
        <v>1168</v>
      </c>
      <c r="I68" s="2">
        <v>1171</v>
      </c>
      <c r="J68" s="2">
        <v>1197</v>
      </c>
      <c r="K68" s="2">
        <v>1226</v>
      </c>
      <c r="L68" s="2">
        <v>1240</v>
      </c>
      <c r="Y68" t="str">
        <f t="shared" ref="Y68" si="68">IF(EXACT(A67,UPPER(A67)),"Elected","Excluded")</f>
        <v>Excluded</v>
      </c>
    </row>
    <row r="69" spans="1:26" x14ac:dyDescent="0.35">
      <c r="A69" s="291" t="s">
        <v>1310</v>
      </c>
      <c r="B69" s="291" t="s">
        <v>33</v>
      </c>
      <c r="C69" s="293">
        <v>578</v>
      </c>
      <c r="D69" s="1">
        <v>29</v>
      </c>
      <c r="E69" s="1">
        <v>18</v>
      </c>
      <c r="F69" s="1">
        <v>-625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X69" t="str">
        <f t="shared" ref="X69" si="69">LEFT(MID(A69,FIND("(",A69)+1,LEN(A69)),FIND(")",MID(A69,FIND("(",A69)+1,LEN(A69)))-1)</f>
        <v>FF</v>
      </c>
      <c r="Z69" t="str">
        <f t="shared" ref="Z69" si="70">Y70</f>
        <v>Excluded</v>
      </c>
    </row>
    <row r="70" spans="1:26" x14ac:dyDescent="0.35">
      <c r="A70" s="291" t="s">
        <v>0</v>
      </c>
      <c r="B70" s="291" t="s">
        <v>0</v>
      </c>
      <c r="C70" s="293">
        <v>578</v>
      </c>
      <c r="D70" s="2">
        <v>607</v>
      </c>
      <c r="E70" s="2">
        <v>625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Y70" t="str">
        <f t="shared" ref="Y70" si="71">IF(EXACT(A69,UPPER(A69)),"Elected","Excluded")</f>
        <v>Excluded</v>
      </c>
    </row>
    <row r="71" spans="1:26" x14ac:dyDescent="0.35">
      <c r="A71" s="291" t="s">
        <v>1311</v>
      </c>
      <c r="B71" s="291" t="s">
        <v>33</v>
      </c>
      <c r="C71" s="293">
        <v>1402</v>
      </c>
      <c r="D71" s="1">
        <v>12</v>
      </c>
      <c r="E71" s="1">
        <v>13</v>
      </c>
      <c r="F71" s="1">
        <v>107</v>
      </c>
      <c r="G71" s="1">
        <v>132</v>
      </c>
      <c r="H71" s="1">
        <v>-80</v>
      </c>
      <c r="I71" s="1">
        <v>0</v>
      </c>
      <c r="J71" s="1">
        <v>0</v>
      </c>
      <c r="K71" s="1">
        <v>0</v>
      </c>
      <c r="L71" s="1">
        <v>0</v>
      </c>
      <c r="X71" t="str">
        <f t="shared" ref="X71" si="72">LEFT(MID(A71,FIND("(",A71)+1,LEN(A71)),FIND(")",MID(A71,FIND("(",A71)+1,LEN(A71)))-1)</f>
        <v>FF</v>
      </c>
      <c r="Z71" t="str">
        <f t="shared" ref="Z71" si="73">Y72</f>
        <v>Elected</v>
      </c>
    </row>
    <row r="72" spans="1:26" x14ac:dyDescent="0.35">
      <c r="A72" s="291" t="s">
        <v>0</v>
      </c>
      <c r="B72" s="291" t="s">
        <v>0</v>
      </c>
      <c r="C72" s="293">
        <v>1402</v>
      </c>
      <c r="D72" s="2">
        <v>1414</v>
      </c>
      <c r="E72" s="2">
        <v>1427</v>
      </c>
      <c r="F72" s="2">
        <v>1534</v>
      </c>
      <c r="G72" s="2">
        <v>1666</v>
      </c>
      <c r="H72" s="2">
        <v>1586</v>
      </c>
      <c r="I72" s="2">
        <v>1586</v>
      </c>
      <c r="J72" s="2">
        <v>1586</v>
      </c>
      <c r="K72" s="2">
        <v>1586</v>
      </c>
      <c r="L72" s="2">
        <v>1586</v>
      </c>
      <c r="Y72" t="str">
        <f t="shared" ref="Y72" si="74">IF(EXACT(A71,UPPER(A71)),"Elected","Excluded")</f>
        <v>Elected</v>
      </c>
    </row>
    <row r="73" spans="1:26" x14ac:dyDescent="0.35">
      <c r="A73" s="291" t="s">
        <v>3160</v>
      </c>
      <c r="B73" s="291" t="s">
        <v>31</v>
      </c>
      <c r="C73" s="293">
        <v>1142</v>
      </c>
      <c r="D73" s="1">
        <v>14</v>
      </c>
      <c r="E73" s="1">
        <v>64</v>
      </c>
      <c r="F73" s="1">
        <v>13</v>
      </c>
      <c r="G73" s="1">
        <v>102</v>
      </c>
      <c r="H73" s="1">
        <v>12</v>
      </c>
      <c r="I73" s="1">
        <v>54</v>
      </c>
      <c r="J73" s="1">
        <v>232</v>
      </c>
      <c r="K73" s="1">
        <v>0</v>
      </c>
      <c r="L73" s="1">
        <v>-47</v>
      </c>
      <c r="X73" t="str">
        <f t="shared" ref="X73" si="75">LEFT(MID(A73,FIND("(",A73)+1,LEN(A73)),FIND(")",MID(A73,FIND("(",A73)+1,LEN(A73)))-1)</f>
        <v>NON-P</v>
      </c>
      <c r="Z73" t="str">
        <f t="shared" ref="Z73" si="76">Y74</f>
        <v>Elected</v>
      </c>
    </row>
    <row r="74" spans="1:26" x14ac:dyDescent="0.35">
      <c r="A74" s="291" t="s">
        <v>0</v>
      </c>
      <c r="B74" s="291" t="s">
        <v>0</v>
      </c>
      <c r="C74" s="293">
        <v>1142</v>
      </c>
      <c r="D74" s="2">
        <v>1156</v>
      </c>
      <c r="E74" s="2">
        <v>1220</v>
      </c>
      <c r="F74" s="2">
        <v>1233</v>
      </c>
      <c r="G74" s="2">
        <v>1335</v>
      </c>
      <c r="H74" s="2">
        <v>1347</v>
      </c>
      <c r="I74" s="2">
        <v>1401</v>
      </c>
      <c r="J74" s="2">
        <v>1633</v>
      </c>
      <c r="K74" s="2">
        <v>1633</v>
      </c>
      <c r="L74" s="2">
        <v>1586</v>
      </c>
      <c r="Y74" t="str">
        <f t="shared" ref="Y74" si="77">IF(EXACT(A73,UPPER(A73)),"Elected","Excluded")</f>
        <v>Elected</v>
      </c>
    </row>
    <row r="75" spans="1:26" x14ac:dyDescent="0.35">
      <c r="A75" s="291" t="s">
        <v>1312</v>
      </c>
      <c r="B75" s="291" t="s">
        <v>33</v>
      </c>
      <c r="C75" s="293">
        <v>1359</v>
      </c>
      <c r="D75" s="1">
        <v>12</v>
      </c>
      <c r="E75" s="1">
        <v>23</v>
      </c>
      <c r="F75" s="1">
        <v>203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X75" t="str">
        <f t="shared" ref="X75" si="78">LEFT(MID(A75,FIND("(",A75)+1,LEN(A75)),FIND(")",MID(A75,FIND("(",A75)+1,LEN(A75)))-1)</f>
        <v>SF</v>
      </c>
      <c r="Z75" t="str">
        <f t="shared" ref="Z75" si="79">Y76</f>
        <v>Elected</v>
      </c>
    </row>
    <row r="76" spans="1:26" x14ac:dyDescent="0.35">
      <c r="A76" s="291" t="s">
        <v>0</v>
      </c>
      <c r="B76" s="291" t="s">
        <v>0</v>
      </c>
      <c r="C76" s="293">
        <v>1359</v>
      </c>
      <c r="D76" s="2">
        <v>1371</v>
      </c>
      <c r="E76" s="2">
        <v>1394</v>
      </c>
      <c r="F76" s="2">
        <v>1597</v>
      </c>
      <c r="G76" s="2">
        <v>1597</v>
      </c>
      <c r="H76" s="2">
        <v>1597</v>
      </c>
      <c r="I76" s="2">
        <v>1597</v>
      </c>
      <c r="J76" s="2">
        <v>1597</v>
      </c>
      <c r="K76" s="2">
        <v>1597</v>
      </c>
      <c r="L76" s="2">
        <v>1597</v>
      </c>
      <c r="Y76" t="str">
        <f t="shared" ref="Y76" si="80">IF(EXACT(A75,UPPER(A75)),"Elected","Excluded")</f>
        <v>Elected</v>
      </c>
    </row>
    <row r="77" spans="1:26" x14ac:dyDescent="0.35">
      <c r="A77" s="291" t="s">
        <v>1313</v>
      </c>
      <c r="B77" s="291" t="s">
        <v>31</v>
      </c>
      <c r="C77" s="293">
        <v>806</v>
      </c>
      <c r="D77" s="1">
        <v>29</v>
      </c>
      <c r="E77" s="1">
        <v>55</v>
      </c>
      <c r="F77" s="1">
        <v>67</v>
      </c>
      <c r="G77" s="1">
        <v>92</v>
      </c>
      <c r="H77" s="1">
        <v>31</v>
      </c>
      <c r="I77" s="1">
        <v>7</v>
      </c>
      <c r="J77" s="1">
        <v>88</v>
      </c>
      <c r="K77" s="1">
        <v>49</v>
      </c>
      <c r="L77" s="1">
        <v>33</v>
      </c>
      <c r="X77" t="str">
        <f t="shared" ref="X77" si="81">LEFT(MID(A77,FIND("(",A77)+1,LEN(A77)),FIND(")",MID(A77,FIND("(",A77)+1,LEN(A77)))-1)</f>
        <v>FG</v>
      </c>
      <c r="Z77" t="str">
        <f t="shared" ref="Z77" si="82">Y78</f>
        <v>Elected</v>
      </c>
    </row>
    <row r="78" spans="1:26" x14ac:dyDescent="0.35">
      <c r="A78" s="291" t="s">
        <v>0</v>
      </c>
      <c r="B78" s="291" t="s">
        <v>0</v>
      </c>
      <c r="C78" s="293">
        <v>806</v>
      </c>
      <c r="D78" s="2">
        <v>835</v>
      </c>
      <c r="E78" s="2">
        <v>890</v>
      </c>
      <c r="F78" s="2">
        <v>957</v>
      </c>
      <c r="G78" s="2">
        <v>1049</v>
      </c>
      <c r="H78" s="2">
        <v>1080</v>
      </c>
      <c r="I78" s="2">
        <v>1087</v>
      </c>
      <c r="J78" s="2">
        <v>1175</v>
      </c>
      <c r="K78" s="2">
        <v>1224</v>
      </c>
      <c r="L78" s="2">
        <v>1257</v>
      </c>
      <c r="Y78" t="str">
        <f t="shared" ref="Y78" si="83">IF(EXACT(A77,UPPER(A77)),"Elected","Excluded")</f>
        <v>Elected</v>
      </c>
    </row>
    <row r="79" spans="1:26" x14ac:dyDescent="0.35">
      <c r="A79" s="291" t="s">
        <v>47</v>
      </c>
      <c r="B79" s="291" t="s">
        <v>0</v>
      </c>
      <c r="C79" s="292">
        <v>0</v>
      </c>
      <c r="D79" s="1">
        <f>(D55+D57+D59+D61+D63+D65+D67+D69+D71+D73+D75+D77)*(-1)</f>
        <v>14</v>
      </c>
      <c r="E79" s="1">
        <f t="shared" ref="E79:L79" si="84">(E55+E57+E59+E61+E63+E65+E67+E69+E71+E73+E75+E77)*(-1)</f>
        <v>55</v>
      </c>
      <c r="F79" s="1">
        <f t="shared" si="84"/>
        <v>43</v>
      </c>
      <c r="G79" s="1">
        <f t="shared" si="84"/>
        <v>113</v>
      </c>
      <c r="H79" s="1">
        <f t="shared" si="84"/>
        <v>0</v>
      </c>
      <c r="I79" s="1">
        <f t="shared" si="84"/>
        <v>0</v>
      </c>
      <c r="J79" s="1">
        <f t="shared" si="84"/>
        <v>389</v>
      </c>
      <c r="K79" s="1">
        <f t="shared" si="84"/>
        <v>44</v>
      </c>
      <c r="L79" s="1">
        <f t="shared" si="84"/>
        <v>0</v>
      </c>
    </row>
    <row r="80" spans="1:26" x14ac:dyDescent="0.35">
      <c r="A80" s="291" t="s">
        <v>0</v>
      </c>
      <c r="B80" s="291" t="s">
        <v>0</v>
      </c>
      <c r="C80" s="293">
        <v>0</v>
      </c>
      <c r="D80" s="2">
        <v>14</v>
      </c>
      <c r="E80" s="2">
        <v>69</v>
      </c>
      <c r="F80" s="2">
        <v>112</v>
      </c>
      <c r="G80" s="2">
        <v>225</v>
      </c>
      <c r="H80" s="2">
        <v>225</v>
      </c>
      <c r="I80" s="2">
        <v>225</v>
      </c>
      <c r="J80" s="2">
        <v>614</v>
      </c>
      <c r="K80" s="2">
        <v>658</v>
      </c>
      <c r="L80" s="2">
        <v>658</v>
      </c>
    </row>
    <row r="81" spans="1:37" x14ac:dyDescent="0.35">
      <c r="A81" t="s">
        <v>48</v>
      </c>
      <c r="B81" t="s">
        <v>0</v>
      </c>
      <c r="C81" s="2">
        <v>11096</v>
      </c>
      <c r="D81" s="2">
        <v>11096</v>
      </c>
      <c r="E81" s="2">
        <v>11096</v>
      </c>
      <c r="F81" s="2">
        <v>11096</v>
      </c>
      <c r="G81" s="2">
        <v>11096</v>
      </c>
      <c r="H81" s="2">
        <v>11096</v>
      </c>
      <c r="I81" s="2">
        <v>11096</v>
      </c>
      <c r="J81" s="2">
        <v>11096</v>
      </c>
      <c r="K81" s="2">
        <v>11096</v>
      </c>
      <c r="L81" s="2">
        <v>11096</v>
      </c>
    </row>
    <row r="85" spans="1:3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</row>
    <row r="86" spans="1:3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</row>
    <row r="87" spans="1:3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</row>
    <row r="88" spans="1:3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</row>
    <row r="89" spans="1:3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</row>
    <row r="90" spans="1:3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</row>
    <row r="91" spans="1:3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</row>
    <row r="92" spans="1:37" x14ac:dyDescent="0.35">
      <c r="A92" s="291" t="s">
        <v>931</v>
      </c>
      <c r="B92" s="291" t="s">
        <v>2</v>
      </c>
      <c r="C92" s="291" t="s">
        <v>3</v>
      </c>
      <c r="D92" t="s">
        <v>4</v>
      </c>
      <c r="E92" t="s">
        <v>5</v>
      </c>
      <c r="F92" t="s">
        <v>6</v>
      </c>
      <c r="G92" t="s">
        <v>7</v>
      </c>
      <c r="H92" t="s">
        <v>8</v>
      </c>
      <c r="I92" t="s">
        <v>9</v>
      </c>
      <c r="J92" t="s">
        <v>10</v>
      </c>
      <c r="K92" t="s">
        <v>11</v>
      </c>
      <c r="L92" t="s">
        <v>12</v>
      </c>
      <c r="M92" t="s">
        <v>13</v>
      </c>
      <c r="N92" t="s">
        <v>14</v>
      </c>
      <c r="O92" t="s">
        <v>15</v>
      </c>
      <c r="P92" t="s">
        <v>16</v>
      </c>
    </row>
    <row r="93" spans="1:37" x14ac:dyDescent="0.35">
      <c r="A93" s="291" t="s">
        <v>0</v>
      </c>
      <c r="B93" s="291" t="s">
        <v>0</v>
      </c>
      <c r="C93" s="291" t="s">
        <v>17</v>
      </c>
      <c r="D93" t="s">
        <v>1314</v>
      </c>
      <c r="E93" t="s">
        <v>1315</v>
      </c>
      <c r="F93" t="s">
        <v>23</v>
      </c>
      <c r="G93" t="s">
        <v>1316</v>
      </c>
      <c r="H93" t="s">
        <v>1317</v>
      </c>
      <c r="I93" t="s">
        <v>1318</v>
      </c>
      <c r="J93" t="s">
        <v>1319</v>
      </c>
      <c r="K93" t="s">
        <v>1320</v>
      </c>
      <c r="L93" t="s">
        <v>1321</v>
      </c>
      <c r="M93" t="s">
        <v>1322</v>
      </c>
      <c r="N93" t="s">
        <v>1323</v>
      </c>
      <c r="O93" t="s">
        <v>1324</v>
      </c>
      <c r="P93" t="s">
        <v>1325</v>
      </c>
      <c r="AB93" t="s">
        <v>2526</v>
      </c>
      <c r="AC93" t="s">
        <v>2525</v>
      </c>
      <c r="AD93" t="s">
        <v>2524</v>
      </c>
      <c r="AE93" t="s">
        <v>2523</v>
      </c>
      <c r="AF93" t="s">
        <v>759</v>
      </c>
      <c r="AG93" t="s">
        <v>2522</v>
      </c>
      <c r="AH93" t="s">
        <v>2521</v>
      </c>
      <c r="AI93" t="s">
        <v>2520</v>
      </c>
      <c r="AJ93" t="s">
        <v>2519</v>
      </c>
      <c r="AK93" t="s">
        <v>2518</v>
      </c>
    </row>
    <row r="94" spans="1:37" x14ac:dyDescent="0.35">
      <c r="A94" s="291" t="s">
        <v>3161</v>
      </c>
      <c r="B94" s="291" t="s">
        <v>33</v>
      </c>
      <c r="C94" s="293">
        <v>345</v>
      </c>
      <c r="D94" s="1">
        <v>0</v>
      </c>
      <c r="E94" s="1">
        <v>0</v>
      </c>
      <c r="F94" s="1">
        <v>3</v>
      </c>
      <c r="G94" s="1">
        <v>5</v>
      </c>
      <c r="H94" s="1">
        <v>7</v>
      </c>
      <c r="I94" s="1">
        <v>17</v>
      </c>
      <c r="J94" s="1">
        <v>8</v>
      </c>
      <c r="K94" s="1">
        <v>-385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X94" t="str">
        <f>LEFT(MID(A94,FIND("(",A94)+1,LEN(A94)),FIND(")",MID(A94,FIND("(",A94)+1,LEN(A94)))-1)</f>
        <v>NON-P</v>
      </c>
      <c r="Z94" t="str">
        <f>Y95</f>
        <v>Excluded</v>
      </c>
      <c r="AB94">
        <v>7</v>
      </c>
      <c r="AC94" s="238">
        <v>22233</v>
      </c>
      <c r="AD94" s="238">
        <f>AH94+AF94</f>
        <v>11808</v>
      </c>
      <c r="AE94" s="227">
        <f>SUM(AD94/AC94*100)</f>
        <v>53.110241532856563</v>
      </c>
      <c r="AF94">
        <v>133</v>
      </c>
      <c r="AG94" s="227">
        <f>SUM(AF94/AC94*100)</f>
        <v>0.59820986821391631</v>
      </c>
      <c r="AH94" s="238">
        <v>11675</v>
      </c>
      <c r="AI94">
        <v>20</v>
      </c>
      <c r="AJ94">
        <v>9</v>
      </c>
      <c r="AK94" s="227">
        <f>SUM(AJ94/AI94*100)</f>
        <v>45</v>
      </c>
    </row>
    <row r="95" spans="1:37" x14ac:dyDescent="0.35">
      <c r="A95" s="291" t="s">
        <v>0</v>
      </c>
      <c r="B95" s="291" t="s">
        <v>0</v>
      </c>
      <c r="C95" s="293">
        <v>345</v>
      </c>
      <c r="D95" s="2">
        <v>345</v>
      </c>
      <c r="E95" s="2">
        <v>345</v>
      </c>
      <c r="F95" s="2">
        <v>348</v>
      </c>
      <c r="G95" s="2">
        <v>353</v>
      </c>
      <c r="H95" s="2">
        <v>360</v>
      </c>
      <c r="I95" s="2">
        <v>377</v>
      </c>
      <c r="J95" s="2">
        <v>385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Y95" t="str">
        <f>IF(EXACT(A94,UPPER(A94)),"Elected","Excluded")</f>
        <v>Excluded</v>
      </c>
    </row>
    <row r="96" spans="1:37" x14ac:dyDescent="0.35">
      <c r="A96" s="291" t="s">
        <v>1326</v>
      </c>
      <c r="B96" s="291" t="s">
        <v>33</v>
      </c>
      <c r="C96" s="293">
        <v>1540</v>
      </c>
      <c r="D96" s="1">
        <v>-80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X96" t="str">
        <f t="shared" ref="X96" si="85">LEFT(MID(A96,FIND("(",A96)+1,LEN(A96)),FIND(")",MID(A96,FIND("(",A96)+1,LEN(A96)))-1)</f>
        <v>FG</v>
      </c>
      <c r="Z96" t="str">
        <f>Y97</f>
        <v>Elected</v>
      </c>
      <c r="AC96" t="s">
        <v>3692</v>
      </c>
      <c r="AD96" t="s">
        <v>3693</v>
      </c>
    </row>
    <row r="97" spans="1:30" x14ac:dyDescent="0.35">
      <c r="A97" s="291" t="s">
        <v>0</v>
      </c>
      <c r="B97" s="291" t="s">
        <v>0</v>
      </c>
      <c r="C97" s="293">
        <v>1540</v>
      </c>
      <c r="D97" s="2">
        <v>1460</v>
      </c>
      <c r="E97" s="2">
        <v>1460</v>
      </c>
      <c r="F97" s="2">
        <v>1460</v>
      </c>
      <c r="G97" s="2">
        <v>1460</v>
      </c>
      <c r="H97" s="2">
        <v>1460</v>
      </c>
      <c r="I97" s="2">
        <v>1460</v>
      </c>
      <c r="J97" s="2">
        <v>1460</v>
      </c>
      <c r="K97" s="2">
        <v>1460</v>
      </c>
      <c r="L97" s="2">
        <v>1460</v>
      </c>
      <c r="M97" s="2">
        <v>1460</v>
      </c>
      <c r="N97" s="2">
        <v>1460</v>
      </c>
      <c r="O97" s="2">
        <v>1460</v>
      </c>
      <c r="P97" s="2">
        <v>1460</v>
      </c>
      <c r="Y97" t="str">
        <f t="shared" ref="Y97" si="86">IF(EXACT(A96,UPPER(A96)),"Elected","Excluded")</f>
        <v>Elected</v>
      </c>
      <c r="AC97">
        <v>7</v>
      </c>
      <c r="AD97">
        <v>6</v>
      </c>
    </row>
    <row r="98" spans="1:30" x14ac:dyDescent="0.35">
      <c r="A98" s="291" t="s">
        <v>3162</v>
      </c>
      <c r="B98" s="291" t="s">
        <v>33</v>
      </c>
      <c r="C98" s="293">
        <v>263</v>
      </c>
      <c r="D98" s="1">
        <v>2</v>
      </c>
      <c r="E98" s="1">
        <v>9</v>
      </c>
      <c r="F98" s="1">
        <v>7</v>
      </c>
      <c r="G98" s="1">
        <v>9</v>
      </c>
      <c r="H98" s="1">
        <v>-290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X98" t="str">
        <f t="shared" ref="X98" si="87">LEFT(MID(A98,FIND("(",A98)+1,LEN(A98)),FIND(")",MID(A98,FIND("(",A98)+1,LEN(A98)))-1)</f>
        <v>NON-P</v>
      </c>
      <c r="Z98" t="str">
        <f t="shared" ref="Z98" si="88">Y99</f>
        <v>Excluded</v>
      </c>
    </row>
    <row r="99" spans="1:30" x14ac:dyDescent="0.35">
      <c r="A99" s="291" t="s">
        <v>0</v>
      </c>
      <c r="B99" s="291" t="s">
        <v>0</v>
      </c>
      <c r="C99" s="293">
        <v>263</v>
      </c>
      <c r="D99" s="2">
        <v>265</v>
      </c>
      <c r="E99" s="2">
        <v>274</v>
      </c>
      <c r="F99" s="2">
        <v>281</v>
      </c>
      <c r="G99" s="2">
        <v>290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Y99" t="str">
        <f t="shared" ref="Y99" si="89">IF(EXACT(A98,UPPER(A98)),"Elected","Excluded")</f>
        <v>Excluded</v>
      </c>
    </row>
    <row r="100" spans="1:30" x14ac:dyDescent="0.35">
      <c r="A100" s="291" t="s">
        <v>3169</v>
      </c>
      <c r="B100" s="291" t="s">
        <v>31</v>
      </c>
      <c r="C100" s="293">
        <v>233</v>
      </c>
      <c r="D100" s="1">
        <v>1</v>
      </c>
      <c r="E100" s="1">
        <v>3</v>
      </c>
      <c r="F100" s="1">
        <v>34</v>
      </c>
      <c r="G100" s="1">
        <v>23</v>
      </c>
      <c r="H100" s="1">
        <v>31</v>
      </c>
      <c r="I100" s="1">
        <v>27</v>
      </c>
      <c r="J100" s="1">
        <v>-352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X100" t="str">
        <f t="shared" ref="X100" si="90">LEFT(MID(A100,FIND("(",A100)+1,LEN(A100)),FIND(")",MID(A100,FIND("(",A100)+1,LEN(A100)))-1)</f>
        <v>INDI</v>
      </c>
      <c r="Z100" t="str">
        <f t="shared" ref="Z100" si="91">Y101</f>
        <v>Excluded</v>
      </c>
    </row>
    <row r="101" spans="1:30" x14ac:dyDescent="0.35">
      <c r="A101" s="291" t="s">
        <v>0</v>
      </c>
      <c r="B101" s="291" t="s">
        <v>0</v>
      </c>
      <c r="C101" s="293">
        <v>233</v>
      </c>
      <c r="D101" s="2">
        <v>234</v>
      </c>
      <c r="E101" s="2">
        <v>237</v>
      </c>
      <c r="F101" s="2">
        <v>271</v>
      </c>
      <c r="G101" s="2">
        <v>294</v>
      </c>
      <c r="H101" s="2">
        <v>325</v>
      </c>
      <c r="I101" s="2">
        <v>352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Y101" t="str">
        <f t="shared" ref="Y101" si="92">IF(EXACT(A100,UPPER(A100)),"Elected","Excluded")</f>
        <v>Excluded</v>
      </c>
    </row>
    <row r="102" spans="1:30" x14ac:dyDescent="0.35">
      <c r="A102" s="291" t="s">
        <v>1327</v>
      </c>
      <c r="B102" s="291" t="s">
        <v>31</v>
      </c>
      <c r="C102" s="293">
        <v>540</v>
      </c>
      <c r="D102" s="1">
        <v>16</v>
      </c>
      <c r="E102" s="1">
        <v>5</v>
      </c>
      <c r="F102" s="1">
        <v>4</v>
      </c>
      <c r="G102" s="1">
        <v>13</v>
      </c>
      <c r="H102" s="1">
        <v>6</v>
      </c>
      <c r="I102" s="1">
        <v>19</v>
      </c>
      <c r="J102" s="1">
        <v>10</v>
      </c>
      <c r="K102" s="1">
        <v>45</v>
      </c>
      <c r="L102" s="1">
        <v>23</v>
      </c>
      <c r="M102" s="1">
        <v>31</v>
      </c>
      <c r="N102" s="1">
        <v>50</v>
      </c>
      <c r="O102" s="1">
        <v>20</v>
      </c>
      <c r="P102" s="1">
        <v>102</v>
      </c>
      <c r="X102" t="str">
        <f t="shared" ref="X102" si="93">LEFT(MID(A102,FIND("(",A102)+1,LEN(A102)),FIND(")",MID(A102,FIND("(",A102)+1,LEN(A102)))-1)</f>
        <v>FG</v>
      </c>
      <c r="Z102" t="str">
        <f>Y103</f>
        <v>Excluded</v>
      </c>
    </row>
    <row r="103" spans="1:30" x14ac:dyDescent="0.35">
      <c r="A103" s="291" t="s">
        <v>0</v>
      </c>
      <c r="B103" s="291" t="s">
        <v>0</v>
      </c>
      <c r="C103" s="293">
        <v>540</v>
      </c>
      <c r="D103" s="2">
        <v>556</v>
      </c>
      <c r="E103" s="2">
        <v>561</v>
      </c>
      <c r="F103" s="2">
        <v>565</v>
      </c>
      <c r="G103" s="2">
        <v>578</v>
      </c>
      <c r="H103" s="2">
        <v>584</v>
      </c>
      <c r="I103" s="2">
        <v>603</v>
      </c>
      <c r="J103" s="2">
        <v>613</v>
      </c>
      <c r="K103" s="2">
        <v>658</v>
      </c>
      <c r="L103" s="2">
        <v>681</v>
      </c>
      <c r="M103" s="2">
        <v>712</v>
      </c>
      <c r="N103" s="2">
        <v>762</v>
      </c>
      <c r="O103" s="2">
        <v>782</v>
      </c>
      <c r="P103" s="2">
        <v>884</v>
      </c>
      <c r="Y103" t="str">
        <f t="shared" ref="Y103" si="94">IF(EXACT(A102,UPPER(A102)),"Elected","Excluded")</f>
        <v>Excluded</v>
      </c>
    </row>
    <row r="104" spans="1:30" x14ac:dyDescent="0.35">
      <c r="A104" s="291" t="s">
        <v>3163</v>
      </c>
      <c r="B104" s="291" t="s">
        <v>33</v>
      </c>
      <c r="C104" s="293">
        <v>49</v>
      </c>
      <c r="D104" s="1">
        <v>0</v>
      </c>
      <c r="E104" s="1">
        <v>-49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X104" t="str">
        <f t="shared" ref="X104" si="95">LEFT(MID(A104,FIND("(",A104)+1,LEN(A104)),FIND(")",MID(A104,FIND("(",A104)+1,LEN(A104)))-1)</f>
        <v>NON-P</v>
      </c>
      <c r="Z104" t="str">
        <f t="shared" ref="Z104" si="96">Y105</f>
        <v>Excluded</v>
      </c>
    </row>
    <row r="105" spans="1:30" x14ac:dyDescent="0.35">
      <c r="A105" s="291" t="s">
        <v>0</v>
      </c>
      <c r="B105" s="291" t="s">
        <v>0</v>
      </c>
      <c r="C105" s="293">
        <v>49</v>
      </c>
      <c r="D105" s="2">
        <v>49</v>
      </c>
      <c r="E105" s="2">
        <v>0</v>
      </c>
      <c r="F105" s="2">
        <v>0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Y105" t="str">
        <f t="shared" ref="Y105" si="97">IF(EXACT(A104,UPPER(A104)),"Elected","Excluded")</f>
        <v>Excluded</v>
      </c>
    </row>
    <row r="106" spans="1:30" x14ac:dyDescent="0.35">
      <c r="A106" s="291" t="s">
        <v>3164</v>
      </c>
      <c r="B106" s="291" t="s">
        <v>33</v>
      </c>
      <c r="C106" s="293">
        <v>340</v>
      </c>
      <c r="D106" s="1">
        <v>4</v>
      </c>
      <c r="E106" s="1">
        <v>14</v>
      </c>
      <c r="F106" s="1">
        <v>9</v>
      </c>
      <c r="G106" s="1">
        <v>32</v>
      </c>
      <c r="H106" s="1">
        <v>28</v>
      </c>
      <c r="I106" s="1">
        <v>5</v>
      </c>
      <c r="J106" s="1">
        <v>45</v>
      </c>
      <c r="K106" s="1">
        <v>31</v>
      </c>
      <c r="L106" s="1">
        <v>34</v>
      </c>
      <c r="M106" s="1">
        <v>-542</v>
      </c>
      <c r="N106" s="1">
        <v>0</v>
      </c>
      <c r="O106" s="1">
        <v>0</v>
      </c>
      <c r="P106" s="1">
        <v>0</v>
      </c>
      <c r="X106" t="str">
        <f t="shared" ref="X106" si="98">LEFT(MID(A106,FIND("(",A106)+1,LEN(A106)),FIND(")",MID(A106,FIND("(",A106)+1,LEN(A106)))-1)</f>
        <v>NON-P</v>
      </c>
      <c r="Z106" t="str">
        <f t="shared" ref="Z106" si="99">Y107</f>
        <v>Excluded</v>
      </c>
    </row>
    <row r="107" spans="1:30" x14ac:dyDescent="0.35">
      <c r="A107" s="291" t="s">
        <v>0</v>
      </c>
      <c r="B107" s="291" t="s">
        <v>0</v>
      </c>
      <c r="C107" s="293">
        <v>340</v>
      </c>
      <c r="D107" s="2">
        <v>344</v>
      </c>
      <c r="E107" s="2">
        <v>358</v>
      </c>
      <c r="F107" s="2">
        <v>367</v>
      </c>
      <c r="G107" s="2">
        <v>399</v>
      </c>
      <c r="H107" s="2">
        <v>427</v>
      </c>
      <c r="I107" s="2">
        <v>432</v>
      </c>
      <c r="J107" s="2">
        <v>477</v>
      </c>
      <c r="K107" s="2">
        <v>508</v>
      </c>
      <c r="L107" s="2">
        <v>542</v>
      </c>
      <c r="M107" s="2">
        <v>0</v>
      </c>
      <c r="N107" s="2">
        <v>0</v>
      </c>
      <c r="O107" s="2">
        <v>0</v>
      </c>
      <c r="P107" s="2">
        <v>0</v>
      </c>
      <c r="Y107" t="str">
        <f t="shared" ref="Y107" si="100">IF(EXACT(A106,UPPER(A106)),"Elected","Excluded")</f>
        <v>Excluded</v>
      </c>
    </row>
    <row r="108" spans="1:30" x14ac:dyDescent="0.35">
      <c r="A108" s="291" t="s">
        <v>1328</v>
      </c>
      <c r="B108" s="291" t="s">
        <v>31</v>
      </c>
      <c r="C108" s="293">
        <v>1415</v>
      </c>
      <c r="D108" s="1">
        <v>5</v>
      </c>
      <c r="E108" s="1">
        <v>40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X108" t="str">
        <f t="shared" ref="X108" si="101">LEFT(MID(A108,FIND("(",A108)+1,LEN(A108)),FIND(")",MID(A108,FIND("(",A108)+1,LEN(A108)))-1)</f>
        <v>SF</v>
      </c>
      <c r="Z108" t="str">
        <f t="shared" ref="Z108" si="102">Y109</f>
        <v>Elected</v>
      </c>
    </row>
    <row r="109" spans="1:30" x14ac:dyDescent="0.35">
      <c r="A109" s="291" t="s">
        <v>0</v>
      </c>
      <c r="B109" s="291" t="s">
        <v>0</v>
      </c>
      <c r="C109" s="293">
        <v>1415</v>
      </c>
      <c r="D109" s="2">
        <v>1420</v>
      </c>
      <c r="E109" s="2">
        <v>1460</v>
      </c>
      <c r="F109" s="2">
        <v>1460</v>
      </c>
      <c r="G109" s="2">
        <v>1460</v>
      </c>
      <c r="H109" s="2">
        <v>1460</v>
      </c>
      <c r="I109" s="2">
        <v>1460</v>
      </c>
      <c r="J109" s="2">
        <v>1460</v>
      </c>
      <c r="K109" s="2">
        <v>1460</v>
      </c>
      <c r="L109" s="2">
        <v>1460</v>
      </c>
      <c r="M109" s="2">
        <v>1460</v>
      </c>
      <c r="N109" s="2">
        <v>1460</v>
      </c>
      <c r="O109" s="2">
        <v>1460</v>
      </c>
      <c r="P109" s="2">
        <v>1460</v>
      </c>
      <c r="Y109" t="str">
        <f t="shared" ref="Y109" si="103">IF(EXACT(A108,UPPER(A108)),"Elected","Excluded")</f>
        <v>Elected</v>
      </c>
    </row>
    <row r="110" spans="1:30" x14ac:dyDescent="0.35">
      <c r="A110" s="291" t="s">
        <v>1329</v>
      </c>
      <c r="B110" s="291" t="s">
        <v>33</v>
      </c>
      <c r="C110" s="293">
        <v>1147</v>
      </c>
      <c r="D110" s="1">
        <v>6</v>
      </c>
      <c r="E110" s="1">
        <v>17</v>
      </c>
      <c r="F110" s="1">
        <v>10</v>
      </c>
      <c r="G110" s="1">
        <v>8</v>
      </c>
      <c r="H110" s="1">
        <v>85</v>
      </c>
      <c r="I110" s="1">
        <v>52</v>
      </c>
      <c r="J110" s="1">
        <v>53</v>
      </c>
      <c r="K110" s="1">
        <v>11</v>
      </c>
      <c r="L110" s="1">
        <v>9</v>
      </c>
      <c r="M110" s="1">
        <v>28</v>
      </c>
      <c r="N110" s="1">
        <v>14</v>
      </c>
      <c r="O110" s="1">
        <v>6</v>
      </c>
      <c r="P110" s="1">
        <v>75</v>
      </c>
      <c r="X110" t="str">
        <f t="shared" ref="X110" si="104">LEFT(MID(A110,FIND("(",A110)+1,LEN(A110)),FIND(")",MID(A110,FIND("(",A110)+1,LEN(A110)))-1)</f>
        <v>FF</v>
      </c>
      <c r="Z110" t="str">
        <f t="shared" ref="Z110" si="105">Y111</f>
        <v>Elected</v>
      </c>
    </row>
    <row r="111" spans="1:30" x14ac:dyDescent="0.35">
      <c r="A111" s="291" t="s">
        <v>0</v>
      </c>
      <c r="B111" s="291" t="s">
        <v>0</v>
      </c>
      <c r="C111" s="293">
        <v>1147</v>
      </c>
      <c r="D111" s="2">
        <v>1153</v>
      </c>
      <c r="E111" s="2">
        <v>1170</v>
      </c>
      <c r="F111" s="2">
        <v>1180</v>
      </c>
      <c r="G111" s="2">
        <v>1188</v>
      </c>
      <c r="H111" s="2">
        <v>1273</v>
      </c>
      <c r="I111" s="2">
        <v>1325</v>
      </c>
      <c r="J111" s="2">
        <v>1378</v>
      </c>
      <c r="K111" s="2">
        <v>1389</v>
      </c>
      <c r="L111" s="2">
        <v>1398</v>
      </c>
      <c r="M111" s="2">
        <v>1426</v>
      </c>
      <c r="N111" s="2">
        <v>1440</v>
      </c>
      <c r="O111" s="2">
        <v>1446</v>
      </c>
      <c r="P111" s="2">
        <v>1521</v>
      </c>
      <c r="Y111" t="str">
        <f t="shared" ref="Y111" si="106">IF(EXACT(A110,UPPER(A110)),"Elected","Excluded")</f>
        <v>Elected</v>
      </c>
    </row>
    <row r="112" spans="1:30" x14ac:dyDescent="0.35">
      <c r="A112" s="291" t="s">
        <v>1330</v>
      </c>
      <c r="B112" s="291" t="s">
        <v>31</v>
      </c>
      <c r="C112" s="293">
        <v>1089</v>
      </c>
      <c r="D112" s="1">
        <v>14</v>
      </c>
      <c r="E112" s="1">
        <v>0</v>
      </c>
      <c r="F112" s="1">
        <v>9</v>
      </c>
      <c r="G112" s="1">
        <v>11</v>
      </c>
      <c r="H112" s="1">
        <v>6</v>
      </c>
      <c r="I112" s="1">
        <v>15</v>
      </c>
      <c r="J112" s="1">
        <v>8</v>
      </c>
      <c r="K112" s="1">
        <v>13</v>
      </c>
      <c r="L112" s="1">
        <v>16</v>
      </c>
      <c r="M112" s="1">
        <v>42</v>
      </c>
      <c r="N112" s="1">
        <v>86</v>
      </c>
      <c r="O112" s="1">
        <v>15</v>
      </c>
      <c r="P112" s="1">
        <v>165</v>
      </c>
      <c r="X112" t="str">
        <f t="shared" ref="X112" si="107">LEFT(MID(A112,FIND("(",A112)+1,LEN(A112)),FIND(")",MID(A112,FIND("(",A112)+1,LEN(A112)))-1)</f>
        <v>FF</v>
      </c>
      <c r="Z112" t="str">
        <f t="shared" ref="Z112" si="108">Y113</f>
        <v>Elected</v>
      </c>
    </row>
    <row r="113" spans="1:26" x14ac:dyDescent="0.35">
      <c r="A113" s="291" t="s">
        <v>0</v>
      </c>
      <c r="B113" s="291" t="s">
        <v>0</v>
      </c>
      <c r="C113" s="293">
        <v>1089</v>
      </c>
      <c r="D113" s="2">
        <v>1103</v>
      </c>
      <c r="E113" s="2">
        <v>1103</v>
      </c>
      <c r="F113" s="2">
        <v>1112</v>
      </c>
      <c r="G113" s="2">
        <v>1123</v>
      </c>
      <c r="H113" s="2">
        <v>1129</v>
      </c>
      <c r="I113" s="2">
        <v>1144</v>
      </c>
      <c r="J113" s="2">
        <v>1152</v>
      </c>
      <c r="K113" s="2">
        <v>1165</v>
      </c>
      <c r="L113" s="2">
        <v>1181</v>
      </c>
      <c r="M113" s="2">
        <v>1223</v>
      </c>
      <c r="N113" s="2">
        <v>1309</v>
      </c>
      <c r="O113" s="2">
        <v>1324</v>
      </c>
      <c r="P113" s="2">
        <v>1489</v>
      </c>
      <c r="Y113" t="str">
        <f t="shared" ref="Y113" si="109">IF(EXACT(A112,UPPER(A112)),"Elected","Excluded")</f>
        <v>Elected</v>
      </c>
    </row>
    <row r="114" spans="1:26" x14ac:dyDescent="0.35">
      <c r="A114" s="291" t="s">
        <v>3165</v>
      </c>
      <c r="B114" s="291" t="s">
        <v>31</v>
      </c>
      <c r="C114" s="293">
        <v>389</v>
      </c>
      <c r="D114" s="1">
        <v>3</v>
      </c>
      <c r="E114" s="1">
        <v>3</v>
      </c>
      <c r="F114" s="1">
        <v>12</v>
      </c>
      <c r="G114" s="1">
        <v>32</v>
      </c>
      <c r="H114" s="1">
        <v>15</v>
      </c>
      <c r="I114" s="1">
        <v>19</v>
      </c>
      <c r="J114" s="1">
        <v>37</v>
      </c>
      <c r="K114" s="1">
        <v>21</v>
      </c>
      <c r="L114" s="1">
        <v>39</v>
      </c>
      <c r="M114" s="1">
        <v>107</v>
      </c>
      <c r="N114" s="1">
        <v>-677</v>
      </c>
      <c r="O114" s="1">
        <v>0</v>
      </c>
      <c r="P114" s="1">
        <v>0</v>
      </c>
      <c r="X114" t="str">
        <f t="shared" ref="X114" si="110">LEFT(MID(A114,FIND("(",A114)+1,LEN(A114)),FIND(")",MID(A114,FIND("(",A114)+1,LEN(A114)))-1)</f>
        <v>NON-P</v>
      </c>
      <c r="Z114" t="str">
        <f t="shared" ref="Z114" si="111">Y115</f>
        <v>Excluded</v>
      </c>
    </row>
    <row r="115" spans="1:26" x14ac:dyDescent="0.35">
      <c r="A115" s="291" t="s">
        <v>0</v>
      </c>
      <c r="B115" s="291" t="s">
        <v>0</v>
      </c>
      <c r="C115" s="293">
        <v>389</v>
      </c>
      <c r="D115" s="2">
        <v>392</v>
      </c>
      <c r="E115" s="2">
        <v>395</v>
      </c>
      <c r="F115" s="2">
        <v>407</v>
      </c>
      <c r="G115" s="2">
        <v>439</v>
      </c>
      <c r="H115" s="2">
        <v>454</v>
      </c>
      <c r="I115" s="2">
        <v>473</v>
      </c>
      <c r="J115" s="2">
        <v>510</v>
      </c>
      <c r="K115" s="2">
        <v>531</v>
      </c>
      <c r="L115" s="2">
        <v>570</v>
      </c>
      <c r="M115" s="2">
        <v>677</v>
      </c>
      <c r="N115" s="2">
        <v>0</v>
      </c>
      <c r="O115" s="2">
        <v>0</v>
      </c>
      <c r="P115" s="2">
        <v>0</v>
      </c>
      <c r="Y115" t="str">
        <f t="shared" ref="Y115" si="112">IF(EXACT(A114,UPPER(A114)),"Elected","Excluded")</f>
        <v>Excluded</v>
      </c>
    </row>
    <row r="116" spans="1:26" x14ac:dyDescent="0.35">
      <c r="A116" s="291" t="s">
        <v>1331</v>
      </c>
      <c r="B116" s="291" t="s">
        <v>33</v>
      </c>
      <c r="C116" s="293">
        <v>624</v>
      </c>
      <c r="D116" s="1">
        <v>1</v>
      </c>
      <c r="E116" s="1">
        <v>1</v>
      </c>
      <c r="F116" s="1">
        <v>3</v>
      </c>
      <c r="G116" s="1">
        <v>2</v>
      </c>
      <c r="H116" s="1">
        <v>1</v>
      </c>
      <c r="I116" s="1">
        <v>8</v>
      </c>
      <c r="J116" s="1">
        <v>1</v>
      </c>
      <c r="K116" s="1">
        <v>59</v>
      </c>
      <c r="L116" s="1">
        <v>11</v>
      </c>
      <c r="M116" s="1">
        <v>10</v>
      </c>
      <c r="N116" s="1">
        <v>31</v>
      </c>
      <c r="O116" s="1">
        <v>13</v>
      </c>
      <c r="P116" s="1">
        <v>-765</v>
      </c>
      <c r="X116" t="str">
        <f t="shared" ref="X116" si="113">LEFT(MID(A116,FIND("(",A116)+1,LEN(A116)),FIND(")",MID(A116,FIND("(",A116)+1,LEN(A116)))-1)</f>
        <v>FF</v>
      </c>
      <c r="Z116" t="str">
        <f t="shared" ref="Z116" si="114">Y117</f>
        <v>Excluded</v>
      </c>
    </row>
    <row r="117" spans="1:26" x14ac:dyDescent="0.35">
      <c r="A117" s="291" t="s">
        <v>0</v>
      </c>
      <c r="B117" s="291" t="s">
        <v>0</v>
      </c>
      <c r="C117" s="293">
        <v>624</v>
      </c>
      <c r="D117" s="2">
        <v>625</v>
      </c>
      <c r="E117" s="2">
        <v>626</v>
      </c>
      <c r="F117" s="2">
        <v>629</v>
      </c>
      <c r="G117" s="2">
        <v>631</v>
      </c>
      <c r="H117" s="2">
        <v>632</v>
      </c>
      <c r="I117" s="2">
        <v>640</v>
      </c>
      <c r="J117" s="2">
        <v>641</v>
      </c>
      <c r="K117" s="2">
        <v>700</v>
      </c>
      <c r="L117" s="2">
        <v>711</v>
      </c>
      <c r="M117" s="2">
        <v>721</v>
      </c>
      <c r="N117" s="2">
        <v>752</v>
      </c>
      <c r="O117" s="2">
        <v>765</v>
      </c>
      <c r="P117" s="2">
        <v>0</v>
      </c>
      <c r="Y117" t="str">
        <f t="shared" ref="Y117" si="115">IF(EXACT(A116,UPPER(A116)),"Elected","Excluded")</f>
        <v>Excluded</v>
      </c>
    </row>
    <row r="118" spans="1:26" x14ac:dyDescent="0.35">
      <c r="A118" s="291" t="s">
        <v>3166</v>
      </c>
      <c r="B118" s="291" t="s">
        <v>33</v>
      </c>
      <c r="C118" s="293">
        <v>244</v>
      </c>
      <c r="D118" s="1">
        <v>2</v>
      </c>
      <c r="E118" s="1">
        <v>2</v>
      </c>
      <c r="F118" s="1">
        <v>10</v>
      </c>
      <c r="G118" s="1">
        <v>-258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X118" t="str">
        <f t="shared" ref="X118" si="116">LEFT(MID(A118,FIND("(",A118)+1,LEN(A118)),FIND(")",MID(A118,FIND("(",A118)+1,LEN(A118)))-1)</f>
        <v>NON-P</v>
      </c>
      <c r="Z118" t="str">
        <f t="shared" ref="Z118" si="117">Y119</f>
        <v>Excluded</v>
      </c>
    </row>
    <row r="119" spans="1:26" x14ac:dyDescent="0.35">
      <c r="A119" s="291" t="s">
        <v>0</v>
      </c>
      <c r="B119" s="291" t="s">
        <v>0</v>
      </c>
      <c r="C119" s="293">
        <v>244</v>
      </c>
      <c r="D119" s="2">
        <v>246</v>
      </c>
      <c r="E119" s="2">
        <v>248</v>
      </c>
      <c r="F119" s="2">
        <v>258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Y119" t="str">
        <f t="shared" ref="Y119" si="118">IF(EXACT(A118,UPPER(A118)),"Elected","Excluded")</f>
        <v>Excluded</v>
      </c>
    </row>
    <row r="120" spans="1:26" x14ac:dyDescent="0.35">
      <c r="A120" s="291" t="s">
        <v>1332</v>
      </c>
      <c r="B120" s="291" t="s">
        <v>31</v>
      </c>
      <c r="C120" s="293">
        <v>276</v>
      </c>
      <c r="D120" s="1">
        <v>1</v>
      </c>
      <c r="E120" s="1">
        <v>41</v>
      </c>
      <c r="F120" s="1">
        <v>7</v>
      </c>
      <c r="G120" s="1">
        <v>7</v>
      </c>
      <c r="H120" s="1">
        <v>7</v>
      </c>
      <c r="I120" s="1">
        <v>21</v>
      </c>
      <c r="J120" s="1">
        <v>27</v>
      </c>
      <c r="K120" s="1">
        <v>31</v>
      </c>
      <c r="L120" s="1">
        <v>-418</v>
      </c>
      <c r="M120" s="1">
        <v>0</v>
      </c>
      <c r="N120" s="1">
        <v>0</v>
      </c>
      <c r="O120" s="1">
        <v>0</v>
      </c>
      <c r="P120" s="1">
        <v>0</v>
      </c>
      <c r="X120" t="str">
        <f t="shared" ref="X120" si="119">LEFT(MID(A120,FIND("(",A120)+1,LEN(A120)),FIND(")",MID(A120,FIND("(",A120)+1,LEN(A120)))-1)</f>
        <v>SF</v>
      </c>
      <c r="Z120" t="str">
        <f t="shared" ref="Z120" si="120">Y121</f>
        <v>Excluded</v>
      </c>
    </row>
    <row r="121" spans="1:26" x14ac:dyDescent="0.35">
      <c r="A121" s="291" t="s">
        <v>0</v>
      </c>
      <c r="B121" s="291" t="s">
        <v>0</v>
      </c>
      <c r="C121" s="293">
        <v>276</v>
      </c>
      <c r="D121" s="2">
        <v>277</v>
      </c>
      <c r="E121" s="2">
        <v>318</v>
      </c>
      <c r="F121" s="2">
        <v>325</v>
      </c>
      <c r="G121" s="2">
        <v>332</v>
      </c>
      <c r="H121" s="2">
        <v>339</v>
      </c>
      <c r="I121" s="2">
        <v>360</v>
      </c>
      <c r="J121" s="2">
        <v>387</v>
      </c>
      <c r="K121" s="2">
        <v>418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Y121" t="str">
        <f t="shared" ref="Y121" si="121">IF(EXACT(A120,UPPER(A120)),"Elected","Excluded")</f>
        <v>Excluded</v>
      </c>
    </row>
    <row r="122" spans="1:26" x14ac:dyDescent="0.35">
      <c r="A122" s="291" t="s">
        <v>3167</v>
      </c>
      <c r="B122" s="291" t="s">
        <v>33</v>
      </c>
      <c r="C122" s="293">
        <v>1099</v>
      </c>
      <c r="D122" s="1">
        <v>9</v>
      </c>
      <c r="E122" s="1">
        <v>9</v>
      </c>
      <c r="F122" s="1">
        <v>27</v>
      </c>
      <c r="G122" s="1">
        <v>53</v>
      </c>
      <c r="H122" s="1">
        <v>12</v>
      </c>
      <c r="I122" s="1">
        <v>18</v>
      </c>
      <c r="J122" s="1">
        <v>49</v>
      </c>
      <c r="K122" s="1">
        <v>27</v>
      </c>
      <c r="L122" s="1">
        <v>36</v>
      </c>
      <c r="M122" s="1">
        <v>106</v>
      </c>
      <c r="N122" s="1">
        <v>198</v>
      </c>
      <c r="O122" s="1">
        <v>-183</v>
      </c>
      <c r="P122" s="1">
        <v>0</v>
      </c>
      <c r="X122" t="str">
        <f t="shared" ref="X122" si="122">LEFT(MID(A122,FIND("(",A122)+1,LEN(A122)),FIND(")",MID(A122,FIND("(",A122)+1,LEN(A122)))-1)</f>
        <v>NON-P</v>
      </c>
      <c r="Z122" t="str">
        <f t="shared" ref="Z122" si="123">Y123</f>
        <v>Elected</v>
      </c>
    </row>
    <row r="123" spans="1:26" x14ac:dyDescent="0.35">
      <c r="A123" s="291" t="s">
        <v>0</v>
      </c>
      <c r="B123" s="291" t="s">
        <v>0</v>
      </c>
      <c r="C123" s="293">
        <v>1099</v>
      </c>
      <c r="D123" s="2">
        <v>1108</v>
      </c>
      <c r="E123" s="2">
        <v>1117</v>
      </c>
      <c r="F123" s="2">
        <v>1144</v>
      </c>
      <c r="G123" s="2">
        <v>1197</v>
      </c>
      <c r="H123" s="2">
        <v>1209</v>
      </c>
      <c r="I123" s="2">
        <v>1227</v>
      </c>
      <c r="J123" s="2">
        <v>1276</v>
      </c>
      <c r="K123" s="2">
        <v>1303</v>
      </c>
      <c r="L123" s="2">
        <v>1339</v>
      </c>
      <c r="M123" s="2">
        <v>1445</v>
      </c>
      <c r="N123" s="2">
        <v>1643</v>
      </c>
      <c r="O123" s="2">
        <v>1460</v>
      </c>
      <c r="P123" s="2">
        <v>1460</v>
      </c>
      <c r="Y123" t="str">
        <f t="shared" ref="Y123" si="124">IF(EXACT(A122,UPPER(A122)),"Elected","Excluded")</f>
        <v>Elected</v>
      </c>
    </row>
    <row r="124" spans="1:26" x14ac:dyDescent="0.35">
      <c r="A124" s="291" t="s">
        <v>3152</v>
      </c>
      <c r="B124" s="291" t="s">
        <v>31</v>
      </c>
      <c r="C124" s="293">
        <v>295</v>
      </c>
      <c r="D124" s="1">
        <v>1</v>
      </c>
      <c r="E124" s="1">
        <v>6</v>
      </c>
      <c r="F124" s="1">
        <v>3</v>
      </c>
      <c r="G124" s="1">
        <v>2</v>
      </c>
      <c r="H124" s="1">
        <v>6</v>
      </c>
      <c r="I124" s="1">
        <v>-313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X124" t="str">
        <f t="shared" ref="X124" si="125">LEFT(MID(A124,FIND("(",A124)+1,LEN(A124)),FIND(")",MID(A124,FIND("(",A124)+1,LEN(A124)))-1)</f>
        <v>GRN</v>
      </c>
      <c r="Z124" t="str">
        <f t="shared" ref="Z124" si="126">Y125</f>
        <v>Excluded</v>
      </c>
    </row>
    <row r="125" spans="1:26" x14ac:dyDescent="0.35">
      <c r="A125" s="291" t="s">
        <v>0</v>
      </c>
      <c r="B125" s="291" t="s">
        <v>0</v>
      </c>
      <c r="C125" s="293">
        <v>295</v>
      </c>
      <c r="D125" s="2">
        <v>296</v>
      </c>
      <c r="E125" s="2">
        <v>302</v>
      </c>
      <c r="F125" s="2">
        <v>305</v>
      </c>
      <c r="G125" s="2">
        <v>307</v>
      </c>
      <c r="H125" s="2">
        <v>313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Y125" t="str">
        <f t="shared" ref="Y125" si="127">IF(EXACT(A124,UPPER(A124)),"Elected","Excluded")</f>
        <v>Excluded</v>
      </c>
    </row>
    <row r="126" spans="1:26" x14ac:dyDescent="0.35">
      <c r="A126" s="291" t="s">
        <v>1333</v>
      </c>
      <c r="B126" s="291" t="s">
        <v>33</v>
      </c>
      <c r="C126" s="293">
        <v>124</v>
      </c>
      <c r="D126" s="1">
        <v>0</v>
      </c>
      <c r="E126" s="1">
        <v>-124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X126" t="str">
        <f t="shared" ref="X126" si="128">LEFT(MID(A126,FIND("(",A126)+1,LEN(A126)),FIND(")",MID(A126,FIND("(",A126)+1,LEN(A126)))-1)</f>
        <v>SF</v>
      </c>
      <c r="Z126" t="str">
        <f t="shared" ref="Z126" si="129">Y127</f>
        <v>Excluded</v>
      </c>
    </row>
    <row r="127" spans="1:26" x14ac:dyDescent="0.35">
      <c r="A127" s="291" t="s">
        <v>0</v>
      </c>
      <c r="B127" s="291" t="s">
        <v>0</v>
      </c>
      <c r="C127" s="293">
        <v>124</v>
      </c>
      <c r="D127" s="2">
        <v>124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Y127" t="str">
        <f t="shared" ref="Y127" si="130">IF(EXACT(A126,UPPER(A126)),"Elected","Excluded")</f>
        <v>Excluded</v>
      </c>
    </row>
    <row r="128" spans="1:26" x14ac:dyDescent="0.35">
      <c r="A128" s="291" t="s">
        <v>3149</v>
      </c>
      <c r="B128" s="291" t="s">
        <v>31</v>
      </c>
      <c r="C128" s="293">
        <v>182</v>
      </c>
      <c r="D128" s="1">
        <v>1</v>
      </c>
      <c r="E128" s="1">
        <v>4</v>
      </c>
      <c r="F128" s="1">
        <v>-187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X128" t="str">
        <f t="shared" ref="X128" si="131">LEFT(MID(A128,FIND("(",A128)+1,LEN(A128)),FIND(")",MID(A128,FIND("(",A128)+1,LEN(A128)))-1)</f>
        <v>ANT</v>
      </c>
      <c r="Z128" t="str">
        <f t="shared" ref="Z128" si="132">Y129</f>
        <v>Excluded</v>
      </c>
    </row>
    <row r="129" spans="1:37" x14ac:dyDescent="0.35">
      <c r="A129" s="291" t="s">
        <v>0</v>
      </c>
      <c r="B129" s="291" t="s">
        <v>0</v>
      </c>
      <c r="C129" s="293">
        <v>182</v>
      </c>
      <c r="D129" s="2">
        <v>183</v>
      </c>
      <c r="E129" s="2">
        <v>187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Y129" t="str">
        <f t="shared" ref="Y129" si="133">IF(EXACT(A128,UPPER(A128)),"Elected","Excluded")</f>
        <v>Excluded</v>
      </c>
    </row>
    <row r="130" spans="1:37" x14ac:dyDescent="0.35">
      <c r="A130" s="291" t="s">
        <v>3155</v>
      </c>
      <c r="B130" s="291" t="s">
        <v>31</v>
      </c>
      <c r="C130" s="293">
        <v>632</v>
      </c>
      <c r="D130" s="1">
        <v>5</v>
      </c>
      <c r="E130" s="1">
        <v>9</v>
      </c>
      <c r="F130" s="1">
        <v>12</v>
      </c>
      <c r="G130" s="1">
        <v>13</v>
      </c>
      <c r="H130" s="1">
        <v>19</v>
      </c>
      <c r="I130" s="1">
        <v>61</v>
      </c>
      <c r="J130" s="1">
        <v>6</v>
      </c>
      <c r="K130" s="1">
        <v>40</v>
      </c>
      <c r="L130" s="1">
        <v>53</v>
      </c>
      <c r="M130" s="1">
        <v>49</v>
      </c>
      <c r="N130" s="1">
        <v>104</v>
      </c>
      <c r="O130" s="1">
        <v>39</v>
      </c>
      <c r="P130" s="1">
        <v>77</v>
      </c>
      <c r="X130" t="str">
        <f t="shared" ref="X130" si="134">LEFT(MID(A130,FIND("(",A130)+1,LEN(A130)),FIND(")",MID(A130,FIND("(",A130)+1,LEN(A130)))-1)</f>
        <v>LAB</v>
      </c>
      <c r="Z130" t="str">
        <f t="shared" ref="Z130" si="135">Y131</f>
        <v>Elected</v>
      </c>
    </row>
    <row r="131" spans="1:37" x14ac:dyDescent="0.35">
      <c r="A131" s="291" t="s">
        <v>0</v>
      </c>
      <c r="B131" s="291" t="s">
        <v>0</v>
      </c>
      <c r="C131" s="293">
        <v>632</v>
      </c>
      <c r="D131" s="2">
        <v>637</v>
      </c>
      <c r="E131" s="2">
        <v>646</v>
      </c>
      <c r="F131" s="2">
        <v>658</v>
      </c>
      <c r="G131" s="2">
        <v>671</v>
      </c>
      <c r="H131" s="2">
        <v>690</v>
      </c>
      <c r="I131" s="2">
        <v>751</v>
      </c>
      <c r="J131" s="2">
        <v>757</v>
      </c>
      <c r="K131" s="2">
        <v>797</v>
      </c>
      <c r="L131" s="2">
        <v>850</v>
      </c>
      <c r="M131" s="2">
        <v>899</v>
      </c>
      <c r="N131" s="2">
        <v>1003</v>
      </c>
      <c r="O131" s="2">
        <v>1042</v>
      </c>
      <c r="P131" s="2">
        <v>1119</v>
      </c>
      <c r="Y131" t="str">
        <f t="shared" ref="Y131" si="136">IF(EXACT(A130,UPPER(A130)),"Elected","Excluded")</f>
        <v>Elected</v>
      </c>
    </row>
    <row r="132" spans="1:37" x14ac:dyDescent="0.35">
      <c r="A132" s="291" t="s">
        <v>1334</v>
      </c>
      <c r="B132" s="291" t="s">
        <v>33</v>
      </c>
      <c r="C132" s="293">
        <v>849</v>
      </c>
      <c r="D132" s="1">
        <v>9</v>
      </c>
      <c r="E132" s="1">
        <v>3</v>
      </c>
      <c r="F132" s="1">
        <v>5</v>
      </c>
      <c r="G132" s="1">
        <v>14</v>
      </c>
      <c r="H132" s="1">
        <v>32</v>
      </c>
      <c r="I132" s="1">
        <v>28</v>
      </c>
      <c r="J132" s="1">
        <v>34</v>
      </c>
      <c r="K132" s="1">
        <v>5</v>
      </c>
      <c r="L132" s="1">
        <v>25</v>
      </c>
      <c r="M132" s="1">
        <v>38</v>
      </c>
      <c r="N132" s="1">
        <v>22</v>
      </c>
      <c r="O132" s="1">
        <v>11</v>
      </c>
      <c r="P132" s="1">
        <v>26</v>
      </c>
      <c r="X132" t="str">
        <f t="shared" ref="X132" si="137">LEFT(MID(A132,FIND("(",A132)+1,LEN(A132)),FIND(")",MID(A132,FIND("(",A132)+1,LEN(A132)))-1)</f>
        <v>FG</v>
      </c>
      <c r="Z132" t="str">
        <f t="shared" ref="Z132" si="138">Y133</f>
        <v>Elected</v>
      </c>
    </row>
    <row r="133" spans="1:37" x14ac:dyDescent="0.35">
      <c r="A133" s="291" t="s">
        <v>0</v>
      </c>
      <c r="B133" s="291" t="s">
        <v>0</v>
      </c>
      <c r="C133" s="293">
        <v>849</v>
      </c>
      <c r="D133" s="2">
        <v>858</v>
      </c>
      <c r="E133" s="2">
        <v>861</v>
      </c>
      <c r="F133" s="2">
        <v>866</v>
      </c>
      <c r="G133" s="2">
        <v>880</v>
      </c>
      <c r="H133" s="2">
        <v>912</v>
      </c>
      <c r="I133" s="2">
        <v>940</v>
      </c>
      <c r="J133" s="2">
        <v>974</v>
      </c>
      <c r="K133" s="2">
        <v>979</v>
      </c>
      <c r="L133" s="2">
        <v>1004</v>
      </c>
      <c r="M133" s="2">
        <v>1042</v>
      </c>
      <c r="N133" s="2">
        <v>1064</v>
      </c>
      <c r="O133" s="2">
        <v>1075</v>
      </c>
      <c r="P133" s="2">
        <v>1101</v>
      </c>
      <c r="Y133" t="str">
        <f t="shared" ref="Y133" si="139">IF(EXACT(A132,UPPER(A132)),"Elected","Excluded")</f>
        <v>Elected</v>
      </c>
    </row>
    <row r="134" spans="1:37" x14ac:dyDescent="0.35">
      <c r="A134" s="291" t="s">
        <v>47</v>
      </c>
      <c r="B134" s="291" t="s">
        <v>0</v>
      </c>
      <c r="C134" s="292">
        <v>0</v>
      </c>
      <c r="D134" s="1">
        <f>(D94+D96+D98+D100+D102+D104+D106+D108+D110+D112+D114+D116+D118+D120+D122+D124+D126+D128+D130+D132)*(-1)</f>
        <v>0</v>
      </c>
      <c r="E134" s="1">
        <f t="shared" ref="E134:P134" si="140">(E94+E96+E98+E100+E102+E104+E106+E108+E110+E112+E114+E116+E118+E120+E122+E124+E126+E128+E130+E132)*(-1)</f>
        <v>7</v>
      </c>
      <c r="F134" s="1">
        <f t="shared" si="140"/>
        <v>32</v>
      </c>
      <c r="G134" s="1">
        <f t="shared" si="140"/>
        <v>34</v>
      </c>
      <c r="H134" s="1">
        <f t="shared" si="140"/>
        <v>35</v>
      </c>
      <c r="I134" s="1">
        <f t="shared" si="140"/>
        <v>23</v>
      </c>
      <c r="J134" s="1">
        <f t="shared" si="140"/>
        <v>74</v>
      </c>
      <c r="K134" s="1">
        <f t="shared" si="140"/>
        <v>102</v>
      </c>
      <c r="L134" s="1">
        <f t="shared" si="140"/>
        <v>172</v>
      </c>
      <c r="M134" s="1">
        <f t="shared" si="140"/>
        <v>131</v>
      </c>
      <c r="N134" s="1">
        <f t="shared" si="140"/>
        <v>172</v>
      </c>
      <c r="O134" s="1">
        <f t="shared" si="140"/>
        <v>79</v>
      </c>
      <c r="P134" s="1">
        <f t="shared" si="140"/>
        <v>320</v>
      </c>
    </row>
    <row r="135" spans="1:37" x14ac:dyDescent="0.35">
      <c r="A135" s="291" t="s">
        <v>0</v>
      </c>
      <c r="B135" s="291" t="s">
        <v>0</v>
      </c>
      <c r="C135" s="293">
        <v>0</v>
      </c>
      <c r="D135" s="2">
        <v>0</v>
      </c>
      <c r="E135" s="2">
        <v>7</v>
      </c>
      <c r="F135" s="2">
        <v>39</v>
      </c>
      <c r="G135" s="2">
        <v>73</v>
      </c>
      <c r="H135" s="2">
        <v>108</v>
      </c>
      <c r="I135" s="2">
        <v>131</v>
      </c>
      <c r="J135" s="2">
        <v>205</v>
      </c>
      <c r="K135" s="2">
        <v>307</v>
      </c>
      <c r="L135" s="2">
        <v>479</v>
      </c>
      <c r="M135" s="2">
        <v>610</v>
      </c>
      <c r="N135" s="2">
        <v>782</v>
      </c>
      <c r="O135" s="2">
        <v>861</v>
      </c>
      <c r="P135" s="2">
        <v>1181</v>
      </c>
    </row>
    <row r="136" spans="1:37" x14ac:dyDescent="0.35">
      <c r="A136" t="s">
        <v>48</v>
      </c>
      <c r="B136" t="s">
        <v>0</v>
      </c>
      <c r="C136" s="2">
        <v>11675</v>
      </c>
      <c r="D136" s="2">
        <v>11675</v>
      </c>
      <c r="E136" s="2">
        <v>11675</v>
      </c>
      <c r="F136" s="2">
        <v>11675</v>
      </c>
      <c r="G136" s="2">
        <v>11675</v>
      </c>
      <c r="H136" s="2">
        <v>11675</v>
      </c>
      <c r="I136" s="2">
        <v>11675</v>
      </c>
      <c r="J136" s="2">
        <v>11675</v>
      </c>
      <c r="K136" s="2">
        <v>11675</v>
      </c>
      <c r="L136" s="2">
        <v>11675</v>
      </c>
      <c r="M136" s="2">
        <v>11675</v>
      </c>
      <c r="N136" s="2">
        <v>11675</v>
      </c>
      <c r="O136" s="2">
        <v>11675</v>
      </c>
      <c r="P136" s="2">
        <v>11675</v>
      </c>
    </row>
    <row r="140" spans="1:37" x14ac:dyDescent="0.35">
      <c r="A140" s="2"/>
      <c r="B140" s="2"/>
      <c r="C140" s="2"/>
      <c r="D140" s="2"/>
      <c r="E140" s="2"/>
      <c r="F140" s="2"/>
      <c r="G140" s="2"/>
      <c r="H140" s="240" t="s">
        <v>2648</v>
      </c>
      <c r="I140" s="2"/>
      <c r="J140" s="2"/>
      <c r="K140" s="2"/>
      <c r="L140" s="240" t="s">
        <v>2649</v>
      </c>
      <c r="AB140" t="s">
        <v>2526</v>
      </c>
      <c r="AC140" t="s">
        <v>2525</v>
      </c>
      <c r="AD140" t="s">
        <v>2524</v>
      </c>
      <c r="AE140" t="s">
        <v>2523</v>
      </c>
      <c r="AF140" t="s">
        <v>759</v>
      </c>
      <c r="AG140" t="s">
        <v>2522</v>
      </c>
      <c r="AH140" t="s">
        <v>2521</v>
      </c>
      <c r="AI140" t="s">
        <v>2520</v>
      </c>
      <c r="AJ140" t="s">
        <v>2519</v>
      </c>
      <c r="AK140" t="s">
        <v>2518</v>
      </c>
    </row>
    <row r="141" spans="1:37" x14ac:dyDescent="0.35">
      <c r="D141" s="241" t="s">
        <v>2529</v>
      </c>
      <c r="E141" s="241" t="s">
        <v>2650</v>
      </c>
      <c r="F141" s="241" t="s">
        <v>2651</v>
      </c>
      <c r="G141" s="241" t="s">
        <v>2650</v>
      </c>
      <c r="H141" s="241" t="s">
        <v>2652</v>
      </c>
      <c r="I141" s="241" t="s">
        <v>2653</v>
      </c>
      <c r="J141" s="241" t="s">
        <v>2649</v>
      </c>
      <c r="K141" s="241" t="s">
        <v>2654</v>
      </c>
      <c r="L141" s="241" t="s">
        <v>2652</v>
      </c>
      <c r="AB141">
        <f>AB94+AB55+AB10</f>
        <v>19</v>
      </c>
      <c r="AC141">
        <f>AC94+AC55+AC10</f>
        <v>66279</v>
      </c>
      <c r="AD141" s="238">
        <f>AH141+AF141</f>
        <v>35163</v>
      </c>
      <c r="AE141" s="227">
        <f>SUM(AD141/AC141*100)</f>
        <v>53.053003213687589</v>
      </c>
      <c r="AF141">
        <f>AF94+AF55+AF10</f>
        <v>413</v>
      </c>
      <c r="AG141" s="227">
        <f>SUM(AF141/AC141*100)</f>
        <v>0.62312346293697851</v>
      </c>
      <c r="AH141">
        <f>AH94+AH55+AH10</f>
        <v>34750</v>
      </c>
      <c r="AI141">
        <f>AI94+AI55+AI10</f>
        <v>47</v>
      </c>
      <c r="AJ141">
        <f>AJ94+AJ55+AJ10</f>
        <v>14</v>
      </c>
      <c r="AK141" s="227">
        <f>SUM(AJ141/AI141*100)</f>
        <v>29.787234042553191</v>
      </c>
    </row>
    <row r="142" spans="1:37" x14ac:dyDescent="0.35">
      <c r="D142" s="241" t="s">
        <v>2655</v>
      </c>
      <c r="E142" s="241" t="s">
        <v>2655</v>
      </c>
      <c r="F142" s="241" t="s">
        <v>2652</v>
      </c>
      <c r="G142" s="241" t="s">
        <v>2656</v>
      </c>
      <c r="H142" s="241" t="s">
        <v>2656</v>
      </c>
      <c r="I142" s="241" t="s">
        <v>2655</v>
      </c>
      <c r="J142" s="241" t="s">
        <v>2652</v>
      </c>
      <c r="K142" s="241" t="s">
        <v>2656</v>
      </c>
      <c r="L142" s="241" t="s">
        <v>2656</v>
      </c>
    </row>
    <row r="143" spans="1:37" x14ac:dyDescent="0.35">
      <c r="A143" s="238">
        <f>SUMIFS($C$10:$C$505, $X$10:$X$505, B143)</f>
        <v>10087</v>
      </c>
      <c r="B143" t="s">
        <v>2657</v>
      </c>
      <c r="C143" t="s">
        <v>2535</v>
      </c>
      <c r="D143" s="242">
        <f>E143+I143</f>
        <v>11</v>
      </c>
      <c r="E143" s="238">
        <f>COUNTIFS($X$10:$X$505, B143,$B$10:$B$505,"F")</f>
        <v>1</v>
      </c>
      <c r="F143" s="243">
        <f t="shared" ref="F143:F169" si="141">IFERROR(E143/D143,0)</f>
        <v>9.0909090909090912E-2</v>
      </c>
      <c r="G143">
        <f>COUNTIFS($X$10:$X$505, B143,$B$10:$B$505,"F",$Z$10:$Z$505,"Elected")</f>
        <v>1</v>
      </c>
      <c r="H143" s="244">
        <f>IFERROR(G143/D143,0)</f>
        <v>9.0909090909090912E-2</v>
      </c>
      <c r="I143" s="245">
        <f>COUNTIFS($X$10:$X$505, B143,$B$10:$B$505,"M")</f>
        <v>10</v>
      </c>
      <c r="J143" s="243">
        <f>IFERROR(I143/D143,0)</f>
        <v>0.90909090909090906</v>
      </c>
      <c r="K143">
        <f>COUNTIFS($X$10:$X$505, B143,$B$10:$B$505,"M",$Z$10:$Z$505,"Elected")</f>
        <v>5</v>
      </c>
      <c r="L143" s="243">
        <f>IFERROR(K143/D143,0)</f>
        <v>0.45454545454545453</v>
      </c>
      <c r="AC143" t="s">
        <v>3692</v>
      </c>
      <c r="AD143" t="s">
        <v>3693</v>
      </c>
    </row>
    <row r="144" spans="1:37" x14ac:dyDescent="0.35">
      <c r="A144" s="238">
        <f t="shared" ref="A144:A169" si="142">SUMIFS($C$10:$C$505, $X$10:$X$505, B144)</f>
        <v>8802</v>
      </c>
      <c r="B144" t="s">
        <v>2658</v>
      </c>
      <c r="C144" t="s">
        <v>2534</v>
      </c>
      <c r="D144" s="242">
        <f t="shared" ref="D144:D169" si="143">E144+I144</f>
        <v>8</v>
      </c>
      <c r="E144" s="238">
        <f t="shared" ref="E144:E169" si="144">COUNTIFS($X$10:$X$505, B144,$B$10:$B$505,"F")</f>
        <v>2</v>
      </c>
      <c r="F144" s="243">
        <f t="shared" si="141"/>
        <v>0.25</v>
      </c>
      <c r="G144">
        <f t="shared" ref="G144:G169" si="145">COUNTIFS($X$10:$X$283, B144,$B$10:$B$283,"F",$Z$10:$Z$283,"Elected")</f>
        <v>1</v>
      </c>
      <c r="H144" s="244">
        <f t="shared" ref="H144:H169" si="146">IFERROR(G144/D144,0)</f>
        <v>0.125</v>
      </c>
      <c r="I144" s="245">
        <f t="shared" ref="I144:I169" si="147">COUNTIFS($X$10:$X$505, B144,$B$10:$B$505,"M")</f>
        <v>6</v>
      </c>
      <c r="J144" s="243">
        <f t="shared" ref="J144:J169" si="148">IFERROR(I144/D144,0)</f>
        <v>0.75</v>
      </c>
      <c r="K144">
        <f t="shared" ref="K144:K169" si="149">COUNTIFS($X$10:$X$505, B144,$B$10:$B$505,"M",$Z$10:$Z$505,"Elected")</f>
        <v>4</v>
      </c>
      <c r="L144" s="243">
        <f t="shared" ref="L144:L169" si="150">IFERROR(K144/D144,0)</f>
        <v>0.5</v>
      </c>
      <c r="AC144">
        <f>AC97+AC58+AC13</f>
        <v>19</v>
      </c>
      <c r="AD144">
        <f>AD97+AD58+AD13</f>
        <v>17</v>
      </c>
    </row>
    <row r="145" spans="1:12" x14ac:dyDescent="0.35">
      <c r="A145" s="238">
        <f t="shared" si="142"/>
        <v>4831</v>
      </c>
      <c r="B145" t="s">
        <v>2659</v>
      </c>
      <c r="C145" t="s">
        <v>2536</v>
      </c>
      <c r="D145" s="242">
        <f t="shared" si="143"/>
        <v>7</v>
      </c>
      <c r="E145" s="238">
        <f t="shared" si="144"/>
        <v>4</v>
      </c>
      <c r="F145" s="243">
        <f t="shared" si="141"/>
        <v>0.5714285714285714</v>
      </c>
      <c r="G145">
        <f t="shared" si="145"/>
        <v>1</v>
      </c>
      <c r="H145" s="244">
        <f t="shared" si="146"/>
        <v>0.14285714285714285</v>
      </c>
      <c r="I145" s="245">
        <f t="shared" si="147"/>
        <v>3</v>
      </c>
      <c r="J145" s="243">
        <f t="shared" si="148"/>
        <v>0.42857142857142855</v>
      </c>
      <c r="K145">
        <f t="shared" si="149"/>
        <v>1</v>
      </c>
      <c r="L145" s="243">
        <f t="shared" si="150"/>
        <v>0.14285714285714285</v>
      </c>
    </row>
    <row r="146" spans="1:12" x14ac:dyDescent="0.35">
      <c r="A146" s="238">
        <f t="shared" si="142"/>
        <v>1237</v>
      </c>
      <c r="B146" t="s">
        <v>2661</v>
      </c>
      <c r="C146" t="s">
        <v>2727</v>
      </c>
      <c r="D146" s="242">
        <f t="shared" si="143"/>
        <v>3</v>
      </c>
      <c r="E146" s="238">
        <f t="shared" si="144"/>
        <v>1</v>
      </c>
      <c r="F146" s="243">
        <f t="shared" si="141"/>
        <v>0.33333333333333331</v>
      </c>
      <c r="G146">
        <f t="shared" si="145"/>
        <v>1</v>
      </c>
      <c r="H146" s="244">
        <f t="shared" si="146"/>
        <v>0.33333333333333331</v>
      </c>
      <c r="I146" s="245">
        <f t="shared" si="147"/>
        <v>2</v>
      </c>
      <c r="J146" s="243">
        <f t="shared" si="148"/>
        <v>0.66666666666666663</v>
      </c>
      <c r="K146">
        <f t="shared" si="149"/>
        <v>0</v>
      </c>
      <c r="L146" s="243">
        <f t="shared" si="150"/>
        <v>0</v>
      </c>
    </row>
    <row r="147" spans="1:12" x14ac:dyDescent="0.35">
      <c r="A147" s="238">
        <f t="shared" si="142"/>
        <v>0</v>
      </c>
      <c r="B147" t="s">
        <v>2663</v>
      </c>
      <c r="C147" t="s">
        <v>2574</v>
      </c>
      <c r="D147" s="242">
        <f t="shared" si="143"/>
        <v>0</v>
      </c>
      <c r="E147" s="238">
        <f t="shared" si="144"/>
        <v>0</v>
      </c>
      <c r="F147" s="243">
        <f t="shared" si="141"/>
        <v>0</v>
      </c>
      <c r="G147">
        <f t="shared" si="145"/>
        <v>0</v>
      </c>
      <c r="H147" s="244">
        <f t="shared" si="146"/>
        <v>0</v>
      </c>
      <c r="I147" s="245">
        <f t="shared" si="147"/>
        <v>0</v>
      </c>
      <c r="J147" s="243">
        <f t="shared" si="148"/>
        <v>0</v>
      </c>
      <c r="K147">
        <f t="shared" si="149"/>
        <v>0</v>
      </c>
      <c r="L147" s="243">
        <f t="shared" si="150"/>
        <v>0</v>
      </c>
    </row>
    <row r="148" spans="1:12" x14ac:dyDescent="0.35">
      <c r="A148" s="238">
        <f t="shared" si="142"/>
        <v>630</v>
      </c>
      <c r="B148" t="s">
        <v>2689</v>
      </c>
      <c r="C148" t="s">
        <v>2573</v>
      </c>
      <c r="D148" s="242">
        <f t="shared" si="143"/>
        <v>3</v>
      </c>
      <c r="E148" s="238">
        <f t="shared" si="144"/>
        <v>2</v>
      </c>
      <c r="F148" s="243">
        <f t="shared" si="141"/>
        <v>0.66666666666666663</v>
      </c>
      <c r="G148">
        <f t="shared" si="145"/>
        <v>0</v>
      </c>
      <c r="H148" s="244">
        <f t="shared" si="146"/>
        <v>0</v>
      </c>
      <c r="I148" s="245">
        <f t="shared" si="147"/>
        <v>1</v>
      </c>
      <c r="J148" s="243">
        <f t="shared" si="148"/>
        <v>0.33333333333333331</v>
      </c>
      <c r="K148">
        <f t="shared" si="149"/>
        <v>0</v>
      </c>
      <c r="L148" s="243">
        <f t="shared" si="150"/>
        <v>0</v>
      </c>
    </row>
    <row r="149" spans="1:12" x14ac:dyDescent="0.35">
      <c r="A149" s="238">
        <f t="shared" si="142"/>
        <v>915</v>
      </c>
      <c r="B149" t="s">
        <v>2662</v>
      </c>
      <c r="C149" t="s">
        <v>2575</v>
      </c>
      <c r="D149" s="242">
        <f t="shared" si="143"/>
        <v>2</v>
      </c>
      <c r="E149" s="238">
        <f t="shared" si="144"/>
        <v>1</v>
      </c>
      <c r="F149" s="243">
        <f t="shared" si="141"/>
        <v>0.5</v>
      </c>
      <c r="G149">
        <f t="shared" si="145"/>
        <v>0</v>
      </c>
      <c r="H149" s="244">
        <f t="shared" si="146"/>
        <v>0</v>
      </c>
      <c r="I149" s="245">
        <f t="shared" si="147"/>
        <v>1</v>
      </c>
      <c r="J149" s="243">
        <f t="shared" si="148"/>
        <v>0.5</v>
      </c>
      <c r="K149">
        <f t="shared" si="149"/>
        <v>0</v>
      </c>
      <c r="L149" s="243">
        <f t="shared" si="150"/>
        <v>0</v>
      </c>
    </row>
    <row r="150" spans="1:12" x14ac:dyDescent="0.35">
      <c r="A150" s="238">
        <f t="shared" si="142"/>
        <v>0</v>
      </c>
      <c r="B150" t="s">
        <v>2660</v>
      </c>
      <c r="C150" t="s">
        <v>2594</v>
      </c>
      <c r="D150" s="242">
        <f t="shared" si="143"/>
        <v>0</v>
      </c>
      <c r="E150" s="238">
        <f t="shared" si="144"/>
        <v>0</v>
      </c>
      <c r="F150" s="243">
        <f t="shared" si="141"/>
        <v>0</v>
      </c>
      <c r="G150">
        <f t="shared" si="145"/>
        <v>0</v>
      </c>
      <c r="H150" s="244">
        <f t="shared" si="146"/>
        <v>0</v>
      </c>
      <c r="I150" s="245">
        <f t="shared" si="147"/>
        <v>0</v>
      </c>
      <c r="J150" s="243">
        <f t="shared" si="148"/>
        <v>0</v>
      </c>
      <c r="K150">
        <f t="shared" si="149"/>
        <v>0</v>
      </c>
      <c r="L150" s="243">
        <f t="shared" si="150"/>
        <v>0</v>
      </c>
    </row>
    <row r="151" spans="1:12" x14ac:dyDescent="0.35">
      <c r="A151" s="238">
        <f t="shared" si="142"/>
        <v>182</v>
      </c>
      <c r="B151" t="s">
        <v>3111</v>
      </c>
      <c r="C151" t="s">
        <v>2576</v>
      </c>
      <c r="D151" s="242">
        <f t="shared" si="143"/>
        <v>1</v>
      </c>
      <c r="E151" s="238">
        <f t="shared" si="144"/>
        <v>1</v>
      </c>
      <c r="F151" s="243">
        <f t="shared" si="141"/>
        <v>1</v>
      </c>
      <c r="G151">
        <f t="shared" si="145"/>
        <v>0</v>
      </c>
      <c r="H151" s="244">
        <f t="shared" si="146"/>
        <v>0</v>
      </c>
      <c r="I151" s="245">
        <f t="shared" si="147"/>
        <v>0</v>
      </c>
      <c r="J151" s="243">
        <f t="shared" si="148"/>
        <v>0</v>
      </c>
      <c r="K151">
        <f t="shared" si="149"/>
        <v>0</v>
      </c>
      <c r="L151" s="243">
        <f t="shared" si="150"/>
        <v>0</v>
      </c>
    </row>
    <row r="152" spans="1:12" x14ac:dyDescent="0.35">
      <c r="A152" s="238">
        <f t="shared" si="142"/>
        <v>0</v>
      </c>
      <c r="C152" t="s">
        <v>2590</v>
      </c>
      <c r="D152" s="242">
        <f t="shared" si="143"/>
        <v>0</v>
      </c>
      <c r="E152" s="238">
        <f t="shared" si="144"/>
        <v>0</v>
      </c>
      <c r="F152" s="243">
        <f t="shared" si="141"/>
        <v>0</v>
      </c>
      <c r="G152">
        <f t="shared" si="145"/>
        <v>0</v>
      </c>
      <c r="H152" s="244">
        <f t="shared" si="146"/>
        <v>0</v>
      </c>
      <c r="I152" s="245">
        <f t="shared" si="147"/>
        <v>0</v>
      </c>
      <c r="J152" s="243">
        <f t="shared" si="148"/>
        <v>0</v>
      </c>
      <c r="K152">
        <f t="shared" si="149"/>
        <v>0</v>
      </c>
      <c r="L152" s="243">
        <f t="shared" si="150"/>
        <v>0</v>
      </c>
    </row>
    <row r="153" spans="1:12" x14ac:dyDescent="0.35">
      <c r="A153" s="238">
        <f t="shared" si="142"/>
        <v>0</v>
      </c>
      <c r="B153" t="s">
        <v>2671</v>
      </c>
      <c r="C153" t="s">
        <v>2582</v>
      </c>
      <c r="D153" s="242">
        <f t="shared" si="143"/>
        <v>0</v>
      </c>
      <c r="E153" s="238">
        <f t="shared" si="144"/>
        <v>0</v>
      </c>
      <c r="F153" s="243">
        <f t="shared" si="141"/>
        <v>0</v>
      </c>
      <c r="G153">
        <f t="shared" si="145"/>
        <v>0</v>
      </c>
      <c r="H153" s="244">
        <f t="shared" si="146"/>
        <v>0</v>
      </c>
      <c r="I153" s="245">
        <f t="shared" si="147"/>
        <v>0</v>
      </c>
      <c r="J153" s="243">
        <f t="shared" si="148"/>
        <v>0</v>
      </c>
      <c r="K153">
        <f t="shared" si="149"/>
        <v>0</v>
      </c>
      <c r="L153" s="243">
        <f t="shared" si="150"/>
        <v>0</v>
      </c>
    </row>
    <row r="154" spans="1:12" x14ac:dyDescent="0.35">
      <c r="A154" s="238">
        <f t="shared" si="142"/>
        <v>0</v>
      </c>
      <c r="B154" t="s">
        <v>2665</v>
      </c>
      <c r="C154" t="s">
        <v>2598</v>
      </c>
      <c r="D154" s="242">
        <f t="shared" si="143"/>
        <v>0</v>
      </c>
      <c r="E154" s="238">
        <f t="shared" si="144"/>
        <v>0</v>
      </c>
      <c r="F154" s="243">
        <f t="shared" si="141"/>
        <v>0</v>
      </c>
      <c r="G154">
        <f t="shared" si="145"/>
        <v>0</v>
      </c>
      <c r="H154" s="244">
        <f t="shared" si="146"/>
        <v>0</v>
      </c>
      <c r="I154" s="245">
        <f t="shared" si="147"/>
        <v>0</v>
      </c>
      <c r="J154" s="243">
        <f t="shared" si="148"/>
        <v>0</v>
      </c>
      <c r="K154">
        <f t="shared" si="149"/>
        <v>0</v>
      </c>
      <c r="L154" s="243">
        <f t="shared" si="150"/>
        <v>0</v>
      </c>
    </row>
    <row r="155" spans="1:12" x14ac:dyDescent="0.35">
      <c r="A155" s="238">
        <f t="shared" si="142"/>
        <v>0</v>
      </c>
      <c r="B155" t="s">
        <v>2666</v>
      </c>
      <c r="C155" t="s">
        <v>2584</v>
      </c>
      <c r="D155" s="242">
        <f t="shared" si="143"/>
        <v>0</v>
      </c>
      <c r="E155" s="238">
        <f t="shared" si="144"/>
        <v>0</v>
      </c>
      <c r="F155" s="243">
        <f t="shared" si="141"/>
        <v>0</v>
      </c>
      <c r="G155">
        <f t="shared" si="145"/>
        <v>0</v>
      </c>
      <c r="H155" s="244">
        <f t="shared" si="146"/>
        <v>0</v>
      </c>
      <c r="I155" s="245">
        <f t="shared" si="147"/>
        <v>0</v>
      </c>
      <c r="J155" s="243">
        <f t="shared" si="148"/>
        <v>0</v>
      </c>
      <c r="K155">
        <f t="shared" si="149"/>
        <v>0</v>
      </c>
      <c r="L155" s="243">
        <f t="shared" si="150"/>
        <v>0</v>
      </c>
    </row>
    <row r="156" spans="1:12" x14ac:dyDescent="0.35">
      <c r="A156" s="238">
        <f t="shared" si="142"/>
        <v>0</v>
      </c>
      <c r="B156" t="s">
        <v>2667</v>
      </c>
      <c r="C156" t="s">
        <v>2577</v>
      </c>
      <c r="D156" s="242">
        <f t="shared" si="143"/>
        <v>0</v>
      </c>
      <c r="E156" s="238">
        <f t="shared" si="144"/>
        <v>0</v>
      </c>
      <c r="F156" s="243">
        <f t="shared" si="141"/>
        <v>0</v>
      </c>
      <c r="G156">
        <f t="shared" si="145"/>
        <v>0</v>
      </c>
      <c r="H156" s="244">
        <f t="shared" si="146"/>
        <v>0</v>
      </c>
      <c r="I156" s="245">
        <f t="shared" si="147"/>
        <v>0</v>
      </c>
      <c r="J156" s="243">
        <f t="shared" si="148"/>
        <v>0</v>
      </c>
      <c r="K156">
        <f t="shared" si="149"/>
        <v>0</v>
      </c>
      <c r="L156" s="243">
        <f t="shared" si="150"/>
        <v>0</v>
      </c>
    </row>
    <row r="157" spans="1:12" x14ac:dyDescent="0.35">
      <c r="A157" s="238">
        <f t="shared" si="142"/>
        <v>0</v>
      </c>
      <c r="B157" t="s">
        <v>2670</v>
      </c>
      <c r="C157" t="s">
        <v>2578</v>
      </c>
      <c r="D157" s="242">
        <f t="shared" si="143"/>
        <v>0</v>
      </c>
      <c r="E157" s="238">
        <f t="shared" si="144"/>
        <v>0</v>
      </c>
      <c r="F157" s="243">
        <f t="shared" si="141"/>
        <v>0</v>
      </c>
      <c r="G157">
        <f t="shared" si="145"/>
        <v>0</v>
      </c>
      <c r="H157" s="244">
        <f t="shared" si="146"/>
        <v>0</v>
      </c>
      <c r="I157" s="245">
        <f t="shared" si="147"/>
        <v>0</v>
      </c>
      <c r="J157" s="243">
        <f t="shared" si="148"/>
        <v>0</v>
      </c>
      <c r="K157">
        <f t="shared" si="149"/>
        <v>0</v>
      </c>
      <c r="L157" s="243">
        <f t="shared" si="150"/>
        <v>0</v>
      </c>
    </row>
    <row r="158" spans="1:12" x14ac:dyDescent="0.35">
      <c r="A158" s="238">
        <f t="shared" si="142"/>
        <v>0</v>
      </c>
      <c r="C158" t="s">
        <v>2581</v>
      </c>
      <c r="D158" s="242">
        <f t="shared" si="143"/>
        <v>0</v>
      </c>
      <c r="E158" s="238">
        <f t="shared" si="144"/>
        <v>0</v>
      </c>
      <c r="F158" s="243">
        <f t="shared" si="141"/>
        <v>0</v>
      </c>
      <c r="G158">
        <f t="shared" si="145"/>
        <v>0</v>
      </c>
      <c r="H158" s="244">
        <f t="shared" si="146"/>
        <v>0</v>
      </c>
      <c r="I158" s="245">
        <f t="shared" si="147"/>
        <v>0</v>
      </c>
      <c r="J158" s="243">
        <f t="shared" si="148"/>
        <v>0</v>
      </c>
      <c r="K158">
        <f t="shared" si="149"/>
        <v>0</v>
      </c>
      <c r="L158" s="243">
        <f t="shared" si="150"/>
        <v>0</v>
      </c>
    </row>
    <row r="159" spans="1:12" x14ac:dyDescent="0.35">
      <c r="A159" s="238">
        <f t="shared" si="142"/>
        <v>0</v>
      </c>
      <c r="B159" t="s">
        <v>3077</v>
      </c>
      <c r="C159" t="s">
        <v>2579</v>
      </c>
      <c r="D159" s="242">
        <f t="shared" si="143"/>
        <v>0</v>
      </c>
      <c r="E159" s="238">
        <f t="shared" si="144"/>
        <v>0</v>
      </c>
      <c r="F159" s="243">
        <f t="shared" si="141"/>
        <v>0</v>
      </c>
      <c r="G159">
        <f t="shared" si="145"/>
        <v>0</v>
      </c>
      <c r="H159" s="244">
        <f t="shared" si="146"/>
        <v>0</v>
      </c>
      <c r="I159" s="245">
        <f t="shared" si="147"/>
        <v>0</v>
      </c>
      <c r="J159" s="243">
        <f t="shared" si="148"/>
        <v>0</v>
      </c>
      <c r="K159">
        <f t="shared" si="149"/>
        <v>0</v>
      </c>
      <c r="L159" s="243">
        <f t="shared" si="150"/>
        <v>0</v>
      </c>
    </row>
    <row r="160" spans="1:12" x14ac:dyDescent="0.35">
      <c r="A160" s="238">
        <f t="shared" si="142"/>
        <v>0</v>
      </c>
      <c r="B160" t="s">
        <v>2690</v>
      </c>
      <c r="C160" t="s">
        <v>2585</v>
      </c>
      <c r="D160" s="242">
        <f t="shared" si="143"/>
        <v>0</v>
      </c>
      <c r="E160" s="238">
        <f t="shared" si="144"/>
        <v>0</v>
      </c>
      <c r="F160" s="243">
        <f t="shared" si="141"/>
        <v>0</v>
      </c>
      <c r="G160">
        <f t="shared" si="145"/>
        <v>0</v>
      </c>
      <c r="H160" s="244">
        <f t="shared" si="146"/>
        <v>0</v>
      </c>
      <c r="I160" s="245">
        <f t="shared" si="147"/>
        <v>0</v>
      </c>
      <c r="J160" s="243">
        <f t="shared" si="148"/>
        <v>0</v>
      </c>
      <c r="K160">
        <f t="shared" si="149"/>
        <v>0</v>
      </c>
      <c r="L160" s="243">
        <f t="shared" si="150"/>
        <v>0</v>
      </c>
    </row>
    <row r="161" spans="1:12" x14ac:dyDescent="0.35">
      <c r="A161" s="238">
        <f t="shared" si="142"/>
        <v>0</v>
      </c>
      <c r="C161" t="s">
        <v>2591</v>
      </c>
      <c r="D161" s="242">
        <f t="shared" si="143"/>
        <v>0</v>
      </c>
      <c r="E161" s="238">
        <f t="shared" si="144"/>
        <v>0</v>
      </c>
      <c r="F161" s="243">
        <f t="shared" si="141"/>
        <v>0</v>
      </c>
      <c r="G161">
        <f t="shared" si="145"/>
        <v>0</v>
      </c>
      <c r="H161" s="244">
        <f t="shared" si="146"/>
        <v>0</v>
      </c>
      <c r="I161" s="245">
        <f t="shared" si="147"/>
        <v>0</v>
      </c>
      <c r="J161" s="243">
        <f t="shared" si="148"/>
        <v>0</v>
      </c>
      <c r="K161">
        <f t="shared" si="149"/>
        <v>0</v>
      </c>
      <c r="L161" s="243">
        <f t="shared" si="150"/>
        <v>0</v>
      </c>
    </row>
    <row r="162" spans="1:12" x14ac:dyDescent="0.35">
      <c r="A162" s="238">
        <f t="shared" si="142"/>
        <v>0</v>
      </c>
      <c r="B162" t="s">
        <v>2664</v>
      </c>
      <c r="C162" t="s">
        <v>2586</v>
      </c>
      <c r="D162" s="242">
        <f t="shared" si="143"/>
        <v>0</v>
      </c>
      <c r="E162" s="238">
        <f t="shared" si="144"/>
        <v>0</v>
      </c>
      <c r="F162" s="243">
        <f t="shared" si="141"/>
        <v>0</v>
      </c>
      <c r="G162">
        <f t="shared" si="145"/>
        <v>0</v>
      </c>
      <c r="H162" s="244">
        <f t="shared" si="146"/>
        <v>0</v>
      </c>
      <c r="I162" s="245">
        <f t="shared" si="147"/>
        <v>0</v>
      </c>
      <c r="J162" s="243">
        <f t="shared" si="148"/>
        <v>0</v>
      </c>
      <c r="K162">
        <f t="shared" si="149"/>
        <v>0</v>
      </c>
      <c r="L162" s="243">
        <f t="shared" si="150"/>
        <v>0</v>
      </c>
    </row>
    <row r="163" spans="1:12" x14ac:dyDescent="0.35">
      <c r="A163" s="238">
        <f t="shared" si="142"/>
        <v>0</v>
      </c>
      <c r="B163" t="s">
        <v>2669</v>
      </c>
      <c r="C163" t="s">
        <v>2587</v>
      </c>
      <c r="D163" s="242">
        <f>E163+I163</f>
        <v>0</v>
      </c>
      <c r="E163" s="238">
        <f t="shared" si="144"/>
        <v>0</v>
      </c>
      <c r="F163" s="243">
        <f t="shared" si="141"/>
        <v>0</v>
      </c>
      <c r="G163">
        <f t="shared" si="145"/>
        <v>0</v>
      </c>
      <c r="H163" s="244">
        <f t="shared" si="146"/>
        <v>0</v>
      </c>
      <c r="I163" s="245">
        <f t="shared" si="147"/>
        <v>0</v>
      </c>
      <c r="J163" s="243">
        <f t="shared" si="148"/>
        <v>0</v>
      </c>
      <c r="K163">
        <f t="shared" si="149"/>
        <v>0</v>
      </c>
      <c r="L163" s="243">
        <f t="shared" si="150"/>
        <v>0</v>
      </c>
    </row>
    <row r="164" spans="1:12" x14ac:dyDescent="0.35">
      <c r="A164" s="238">
        <f t="shared" si="142"/>
        <v>0</v>
      </c>
      <c r="B164" t="s">
        <v>2931</v>
      </c>
      <c r="C164" t="s">
        <v>2580</v>
      </c>
      <c r="D164" s="242">
        <f t="shared" si="143"/>
        <v>0</v>
      </c>
      <c r="E164" s="238">
        <f t="shared" si="144"/>
        <v>0</v>
      </c>
      <c r="F164" s="243">
        <f t="shared" si="141"/>
        <v>0</v>
      </c>
      <c r="G164">
        <f t="shared" si="145"/>
        <v>0</v>
      </c>
      <c r="H164" s="244">
        <f t="shared" si="146"/>
        <v>0</v>
      </c>
      <c r="I164" s="245">
        <f t="shared" si="147"/>
        <v>0</v>
      </c>
      <c r="J164" s="243">
        <f t="shared" si="148"/>
        <v>0</v>
      </c>
      <c r="K164">
        <f t="shared" si="149"/>
        <v>0</v>
      </c>
      <c r="L164" s="243">
        <f t="shared" si="150"/>
        <v>0</v>
      </c>
    </row>
    <row r="165" spans="1:12" x14ac:dyDescent="0.35">
      <c r="A165" s="238">
        <f t="shared" si="142"/>
        <v>0</v>
      </c>
      <c r="C165" t="s">
        <v>2592</v>
      </c>
      <c r="D165" s="242">
        <f t="shared" si="143"/>
        <v>0</v>
      </c>
      <c r="E165" s="238">
        <f t="shared" si="144"/>
        <v>0</v>
      </c>
      <c r="F165" s="243">
        <f t="shared" si="141"/>
        <v>0</v>
      </c>
      <c r="G165">
        <f t="shared" si="145"/>
        <v>0</v>
      </c>
      <c r="H165" s="244">
        <f t="shared" si="146"/>
        <v>0</v>
      </c>
      <c r="I165" s="245">
        <f t="shared" si="147"/>
        <v>0</v>
      </c>
      <c r="J165" s="243">
        <f t="shared" si="148"/>
        <v>0</v>
      </c>
      <c r="K165">
        <f t="shared" si="149"/>
        <v>0</v>
      </c>
      <c r="L165" s="243">
        <f t="shared" si="150"/>
        <v>0</v>
      </c>
    </row>
    <row r="166" spans="1:12" x14ac:dyDescent="0.35">
      <c r="A166" s="238">
        <f t="shared" si="142"/>
        <v>0</v>
      </c>
      <c r="B166" t="s">
        <v>2809</v>
      </c>
      <c r="C166" t="s">
        <v>2597</v>
      </c>
      <c r="D166" s="242">
        <f t="shared" si="143"/>
        <v>0</v>
      </c>
      <c r="E166" s="238">
        <f t="shared" si="144"/>
        <v>0</v>
      </c>
      <c r="F166" s="243">
        <f t="shared" si="141"/>
        <v>0</v>
      </c>
      <c r="G166">
        <f t="shared" si="145"/>
        <v>0</v>
      </c>
      <c r="H166" s="244">
        <f t="shared" si="146"/>
        <v>0</v>
      </c>
      <c r="I166" s="245">
        <f t="shared" si="147"/>
        <v>0</v>
      </c>
      <c r="J166" s="243">
        <f t="shared" si="148"/>
        <v>0</v>
      </c>
      <c r="K166">
        <f t="shared" si="149"/>
        <v>0</v>
      </c>
      <c r="L166" s="243">
        <f t="shared" si="150"/>
        <v>0</v>
      </c>
    </row>
    <row r="167" spans="1:12" x14ac:dyDescent="0.35">
      <c r="A167" s="238">
        <f t="shared" si="142"/>
        <v>0</v>
      </c>
      <c r="B167" t="s">
        <v>2668</v>
      </c>
      <c r="C167" t="s">
        <v>2588</v>
      </c>
      <c r="D167" s="242">
        <f t="shared" si="143"/>
        <v>0</v>
      </c>
      <c r="E167" s="238">
        <f t="shared" si="144"/>
        <v>0</v>
      </c>
      <c r="F167" s="243">
        <f t="shared" si="141"/>
        <v>0</v>
      </c>
      <c r="G167">
        <f t="shared" si="145"/>
        <v>0</v>
      </c>
      <c r="H167" s="244">
        <f t="shared" si="146"/>
        <v>0</v>
      </c>
      <c r="I167" s="245">
        <f t="shared" si="147"/>
        <v>0</v>
      </c>
      <c r="J167" s="243">
        <f t="shared" si="148"/>
        <v>0</v>
      </c>
      <c r="K167">
        <f t="shared" si="149"/>
        <v>0</v>
      </c>
      <c r="L167" s="243">
        <f t="shared" si="150"/>
        <v>0</v>
      </c>
    </row>
    <row r="168" spans="1:12" x14ac:dyDescent="0.35">
      <c r="A168" s="238">
        <f t="shared" si="142"/>
        <v>0</v>
      </c>
      <c r="B168" t="s">
        <v>2692</v>
      </c>
      <c r="C168" t="s">
        <v>2589</v>
      </c>
      <c r="D168" s="242">
        <f t="shared" si="143"/>
        <v>0</v>
      </c>
      <c r="E168" s="238">
        <f t="shared" si="144"/>
        <v>0</v>
      </c>
      <c r="F168" s="243">
        <f t="shared" si="141"/>
        <v>0</v>
      </c>
      <c r="G168">
        <f t="shared" si="145"/>
        <v>0</v>
      </c>
      <c r="H168" s="244">
        <f t="shared" si="146"/>
        <v>0</v>
      </c>
      <c r="I168" s="245">
        <f t="shared" si="147"/>
        <v>0</v>
      </c>
      <c r="J168" s="243">
        <f t="shared" si="148"/>
        <v>0</v>
      </c>
      <c r="K168">
        <f t="shared" si="149"/>
        <v>0</v>
      </c>
      <c r="L168" s="243">
        <f t="shared" si="150"/>
        <v>0</v>
      </c>
    </row>
    <row r="169" spans="1:12" x14ac:dyDescent="0.35">
      <c r="A169" s="238">
        <f t="shared" si="142"/>
        <v>8066</v>
      </c>
      <c r="B169" t="s">
        <v>2672</v>
      </c>
      <c r="C169" t="s">
        <v>2530</v>
      </c>
      <c r="D169" s="242">
        <f t="shared" si="143"/>
        <v>12</v>
      </c>
      <c r="E169" s="238">
        <f t="shared" si="144"/>
        <v>2</v>
      </c>
      <c r="F169" s="243">
        <f t="shared" si="141"/>
        <v>0.16666666666666666</v>
      </c>
      <c r="G169">
        <f t="shared" si="145"/>
        <v>1</v>
      </c>
      <c r="H169" s="244">
        <f t="shared" si="146"/>
        <v>8.3333333333333329E-2</v>
      </c>
      <c r="I169" s="245">
        <f t="shared" si="147"/>
        <v>10</v>
      </c>
      <c r="J169" s="243">
        <f t="shared" si="148"/>
        <v>0.83333333333333337</v>
      </c>
      <c r="K169">
        <f t="shared" si="149"/>
        <v>4</v>
      </c>
      <c r="L169" s="243">
        <f t="shared" si="150"/>
        <v>0.33333333333333331</v>
      </c>
    </row>
    <row r="170" spans="1:12" x14ac:dyDescent="0.35">
      <c r="A170" s="238">
        <f>SUM(A143:A169)</f>
        <v>34750</v>
      </c>
      <c r="B170" s="238"/>
      <c r="D170" s="242">
        <f>SUM(D143:D169)</f>
        <v>47</v>
      </c>
      <c r="E170" s="238">
        <f>SUM(E143:E169)</f>
        <v>14</v>
      </c>
      <c r="G170">
        <f>SUM(G143:G169)</f>
        <v>5</v>
      </c>
      <c r="I170" s="245">
        <f>SUM(I143:I169)</f>
        <v>33</v>
      </c>
      <c r="K170">
        <f>SUM(K143:K169)</f>
        <v>14</v>
      </c>
    </row>
    <row r="171" spans="1:12" ht="15" thickBot="1" x14ac:dyDescent="0.4"/>
    <row r="172" spans="1:12" x14ac:dyDescent="0.35">
      <c r="C172" s="246" t="s">
        <v>2673</v>
      </c>
      <c r="D172" s="247"/>
      <c r="E172" s="248">
        <f>E170+I170</f>
        <v>47</v>
      </c>
      <c r="F172" s="247" t="s">
        <v>2674</v>
      </c>
      <c r="G172" s="249"/>
      <c r="H172" s="249"/>
      <c r="I172" s="246" t="s">
        <v>2675</v>
      </c>
      <c r="J172" s="247" t="s">
        <v>2676</v>
      </c>
      <c r="K172" s="250">
        <f>K170</f>
        <v>14</v>
      </c>
    </row>
    <row r="173" spans="1:12" ht="15" thickBot="1" x14ac:dyDescent="0.4">
      <c r="C173" s="251" t="s">
        <v>2677</v>
      </c>
      <c r="D173" s="252" t="e">
        <f>LEFT(MID(#REF!,FIND("(",#REF!)+1,LEN(#REF!)),FIND(")",MID(#REF!,FIND("(",#REF!)+1,LEN(#REF!)))-1)</f>
        <v>#REF!</v>
      </c>
      <c r="E173" s="252">
        <f>AK143</f>
        <v>0</v>
      </c>
      <c r="F173" s="252" t="s">
        <v>2678</v>
      </c>
      <c r="G173" s="253"/>
      <c r="H173" s="253"/>
      <c r="I173" s="254"/>
      <c r="J173" s="241" t="s">
        <v>2679</v>
      </c>
      <c r="K173" s="255">
        <f>G170</f>
        <v>5</v>
      </c>
    </row>
    <row r="174" spans="1:12" ht="15" thickBot="1" x14ac:dyDescent="0.4">
      <c r="I174" s="251"/>
      <c r="J174" s="252" t="s">
        <v>2680</v>
      </c>
      <c r="K174" s="256">
        <f>SUM(K172:K173)</f>
        <v>19</v>
      </c>
    </row>
  </sheetData>
  <mergeCells count="159">
    <mergeCell ref="A8:A9"/>
    <mergeCell ref="B8:B9"/>
    <mergeCell ref="C8:C9"/>
    <mergeCell ref="A10:A11"/>
    <mergeCell ref="B10:B11"/>
    <mergeCell ref="C10:C11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24:A25"/>
    <mergeCell ref="B24:B25"/>
    <mergeCell ref="C24:C25"/>
    <mergeCell ref="A26:A27"/>
    <mergeCell ref="B26:B27"/>
    <mergeCell ref="C26:C27"/>
    <mergeCell ref="A20:A21"/>
    <mergeCell ref="B20:B21"/>
    <mergeCell ref="C20:C21"/>
    <mergeCell ref="A22:A23"/>
    <mergeCell ref="B22:B23"/>
    <mergeCell ref="C22:C23"/>
    <mergeCell ref="A32:A33"/>
    <mergeCell ref="B32:B33"/>
    <mergeCell ref="C32:C33"/>
    <mergeCell ref="A34:A35"/>
    <mergeCell ref="B34:B35"/>
    <mergeCell ref="C34:C35"/>
    <mergeCell ref="A28:A29"/>
    <mergeCell ref="B28:B29"/>
    <mergeCell ref="C28:C29"/>
    <mergeCell ref="A30:A31"/>
    <mergeCell ref="B30:B31"/>
    <mergeCell ref="C30:C31"/>
    <mergeCell ref="A40:A41"/>
    <mergeCell ref="B40:B41"/>
    <mergeCell ref="C40:C41"/>
    <mergeCell ref="A53:A54"/>
    <mergeCell ref="B53:B54"/>
    <mergeCell ref="C53:C54"/>
    <mergeCell ref="A36:A37"/>
    <mergeCell ref="B36:B37"/>
    <mergeCell ref="C36:C37"/>
    <mergeCell ref="A38:A39"/>
    <mergeCell ref="B38:B39"/>
    <mergeCell ref="C38:C39"/>
    <mergeCell ref="A59:A60"/>
    <mergeCell ref="B59:B60"/>
    <mergeCell ref="C59:C60"/>
    <mergeCell ref="A61:A62"/>
    <mergeCell ref="B61:B62"/>
    <mergeCell ref="C61:C62"/>
    <mergeCell ref="A55:A56"/>
    <mergeCell ref="B55:B56"/>
    <mergeCell ref="C55:C56"/>
    <mergeCell ref="A57:A58"/>
    <mergeCell ref="B57:B58"/>
    <mergeCell ref="C57:C58"/>
    <mergeCell ref="A67:A68"/>
    <mergeCell ref="B67:B68"/>
    <mergeCell ref="C67:C68"/>
    <mergeCell ref="A69:A70"/>
    <mergeCell ref="B69:B70"/>
    <mergeCell ref="C69:C70"/>
    <mergeCell ref="A63:A64"/>
    <mergeCell ref="B63:B64"/>
    <mergeCell ref="C63:C64"/>
    <mergeCell ref="A65:A66"/>
    <mergeCell ref="B65:B66"/>
    <mergeCell ref="C65:C66"/>
    <mergeCell ref="A75:A76"/>
    <mergeCell ref="B75:B76"/>
    <mergeCell ref="C75:C76"/>
    <mergeCell ref="A77:A78"/>
    <mergeCell ref="B77:B78"/>
    <mergeCell ref="C77:C78"/>
    <mergeCell ref="A71:A72"/>
    <mergeCell ref="B71:B72"/>
    <mergeCell ref="C71:C72"/>
    <mergeCell ref="A73:A74"/>
    <mergeCell ref="B73:B74"/>
    <mergeCell ref="C73:C74"/>
    <mergeCell ref="A94:A95"/>
    <mergeCell ref="B94:B95"/>
    <mergeCell ref="C94:C95"/>
    <mergeCell ref="A96:A97"/>
    <mergeCell ref="B96:B97"/>
    <mergeCell ref="C96:C97"/>
    <mergeCell ref="A79:A80"/>
    <mergeCell ref="B79:B80"/>
    <mergeCell ref="C79:C80"/>
    <mergeCell ref="A92:A93"/>
    <mergeCell ref="B92:B93"/>
    <mergeCell ref="C92:C93"/>
    <mergeCell ref="A102:A103"/>
    <mergeCell ref="B102:B103"/>
    <mergeCell ref="C102:C103"/>
    <mergeCell ref="A104:A105"/>
    <mergeCell ref="B104:B105"/>
    <mergeCell ref="C104:C105"/>
    <mergeCell ref="A98:A99"/>
    <mergeCell ref="B98:B99"/>
    <mergeCell ref="C98:C99"/>
    <mergeCell ref="A100:A101"/>
    <mergeCell ref="B100:B101"/>
    <mergeCell ref="C100:C101"/>
    <mergeCell ref="A110:A111"/>
    <mergeCell ref="B110:B111"/>
    <mergeCell ref="C110:C111"/>
    <mergeCell ref="A112:A113"/>
    <mergeCell ref="B112:B113"/>
    <mergeCell ref="C112:C113"/>
    <mergeCell ref="A106:A107"/>
    <mergeCell ref="B106:B107"/>
    <mergeCell ref="C106:C107"/>
    <mergeCell ref="A108:A109"/>
    <mergeCell ref="B108:B109"/>
    <mergeCell ref="C108:C109"/>
    <mergeCell ref="A118:A119"/>
    <mergeCell ref="B118:B119"/>
    <mergeCell ref="C118:C119"/>
    <mergeCell ref="A120:A121"/>
    <mergeCell ref="B120:B121"/>
    <mergeCell ref="C120:C121"/>
    <mergeCell ref="A114:A115"/>
    <mergeCell ref="B114:B115"/>
    <mergeCell ref="C114:C115"/>
    <mergeCell ref="A116:A117"/>
    <mergeCell ref="B116:B117"/>
    <mergeCell ref="C116:C117"/>
    <mergeCell ref="A126:A127"/>
    <mergeCell ref="B126:B127"/>
    <mergeCell ref="C126:C127"/>
    <mergeCell ref="A128:A129"/>
    <mergeCell ref="B128:B129"/>
    <mergeCell ref="C128:C129"/>
    <mergeCell ref="A122:A123"/>
    <mergeCell ref="B122:B123"/>
    <mergeCell ref="C122:C123"/>
    <mergeCell ref="A124:A125"/>
    <mergeCell ref="B124:B125"/>
    <mergeCell ref="C124:C125"/>
    <mergeCell ref="A134:A135"/>
    <mergeCell ref="B134:B135"/>
    <mergeCell ref="C134:C135"/>
    <mergeCell ref="A130:A131"/>
    <mergeCell ref="B130:B131"/>
    <mergeCell ref="C130:C131"/>
    <mergeCell ref="A132:A133"/>
    <mergeCell ref="B132:B133"/>
    <mergeCell ref="C132:C133"/>
  </mergeCells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C149"/>
  <sheetViews>
    <sheetView topLeftCell="A52" zoomScale="53" zoomScaleNormal="90" workbookViewId="0">
      <selection activeCell="E110" sqref="E110:I111"/>
    </sheetView>
  </sheetViews>
  <sheetFormatPr defaultRowHeight="14.5" x14ac:dyDescent="0.35"/>
  <cols>
    <col min="1" max="1" width="54.453125" bestFit="1" customWidth="1"/>
  </cols>
  <sheetData>
    <row r="1" spans="1:55" x14ac:dyDescent="0.35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</row>
    <row r="2" spans="1:55" x14ac:dyDescent="0.35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</row>
    <row r="3" spans="1:55" x14ac:dyDescent="0.35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</row>
    <row r="4" spans="1:55" x14ac:dyDescent="0.35">
      <c r="A4" t="s">
        <v>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</row>
    <row r="5" spans="1:55" x14ac:dyDescent="0.35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AM5" s="2"/>
      <c r="AN5" s="2"/>
      <c r="AO5" s="2"/>
      <c r="AP5" s="2"/>
      <c r="AQ5" s="2"/>
      <c r="AR5" s="2"/>
      <c r="AS5" s="2"/>
      <c r="AT5" s="240" t="s">
        <v>2648</v>
      </c>
      <c r="AU5" s="2"/>
      <c r="AV5" s="2"/>
      <c r="AW5" s="2"/>
      <c r="AX5" s="240" t="s">
        <v>2649</v>
      </c>
    </row>
    <row r="6" spans="1:55" x14ac:dyDescent="0.3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AP6" s="241" t="s">
        <v>2529</v>
      </c>
      <c r="AQ6" s="241" t="s">
        <v>2650</v>
      </c>
      <c r="AR6" s="241" t="s">
        <v>2651</v>
      </c>
      <c r="AS6" s="241" t="s">
        <v>2650</v>
      </c>
      <c r="AT6" s="241" t="s">
        <v>2652</v>
      </c>
      <c r="AU6" s="241" t="s">
        <v>2653</v>
      </c>
      <c r="AV6" s="241" t="s">
        <v>2649</v>
      </c>
      <c r="AW6" s="241" t="s">
        <v>2654</v>
      </c>
      <c r="AX6" s="241" t="s">
        <v>2652</v>
      </c>
    </row>
    <row r="7" spans="1:55" x14ac:dyDescent="0.35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Y7" s="241" t="s">
        <v>2682</v>
      </c>
      <c r="Z7" s="241" t="s">
        <v>2683</v>
      </c>
      <c r="AP7" s="241" t="s">
        <v>2655</v>
      </c>
      <c r="AQ7" s="241" t="s">
        <v>2655</v>
      </c>
      <c r="AR7" s="241" t="s">
        <v>2652</v>
      </c>
      <c r="AS7" s="241" t="s">
        <v>2656</v>
      </c>
      <c r="AT7" s="241" t="s">
        <v>2656</v>
      </c>
      <c r="AU7" s="241" t="s">
        <v>2655</v>
      </c>
      <c r="AV7" s="241" t="s">
        <v>2652</v>
      </c>
      <c r="AW7" s="241" t="s">
        <v>2656</v>
      </c>
      <c r="AX7" s="241" t="s">
        <v>2656</v>
      </c>
      <c r="AZ7" s="241" t="s">
        <v>3666</v>
      </c>
      <c r="BB7" s="241" t="s">
        <v>3692</v>
      </c>
      <c r="BC7" s="241" t="s">
        <v>3693</v>
      </c>
    </row>
    <row r="8" spans="1:55" x14ac:dyDescent="0.35">
      <c r="A8" s="291" t="s">
        <v>95</v>
      </c>
      <c r="B8" s="291" t="s">
        <v>2</v>
      </c>
      <c r="C8" s="291" t="s">
        <v>3</v>
      </c>
      <c r="D8" t="s">
        <v>4</v>
      </c>
      <c r="E8" t="s">
        <v>5</v>
      </c>
      <c r="F8" t="s">
        <v>6</v>
      </c>
      <c r="G8" t="s">
        <v>7</v>
      </c>
      <c r="H8" t="s">
        <v>8</v>
      </c>
      <c r="I8" t="s">
        <v>9</v>
      </c>
      <c r="J8" t="s">
        <v>10</v>
      </c>
      <c r="Y8" s="241" t="s">
        <v>2684</v>
      </c>
      <c r="Z8" s="241" t="s">
        <v>2685</v>
      </c>
      <c r="AM8" s="238">
        <f>SUMIFS($C$10:$C$505, $X$10:$X$505, AN8)</f>
        <v>5622</v>
      </c>
      <c r="AN8" t="s">
        <v>2657</v>
      </c>
      <c r="AO8" t="s">
        <v>2535</v>
      </c>
      <c r="AP8" s="242">
        <f>AQ8+AU8</f>
        <v>7</v>
      </c>
      <c r="AQ8" s="238">
        <f>COUNTIFS($X$10:$X$505, AN8,$B$10:$B$505,"F")</f>
        <v>1</v>
      </c>
      <c r="AR8" s="243">
        <f t="shared" ref="AR8:AR34" si="0">IFERROR(AQ8/AP8,0)</f>
        <v>0.14285714285714285</v>
      </c>
      <c r="AS8">
        <f>COUNTIFS($X$10:$X$505, AN8,$B$10:$B$505,"F",$Z$10:$Z$505,"Elected")</f>
        <v>1</v>
      </c>
      <c r="AT8" s="244">
        <f>IFERROR(AS8/AP8,0)</f>
        <v>0.14285714285714285</v>
      </c>
      <c r="AU8" s="245">
        <f>COUNTIFS($X$10:$X$505, AN8,$B$10:$B$505,"M")</f>
        <v>6</v>
      </c>
      <c r="AV8" s="243">
        <f>IFERROR(AU8/AP8,0)</f>
        <v>0.8571428571428571</v>
      </c>
      <c r="AW8">
        <f>COUNTIFS($X$10:$X$505, AN8,$B$10:$B$505,"M",$Z$10:$Z$505,"Elected")</f>
        <v>5</v>
      </c>
      <c r="AX8" s="243">
        <f>IFERROR(AW8/AP8,0)</f>
        <v>0.7142857142857143</v>
      </c>
      <c r="AZ8">
        <f>AW8+AS8</f>
        <v>6</v>
      </c>
      <c r="BB8">
        <f>AC119</f>
        <v>12</v>
      </c>
      <c r="BC8">
        <f>AD119</f>
        <v>12</v>
      </c>
    </row>
    <row r="9" spans="1:55" ht="15.5" x14ac:dyDescent="0.35">
      <c r="A9" s="291" t="s">
        <v>0</v>
      </c>
      <c r="B9" s="291" t="s">
        <v>0</v>
      </c>
      <c r="C9" s="291" t="s">
        <v>17</v>
      </c>
      <c r="D9" t="s">
        <v>1336</v>
      </c>
      <c r="E9" t="s">
        <v>1337</v>
      </c>
      <c r="F9" t="s">
        <v>1338</v>
      </c>
      <c r="G9" t="s">
        <v>1339</v>
      </c>
      <c r="H9" t="s">
        <v>1340</v>
      </c>
      <c r="I9" t="s">
        <v>1341</v>
      </c>
      <c r="J9" t="s">
        <v>1342</v>
      </c>
      <c r="X9" s="257" t="s">
        <v>2681</v>
      </c>
      <c r="Y9" s="241" t="s">
        <v>2686</v>
      </c>
      <c r="Z9" s="241" t="s">
        <v>2687</v>
      </c>
      <c r="AB9" t="s">
        <v>2526</v>
      </c>
      <c r="AC9" t="s">
        <v>2525</v>
      </c>
      <c r="AD9" t="s">
        <v>2524</v>
      </c>
      <c r="AE9" t="s">
        <v>2523</v>
      </c>
      <c r="AF9" t="s">
        <v>759</v>
      </c>
      <c r="AG9" t="s">
        <v>2522</v>
      </c>
      <c r="AH9" t="s">
        <v>2521</v>
      </c>
      <c r="AI9" t="s">
        <v>2520</v>
      </c>
      <c r="AJ9" t="s">
        <v>2519</v>
      </c>
      <c r="AK9" t="s">
        <v>2518</v>
      </c>
      <c r="AM9" s="238">
        <f t="shared" ref="AM9:AM34" si="1">SUMIFS($C$10:$C$505, $X$10:$X$505, AN9)</f>
        <v>3247</v>
      </c>
      <c r="AN9" t="s">
        <v>2658</v>
      </c>
      <c r="AO9" t="s">
        <v>2534</v>
      </c>
      <c r="AP9" s="242">
        <f t="shared" ref="AP9:AP27" si="2">AQ9+AU9</f>
        <v>5</v>
      </c>
      <c r="AQ9" s="238">
        <f t="shared" ref="AQ9:AQ34" si="3">COUNTIFS($X$10:$X$505, AN9,$B$10:$B$505,"F")</f>
        <v>3</v>
      </c>
      <c r="AR9" s="243">
        <f t="shared" si="0"/>
        <v>0.6</v>
      </c>
      <c r="AS9">
        <f t="shared" ref="AS9:AS34" si="4">COUNTIFS($X$10:$X$283, AN9,$B$10:$B$283,"F",$Z$10:$Z$283,"Elected")</f>
        <v>2</v>
      </c>
      <c r="AT9" s="244">
        <f t="shared" ref="AT9:AT34" si="5">IFERROR(AS9/AP9,0)</f>
        <v>0.4</v>
      </c>
      <c r="AU9" s="245">
        <f t="shared" ref="AU9:AU34" si="6">COUNTIFS($X$10:$X$505, AN9,$B$10:$B$505,"M")</f>
        <v>2</v>
      </c>
      <c r="AV9" s="243">
        <f t="shared" ref="AV9:AV34" si="7">IFERROR(AU9/AP9,0)</f>
        <v>0.4</v>
      </c>
      <c r="AW9">
        <f t="shared" ref="AW9:AW34" si="8">COUNTIFS($X$10:$X$505, AN9,$B$10:$B$505,"M",$Z$10:$Z$505,"Elected")</f>
        <v>1</v>
      </c>
      <c r="AX9" s="243">
        <f t="shared" ref="AX9:AX34" si="9">IFERROR(AW9/AP9,0)</f>
        <v>0.2</v>
      </c>
      <c r="AZ9">
        <f t="shared" ref="AZ9:AZ35" si="10">AW9+AS9</f>
        <v>3</v>
      </c>
    </row>
    <row r="10" spans="1:55" x14ac:dyDescent="0.35">
      <c r="A10" s="291" t="s">
        <v>1343</v>
      </c>
      <c r="B10" s="291" t="s">
        <v>33</v>
      </c>
      <c r="C10" s="293">
        <v>861</v>
      </c>
      <c r="D10" s="1">
        <v>17</v>
      </c>
      <c r="E10" s="1">
        <v>35</v>
      </c>
      <c r="F10" s="1">
        <v>17</v>
      </c>
      <c r="G10" s="1">
        <v>77</v>
      </c>
      <c r="H10" s="1">
        <v>-63</v>
      </c>
      <c r="I10" s="1">
        <v>0</v>
      </c>
      <c r="J10" s="1">
        <v>0</v>
      </c>
      <c r="X10" t="str">
        <f>LEFT(MID(A10,FIND("(",A10)+1,LEN(A10)),FIND(")",MID(A10,FIND("(",A10)+1,LEN(A10)))-1)</f>
        <v>SF</v>
      </c>
      <c r="Z10" t="str">
        <f>Y11</f>
        <v>Elected</v>
      </c>
      <c r="AB10">
        <v>6</v>
      </c>
      <c r="AC10" s="238">
        <v>10152</v>
      </c>
      <c r="AD10" s="238">
        <f>AH10+AF10</f>
        <v>6660</v>
      </c>
      <c r="AE10" s="227">
        <f>SUM(AD10/AC10*100)</f>
        <v>65.60283687943263</v>
      </c>
      <c r="AF10">
        <v>56</v>
      </c>
      <c r="AG10" s="227">
        <f>SUM(AF10/AC10*100)</f>
        <v>0.55161544523246653</v>
      </c>
      <c r="AH10" s="238">
        <v>6604</v>
      </c>
      <c r="AI10">
        <v>11</v>
      </c>
      <c r="AJ10">
        <v>4</v>
      </c>
      <c r="AK10" s="227">
        <f>SUM(AJ10/AI10*100)</f>
        <v>36.363636363636367</v>
      </c>
      <c r="AM10" s="238">
        <f t="shared" si="1"/>
        <v>4034</v>
      </c>
      <c r="AN10" t="s">
        <v>2659</v>
      </c>
      <c r="AO10" t="s">
        <v>2536</v>
      </c>
      <c r="AP10" s="242">
        <f t="shared" si="2"/>
        <v>7</v>
      </c>
      <c r="AQ10" s="238">
        <f t="shared" si="3"/>
        <v>4</v>
      </c>
      <c r="AR10" s="243">
        <f t="shared" si="0"/>
        <v>0.5714285714285714</v>
      </c>
      <c r="AS10">
        <f t="shared" si="4"/>
        <v>1</v>
      </c>
      <c r="AT10" s="244">
        <f t="shared" si="5"/>
        <v>0.14285714285714285</v>
      </c>
      <c r="AU10" s="245">
        <f t="shared" si="6"/>
        <v>3</v>
      </c>
      <c r="AV10" s="243">
        <f t="shared" si="7"/>
        <v>0.42857142857142855</v>
      </c>
      <c r="AW10">
        <f t="shared" si="8"/>
        <v>3</v>
      </c>
      <c r="AX10" s="243">
        <f t="shared" si="9"/>
        <v>0.42857142857142855</v>
      </c>
      <c r="AZ10">
        <f t="shared" si="10"/>
        <v>4</v>
      </c>
    </row>
    <row r="11" spans="1:55" x14ac:dyDescent="0.35">
      <c r="A11" s="291" t="s">
        <v>0</v>
      </c>
      <c r="B11" s="291" t="s">
        <v>0</v>
      </c>
      <c r="C11" s="293">
        <v>861</v>
      </c>
      <c r="D11" s="2">
        <v>878</v>
      </c>
      <c r="E11" s="2">
        <v>913</v>
      </c>
      <c r="F11" s="2">
        <v>930</v>
      </c>
      <c r="G11" s="2">
        <v>1007</v>
      </c>
      <c r="H11" s="2">
        <v>944</v>
      </c>
      <c r="I11" s="2">
        <v>944</v>
      </c>
      <c r="J11" s="2">
        <v>944</v>
      </c>
      <c r="Y11" t="str">
        <f>IF(EXACT(A10,UPPER(A10)),"Elected","Excluded")</f>
        <v>Elected</v>
      </c>
      <c r="AM11" s="238">
        <f t="shared" si="1"/>
        <v>103</v>
      </c>
      <c r="AN11" t="s">
        <v>2661</v>
      </c>
      <c r="AO11" t="s">
        <v>2727</v>
      </c>
      <c r="AP11" s="242">
        <f t="shared" si="2"/>
        <v>1</v>
      </c>
      <c r="AQ11" s="238">
        <f t="shared" si="3"/>
        <v>1</v>
      </c>
      <c r="AR11" s="243">
        <f t="shared" si="0"/>
        <v>1</v>
      </c>
      <c r="AS11">
        <f t="shared" si="4"/>
        <v>0</v>
      </c>
      <c r="AT11" s="244">
        <f t="shared" si="5"/>
        <v>0</v>
      </c>
      <c r="AU11" s="245">
        <f t="shared" si="6"/>
        <v>0</v>
      </c>
      <c r="AV11" s="243">
        <f t="shared" si="7"/>
        <v>0</v>
      </c>
      <c r="AW11">
        <f t="shared" si="8"/>
        <v>0</v>
      </c>
      <c r="AX11" s="243">
        <f t="shared" si="9"/>
        <v>0</v>
      </c>
      <c r="AZ11">
        <f t="shared" si="10"/>
        <v>0</v>
      </c>
    </row>
    <row r="12" spans="1:55" x14ac:dyDescent="0.35">
      <c r="A12" s="291" t="s">
        <v>3172</v>
      </c>
      <c r="B12" s="291" t="s">
        <v>31</v>
      </c>
      <c r="C12" s="293">
        <v>103</v>
      </c>
      <c r="D12" s="1">
        <v>15</v>
      </c>
      <c r="E12" s="1">
        <v>3</v>
      </c>
      <c r="F12" s="1">
        <v>-121</v>
      </c>
      <c r="G12" s="1">
        <v>0</v>
      </c>
      <c r="H12" s="1">
        <v>0</v>
      </c>
      <c r="I12" s="1">
        <v>0</v>
      </c>
      <c r="J12" s="1">
        <v>0</v>
      </c>
      <c r="X12" t="str">
        <f t="shared" ref="X12" si="11">LEFT(MID(A12,FIND("(",A12)+1,LEN(A12)),FIND(")",MID(A12,FIND("(",A12)+1,LEN(A12)))-1)</f>
        <v>INDI</v>
      </c>
      <c r="Z12" t="str">
        <f>Y13</f>
        <v>Excluded</v>
      </c>
      <c r="AC12" t="s">
        <v>3692</v>
      </c>
      <c r="AD12" t="s">
        <v>3693</v>
      </c>
      <c r="AM12" s="238">
        <f t="shared" si="1"/>
        <v>136</v>
      </c>
      <c r="AN12" t="s">
        <v>2663</v>
      </c>
      <c r="AO12" t="s">
        <v>2574</v>
      </c>
      <c r="AP12" s="242">
        <f t="shared" si="2"/>
        <v>1</v>
      </c>
      <c r="AQ12" s="238">
        <f t="shared" si="3"/>
        <v>1</v>
      </c>
      <c r="AR12" s="243">
        <f t="shared" si="0"/>
        <v>1</v>
      </c>
      <c r="AS12">
        <f t="shared" si="4"/>
        <v>0</v>
      </c>
      <c r="AT12" s="244">
        <f t="shared" si="5"/>
        <v>0</v>
      </c>
      <c r="AU12" s="245">
        <f t="shared" si="6"/>
        <v>0</v>
      </c>
      <c r="AV12" s="243">
        <f t="shared" si="7"/>
        <v>0</v>
      </c>
      <c r="AW12">
        <f t="shared" si="8"/>
        <v>0</v>
      </c>
      <c r="AX12" s="243">
        <f t="shared" si="9"/>
        <v>0</v>
      </c>
      <c r="AZ12">
        <f t="shared" si="10"/>
        <v>0</v>
      </c>
    </row>
    <row r="13" spans="1:55" x14ac:dyDescent="0.35">
      <c r="A13" s="291" t="s">
        <v>0</v>
      </c>
      <c r="B13" s="291" t="s">
        <v>0</v>
      </c>
      <c r="C13" s="293">
        <v>103</v>
      </c>
      <c r="D13" s="2">
        <v>118</v>
      </c>
      <c r="E13" s="2">
        <v>121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Y13" t="str">
        <f t="shared" ref="Y13" si="12">IF(EXACT(A12,UPPER(A12)),"Elected","Excluded")</f>
        <v>Excluded</v>
      </c>
      <c r="AC13">
        <v>6</v>
      </c>
      <c r="AD13">
        <v>6</v>
      </c>
      <c r="AM13" s="238">
        <f t="shared" si="1"/>
        <v>501</v>
      </c>
      <c r="AN13" t="s">
        <v>2689</v>
      </c>
      <c r="AO13" t="s">
        <v>2573</v>
      </c>
      <c r="AP13" s="242">
        <f t="shared" si="2"/>
        <v>3</v>
      </c>
      <c r="AQ13" s="238">
        <f t="shared" si="3"/>
        <v>1</v>
      </c>
      <c r="AR13" s="243">
        <f t="shared" si="0"/>
        <v>0.33333333333333331</v>
      </c>
      <c r="AS13">
        <f t="shared" si="4"/>
        <v>0</v>
      </c>
      <c r="AT13" s="244">
        <f t="shared" si="5"/>
        <v>0</v>
      </c>
      <c r="AU13" s="245">
        <f t="shared" si="6"/>
        <v>2</v>
      </c>
      <c r="AV13" s="243">
        <f t="shared" si="7"/>
        <v>0.66666666666666663</v>
      </c>
      <c r="AW13">
        <f t="shared" si="8"/>
        <v>0</v>
      </c>
      <c r="AX13" s="243">
        <f t="shared" si="9"/>
        <v>0</v>
      </c>
      <c r="AZ13">
        <f t="shared" si="10"/>
        <v>0</v>
      </c>
    </row>
    <row r="14" spans="1:55" x14ac:dyDescent="0.35">
      <c r="A14" s="291" t="s">
        <v>1344</v>
      </c>
      <c r="B14" s="291" t="s">
        <v>31</v>
      </c>
      <c r="C14" s="293">
        <v>562</v>
      </c>
      <c r="D14" s="1">
        <v>12</v>
      </c>
      <c r="E14" s="1">
        <v>2</v>
      </c>
      <c r="F14" s="1">
        <v>8</v>
      </c>
      <c r="G14" s="1">
        <v>33</v>
      </c>
      <c r="H14" s="1">
        <v>16</v>
      </c>
      <c r="I14" s="1">
        <v>48</v>
      </c>
      <c r="J14" s="1">
        <v>14</v>
      </c>
      <c r="X14" t="str">
        <f t="shared" ref="X14" si="13">LEFT(MID(A14,FIND("(",A14)+1,LEN(A14)),FIND(")",MID(A14,FIND("(",A14)+1,LEN(A14)))-1)</f>
        <v>SF</v>
      </c>
      <c r="Z14" t="str">
        <f t="shared" ref="Z14" si="14">Y15</f>
        <v>Excluded</v>
      </c>
      <c r="AM14" s="238">
        <f t="shared" si="1"/>
        <v>103</v>
      </c>
      <c r="AN14" t="s">
        <v>2662</v>
      </c>
      <c r="AO14" t="s">
        <v>2575</v>
      </c>
      <c r="AP14" s="242">
        <f t="shared" si="2"/>
        <v>1</v>
      </c>
      <c r="AQ14" s="238">
        <f t="shared" si="3"/>
        <v>1</v>
      </c>
      <c r="AR14" s="243">
        <f t="shared" si="0"/>
        <v>1</v>
      </c>
      <c r="AS14">
        <f t="shared" si="4"/>
        <v>0</v>
      </c>
      <c r="AT14" s="244">
        <f t="shared" si="5"/>
        <v>0</v>
      </c>
      <c r="AU14" s="245">
        <f t="shared" si="6"/>
        <v>0</v>
      </c>
      <c r="AV14" s="243">
        <f t="shared" si="7"/>
        <v>0</v>
      </c>
      <c r="AW14">
        <f t="shared" si="8"/>
        <v>0</v>
      </c>
      <c r="AX14" s="243">
        <f t="shared" si="9"/>
        <v>0</v>
      </c>
      <c r="AZ14">
        <f t="shared" si="10"/>
        <v>0</v>
      </c>
    </row>
    <row r="15" spans="1:55" x14ac:dyDescent="0.35">
      <c r="A15" s="291" t="s">
        <v>0</v>
      </c>
      <c r="B15" s="291" t="s">
        <v>0</v>
      </c>
      <c r="C15" s="293">
        <v>562</v>
      </c>
      <c r="D15" s="2">
        <v>574</v>
      </c>
      <c r="E15" s="2">
        <v>576</v>
      </c>
      <c r="F15" s="2">
        <v>584</v>
      </c>
      <c r="G15" s="2">
        <v>617</v>
      </c>
      <c r="H15" s="2">
        <v>633</v>
      </c>
      <c r="I15" s="2">
        <v>681</v>
      </c>
      <c r="J15" s="2">
        <v>695</v>
      </c>
      <c r="Y15" t="str">
        <f t="shared" ref="Y15" si="15">IF(EXACT(A14,UPPER(A14)),"Elected","Excluded")</f>
        <v>Excluded</v>
      </c>
      <c r="AM15" s="238">
        <f t="shared" si="1"/>
        <v>0</v>
      </c>
      <c r="AN15" t="s">
        <v>2660</v>
      </c>
      <c r="AO15" t="s">
        <v>2594</v>
      </c>
      <c r="AP15" s="242">
        <f t="shared" si="2"/>
        <v>0</v>
      </c>
      <c r="AQ15" s="238">
        <f t="shared" si="3"/>
        <v>0</v>
      </c>
      <c r="AR15" s="243">
        <f t="shared" si="0"/>
        <v>0</v>
      </c>
      <c r="AS15">
        <f t="shared" si="4"/>
        <v>0</v>
      </c>
      <c r="AT15" s="244">
        <f t="shared" si="5"/>
        <v>0</v>
      </c>
      <c r="AU15" s="245">
        <f t="shared" si="6"/>
        <v>0</v>
      </c>
      <c r="AV15" s="243">
        <f t="shared" si="7"/>
        <v>0</v>
      </c>
      <c r="AW15">
        <f t="shared" si="8"/>
        <v>0</v>
      </c>
      <c r="AX15" s="243">
        <f t="shared" si="9"/>
        <v>0</v>
      </c>
      <c r="AZ15">
        <f t="shared" si="10"/>
        <v>0</v>
      </c>
    </row>
    <row r="16" spans="1:55" x14ac:dyDescent="0.35">
      <c r="A16" s="291" t="s">
        <v>3170</v>
      </c>
      <c r="B16" s="291" t="s">
        <v>33</v>
      </c>
      <c r="C16" s="293">
        <v>54</v>
      </c>
      <c r="D16" s="1">
        <v>8</v>
      </c>
      <c r="E16" s="1">
        <v>0</v>
      </c>
      <c r="F16" s="1">
        <v>-62</v>
      </c>
      <c r="G16" s="1">
        <v>0</v>
      </c>
      <c r="H16" s="1">
        <v>0</v>
      </c>
      <c r="I16" s="1">
        <v>0</v>
      </c>
      <c r="J16" s="1">
        <v>0</v>
      </c>
      <c r="X16" t="str">
        <f t="shared" ref="X16" si="16">LEFT(MID(A16,FIND("(",A16)+1,LEN(A16)),FIND(")",MID(A16,FIND("(",A16)+1,LEN(A16)))-1)</f>
        <v>NON-P</v>
      </c>
      <c r="Z16" t="str">
        <f t="shared" ref="Z16" si="17">Y17</f>
        <v>Excluded</v>
      </c>
      <c r="AA16" t="s">
        <v>2860</v>
      </c>
      <c r="AM16" s="238">
        <f t="shared" si="1"/>
        <v>0</v>
      </c>
      <c r="AN16" t="s">
        <v>3111</v>
      </c>
      <c r="AO16" t="s">
        <v>2576</v>
      </c>
      <c r="AP16" s="242">
        <f t="shared" si="2"/>
        <v>0</v>
      </c>
      <c r="AQ16" s="238">
        <f t="shared" si="3"/>
        <v>0</v>
      </c>
      <c r="AR16" s="243">
        <f t="shared" si="0"/>
        <v>0</v>
      </c>
      <c r="AS16">
        <f t="shared" si="4"/>
        <v>0</v>
      </c>
      <c r="AT16" s="244">
        <f t="shared" si="5"/>
        <v>0</v>
      </c>
      <c r="AU16" s="245">
        <f t="shared" si="6"/>
        <v>0</v>
      </c>
      <c r="AV16" s="243">
        <f t="shared" si="7"/>
        <v>0</v>
      </c>
      <c r="AW16">
        <f t="shared" si="8"/>
        <v>0</v>
      </c>
      <c r="AX16" s="243">
        <f t="shared" si="9"/>
        <v>0</v>
      </c>
      <c r="AZ16">
        <f t="shared" si="10"/>
        <v>0</v>
      </c>
    </row>
    <row r="17" spans="1:52" x14ac:dyDescent="0.35">
      <c r="A17" s="291" t="s">
        <v>0</v>
      </c>
      <c r="B17" s="291" t="s">
        <v>0</v>
      </c>
      <c r="C17" s="293">
        <v>54</v>
      </c>
      <c r="D17" s="2">
        <v>62</v>
      </c>
      <c r="E17" s="2">
        <v>62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Y17" t="str">
        <f t="shared" ref="Y17" si="18">IF(EXACT(A16,UPPER(A16)),"Elected","Excluded")</f>
        <v>Excluded</v>
      </c>
      <c r="AM17" s="238">
        <f t="shared" si="1"/>
        <v>0</v>
      </c>
      <c r="AO17" t="s">
        <v>2590</v>
      </c>
      <c r="AP17" s="242">
        <f t="shared" si="2"/>
        <v>0</v>
      </c>
      <c r="AQ17" s="238">
        <f t="shared" si="3"/>
        <v>0</v>
      </c>
      <c r="AR17" s="243">
        <f t="shared" si="0"/>
        <v>0</v>
      </c>
      <c r="AS17">
        <f t="shared" si="4"/>
        <v>0</v>
      </c>
      <c r="AT17" s="244">
        <f t="shared" si="5"/>
        <v>0</v>
      </c>
      <c r="AU17" s="245">
        <f t="shared" si="6"/>
        <v>0</v>
      </c>
      <c r="AV17" s="243">
        <f t="shared" si="7"/>
        <v>0</v>
      </c>
      <c r="AW17">
        <f t="shared" si="8"/>
        <v>0</v>
      </c>
      <c r="AX17" s="243">
        <f t="shared" si="9"/>
        <v>0</v>
      </c>
      <c r="AZ17">
        <f t="shared" si="10"/>
        <v>0</v>
      </c>
    </row>
    <row r="18" spans="1:52" x14ac:dyDescent="0.35">
      <c r="A18" s="291" t="s">
        <v>1345</v>
      </c>
      <c r="B18" s="291" t="s">
        <v>31</v>
      </c>
      <c r="C18" s="293">
        <v>485</v>
      </c>
      <c r="D18" s="1">
        <v>128</v>
      </c>
      <c r="E18" s="1">
        <v>0</v>
      </c>
      <c r="F18" s="1">
        <v>20</v>
      </c>
      <c r="G18" s="1">
        <v>40</v>
      </c>
      <c r="H18" s="1">
        <v>14</v>
      </c>
      <c r="I18" s="1">
        <v>36</v>
      </c>
      <c r="J18" s="1">
        <v>19</v>
      </c>
      <c r="X18" t="str">
        <f t="shared" ref="X18" si="19">LEFT(MID(A18,FIND("(",A18)+1,LEN(A18)),FIND(")",MID(A18,FIND("(",A18)+1,LEN(A18)))-1)</f>
        <v>SF</v>
      </c>
      <c r="Z18" t="str">
        <f>Y19</f>
        <v>Elected</v>
      </c>
      <c r="AM18" s="238">
        <f t="shared" si="1"/>
        <v>0</v>
      </c>
      <c r="AN18" t="s">
        <v>2671</v>
      </c>
      <c r="AO18" t="s">
        <v>2582</v>
      </c>
      <c r="AP18" s="242">
        <f t="shared" si="2"/>
        <v>0</v>
      </c>
      <c r="AQ18" s="238">
        <f t="shared" si="3"/>
        <v>0</v>
      </c>
      <c r="AR18" s="243">
        <f t="shared" si="0"/>
        <v>0</v>
      </c>
      <c r="AS18">
        <f t="shared" si="4"/>
        <v>0</v>
      </c>
      <c r="AT18" s="244">
        <f t="shared" si="5"/>
        <v>0</v>
      </c>
      <c r="AU18" s="245">
        <f t="shared" si="6"/>
        <v>0</v>
      </c>
      <c r="AV18" s="243">
        <f t="shared" si="7"/>
        <v>0</v>
      </c>
      <c r="AW18">
        <f t="shared" si="8"/>
        <v>0</v>
      </c>
      <c r="AX18" s="243">
        <f t="shared" si="9"/>
        <v>0</v>
      </c>
      <c r="AZ18">
        <f t="shared" si="10"/>
        <v>0</v>
      </c>
    </row>
    <row r="19" spans="1:52" x14ac:dyDescent="0.35">
      <c r="A19" s="291" t="s">
        <v>0</v>
      </c>
      <c r="B19" s="291" t="s">
        <v>0</v>
      </c>
      <c r="C19" s="293">
        <v>485</v>
      </c>
      <c r="D19" s="2">
        <v>613</v>
      </c>
      <c r="E19" s="2">
        <v>613</v>
      </c>
      <c r="F19" s="2">
        <v>633</v>
      </c>
      <c r="G19" s="2">
        <v>673</v>
      </c>
      <c r="H19" s="2">
        <v>687</v>
      </c>
      <c r="I19" s="2">
        <v>723</v>
      </c>
      <c r="J19" s="2">
        <v>742</v>
      </c>
      <c r="Y19" t="str">
        <f t="shared" ref="Y19" si="20">IF(EXACT(A18,UPPER(A18)),"Elected","Excluded")</f>
        <v>Elected</v>
      </c>
      <c r="AM19" s="238">
        <f t="shared" si="1"/>
        <v>0</v>
      </c>
      <c r="AN19" t="s">
        <v>2665</v>
      </c>
      <c r="AO19" t="s">
        <v>2598</v>
      </c>
      <c r="AP19" s="242">
        <f t="shared" si="2"/>
        <v>0</v>
      </c>
      <c r="AQ19" s="238">
        <f t="shared" si="3"/>
        <v>0</v>
      </c>
      <c r="AR19" s="243">
        <f t="shared" si="0"/>
        <v>0</v>
      </c>
      <c r="AS19">
        <f t="shared" si="4"/>
        <v>0</v>
      </c>
      <c r="AT19" s="244">
        <f t="shared" si="5"/>
        <v>0</v>
      </c>
      <c r="AU19" s="245">
        <f t="shared" si="6"/>
        <v>0</v>
      </c>
      <c r="AV19" s="243">
        <f t="shared" si="7"/>
        <v>0</v>
      </c>
      <c r="AW19">
        <f t="shared" si="8"/>
        <v>0</v>
      </c>
      <c r="AX19" s="243">
        <f t="shared" si="9"/>
        <v>0</v>
      </c>
      <c r="AZ19">
        <f t="shared" si="10"/>
        <v>0</v>
      </c>
    </row>
    <row r="20" spans="1:52" x14ac:dyDescent="0.35">
      <c r="A20" s="291" t="s">
        <v>1346</v>
      </c>
      <c r="B20" s="291" t="s">
        <v>33</v>
      </c>
      <c r="C20" s="293">
        <v>1033</v>
      </c>
      <c r="D20" s="1">
        <v>0</v>
      </c>
      <c r="E20" s="1">
        <v>-89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X20" t="str">
        <f t="shared" ref="X20" si="21">LEFT(MID(A20,FIND("(",A20)+1,LEN(A20)),FIND(")",MID(A20,FIND("(",A20)+1,LEN(A20)))-1)</f>
        <v>FG</v>
      </c>
      <c r="Z20" t="str">
        <f t="shared" ref="Z20" si="22">Y21</f>
        <v>Elected</v>
      </c>
      <c r="AM20" s="238">
        <f t="shared" si="1"/>
        <v>0</v>
      </c>
      <c r="AN20" t="s">
        <v>2666</v>
      </c>
      <c r="AO20" t="s">
        <v>2584</v>
      </c>
      <c r="AP20" s="242">
        <f t="shared" si="2"/>
        <v>0</v>
      </c>
      <c r="AQ20" s="238">
        <f t="shared" si="3"/>
        <v>0</v>
      </c>
      <c r="AR20" s="243">
        <f t="shared" si="0"/>
        <v>0</v>
      </c>
      <c r="AS20">
        <f t="shared" si="4"/>
        <v>0</v>
      </c>
      <c r="AT20" s="244">
        <f t="shared" si="5"/>
        <v>0</v>
      </c>
      <c r="AU20" s="245">
        <f t="shared" si="6"/>
        <v>0</v>
      </c>
      <c r="AV20" s="243">
        <f t="shared" si="7"/>
        <v>0</v>
      </c>
      <c r="AW20">
        <f t="shared" si="8"/>
        <v>0</v>
      </c>
      <c r="AX20" s="243">
        <f t="shared" si="9"/>
        <v>0</v>
      </c>
      <c r="AZ20">
        <f t="shared" si="10"/>
        <v>0</v>
      </c>
    </row>
    <row r="21" spans="1:52" x14ac:dyDescent="0.35">
      <c r="A21" s="291" t="s">
        <v>0</v>
      </c>
      <c r="B21" s="291" t="s">
        <v>0</v>
      </c>
      <c r="C21" s="293">
        <v>1033</v>
      </c>
      <c r="D21" s="2">
        <v>1033</v>
      </c>
      <c r="E21" s="2">
        <v>944</v>
      </c>
      <c r="F21" s="2">
        <v>944</v>
      </c>
      <c r="G21" s="2">
        <v>944</v>
      </c>
      <c r="H21" s="2">
        <v>944</v>
      </c>
      <c r="I21" s="2">
        <v>944</v>
      </c>
      <c r="J21" s="2">
        <v>944</v>
      </c>
      <c r="Y21" t="str">
        <f t="shared" ref="Y21" si="23">IF(EXACT(A20,UPPER(A20)),"Elected","Excluded")</f>
        <v>Elected</v>
      </c>
      <c r="AM21" s="238">
        <f t="shared" si="1"/>
        <v>0</v>
      </c>
      <c r="AN21" t="s">
        <v>2667</v>
      </c>
      <c r="AO21" t="s">
        <v>2577</v>
      </c>
      <c r="AP21" s="242">
        <f t="shared" si="2"/>
        <v>0</v>
      </c>
      <c r="AQ21" s="238">
        <f t="shared" si="3"/>
        <v>0</v>
      </c>
      <c r="AR21" s="243">
        <f t="shared" si="0"/>
        <v>0</v>
      </c>
      <c r="AS21">
        <f t="shared" si="4"/>
        <v>0</v>
      </c>
      <c r="AT21" s="244">
        <f t="shared" si="5"/>
        <v>0</v>
      </c>
      <c r="AU21" s="245">
        <f t="shared" si="6"/>
        <v>0</v>
      </c>
      <c r="AV21" s="243">
        <f t="shared" si="7"/>
        <v>0</v>
      </c>
      <c r="AW21">
        <f t="shared" si="8"/>
        <v>0</v>
      </c>
      <c r="AX21" s="243">
        <f t="shared" si="9"/>
        <v>0</v>
      </c>
      <c r="AZ21">
        <f t="shared" si="10"/>
        <v>0</v>
      </c>
    </row>
    <row r="22" spans="1:52" x14ac:dyDescent="0.35">
      <c r="A22" s="291" t="s">
        <v>3173</v>
      </c>
      <c r="B22" s="291" t="s">
        <v>33</v>
      </c>
      <c r="C22" s="293">
        <v>329</v>
      </c>
      <c r="D22" s="1">
        <v>18</v>
      </c>
      <c r="E22" s="1">
        <v>9</v>
      </c>
      <c r="F22" s="1">
        <v>21</v>
      </c>
      <c r="G22" s="1">
        <v>-377</v>
      </c>
      <c r="H22" s="1">
        <v>0</v>
      </c>
      <c r="I22" s="1">
        <v>0</v>
      </c>
      <c r="J22" s="1">
        <v>0</v>
      </c>
      <c r="X22" t="str">
        <f t="shared" ref="X22" si="24">LEFT(MID(A22,FIND("(",A22)+1,LEN(A22)),FIND(")",MID(A22,FIND("(",A22)+1,LEN(A22)))-1)</f>
        <v>GRN</v>
      </c>
      <c r="Z22" t="str">
        <f t="shared" ref="Z22" si="25">Y23</f>
        <v>Excluded</v>
      </c>
      <c r="AM22" s="238">
        <f t="shared" si="1"/>
        <v>0</v>
      </c>
      <c r="AN22" t="s">
        <v>2670</v>
      </c>
      <c r="AO22" t="s">
        <v>2578</v>
      </c>
      <c r="AP22" s="242">
        <f t="shared" si="2"/>
        <v>0</v>
      </c>
      <c r="AQ22" s="238">
        <f t="shared" si="3"/>
        <v>0</v>
      </c>
      <c r="AR22" s="243">
        <f t="shared" si="0"/>
        <v>0</v>
      </c>
      <c r="AS22">
        <f t="shared" si="4"/>
        <v>0</v>
      </c>
      <c r="AT22" s="244">
        <f t="shared" si="5"/>
        <v>0</v>
      </c>
      <c r="AU22" s="245">
        <f t="shared" si="6"/>
        <v>0</v>
      </c>
      <c r="AV22" s="243">
        <f t="shared" si="7"/>
        <v>0</v>
      </c>
      <c r="AW22">
        <f t="shared" si="8"/>
        <v>0</v>
      </c>
      <c r="AX22" s="243">
        <f t="shared" si="9"/>
        <v>0</v>
      </c>
      <c r="AZ22">
        <f t="shared" si="10"/>
        <v>0</v>
      </c>
    </row>
    <row r="23" spans="1:52" x14ac:dyDescent="0.35">
      <c r="A23" s="291" t="s">
        <v>0</v>
      </c>
      <c r="B23" s="291" t="s">
        <v>0</v>
      </c>
      <c r="C23" s="293">
        <v>329</v>
      </c>
      <c r="D23" s="2">
        <v>347</v>
      </c>
      <c r="E23" s="2">
        <v>356</v>
      </c>
      <c r="F23" s="2">
        <v>377</v>
      </c>
      <c r="G23" s="2">
        <v>0</v>
      </c>
      <c r="H23" s="2">
        <v>0</v>
      </c>
      <c r="I23" s="2">
        <v>0</v>
      </c>
      <c r="J23" s="2">
        <v>0</v>
      </c>
      <c r="Y23" t="str">
        <f t="shared" ref="Y23" si="26">IF(EXACT(A22,UPPER(A22)),"Elected","Excluded")</f>
        <v>Excluded</v>
      </c>
      <c r="AM23" s="238">
        <f t="shared" si="1"/>
        <v>0</v>
      </c>
      <c r="AO23" t="s">
        <v>2581</v>
      </c>
      <c r="AP23" s="242">
        <f t="shared" si="2"/>
        <v>0</v>
      </c>
      <c r="AQ23" s="238">
        <f t="shared" si="3"/>
        <v>0</v>
      </c>
      <c r="AR23" s="243">
        <f t="shared" si="0"/>
        <v>0</v>
      </c>
      <c r="AS23">
        <f t="shared" si="4"/>
        <v>0</v>
      </c>
      <c r="AT23" s="244">
        <f t="shared" si="5"/>
        <v>0</v>
      </c>
      <c r="AU23" s="245">
        <f t="shared" si="6"/>
        <v>0</v>
      </c>
      <c r="AV23" s="243">
        <f t="shared" si="7"/>
        <v>0</v>
      </c>
      <c r="AW23">
        <f t="shared" si="8"/>
        <v>0</v>
      </c>
      <c r="AX23" s="243">
        <f t="shared" si="9"/>
        <v>0</v>
      </c>
      <c r="AZ23">
        <f t="shared" si="10"/>
        <v>0</v>
      </c>
    </row>
    <row r="24" spans="1:52" x14ac:dyDescent="0.35">
      <c r="A24" s="291" t="s">
        <v>1347</v>
      </c>
      <c r="B24" s="291" t="s">
        <v>33</v>
      </c>
      <c r="C24" s="293">
        <v>1434</v>
      </c>
      <c r="D24" s="1">
        <v>-490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X24" t="str">
        <f t="shared" ref="X24" si="27">LEFT(MID(A24,FIND("(",A24)+1,LEN(A24)),FIND(")",MID(A24,FIND("(",A24)+1,LEN(A24)))-1)</f>
        <v>FF</v>
      </c>
      <c r="Z24" t="str">
        <f t="shared" ref="Z24" si="28">Y25</f>
        <v>Elected</v>
      </c>
      <c r="AM24" s="238">
        <f t="shared" si="1"/>
        <v>0</v>
      </c>
      <c r="AN24" t="s">
        <v>3077</v>
      </c>
      <c r="AO24" t="s">
        <v>2579</v>
      </c>
      <c r="AP24" s="242">
        <f t="shared" si="2"/>
        <v>0</v>
      </c>
      <c r="AQ24" s="238">
        <f t="shared" si="3"/>
        <v>0</v>
      </c>
      <c r="AR24" s="243">
        <f t="shared" si="0"/>
        <v>0</v>
      </c>
      <c r="AS24">
        <f t="shared" si="4"/>
        <v>0</v>
      </c>
      <c r="AT24" s="244">
        <f t="shared" si="5"/>
        <v>0</v>
      </c>
      <c r="AU24" s="245">
        <f t="shared" si="6"/>
        <v>0</v>
      </c>
      <c r="AV24" s="243">
        <f t="shared" si="7"/>
        <v>0</v>
      </c>
      <c r="AW24">
        <f t="shared" si="8"/>
        <v>0</v>
      </c>
      <c r="AX24" s="243">
        <f t="shared" si="9"/>
        <v>0</v>
      </c>
      <c r="AZ24">
        <f t="shared" si="10"/>
        <v>0</v>
      </c>
    </row>
    <row r="25" spans="1:52" x14ac:dyDescent="0.35">
      <c r="A25" s="291" t="s">
        <v>0</v>
      </c>
      <c r="B25" s="291" t="s">
        <v>0</v>
      </c>
      <c r="C25" s="293">
        <v>1434</v>
      </c>
      <c r="D25" s="2">
        <v>944</v>
      </c>
      <c r="E25" s="2">
        <v>944</v>
      </c>
      <c r="F25" s="2">
        <v>944</v>
      </c>
      <c r="G25" s="2">
        <v>944</v>
      </c>
      <c r="H25" s="2">
        <v>944</v>
      </c>
      <c r="I25" s="2">
        <v>944</v>
      </c>
      <c r="J25" s="2">
        <v>944</v>
      </c>
      <c r="Y25" t="str">
        <f t="shared" ref="Y25" si="29">IF(EXACT(A24,UPPER(A24)),"Elected","Excluded")</f>
        <v>Elected</v>
      </c>
      <c r="AM25" s="238">
        <f t="shared" si="1"/>
        <v>0</v>
      </c>
      <c r="AN25" t="s">
        <v>2690</v>
      </c>
      <c r="AO25" t="s">
        <v>2585</v>
      </c>
      <c r="AP25" s="242">
        <f t="shared" si="2"/>
        <v>0</v>
      </c>
      <c r="AQ25" s="238">
        <f t="shared" si="3"/>
        <v>0</v>
      </c>
      <c r="AR25" s="243">
        <f t="shared" si="0"/>
        <v>0</v>
      </c>
      <c r="AS25">
        <f t="shared" si="4"/>
        <v>0</v>
      </c>
      <c r="AT25" s="244">
        <f t="shared" si="5"/>
        <v>0</v>
      </c>
      <c r="AU25" s="245">
        <f t="shared" si="6"/>
        <v>0</v>
      </c>
      <c r="AV25" s="243">
        <f t="shared" si="7"/>
        <v>0</v>
      </c>
      <c r="AW25">
        <f t="shared" si="8"/>
        <v>0</v>
      </c>
      <c r="AX25" s="243">
        <f t="shared" si="9"/>
        <v>0</v>
      </c>
      <c r="AZ25">
        <f t="shared" si="10"/>
        <v>0</v>
      </c>
    </row>
    <row r="26" spans="1:52" x14ac:dyDescent="0.35">
      <c r="A26" s="291" t="s">
        <v>1348</v>
      </c>
      <c r="B26" s="291" t="s">
        <v>33</v>
      </c>
      <c r="C26" s="293">
        <v>586</v>
      </c>
      <c r="D26" s="1">
        <v>182</v>
      </c>
      <c r="E26" s="1">
        <v>8</v>
      </c>
      <c r="F26" s="1">
        <v>12</v>
      </c>
      <c r="G26" s="1">
        <v>66</v>
      </c>
      <c r="H26" s="1">
        <v>8</v>
      </c>
      <c r="I26" s="1">
        <v>122</v>
      </c>
      <c r="J26" s="1">
        <v>-40</v>
      </c>
      <c r="X26" t="str">
        <f t="shared" ref="X26" si="30">LEFT(MID(A26,FIND("(",A26)+1,LEN(A26)),FIND(")",MID(A26,FIND("(",A26)+1,LEN(A26)))-1)</f>
        <v>FF</v>
      </c>
      <c r="Z26" t="str">
        <f t="shared" ref="Z26" si="31">Y27</f>
        <v>Elected</v>
      </c>
      <c r="AM26" s="238">
        <f t="shared" si="1"/>
        <v>0</v>
      </c>
      <c r="AO26" t="s">
        <v>2591</v>
      </c>
      <c r="AP26" s="242">
        <f t="shared" si="2"/>
        <v>0</v>
      </c>
      <c r="AQ26" s="238">
        <f t="shared" si="3"/>
        <v>0</v>
      </c>
      <c r="AR26" s="243">
        <f t="shared" si="0"/>
        <v>0</v>
      </c>
      <c r="AS26">
        <f t="shared" si="4"/>
        <v>0</v>
      </c>
      <c r="AT26" s="244">
        <f t="shared" si="5"/>
        <v>0</v>
      </c>
      <c r="AU26" s="245">
        <f t="shared" si="6"/>
        <v>0</v>
      </c>
      <c r="AV26" s="243">
        <f t="shared" si="7"/>
        <v>0</v>
      </c>
      <c r="AW26">
        <f t="shared" si="8"/>
        <v>0</v>
      </c>
      <c r="AX26" s="243">
        <f t="shared" si="9"/>
        <v>0</v>
      </c>
      <c r="AZ26">
        <f t="shared" si="10"/>
        <v>0</v>
      </c>
    </row>
    <row r="27" spans="1:52" x14ac:dyDescent="0.35">
      <c r="A27" s="291" t="s">
        <v>0</v>
      </c>
      <c r="B27" s="291" t="s">
        <v>0</v>
      </c>
      <c r="C27" s="293">
        <v>586</v>
      </c>
      <c r="D27" s="2">
        <v>768</v>
      </c>
      <c r="E27" s="2">
        <v>776</v>
      </c>
      <c r="F27" s="2">
        <v>788</v>
      </c>
      <c r="G27" s="2">
        <v>854</v>
      </c>
      <c r="H27" s="2">
        <v>862</v>
      </c>
      <c r="I27" s="2">
        <v>984</v>
      </c>
      <c r="J27" s="2">
        <v>944</v>
      </c>
      <c r="Y27" t="str">
        <f t="shared" ref="Y27" si="32">IF(EXACT(A26,UPPER(A26)),"Elected","Excluded")</f>
        <v>Elected</v>
      </c>
      <c r="AM27" s="238">
        <f t="shared" si="1"/>
        <v>0</v>
      </c>
      <c r="AN27" t="s">
        <v>2664</v>
      </c>
      <c r="AO27" t="s">
        <v>2586</v>
      </c>
      <c r="AP27" s="242">
        <f t="shared" si="2"/>
        <v>0</v>
      </c>
      <c r="AQ27" s="238">
        <f t="shared" si="3"/>
        <v>0</v>
      </c>
      <c r="AR27" s="243">
        <f t="shared" si="0"/>
        <v>0</v>
      </c>
      <c r="AS27">
        <f t="shared" si="4"/>
        <v>0</v>
      </c>
      <c r="AT27" s="244">
        <f t="shared" si="5"/>
        <v>0</v>
      </c>
      <c r="AU27" s="245">
        <f t="shared" si="6"/>
        <v>0</v>
      </c>
      <c r="AV27" s="243">
        <f t="shared" si="7"/>
        <v>0</v>
      </c>
      <c r="AW27">
        <f t="shared" si="8"/>
        <v>0</v>
      </c>
      <c r="AX27" s="243">
        <f t="shared" si="9"/>
        <v>0</v>
      </c>
      <c r="AZ27">
        <f t="shared" si="10"/>
        <v>0</v>
      </c>
    </row>
    <row r="28" spans="1:52" x14ac:dyDescent="0.35">
      <c r="A28" s="291" t="s">
        <v>1349</v>
      </c>
      <c r="B28" s="291" t="s">
        <v>31</v>
      </c>
      <c r="C28" s="293">
        <v>725</v>
      </c>
      <c r="D28" s="1">
        <v>98</v>
      </c>
      <c r="E28" s="1">
        <v>17</v>
      </c>
      <c r="F28" s="1">
        <v>17</v>
      </c>
      <c r="G28" s="1">
        <v>55</v>
      </c>
      <c r="H28" s="1">
        <v>5</v>
      </c>
      <c r="I28" s="1">
        <v>44</v>
      </c>
      <c r="J28" s="1">
        <v>0</v>
      </c>
      <c r="X28" t="str">
        <f t="shared" ref="X28" si="33">LEFT(MID(A28,FIND("(",A28)+1,LEN(A28)),FIND(")",MID(A28,FIND("(",A28)+1,LEN(A28)))-1)</f>
        <v>FG</v>
      </c>
      <c r="Z28" t="str">
        <f t="shared" ref="Z28" si="34">Y29</f>
        <v>Elected</v>
      </c>
      <c r="AM28" s="238">
        <f t="shared" si="1"/>
        <v>0</v>
      </c>
      <c r="AN28" t="s">
        <v>2669</v>
      </c>
      <c r="AO28" t="s">
        <v>2587</v>
      </c>
      <c r="AP28" s="242">
        <f>AQ28+AU28</f>
        <v>0</v>
      </c>
      <c r="AQ28" s="238">
        <f t="shared" si="3"/>
        <v>0</v>
      </c>
      <c r="AR28" s="243">
        <f t="shared" si="0"/>
        <v>0</v>
      </c>
      <c r="AS28">
        <f t="shared" si="4"/>
        <v>0</v>
      </c>
      <c r="AT28" s="244">
        <f t="shared" si="5"/>
        <v>0</v>
      </c>
      <c r="AU28" s="245">
        <f t="shared" si="6"/>
        <v>0</v>
      </c>
      <c r="AV28" s="243">
        <f t="shared" si="7"/>
        <v>0</v>
      </c>
      <c r="AW28">
        <f t="shared" si="8"/>
        <v>0</v>
      </c>
      <c r="AX28" s="243">
        <f t="shared" si="9"/>
        <v>0</v>
      </c>
      <c r="AZ28">
        <f t="shared" si="10"/>
        <v>0</v>
      </c>
    </row>
    <row r="29" spans="1:52" x14ac:dyDescent="0.35">
      <c r="A29" s="291" t="s">
        <v>0</v>
      </c>
      <c r="B29" s="291" t="s">
        <v>0</v>
      </c>
      <c r="C29" s="293">
        <v>725</v>
      </c>
      <c r="D29" s="2">
        <v>823</v>
      </c>
      <c r="E29" s="2">
        <v>840</v>
      </c>
      <c r="F29" s="2">
        <v>857</v>
      </c>
      <c r="G29" s="2">
        <v>912</v>
      </c>
      <c r="H29" s="2">
        <v>917</v>
      </c>
      <c r="I29" s="2">
        <v>961</v>
      </c>
      <c r="J29" s="2">
        <v>961</v>
      </c>
      <c r="Y29" t="str">
        <f t="shared" ref="Y29" si="35">IF(EXACT(A28,UPPER(A28)),"Elected","Excluded")</f>
        <v>Elected</v>
      </c>
      <c r="AM29" s="238">
        <f t="shared" si="1"/>
        <v>0</v>
      </c>
      <c r="AN29" t="s">
        <v>2931</v>
      </c>
      <c r="AO29" t="s">
        <v>2580</v>
      </c>
      <c r="AP29" s="242">
        <f t="shared" ref="AP29:AP34" si="36">AQ29+AU29</f>
        <v>0</v>
      </c>
      <c r="AQ29" s="238">
        <f t="shared" si="3"/>
        <v>0</v>
      </c>
      <c r="AR29" s="243">
        <f t="shared" si="0"/>
        <v>0</v>
      </c>
      <c r="AS29">
        <f t="shared" si="4"/>
        <v>0</v>
      </c>
      <c r="AT29" s="244">
        <f t="shared" si="5"/>
        <v>0</v>
      </c>
      <c r="AU29" s="245">
        <f t="shared" si="6"/>
        <v>0</v>
      </c>
      <c r="AV29" s="243">
        <f t="shared" si="7"/>
        <v>0</v>
      </c>
      <c r="AW29">
        <f t="shared" si="8"/>
        <v>0</v>
      </c>
      <c r="AX29" s="243">
        <f t="shared" si="9"/>
        <v>0</v>
      </c>
      <c r="AZ29">
        <f t="shared" si="10"/>
        <v>0</v>
      </c>
    </row>
    <row r="30" spans="1:52" x14ac:dyDescent="0.35">
      <c r="A30" s="291" t="s">
        <v>3177</v>
      </c>
      <c r="B30" s="291" t="s">
        <v>33</v>
      </c>
      <c r="C30" s="293">
        <v>432</v>
      </c>
      <c r="D30" s="1">
        <v>12</v>
      </c>
      <c r="E30" s="1">
        <v>15</v>
      </c>
      <c r="F30" s="1">
        <v>58</v>
      </c>
      <c r="G30" s="1">
        <v>44</v>
      </c>
      <c r="H30" s="1">
        <v>15</v>
      </c>
      <c r="I30" s="1">
        <v>-576</v>
      </c>
      <c r="J30" s="1">
        <v>0</v>
      </c>
      <c r="X30" t="str">
        <f t="shared" ref="X30" si="37">LEFT(MID(A30,FIND("(",A30)+1,LEN(A30)),FIND(")",MID(A30,FIND("(",A30)+1,LEN(A30)))-1)</f>
        <v>NON-P</v>
      </c>
      <c r="Z30" t="str">
        <f t="shared" ref="Z30" si="38">Y31</f>
        <v>Excluded</v>
      </c>
      <c r="AM30" s="238">
        <f t="shared" si="1"/>
        <v>0</v>
      </c>
      <c r="AO30" t="s">
        <v>2592</v>
      </c>
      <c r="AP30" s="242">
        <f t="shared" si="36"/>
        <v>0</v>
      </c>
      <c r="AQ30" s="238">
        <f t="shared" si="3"/>
        <v>0</v>
      </c>
      <c r="AR30" s="243">
        <f t="shared" si="0"/>
        <v>0</v>
      </c>
      <c r="AS30">
        <f t="shared" si="4"/>
        <v>0</v>
      </c>
      <c r="AT30" s="244">
        <f t="shared" si="5"/>
        <v>0</v>
      </c>
      <c r="AU30" s="245">
        <f t="shared" si="6"/>
        <v>0</v>
      </c>
      <c r="AV30" s="243">
        <f t="shared" si="7"/>
        <v>0</v>
      </c>
      <c r="AW30">
        <f t="shared" si="8"/>
        <v>0</v>
      </c>
      <c r="AX30" s="243">
        <f t="shared" si="9"/>
        <v>0</v>
      </c>
      <c r="AZ30">
        <f t="shared" si="10"/>
        <v>0</v>
      </c>
    </row>
    <row r="31" spans="1:52" x14ac:dyDescent="0.35">
      <c r="A31" s="291" t="s">
        <v>0</v>
      </c>
      <c r="B31" s="291" t="s">
        <v>0</v>
      </c>
      <c r="C31" s="293">
        <v>432</v>
      </c>
      <c r="D31" s="2">
        <v>444</v>
      </c>
      <c r="E31" s="2">
        <v>459</v>
      </c>
      <c r="F31" s="2">
        <v>517</v>
      </c>
      <c r="G31" s="2">
        <v>561</v>
      </c>
      <c r="H31" s="2">
        <v>576</v>
      </c>
      <c r="I31" s="2">
        <v>0</v>
      </c>
      <c r="J31" s="2">
        <v>0</v>
      </c>
      <c r="Y31" t="str">
        <f t="shared" ref="Y31" si="39">IF(EXACT(A30,UPPER(A30)),"Elected","Excluded")</f>
        <v>Excluded</v>
      </c>
      <c r="AM31" s="238">
        <f t="shared" si="1"/>
        <v>0</v>
      </c>
      <c r="AN31" t="s">
        <v>2809</v>
      </c>
      <c r="AO31" t="s">
        <v>2597</v>
      </c>
      <c r="AP31" s="242">
        <f t="shared" si="36"/>
        <v>0</v>
      </c>
      <c r="AQ31" s="238">
        <f t="shared" si="3"/>
        <v>0</v>
      </c>
      <c r="AR31" s="243">
        <f t="shared" si="0"/>
        <v>0</v>
      </c>
      <c r="AS31">
        <f t="shared" si="4"/>
        <v>0</v>
      </c>
      <c r="AT31" s="244">
        <f t="shared" si="5"/>
        <v>0</v>
      </c>
      <c r="AU31" s="245">
        <f t="shared" si="6"/>
        <v>0</v>
      </c>
      <c r="AV31" s="243">
        <f t="shared" si="7"/>
        <v>0</v>
      </c>
      <c r="AW31">
        <f t="shared" si="8"/>
        <v>0</v>
      </c>
      <c r="AX31" s="243">
        <f t="shared" si="9"/>
        <v>0</v>
      </c>
      <c r="AZ31">
        <f t="shared" si="10"/>
        <v>0</v>
      </c>
    </row>
    <row r="32" spans="1:52" x14ac:dyDescent="0.35">
      <c r="A32" s="291" t="s">
        <v>47</v>
      </c>
      <c r="B32" s="291" t="s">
        <v>0</v>
      </c>
      <c r="C32" s="292">
        <v>0</v>
      </c>
      <c r="D32" s="1">
        <f>(D10+D12+D14+D16+D18+D20+D22+D24+D26+D28+D30)*(-1)</f>
        <v>0</v>
      </c>
      <c r="E32" s="1">
        <f t="shared" ref="E32:J32" si="40">(E10+E12+E14+E16+E18+E20+E22+E24+E26+E28+E30)*(-1)</f>
        <v>0</v>
      </c>
      <c r="F32" s="1">
        <f t="shared" si="40"/>
        <v>30</v>
      </c>
      <c r="G32" s="1">
        <f t="shared" si="40"/>
        <v>62</v>
      </c>
      <c r="H32" s="1">
        <f t="shared" si="40"/>
        <v>5</v>
      </c>
      <c r="I32" s="1">
        <f t="shared" si="40"/>
        <v>326</v>
      </c>
      <c r="J32" s="1">
        <f t="shared" si="40"/>
        <v>7</v>
      </c>
      <c r="AM32" s="238">
        <f t="shared" si="1"/>
        <v>0</v>
      </c>
      <c r="AN32" t="s">
        <v>2668</v>
      </c>
      <c r="AO32" t="s">
        <v>2588</v>
      </c>
      <c r="AP32" s="242">
        <f t="shared" si="36"/>
        <v>0</v>
      </c>
      <c r="AQ32" s="238">
        <f t="shared" si="3"/>
        <v>0</v>
      </c>
      <c r="AR32" s="243">
        <f t="shared" si="0"/>
        <v>0</v>
      </c>
      <c r="AS32">
        <f t="shared" si="4"/>
        <v>0</v>
      </c>
      <c r="AT32" s="244">
        <f t="shared" si="5"/>
        <v>0</v>
      </c>
      <c r="AU32" s="245">
        <f t="shared" si="6"/>
        <v>0</v>
      </c>
      <c r="AV32" s="243">
        <f t="shared" si="7"/>
        <v>0</v>
      </c>
      <c r="AW32">
        <f t="shared" si="8"/>
        <v>0</v>
      </c>
      <c r="AX32" s="243">
        <f t="shared" si="9"/>
        <v>0</v>
      </c>
      <c r="AZ32">
        <f t="shared" si="10"/>
        <v>0</v>
      </c>
    </row>
    <row r="33" spans="1:52" x14ac:dyDescent="0.35">
      <c r="A33" s="291" t="s">
        <v>0</v>
      </c>
      <c r="B33" s="291" t="s">
        <v>0</v>
      </c>
      <c r="C33" s="293">
        <v>0</v>
      </c>
      <c r="D33" s="2">
        <v>0</v>
      </c>
      <c r="E33" s="2">
        <v>0</v>
      </c>
      <c r="F33" s="2">
        <v>30</v>
      </c>
      <c r="G33" s="2">
        <v>92</v>
      </c>
      <c r="H33" s="2">
        <v>97</v>
      </c>
      <c r="I33" s="2">
        <v>423</v>
      </c>
      <c r="J33" s="2">
        <v>430</v>
      </c>
      <c r="AM33" s="238">
        <f t="shared" si="1"/>
        <v>0</v>
      </c>
      <c r="AN33" t="s">
        <v>2692</v>
      </c>
      <c r="AO33" t="s">
        <v>2589</v>
      </c>
      <c r="AP33" s="242">
        <f t="shared" si="36"/>
        <v>0</v>
      </c>
      <c r="AQ33" s="238">
        <f t="shared" si="3"/>
        <v>0</v>
      </c>
      <c r="AR33" s="243">
        <f t="shared" si="0"/>
        <v>0</v>
      </c>
      <c r="AS33">
        <f t="shared" si="4"/>
        <v>0</v>
      </c>
      <c r="AT33" s="244">
        <f t="shared" si="5"/>
        <v>0</v>
      </c>
      <c r="AU33" s="245">
        <f t="shared" si="6"/>
        <v>0</v>
      </c>
      <c r="AV33" s="243">
        <f t="shared" si="7"/>
        <v>0</v>
      </c>
      <c r="AW33">
        <f t="shared" si="8"/>
        <v>0</v>
      </c>
      <c r="AX33" s="243">
        <f t="shared" si="9"/>
        <v>0</v>
      </c>
      <c r="AZ33">
        <f t="shared" si="10"/>
        <v>0</v>
      </c>
    </row>
    <row r="34" spans="1:52" x14ac:dyDescent="0.35">
      <c r="A34" t="s">
        <v>48</v>
      </c>
      <c r="B34" t="s">
        <v>0</v>
      </c>
      <c r="C34" s="2">
        <v>6604</v>
      </c>
      <c r="D34" s="2">
        <v>6604</v>
      </c>
      <c r="E34" s="2">
        <v>6604</v>
      </c>
      <c r="F34" s="2">
        <v>6604</v>
      </c>
      <c r="G34" s="2">
        <v>6604</v>
      </c>
      <c r="H34" s="2">
        <v>6604</v>
      </c>
      <c r="I34" s="2">
        <v>6604</v>
      </c>
      <c r="J34" s="2">
        <v>6604</v>
      </c>
      <c r="AM34" s="238">
        <f t="shared" si="1"/>
        <v>4970</v>
      </c>
      <c r="AN34" t="s">
        <v>2672</v>
      </c>
      <c r="AO34" t="s">
        <v>2530</v>
      </c>
      <c r="AP34" s="242">
        <f t="shared" si="36"/>
        <v>10</v>
      </c>
      <c r="AQ34" s="238">
        <f t="shared" si="3"/>
        <v>1</v>
      </c>
      <c r="AR34" s="243">
        <f t="shared" si="0"/>
        <v>0.1</v>
      </c>
      <c r="AS34">
        <f t="shared" si="4"/>
        <v>0</v>
      </c>
      <c r="AT34" s="244">
        <f t="shared" si="5"/>
        <v>0</v>
      </c>
      <c r="AU34" s="245">
        <f t="shared" si="6"/>
        <v>9</v>
      </c>
      <c r="AV34" s="243">
        <f t="shared" si="7"/>
        <v>0.9</v>
      </c>
      <c r="AW34">
        <f t="shared" si="8"/>
        <v>5</v>
      </c>
      <c r="AX34" s="243">
        <f t="shared" si="9"/>
        <v>0.5</v>
      </c>
      <c r="AZ34">
        <f t="shared" si="10"/>
        <v>5</v>
      </c>
    </row>
    <row r="35" spans="1:52" x14ac:dyDescent="0.35">
      <c r="AM35" s="238">
        <f>SUM(AM8:AM34)</f>
        <v>18716</v>
      </c>
      <c r="AN35" s="238"/>
      <c r="AP35" s="242">
        <f>SUM(AP8:AP34)</f>
        <v>35</v>
      </c>
      <c r="AQ35" s="238">
        <f>SUM(AQ8:AQ34)</f>
        <v>13</v>
      </c>
      <c r="AS35">
        <f>SUM(AS8:AS34)</f>
        <v>4</v>
      </c>
      <c r="AU35" s="245">
        <f>SUM(AU8:AU34)</f>
        <v>22</v>
      </c>
      <c r="AW35">
        <f>SUM(AW8:AW34)</f>
        <v>14</v>
      </c>
      <c r="AZ35">
        <f t="shared" si="10"/>
        <v>18</v>
      </c>
    </row>
    <row r="36" spans="1:52" ht="15" thickBot="1" x14ac:dyDescent="0.4"/>
    <row r="37" spans="1:52" x14ac:dyDescent="0.35">
      <c r="AO37" s="246" t="s">
        <v>2673</v>
      </c>
      <c r="AP37" s="247"/>
      <c r="AQ37" s="248">
        <f>AQ35+AU35</f>
        <v>35</v>
      </c>
      <c r="AR37" s="247" t="s">
        <v>2674</v>
      </c>
      <c r="AS37" s="249"/>
      <c r="AT37" s="249"/>
      <c r="AU37" s="246" t="s">
        <v>2675</v>
      </c>
      <c r="AV37" s="247" t="s">
        <v>2676</v>
      </c>
      <c r="AW37" s="250">
        <f>AW35</f>
        <v>14</v>
      </c>
    </row>
    <row r="38" spans="1:52" ht="15" thickBot="1" x14ac:dyDescent="0.4">
      <c r="A38" t="s">
        <v>0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AO38" s="251" t="s">
        <v>2677</v>
      </c>
      <c r="AP38" s="252" t="e">
        <f>LEFT(MID(#REF!,FIND("(",#REF!)+1,LEN(#REF!)),FIND(")",MID(#REF!,FIND("(",#REF!)+1,LEN(#REF!)))-1)</f>
        <v>#REF!</v>
      </c>
      <c r="AQ38" s="252">
        <f>BW8</f>
        <v>0</v>
      </c>
      <c r="AR38" s="252" t="s">
        <v>2678</v>
      </c>
      <c r="AS38" s="253"/>
      <c r="AT38" s="253"/>
      <c r="AU38" s="254"/>
      <c r="AV38" s="241" t="s">
        <v>2679</v>
      </c>
      <c r="AW38" s="255">
        <f>AS35</f>
        <v>4</v>
      </c>
    </row>
    <row r="39" spans="1:52" ht="15" thickBot="1" x14ac:dyDescent="0.4">
      <c r="A39" t="s">
        <v>0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AU39" s="251"/>
      <c r="AV39" s="252" t="s">
        <v>2680</v>
      </c>
      <c r="AW39" s="256">
        <f>SUM(AW37:AW38)</f>
        <v>18</v>
      </c>
    </row>
    <row r="40" spans="1:52" x14ac:dyDescent="0.35">
      <c r="A40" t="s">
        <v>0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</row>
    <row r="41" spans="1:52" x14ac:dyDescent="0.35">
      <c r="A41" t="s">
        <v>0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</row>
    <row r="42" spans="1:52" x14ac:dyDescent="0.35">
      <c r="A42" t="s">
        <v>0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</row>
    <row r="43" spans="1:52" x14ac:dyDescent="0.35">
      <c r="A43" t="s">
        <v>0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</row>
    <row r="44" spans="1:52" x14ac:dyDescent="0.35">
      <c r="A44" t="s">
        <v>0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</row>
    <row r="45" spans="1:52" x14ac:dyDescent="0.35">
      <c r="A45" s="291" t="s">
        <v>107</v>
      </c>
      <c r="B45" s="291" t="s">
        <v>2</v>
      </c>
      <c r="C45" s="291" t="s">
        <v>3</v>
      </c>
      <c r="D45" t="s">
        <v>4</v>
      </c>
      <c r="E45" t="s">
        <v>5</v>
      </c>
      <c r="F45" t="s">
        <v>6</v>
      </c>
      <c r="G45" t="s">
        <v>7</v>
      </c>
      <c r="H45" t="s">
        <v>8</v>
      </c>
      <c r="I45" t="s">
        <v>9</v>
      </c>
    </row>
    <row r="46" spans="1:52" x14ac:dyDescent="0.35">
      <c r="A46" s="291" t="s">
        <v>0</v>
      </c>
      <c r="B46" s="291" t="s">
        <v>0</v>
      </c>
      <c r="C46" s="291" t="s">
        <v>17</v>
      </c>
      <c r="D46" t="s">
        <v>1350</v>
      </c>
      <c r="E46" t="s">
        <v>1351</v>
      </c>
      <c r="F46" t="s">
        <v>1352</v>
      </c>
      <c r="G46" t="s">
        <v>3677</v>
      </c>
      <c r="H46" t="s">
        <v>3678</v>
      </c>
      <c r="I46" t="s">
        <v>1353</v>
      </c>
      <c r="AB46" t="s">
        <v>2526</v>
      </c>
      <c r="AC46" t="s">
        <v>2525</v>
      </c>
      <c r="AD46" t="s">
        <v>2524</v>
      </c>
      <c r="AE46" t="s">
        <v>2523</v>
      </c>
      <c r="AF46" t="s">
        <v>759</v>
      </c>
      <c r="AG46" t="s">
        <v>2522</v>
      </c>
      <c r="AH46" t="s">
        <v>2521</v>
      </c>
      <c r="AI46" t="s">
        <v>2520</v>
      </c>
      <c r="AJ46" t="s">
        <v>2519</v>
      </c>
      <c r="AK46" t="s">
        <v>2518</v>
      </c>
    </row>
    <row r="47" spans="1:52" x14ac:dyDescent="0.35">
      <c r="A47" s="291" t="s">
        <v>1354</v>
      </c>
      <c r="B47" s="291" t="s">
        <v>33</v>
      </c>
      <c r="C47" s="293">
        <v>696</v>
      </c>
      <c r="D47" s="1">
        <v>6</v>
      </c>
      <c r="E47" s="1">
        <v>19</v>
      </c>
      <c r="F47" s="1">
        <v>18</v>
      </c>
      <c r="G47" s="1">
        <v>11</v>
      </c>
      <c r="H47" s="1">
        <v>3</v>
      </c>
      <c r="I47" s="1">
        <v>47</v>
      </c>
      <c r="X47" t="str">
        <f>LEFT(MID(A47,FIND("(",A47)+1,LEN(A47)),FIND(")",MID(A47,FIND("(",A47)+1,LEN(A47)))-1)</f>
        <v>FF</v>
      </c>
      <c r="Z47" t="str">
        <f>Y48</f>
        <v>Elected</v>
      </c>
      <c r="AB47">
        <v>6</v>
      </c>
      <c r="AC47" s="238">
        <v>9294</v>
      </c>
      <c r="AD47" s="238">
        <f>AH47+AF47</f>
        <v>5840</v>
      </c>
      <c r="AE47" s="227">
        <f>SUM(AD47/AC47*100)</f>
        <v>62.836238433397895</v>
      </c>
      <c r="AF47">
        <v>74</v>
      </c>
      <c r="AG47" s="227">
        <f>SUM(AF47/AC47*100)</f>
        <v>0.79621261028620605</v>
      </c>
      <c r="AH47" s="238">
        <v>5766</v>
      </c>
      <c r="AI47">
        <v>12</v>
      </c>
      <c r="AJ47">
        <v>4</v>
      </c>
      <c r="AK47" s="227">
        <f>SUM(AJ47/AI47*100)</f>
        <v>33.333333333333329</v>
      </c>
    </row>
    <row r="48" spans="1:52" x14ac:dyDescent="0.35">
      <c r="A48" s="291" t="s">
        <v>0</v>
      </c>
      <c r="B48" s="291" t="s">
        <v>0</v>
      </c>
      <c r="C48" s="293">
        <v>696</v>
      </c>
      <c r="D48" s="2">
        <v>702</v>
      </c>
      <c r="E48" s="2">
        <v>721</v>
      </c>
      <c r="F48" s="2">
        <v>739</v>
      </c>
      <c r="G48" s="2">
        <v>750</v>
      </c>
      <c r="H48" s="2">
        <v>753</v>
      </c>
      <c r="I48" s="2">
        <v>800</v>
      </c>
      <c r="Y48" t="str">
        <f>IF(EXACT(A47,UPPER(A47)),"Elected","Excluded")</f>
        <v>Elected</v>
      </c>
    </row>
    <row r="49" spans="1:30" x14ac:dyDescent="0.35">
      <c r="A49" s="291" t="s">
        <v>1355</v>
      </c>
      <c r="B49" s="291" t="s">
        <v>33</v>
      </c>
      <c r="C49" s="293">
        <v>535</v>
      </c>
      <c r="D49" s="1">
        <v>3</v>
      </c>
      <c r="E49" s="1">
        <v>6</v>
      </c>
      <c r="F49" s="1">
        <v>56</v>
      </c>
      <c r="G49" s="1">
        <v>8</v>
      </c>
      <c r="H49" s="1">
        <v>3</v>
      </c>
      <c r="I49" s="1">
        <v>230</v>
      </c>
      <c r="X49" t="str">
        <f t="shared" ref="X49" si="41">LEFT(MID(A49,FIND("(",A49)+1,LEN(A49)),FIND(")",MID(A49,FIND("(",A49)+1,LEN(A49)))-1)</f>
        <v>SF</v>
      </c>
      <c r="Z49" t="str">
        <f>Y50</f>
        <v>Elected</v>
      </c>
      <c r="AC49" t="s">
        <v>3692</v>
      </c>
      <c r="AD49" t="s">
        <v>3693</v>
      </c>
    </row>
    <row r="50" spans="1:30" x14ac:dyDescent="0.35">
      <c r="A50" s="291" t="s">
        <v>0</v>
      </c>
      <c r="B50" s="291" t="s">
        <v>0</v>
      </c>
      <c r="C50" s="293">
        <v>535</v>
      </c>
      <c r="D50" s="2">
        <v>538</v>
      </c>
      <c r="E50" s="2">
        <v>544</v>
      </c>
      <c r="F50" s="2">
        <v>600</v>
      </c>
      <c r="G50" s="2">
        <v>608</v>
      </c>
      <c r="H50" s="2">
        <v>611</v>
      </c>
      <c r="I50" s="2">
        <v>841</v>
      </c>
      <c r="Y50" t="str">
        <f t="shared" ref="Y50" si="42">IF(EXACT(A49,UPPER(A49)),"Elected","Excluded")</f>
        <v>Elected</v>
      </c>
      <c r="AC50">
        <v>3</v>
      </c>
      <c r="AD50">
        <v>3</v>
      </c>
    </row>
    <row r="51" spans="1:30" x14ac:dyDescent="0.35">
      <c r="A51" s="291" t="s">
        <v>3178</v>
      </c>
      <c r="B51" s="291" t="s">
        <v>31</v>
      </c>
      <c r="C51" s="293">
        <v>240</v>
      </c>
      <c r="D51" s="1">
        <v>2</v>
      </c>
      <c r="E51" s="1">
        <v>10</v>
      </c>
      <c r="F51" s="1">
        <v>-252</v>
      </c>
      <c r="G51" s="1">
        <v>0</v>
      </c>
      <c r="H51" s="1">
        <v>0</v>
      </c>
      <c r="I51" s="1">
        <v>0</v>
      </c>
      <c r="X51" t="str">
        <f t="shared" ref="X51" si="43">LEFT(MID(A51,FIND("(",A51)+1,LEN(A51)),FIND(")",MID(A51,FIND("(",A51)+1,LEN(A51)))-1)</f>
        <v>NON-P</v>
      </c>
      <c r="Z51" t="str">
        <f t="shared" ref="Z51" si="44">Y52</f>
        <v>Excluded</v>
      </c>
    </row>
    <row r="52" spans="1:30" x14ac:dyDescent="0.35">
      <c r="A52" s="291" t="s">
        <v>0</v>
      </c>
      <c r="B52" s="291" t="s">
        <v>0</v>
      </c>
      <c r="C52" s="293">
        <v>240</v>
      </c>
      <c r="D52" s="2">
        <v>242</v>
      </c>
      <c r="E52" s="2">
        <v>252</v>
      </c>
      <c r="F52" s="2">
        <v>0</v>
      </c>
      <c r="G52" s="2">
        <v>0</v>
      </c>
      <c r="H52" s="2">
        <v>0</v>
      </c>
      <c r="I52" s="2">
        <v>0</v>
      </c>
      <c r="Y52" t="str">
        <f t="shared" ref="Y52" si="45">IF(EXACT(A51,UPPER(A51)),"Elected","Excluded")</f>
        <v>Excluded</v>
      </c>
    </row>
    <row r="53" spans="1:30" x14ac:dyDescent="0.35">
      <c r="A53" s="291" t="s">
        <v>1356</v>
      </c>
      <c r="B53" s="291" t="s">
        <v>31</v>
      </c>
      <c r="C53" s="293">
        <v>136</v>
      </c>
      <c r="D53" s="1">
        <v>16</v>
      </c>
      <c r="E53" s="1">
        <v>3</v>
      </c>
      <c r="F53" s="1">
        <v>-155</v>
      </c>
      <c r="G53" s="1">
        <v>0</v>
      </c>
      <c r="H53" s="1">
        <v>0</v>
      </c>
      <c r="I53" s="1">
        <v>0</v>
      </c>
      <c r="X53" t="str">
        <f t="shared" ref="X53" si="46">LEFT(MID(A53,FIND("(",A53)+1,LEN(A53)),FIND(")",MID(A53,FIND("(",A53)+1,LEN(A53)))-1)</f>
        <v>SD</v>
      </c>
      <c r="Z53" t="str">
        <f t="shared" ref="Z53" si="47">Y54</f>
        <v>Excluded</v>
      </c>
    </row>
    <row r="54" spans="1:30" x14ac:dyDescent="0.35">
      <c r="A54" s="291" t="s">
        <v>0</v>
      </c>
      <c r="B54" s="291" t="s">
        <v>0</v>
      </c>
      <c r="C54" s="293">
        <v>136</v>
      </c>
      <c r="D54" s="2">
        <v>152</v>
      </c>
      <c r="E54" s="2">
        <v>155</v>
      </c>
      <c r="F54" s="2">
        <v>0</v>
      </c>
      <c r="G54" s="2">
        <v>0</v>
      </c>
      <c r="H54" s="2">
        <v>0</v>
      </c>
      <c r="I54" s="2">
        <v>0</v>
      </c>
      <c r="Y54" t="str">
        <f t="shared" ref="Y54" si="48">IF(EXACT(A53,UPPER(A53)),"Elected","Excluded")</f>
        <v>Excluded</v>
      </c>
    </row>
    <row r="55" spans="1:30" x14ac:dyDescent="0.35">
      <c r="A55" s="291" t="s">
        <v>3171</v>
      </c>
      <c r="B55" s="291" t="s">
        <v>33</v>
      </c>
      <c r="C55" s="293">
        <v>744</v>
      </c>
      <c r="D55" s="1">
        <v>3</v>
      </c>
      <c r="E55" s="1">
        <v>31</v>
      </c>
      <c r="F55" s="1">
        <v>59</v>
      </c>
      <c r="G55" s="1">
        <v>0</v>
      </c>
      <c r="H55" s="1">
        <v>-13</v>
      </c>
      <c r="I55" s="1">
        <v>0</v>
      </c>
      <c r="X55" t="str">
        <f t="shared" ref="X55" si="49">LEFT(MID(A55,FIND("(",A55)+1,LEN(A55)),FIND(")",MID(A55,FIND("(",A55)+1,LEN(A55)))-1)</f>
        <v>NON-P</v>
      </c>
      <c r="Z55" t="str">
        <f>Y56</f>
        <v>Elected</v>
      </c>
      <c r="AA55" t="s">
        <v>2860</v>
      </c>
    </row>
    <row r="56" spans="1:30" x14ac:dyDescent="0.35">
      <c r="A56" s="291" t="s">
        <v>0</v>
      </c>
      <c r="B56" s="291" t="s">
        <v>0</v>
      </c>
      <c r="C56" s="293">
        <v>744</v>
      </c>
      <c r="D56" s="2">
        <v>747</v>
      </c>
      <c r="E56" s="2">
        <v>778</v>
      </c>
      <c r="F56" s="2">
        <v>837</v>
      </c>
      <c r="G56" s="2">
        <v>837</v>
      </c>
      <c r="H56" s="2">
        <v>824</v>
      </c>
      <c r="I56" s="2">
        <v>824</v>
      </c>
      <c r="Y56" t="str">
        <f t="shared" ref="Y56" si="50">IF(EXACT(A55,UPPER(A55)),"Elected","Excluded")</f>
        <v>Elected</v>
      </c>
    </row>
    <row r="57" spans="1:30" x14ac:dyDescent="0.35">
      <c r="A57" s="291" t="s">
        <v>1357</v>
      </c>
      <c r="B57" s="291" t="s">
        <v>33</v>
      </c>
      <c r="C57" s="293">
        <v>520</v>
      </c>
      <c r="D57" s="1">
        <v>3</v>
      </c>
      <c r="E57" s="1">
        <v>1</v>
      </c>
      <c r="F57" s="1">
        <v>48</v>
      </c>
      <c r="G57" s="1">
        <v>8</v>
      </c>
      <c r="H57" s="1">
        <v>2</v>
      </c>
      <c r="I57" s="1">
        <v>13</v>
      </c>
      <c r="X57" t="str">
        <f t="shared" ref="X57" si="51">LEFT(MID(A57,FIND("(",A57)+1,LEN(A57)),FIND(")",MID(A57,FIND("(",A57)+1,LEN(A57)))-1)</f>
        <v>FF</v>
      </c>
      <c r="Z57" t="str">
        <f t="shared" ref="Z57" si="52">Y58</f>
        <v>Excluded</v>
      </c>
    </row>
    <row r="58" spans="1:30" x14ac:dyDescent="0.35">
      <c r="A58" s="291" t="s">
        <v>0</v>
      </c>
      <c r="B58" s="291" t="s">
        <v>0</v>
      </c>
      <c r="C58" s="293">
        <v>520</v>
      </c>
      <c r="D58" s="2">
        <v>523</v>
      </c>
      <c r="E58" s="2">
        <v>524</v>
      </c>
      <c r="F58" s="2">
        <v>572</v>
      </c>
      <c r="G58" s="2">
        <v>580</v>
      </c>
      <c r="H58" s="2">
        <v>582</v>
      </c>
      <c r="I58" s="2">
        <v>595</v>
      </c>
      <c r="Y58" t="str">
        <f t="shared" ref="Y58" si="53">IF(EXACT(A57,UPPER(A57)),"Elected","Excluded")</f>
        <v>Excluded</v>
      </c>
    </row>
    <row r="59" spans="1:30" x14ac:dyDescent="0.35">
      <c r="A59" s="291" t="s">
        <v>1358</v>
      </c>
      <c r="B59" s="291" t="s">
        <v>33</v>
      </c>
      <c r="C59" s="293">
        <v>793</v>
      </c>
      <c r="D59" s="1">
        <v>0</v>
      </c>
      <c r="E59" s="1">
        <v>4</v>
      </c>
      <c r="F59" s="1">
        <v>7</v>
      </c>
      <c r="G59" s="1">
        <v>6</v>
      </c>
      <c r="H59" s="1">
        <v>2</v>
      </c>
      <c r="I59" s="1">
        <v>100</v>
      </c>
      <c r="X59" t="str">
        <f t="shared" ref="X59" si="54">LEFT(MID(A59,FIND("(",A59)+1,LEN(A59)),FIND(")",MID(A59,FIND("(",A59)+1,LEN(A59)))-1)</f>
        <v>FF</v>
      </c>
      <c r="Z59" t="str">
        <f t="shared" ref="Z59" si="55">Y60</f>
        <v>Elected</v>
      </c>
    </row>
    <row r="60" spans="1:30" x14ac:dyDescent="0.35">
      <c r="A60" s="291" t="s">
        <v>0</v>
      </c>
      <c r="B60" s="291" t="s">
        <v>0</v>
      </c>
      <c r="C60" s="293">
        <v>793</v>
      </c>
      <c r="D60" s="2">
        <v>793</v>
      </c>
      <c r="E60" s="2">
        <v>797</v>
      </c>
      <c r="F60" s="2">
        <v>804</v>
      </c>
      <c r="G60" s="2">
        <v>810</v>
      </c>
      <c r="H60" s="2">
        <v>812</v>
      </c>
      <c r="I60" s="2">
        <v>912</v>
      </c>
      <c r="Y60" t="str">
        <f t="shared" ref="Y60" si="56">IF(EXACT(A59,UPPER(A59)),"Elected","Excluded")</f>
        <v>Elected</v>
      </c>
    </row>
    <row r="61" spans="1:30" x14ac:dyDescent="0.35">
      <c r="A61" s="291" t="s">
        <v>3179</v>
      </c>
      <c r="B61" s="291" t="s">
        <v>33</v>
      </c>
      <c r="C61" s="293">
        <v>121</v>
      </c>
      <c r="D61" s="1">
        <v>2</v>
      </c>
      <c r="E61" s="1">
        <v>-123</v>
      </c>
      <c r="F61" s="1">
        <v>0</v>
      </c>
      <c r="G61" s="1">
        <v>0</v>
      </c>
      <c r="H61" s="1">
        <v>0</v>
      </c>
      <c r="I61" s="1">
        <v>0</v>
      </c>
      <c r="X61" t="str">
        <f t="shared" ref="X61" si="57">LEFT(MID(A61,FIND("(",A61)+1,LEN(A61)),FIND(")",MID(A61,FIND("(",A61)+1,LEN(A61)))-1)</f>
        <v>NON-P</v>
      </c>
      <c r="Z61" t="str">
        <f t="shared" ref="Z61" si="58">Y62</f>
        <v>Excluded</v>
      </c>
    </row>
    <row r="62" spans="1:30" x14ac:dyDescent="0.35">
      <c r="A62" s="291" t="s">
        <v>0</v>
      </c>
      <c r="B62" s="291" t="s">
        <v>0</v>
      </c>
      <c r="C62" s="293">
        <v>121</v>
      </c>
      <c r="D62" s="2">
        <v>123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Y62" t="str">
        <f t="shared" ref="Y62" si="59">IF(EXACT(A61,UPPER(A61)),"Elected","Excluded")</f>
        <v>Excluded</v>
      </c>
    </row>
    <row r="63" spans="1:30" x14ac:dyDescent="0.35">
      <c r="A63" s="291" t="s">
        <v>1359</v>
      </c>
      <c r="B63" s="291" t="s">
        <v>31</v>
      </c>
      <c r="C63" s="293">
        <v>414</v>
      </c>
      <c r="D63" s="1">
        <v>2</v>
      </c>
      <c r="E63" s="1">
        <v>4</v>
      </c>
      <c r="F63" s="1">
        <v>40</v>
      </c>
      <c r="G63" s="1">
        <v>6</v>
      </c>
      <c r="H63" s="1">
        <v>3</v>
      </c>
      <c r="I63" s="1">
        <v>-469</v>
      </c>
      <c r="X63" t="str">
        <f t="shared" ref="X63" si="60">LEFT(MID(A63,FIND("(",A63)+1,LEN(A63)),FIND(")",MID(A63,FIND("(",A63)+1,LEN(A63)))-1)</f>
        <v>SF</v>
      </c>
      <c r="Z63" t="str">
        <f t="shared" ref="Z63" si="61">Y64</f>
        <v>Excluded</v>
      </c>
    </row>
    <row r="64" spans="1:30" x14ac:dyDescent="0.35">
      <c r="A64" s="291" t="s">
        <v>0</v>
      </c>
      <c r="B64" s="291" t="s">
        <v>0</v>
      </c>
      <c r="C64" s="293">
        <v>414</v>
      </c>
      <c r="D64" s="2">
        <v>416</v>
      </c>
      <c r="E64" s="2">
        <v>420</v>
      </c>
      <c r="F64" s="2">
        <v>460</v>
      </c>
      <c r="G64" s="2">
        <v>466</v>
      </c>
      <c r="H64" s="2">
        <v>469</v>
      </c>
      <c r="I64" s="2">
        <v>0</v>
      </c>
      <c r="Y64" t="str">
        <f t="shared" ref="Y64" si="62">IF(EXACT(A63,UPPER(A63)),"Elected","Excluded")</f>
        <v>Excluded</v>
      </c>
    </row>
    <row r="65" spans="1:26" x14ac:dyDescent="0.35">
      <c r="A65" s="291" t="s">
        <v>3174</v>
      </c>
      <c r="B65" s="291" t="s">
        <v>33</v>
      </c>
      <c r="C65" s="293">
        <v>50</v>
      </c>
      <c r="D65" s="1">
        <v>-50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X65" t="str">
        <f t="shared" ref="X65" si="63">LEFT(MID(A65,FIND("(",A65)+1,LEN(A65)),FIND(")",MID(A65,FIND("(",A65)+1,LEN(A65)))-1)</f>
        <v>GRN</v>
      </c>
      <c r="Z65" t="str">
        <f t="shared" ref="Z65" si="64">Y66</f>
        <v>Excluded</v>
      </c>
    </row>
    <row r="66" spans="1:26" x14ac:dyDescent="0.35">
      <c r="A66" s="291" t="s">
        <v>0</v>
      </c>
      <c r="B66" s="291" t="s">
        <v>0</v>
      </c>
      <c r="C66" s="293">
        <v>50</v>
      </c>
      <c r="D66" s="2">
        <v>0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Y66" t="str">
        <f t="shared" ref="Y66" si="65">IF(EXACT(A65,UPPER(A65)),"Elected","Excluded")</f>
        <v>Excluded</v>
      </c>
    </row>
    <row r="67" spans="1:26" x14ac:dyDescent="0.35">
      <c r="A67" s="291" t="s">
        <v>1360</v>
      </c>
      <c r="B67" s="291" t="s">
        <v>31</v>
      </c>
      <c r="C67" s="293">
        <v>753</v>
      </c>
      <c r="D67" s="1">
        <v>4</v>
      </c>
      <c r="E67" s="1">
        <v>12</v>
      </c>
      <c r="F67" s="1">
        <v>59</v>
      </c>
      <c r="G67" s="1">
        <v>0</v>
      </c>
      <c r="H67" s="1">
        <v>0</v>
      </c>
      <c r="I67" s="1">
        <v>0</v>
      </c>
      <c r="X67" t="str">
        <f t="shared" ref="X67" si="66">LEFT(MID(A67,FIND("(",A67)+1,LEN(A67)),FIND(")",MID(A67,FIND("(",A67)+1,LEN(A67)))-1)</f>
        <v>FG</v>
      </c>
      <c r="Z67" t="str">
        <f t="shared" ref="Z67" si="67">Y68</f>
        <v>Elected</v>
      </c>
    </row>
    <row r="68" spans="1:26" x14ac:dyDescent="0.35">
      <c r="A68" s="291" t="s">
        <v>0</v>
      </c>
      <c r="B68" s="291" t="s">
        <v>0</v>
      </c>
      <c r="C68" s="293">
        <v>753</v>
      </c>
      <c r="D68" s="2">
        <v>757</v>
      </c>
      <c r="E68" s="2">
        <v>769</v>
      </c>
      <c r="F68" s="2">
        <v>828</v>
      </c>
      <c r="G68" s="2">
        <v>828</v>
      </c>
      <c r="H68" s="2">
        <v>828</v>
      </c>
      <c r="I68" s="2">
        <v>828</v>
      </c>
      <c r="Y68" t="str">
        <f t="shared" ref="Y68" si="68">IF(EXACT(A67,UPPER(A67)),"Elected","Excluded")</f>
        <v>Elected</v>
      </c>
    </row>
    <row r="69" spans="1:26" x14ac:dyDescent="0.35">
      <c r="A69" s="291" t="s">
        <v>3180</v>
      </c>
      <c r="B69" s="291" t="s">
        <v>33</v>
      </c>
      <c r="C69" s="293">
        <v>764</v>
      </c>
      <c r="D69" s="1">
        <v>7</v>
      </c>
      <c r="E69" s="1">
        <v>17</v>
      </c>
      <c r="F69" s="1">
        <v>75</v>
      </c>
      <c r="G69" s="1">
        <v>-39</v>
      </c>
      <c r="H69" s="1">
        <v>0</v>
      </c>
      <c r="I69" s="1">
        <v>0</v>
      </c>
      <c r="X69" t="str">
        <f t="shared" ref="X69" si="69">LEFT(MID(A69,FIND("(",A69)+1,LEN(A69)),FIND(")",MID(A69,FIND("(",A69)+1,LEN(A69)))-1)</f>
        <v>NON-P</v>
      </c>
      <c r="Z69" t="str">
        <f t="shared" ref="Z69" si="70">Y70</f>
        <v>Elected</v>
      </c>
    </row>
    <row r="70" spans="1:26" x14ac:dyDescent="0.35">
      <c r="A70" s="291" t="s">
        <v>0</v>
      </c>
      <c r="B70" s="291" t="s">
        <v>0</v>
      </c>
      <c r="C70" s="293">
        <v>764</v>
      </c>
      <c r="D70" s="2">
        <v>771</v>
      </c>
      <c r="E70" s="2">
        <v>788</v>
      </c>
      <c r="F70" s="2">
        <v>863</v>
      </c>
      <c r="G70" s="2">
        <v>824</v>
      </c>
      <c r="H70" s="2">
        <v>824</v>
      </c>
      <c r="I70" s="2">
        <v>824</v>
      </c>
      <c r="Y70" t="str">
        <f t="shared" ref="Y70" si="71">IF(EXACT(A69,UPPER(A69)),"Elected","Excluded")</f>
        <v>Elected</v>
      </c>
    </row>
    <row r="71" spans="1:26" x14ac:dyDescent="0.35">
      <c r="A71" s="291" t="s">
        <v>47</v>
      </c>
      <c r="B71" s="291" t="s">
        <v>0</v>
      </c>
      <c r="C71" s="292">
        <v>0</v>
      </c>
      <c r="D71" s="1">
        <f>(D47+D49+D51+D53+D55+D57+D59+D61+D63+D65+D67+D69)*(-1)</f>
        <v>2</v>
      </c>
      <c r="E71" s="1">
        <f t="shared" ref="E71:I71" si="72">(E47+E49+E51+E53+E55+E57+E59+E61+E63+E65+E67+E69)*(-1)</f>
        <v>16</v>
      </c>
      <c r="F71" s="1">
        <f t="shared" si="72"/>
        <v>45</v>
      </c>
      <c r="G71" s="1">
        <f t="shared" si="72"/>
        <v>0</v>
      </c>
      <c r="H71" s="1">
        <f t="shared" si="72"/>
        <v>0</v>
      </c>
      <c r="I71" s="1">
        <f t="shared" si="72"/>
        <v>79</v>
      </c>
    </row>
    <row r="72" spans="1:26" x14ac:dyDescent="0.35">
      <c r="A72" s="291" t="s">
        <v>0</v>
      </c>
      <c r="B72" s="291" t="s">
        <v>0</v>
      </c>
      <c r="C72" s="293">
        <v>0</v>
      </c>
      <c r="D72" s="2">
        <v>2</v>
      </c>
      <c r="E72" s="2">
        <v>18</v>
      </c>
      <c r="F72" s="2">
        <v>63</v>
      </c>
      <c r="G72" s="2">
        <v>63</v>
      </c>
      <c r="H72" s="2">
        <v>63</v>
      </c>
      <c r="I72" s="2">
        <v>142</v>
      </c>
    </row>
    <row r="73" spans="1:26" x14ac:dyDescent="0.35">
      <c r="A73" t="s">
        <v>48</v>
      </c>
      <c r="B73" t="s">
        <v>0</v>
      </c>
      <c r="C73" s="2">
        <v>5766</v>
      </c>
      <c r="D73" s="2">
        <v>5766</v>
      </c>
      <c r="E73" s="2">
        <v>5766</v>
      </c>
      <c r="F73" s="2">
        <v>5766</v>
      </c>
      <c r="G73" s="2">
        <v>5766</v>
      </c>
      <c r="H73" s="2">
        <v>5766</v>
      </c>
      <c r="I73" s="2">
        <v>5766</v>
      </c>
    </row>
    <row r="77" spans="1:26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</row>
    <row r="78" spans="1:26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</row>
    <row r="79" spans="1:26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</row>
    <row r="80" spans="1:26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</row>
    <row r="81" spans="1:3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</row>
    <row r="82" spans="1:3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</row>
    <row r="83" spans="1:3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</row>
    <row r="84" spans="1:37" x14ac:dyDescent="0.35">
      <c r="A84" s="291" t="s">
        <v>107</v>
      </c>
      <c r="B84" s="291" t="s">
        <v>2</v>
      </c>
      <c r="C84" s="291" t="s">
        <v>3</v>
      </c>
      <c r="D84" t="s">
        <v>4</v>
      </c>
      <c r="E84" t="s">
        <v>5</v>
      </c>
      <c r="F84" t="s">
        <v>6</v>
      </c>
      <c r="G84" t="s">
        <v>7</v>
      </c>
      <c r="H84" t="s">
        <v>8</v>
      </c>
      <c r="I84" t="s">
        <v>9</v>
      </c>
    </row>
    <row r="85" spans="1:37" x14ac:dyDescent="0.35">
      <c r="A85" s="291" t="s">
        <v>0</v>
      </c>
      <c r="B85" s="291" t="s">
        <v>0</v>
      </c>
      <c r="C85" s="291" t="s">
        <v>17</v>
      </c>
      <c r="D85" t="s">
        <v>1361</v>
      </c>
      <c r="E85" t="s">
        <v>1362</v>
      </c>
      <c r="F85" t="s">
        <v>1363</v>
      </c>
      <c r="G85" t="s">
        <v>1364</v>
      </c>
      <c r="H85" t="s">
        <v>1365</v>
      </c>
      <c r="I85" t="s">
        <v>1366</v>
      </c>
      <c r="AB85" t="s">
        <v>2526</v>
      </c>
      <c r="AC85" t="s">
        <v>2525</v>
      </c>
      <c r="AD85" t="s">
        <v>2524</v>
      </c>
      <c r="AE85" t="s">
        <v>2523</v>
      </c>
      <c r="AF85" t="s">
        <v>759</v>
      </c>
      <c r="AG85" t="s">
        <v>2522</v>
      </c>
      <c r="AH85" t="s">
        <v>2521</v>
      </c>
      <c r="AI85" t="s">
        <v>2520</v>
      </c>
      <c r="AJ85" t="s">
        <v>2519</v>
      </c>
      <c r="AK85" t="s">
        <v>2518</v>
      </c>
    </row>
    <row r="86" spans="1:37" x14ac:dyDescent="0.35">
      <c r="A86" s="291" t="s">
        <v>1367</v>
      </c>
      <c r="B86" s="291" t="s">
        <v>31</v>
      </c>
      <c r="C86" s="293">
        <v>277</v>
      </c>
      <c r="D86" s="1">
        <v>26</v>
      </c>
      <c r="E86" s="1">
        <v>32</v>
      </c>
      <c r="F86" s="1">
        <v>-335</v>
      </c>
      <c r="G86" s="1">
        <v>0</v>
      </c>
      <c r="H86" s="1">
        <v>0</v>
      </c>
      <c r="I86" s="1">
        <v>0</v>
      </c>
      <c r="X86" t="str">
        <f>LEFT(MID(A86,FIND("(",A86)+1,LEN(A86)),FIND(")",MID(A86,FIND("(",A86)+1,LEN(A86)))-1)</f>
        <v>FG</v>
      </c>
      <c r="Z86" t="str">
        <f>Y87</f>
        <v>Excluded</v>
      </c>
      <c r="AB86">
        <v>6</v>
      </c>
      <c r="AC86" s="238">
        <v>9615</v>
      </c>
      <c r="AD86" s="238">
        <f>AH86+AF86</f>
        <v>6393</v>
      </c>
      <c r="AE86" s="227">
        <f>SUM(AD86/AC86*100)</f>
        <v>66.489859594383773</v>
      </c>
      <c r="AF86">
        <v>47</v>
      </c>
      <c r="AG86" s="227">
        <f>SUM(AF86/AC86*100)</f>
        <v>0.48881955278211131</v>
      </c>
      <c r="AH86" s="238">
        <v>6346</v>
      </c>
      <c r="AI86">
        <v>12</v>
      </c>
      <c r="AJ86">
        <v>5</v>
      </c>
      <c r="AK86" s="227">
        <f>SUM(AJ86/AI86*100)</f>
        <v>41.666666666666671</v>
      </c>
    </row>
    <row r="87" spans="1:37" x14ac:dyDescent="0.35">
      <c r="A87" s="291" t="s">
        <v>0</v>
      </c>
      <c r="B87" s="291" t="s">
        <v>0</v>
      </c>
      <c r="C87" s="293">
        <v>277</v>
      </c>
      <c r="D87" s="2">
        <v>303</v>
      </c>
      <c r="E87" s="2">
        <v>335</v>
      </c>
      <c r="F87" s="2">
        <v>0</v>
      </c>
      <c r="G87" s="2">
        <v>0</v>
      </c>
      <c r="H87" s="2">
        <v>0</v>
      </c>
      <c r="I87" s="2">
        <v>0</v>
      </c>
      <c r="Y87" t="str">
        <f>IF(EXACT(A86,UPPER(A86)),"Elected","Excluded")</f>
        <v>Excluded</v>
      </c>
    </row>
    <row r="88" spans="1:37" x14ac:dyDescent="0.35">
      <c r="A88" s="291" t="s">
        <v>1368</v>
      </c>
      <c r="B88" s="291" t="s">
        <v>31</v>
      </c>
      <c r="C88" s="293">
        <v>835</v>
      </c>
      <c r="D88" s="1">
        <v>54</v>
      </c>
      <c r="E88" s="1">
        <v>36</v>
      </c>
      <c r="F88" s="1">
        <v>0</v>
      </c>
      <c r="G88" s="1">
        <v>0</v>
      </c>
      <c r="H88" s="1">
        <v>0</v>
      </c>
      <c r="I88" s="1">
        <v>0</v>
      </c>
      <c r="X88" t="str">
        <f t="shared" ref="X88" si="73">LEFT(MID(A88,FIND("(",A88)+1,LEN(A88)),FIND(")",MID(A88,FIND("(",A88)+1,LEN(A88)))-1)</f>
        <v>FF</v>
      </c>
      <c r="Z88" t="str">
        <f>Y89</f>
        <v>Elected</v>
      </c>
      <c r="AC88" t="s">
        <v>3692</v>
      </c>
      <c r="AD88" t="s">
        <v>3693</v>
      </c>
    </row>
    <row r="89" spans="1:37" x14ac:dyDescent="0.35">
      <c r="A89" s="291" t="s">
        <v>0</v>
      </c>
      <c r="B89" s="291" t="s">
        <v>0</v>
      </c>
      <c r="C89" s="293">
        <v>835</v>
      </c>
      <c r="D89" s="2">
        <v>889</v>
      </c>
      <c r="E89" s="2">
        <v>925</v>
      </c>
      <c r="F89" s="2">
        <v>925</v>
      </c>
      <c r="G89" s="2">
        <v>925</v>
      </c>
      <c r="H89" s="2">
        <v>925</v>
      </c>
      <c r="I89" s="2">
        <v>925</v>
      </c>
      <c r="Y89" t="str">
        <f t="shared" ref="Y89" si="74">IF(EXACT(A88,UPPER(A88)),"Elected","Excluded")</f>
        <v>Elected</v>
      </c>
      <c r="AC89">
        <v>3</v>
      </c>
      <c r="AD89">
        <v>3</v>
      </c>
    </row>
    <row r="90" spans="1:37" x14ac:dyDescent="0.35">
      <c r="A90" s="291" t="s">
        <v>1369</v>
      </c>
      <c r="B90" s="291" t="s">
        <v>31</v>
      </c>
      <c r="C90" s="293">
        <v>398</v>
      </c>
      <c r="D90" s="1">
        <v>27</v>
      </c>
      <c r="E90" s="1">
        <v>37</v>
      </c>
      <c r="F90" s="1">
        <v>31</v>
      </c>
      <c r="G90" s="1">
        <v>3</v>
      </c>
      <c r="H90" s="1">
        <v>-496</v>
      </c>
      <c r="I90" s="1">
        <v>0</v>
      </c>
      <c r="X90" t="str">
        <f t="shared" ref="X90" si="75">LEFT(MID(A90,FIND("(",A90)+1,LEN(A90)),FIND(")",MID(A90,FIND("(",A90)+1,LEN(A90)))-1)</f>
        <v>SF</v>
      </c>
      <c r="Z90" t="str">
        <f t="shared" ref="Z90" si="76">Y91</f>
        <v>Excluded</v>
      </c>
    </row>
    <row r="91" spans="1:37" x14ac:dyDescent="0.35">
      <c r="A91" s="291" t="s">
        <v>0</v>
      </c>
      <c r="B91" s="291" t="s">
        <v>0</v>
      </c>
      <c r="C91" s="293">
        <v>398</v>
      </c>
      <c r="D91" s="2">
        <v>425</v>
      </c>
      <c r="E91" s="2">
        <v>462</v>
      </c>
      <c r="F91" s="2">
        <v>493</v>
      </c>
      <c r="G91" s="2">
        <v>496</v>
      </c>
      <c r="H91" s="2">
        <v>0</v>
      </c>
      <c r="I91" s="2">
        <v>0</v>
      </c>
      <c r="Y91" t="str">
        <f t="shared" ref="Y91" si="77">IF(EXACT(A90,UPPER(A90)),"Elected","Excluded")</f>
        <v>Excluded</v>
      </c>
    </row>
    <row r="92" spans="1:37" x14ac:dyDescent="0.35">
      <c r="A92" s="291" t="s">
        <v>1370</v>
      </c>
      <c r="B92" s="291" t="s">
        <v>33</v>
      </c>
      <c r="C92" s="293">
        <v>459</v>
      </c>
      <c r="D92" s="1">
        <v>43</v>
      </c>
      <c r="E92" s="1">
        <v>11</v>
      </c>
      <c r="F92" s="1">
        <v>79</v>
      </c>
      <c r="G92" s="1">
        <v>8</v>
      </c>
      <c r="H92" s="1">
        <v>12</v>
      </c>
      <c r="I92" s="1">
        <v>19</v>
      </c>
      <c r="X92" t="str">
        <f t="shared" ref="X92" si="78">LEFT(MID(A92,FIND("(",A92)+1,LEN(A92)),FIND(")",MID(A92,FIND("(",A92)+1,LEN(A92)))-1)</f>
        <v>FG</v>
      </c>
      <c r="Z92" t="str">
        <f t="shared" ref="Z92" si="79">Y93</f>
        <v>Excluded</v>
      </c>
    </row>
    <row r="93" spans="1:37" x14ac:dyDescent="0.35">
      <c r="A93" s="291" t="s">
        <v>0</v>
      </c>
      <c r="B93" s="291" t="s">
        <v>0</v>
      </c>
      <c r="C93" s="293">
        <v>459</v>
      </c>
      <c r="D93" s="2">
        <v>502</v>
      </c>
      <c r="E93" s="2">
        <v>513</v>
      </c>
      <c r="F93" s="2">
        <v>592</v>
      </c>
      <c r="G93" s="2">
        <v>600</v>
      </c>
      <c r="H93" s="2">
        <v>612</v>
      </c>
      <c r="I93" s="2">
        <v>631</v>
      </c>
      <c r="Y93" t="str">
        <f t="shared" ref="Y93" si="80">IF(EXACT(A92,UPPER(A92)),"Elected","Excluded")</f>
        <v>Excluded</v>
      </c>
    </row>
    <row r="94" spans="1:37" x14ac:dyDescent="0.35">
      <c r="A94" s="291" t="s">
        <v>1371</v>
      </c>
      <c r="B94" s="291" t="s">
        <v>33</v>
      </c>
      <c r="C94" s="293">
        <v>779</v>
      </c>
      <c r="D94" s="1">
        <v>33</v>
      </c>
      <c r="E94" s="1">
        <v>19</v>
      </c>
      <c r="F94" s="1">
        <v>31</v>
      </c>
      <c r="G94" s="1">
        <v>5</v>
      </c>
      <c r="H94" s="1">
        <v>278</v>
      </c>
      <c r="I94" s="1">
        <v>-238</v>
      </c>
      <c r="X94" t="str">
        <f t="shared" ref="X94" si="81">LEFT(MID(A94,FIND("(",A94)+1,LEN(A94)),FIND(")",MID(A94,FIND("(",A94)+1,LEN(A94)))-1)</f>
        <v>SF</v>
      </c>
      <c r="Z94" t="str">
        <f>Y95</f>
        <v>Elected</v>
      </c>
    </row>
    <row r="95" spans="1:37" x14ac:dyDescent="0.35">
      <c r="A95" s="291" t="s">
        <v>0</v>
      </c>
      <c r="B95" s="291" t="s">
        <v>0</v>
      </c>
      <c r="C95" s="293">
        <v>779</v>
      </c>
      <c r="D95" s="2">
        <v>812</v>
      </c>
      <c r="E95" s="2">
        <v>831</v>
      </c>
      <c r="F95" s="2">
        <v>862</v>
      </c>
      <c r="G95" s="2">
        <v>867</v>
      </c>
      <c r="H95" s="2">
        <v>1145</v>
      </c>
      <c r="I95" s="2">
        <v>907</v>
      </c>
      <c r="Y95" t="str">
        <f t="shared" ref="Y95" si="82">IF(EXACT(A94,UPPER(A94)),"Elected","Excluded")</f>
        <v>Elected</v>
      </c>
    </row>
    <row r="96" spans="1:37" x14ac:dyDescent="0.35">
      <c r="A96" s="291" t="s">
        <v>3175</v>
      </c>
      <c r="B96" s="291" t="s">
        <v>31</v>
      </c>
      <c r="C96" s="293">
        <v>122</v>
      </c>
      <c r="D96" s="1">
        <v>10</v>
      </c>
      <c r="E96" s="1">
        <v>-132</v>
      </c>
      <c r="F96" s="1">
        <v>0</v>
      </c>
      <c r="G96" s="1">
        <v>0</v>
      </c>
      <c r="H96" s="1">
        <v>0</v>
      </c>
      <c r="I96" s="1">
        <v>0</v>
      </c>
      <c r="X96" t="str">
        <f t="shared" ref="X96" si="83">LEFT(MID(A96,FIND("(",A96)+1,LEN(A96)),FIND(")",MID(A96,FIND("(",A96)+1,LEN(A96)))-1)</f>
        <v>GRN</v>
      </c>
      <c r="Z96" t="str">
        <f t="shared" ref="Z96" si="84">Y97</f>
        <v>Excluded</v>
      </c>
    </row>
    <row r="97" spans="1:26" x14ac:dyDescent="0.35">
      <c r="A97" s="291" t="s">
        <v>0</v>
      </c>
      <c r="B97" s="291" t="s">
        <v>0</v>
      </c>
      <c r="C97" s="293">
        <v>122</v>
      </c>
      <c r="D97" s="2">
        <v>132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Y97" t="str">
        <f t="shared" ref="Y97" si="85">IF(EXACT(A96,UPPER(A96)),"Elected","Excluded")</f>
        <v>Excluded</v>
      </c>
    </row>
    <row r="98" spans="1:26" x14ac:dyDescent="0.35">
      <c r="A98" s="291" t="s">
        <v>3181</v>
      </c>
      <c r="B98" s="291" t="s">
        <v>33</v>
      </c>
      <c r="C98" s="293">
        <v>1335</v>
      </c>
      <c r="D98" s="1">
        <v>-428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X98" t="str">
        <f t="shared" ref="X98" si="86">LEFT(MID(A98,FIND("(",A98)+1,LEN(A98)),FIND(")",MID(A98,FIND("(",A98)+1,LEN(A98)))-1)</f>
        <v>NON-P</v>
      </c>
      <c r="Z98" t="str">
        <f t="shared" ref="Z98" si="87">Y99</f>
        <v>Elected</v>
      </c>
    </row>
    <row r="99" spans="1:26" x14ac:dyDescent="0.35">
      <c r="A99" s="291" t="s">
        <v>0</v>
      </c>
      <c r="B99" s="291" t="s">
        <v>0</v>
      </c>
      <c r="C99" s="293">
        <v>1335</v>
      </c>
      <c r="D99" s="2">
        <v>907</v>
      </c>
      <c r="E99" s="2">
        <v>907</v>
      </c>
      <c r="F99" s="2">
        <v>907</v>
      </c>
      <c r="G99" s="2">
        <v>907</v>
      </c>
      <c r="H99" s="2">
        <v>907</v>
      </c>
      <c r="I99" s="2">
        <v>907</v>
      </c>
      <c r="Y99" t="str">
        <f t="shared" ref="Y99" si="88">IF(EXACT(A98,UPPER(A98)),"Elected","Excluded")</f>
        <v>Elected</v>
      </c>
    </row>
    <row r="100" spans="1:26" x14ac:dyDescent="0.35">
      <c r="A100" s="291" t="s">
        <v>3182</v>
      </c>
      <c r="B100" s="291" t="s">
        <v>33</v>
      </c>
      <c r="C100" s="293">
        <v>734</v>
      </c>
      <c r="D100" s="1">
        <v>112</v>
      </c>
      <c r="E100" s="1">
        <v>18</v>
      </c>
      <c r="F100" s="1">
        <v>71</v>
      </c>
      <c r="G100" s="1">
        <v>-28</v>
      </c>
      <c r="H100" s="1">
        <v>0</v>
      </c>
      <c r="I100" s="1">
        <v>0</v>
      </c>
      <c r="X100" t="str">
        <f t="shared" ref="X100" si="89">LEFT(MID(A100,FIND("(",A100)+1,LEN(A100)),FIND(")",MID(A100,FIND("(",A100)+1,LEN(A100)))-1)</f>
        <v>NON-P</v>
      </c>
      <c r="Z100" t="str">
        <f t="shared" ref="Z100" si="90">Y101</f>
        <v>Elected</v>
      </c>
    </row>
    <row r="101" spans="1:26" x14ac:dyDescent="0.35">
      <c r="A101" s="291" t="s">
        <v>0</v>
      </c>
      <c r="B101" s="291" t="s">
        <v>0</v>
      </c>
      <c r="C101" s="293">
        <v>734</v>
      </c>
      <c r="D101" s="2">
        <v>846</v>
      </c>
      <c r="E101" s="2">
        <v>864</v>
      </c>
      <c r="F101" s="2">
        <v>935</v>
      </c>
      <c r="G101" s="2">
        <v>907</v>
      </c>
      <c r="H101" s="2">
        <v>907</v>
      </c>
      <c r="I101" s="2">
        <v>907</v>
      </c>
      <c r="Y101" t="str">
        <f t="shared" ref="Y101" si="91">IF(EXACT(A100,UPPER(A100)),"Elected","Excluded")</f>
        <v>Elected</v>
      </c>
    </row>
    <row r="102" spans="1:26" x14ac:dyDescent="0.35">
      <c r="A102" s="291" t="s">
        <v>3176</v>
      </c>
      <c r="B102" s="291" t="s">
        <v>31</v>
      </c>
      <c r="C102" s="293">
        <v>103</v>
      </c>
      <c r="D102" s="1">
        <v>8</v>
      </c>
      <c r="E102" s="1">
        <v>-111</v>
      </c>
      <c r="F102" s="1">
        <v>0</v>
      </c>
      <c r="G102" s="1">
        <v>0</v>
      </c>
      <c r="H102" s="1">
        <v>0</v>
      </c>
      <c r="I102" s="1">
        <v>0</v>
      </c>
      <c r="X102" t="str">
        <f t="shared" ref="X102" si="92">LEFT(MID(A102,FIND("(",A102)+1,LEN(A102)),FIND(")",MID(A102,FIND("(",A102)+1,LEN(A102)))-1)</f>
        <v>LAB</v>
      </c>
      <c r="Z102" t="str">
        <f t="shared" ref="Z102" si="93">Y103</f>
        <v>Excluded</v>
      </c>
    </row>
    <row r="103" spans="1:26" x14ac:dyDescent="0.35">
      <c r="A103" s="291" t="s">
        <v>0</v>
      </c>
      <c r="B103" s="291" t="s">
        <v>0</v>
      </c>
      <c r="C103" s="293">
        <v>103</v>
      </c>
      <c r="D103" s="2">
        <v>111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Y103" t="str">
        <f t="shared" ref="Y103" si="94">IF(EXACT(A102,UPPER(A102)),"Elected","Excluded")</f>
        <v>Excluded</v>
      </c>
    </row>
    <row r="104" spans="1:26" x14ac:dyDescent="0.35">
      <c r="A104" s="291" t="s">
        <v>3183</v>
      </c>
      <c r="B104" s="291" t="s">
        <v>33</v>
      </c>
      <c r="C104" s="293">
        <v>34</v>
      </c>
      <c r="D104" s="1">
        <v>3</v>
      </c>
      <c r="E104" s="1">
        <v>-37</v>
      </c>
      <c r="F104" s="1">
        <v>0</v>
      </c>
      <c r="G104" s="1">
        <v>0</v>
      </c>
      <c r="H104" s="1">
        <v>0</v>
      </c>
      <c r="I104" s="1">
        <v>0</v>
      </c>
      <c r="X104" t="str">
        <f t="shared" ref="X104" si="95">LEFT(MID(A104,FIND("(",A104)+1,LEN(A104)),FIND(")",MID(A104,FIND("(",A104)+1,LEN(A104)))-1)</f>
        <v>NON-P</v>
      </c>
      <c r="Z104" t="str">
        <f t="shared" ref="Z104" si="96">Y105</f>
        <v>Excluded</v>
      </c>
    </row>
    <row r="105" spans="1:26" x14ac:dyDescent="0.35">
      <c r="A105" s="291" t="s">
        <v>0</v>
      </c>
      <c r="B105" s="291" t="s">
        <v>0</v>
      </c>
      <c r="C105" s="293">
        <v>34</v>
      </c>
      <c r="D105" s="2">
        <v>37</v>
      </c>
      <c r="E105" s="2">
        <v>0</v>
      </c>
      <c r="F105" s="2">
        <v>0</v>
      </c>
      <c r="G105" s="2">
        <v>0</v>
      </c>
      <c r="H105" s="2">
        <v>0</v>
      </c>
      <c r="I105" s="2">
        <v>0</v>
      </c>
      <c r="Y105" t="str">
        <f t="shared" ref="Y105" si="97">IF(EXACT(A104,UPPER(A104)),"Elected","Excluded")</f>
        <v>Excluded</v>
      </c>
    </row>
    <row r="106" spans="1:26" x14ac:dyDescent="0.35">
      <c r="A106" s="291" t="s">
        <v>3184</v>
      </c>
      <c r="B106" s="291" t="s">
        <v>33</v>
      </c>
      <c r="C106" s="293">
        <v>512</v>
      </c>
      <c r="D106" s="1">
        <v>73</v>
      </c>
      <c r="E106" s="1">
        <v>70</v>
      </c>
      <c r="F106" s="1">
        <v>66</v>
      </c>
      <c r="G106" s="1">
        <v>9</v>
      </c>
      <c r="H106" s="1">
        <v>44</v>
      </c>
      <c r="I106" s="1">
        <v>92</v>
      </c>
      <c r="X106" t="str">
        <f t="shared" ref="X106" si="98">LEFT(MID(A106,FIND("(",A106)+1,LEN(A106)),FIND(")",MID(A106,FIND("(",A106)+1,LEN(A106)))-1)</f>
        <v>NON-P</v>
      </c>
      <c r="Z106" t="str">
        <f t="shared" ref="Z106" si="99">Y107</f>
        <v>Elected</v>
      </c>
    </row>
    <row r="107" spans="1:26" x14ac:dyDescent="0.35">
      <c r="A107" s="291" t="s">
        <v>0</v>
      </c>
      <c r="B107" s="291" t="s">
        <v>0</v>
      </c>
      <c r="C107" s="293">
        <v>512</v>
      </c>
      <c r="D107" s="2">
        <v>585</v>
      </c>
      <c r="E107" s="2">
        <v>655</v>
      </c>
      <c r="F107" s="2">
        <v>721</v>
      </c>
      <c r="G107" s="2">
        <v>730</v>
      </c>
      <c r="H107" s="2">
        <v>774</v>
      </c>
      <c r="I107" s="2">
        <v>866</v>
      </c>
      <c r="Y107" t="str">
        <f t="shared" ref="Y107" si="100">IF(EXACT(A106,UPPER(A106)),"Elected","Excluded")</f>
        <v>Elected</v>
      </c>
    </row>
    <row r="108" spans="1:26" x14ac:dyDescent="0.35">
      <c r="A108" s="291" t="s">
        <v>1372</v>
      </c>
      <c r="B108" s="291" t="s">
        <v>33</v>
      </c>
      <c r="C108" s="293">
        <v>758</v>
      </c>
      <c r="D108" s="1">
        <v>39</v>
      </c>
      <c r="E108" s="1">
        <v>7</v>
      </c>
      <c r="F108" s="1">
        <v>23</v>
      </c>
      <c r="G108" s="1">
        <v>3</v>
      </c>
      <c r="H108" s="1">
        <v>109</v>
      </c>
      <c r="I108" s="1">
        <v>0</v>
      </c>
      <c r="X108" t="str">
        <f t="shared" ref="X108" si="101">LEFT(MID(A108,FIND("(",A108)+1,LEN(A108)),FIND(")",MID(A108,FIND("(",A108)+1,LEN(A108)))-1)</f>
        <v>FF</v>
      </c>
      <c r="Z108" t="str">
        <f t="shared" ref="Z108" si="102">Y109</f>
        <v>Elected</v>
      </c>
    </row>
    <row r="109" spans="1:26" x14ac:dyDescent="0.35">
      <c r="A109" s="291" t="s">
        <v>0</v>
      </c>
      <c r="B109" s="291" t="s">
        <v>0</v>
      </c>
      <c r="C109" s="293">
        <v>758</v>
      </c>
      <c r="D109" s="2">
        <v>797</v>
      </c>
      <c r="E109" s="2">
        <v>804</v>
      </c>
      <c r="F109" s="2">
        <v>827</v>
      </c>
      <c r="G109" s="2">
        <v>830</v>
      </c>
      <c r="H109" s="2">
        <v>939</v>
      </c>
      <c r="I109" s="2">
        <v>939</v>
      </c>
      <c r="Y109" t="str">
        <f t="shared" ref="Y109" si="103">IF(EXACT(A108,UPPER(A108)),"Elected","Excluded")</f>
        <v>Elected</v>
      </c>
    </row>
    <row r="110" spans="1:26" x14ac:dyDescent="0.35">
      <c r="A110" s="291" t="s">
        <v>47</v>
      </c>
      <c r="B110" s="291" t="s">
        <v>0</v>
      </c>
      <c r="C110" s="292">
        <v>0</v>
      </c>
      <c r="D110" s="1">
        <f>(D86+D88+D90+D92+D94+D96+D98+D100+D102+D104+D106+D108)*(-1)</f>
        <v>0</v>
      </c>
      <c r="E110" s="1">
        <f t="shared" ref="E110:I110" si="104">(E86+E88+E90+E92+E94+E96+E98+E100+E102+E104+E106+E108)*(-1)</f>
        <v>50</v>
      </c>
      <c r="F110" s="1">
        <f t="shared" si="104"/>
        <v>34</v>
      </c>
      <c r="G110" s="1">
        <f t="shared" si="104"/>
        <v>0</v>
      </c>
      <c r="H110" s="1">
        <f t="shared" si="104"/>
        <v>53</v>
      </c>
      <c r="I110" s="1">
        <f t="shared" si="104"/>
        <v>127</v>
      </c>
    </row>
    <row r="111" spans="1:26" x14ac:dyDescent="0.35">
      <c r="A111" s="291" t="s">
        <v>0</v>
      </c>
      <c r="B111" s="291" t="s">
        <v>0</v>
      </c>
      <c r="C111" s="293">
        <v>0</v>
      </c>
      <c r="D111" s="2">
        <v>0</v>
      </c>
      <c r="E111" s="1">
        <v>50</v>
      </c>
      <c r="F111" s="1">
        <v>84</v>
      </c>
      <c r="G111" s="1">
        <v>84</v>
      </c>
      <c r="H111" s="1">
        <v>137</v>
      </c>
      <c r="I111" s="1">
        <v>264</v>
      </c>
    </row>
    <row r="112" spans="1:26" x14ac:dyDescent="0.35">
      <c r="A112" t="s">
        <v>48</v>
      </c>
      <c r="B112" t="s">
        <v>0</v>
      </c>
      <c r="C112" s="2">
        <v>6346</v>
      </c>
      <c r="D112" s="2">
        <v>6346</v>
      </c>
      <c r="E112" s="2">
        <v>6346</v>
      </c>
      <c r="F112" s="2">
        <v>6346</v>
      </c>
      <c r="G112" s="2">
        <v>6346</v>
      </c>
      <c r="H112" s="2">
        <v>6346</v>
      </c>
      <c r="I112" s="2">
        <v>6346</v>
      </c>
    </row>
    <row r="115" spans="1:37" x14ac:dyDescent="0.35">
      <c r="A115" s="2"/>
      <c r="B115" s="2"/>
      <c r="C115" s="2"/>
      <c r="D115" s="2"/>
      <c r="E115" s="2"/>
      <c r="F115" s="2"/>
      <c r="G115" s="2"/>
      <c r="H115" s="240" t="s">
        <v>2648</v>
      </c>
      <c r="I115" s="2"/>
      <c r="J115" s="2"/>
      <c r="K115" s="2"/>
      <c r="L115" s="240" t="s">
        <v>2649</v>
      </c>
      <c r="AB115" t="s">
        <v>2526</v>
      </c>
      <c r="AC115" t="s">
        <v>2525</v>
      </c>
      <c r="AD115" t="s">
        <v>2524</v>
      </c>
      <c r="AE115" t="s">
        <v>2523</v>
      </c>
      <c r="AF115" t="s">
        <v>759</v>
      </c>
      <c r="AG115" t="s">
        <v>2522</v>
      </c>
      <c r="AH115" t="s">
        <v>2521</v>
      </c>
      <c r="AI115" t="s">
        <v>2520</v>
      </c>
      <c r="AJ115" t="s">
        <v>2519</v>
      </c>
      <c r="AK115" t="s">
        <v>2518</v>
      </c>
    </row>
    <row r="116" spans="1:37" x14ac:dyDescent="0.35">
      <c r="D116" s="241" t="s">
        <v>2529</v>
      </c>
      <c r="E116" s="241" t="s">
        <v>2650</v>
      </c>
      <c r="F116" s="241" t="s">
        <v>2651</v>
      </c>
      <c r="G116" s="241" t="s">
        <v>2650</v>
      </c>
      <c r="H116" s="241" t="s">
        <v>2652</v>
      </c>
      <c r="I116" s="241" t="s">
        <v>2653</v>
      </c>
      <c r="J116" s="241" t="s">
        <v>2649</v>
      </c>
      <c r="K116" s="241" t="s">
        <v>2654</v>
      </c>
      <c r="L116" s="241" t="s">
        <v>2652</v>
      </c>
      <c r="AB116">
        <f>AB86+AB47+AB10</f>
        <v>18</v>
      </c>
      <c r="AC116">
        <f>AC86+AC47+AC10</f>
        <v>29061</v>
      </c>
      <c r="AD116" s="238">
        <f>AH116+AF116</f>
        <v>18893</v>
      </c>
      <c r="AE116" s="227">
        <f>SUM(AD116/AC116*100)</f>
        <v>65.011527476686965</v>
      </c>
      <c r="AF116">
        <f>AF86+AF47+AF10</f>
        <v>177</v>
      </c>
      <c r="AG116" s="227">
        <f>SUM(AF116/AC116*100)</f>
        <v>0.6090636936099928</v>
      </c>
      <c r="AH116">
        <f>AH86+AH47+AH10</f>
        <v>18716</v>
      </c>
      <c r="AI116">
        <f>AI86+AI47+AI10</f>
        <v>35</v>
      </c>
      <c r="AJ116">
        <f>AJ86+AJ47+AJ10</f>
        <v>13</v>
      </c>
      <c r="AK116" s="227">
        <f>SUM(AJ116/AI116*100)</f>
        <v>37.142857142857146</v>
      </c>
    </row>
    <row r="117" spans="1:37" x14ac:dyDescent="0.35">
      <c r="D117" s="241" t="s">
        <v>2655</v>
      </c>
      <c r="E117" s="241" t="s">
        <v>2655</v>
      </c>
      <c r="F117" s="241" t="s">
        <v>2652</v>
      </c>
      <c r="G117" s="241" t="s">
        <v>2656</v>
      </c>
      <c r="H117" s="241" t="s">
        <v>2656</v>
      </c>
      <c r="I117" s="241" t="s">
        <v>2655</v>
      </c>
      <c r="J117" s="241" t="s">
        <v>2652</v>
      </c>
      <c r="K117" s="241" t="s">
        <v>2656</v>
      </c>
      <c r="L117" s="241" t="s">
        <v>2656</v>
      </c>
    </row>
    <row r="118" spans="1:37" x14ac:dyDescent="0.35">
      <c r="A118" s="238">
        <f>SUMIFS($C$10:$C$505, $X$10:$X$505, B118)</f>
        <v>5622</v>
      </c>
      <c r="B118" t="s">
        <v>2657</v>
      </c>
      <c r="C118" t="s">
        <v>2535</v>
      </c>
      <c r="D118" s="242">
        <f>E118+I118</f>
        <v>7</v>
      </c>
      <c r="E118" s="238">
        <f>COUNTIFS($X$10:$X$505, B118,$B$10:$B$505,"F")</f>
        <v>1</v>
      </c>
      <c r="F118" s="243">
        <f t="shared" ref="F118:F144" si="105">IFERROR(E118/D118,0)</f>
        <v>0.14285714285714285</v>
      </c>
      <c r="G118">
        <f>COUNTIFS($X$10:$X$505, B118,$B$10:$B$505,"F",$Z$10:$Z$505,"Elected")</f>
        <v>1</v>
      </c>
      <c r="H118" s="244">
        <f>IFERROR(G118/D118,0)</f>
        <v>0.14285714285714285</v>
      </c>
      <c r="I118" s="245">
        <f>COUNTIFS($X$10:$X$505, B118,$B$10:$B$505,"M")</f>
        <v>6</v>
      </c>
      <c r="J118" s="243">
        <f>IFERROR(I118/D118,0)</f>
        <v>0.8571428571428571</v>
      </c>
      <c r="K118">
        <f>COUNTIFS($X$10:$X$505, B118,$B$10:$B$505,"M",$Z$10:$Z$505,"Elected")</f>
        <v>5</v>
      </c>
      <c r="L118" s="243">
        <f>IFERROR(K118/D118,0)</f>
        <v>0.7142857142857143</v>
      </c>
      <c r="AC118" t="s">
        <v>3692</v>
      </c>
      <c r="AD118" t="s">
        <v>3693</v>
      </c>
    </row>
    <row r="119" spans="1:37" x14ac:dyDescent="0.35">
      <c r="A119" s="238">
        <f t="shared" ref="A119:A144" si="106">SUMIFS($C$10:$C$505, $X$10:$X$505, B119)</f>
        <v>3247</v>
      </c>
      <c r="B119" t="s">
        <v>2658</v>
      </c>
      <c r="C119" t="s">
        <v>2534</v>
      </c>
      <c r="D119" s="242">
        <f t="shared" ref="D119:D144" si="107">E119+I119</f>
        <v>5</v>
      </c>
      <c r="E119" s="238">
        <f t="shared" ref="E119:E144" si="108">COUNTIFS($X$10:$X$505, B119,$B$10:$B$505,"F")</f>
        <v>3</v>
      </c>
      <c r="F119" s="243">
        <f t="shared" si="105"/>
        <v>0.6</v>
      </c>
      <c r="G119">
        <f t="shared" ref="G119:G144" si="109">COUNTIFS($X$10:$X$283, B119,$B$10:$B$283,"F",$Z$10:$Z$283,"Elected")</f>
        <v>2</v>
      </c>
      <c r="H119" s="244">
        <f t="shared" ref="H119:H144" si="110">IFERROR(G119/D119,0)</f>
        <v>0.4</v>
      </c>
      <c r="I119" s="245">
        <f t="shared" ref="I119:I144" si="111">COUNTIFS($X$10:$X$505, B119,$B$10:$B$505,"M")</f>
        <v>2</v>
      </c>
      <c r="J119" s="243">
        <f t="shared" ref="J119:J144" si="112">IFERROR(I119/D119,0)</f>
        <v>0.4</v>
      </c>
      <c r="K119">
        <f t="shared" ref="K119:K144" si="113">COUNTIFS($X$10:$X$505, B119,$B$10:$B$505,"M",$Z$10:$Z$505,"Elected")</f>
        <v>1</v>
      </c>
      <c r="L119" s="243">
        <f t="shared" ref="L119:L144" si="114">IFERROR(K119/D119,0)</f>
        <v>0.2</v>
      </c>
      <c r="AC119">
        <f>AC89+AC50+AC13</f>
        <v>12</v>
      </c>
      <c r="AD119">
        <f>AD89+AD50+AD13</f>
        <v>12</v>
      </c>
    </row>
    <row r="120" spans="1:37" x14ac:dyDescent="0.35">
      <c r="A120" s="238">
        <f t="shared" si="106"/>
        <v>4034</v>
      </c>
      <c r="B120" t="s">
        <v>2659</v>
      </c>
      <c r="C120" t="s">
        <v>2536</v>
      </c>
      <c r="D120" s="242">
        <f t="shared" si="107"/>
        <v>7</v>
      </c>
      <c r="E120" s="238">
        <f t="shared" si="108"/>
        <v>4</v>
      </c>
      <c r="F120" s="243">
        <f t="shared" si="105"/>
        <v>0.5714285714285714</v>
      </c>
      <c r="G120">
        <f t="shared" si="109"/>
        <v>1</v>
      </c>
      <c r="H120" s="244">
        <f t="shared" si="110"/>
        <v>0.14285714285714285</v>
      </c>
      <c r="I120" s="245">
        <f t="shared" si="111"/>
        <v>3</v>
      </c>
      <c r="J120" s="243">
        <f t="shared" si="112"/>
        <v>0.42857142857142855</v>
      </c>
      <c r="K120">
        <f t="shared" si="113"/>
        <v>3</v>
      </c>
      <c r="L120" s="243">
        <f t="shared" si="114"/>
        <v>0.42857142857142855</v>
      </c>
    </row>
    <row r="121" spans="1:37" x14ac:dyDescent="0.35">
      <c r="A121" s="238">
        <f t="shared" si="106"/>
        <v>103</v>
      </c>
      <c r="B121" t="s">
        <v>2661</v>
      </c>
      <c r="C121" t="s">
        <v>2727</v>
      </c>
      <c r="D121" s="242">
        <f t="shared" si="107"/>
        <v>1</v>
      </c>
      <c r="E121" s="238">
        <f t="shared" si="108"/>
        <v>1</v>
      </c>
      <c r="F121" s="243">
        <f t="shared" si="105"/>
        <v>1</v>
      </c>
      <c r="G121">
        <f t="shared" si="109"/>
        <v>0</v>
      </c>
      <c r="H121" s="244">
        <f t="shared" si="110"/>
        <v>0</v>
      </c>
      <c r="I121" s="245">
        <f t="shared" si="111"/>
        <v>0</v>
      </c>
      <c r="J121" s="243">
        <f t="shared" si="112"/>
        <v>0</v>
      </c>
      <c r="K121">
        <f t="shared" si="113"/>
        <v>0</v>
      </c>
      <c r="L121" s="243">
        <f t="shared" si="114"/>
        <v>0</v>
      </c>
    </row>
    <row r="122" spans="1:37" x14ac:dyDescent="0.35">
      <c r="A122" s="238">
        <f t="shared" si="106"/>
        <v>136</v>
      </c>
      <c r="B122" t="s">
        <v>2663</v>
      </c>
      <c r="C122" t="s">
        <v>2574</v>
      </c>
      <c r="D122" s="242">
        <f t="shared" si="107"/>
        <v>1</v>
      </c>
      <c r="E122" s="238">
        <f t="shared" si="108"/>
        <v>1</v>
      </c>
      <c r="F122" s="243">
        <f t="shared" si="105"/>
        <v>1</v>
      </c>
      <c r="G122">
        <f t="shared" si="109"/>
        <v>0</v>
      </c>
      <c r="H122" s="244">
        <f t="shared" si="110"/>
        <v>0</v>
      </c>
      <c r="I122" s="245">
        <f t="shared" si="111"/>
        <v>0</v>
      </c>
      <c r="J122" s="243">
        <f t="shared" si="112"/>
        <v>0</v>
      </c>
      <c r="K122">
        <f t="shared" si="113"/>
        <v>0</v>
      </c>
      <c r="L122" s="243">
        <f t="shared" si="114"/>
        <v>0</v>
      </c>
    </row>
    <row r="123" spans="1:37" x14ac:dyDescent="0.35">
      <c r="A123" s="238">
        <f t="shared" si="106"/>
        <v>501</v>
      </c>
      <c r="B123" t="s">
        <v>2689</v>
      </c>
      <c r="C123" t="s">
        <v>2573</v>
      </c>
      <c r="D123" s="242">
        <f t="shared" si="107"/>
        <v>3</v>
      </c>
      <c r="E123" s="238">
        <f t="shared" si="108"/>
        <v>1</v>
      </c>
      <c r="F123" s="243">
        <f t="shared" si="105"/>
        <v>0.33333333333333331</v>
      </c>
      <c r="G123">
        <f t="shared" si="109"/>
        <v>0</v>
      </c>
      <c r="H123" s="244">
        <f t="shared" si="110"/>
        <v>0</v>
      </c>
      <c r="I123" s="245">
        <f t="shared" si="111"/>
        <v>2</v>
      </c>
      <c r="J123" s="243">
        <f t="shared" si="112"/>
        <v>0.66666666666666663</v>
      </c>
      <c r="K123">
        <f t="shared" si="113"/>
        <v>0</v>
      </c>
      <c r="L123" s="243">
        <f t="shared" si="114"/>
        <v>0</v>
      </c>
    </row>
    <row r="124" spans="1:37" x14ac:dyDescent="0.35">
      <c r="A124" s="238">
        <f t="shared" si="106"/>
        <v>103</v>
      </c>
      <c r="B124" t="s">
        <v>2662</v>
      </c>
      <c r="C124" t="s">
        <v>2575</v>
      </c>
      <c r="D124" s="242">
        <f t="shared" si="107"/>
        <v>1</v>
      </c>
      <c r="E124" s="238">
        <f t="shared" si="108"/>
        <v>1</v>
      </c>
      <c r="F124" s="243">
        <f t="shared" si="105"/>
        <v>1</v>
      </c>
      <c r="G124">
        <f t="shared" si="109"/>
        <v>0</v>
      </c>
      <c r="H124" s="244">
        <f t="shared" si="110"/>
        <v>0</v>
      </c>
      <c r="I124" s="245">
        <f t="shared" si="111"/>
        <v>0</v>
      </c>
      <c r="J124" s="243">
        <f t="shared" si="112"/>
        <v>0</v>
      </c>
      <c r="K124">
        <f t="shared" si="113"/>
        <v>0</v>
      </c>
      <c r="L124" s="243">
        <f t="shared" si="114"/>
        <v>0</v>
      </c>
    </row>
    <row r="125" spans="1:37" x14ac:dyDescent="0.35">
      <c r="A125" s="238">
        <f t="shared" si="106"/>
        <v>0</v>
      </c>
      <c r="B125" t="s">
        <v>2660</v>
      </c>
      <c r="C125" t="s">
        <v>2594</v>
      </c>
      <c r="D125" s="242">
        <f t="shared" si="107"/>
        <v>0</v>
      </c>
      <c r="E125" s="238">
        <f t="shared" si="108"/>
        <v>0</v>
      </c>
      <c r="F125" s="243">
        <f t="shared" si="105"/>
        <v>0</v>
      </c>
      <c r="G125">
        <f t="shared" si="109"/>
        <v>0</v>
      </c>
      <c r="H125" s="244">
        <f t="shared" si="110"/>
        <v>0</v>
      </c>
      <c r="I125" s="245">
        <f t="shared" si="111"/>
        <v>0</v>
      </c>
      <c r="J125" s="243">
        <f t="shared" si="112"/>
        <v>0</v>
      </c>
      <c r="K125">
        <f t="shared" si="113"/>
        <v>0</v>
      </c>
      <c r="L125" s="243">
        <f t="shared" si="114"/>
        <v>0</v>
      </c>
    </row>
    <row r="126" spans="1:37" x14ac:dyDescent="0.35">
      <c r="A126" s="238">
        <f t="shared" si="106"/>
        <v>0</v>
      </c>
      <c r="B126" t="s">
        <v>3111</v>
      </c>
      <c r="C126" t="s">
        <v>2576</v>
      </c>
      <c r="D126" s="242">
        <f t="shared" si="107"/>
        <v>0</v>
      </c>
      <c r="E126" s="238">
        <f t="shared" si="108"/>
        <v>0</v>
      </c>
      <c r="F126" s="243">
        <f t="shared" si="105"/>
        <v>0</v>
      </c>
      <c r="G126">
        <f t="shared" si="109"/>
        <v>0</v>
      </c>
      <c r="H126" s="244">
        <f t="shared" si="110"/>
        <v>0</v>
      </c>
      <c r="I126" s="245">
        <f t="shared" si="111"/>
        <v>0</v>
      </c>
      <c r="J126" s="243">
        <f t="shared" si="112"/>
        <v>0</v>
      </c>
      <c r="K126">
        <f t="shared" si="113"/>
        <v>0</v>
      </c>
      <c r="L126" s="243">
        <f t="shared" si="114"/>
        <v>0</v>
      </c>
    </row>
    <row r="127" spans="1:37" x14ac:dyDescent="0.35">
      <c r="A127" s="238">
        <f t="shared" si="106"/>
        <v>0</v>
      </c>
      <c r="C127" t="s">
        <v>2590</v>
      </c>
      <c r="D127" s="242">
        <f t="shared" si="107"/>
        <v>0</v>
      </c>
      <c r="E127" s="238">
        <f t="shared" si="108"/>
        <v>0</v>
      </c>
      <c r="F127" s="243">
        <f t="shared" si="105"/>
        <v>0</v>
      </c>
      <c r="G127">
        <f t="shared" si="109"/>
        <v>0</v>
      </c>
      <c r="H127" s="244">
        <f t="shared" si="110"/>
        <v>0</v>
      </c>
      <c r="I127" s="245">
        <f t="shared" si="111"/>
        <v>0</v>
      </c>
      <c r="J127" s="243">
        <f t="shared" si="112"/>
        <v>0</v>
      </c>
      <c r="K127">
        <f t="shared" si="113"/>
        <v>0</v>
      </c>
      <c r="L127" s="243">
        <f t="shared" si="114"/>
        <v>0</v>
      </c>
    </row>
    <row r="128" spans="1:37" x14ac:dyDescent="0.35">
      <c r="A128" s="238">
        <f t="shared" si="106"/>
        <v>0</v>
      </c>
      <c r="B128" t="s">
        <v>2671</v>
      </c>
      <c r="C128" t="s">
        <v>2582</v>
      </c>
      <c r="D128" s="242">
        <f t="shared" si="107"/>
        <v>0</v>
      </c>
      <c r="E128" s="238">
        <f t="shared" si="108"/>
        <v>0</v>
      </c>
      <c r="F128" s="243">
        <f t="shared" si="105"/>
        <v>0</v>
      </c>
      <c r="G128">
        <f t="shared" si="109"/>
        <v>0</v>
      </c>
      <c r="H128" s="244">
        <f t="shared" si="110"/>
        <v>0</v>
      </c>
      <c r="I128" s="245">
        <f t="shared" si="111"/>
        <v>0</v>
      </c>
      <c r="J128" s="243">
        <f t="shared" si="112"/>
        <v>0</v>
      </c>
      <c r="K128">
        <f t="shared" si="113"/>
        <v>0</v>
      </c>
      <c r="L128" s="243">
        <f t="shared" si="114"/>
        <v>0</v>
      </c>
    </row>
    <row r="129" spans="1:12" x14ac:dyDescent="0.35">
      <c r="A129" s="238">
        <f t="shared" si="106"/>
        <v>0</v>
      </c>
      <c r="B129" t="s">
        <v>2665</v>
      </c>
      <c r="C129" t="s">
        <v>2598</v>
      </c>
      <c r="D129" s="242">
        <f t="shared" si="107"/>
        <v>0</v>
      </c>
      <c r="E129" s="238">
        <f t="shared" si="108"/>
        <v>0</v>
      </c>
      <c r="F129" s="243">
        <f t="shared" si="105"/>
        <v>0</v>
      </c>
      <c r="G129">
        <f t="shared" si="109"/>
        <v>0</v>
      </c>
      <c r="H129" s="244">
        <f t="shared" si="110"/>
        <v>0</v>
      </c>
      <c r="I129" s="245">
        <f t="shared" si="111"/>
        <v>0</v>
      </c>
      <c r="J129" s="243">
        <f t="shared" si="112"/>
        <v>0</v>
      </c>
      <c r="K129">
        <f t="shared" si="113"/>
        <v>0</v>
      </c>
      <c r="L129" s="243">
        <f t="shared" si="114"/>
        <v>0</v>
      </c>
    </row>
    <row r="130" spans="1:12" x14ac:dyDescent="0.35">
      <c r="A130" s="238">
        <f t="shared" si="106"/>
        <v>0</v>
      </c>
      <c r="B130" t="s">
        <v>2666</v>
      </c>
      <c r="C130" t="s">
        <v>2584</v>
      </c>
      <c r="D130" s="242">
        <f t="shared" si="107"/>
        <v>0</v>
      </c>
      <c r="E130" s="238">
        <f t="shared" si="108"/>
        <v>0</v>
      </c>
      <c r="F130" s="243">
        <f t="shared" si="105"/>
        <v>0</v>
      </c>
      <c r="G130">
        <f t="shared" si="109"/>
        <v>0</v>
      </c>
      <c r="H130" s="244">
        <f t="shared" si="110"/>
        <v>0</v>
      </c>
      <c r="I130" s="245">
        <f t="shared" si="111"/>
        <v>0</v>
      </c>
      <c r="J130" s="243">
        <f t="shared" si="112"/>
        <v>0</v>
      </c>
      <c r="K130">
        <f t="shared" si="113"/>
        <v>0</v>
      </c>
      <c r="L130" s="243">
        <f t="shared" si="114"/>
        <v>0</v>
      </c>
    </row>
    <row r="131" spans="1:12" x14ac:dyDescent="0.35">
      <c r="A131" s="238">
        <f t="shared" si="106"/>
        <v>0</v>
      </c>
      <c r="B131" t="s">
        <v>2667</v>
      </c>
      <c r="C131" t="s">
        <v>2577</v>
      </c>
      <c r="D131" s="242">
        <f t="shared" si="107"/>
        <v>0</v>
      </c>
      <c r="E131" s="238">
        <f t="shared" si="108"/>
        <v>0</v>
      </c>
      <c r="F131" s="243">
        <f t="shared" si="105"/>
        <v>0</v>
      </c>
      <c r="G131">
        <f t="shared" si="109"/>
        <v>0</v>
      </c>
      <c r="H131" s="244">
        <f t="shared" si="110"/>
        <v>0</v>
      </c>
      <c r="I131" s="245">
        <f t="shared" si="111"/>
        <v>0</v>
      </c>
      <c r="J131" s="243">
        <f t="shared" si="112"/>
        <v>0</v>
      </c>
      <c r="K131">
        <f t="shared" si="113"/>
        <v>0</v>
      </c>
      <c r="L131" s="243">
        <f t="shared" si="114"/>
        <v>0</v>
      </c>
    </row>
    <row r="132" spans="1:12" x14ac:dyDescent="0.35">
      <c r="A132" s="238">
        <f t="shared" si="106"/>
        <v>0</v>
      </c>
      <c r="B132" t="s">
        <v>2670</v>
      </c>
      <c r="C132" t="s">
        <v>2578</v>
      </c>
      <c r="D132" s="242">
        <f t="shared" si="107"/>
        <v>0</v>
      </c>
      <c r="E132" s="238">
        <f t="shared" si="108"/>
        <v>0</v>
      </c>
      <c r="F132" s="243">
        <f t="shared" si="105"/>
        <v>0</v>
      </c>
      <c r="G132">
        <f t="shared" si="109"/>
        <v>0</v>
      </c>
      <c r="H132" s="244">
        <f t="shared" si="110"/>
        <v>0</v>
      </c>
      <c r="I132" s="245">
        <f t="shared" si="111"/>
        <v>0</v>
      </c>
      <c r="J132" s="243">
        <f t="shared" si="112"/>
        <v>0</v>
      </c>
      <c r="K132">
        <f t="shared" si="113"/>
        <v>0</v>
      </c>
      <c r="L132" s="243">
        <f t="shared" si="114"/>
        <v>0</v>
      </c>
    </row>
    <row r="133" spans="1:12" x14ac:dyDescent="0.35">
      <c r="A133" s="238">
        <f t="shared" si="106"/>
        <v>0</v>
      </c>
      <c r="C133" t="s">
        <v>2581</v>
      </c>
      <c r="D133" s="242">
        <f t="shared" si="107"/>
        <v>0</v>
      </c>
      <c r="E133" s="238">
        <f t="shared" si="108"/>
        <v>0</v>
      </c>
      <c r="F133" s="243">
        <f t="shared" si="105"/>
        <v>0</v>
      </c>
      <c r="G133">
        <f t="shared" si="109"/>
        <v>0</v>
      </c>
      <c r="H133" s="244">
        <f t="shared" si="110"/>
        <v>0</v>
      </c>
      <c r="I133" s="245">
        <f t="shared" si="111"/>
        <v>0</v>
      </c>
      <c r="J133" s="243">
        <f t="shared" si="112"/>
        <v>0</v>
      </c>
      <c r="K133">
        <f t="shared" si="113"/>
        <v>0</v>
      </c>
      <c r="L133" s="243">
        <f t="shared" si="114"/>
        <v>0</v>
      </c>
    </row>
    <row r="134" spans="1:12" x14ac:dyDescent="0.35">
      <c r="A134" s="238">
        <f t="shared" si="106"/>
        <v>0</v>
      </c>
      <c r="B134" t="s">
        <v>3077</v>
      </c>
      <c r="C134" t="s">
        <v>2579</v>
      </c>
      <c r="D134" s="242">
        <f t="shared" si="107"/>
        <v>0</v>
      </c>
      <c r="E134" s="238">
        <f t="shared" si="108"/>
        <v>0</v>
      </c>
      <c r="F134" s="243">
        <f t="shared" si="105"/>
        <v>0</v>
      </c>
      <c r="G134">
        <f t="shared" si="109"/>
        <v>0</v>
      </c>
      <c r="H134" s="244">
        <f t="shared" si="110"/>
        <v>0</v>
      </c>
      <c r="I134" s="245">
        <f t="shared" si="111"/>
        <v>0</v>
      </c>
      <c r="J134" s="243">
        <f t="shared" si="112"/>
        <v>0</v>
      </c>
      <c r="K134">
        <f t="shared" si="113"/>
        <v>0</v>
      </c>
      <c r="L134" s="243">
        <f t="shared" si="114"/>
        <v>0</v>
      </c>
    </row>
    <row r="135" spans="1:12" x14ac:dyDescent="0.35">
      <c r="A135" s="238">
        <f t="shared" si="106"/>
        <v>0</v>
      </c>
      <c r="B135" t="s">
        <v>2690</v>
      </c>
      <c r="C135" t="s">
        <v>2585</v>
      </c>
      <c r="D135" s="242">
        <f t="shared" si="107"/>
        <v>0</v>
      </c>
      <c r="E135" s="238">
        <f t="shared" si="108"/>
        <v>0</v>
      </c>
      <c r="F135" s="243">
        <f t="shared" si="105"/>
        <v>0</v>
      </c>
      <c r="G135">
        <f t="shared" si="109"/>
        <v>0</v>
      </c>
      <c r="H135" s="244">
        <f t="shared" si="110"/>
        <v>0</v>
      </c>
      <c r="I135" s="245">
        <f t="shared" si="111"/>
        <v>0</v>
      </c>
      <c r="J135" s="243">
        <f t="shared" si="112"/>
        <v>0</v>
      </c>
      <c r="K135">
        <f t="shared" si="113"/>
        <v>0</v>
      </c>
      <c r="L135" s="243">
        <f t="shared" si="114"/>
        <v>0</v>
      </c>
    </row>
    <row r="136" spans="1:12" x14ac:dyDescent="0.35">
      <c r="A136" s="238">
        <f t="shared" si="106"/>
        <v>0</v>
      </c>
      <c r="C136" t="s">
        <v>2591</v>
      </c>
      <c r="D136" s="242">
        <f t="shared" si="107"/>
        <v>0</v>
      </c>
      <c r="E136" s="238">
        <f t="shared" si="108"/>
        <v>0</v>
      </c>
      <c r="F136" s="243">
        <f t="shared" si="105"/>
        <v>0</v>
      </c>
      <c r="G136">
        <f t="shared" si="109"/>
        <v>0</v>
      </c>
      <c r="H136" s="244">
        <f t="shared" si="110"/>
        <v>0</v>
      </c>
      <c r="I136" s="245">
        <f t="shared" si="111"/>
        <v>0</v>
      </c>
      <c r="J136" s="243">
        <f t="shared" si="112"/>
        <v>0</v>
      </c>
      <c r="K136">
        <f t="shared" si="113"/>
        <v>0</v>
      </c>
      <c r="L136" s="243">
        <f t="shared" si="114"/>
        <v>0</v>
      </c>
    </row>
    <row r="137" spans="1:12" x14ac:dyDescent="0.35">
      <c r="A137" s="238">
        <f t="shared" si="106"/>
        <v>0</v>
      </c>
      <c r="B137" t="s">
        <v>2664</v>
      </c>
      <c r="C137" t="s">
        <v>2586</v>
      </c>
      <c r="D137" s="242">
        <f t="shared" si="107"/>
        <v>0</v>
      </c>
      <c r="E137" s="238">
        <f t="shared" si="108"/>
        <v>0</v>
      </c>
      <c r="F137" s="243">
        <f t="shared" si="105"/>
        <v>0</v>
      </c>
      <c r="G137">
        <f t="shared" si="109"/>
        <v>0</v>
      </c>
      <c r="H137" s="244">
        <f t="shared" si="110"/>
        <v>0</v>
      </c>
      <c r="I137" s="245">
        <f t="shared" si="111"/>
        <v>0</v>
      </c>
      <c r="J137" s="243">
        <f t="shared" si="112"/>
        <v>0</v>
      </c>
      <c r="K137">
        <f t="shared" si="113"/>
        <v>0</v>
      </c>
      <c r="L137" s="243">
        <f t="shared" si="114"/>
        <v>0</v>
      </c>
    </row>
    <row r="138" spans="1:12" x14ac:dyDescent="0.35">
      <c r="A138" s="238">
        <f t="shared" si="106"/>
        <v>0</v>
      </c>
      <c r="B138" t="s">
        <v>2669</v>
      </c>
      <c r="C138" t="s">
        <v>2587</v>
      </c>
      <c r="D138" s="242">
        <f>E138+I138</f>
        <v>0</v>
      </c>
      <c r="E138" s="238">
        <f t="shared" si="108"/>
        <v>0</v>
      </c>
      <c r="F138" s="243">
        <f t="shared" si="105"/>
        <v>0</v>
      </c>
      <c r="G138">
        <f t="shared" si="109"/>
        <v>0</v>
      </c>
      <c r="H138" s="244">
        <f t="shared" si="110"/>
        <v>0</v>
      </c>
      <c r="I138" s="245">
        <f t="shared" si="111"/>
        <v>0</v>
      </c>
      <c r="J138" s="243">
        <f t="shared" si="112"/>
        <v>0</v>
      </c>
      <c r="K138">
        <f t="shared" si="113"/>
        <v>0</v>
      </c>
      <c r="L138" s="243">
        <f t="shared" si="114"/>
        <v>0</v>
      </c>
    </row>
    <row r="139" spans="1:12" x14ac:dyDescent="0.35">
      <c r="A139" s="238">
        <f t="shared" si="106"/>
        <v>0</v>
      </c>
      <c r="B139" t="s">
        <v>2931</v>
      </c>
      <c r="C139" t="s">
        <v>2580</v>
      </c>
      <c r="D139" s="242">
        <f t="shared" si="107"/>
        <v>0</v>
      </c>
      <c r="E139" s="238">
        <f t="shared" si="108"/>
        <v>0</v>
      </c>
      <c r="F139" s="243">
        <f t="shared" si="105"/>
        <v>0</v>
      </c>
      <c r="G139">
        <f t="shared" si="109"/>
        <v>0</v>
      </c>
      <c r="H139" s="244">
        <f t="shared" si="110"/>
        <v>0</v>
      </c>
      <c r="I139" s="245">
        <f t="shared" si="111"/>
        <v>0</v>
      </c>
      <c r="J139" s="243">
        <f t="shared" si="112"/>
        <v>0</v>
      </c>
      <c r="K139">
        <f t="shared" si="113"/>
        <v>0</v>
      </c>
      <c r="L139" s="243">
        <f t="shared" si="114"/>
        <v>0</v>
      </c>
    </row>
    <row r="140" spans="1:12" x14ac:dyDescent="0.35">
      <c r="A140" s="238">
        <f t="shared" si="106"/>
        <v>0</v>
      </c>
      <c r="C140" t="s">
        <v>2592</v>
      </c>
      <c r="D140" s="242">
        <f t="shared" si="107"/>
        <v>0</v>
      </c>
      <c r="E140" s="238">
        <f t="shared" si="108"/>
        <v>0</v>
      </c>
      <c r="F140" s="243">
        <f t="shared" si="105"/>
        <v>0</v>
      </c>
      <c r="G140">
        <f t="shared" si="109"/>
        <v>0</v>
      </c>
      <c r="H140" s="244">
        <f t="shared" si="110"/>
        <v>0</v>
      </c>
      <c r="I140" s="245">
        <f t="shared" si="111"/>
        <v>0</v>
      </c>
      <c r="J140" s="243">
        <f t="shared" si="112"/>
        <v>0</v>
      </c>
      <c r="K140">
        <f t="shared" si="113"/>
        <v>0</v>
      </c>
      <c r="L140" s="243">
        <f t="shared" si="114"/>
        <v>0</v>
      </c>
    </row>
    <row r="141" spans="1:12" x14ac:dyDescent="0.35">
      <c r="A141" s="238">
        <f t="shared" si="106"/>
        <v>0</v>
      </c>
      <c r="B141" t="s">
        <v>2809</v>
      </c>
      <c r="C141" t="s">
        <v>2597</v>
      </c>
      <c r="D141" s="242">
        <f t="shared" si="107"/>
        <v>0</v>
      </c>
      <c r="E141" s="238">
        <f t="shared" si="108"/>
        <v>0</v>
      </c>
      <c r="F141" s="243">
        <f t="shared" si="105"/>
        <v>0</v>
      </c>
      <c r="G141">
        <f t="shared" si="109"/>
        <v>0</v>
      </c>
      <c r="H141" s="244">
        <f t="shared" si="110"/>
        <v>0</v>
      </c>
      <c r="I141" s="245">
        <f t="shared" si="111"/>
        <v>0</v>
      </c>
      <c r="J141" s="243">
        <f t="shared" si="112"/>
        <v>0</v>
      </c>
      <c r="K141">
        <f t="shared" si="113"/>
        <v>0</v>
      </c>
      <c r="L141" s="243">
        <f t="shared" si="114"/>
        <v>0</v>
      </c>
    </row>
    <row r="142" spans="1:12" x14ac:dyDescent="0.35">
      <c r="A142" s="238">
        <f t="shared" si="106"/>
        <v>0</v>
      </c>
      <c r="B142" t="s">
        <v>2668</v>
      </c>
      <c r="C142" t="s">
        <v>2588</v>
      </c>
      <c r="D142" s="242">
        <f t="shared" si="107"/>
        <v>0</v>
      </c>
      <c r="E142" s="238">
        <f t="shared" si="108"/>
        <v>0</v>
      </c>
      <c r="F142" s="243">
        <f t="shared" si="105"/>
        <v>0</v>
      </c>
      <c r="G142">
        <f t="shared" si="109"/>
        <v>0</v>
      </c>
      <c r="H142" s="244">
        <f t="shared" si="110"/>
        <v>0</v>
      </c>
      <c r="I142" s="245">
        <f t="shared" si="111"/>
        <v>0</v>
      </c>
      <c r="J142" s="243">
        <f t="shared" si="112"/>
        <v>0</v>
      </c>
      <c r="K142">
        <f t="shared" si="113"/>
        <v>0</v>
      </c>
      <c r="L142" s="243">
        <f t="shared" si="114"/>
        <v>0</v>
      </c>
    </row>
    <row r="143" spans="1:12" x14ac:dyDescent="0.35">
      <c r="A143" s="238">
        <f t="shared" si="106"/>
        <v>0</v>
      </c>
      <c r="B143" t="s">
        <v>2692</v>
      </c>
      <c r="C143" t="s">
        <v>2589</v>
      </c>
      <c r="D143" s="242">
        <f t="shared" si="107"/>
        <v>0</v>
      </c>
      <c r="E143" s="238">
        <f t="shared" si="108"/>
        <v>0</v>
      </c>
      <c r="F143" s="243">
        <f t="shared" si="105"/>
        <v>0</v>
      </c>
      <c r="G143">
        <f t="shared" si="109"/>
        <v>0</v>
      </c>
      <c r="H143" s="244">
        <f t="shared" si="110"/>
        <v>0</v>
      </c>
      <c r="I143" s="245">
        <f t="shared" si="111"/>
        <v>0</v>
      </c>
      <c r="J143" s="243">
        <f t="shared" si="112"/>
        <v>0</v>
      </c>
      <c r="K143">
        <f t="shared" si="113"/>
        <v>0</v>
      </c>
      <c r="L143" s="243">
        <f t="shared" si="114"/>
        <v>0</v>
      </c>
    </row>
    <row r="144" spans="1:12" x14ac:dyDescent="0.35">
      <c r="A144" s="238">
        <f t="shared" si="106"/>
        <v>4970</v>
      </c>
      <c r="B144" t="s">
        <v>2672</v>
      </c>
      <c r="C144" t="s">
        <v>2530</v>
      </c>
      <c r="D144" s="242">
        <f t="shared" si="107"/>
        <v>10</v>
      </c>
      <c r="E144" s="238">
        <f t="shared" si="108"/>
        <v>1</v>
      </c>
      <c r="F144" s="243">
        <f t="shared" si="105"/>
        <v>0.1</v>
      </c>
      <c r="G144">
        <f t="shared" si="109"/>
        <v>0</v>
      </c>
      <c r="H144" s="244">
        <f t="shared" si="110"/>
        <v>0</v>
      </c>
      <c r="I144" s="245">
        <f t="shared" si="111"/>
        <v>9</v>
      </c>
      <c r="J144" s="243">
        <f t="shared" si="112"/>
        <v>0.9</v>
      </c>
      <c r="K144">
        <f t="shared" si="113"/>
        <v>5</v>
      </c>
      <c r="L144" s="243">
        <f t="shared" si="114"/>
        <v>0.5</v>
      </c>
    </row>
    <row r="145" spans="1:11" x14ac:dyDescent="0.35">
      <c r="A145" s="238">
        <f>SUM(A118:A144)</f>
        <v>18716</v>
      </c>
      <c r="B145" s="238"/>
      <c r="D145" s="242">
        <f>SUM(D118:D144)</f>
        <v>35</v>
      </c>
      <c r="E145" s="238">
        <f>SUM(E118:E144)</f>
        <v>13</v>
      </c>
      <c r="G145">
        <f>SUM(G118:G144)</f>
        <v>4</v>
      </c>
      <c r="I145" s="245">
        <f>SUM(I118:I144)</f>
        <v>22</v>
      </c>
      <c r="K145">
        <f>SUM(K118:K144)</f>
        <v>14</v>
      </c>
    </row>
    <row r="146" spans="1:11" ht="15" thickBot="1" x14ac:dyDescent="0.4"/>
    <row r="147" spans="1:11" x14ac:dyDescent="0.35">
      <c r="C147" s="246" t="s">
        <v>2673</v>
      </c>
      <c r="D147" s="247"/>
      <c r="E147" s="248">
        <f>E145+I145</f>
        <v>35</v>
      </c>
      <c r="F147" s="247" t="s">
        <v>2674</v>
      </c>
      <c r="G147" s="249"/>
      <c r="H147" s="249"/>
      <c r="I147" s="246" t="s">
        <v>2675</v>
      </c>
      <c r="J147" s="247" t="s">
        <v>2676</v>
      </c>
      <c r="K147" s="250">
        <f>K145</f>
        <v>14</v>
      </c>
    </row>
    <row r="148" spans="1:11" ht="15" thickBot="1" x14ac:dyDescent="0.4">
      <c r="C148" s="251" t="s">
        <v>2677</v>
      </c>
      <c r="D148" s="252" t="e">
        <f>LEFT(MID(#REF!,FIND("(",#REF!)+1,LEN(#REF!)),FIND(")",MID(#REF!,FIND("(",#REF!)+1,LEN(#REF!)))-1)</f>
        <v>#REF!</v>
      </c>
      <c r="E148" s="252">
        <f>AK118</f>
        <v>0</v>
      </c>
      <c r="F148" s="252" t="s">
        <v>2678</v>
      </c>
      <c r="G148" s="253"/>
      <c r="H148" s="253"/>
      <c r="I148" s="254"/>
      <c r="J148" s="241" t="s">
        <v>2679</v>
      </c>
      <c r="K148" s="255">
        <f>G145</f>
        <v>4</v>
      </c>
    </row>
    <row r="149" spans="1:11" ht="15" thickBot="1" x14ac:dyDescent="0.4">
      <c r="I149" s="251"/>
      <c r="J149" s="252" t="s">
        <v>2680</v>
      </c>
      <c r="K149" s="256">
        <f>SUM(K147:K148)</f>
        <v>18</v>
      </c>
    </row>
  </sheetData>
  <mergeCells count="123">
    <mergeCell ref="A8:A9"/>
    <mergeCell ref="B8:B9"/>
    <mergeCell ref="C8:C9"/>
    <mergeCell ref="A10:A11"/>
    <mergeCell ref="B10:B11"/>
    <mergeCell ref="C10:C11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24:A25"/>
    <mergeCell ref="B24:B25"/>
    <mergeCell ref="C24:C25"/>
    <mergeCell ref="A26:A27"/>
    <mergeCell ref="B26:B27"/>
    <mergeCell ref="C26:C27"/>
    <mergeCell ref="A20:A21"/>
    <mergeCell ref="B20:B21"/>
    <mergeCell ref="C20:C21"/>
    <mergeCell ref="A22:A23"/>
    <mergeCell ref="B22:B23"/>
    <mergeCell ref="C22:C23"/>
    <mergeCell ref="A32:A33"/>
    <mergeCell ref="B32:B33"/>
    <mergeCell ref="C32:C33"/>
    <mergeCell ref="A45:A46"/>
    <mergeCell ref="B45:B46"/>
    <mergeCell ref="C45:C46"/>
    <mergeCell ref="A28:A29"/>
    <mergeCell ref="B28:B29"/>
    <mergeCell ref="C28:C29"/>
    <mergeCell ref="A30:A31"/>
    <mergeCell ref="B30:B31"/>
    <mergeCell ref="C30:C31"/>
    <mergeCell ref="A51:A52"/>
    <mergeCell ref="B51:B52"/>
    <mergeCell ref="C51:C52"/>
    <mergeCell ref="A53:A54"/>
    <mergeCell ref="B53:B54"/>
    <mergeCell ref="C53:C54"/>
    <mergeCell ref="A47:A48"/>
    <mergeCell ref="B47:B48"/>
    <mergeCell ref="C47:C48"/>
    <mergeCell ref="A49:A50"/>
    <mergeCell ref="B49:B50"/>
    <mergeCell ref="C49:C50"/>
    <mergeCell ref="A59:A60"/>
    <mergeCell ref="B59:B60"/>
    <mergeCell ref="C59:C60"/>
    <mergeCell ref="A61:A62"/>
    <mergeCell ref="B61:B62"/>
    <mergeCell ref="C61:C62"/>
    <mergeCell ref="A55:A56"/>
    <mergeCell ref="B55:B56"/>
    <mergeCell ref="C55:C56"/>
    <mergeCell ref="A57:A58"/>
    <mergeCell ref="B57:B58"/>
    <mergeCell ref="C57:C58"/>
    <mergeCell ref="A67:A68"/>
    <mergeCell ref="B67:B68"/>
    <mergeCell ref="C67:C68"/>
    <mergeCell ref="A69:A70"/>
    <mergeCell ref="B69:B70"/>
    <mergeCell ref="C69:C70"/>
    <mergeCell ref="A63:A64"/>
    <mergeCell ref="B63:B64"/>
    <mergeCell ref="C63:C64"/>
    <mergeCell ref="A65:A66"/>
    <mergeCell ref="B65:B66"/>
    <mergeCell ref="C65:C66"/>
    <mergeCell ref="A86:A87"/>
    <mergeCell ref="B86:B87"/>
    <mergeCell ref="C86:C87"/>
    <mergeCell ref="A88:A89"/>
    <mergeCell ref="B88:B89"/>
    <mergeCell ref="C88:C89"/>
    <mergeCell ref="A71:A72"/>
    <mergeCell ref="B71:B72"/>
    <mergeCell ref="C71:C72"/>
    <mergeCell ref="A84:A85"/>
    <mergeCell ref="B84:B85"/>
    <mergeCell ref="C84:C85"/>
    <mergeCell ref="A94:A95"/>
    <mergeCell ref="B94:B95"/>
    <mergeCell ref="C94:C95"/>
    <mergeCell ref="A96:A97"/>
    <mergeCell ref="B96:B97"/>
    <mergeCell ref="C96:C97"/>
    <mergeCell ref="A90:A91"/>
    <mergeCell ref="B90:B91"/>
    <mergeCell ref="C90:C91"/>
    <mergeCell ref="A92:A93"/>
    <mergeCell ref="B92:B93"/>
    <mergeCell ref="C92:C93"/>
    <mergeCell ref="A102:A103"/>
    <mergeCell ref="B102:B103"/>
    <mergeCell ref="C102:C103"/>
    <mergeCell ref="A104:A105"/>
    <mergeCell ref="B104:B105"/>
    <mergeCell ref="C104:C105"/>
    <mergeCell ref="A98:A99"/>
    <mergeCell ref="B98:B99"/>
    <mergeCell ref="C98:C99"/>
    <mergeCell ref="A100:A101"/>
    <mergeCell ref="B100:B101"/>
    <mergeCell ref="C100:C101"/>
    <mergeCell ref="A110:A111"/>
    <mergeCell ref="B110:B111"/>
    <mergeCell ref="C110:C111"/>
    <mergeCell ref="A106:A107"/>
    <mergeCell ref="B106:B107"/>
    <mergeCell ref="C106:C107"/>
    <mergeCell ref="A108:A109"/>
    <mergeCell ref="B108:B109"/>
    <mergeCell ref="C108:C109"/>
  </mergeCells>
  <pageMargins left="0.7" right="0.7" top="0.75" bottom="0.75" header="0.3" footer="0.3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BC304"/>
  <sheetViews>
    <sheetView topLeftCell="A217" zoomScale="61" zoomScaleNormal="90" workbookViewId="0">
      <selection activeCell="N52" sqref="N52"/>
    </sheetView>
  </sheetViews>
  <sheetFormatPr defaultRowHeight="14.5" x14ac:dyDescent="0.35"/>
  <cols>
    <col min="1" max="1" width="54.453125" bestFit="1" customWidth="1"/>
  </cols>
  <sheetData>
    <row r="1" spans="1:55" x14ac:dyDescent="0.35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</row>
    <row r="2" spans="1:55" x14ac:dyDescent="0.35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</row>
    <row r="3" spans="1:55" x14ac:dyDescent="0.35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</row>
    <row r="4" spans="1:55" x14ac:dyDescent="0.35">
      <c r="A4" t="s">
        <v>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</row>
    <row r="5" spans="1:55" x14ac:dyDescent="0.35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AM5" s="2"/>
      <c r="AN5" s="2"/>
      <c r="AO5" s="2"/>
      <c r="AP5" s="2"/>
      <c r="AQ5" s="2"/>
      <c r="AR5" s="2"/>
      <c r="AS5" s="2"/>
      <c r="AT5" s="240" t="s">
        <v>2648</v>
      </c>
      <c r="AU5" s="2"/>
      <c r="AV5" s="2"/>
      <c r="AW5" s="2"/>
      <c r="AX5" s="240" t="s">
        <v>2649</v>
      </c>
    </row>
    <row r="6" spans="1:55" x14ac:dyDescent="0.3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AP6" s="241" t="s">
        <v>2529</v>
      </c>
      <c r="AQ6" s="241" t="s">
        <v>2650</v>
      </c>
      <c r="AR6" s="241" t="s">
        <v>2651</v>
      </c>
      <c r="AS6" s="241" t="s">
        <v>2650</v>
      </c>
      <c r="AT6" s="241" t="s">
        <v>2652</v>
      </c>
      <c r="AU6" s="241" t="s">
        <v>2653</v>
      </c>
      <c r="AV6" s="241" t="s">
        <v>2649</v>
      </c>
      <c r="AW6" s="241" t="s">
        <v>2654</v>
      </c>
      <c r="AX6" s="241" t="s">
        <v>2652</v>
      </c>
    </row>
    <row r="7" spans="1:55" x14ac:dyDescent="0.35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Y7" s="241" t="s">
        <v>2682</v>
      </c>
      <c r="Z7" s="241" t="s">
        <v>2683</v>
      </c>
      <c r="AP7" s="241" t="s">
        <v>2655</v>
      </c>
      <c r="AQ7" s="241" t="s">
        <v>2655</v>
      </c>
      <c r="AR7" s="241" t="s">
        <v>2652</v>
      </c>
      <c r="AS7" s="241" t="s">
        <v>2656</v>
      </c>
      <c r="AT7" s="241" t="s">
        <v>2656</v>
      </c>
      <c r="AU7" s="241" t="s">
        <v>2655</v>
      </c>
      <c r="AV7" s="241" t="s">
        <v>2652</v>
      </c>
      <c r="AW7" s="241" t="s">
        <v>2656</v>
      </c>
      <c r="AX7" s="241" t="s">
        <v>2656</v>
      </c>
      <c r="AZ7" s="241" t="s">
        <v>3666</v>
      </c>
      <c r="BB7" s="241" t="s">
        <v>3692</v>
      </c>
      <c r="BC7" s="241" t="s">
        <v>3693</v>
      </c>
    </row>
    <row r="8" spans="1:55" x14ac:dyDescent="0.35">
      <c r="A8" s="291" t="s">
        <v>95</v>
      </c>
      <c r="B8" s="291" t="s">
        <v>2</v>
      </c>
      <c r="C8" s="291" t="s">
        <v>3</v>
      </c>
      <c r="D8" t="s">
        <v>4</v>
      </c>
      <c r="E8" t="s">
        <v>5</v>
      </c>
      <c r="F8" t="s">
        <v>6</v>
      </c>
      <c r="G8" t="s">
        <v>7</v>
      </c>
      <c r="H8" t="s">
        <v>8</v>
      </c>
      <c r="I8" t="s">
        <v>9</v>
      </c>
      <c r="Y8" s="241" t="s">
        <v>2684</v>
      </c>
      <c r="Z8" s="241" t="s">
        <v>2685</v>
      </c>
      <c r="AM8" s="238">
        <f>SUMIFS($C$10:$C$505, $X$10:$X$505, AN8)</f>
        <v>18859</v>
      </c>
      <c r="AN8" t="s">
        <v>2657</v>
      </c>
      <c r="AO8" t="s">
        <v>2535</v>
      </c>
      <c r="AP8" s="242">
        <f>AQ8+AU8</f>
        <v>17</v>
      </c>
      <c r="AQ8" s="238">
        <f>COUNTIFS($X$10:$X$505, AN8,$B$10:$B$505,"F")</f>
        <v>5</v>
      </c>
      <c r="AR8" s="243">
        <f t="shared" ref="AR8:AR34" si="0">IFERROR(AQ8/AP8,0)</f>
        <v>0.29411764705882354</v>
      </c>
      <c r="AS8">
        <f>COUNTIFS($X$10:$X$505, AN8,$B$10:$B$505,"F",$Z$10:$Z$505,"Elected")</f>
        <v>2</v>
      </c>
      <c r="AT8" s="244">
        <f>IFERROR(AS8/AP8,0)</f>
        <v>0.11764705882352941</v>
      </c>
      <c r="AU8" s="245">
        <f>COUNTIFS($X$10:$X$505, AN8,$B$10:$B$505,"M")</f>
        <v>12</v>
      </c>
      <c r="AV8" s="243">
        <f>IFERROR(AU8/AP8,0)</f>
        <v>0.70588235294117652</v>
      </c>
      <c r="AW8">
        <f>COUNTIFS($X$10:$X$505, AN8,$B$10:$B$505,"M",$Z$10:$Z$505,"Elected")</f>
        <v>8</v>
      </c>
      <c r="AX8" s="243">
        <f>IFERROR(AW8/AP8,0)</f>
        <v>0.47058823529411764</v>
      </c>
      <c r="AZ8">
        <f>AW8+AS8</f>
        <v>10</v>
      </c>
      <c r="BB8">
        <f>AC274</f>
        <v>34</v>
      </c>
      <c r="BC8">
        <f>AD274</f>
        <v>29</v>
      </c>
    </row>
    <row r="9" spans="1:55" ht="15.5" x14ac:dyDescent="0.35">
      <c r="A9" s="291" t="s">
        <v>0</v>
      </c>
      <c r="B9" s="291" t="s">
        <v>0</v>
      </c>
      <c r="C9" s="291" t="s">
        <v>17</v>
      </c>
      <c r="D9" t="s">
        <v>1373</v>
      </c>
      <c r="E9" t="s">
        <v>1374</v>
      </c>
      <c r="F9" t="s">
        <v>1375</v>
      </c>
      <c r="G9" t="s">
        <v>1376</v>
      </c>
      <c r="H9" t="s">
        <v>1377</v>
      </c>
      <c r="I9" t="s">
        <v>1378</v>
      </c>
      <c r="X9" s="257" t="s">
        <v>2681</v>
      </c>
      <c r="Y9" s="241" t="s">
        <v>2686</v>
      </c>
      <c r="Z9" s="241" t="s">
        <v>2687</v>
      </c>
      <c r="AB9" t="s">
        <v>2526</v>
      </c>
      <c r="AC9" t="s">
        <v>2525</v>
      </c>
      <c r="AD9" t="s">
        <v>2524</v>
      </c>
      <c r="AE9" t="s">
        <v>2523</v>
      </c>
      <c r="AF9" t="s">
        <v>759</v>
      </c>
      <c r="AG9" t="s">
        <v>2522</v>
      </c>
      <c r="AH9" t="s">
        <v>2521</v>
      </c>
      <c r="AI9" t="s">
        <v>2520</v>
      </c>
      <c r="AJ9" t="s">
        <v>2519</v>
      </c>
      <c r="AK9" t="s">
        <v>2518</v>
      </c>
      <c r="AM9" s="238">
        <f t="shared" ref="AM9:AM34" si="1">SUMIFS($C$10:$C$505, $X$10:$X$505, AN9)</f>
        <v>24121</v>
      </c>
      <c r="AN9" t="s">
        <v>2658</v>
      </c>
      <c r="AO9" t="s">
        <v>2534</v>
      </c>
      <c r="AP9" s="242">
        <f t="shared" ref="AP9:AP27" si="2">AQ9+AU9</f>
        <v>18</v>
      </c>
      <c r="AQ9" s="238">
        <f t="shared" ref="AQ9:AQ34" si="3">COUNTIFS($X$10:$X$505, AN9,$B$10:$B$505,"F")</f>
        <v>3</v>
      </c>
      <c r="AR9" s="243">
        <f t="shared" si="0"/>
        <v>0.16666666666666666</v>
      </c>
      <c r="AS9">
        <f t="shared" ref="AS9:AS34" si="4">COUNTIFS($X$10:$X$283, AN9,$B$10:$B$283,"F",$Z$10:$Z$283,"Elected")</f>
        <v>3</v>
      </c>
      <c r="AT9" s="244">
        <f t="shared" ref="AT9:AT34" si="5">IFERROR(AS9/AP9,0)</f>
        <v>0.16666666666666666</v>
      </c>
      <c r="AU9" s="245">
        <f t="shared" ref="AU9:AU34" si="6">COUNTIFS($X$10:$X$505, AN9,$B$10:$B$505,"M")</f>
        <v>15</v>
      </c>
      <c r="AV9" s="243">
        <f t="shared" ref="AV9:AV34" si="7">IFERROR(AU9/AP9,0)</f>
        <v>0.83333333333333337</v>
      </c>
      <c r="AW9">
        <f t="shared" ref="AW9:AW34" si="8">COUNTIFS($X$10:$X$505, AN9,$B$10:$B$505,"M",$Z$10:$Z$505,"Elected")</f>
        <v>10</v>
      </c>
      <c r="AX9" s="243">
        <f t="shared" ref="AX9:AX34" si="9">IFERROR(AW9/AP9,0)</f>
        <v>0.55555555555555558</v>
      </c>
      <c r="AZ9">
        <f t="shared" ref="AZ9:AZ35" si="10">AW9+AS9</f>
        <v>13</v>
      </c>
    </row>
    <row r="10" spans="1:55" x14ac:dyDescent="0.35">
      <c r="A10" s="291" t="s">
        <v>1379</v>
      </c>
      <c r="B10" s="291" t="s">
        <v>31</v>
      </c>
      <c r="C10" s="293">
        <v>1514</v>
      </c>
      <c r="D10" s="1">
        <v>103</v>
      </c>
      <c r="E10" s="1">
        <v>116</v>
      </c>
      <c r="F10" s="1">
        <v>137</v>
      </c>
      <c r="G10" s="1">
        <v>7</v>
      </c>
      <c r="H10" s="1">
        <v>284</v>
      </c>
      <c r="I10" s="1">
        <v>-282</v>
      </c>
      <c r="X10" t="str">
        <f>LEFT(MID(A10,FIND("(",A10)+1,LEN(A10)),FIND(")",MID(A10,FIND("(",A10)+1,LEN(A10)))-1)</f>
        <v>FF</v>
      </c>
      <c r="Z10" t="str">
        <f>Y11</f>
        <v>Elected</v>
      </c>
      <c r="AB10">
        <v>6</v>
      </c>
      <c r="AC10" s="238">
        <v>25573</v>
      </c>
      <c r="AD10" s="238">
        <f>AH10+AF10</f>
        <v>13302</v>
      </c>
      <c r="AE10" s="227">
        <f>SUM(AD10/AC10*100)</f>
        <v>52.015797911860162</v>
      </c>
      <c r="AF10">
        <v>150</v>
      </c>
      <c r="AG10" s="227">
        <f>SUM(AF10/AC10*100)</f>
        <v>0.58655613342196844</v>
      </c>
      <c r="AH10" s="238">
        <v>13152</v>
      </c>
      <c r="AI10">
        <v>11</v>
      </c>
      <c r="AJ10">
        <v>4</v>
      </c>
      <c r="AK10" s="227">
        <f>SUM(AJ10/AI10*100)</f>
        <v>36.363636363636367</v>
      </c>
      <c r="AM10" s="238">
        <f t="shared" si="1"/>
        <v>6579</v>
      </c>
      <c r="AN10" t="s">
        <v>2659</v>
      </c>
      <c r="AO10" t="s">
        <v>2536</v>
      </c>
      <c r="AP10" s="242">
        <f t="shared" si="2"/>
        <v>11</v>
      </c>
      <c r="AQ10" s="238">
        <f t="shared" si="3"/>
        <v>6</v>
      </c>
      <c r="AR10" s="243">
        <f t="shared" si="0"/>
        <v>0.54545454545454541</v>
      </c>
      <c r="AS10">
        <f t="shared" si="4"/>
        <v>2</v>
      </c>
      <c r="AT10" s="244">
        <f t="shared" si="5"/>
        <v>0.18181818181818182</v>
      </c>
      <c r="AU10" s="245">
        <f t="shared" si="6"/>
        <v>5</v>
      </c>
      <c r="AV10" s="243">
        <f t="shared" si="7"/>
        <v>0.45454545454545453</v>
      </c>
      <c r="AW10">
        <f t="shared" si="8"/>
        <v>1</v>
      </c>
      <c r="AX10" s="243">
        <f t="shared" si="9"/>
        <v>9.0909090909090912E-2</v>
      </c>
      <c r="AZ10">
        <f t="shared" si="10"/>
        <v>3</v>
      </c>
    </row>
    <row r="11" spans="1:55" x14ac:dyDescent="0.35">
      <c r="A11" s="291" t="s">
        <v>0</v>
      </c>
      <c r="B11" s="291" t="s">
        <v>0</v>
      </c>
      <c r="C11" s="293">
        <v>1514</v>
      </c>
      <c r="D11" s="2">
        <v>1617</v>
      </c>
      <c r="E11" s="2">
        <v>1733</v>
      </c>
      <c r="F11" s="2">
        <v>1870</v>
      </c>
      <c r="G11" s="2">
        <v>1877</v>
      </c>
      <c r="H11" s="2">
        <v>2161</v>
      </c>
      <c r="I11" s="2">
        <v>1879</v>
      </c>
      <c r="Y11" t="str">
        <f>IF(EXACT(A10,UPPER(A10)),"Elected","Excluded")</f>
        <v>Elected</v>
      </c>
      <c r="AM11" s="238">
        <f t="shared" si="1"/>
        <v>4319</v>
      </c>
      <c r="AN11" t="s">
        <v>2661</v>
      </c>
      <c r="AO11" t="s">
        <v>2727</v>
      </c>
      <c r="AP11" s="242">
        <f t="shared" si="2"/>
        <v>3</v>
      </c>
      <c r="AQ11" s="238">
        <f t="shared" si="3"/>
        <v>1</v>
      </c>
      <c r="AR11" s="243">
        <f t="shared" si="0"/>
        <v>0.33333333333333331</v>
      </c>
      <c r="AS11">
        <f t="shared" si="4"/>
        <v>1</v>
      </c>
      <c r="AT11" s="244">
        <f t="shared" si="5"/>
        <v>0.33333333333333331</v>
      </c>
      <c r="AU11" s="245">
        <f t="shared" si="6"/>
        <v>2</v>
      </c>
      <c r="AV11" s="243">
        <f t="shared" si="7"/>
        <v>0.66666666666666663</v>
      </c>
      <c r="AW11">
        <f t="shared" si="8"/>
        <v>2</v>
      </c>
      <c r="AX11" s="243">
        <f t="shared" si="9"/>
        <v>0.66666666666666663</v>
      </c>
      <c r="AZ11">
        <f t="shared" si="10"/>
        <v>3</v>
      </c>
    </row>
    <row r="12" spans="1:55" x14ac:dyDescent="0.35">
      <c r="A12" s="291" t="s">
        <v>1380</v>
      </c>
      <c r="B12" s="291" t="s">
        <v>31</v>
      </c>
      <c r="C12" s="293">
        <v>801</v>
      </c>
      <c r="D12" s="1">
        <v>27</v>
      </c>
      <c r="E12" s="1">
        <v>-828</v>
      </c>
      <c r="F12" s="1">
        <v>0</v>
      </c>
      <c r="G12" s="1">
        <v>0</v>
      </c>
      <c r="H12" s="1">
        <v>0</v>
      </c>
      <c r="I12" s="1">
        <v>0</v>
      </c>
      <c r="X12" t="str">
        <f t="shared" ref="X12" si="11">LEFT(MID(A12,FIND("(",A12)+1,LEN(A12)),FIND(")",MID(A12,FIND("(",A12)+1,LEN(A12)))-1)</f>
        <v>SF</v>
      </c>
      <c r="Z12" t="str">
        <f>Y13</f>
        <v>Excluded</v>
      </c>
      <c r="AC12" t="s">
        <v>3692</v>
      </c>
      <c r="AD12" t="s">
        <v>3693</v>
      </c>
      <c r="AM12" s="238">
        <f t="shared" si="1"/>
        <v>1794</v>
      </c>
      <c r="AN12" t="s">
        <v>2663</v>
      </c>
      <c r="AO12" t="s">
        <v>2574</v>
      </c>
      <c r="AP12" s="242">
        <f t="shared" si="2"/>
        <v>3</v>
      </c>
      <c r="AQ12" s="238">
        <f t="shared" si="3"/>
        <v>2</v>
      </c>
      <c r="AR12" s="243">
        <f t="shared" si="0"/>
        <v>0.66666666666666663</v>
      </c>
      <c r="AS12">
        <f t="shared" si="4"/>
        <v>1</v>
      </c>
      <c r="AT12" s="244">
        <f t="shared" si="5"/>
        <v>0.33333333333333331</v>
      </c>
      <c r="AU12" s="245">
        <f t="shared" si="6"/>
        <v>1</v>
      </c>
      <c r="AV12" s="243">
        <f t="shared" si="7"/>
        <v>0.33333333333333331</v>
      </c>
      <c r="AW12">
        <f t="shared" si="8"/>
        <v>1</v>
      </c>
      <c r="AX12" s="243">
        <f t="shared" si="9"/>
        <v>0.33333333333333331</v>
      </c>
      <c r="AZ12">
        <f t="shared" si="10"/>
        <v>2</v>
      </c>
    </row>
    <row r="13" spans="1:55" x14ac:dyDescent="0.35">
      <c r="A13" s="291" t="s">
        <v>0</v>
      </c>
      <c r="B13" s="291" t="s">
        <v>0</v>
      </c>
      <c r="C13" s="293">
        <v>801</v>
      </c>
      <c r="D13" s="2">
        <v>828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Y13" t="str">
        <f t="shared" ref="Y13" si="12">IF(EXACT(A12,UPPER(A12)),"Elected","Excluded")</f>
        <v>Excluded</v>
      </c>
      <c r="AC13">
        <v>5</v>
      </c>
      <c r="AD13">
        <v>4</v>
      </c>
      <c r="AM13" s="238">
        <f t="shared" si="1"/>
        <v>2120</v>
      </c>
      <c r="AN13" t="s">
        <v>2689</v>
      </c>
      <c r="AO13" t="s">
        <v>2573</v>
      </c>
      <c r="AP13" s="242">
        <f t="shared" si="2"/>
        <v>4</v>
      </c>
      <c r="AQ13" s="238">
        <f t="shared" si="3"/>
        <v>1</v>
      </c>
      <c r="AR13" s="243">
        <f t="shared" si="0"/>
        <v>0.25</v>
      </c>
      <c r="AS13">
        <f t="shared" si="4"/>
        <v>0</v>
      </c>
      <c r="AT13" s="244">
        <f t="shared" si="5"/>
        <v>0</v>
      </c>
      <c r="AU13" s="245">
        <f t="shared" si="6"/>
        <v>3</v>
      </c>
      <c r="AV13" s="243">
        <f t="shared" si="7"/>
        <v>0.75</v>
      </c>
      <c r="AW13">
        <f t="shared" si="8"/>
        <v>1</v>
      </c>
      <c r="AX13" s="243">
        <f t="shared" si="9"/>
        <v>0.25</v>
      </c>
      <c r="AZ13">
        <f t="shared" si="10"/>
        <v>1</v>
      </c>
    </row>
    <row r="14" spans="1:55" x14ac:dyDescent="0.35">
      <c r="A14" s="291" t="s">
        <v>3188</v>
      </c>
      <c r="B14" s="291" t="s">
        <v>33</v>
      </c>
      <c r="C14" s="293">
        <v>1249</v>
      </c>
      <c r="D14" s="1">
        <v>14</v>
      </c>
      <c r="E14" s="1">
        <v>90</v>
      </c>
      <c r="F14" s="1">
        <v>83</v>
      </c>
      <c r="G14" s="1">
        <v>1</v>
      </c>
      <c r="H14" s="1">
        <v>103</v>
      </c>
      <c r="I14" s="1">
        <v>31</v>
      </c>
      <c r="X14" t="str">
        <f t="shared" ref="X14" si="13">LEFT(MID(A14,FIND("(",A14)+1,LEN(A14)),FIND(")",MID(A14,FIND("(",A14)+1,LEN(A14)))-1)</f>
        <v>NON-P</v>
      </c>
      <c r="Z14" t="str">
        <f t="shared" ref="Z14" si="14">Y15</f>
        <v>Excluded</v>
      </c>
      <c r="AM14" s="238">
        <f t="shared" si="1"/>
        <v>5198</v>
      </c>
      <c r="AN14" t="s">
        <v>2662</v>
      </c>
      <c r="AO14" t="s">
        <v>2575</v>
      </c>
      <c r="AP14" s="242">
        <f t="shared" si="2"/>
        <v>7</v>
      </c>
      <c r="AQ14" s="238">
        <f t="shared" si="3"/>
        <v>3</v>
      </c>
      <c r="AR14" s="243">
        <f t="shared" si="0"/>
        <v>0.42857142857142855</v>
      </c>
      <c r="AS14">
        <f t="shared" si="4"/>
        <v>0</v>
      </c>
      <c r="AT14" s="244">
        <f t="shared" si="5"/>
        <v>0</v>
      </c>
      <c r="AU14" s="245">
        <f t="shared" si="6"/>
        <v>4</v>
      </c>
      <c r="AV14" s="243">
        <f t="shared" si="7"/>
        <v>0.5714285714285714</v>
      </c>
      <c r="AW14">
        <f t="shared" si="8"/>
        <v>2</v>
      </c>
      <c r="AX14" s="243">
        <f t="shared" si="9"/>
        <v>0.2857142857142857</v>
      </c>
      <c r="AZ14">
        <f t="shared" si="10"/>
        <v>2</v>
      </c>
    </row>
    <row r="15" spans="1:55" x14ac:dyDescent="0.35">
      <c r="A15" s="291" t="s">
        <v>0</v>
      </c>
      <c r="B15" s="291" t="s">
        <v>0</v>
      </c>
      <c r="C15" s="293">
        <v>1249</v>
      </c>
      <c r="D15" s="2">
        <v>1263</v>
      </c>
      <c r="E15" s="2">
        <v>1353</v>
      </c>
      <c r="F15" s="2">
        <v>1436</v>
      </c>
      <c r="G15" s="2">
        <v>1437</v>
      </c>
      <c r="H15" s="2">
        <v>1540</v>
      </c>
      <c r="I15" s="2">
        <v>1571</v>
      </c>
      <c r="Y15" t="str">
        <f t="shared" ref="Y15" si="15">IF(EXACT(A14,UPPER(A14)),"Elected","Excluded")</f>
        <v>Excluded</v>
      </c>
      <c r="AM15" s="238">
        <f t="shared" si="1"/>
        <v>392</v>
      </c>
      <c r="AN15" t="s">
        <v>2660</v>
      </c>
      <c r="AO15" t="s">
        <v>2594</v>
      </c>
      <c r="AP15" s="242">
        <f t="shared" si="2"/>
        <v>1</v>
      </c>
      <c r="AQ15" s="238">
        <f t="shared" si="3"/>
        <v>0</v>
      </c>
      <c r="AR15" s="243">
        <f t="shared" si="0"/>
        <v>0</v>
      </c>
      <c r="AS15">
        <f t="shared" si="4"/>
        <v>0</v>
      </c>
      <c r="AT15" s="244">
        <f t="shared" si="5"/>
        <v>0</v>
      </c>
      <c r="AU15" s="245">
        <f t="shared" si="6"/>
        <v>1</v>
      </c>
      <c r="AV15" s="243">
        <f t="shared" si="7"/>
        <v>1</v>
      </c>
      <c r="AW15">
        <f t="shared" si="8"/>
        <v>0</v>
      </c>
      <c r="AX15" s="243">
        <f t="shared" si="9"/>
        <v>0</v>
      </c>
      <c r="AZ15">
        <f t="shared" si="10"/>
        <v>0</v>
      </c>
    </row>
    <row r="16" spans="1:55" x14ac:dyDescent="0.35">
      <c r="A16" s="291" t="s">
        <v>3189</v>
      </c>
      <c r="B16" s="291" t="s">
        <v>33</v>
      </c>
      <c r="C16" s="293">
        <v>37</v>
      </c>
      <c r="D16" s="1">
        <v>2</v>
      </c>
      <c r="E16" s="1">
        <v>-39</v>
      </c>
      <c r="F16" s="1">
        <v>0</v>
      </c>
      <c r="G16" s="1">
        <v>0</v>
      </c>
      <c r="H16" s="1">
        <v>0</v>
      </c>
      <c r="I16" s="1">
        <v>0</v>
      </c>
      <c r="X16" t="str">
        <f t="shared" ref="X16" si="16">LEFT(MID(A16,FIND("(",A16)+1,LEN(A16)),FIND(")",MID(A16,FIND("(",A16)+1,LEN(A16)))-1)</f>
        <v>NON-P</v>
      </c>
      <c r="Z16" t="str">
        <f t="shared" ref="Z16" si="17">Y17</f>
        <v>Excluded</v>
      </c>
      <c r="AM16" s="238">
        <f t="shared" si="1"/>
        <v>2258</v>
      </c>
      <c r="AN16" t="s">
        <v>3111</v>
      </c>
      <c r="AO16" t="s">
        <v>2576</v>
      </c>
      <c r="AP16" s="242">
        <f t="shared" si="2"/>
        <v>3</v>
      </c>
      <c r="AQ16" s="238">
        <f t="shared" si="3"/>
        <v>1</v>
      </c>
      <c r="AR16" s="243">
        <f t="shared" si="0"/>
        <v>0.33333333333333331</v>
      </c>
      <c r="AS16">
        <f t="shared" si="4"/>
        <v>1</v>
      </c>
      <c r="AT16" s="244">
        <f t="shared" si="5"/>
        <v>0.33333333333333331</v>
      </c>
      <c r="AU16" s="245">
        <f t="shared" si="6"/>
        <v>2</v>
      </c>
      <c r="AV16" s="243">
        <f t="shared" si="7"/>
        <v>0.66666666666666663</v>
      </c>
      <c r="AW16">
        <f t="shared" si="8"/>
        <v>0</v>
      </c>
      <c r="AX16" s="243">
        <f t="shared" si="9"/>
        <v>0</v>
      </c>
      <c r="AZ16">
        <f t="shared" si="10"/>
        <v>1</v>
      </c>
    </row>
    <row r="17" spans="1:52" x14ac:dyDescent="0.35">
      <c r="A17" s="291" t="s">
        <v>0</v>
      </c>
      <c r="B17" s="291" t="s">
        <v>0</v>
      </c>
      <c r="C17" s="293">
        <v>37</v>
      </c>
      <c r="D17" s="2">
        <v>39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Y17" t="str">
        <f t="shared" ref="Y17" si="18">IF(EXACT(A16,UPPER(A16)),"Elected","Excluded")</f>
        <v>Excluded</v>
      </c>
      <c r="AM17" s="238">
        <f t="shared" si="1"/>
        <v>0</v>
      </c>
      <c r="AO17" t="s">
        <v>2590</v>
      </c>
      <c r="AP17" s="242">
        <f t="shared" si="2"/>
        <v>0</v>
      </c>
      <c r="AQ17" s="238">
        <f t="shared" si="3"/>
        <v>0</v>
      </c>
      <c r="AR17" s="243">
        <f t="shared" si="0"/>
        <v>0</v>
      </c>
      <c r="AS17">
        <f t="shared" si="4"/>
        <v>0</v>
      </c>
      <c r="AT17" s="244">
        <f t="shared" si="5"/>
        <v>0</v>
      </c>
      <c r="AU17" s="245">
        <f t="shared" si="6"/>
        <v>0</v>
      </c>
      <c r="AV17" s="243">
        <f t="shared" si="7"/>
        <v>0</v>
      </c>
      <c r="AW17">
        <f t="shared" si="8"/>
        <v>0</v>
      </c>
      <c r="AX17" s="243">
        <f t="shared" si="9"/>
        <v>0</v>
      </c>
      <c r="AZ17">
        <f t="shared" si="10"/>
        <v>0</v>
      </c>
    </row>
    <row r="18" spans="1:52" x14ac:dyDescent="0.35">
      <c r="A18" s="291" t="s">
        <v>3208</v>
      </c>
      <c r="B18" s="291" t="s">
        <v>33</v>
      </c>
      <c r="C18" s="293">
        <v>1217</v>
      </c>
      <c r="D18" s="1">
        <v>38</v>
      </c>
      <c r="E18" s="1">
        <v>177</v>
      </c>
      <c r="F18" s="1">
        <v>189</v>
      </c>
      <c r="G18" s="1">
        <v>4</v>
      </c>
      <c r="H18" s="1">
        <v>63</v>
      </c>
      <c r="I18" s="1">
        <v>13</v>
      </c>
      <c r="X18" t="str">
        <f t="shared" ref="X18" si="19">LEFT(MID(A18,FIND("(",A18)+1,LEN(A18)),FIND(")",MID(A18,FIND("(",A18)+1,LEN(A18)))-1)</f>
        <v>INDI</v>
      </c>
      <c r="Z18" t="str">
        <f>Y19</f>
        <v>Elected</v>
      </c>
      <c r="AM18" s="238">
        <f t="shared" si="1"/>
        <v>0</v>
      </c>
      <c r="AN18" t="s">
        <v>2671</v>
      </c>
      <c r="AO18" t="s">
        <v>2582</v>
      </c>
      <c r="AP18" s="242">
        <f t="shared" si="2"/>
        <v>0</v>
      </c>
      <c r="AQ18" s="238">
        <f t="shared" si="3"/>
        <v>0</v>
      </c>
      <c r="AR18" s="243">
        <f t="shared" si="0"/>
        <v>0</v>
      </c>
      <c r="AS18">
        <f t="shared" si="4"/>
        <v>0</v>
      </c>
      <c r="AT18" s="244">
        <f t="shared" si="5"/>
        <v>0</v>
      </c>
      <c r="AU18" s="245">
        <f t="shared" si="6"/>
        <v>0</v>
      </c>
      <c r="AV18" s="243">
        <f t="shared" si="7"/>
        <v>0</v>
      </c>
      <c r="AW18">
        <f t="shared" si="8"/>
        <v>0</v>
      </c>
      <c r="AX18" s="243">
        <f t="shared" si="9"/>
        <v>0</v>
      </c>
      <c r="AZ18">
        <f t="shared" si="10"/>
        <v>0</v>
      </c>
    </row>
    <row r="19" spans="1:52" x14ac:dyDescent="0.35">
      <c r="A19" s="291" t="s">
        <v>0</v>
      </c>
      <c r="B19" s="291" t="s">
        <v>0</v>
      </c>
      <c r="C19" s="293">
        <v>1217</v>
      </c>
      <c r="D19" s="2">
        <v>1255</v>
      </c>
      <c r="E19" s="2">
        <v>1432</v>
      </c>
      <c r="F19" s="2">
        <v>1621</v>
      </c>
      <c r="G19" s="2">
        <v>1625</v>
      </c>
      <c r="H19" s="2">
        <v>1688</v>
      </c>
      <c r="I19" s="2">
        <v>1701</v>
      </c>
      <c r="Y19" t="str">
        <f t="shared" ref="Y19" si="20">IF(EXACT(A18,UPPER(A18)),"Elected","Excluded")</f>
        <v>Elected</v>
      </c>
      <c r="AM19" s="238">
        <f t="shared" si="1"/>
        <v>0</v>
      </c>
      <c r="AN19" t="s">
        <v>2665</v>
      </c>
      <c r="AO19" t="s">
        <v>2598</v>
      </c>
      <c r="AP19" s="242">
        <f t="shared" si="2"/>
        <v>0</v>
      </c>
      <c r="AQ19" s="238">
        <f t="shared" si="3"/>
        <v>0</v>
      </c>
      <c r="AR19" s="243">
        <f t="shared" si="0"/>
        <v>0</v>
      </c>
      <c r="AS19">
        <f t="shared" si="4"/>
        <v>0</v>
      </c>
      <c r="AT19" s="244">
        <f t="shared" si="5"/>
        <v>0</v>
      </c>
      <c r="AU19" s="245">
        <f t="shared" si="6"/>
        <v>0</v>
      </c>
      <c r="AV19" s="243">
        <f t="shared" si="7"/>
        <v>0</v>
      </c>
      <c r="AW19">
        <f t="shared" si="8"/>
        <v>0</v>
      </c>
      <c r="AX19" s="243">
        <f t="shared" si="9"/>
        <v>0</v>
      </c>
      <c r="AZ19">
        <f t="shared" si="10"/>
        <v>0</v>
      </c>
    </row>
    <row r="20" spans="1:52" x14ac:dyDescent="0.35">
      <c r="A20" s="291" t="s">
        <v>1381</v>
      </c>
      <c r="B20" s="291" t="s">
        <v>33</v>
      </c>
      <c r="C20" s="293">
        <v>2329</v>
      </c>
      <c r="D20" s="1">
        <v>-450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X20" t="str">
        <f t="shared" ref="X20" si="21">LEFT(MID(A20,FIND("(",A20)+1,LEN(A20)),FIND(")",MID(A20,FIND("(",A20)+1,LEN(A20)))-1)</f>
        <v>FG</v>
      </c>
      <c r="Z20" t="str">
        <f t="shared" ref="Z20" si="22">Y21</f>
        <v>Elected</v>
      </c>
      <c r="AM20" s="238">
        <f t="shared" si="1"/>
        <v>0</v>
      </c>
      <c r="AN20" t="s">
        <v>2666</v>
      </c>
      <c r="AO20" t="s">
        <v>2584</v>
      </c>
      <c r="AP20" s="242">
        <f t="shared" si="2"/>
        <v>0</v>
      </c>
      <c r="AQ20" s="238">
        <f t="shared" si="3"/>
        <v>0</v>
      </c>
      <c r="AR20" s="243">
        <f t="shared" si="0"/>
        <v>0</v>
      </c>
      <c r="AS20">
        <f t="shared" si="4"/>
        <v>0</v>
      </c>
      <c r="AT20" s="244">
        <f t="shared" si="5"/>
        <v>0</v>
      </c>
      <c r="AU20" s="245">
        <f t="shared" si="6"/>
        <v>0</v>
      </c>
      <c r="AV20" s="243">
        <f t="shared" si="7"/>
        <v>0</v>
      </c>
      <c r="AW20">
        <f t="shared" si="8"/>
        <v>0</v>
      </c>
      <c r="AX20" s="243">
        <f t="shared" si="9"/>
        <v>0</v>
      </c>
      <c r="AZ20">
        <f t="shared" si="10"/>
        <v>0</v>
      </c>
    </row>
    <row r="21" spans="1:52" x14ac:dyDescent="0.35">
      <c r="A21" s="291" t="s">
        <v>0</v>
      </c>
      <c r="B21" s="291" t="s">
        <v>0</v>
      </c>
      <c r="C21" s="293">
        <v>2329</v>
      </c>
      <c r="D21" s="2">
        <v>1879</v>
      </c>
      <c r="E21" s="2">
        <v>1879</v>
      </c>
      <c r="F21" s="2">
        <v>1879</v>
      </c>
      <c r="G21" s="2">
        <v>1879</v>
      </c>
      <c r="H21" s="2">
        <v>1879</v>
      </c>
      <c r="I21" s="2">
        <v>1879</v>
      </c>
      <c r="Y21" t="str">
        <f t="shared" ref="Y21" si="23">IF(EXACT(A20,UPPER(A20)),"Elected","Excluded")</f>
        <v>Elected</v>
      </c>
      <c r="AM21" s="238">
        <f t="shared" si="1"/>
        <v>0</v>
      </c>
      <c r="AN21" t="s">
        <v>2667</v>
      </c>
      <c r="AO21" t="s">
        <v>2577</v>
      </c>
      <c r="AP21" s="242">
        <f t="shared" si="2"/>
        <v>0</v>
      </c>
      <c r="AQ21" s="238">
        <f t="shared" si="3"/>
        <v>0</v>
      </c>
      <c r="AR21" s="243">
        <f t="shared" si="0"/>
        <v>0</v>
      </c>
      <c r="AS21">
        <f t="shared" si="4"/>
        <v>0</v>
      </c>
      <c r="AT21" s="244">
        <f t="shared" si="5"/>
        <v>0</v>
      </c>
      <c r="AU21" s="245">
        <f t="shared" si="6"/>
        <v>0</v>
      </c>
      <c r="AV21" s="243">
        <f t="shared" si="7"/>
        <v>0</v>
      </c>
      <c r="AW21">
        <f t="shared" si="8"/>
        <v>0</v>
      </c>
      <c r="AX21" s="243">
        <f t="shared" si="9"/>
        <v>0</v>
      </c>
      <c r="AZ21">
        <f t="shared" si="10"/>
        <v>0</v>
      </c>
    </row>
    <row r="22" spans="1:52" x14ac:dyDescent="0.35">
      <c r="A22" s="291" t="s">
        <v>1382</v>
      </c>
      <c r="B22" s="291" t="s">
        <v>31</v>
      </c>
      <c r="C22" s="293">
        <v>957</v>
      </c>
      <c r="D22" s="1">
        <v>30</v>
      </c>
      <c r="E22" s="1">
        <v>46</v>
      </c>
      <c r="F22" s="1">
        <v>40</v>
      </c>
      <c r="G22" s="1">
        <v>2</v>
      </c>
      <c r="H22" s="1">
        <v>-1075</v>
      </c>
      <c r="I22" s="1">
        <v>0</v>
      </c>
      <c r="X22" t="str">
        <f t="shared" ref="X22" si="24">LEFT(MID(A22,FIND("(",A22)+1,LEN(A22)),FIND(")",MID(A22,FIND("(",A22)+1,LEN(A22)))-1)</f>
        <v>FF</v>
      </c>
      <c r="Z22" t="str">
        <f t="shared" ref="Z22" si="25">Y23</f>
        <v>Excluded</v>
      </c>
      <c r="AM22" s="238">
        <f t="shared" si="1"/>
        <v>0</v>
      </c>
      <c r="AN22" t="s">
        <v>2670</v>
      </c>
      <c r="AO22" t="s">
        <v>2578</v>
      </c>
      <c r="AP22" s="242">
        <f t="shared" si="2"/>
        <v>0</v>
      </c>
      <c r="AQ22" s="238">
        <f t="shared" si="3"/>
        <v>0</v>
      </c>
      <c r="AR22" s="243">
        <f t="shared" si="0"/>
        <v>0</v>
      </c>
      <c r="AS22">
        <f t="shared" si="4"/>
        <v>0</v>
      </c>
      <c r="AT22" s="244">
        <f t="shared" si="5"/>
        <v>0</v>
      </c>
      <c r="AU22" s="245">
        <f t="shared" si="6"/>
        <v>0</v>
      </c>
      <c r="AV22" s="243">
        <f t="shared" si="7"/>
        <v>0</v>
      </c>
      <c r="AW22">
        <f t="shared" si="8"/>
        <v>0</v>
      </c>
      <c r="AX22" s="243">
        <f t="shared" si="9"/>
        <v>0</v>
      </c>
      <c r="AZ22">
        <f t="shared" si="10"/>
        <v>0</v>
      </c>
    </row>
    <row r="23" spans="1:52" x14ac:dyDescent="0.35">
      <c r="A23" s="291" t="s">
        <v>0</v>
      </c>
      <c r="B23" s="291" t="s">
        <v>0</v>
      </c>
      <c r="C23" s="293">
        <v>957</v>
      </c>
      <c r="D23" s="2">
        <v>987</v>
      </c>
      <c r="E23" s="2">
        <v>1033</v>
      </c>
      <c r="F23" s="2">
        <v>1073</v>
      </c>
      <c r="G23" s="2">
        <v>1075</v>
      </c>
      <c r="H23" s="2">
        <v>0</v>
      </c>
      <c r="I23" s="2">
        <v>0</v>
      </c>
      <c r="Y23" t="str">
        <f t="shared" ref="Y23" si="26">IF(EXACT(A22,UPPER(A22)),"Elected","Excluded")</f>
        <v>Excluded</v>
      </c>
      <c r="AM23" s="238">
        <f t="shared" si="1"/>
        <v>0</v>
      </c>
      <c r="AO23" t="s">
        <v>2581</v>
      </c>
      <c r="AP23" s="242">
        <f t="shared" si="2"/>
        <v>0</v>
      </c>
      <c r="AQ23" s="238">
        <f t="shared" si="3"/>
        <v>0</v>
      </c>
      <c r="AR23" s="243">
        <f t="shared" si="0"/>
        <v>0</v>
      </c>
      <c r="AS23">
        <f t="shared" si="4"/>
        <v>0</v>
      </c>
      <c r="AT23" s="244">
        <f t="shared" si="5"/>
        <v>0</v>
      </c>
      <c r="AU23" s="245">
        <f t="shared" si="6"/>
        <v>0</v>
      </c>
      <c r="AV23" s="243">
        <f t="shared" si="7"/>
        <v>0</v>
      </c>
      <c r="AW23">
        <f t="shared" si="8"/>
        <v>0</v>
      </c>
      <c r="AX23" s="243">
        <f t="shared" si="9"/>
        <v>0</v>
      </c>
      <c r="AZ23">
        <f t="shared" si="10"/>
        <v>0</v>
      </c>
    </row>
    <row r="24" spans="1:52" x14ac:dyDescent="0.35">
      <c r="A24" s="291" t="s">
        <v>3209</v>
      </c>
      <c r="B24" s="291" t="s">
        <v>33</v>
      </c>
      <c r="C24" s="293">
        <v>1282</v>
      </c>
      <c r="D24" s="1">
        <v>60</v>
      </c>
      <c r="E24" s="1">
        <v>104</v>
      </c>
      <c r="F24" s="1">
        <v>41</v>
      </c>
      <c r="G24" s="1">
        <v>4</v>
      </c>
      <c r="H24" s="1">
        <v>294</v>
      </c>
      <c r="I24" s="1">
        <v>45</v>
      </c>
      <c r="X24" t="str">
        <f t="shared" ref="X24" si="27">LEFT(MID(A24,FIND("(",A24)+1,LEN(A24)),FIND(")",MID(A24,FIND("(",A24)+1,LEN(A24)))-1)</f>
        <v>INDI</v>
      </c>
      <c r="Z24" t="str">
        <f t="shared" ref="Z24" si="28">Y25</f>
        <v>Elected</v>
      </c>
      <c r="AM24" s="238">
        <f t="shared" si="1"/>
        <v>0</v>
      </c>
      <c r="AN24" t="s">
        <v>3077</v>
      </c>
      <c r="AO24" t="s">
        <v>2579</v>
      </c>
      <c r="AP24" s="242">
        <f t="shared" si="2"/>
        <v>0</v>
      </c>
      <c r="AQ24" s="238">
        <f t="shared" si="3"/>
        <v>0</v>
      </c>
      <c r="AR24" s="243">
        <f t="shared" si="0"/>
        <v>0</v>
      </c>
      <c r="AS24">
        <f t="shared" si="4"/>
        <v>0</v>
      </c>
      <c r="AT24" s="244">
        <f t="shared" si="5"/>
        <v>0</v>
      </c>
      <c r="AU24" s="245">
        <f t="shared" si="6"/>
        <v>0</v>
      </c>
      <c r="AV24" s="243">
        <f t="shared" si="7"/>
        <v>0</v>
      </c>
      <c r="AW24">
        <f t="shared" si="8"/>
        <v>0</v>
      </c>
      <c r="AX24" s="243">
        <f t="shared" si="9"/>
        <v>0</v>
      </c>
      <c r="AZ24">
        <f t="shared" si="10"/>
        <v>0</v>
      </c>
    </row>
    <row r="25" spans="1:52" x14ac:dyDescent="0.35">
      <c r="A25" s="291" t="s">
        <v>0</v>
      </c>
      <c r="B25" s="291" t="s">
        <v>0</v>
      </c>
      <c r="C25" s="293">
        <v>1282</v>
      </c>
      <c r="D25" s="2">
        <v>1342</v>
      </c>
      <c r="E25" s="2">
        <v>1446</v>
      </c>
      <c r="F25" s="2">
        <v>1487</v>
      </c>
      <c r="G25" s="2">
        <v>1491</v>
      </c>
      <c r="H25" s="2">
        <v>1785</v>
      </c>
      <c r="I25" s="2">
        <v>1830</v>
      </c>
      <c r="Y25" t="str">
        <f t="shared" ref="Y25" si="29">IF(EXACT(A24,UPPER(A24)),"Elected","Excluded")</f>
        <v>Elected</v>
      </c>
      <c r="AM25" s="238">
        <f t="shared" si="1"/>
        <v>0</v>
      </c>
      <c r="AN25" t="s">
        <v>2690</v>
      </c>
      <c r="AO25" t="s">
        <v>2585</v>
      </c>
      <c r="AP25" s="242">
        <f t="shared" si="2"/>
        <v>0</v>
      </c>
      <c r="AQ25" s="238">
        <f t="shared" si="3"/>
        <v>0</v>
      </c>
      <c r="AR25" s="243">
        <f t="shared" si="0"/>
        <v>0</v>
      </c>
      <c r="AS25">
        <f t="shared" si="4"/>
        <v>0</v>
      </c>
      <c r="AT25" s="244">
        <f t="shared" si="5"/>
        <v>0</v>
      </c>
      <c r="AU25" s="245">
        <f t="shared" si="6"/>
        <v>0</v>
      </c>
      <c r="AV25" s="243">
        <f t="shared" si="7"/>
        <v>0</v>
      </c>
      <c r="AW25">
        <f t="shared" si="8"/>
        <v>0</v>
      </c>
      <c r="AX25" s="243">
        <f t="shared" si="9"/>
        <v>0</v>
      </c>
      <c r="AZ25">
        <f t="shared" si="10"/>
        <v>0</v>
      </c>
    </row>
    <row r="26" spans="1:52" x14ac:dyDescent="0.35">
      <c r="A26" s="291" t="s">
        <v>1383</v>
      </c>
      <c r="B26" s="291" t="s">
        <v>33</v>
      </c>
      <c r="C26" s="293">
        <v>782</v>
      </c>
      <c r="D26" s="1">
        <v>138</v>
      </c>
      <c r="E26" s="1">
        <v>41</v>
      </c>
      <c r="F26" s="1">
        <v>-961</v>
      </c>
      <c r="G26" s="1">
        <v>0</v>
      </c>
      <c r="H26" s="1">
        <v>0</v>
      </c>
      <c r="I26" s="1">
        <v>0</v>
      </c>
      <c r="X26" t="str">
        <f t="shared" ref="X26" si="30">LEFT(MID(A26,FIND("(",A26)+1,LEN(A26)),FIND(")",MID(A26,FIND("(",A26)+1,LEN(A26)))-1)</f>
        <v>FG</v>
      </c>
      <c r="Z26" t="str">
        <f t="shared" ref="Z26" si="31">Y27</f>
        <v>Excluded</v>
      </c>
      <c r="AM26" s="238">
        <f t="shared" si="1"/>
        <v>0</v>
      </c>
      <c r="AO26" t="s">
        <v>2591</v>
      </c>
      <c r="AP26" s="242">
        <f t="shared" si="2"/>
        <v>0</v>
      </c>
      <c r="AQ26" s="238">
        <f t="shared" si="3"/>
        <v>0</v>
      </c>
      <c r="AR26" s="243">
        <f t="shared" si="0"/>
        <v>0</v>
      </c>
      <c r="AS26">
        <f t="shared" si="4"/>
        <v>0</v>
      </c>
      <c r="AT26" s="244">
        <f t="shared" si="5"/>
        <v>0</v>
      </c>
      <c r="AU26" s="245">
        <f t="shared" si="6"/>
        <v>0</v>
      </c>
      <c r="AV26" s="243">
        <f t="shared" si="7"/>
        <v>0</v>
      </c>
      <c r="AW26">
        <f t="shared" si="8"/>
        <v>0</v>
      </c>
      <c r="AX26" s="243">
        <f t="shared" si="9"/>
        <v>0</v>
      </c>
      <c r="AZ26">
        <f t="shared" si="10"/>
        <v>0</v>
      </c>
    </row>
    <row r="27" spans="1:52" x14ac:dyDescent="0.35">
      <c r="A27" s="291" t="s">
        <v>0</v>
      </c>
      <c r="B27" s="291" t="s">
        <v>0</v>
      </c>
      <c r="C27" s="293">
        <v>782</v>
      </c>
      <c r="D27" s="2">
        <v>920</v>
      </c>
      <c r="E27" s="2">
        <v>961</v>
      </c>
      <c r="F27" s="2">
        <v>0</v>
      </c>
      <c r="G27" s="2">
        <v>0</v>
      </c>
      <c r="H27" s="2">
        <v>0</v>
      </c>
      <c r="I27" s="2">
        <v>0</v>
      </c>
      <c r="Y27" t="str">
        <f t="shared" ref="Y27" si="32">IF(EXACT(A26,UPPER(A26)),"Elected","Excluded")</f>
        <v>Excluded</v>
      </c>
      <c r="AM27" s="238">
        <f t="shared" si="1"/>
        <v>0</v>
      </c>
      <c r="AN27" t="s">
        <v>2664</v>
      </c>
      <c r="AO27" t="s">
        <v>2586</v>
      </c>
      <c r="AP27" s="242">
        <f t="shared" si="2"/>
        <v>0</v>
      </c>
      <c r="AQ27" s="238">
        <f t="shared" si="3"/>
        <v>0</v>
      </c>
      <c r="AR27" s="243">
        <f t="shared" si="0"/>
        <v>0</v>
      </c>
      <c r="AS27">
        <f t="shared" si="4"/>
        <v>0</v>
      </c>
      <c r="AT27" s="244">
        <f t="shared" si="5"/>
        <v>0</v>
      </c>
      <c r="AU27" s="245">
        <f t="shared" si="6"/>
        <v>0</v>
      </c>
      <c r="AV27" s="243">
        <f t="shared" si="7"/>
        <v>0</v>
      </c>
      <c r="AW27">
        <f t="shared" si="8"/>
        <v>0</v>
      </c>
      <c r="AX27" s="243">
        <f t="shared" si="9"/>
        <v>0</v>
      </c>
      <c r="AZ27">
        <f t="shared" si="10"/>
        <v>0</v>
      </c>
    </row>
    <row r="28" spans="1:52" x14ac:dyDescent="0.35">
      <c r="A28" s="291" t="s">
        <v>1384</v>
      </c>
      <c r="B28" s="291" t="s">
        <v>33</v>
      </c>
      <c r="C28" s="293">
        <v>1902</v>
      </c>
      <c r="D28" s="1">
        <v>0</v>
      </c>
      <c r="E28" s="1">
        <v>0</v>
      </c>
      <c r="F28" s="1">
        <v>0</v>
      </c>
      <c r="G28" s="1">
        <v>-23</v>
      </c>
      <c r="H28" s="1">
        <v>0</v>
      </c>
      <c r="I28" s="1">
        <v>0</v>
      </c>
      <c r="X28" t="str">
        <f t="shared" ref="X28" si="33">LEFT(MID(A28,FIND("(",A28)+1,LEN(A28)),FIND(")",MID(A28,FIND("(",A28)+1,LEN(A28)))-1)</f>
        <v>FG</v>
      </c>
      <c r="Z28" t="str">
        <f t="shared" ref="Z28" si="34">Y29</f>
        <v>Elected</v>
      </c>
      <c r="AM28" s="238">
        <f t="shared" si="1"/>
        <v>0</v>
      </c>
      <c r="AN28" t="s">
        <v>2669</v>
      </c>
      <c r="AO28" t="s">
        <v>2587</v>
      </c>
      <c r="AP28" s="242">
        <f>AQ28+AU28</f>
        <v>0</v>
      </c>
      <c r="AQ28" s="238">
        <f t="shared" si="3"/>
        <v>0</v>
      </c>
      <c r="AR28" s="243">
        <f t="shared" si="0"/>
        <v>0</v>
      </c>
      <c r="AS28">
        <f t="shared" si="4"/>
        <v>0</v>
      </c>
      <c r="AT28" s="244">
        <f t="shared" si="5"/>
        <v>0</v>
      </c>
      <c r="AU28" s="245">
        <f t="shared" si="6"/>
        <v>0</v>
      </c>
      <c r="AV28" s="243">
        <f t="shared" si="7"/>
        <v>0</v>
      </c>
      <c r="AW28">
        <f t="shared" si="8"/>
        <v>0</v>
      </c>
      <c r="AX28" s="243">
        <f t="shared" si="9"/>
        <v>0</v>
      </c>
      <c r="AZ28">
        <f t="shared" si="10"/>
        <v>0</v>
      </c>
    </row>
    <row r="29" spans="1:52" x14ac:dyDescent="0.35">
      <c r="A29" s="291" t="s">
        <v>0</v>
      </c>
      <c r="B29" s="291" t="s">
        <v>0</v>
      </c>
      <c r="C29" s="293">
        <v>1902</v>
      </c>
      <c r="D29" s="2">
        <v>1902</v>
      </c>
      <c r="E29" s="2">
        <v>1902</v>
      </c>
      <c r="F29" s="2">
        <v>1902</v>
      </c>
      <c r="G29" s="2">
        <v>1879</v>
      </c>
      <c r="H29" s="2">
        <v>1879</v>
      </c>
      <c r="I29" s="2">
        <v>1879</v>
      </c>
      <c r="Y29" t="str">
        <f t="shared" ref="Y29" si="35">IF(EXACT(A28,UPPER(A28)),"Elected","Excluded")</f>
        <v>Elected</v>
      </c>
      <c r="AM29" s="238">
        <f t="shared" si="1"/>
        <v>0</v>
      </c>
      <c r="AN29" t="s">
        <v>2931</v>
      </c>
      <c r="AO29" t="s">
        <v>2580</v>
      </c>
      <c r="AP29" s="242">
        <f t="shared" ref="AP29:AP34" si="36">AQ29+AU29</f>
        <v>0</v>
      </c>
      <c r="AQ29" s="238">
        <f t="shared" si="3"/>
        <v>0</v>
      </c>
      <c r="AR29" s="243">
        <f t="shared" si="0"/>
        <v>0</v>
      </c>
      <c r="AS29">
        <f t="shared" si="4"/>
        <v>0</v>
      </c>
      <c r="AT29" s="244">
        <f t="shared" si="5"/>
        <v>0</v>
      </c>
      <c r="AU29" s="245">
        <f t="shared" si="6"/>
        <v>0</v>
      </c>
      <c r="AV29" s="243">
        <f t="shared" si="7"/>
        <v>0</v>
      </c>
      <c r="AW29">
        <f t="shared" si="8"/>
        <v>0</v>
      </c>
      <c r="AX29" s="243">
        <f t="shared" si="9"/>
        <v>0</v>
      </c>
      <c r="AZ29">
        <f t="shared" si="10"/>
        <v>0</v>
      </c>
    </row>
    <row r="30" spans="1:52" x14ac:dyDescent="0.35">
      <c r="A30" s="291" t="s">
        <v>1385</v>
      </c>
      <c r="B30" s="291" t="s">
        <v>33</v>
      </c>
      <c r="C30" s="293">
        <v>1082</v>
      </c>
      <c r="D30" s="1">
        <v>38</v>
      </c>
      <c r="E30" s="1">
        <v>50</v>
      </c>
      <c r="F30" s="1">
        <v>214</v>
      </c>
      <c r="G30" s="1">
        <v>5</v>
      </c>
      <c r="H30" s="1">
        <v>127</v>
      </c>
      <c r="I30" s="1">
        <v>99</v>
      </c>
      <c r="X30" t="str">
        <f t="shared" ref="X30" si="37">LEFT(MID(A30,FIND("(",A30)+1,LEN(A30)),FIND(")",MID(A30,FIND("(",A30)+1,LEN(A30)))-1)</f>
        <v>FF</v>
      </c>
      <c r="Z30" t="str">
        <f t="shared" ref="Z30" si="38">Y31</f>
        <v>Elected</v>
      </c>
      <c r="AM30" s="238">
        <f t="shared" si="1"/>
        <v>0</v>
      </c>
      <c r="AO30" t="s">
        <v>2592</v>
      </c>
      <c r="AP30" s="242">
        <f t="shared" si="36"/>
        <v>0</v>
      </c>
      <c r="AQ30" s="238">
        <f t="shared" si="3"/>
        <v>0</v>
      </c>
      <c r="AR30" s="243">
        <f t="shared" si="0"/>
        <v>0</v>
      </c>
      <c r="AS30">
        <f t="shared" si="4"/>
        <v>0</v>
      </c>
      <c r="AT30" s="244">
        <f t="shared" si="5"/>
        <v>0</v>
      </c>
      <c r="AU30" s="245">
        <f t="shared" si="6"/>
        <v>0</v>
      </c>
      <c r="AV30" s="243">
        <f t="shared" si="7"/>
        <v>0</v>
      </c>
      <c r="AW30">
        <f t="shared" si="8"/>
        <v>0</v>
      </c>
      <c r="AX30" s="243">
        <f t="shared" si="9"/>
        <v>0</v>
      </c>
      <c r="AZ30">
        <f t="shared" si="10"/>
        <v>0</v>
      </c>
    </row>
    <row r="31" spans="1:52" x14ac:dyDescent="0.35">
      <c r="A31" s="291" t="s">
        <v>0</v>
      </c>
      <c r="B31" s="291" t="s">
        <v>0</v>
      </c>
      <c r="C31" s="293">
        <v>1082</v>
      </c>
      <c r="D31" s="2">
        <v>1120</v>
      </c>
      <c r="E31" s="2">
        <v>1170</v>
      </c>
      <c r="F31" s="2">
        <v>1384</v>
      </c>
      <c r="G31" s="2">
        <v>1389</v>
      </c>
      <c r="H31" s="2">
        <v>1516</v>
      </c>
      <c r="I31" s="2">
        <v>1615</v>
      </c>
      <c r="Y31" t="str">
        <f t="shared" ref="Y31" si="39">IF(EXACT(A30,UPPER(A30)),"Elected","Excluded")</f>
        <v>Elected</v>
      </c>
      <c r="AM31" s="238">
        <f t="shared" si="1"/>
        <v>0</v>
      </c>
      <c r="AN31" t="s">
        <v>2809</v>
      </c>
      <c r="AO31" t="s">
        <v>2597</v>
      </c>
      <c r="AP31" s="242">
        <f t="shared" si="36"/>
        <v>0</v>
      </c>
      <c r="AQ31" s="238">
        <f t="shared" si="3"/>
        <v>0</v>
      </c>
      <c r="AR31" s="243">
        <f t="shared" si="0"/>
        <v>0</v>
      </c>
      <c r="AS31">
        <f t="shared" si="4"/>
        <v>0</v>
      </c>
      <c r="AT31" s="244">
        <f t="shared" si="5"/>
        <v>0</v>
      </c>
      <c r="AU31" s="245">
        <f t="shared" si="6"/>
        <v>0</v>
      </c>
      <c r="AV31" s="243">
        <f t="shared" si="7"/>
        <v>0</v>
      </c>
      <c r="AW31">
        <f t="shared" si="8"/>
        <v>0</v>
      </c>
      <c r="AX31" s="243">
        <f t="shared" si="9"/>
        <v>0</v>
      </c>
      <c r="AZ31">
        <f t="shared" si="10"/>
        <v>0</v>
      </c>
    </row>
    <row r="32" spans="1:52" x14ac:dyDescent="0.35">
      <c r="A32" s="291" t="s">
        <v>47</v>
      </c>
      <c r="B32" s="291" t="s">
        <v>0</v>
      </c>
      <c r="C32" s="292">
        <v>0</v>
      </c>
      <c r="D32" s="1">
        <f>(D10+D12+D14+D16+D18+D20+D22+D24+D26+D28+D30)*(-1)</f>
        <v>0</v>
      </c>
      <c r="E32" s="1">
        <f t="shared" ref="E32:I32" si="40">(E10+E12+E14+E16+E18+E20+E22+E24+E26+E28+E30)*(-1)</f>
        <v>243</v>
      </c>
      <c r="F32" s="1">
        <f t="shared" si="40"/>
        <v>257</v>
      </c>
      <c r="G32" s="1">
        <f t="shared" si="40"/>
        <v>0</v>
      </c>
      <c r="H32" s="1">
        <f t="shared" si="40"/>
        <v>204</v>
      </c>
      <c r="I32" s="1">
        <f t="shared" si="40"/>
        <v>94</v>
      </c>
      <c r="AM32" s="238">
        <f t="shared" si="1"/>
        <v>112</v>
      </c>
      <c r="AN32" t="s">
        <v>2668</v>
      </c>
      <c r="AO32" t="s">
        <v>2588</v>
      </c>
      <c r="AP32" s="242">
        <f t="shared" si="36"/>
        <v>1</v>
      </c>
      <c r="AQ32" s="238">
        <f t="shared" si="3"/>
        <v>0</v>
      </c>
      <c r="AR32" s="243">
        <f t="shared" si="0"/>
        <v>0</v>
      </c>
      <c r="AS32">
        <f t="shared" si="4"/>
        <v>0</v>
      </c>
      <c r="AT32" s="244">
        <f t="shared" si="5"/>
        <v>0</v>
      </c>
      <c r="AU32" s="245">
        <f t="shared" si="6"/>
        <v>1</v>
      </c>
      <c r="AV32" s="243">
        <f t="shared" si="7"/>
        <v>1</v>
      </c>
      <c r="AW32">
        <f t="shared" si="8"/>
        <v>0</v>
      </c>
      <c r="AX32" s="243">
        <f t="shared" si="9"/>
        <v>0</v>
      </c>
      <c r="AZ32">
        <f t="shared" si="10"/>
        <v>0</v>
      </c>
    </row>
    <row r="33" spans="1:52" x14ac:dyDescent="0.35">
      <c r="A33" s="291" t="s">
        <v>0</v>
      </c>
      <c r="B33" s="291" t="s">
        <v>0</v>
      </c>
      <c r="C33" s="292">
        <v>0</v>
      </c>
      <c r="D33" s="2">
        <v>0</v>
      </c>
      <c r="E33" s="2">
        <v>243</v>
      </c>
      <c r="F33" s="2">
        <v>500</v>
      </c>
      <c r="G33" s="2">
        <v>500</v>
      </c>
      <c r="H33" s="2">
        <v>704</v>
      </c>
      <c r="I33" s="2">
        <v>798</v>
      </c>
      <c r="AM33" s="238">
        <f t="shared" si="1"/>
        <v>0</v>
      </c>
      <c r="AN33" t="s">
        <v>2692</v>
      </c>
      <c r="AO33" t="s">
        <v>2589</v>
      </c>
      <c r="AP33" s="242">
        <f t="shared" si="36"/>
        <v>0</v>
      </c>
      <c r="AQ33" s="238">
        <f t="shared" si="3"/>
        <v>0</v>
      </c>
      <c r="AR33" s="243">
        <f t="shared" si="0"/>
        <v>0</v>
      </c>
      <c r="AS33">
        <f t="shared" si="4"/>
        <v>0</v>
      </c>
      <c r="AT33" s="244">
        <f t="shared" si="5"/>
        <v>0</v>
      </c>
      <c r="AU33" s="245">
        <f t="shared" si="6"/>
        <v>0</v>
      </c>
      <c r="AV33" s="243">
        <f t="shared" si="7"/>
        <v>0</v>
      </c>
      <c r="AW33">
        <f t="shared" si="8"/>
        <v>0</v>
      </c>
      <c r="AX33" s="243">
        <f t="shared" si="9"/>
        <v>0</v>
      </c>
      <c r="AZ33">
        <f t="shared" si="10"/>
        <v>0</v>
      </c>
    </row>
    <row r="34" spans="1:52" x14ac:dyDescent="0.35">
      <c r="A34" t="s">
        <v>48</v>
      </c>
      <c r="B34" t="s">
        <v>0</v>
      </c>
      <c r="C34" s="2">
        <v>13152</v>
      </c>
      <c r="D34" s="2">
        <v>13152</v>
      </c>
      <c r="E34" s="2">
        <v>13152</v>
      </c>
      <c r="F34" s="2">
        <v>13152</v>
      </c>
      <c r="G34" s="2">
        <v>13152</v>
      </c>
      <c r="H34" s="2">
        <v>13152</v>
      </c>
      <c r="I34" s="2">
        <v>13152</v>
      </c>
      <c r="AM34" s="238">
        <f t="shared" si="1"/>
        <v>15044</v>
      </c>
      <c r="AN34" t="s">
        <v>2672</v>
      </c>
      <c r="AO34" t="s">
        <v>2530</v>
      </c>
      <c r="AP34" s="242">
        <f t="shared" si="36"/>
        <v>22</v>
      </c>
      <c r="AQ34" s="238">
        <f t="shared" si="3"/>
        <v>5</v>
      </c>
      <c r="AR34" s="243">
        <f t="shared" si="0"/>
        <v>0.22727272727272727</v>
      </c>
      <c r="AS34">
        <f t="shared" si="4"/>
        <v>2</v>
      </c>
      <c r="AT34" s="244">
        <f t="shared" si="5"/>
        <v>9.0909090909090912E-2</v>
      </c>
      <c r="AU34" s="245">
        <f t="shared" si="6"/>
        <v>17</v>
      </c>
      <c r="AV34" s="243">
        <f t="shared" si="7"/>
        <v>0.77272727272727271</v>
      </c>
      <c r="AW34">
        <f t="shared" si="8"/>
        <v>3</v>
      </c>
      <c r="AX34" s="243">
        <f t="shared" si="9"/>
        <v>0.13636363636363635</v>
      </c>
      <c r="AZ34">
        <f t="shared" si="10"/>
        <v>5</v>
      </c>
    </row>
    <row r="35" spans="1:52" x14ac:dyDescent="0.35">
      <c r="AM35" s="238">
        <f>SUM(AM8:AM34)</f>
        <v>80796</v>
      </c>
      <c r="AN35" s="238"/>
      <c r="AP35" s="242">
        <f>SUM(AP8:AP34)</f>
        <v>90</v>
      </c>
      <c r="AQ35" s="238">
        <f>SUM(AQ8:AQ34)</f>
        <v>27</v>
      </c>
      <c r="AS35">
        <f>SUM(AS8:AS34)</f>
        <v>12</v>
      </c>
      <c r="AU35" s="245">
        <f>SUM(AU8:AU34)</f>
        <v>63</v>
      </c>
      <c r="AW35">
        <f>SUM(AW8:AW34)</f>
        <v>28</v>
      </c>
      <c r="AZ35">
        <f t="shared" si="10"/>
        <v>40</v>
      </c>
    </row>
    <row r="36" spans="1:52" ht="15" thickBot="1" x14ac:dyDescent="0.4"/>
    <row r="37" spans="1:52" x14ac:dyDescent="0.35">
      <c r="AO37" s="246" t="s">
        <v>2673</v>
      </c>
      <c r="AP37" s="247"/>
      <c r="AQ37" s="248">
        <f>AQ35+AU35</f>
        <v>90</v>
      </c>
      <c r="AR37" s="247" t="s">
        <v>2674</v>
      </c>
      <c r="AS37" s="249"/>
      <c r="AT37" s="249"/>
      <c r="AU37" s="246" t="s">
        <v>2675</v>
      </c>
      <c r="AV37" s="247" t="s">
        <v>2676</v>
      </c>
      <c r="AW37" s="250">
        <f>AW35</f>
        <v>28</v>
      </c>
    </row>
    <row r="38" spans="1:52" ht="15" thickBot="1" x14ac:dyDescent="0.4">
      <c r="A38" t="s">
        <v>0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AO38" s="251" t="s">
        <v>2677</v>
      </c>
      <c r="AP38" s="252" t="e">
        <f>LEFT(MID(#REF!,FIND("(",#REF!)+1,LEN(#REF!)),FIND(")",MID(#REF!,FIND("(",#REF!)+1,LEN(#REF!)))-1)</f>
        <v>#REF!</v>
      </c>
      <c r="AQ38" s="252">
        <f>BW8</f>
        <v>0</v>
      </c>
      <c r="AR38" s="252" t="s">
        <v>2678</v>
      </c>
      <c r="AS38" s="253"/>
      <c r="AT38" s="253"/>
      <c r="AU38" s="254"/>
      <c r="AV38" s="241" t="s">
        <v>2679</v>
      </c>
      <c r="AW38" s="255">
        <f>AS35</f>
        <v>12</v>
      </c>
    </row>
    <row r="39" spans="1:52" ht="15" thickBot="1" x14ac:dyDescent="0.4">
      <c r="A39" t="s">
        <v>0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AU39" s="251"/>
      <c r="AV39" s="252" t="s">
        <v>2680</v>
      </c>
      <c r="AW39" s="256">
        <f>SUM(AW37:AW38)</f>
        <v>40</v>
      </c>
    </row>
    <row r="40" spans="1:52" x14ac:dyDescent="0.35">
      <c r="A40" t="s">
        <v>0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</row>
    <row r="41" spans="1:52" x14ac:dyDescent="0.35">
      <c r="A41" t="s">
        <v>0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</row>
    <row r="42" spans="1:52" x14ac:dyDescent="0.35">
      <c r="A42" t="s">
        <v>0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</row>
    <row r="43" spans="1:52" x14ac:dyDescent="0.35">
      <c r="A43" t="s">
        <v>0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</row>
    <row r="44" spans="1:52" x14ac:dyDescent="0.35">
      <c r="A44" t="s">
        <v>0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</row>
    <row r="45" spans="1:52" x14ac:dyDescent="0.35">
      <c r="A45" s="291" t="s">
        <v>647</v>
      </c>
      <c r="B45" s="291" t="s">
        <v>2</v>
      </c>
      <c r="C45" s="291" t="s">
        <v>3</v>
      </c>
      <c r="D45" t="s">
        <v>4</v>
      </c>
      <c r="E45" t="s">
        <v>5</v>
      </c>
      <c r="F45" t="s">
        <v>6</v>
      </c>
      <c r="G45" t="s">
        <v>7</v>
      </c>
      <c r="H45" t="s">
        <v>8</v>
      </c>
      <c r="I45" t="s">
        <v>9</v>
      </c>
      <c r="J45" t="s">
        <v>10</v>
      </c>
      <c r="K45" t="s">
        <v>11</v>
      </c>
      <c r="L45" t="s">
        <v>12</v>
      </c>
    </row>
    <row r="46" spans="1:52" x14ac:dyDescent="0.35">
      <c r="A46" s="291" t="s">
        <v>0</v>
      </c>
      <c r="B46" s="291" t="s">
        <v>0</v>
      </c>
      <c r="C46" s="291" t="s">
        <v>17</v>
      </c>
      <c r="D46" t="s">
        <v>1386</v>
      </c>
      <c r="E46" t="s">
        <v>1387</v>
      </c>
      <c r="F46" t="s">
        <v>1388</v>
      </c>
      <c r="G46" t="s">
        <v>1389</v>
      </c>
      <c r="H46" t="s">
        <v>1390</v>
      </c>
      <c r="I46" t="s">
        <v>1391</v>
      </c>
      <c r="J46" t="s">
        <v>1392</v>
      </c>
      <c r="K46" t="s">
        <v>23</v>
      </c>
      <c r="L46" t="s">
        <v>1393</v>
      </c>
      <c r="AB46" t="s">
        <v>2526</v>
      </c>
      <c r="AC46" t="s">
        <v>2525</v>
      </c>
      <c r="AD46" t="s">
        <v>2524</v>
      </c>
      <c r="AE46" t="s">
        <v>2523</v>
      </c>
      <c r="AF46" t="s">
        <v>759</v>
      </c>
      <c r="AG46" t="s">
        <v>2522</v>
      </c>
      <c r="AH46" t="s">
        <v>2521</v>
      </c>
      <c r="AI46" t="s">
        <v>2520</v>
      </c>
      <c r="AJ46" t="s">
        <v>2519</v>
      </c>
      <c r="AK46" t="s">
        <v>2518</v>
      </c>
    </row>
    <row r="47" spans="1:52" x14ac:dyDescent="0.35">
      <c r="A47" s="291" t="s">
        <v>1394</v>
      </c>
      <c r="B47" s="291" t="s">
        <v>33</v>
      </c>
      <c r="C47" s="293">
        <v>1234</v>
      </c>
      <c r="D47" s="1">
        <v>37</v>
      </c>
      <c r="E47" s="1">
        <v>17</v>
      </c>
      <c r="F47" s="1">
        <v>4</v>
      </c>
      <c r="G47" s="1">
        <v>33</v>
      </c>
      <c r="H47" s="1">
        <v>133</v>
      </c>
      <c r="I47" s="1">
        <v>97</v>
      </c>
      <c r="J47" s="1">
        <v>77</v>
      </c>
      <c r="K47" s="1">
        <v>118</v>
      </c>
      <c r="L47" s="1">
        <v>16</v>
      </c>
      <c r="X47" t="str">
        <f>LEFT(MID(A47,FIND("(",A47)+1,LEN(A47)),FIND(")",MID(A47,FIND("(",A47)+1,LEN(A47)))-1)</f>
        <v>SF</v>
      </c>
      <c r="Z47" t="str">
        <f>Y48</f>
        <v>Elected</v>
      </c>
      <c r="AB47">
        <v>7</v>
      </c>
      <c r="AC47" s="238">
        <v>28184</v>
      </c>
      <c r="AD47" s="238">
        <f>AH47+AF47</f>
        <v>16584</v>
      </c>
      <c r="AE47" s="227">
        <f>SUM(AD47/AC47*100)</f>
        <v>58.841896111268809</v>
      </c>
      <c r="AF47">
        <v>167</v>
      </c>
      <c r="AG47" s="227">
        <f>SUM(AF47/AC47*100)</f>
        <v>0.5925347715015612</v>
      </c>
      <c r="AH47" s="238">
        <v>16417</v>
      </c>
      <c r="AI47">
        <v>14</v>
      </c>
      <c r="AJ47">
        <v>4</v>
      </c>
      <c r="AK47" s="227">
        <f>SUM(AJ47/AI47*100)</f>
        <v>28.571428571428569</v>
      </c>
    </row>
    <row r="48" spans="1:52" x14ac:dyDescent="0.35">
      <c r="A48" s="291" t="s">
        <v>0</v>
      </c>
      <c r="B48" s="291" t="s">
        <v>0</v>
      </c>
      <c r="C48" s="293">
        <v>1234</v>
      </c>
      <c r="D48" s="2">
        <v>1271</v>
      </c>
      <c r="E48" s="2">
        <v>1288</v>
      </c>
      <c r="F48" s="2">
        <v>1292</v>
      </c>
      <c r="G48" s="2">
        <v>1325</v>
      </c>
      <c r="H48" s="2">
        <v>1458</v>
      </c>
      <c r="I48" s="2">
        <v>1555</v>
      </c>
      <c r="J48" s="2">
        <v>1632</v>
      </c>
      <c r="K48" s="2">
        <v>1750</v>
      </c>
      <c r="L48" s="2">
        <v>1766</v>
      </c>
      <c r="Y48" t="str">
        <f>IF(EXACT(A47,UPPER(A47)),"Elected","Excluded")</f>
        <v>Elected</v>
      </c>
    </row>
    <row r="49" spans="1:30" x14ac:dyDescent="0.35">
      <c r="A49" s="291" t="s">
        <v>1395</v>
      </c>
      <c r="B49" s="291" t="s">
        <v>33</v>
      </c>
      <c r="C49" s="293">
        <v>1358</v>
      </c>
      <c r="D49" s="1">
        <v>35</v>
      </c>
      <c r="E49" s="1">
        <v>7</v>
      </c>
      <c r="F49" s="1">
        <v>2</v>
      </c>
      <c r="G49" s="1">
        <v>17</v>
      </c>
      <c r="H49" s="1">
        <v>88</v>
      </c>
      <c r="I49" s="1">
        <v>38</v>
      </c>
      <c r="J49" s="1">
        <v>89</v>
      </c>
      <c r="K49" s="1">
        <v>59</v>
      </c>
      <c r="L49" s="1">
        <v>33</v>
      </c>
      <c r="X49" t="str">
        <f t="shared" ref="X49" si="41">LEFT(MID(A49,FIND("(",A49)+1,LEN(A49)),FIND(")",MID(A49,FIND("(",A49)+1,LEN(A49)))-1)</f>
        <v>FG</v>
      </c>
      <c r="Z49" t="str">
        <f>Y50</f>
        <v>Elected</v>
      </c>
      <c r="AC49" t="s">
        <v>3692</v>
      </c>
      <c r="AD49" t="s">
        <v>3693</v>
      </c>
    </row>
    <row r="50" spans="1:30" x14ac:dyDescent="0.35">
      <c r="A50" s="291" t="s">
        <v>0</v>
      </c>
      <c r="B50" s="291" t="s">
        <v>0</v>
      </c>
      <c r="C50" s="293">
        <v>1358</v>
      </c>
      <c r="D50" s="2">
        <v>1393</v>
      </c>
      <c r="E50" s="2">
        <v>1400</v>
      </c>
      <c r="F50" s="2">
        <v>1402</v>
      </c>
      <c r="G50" s="2">
        <v>1419</v>
      </c>
      <c r="H50" s="2">
        <v>1507</v>
      </c>
      <c r="I50" s="2">
        <v>1545</v>
      </c>
      <c r="J50" s="2">
        <v>1634</v>
      </c>
      <c r="K50" s="2">
        <v>1693</v>
      </c>
      <c r="L50" s="2">
        <v>1726</v>
      </c>
      <c r="Y50" t="str">
        <f t="shared" ref="Y50" si="42">IF(EXACT(A49,UPPER(A49)),"Elected","Excluded")</f>
        <v>Elected</v>
      </c>
      <c r="AC50">
        <v>4</v>
      </c>
      <c r="AD50">
        <v>3</v>
      </c>
    </row>
    <row r="51" spans="1:30" x14ac:dyDescent="0.35">
      <c r="A51" s="291" t="s">
        <v>1396</v>
      </c>
      <c r="B51" s="291" t="s">
        <v>33</v>
      </c>
      <c r="C51" s="293">
        <v>926</v>
      </c>
      <c r="D51" s="1">
        <v>32</v>
      </c>
      <c r="E51" s="1">
        <v>42</v>
      </c>
      <c r="F51" s="1">
        <v>3</v>
      </c>
      <c r="G51" s="1">
        <v>15</v>
      </c>
      <c r="H51" s="1">
        <v>70</v>
      </c>
      <c r="I51" s="1">
        <v>36</v>
      </c>
      <c r="J51" s="1">
        <v>190</v>
      </c>
      <c r="K51" s="1">
        <v>61</v>
      </c>
      <c r="L51" s="1">
        <v>45</v>
      </c>
      <c r="X51" t="str">
        <f t="shared" ref="X51" si="43">LEFT(MID(A51,FIND("(",A51)+1,LEN(A51)),FIND(")",MID(A51,FIND("(",A51)+1,LEN(A51)))-1)</f>
        <v>FF</v>
      </c>
      <c r="Z51" t="str">
        <f t="shared" ref="Z51" si="44">Y52</f>
        <v>Excluded</v>
      </c>
    </row>
    <row r="52" spans="1:30" x14ac:dyDescent="0.35">
      <c r="A52" s="291" t="s">
        <v>0</v>
      </c>
      <c r="B52" s="291" t="s">
        <v>0</v>
      </c>
      <c r="C52" s="293">
        <v>926</v>
      </c>
      <c r="D52" s="2">
        <v>958</v>
      </c>
      <c r="E52" s="2">
        <v>1000</v>
      </c>
      <c r="F52" s="2">
        <v>1003</v>
      </c>
      <c r="G52" s="2">
        <v>1018</v>
      </c>
      <c r="H52" s="2">
        <v>1088</v>
      </c>
      <c r="I52" s="2">
        <v>1124</v>
      </c>
      <c r="J52" s="2">
        <v>1314</v>
      </c>
      <c r="K52" s="2">
        <v>1375</v>
      </c>
      <c r="L52" s="2">
        <v>1420</v>
      </c>
      <c r="Y52" t="str">
        <f t="shared" ref="Y52" si="45">IF(EXACT(A51,UPPER(A51)),"Elected","Excluded")</f>
        <v>Excluded</v>
      </c>
    </row>
    <row r="53" spans="1:30" x14ac:dyDescent="0.35">
      <c r="A53" s="291" t="s">
        <v>1397</v>
      </c>
      <c r="B53" s="291" t="s">
        <v>33</v>
      </c>
      <c r="C53" s="293">
        <v>751</v>
      </c>
      <c r="D53" s="1">
        <v>51</v>
      </c>
      <c r="E53" s="1">
        <v>67</v>
      </c>
      <c r="F53" s="1">
        <v>1</v>
      </c>
      <c r="G53" s="1">
        <v>25</v>
      </c>
      <c r="H53" s="1">
        <v>28</v>
      </c>
      <c r="I53" s="1">
        <v>40</v>
      </c>
      <c r="J53" s="1">
        <v>-963</v>
      </c>
      <c r="K53" s="1">
        <v>0</v>
      </c>
      <c r="L53" s="1">
        <v>0</v>
      </c>
      <c r="X53" t="str">
        <f t="shared" ref="X53" si="46">LEFT(MID(A53,FIND("(",A53)+1,LEN(A53)),FIND(")",MID(A53,FIND("(",A53)+1,LEN(A53)))-1)</f>
        <v>FF</v>
      </c>
      <c r="Z53" t="str">
        <f t="shared" ref="Z53" si="47">Y54</f>
        <v>Excluded</v>
      </c>
    </row>
    <row r="54" spans="1:30" x14ac:dyDescent="0.35">
      <c r="A54" s="291" t="s">
        <v>0</v>
      </c>
      <c r="B54" s="291" t="s">
        <v>0</v>
      </c>
      <c r="C54" s="293">
        <v>751</v>
      </c>
      <c r="D54" s="2">
        <v>802</v>
      </c>
      <c r="E54" s="2">
        <v>869</v>
      </c>
      <c r="F54" s="2">
        <v>870</v>
      </c>
      <c r="G54" s="2">
        <v>895</v>
      </c>
      <c r="H54" s="2">
        <v>923</v>
      </c>
      <c r="I54" s="2">
        <v>963</v>
      </c>
      <c r="J54" s="2">
        <v>0</v>
      </c>
      <c r="K54" s="2">
        <v>0</v>
      </c>
      <c r="L54" s="2">
        <v>0</v>
      </c>
      <c r="Y54" t="str">
        <f t="shared" ref="Y54" si="48">IF(EXACT(A53,UPPER(A53)),"Elected","Excluded")</f>
        <v>Excluded</v>
      </c>
    </row>
    <row r="55" spans="1:30" x14ac:dyDescent="0.35">
      <c r="A55" s="291" t="s">
        <v>3210</v>
      </c>
      <c r="B55" s="291" t="s">
        <v>31</v>
      </c>
      <c r="C55" s="293">
        <v>601</v>
      </c>
      <c r="D55" s="1">
        <v>24</v>
      </c>
      <c r="E55" s="1">
        <v>6</v>
      </c>
      <c r="F55" s="1">
        <v>5</v>
      </c>
      <c r="G55" s="1">
        <v>81</v>
      </c>
      <c r="H55" s="1">
        <v>-717</v>
      </c>
      <c r="I55" s="1">
        <v>0</v>
      </c>
      <c r="J55" s="1">
        <v>0</v>
      </c>
      <c r="K55" s="1">
        <v>0</v>
      </c>
      <c r="L55" s="1">
        <v>0</v>
      </c>
      <c r="X55" t="str">
        <f t="shared" ref="X55" si="49">LEFT(MID(A55,FIND("(",A55)+1,LEN(A55)),FIND(")",MID(A55,FIND("(",A55)+1,LEN(A55)))-1)</f>
        <v>INDI</v>
      </c>
      <c r="Z55" t="str">
        <f>Y56</f>
        <v>Excluded</v>
      </c>
    </row>
    <row r="56" spans="1:30" x14ac:dyDescent="0.35">
      <c r="A56" s="291" t="s">
        <v>0</v>
      </c>
      <c r="B56" s="291" t="s">
        <v>0</v>
      </c>
      <c r="C56" s="293">
        <v>601</v>
      </c>
      <c r="D56" s="2">
        <v>625</v>
      </c>
      <c r="E56" s="2">
        <v>631</v>
      </c>
      <c r="F56" s="2">
        <v>636</v>
      </c>
      <c r="G56" s="2">
        <v>717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Y56" t="str">
        <f t="shared" ref="Y56" si="50">IF(EXACT(A55,UPPER(A55)),"Elected","Excluded")</f>
        <v>Excluded</v>
      </c>
    </row>
    <row r="57" spans="1:30" x14ac:dyDescent="0.35">
      <c r="A57" s="291" t="s">
        <v>3190</v>
      </c>
      <c r="B57" s="291" t="s">
        <v>31</v>
      </c>
      <c r="C57" s="293">
        <v>522</v>
      </c>
      <c r="D57" s="1">
        <v>58</v>
      </c>
      <c r="E57" s="1">
        <v>37</v>
      </c>
      <c r="F57" s="1">
        <v>5</v>
      </c>
      <c r="G57" s="1">
        <v>-622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X57" t="str">
        <f t="shared" ref="X57" si="51">LEFT(MID(A57,FIND("(",A57)+1,LEN(A57)),FIND(")",MID(A57,FIND("(",A57)+1,LEN(A57)))-1)</f>
        <v>NON-P</v>
      </c>
      <c r="Z57" t="str">
        <f t="shared" ref="Z57" si="52">Y58</f>
        <v>Excluded</v>
      </c>
    </row>
    <row r="58" spans="1:30" x14ac:dyDescent="0.35">
      <c r="A58" s="291" t="s">
        <v>0</v>
      </c>
      <c r="B58" s="291" t="s">
        <v>0</v>
      </c>
      <c r="C58" s="293">
        <v>522</v>
      </c>
      <c r="D58" s="2">
        <v>580</v>
      </c>
      <c r="E58" s="2">
        <v>617</v>
      </c>
      <c r="F58" s="2">
        <v>622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Y58" t="str">
        <f t="shared" ref="Y58" si="53">IF(EXACT(A57,UPPER(A57)),"Elected","Excluded")</f>
        <v>Excluded</v>
      </c>
    </row>
    <row r="59" spans="1:30" x14ac:dyDescent="0.35">
      <c r="A59" s="291" t="s">
        <v>1398</v>
      </c>
      <c r="B59" s="291" t="s">
        <v>33</v>
      </c>
      <c r="C59" s="293">
        <v>404</v>
      </c>
      <c r="D59" s="1">
        <v>72</v>
      </c>
      <c r="E59" s="1">
        <v>-476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X59" t="str">
        <f t="shared" ref="X59" si="54">LEFT(MID(A59,FIND("(",A59)+1,LEN(A59)),FIND(")",MID(A59,FIND("(",A59)+1,LEN(A59)))-1)</f>
        <v>FF</v>
      </c>
      <c r="Z59" t="str">
        <f t="shared" ref="Z59" si="55">Y60</f>
        <v>Excluded</v>
      </c>
    </row>
    <row r="60" spans="1:30" x14ac:dyDescent="0.35">
      <c r="A60" s="291" t="s">
        <v>0</v>
      </c>
      <c r="B60" s="291" t="s">
        <v>0</v>
      </c>
      <c r="C60" s="293">
        <v>404</v>
      </c>
      <c r="D60" s="2">
        <v>476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Y60" t="str">
        <f t="shared" ref="Y60" si="56">IF(EXACT(A59,UPPER(A59)),"Elected","Excluded")</f>
        <v>Excluded</v>
      </c>
    </row>
    <row r="61" spans="1:30" x14ac:dyDescent="0.35">
      <c r="A61" s="291" t="s">
        <v>3215</v>
      </c>
      <c r="B61" s="291" t="s">
        <v>33</v>
      </c>
      <c r="C61" s="293">
        <v>543</v>
      </c>
      <c r="D61" s="1">
        <v>46</v>
      </c>
      <c r="E61" s="1">
        <v>48</v>
      </c>
      <c r="F61" s="1">
        <v>1</v>
      </c>
      <c r="G61" s="1">
        <v>98</v>
      </c>
      <c r="H61" s="1">
        <v>32</v>
      </c>
      <c r="I61" s="1">
        <v>-768</v>
      </c>
      <c r="J61" s="1">
        <v>0</v>
      </c>
      <c r="K61" s="1">
        <v>0</v>
      </c>
      <c r="L61" s="1">
        <v>0</v>
      </c>
      <c r="X61" t="str">
        <f t="shared" ref="X61" si="57">LEFT(MID(A61,FIND("(",A61)+1,LEN(A61)),FIND(")",MID(A61,FIND("(",A61)+1,LEN(A61)))-1)</f>
        <v>GRN</v>
      </c>
      <c r="Z61" t="str">
        <f t="shared" ref="Z61" si="58">Y62</f>
        <v>Excluded</v>
      </c>
    </row>
    <row r="62" spans="1:30" x14ac:dyDescent="0.35">
      <c r="A62" s="291" t="s">
        <v>0</v>
      </c>
      <c r="B62" s="291" t="s">
        <v>0</v>
      </c>
      <c r="C62" s="293">
        <v>543</v>
      </c>
      <c r="D62" s="2">
        <v>589</v>
      </c>
      <c r="E62" s="2">
        <v>637</v>
      </c>
      <c r="F62" s="2">
        <v>638</v>
      </c>
      <c r="G62" s="2">
        <v>736</v>
      </c>
      <c r="H62" s="2">
        <v>768</v>
      </c>
      <c r="I62" s="2">
        <v>0</v>
      </c>
      <c r="J62" s="2">
        <v>0</v>
      </c>
      <c r="K62" s="2">
        <v>0</v>
      </c>
      <c r="L62" s="2">
        <v>0</v>
      </c>
      <c r="Y62" t="str">
        <f t="shared" ref="Y62" si="59">IF(EXACT(A61,UPPER(A61)),"Elected","Excluded")</f>
        <v>Excluded</v>
      </c>
    </row>
    <row r="63" spans="1:30" x14ac:dyDescent="0.35">
      <c r="A63" s="291" t="s">
        <v>1399</v>
      </c>
      <c r="B63" s="291" t="s">
        <v>33</v>
      </c>
      <c r="C63" s="293">
        <v>1221</v>
      </c>
      <c r="D63" s="1">
        <v>17</v>
      </c>
      <c r="E63" s="1">
        <v>14</v>
      </c>
      <c r="F63" s="1">
        <v>3</v>
      </c>
      <c r="G63" s="1">
        <v>21</v>
      </c>
      <c r="H63" s="1">
        <v>39</v>
      </c>
      <c r="I63" s="1">
        <v>44</v>
      </c>
      <c r="J63" s="1">
        <v>96</v>
      </c>
      <c r="K63" s="1">
        <v>36</v>
      </c>
      <c r="L63" s="1">
        <v>44</v>
      </c>
      <c r="X63" t="str">
        <f t="shared" ref="X63" si="60">LEFT(MID(A63,FIND("(",A63)+1,LEN(A63)),FIND(")",MID(A63,FIND("(",A63)+1,LEN(A63)))-1)</f>
        <v>FG</v>
      </c>
      <c r="Z63" t="str">
        <f t="shared" ref="Z63" si="61">Y64</f>
        <v>Elected</v>
      </c>
    </row>
    <row r="64" spans="1:30" x14ac:dyDescent="0.35">
      <c r="A64" s="291" t="s">
        <v>0</v>
      </c>
      <c r="B64" s="291" t="s">
        <v>0</v>
      </c>
      <c r="C64" s="293">
        <v>1221</v>
      </c>
      <c r="D64" s="2">
        <v>1238</v>
      </c>
      <c r="E64" s="2">
        <v>1252</v>
      </c>
      <c r="F64" s="2">
        <v>1255</v>
      </c>
      <c r="G64" s="2">
        <v>1276</v>
      </c>
      <c r="H64" s="2">
        <v>1315</v>
      </c>
      <c r="I64" s="2">
        <v>1359</v>
      </c>
      <c r="J64" s="2">
        <v>1455</v>
      </c>
      <c r="K64" s="2">
        <v>1491</v>
      </c>
      <c r="L64" s="2">
        <v>1535</v>
      </c>
      <c r="Y64" t="str">
        <f t="shared" ref="Y64" si="62">IF(EXACT(A63,UPPER(A63)),"Elected","Excluded")</f>
        <v>Elected</v>
      </c>
    </row>
    <row r="65" spans="1:26" x14ac:dyDescent="0.35">
      <c r="A65" s="291" t="s">
        <v>3191</v>
      </c>
      <c r="B65" s="291" t="s">
        <v>33</v>
      </c>
      <c r="C65" s="293">
        <v>2011</v>
      </c>
      <c r="D65" s="1">
        <v>74</v>
      </c>
      <c r="E65" s="1">
        <v>0</v>
      </c>
      <c r="F65" s="1">
        <v>-32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X65" t="str">
        <f t="shared" ref="X65" si="63">LEFT(MID(A65,FIND("(",A65)+1,LEN(A65)),FIND(")",MID(A65,FIND("(",A65)+1,LEN(A65)))-1)</f>
        <v>NON-P</v>
      </c>
      <c r="Z65" t="str">
        <f t="shared" ref="Z65" si="64">Y66</f>
        <v>Elected</v>
      </c>
    </row>
    <row r="66" spans="1:26" x14ac:dyDescent="0.35">
      <c r="A66" s="291" t="s">
        <v>0</v>
      </c>
      <c r="B66" s="291" t="s">
        <v>0</v>
      </c>
      <c r="C66" s="293">
        <v>2011</v>
      </c>
      <c r="D66" s="2">
        <v>2085</v>
      </c>
      <c r="E66" s="2">
        <v>2085</v>
      </c>
      <c r="F66" s="2">
        <v>2053</v>
      </c>
      <c r="G66" s="2">
        <v>2053</v>
      </c>
      <c r="H66" s="2">
        <v>2053</v>
      </c>
      <c r="I66" s="2">
        <v>2053</v>
      </c>
      <c r="J66" s="2">
        <v>2053</v>
      </c>
      <c r="K66" s="2">
        <v>2053</v>
      </c>
      <c r="L66" s="2">
        <v>2053</v>
      </c>
      <c r="Y66" t="str">
        <f t="shared" ref="Y66" si="65">IF(EXACT(A65,UPPER(A65)),"Elected","Excluded")</f>
        <v>Elected</v>
      </c>
    </row>
    <row r="67" spans="1:26" x14ac:dyDescent="0.35">
      <c r="A67" s="291" t="s">
        <v>1400</v>
      </c>
      <c r="B67" s="291" t="s">
        <v>33</v>
      </c>
      <c r="C67" s="293">
        <v>2059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X67" t="str">
        <f t="shared" ref="X67" si="66">LEFT(MID(A67,FIND("(",A67)+1,LEN(A67)),FIND(")",MID(A67,FIND("(",A67)+1,LEN(A67)))-1)</f>
        <v>FF</v>
      </c>
      <c r="Z67" t="str">
        <f t="shared" ref="Z67" si="67">Y68</f>
        <v>Elected</v>
      </c>
    </row>
    <row r="68" spans="1:26" x14ac:dyDescent="0.35">
      <c r="A68" s="291" t="s">
        <v>0</v>
      </c>
      <c r="B68" s="291" t="s">
        <v>0</v>
      </c>
      <c r="C68" s="293">
        <v>2059</v>
      </c>
      <c r="D68" s="2">
        <v>2059</v>
      </c>
      <c r="E68" s="2">
        <v>2059</v>
      </c>
      <c r="F68" s="2">
        <v>2059</v>
      </c>
      <c r="G68" s="2">
        <v>2059</v>
      </c>
      <c r="H68" s="2">
        <v>2059</v>
      </c>
      <c r="I68" s="2">
        <v>2059</v>
      </c>
      <c r="J68" s="2">
        <v>2059</v>
      </c>
      <c r="K68" s="2">
        <v>2059</v>
      </c>
      <c r="L68" s="2">
        <v>2059</v>
      </c>
      <c r="Y68" t="str">
        <f t="shared" ref="Y68" si="68">IF(EXACT(A67,UPPER(A67)),"Elected","Excluded")</f>
        <v>Elected</v>
      </c>
    </row>
    <row r="69" spans="1:26" x14ac:dyDescent="0.35">
      <c r="A69" s="291" t="s">
        <v>3222</v>
      </c>
      <c r="B69" s="291" t="s">
        <v>33</v>
      </c>
      <c r="C69" s="293">
        <v>673</v>
      </c>
      <c r="D69" s="1">
        <v>58</v>
      </c>
      <c r="E69" s="1">
        <v>58</v>
      </c>
      <c r="F69" s="1">
        <v>3</v>
      </c>
      <c r="G69" s="1">
        <v>75</v>
      </c>
      <c r="H69" s="1">
        <v>76</v>
      </c>
      <c r="I69" s="1">
        <v>93</v>
      </c>
      <c r="J69" s="1">
        <v>71</v>
      </c>
      <c r="K69" s="1">
        <v>-1107</v>
      </c>
      <c r="L69" s="1">
        <v>0</v>
      </c>
      <c r="X69" t="str">
        <f t="shared" ref="X69" si="69">LEFT(MID(A69,FIND("(",A69)+1,LEN(A69)),FIND(")",MID(A69,FIND("(",A69)+1,LEN(A69)))-1)</f>
        <v>ANT</v>
      </c>
      <c r="Z69" t="str">
        <f t="shared" ref="Z69" si="70">Y70</f>
        <v>Excluded</v>
      </c>
    </row>
    <row r="70" spans="1:26" x14ac:dyDescent="0.35">
      <c r="A70" s="291" t="s">
        <v>0</v>
      </c>
      <c r="B70" s="291" t="s">
        <v>0</v>
      </c>
      <c r="C70" s="293">
        <v>673</v>
      </c>
      <c r="D70" s="2">
        <v>731</v>
      </c>
      <c r="E70" s="2">
        <v>789</v>
      </c>
      <c r="F70" s="2">
        <v>792</v>
      </c>
      <c r="G70" s="2">
        <v>867</v>
      </c>
      <c r="H70" s="2">
        <v>943</v>
      </c>
      <c r="I70" s="2">
        <v>1036</v>
      </c>
      <c r="J70" s="2">
        <v>1107</v>
      </c>
      <c r="K70" s="2">
        <v>0</v>
      </c>
      <c r="L70" s="2">
        <v>0</v>
      </c>
      <c r="Y70" t="str">
        <f t="shared" ref="Y70" si="71">IF(EXACT(A69,UPPER(A69)),"Elected","Excluded")</f>
        <v>Excluded</v>
      </c>
    </row>
    <row r="71" spans="1:26" x14ac:dyDescent="0.35">
      <c r="A71" s="291" t="s">
        <v>1401</v>
      </c>
      <c r="B71" s="291" t="s">
        <v>31</v>
      </c>
      <c r="C71" s="293">
        <v>1442</v>
      </c>
      <c r="D71" s="1">
        <v>115</v>
      </c>
      <c r="E71" s="1">
        <v>74</v>
      </c>
      <c r="F71" s="1">
        <v>5</v>
      </c>
      <c r="G71" s="1">
        <v>77</v>
      </c>
      <c r="H71" s="1">
        <v>21</v>
      </c>
      <c r="I71" s="1">
        <v>151</v>
      </c>
      <c r="J71" s="1">
        <v>131</v>
      </c>
      <c r="K71" s="1">
        <v>343</v>
      </c>
      <c r="L71" s="1">
        <v>-306</v>
      </c>
      <c r="X71" t="str">
        <f t="shared" ref="X71" si="72">LEFT(MID(A71,FIND("(",A71)+1,LEN(A71)),FIND(")",MID(A71,FIND("(",A71)+1,LEN(A71)))-1)</f>
        <v>FG</v>
      </c>
      <c r="Z71" t="str">
        <f t="shared" ref="Z71" si="73">Y72</f>
        <v>Elected</v>
      </c>
    </row>
    <row r="72" spans="1:26" x14ac:dyDescent="0.35">
      <c r="A72" s="291" t="s">
        <v>0</v>
      </c>
      <c r="B72" s="291" t="s">
        <v>0</v>
      </c>
      <c r="C72" s="293">
        <v>1442</v>
      </c>
      <c r="D72" s="2">
        <v>1557</v>
      </c>
      <c r="E72" s="2">
        <v>1631</v>
      </c>
      <c r="F72" s="2">
        <v>1636</v>
      </c>
      <c r="G72" s="2">
        <v>1713</v>
      </c>
      <c r="H72" s="2">
        <v>1734</v>
      </c>
      <c r="I72" s="2">
        <v>1885</v>
      </c>
      <c r="J72" s="2">
        <v>2016</v>
      </c>
      <c r="K72" s="2">
        <v>2359</v>
      </c>
      <c r="L72" s="2">
        <v>2053</v>
      </c>
      <c r="Y72" t="str">
        <f t="shared" ref="Y72" si="74">IF(EXACT(A71,UPPER(A71)),"Elected","Excluded")</f>
        <v>Elected</v>
      </c>
    </row>
    <row r="73" spans="1:26" x14ac:dyDescent="0.35">
      <c r="A73" s="291" t="s">
        <v>3192</v>
      </c>
      <c r="B73" s="291" t="s">
        <v>31</v>
      </c>
      <c r="C73" s="293">
        <v>2672</v>
      </c>
      <c r="D73" s="1">
        <v>-619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X73" t="str">
        <f t="shared" ref="X73" si="75">LEFT(MID(A73,FIND("(",A73)+1,LEN(A73)),FIND(")",MID(A73,FIND("(",A73)+1,LEN(A73)))-1)</f>
        <v>NON-P</v>
      </c>
      <c r="Z73" t="str">
        <f t="shared" ref="Z73" si="76">Y74</f>
        <v>Elected</v>
      </c>
    </row>
    <row r="74" spans="1:26" x14ac:dyDescent="0.35">
      <c r="A74" s="291" t="s">
        <v>0</v>
      </c>
      <c r="B74" s="291" t="s">
        <v>0</v>
      </c>
      <c r="C74" s="293">
        <v>2672</v>
      </c>
      <c r="D74" s="2">
        <v>2053</v>
      </c>
      <c r="E74" s="2">
        <v>2053</v>
      </c>
      <c r="F74" s="2">
        <v>2053</v>
      </c>
      <c r="G74" s="2">
        <v>2053</v>
      </c>
      <c r="H74" s="2">
        <v>2053</v>
      </c>
      <c r="I74" s="2">
        <v>2053</v>
      </c>
      <c r="J74" s="2">
        <v>2053</v>
      </c>
      <c r="K74" s="2">
        <v>2053</v>
      </c>
      <c r="L74" s="2">
        <v>2053</v>
      </c>
      <c r="Y74" t="str">
        <f t="shared" ref="Y74" si="77">IF(EXACT(A73,UPPER(A73)),"Elected","Excluded")</f>
        <v>Elected</v>
      </c>
    </row>
    <row r="75" spans="1:26" x14ac:dyDescent="0.35">
      <c r="A75" s="291" t="s">
        <v>47</v>
      </c>
      <c r="B75" s="291" t="s">
        <v>0</v>
      </c>
      <c r="C75" s="292">
        <v>0</v>
      </c>
      <c r="D75" s="1">
        <f>(D47+D49+D51+D53+D55+D57+D59+D61+D63+D65+D67+D69+D71+D73)*(-1)</f>
        <v>0</v>
      </c>
      <c r="E75" s="1">
        <f t="shared" ref="E75:L75" si="78">(E47+E49+E51+E53+E55+E57+E59+E61+E63+E65+E67+E69+E71+E73)*(-1)</f>
        <v>106</v>
      </c>
      <c r="F75" s="1">
        <f t="shared" si="78"/>
        <v>0</v>
      </c>
      <c r="G75" s="1">
        <f t="shared" si="78"/>
        <v>180</v>
      </c>
      <c r="H75" s="1">
        <f t="shared" si="78"/>
        <v>230</v>
      </c>
      <c r="I75" s="1">
        <f t="shared" si="78"/>
        <v>269</v>
      </c>
      <c r="J75" s="1">
        <f t="shared" si="78"/>
        <v>309</v>
      </c>
      <c r="K75" s="1">
        <f t="shared" si="78"/>
        <v>490</v>
      </c>
      <c r="L75" s="1">
        <f t="shared" si="78"/>
        <v>168</v>
      </c>
    </row>
    <row r="76" spans="1:26" x14ac:dyDescent="0.35">
      <c r="A76" s="291" t="s">
        <v>0</v>
      </c>
      <c r="B76" s="291" t="s">
        <v>0</v>
      </c>
      <c r="C76" s="293">
        <v>0</v>
      </c>
      <c r="D76" s="2">
        <v>0</v>
      </c>
      <c r="E76" s="2">
        <v>106</v>
      </c>
      <c r="F76" s="2">
        <v>106</v>
      </c>
      <c r="G76" s="2">
        <v>286</v>
      </c>
      <c r="H76" s="2">
        <v>516</v>
      </c>
      <c r="I76" s="2">
        <v>785</v>
      </c>
      <c r="J76" s="2">
        <v>1094</v>
      </c>
      <c r="K76" s="2">
        <v>1584</v>
      </c>
      <c r="L76" s="2">
        <v>1752</v>
      </c>
    </row>
    <row r="77" spans="1:26" x14ac:dyDescent="0.35">
      <c r="A77" t="s">
        <v>48</v>
      </c>
      <c r="B77" t="s">
        <v>0</v>
      </c>
      <c r="C77" s="2">
        <v>16417</v>
      </c>
      <c r="D77" s="2">
        <v>16417</v>
      </c>
      <c r="E77" s="2">
        <v>16417</v>
      </c>
      <c r="F77" s="2">
        <v>16417</v>
      </c>
      <c r="G77" s="2">
        <v>16417</v>
      </c>
      <c r="H77" s="2">
        <v>16417</v>
      </c>
      <c r="I77" s="2">
        <v>16417</v>
      </c>
      <c r="J77" s="2">
        <v>16417</v>
      </c>
      <c r="K77" s="2">
        <v>16417</v>
      </c>
      <c r="L77" s="2">
        <v>16417</v>
      </c>
    </row>
    <row r="81" spans="1:3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</row>
    <row r="82" spans="1:3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</row>
    <row r="83" spans="1:3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</row>
    <row r="84" spans="1:3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</row>
    <row r="85" spans="1:3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</row>
    <row r="86" spans="1:3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</row>
    <row r="87" spans="1:3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</row>
    <row r="88" spans="1:37" x14ac:dyDescent="0.35">
      <c r="A88" s="291" t="s">
        <v>243</v>
      </c>
      <c r="B88" s="291" t="s">
        <v>2</v>
      </c>
      <c r="C88" s="291" t="s">
        <v>3</v>
      </c>
      <c r="D88" t="s">
        <v>4</v>
      </c>
      <c r="E88" t="s">
        <v>5</v>
      </c>
      <c r="F88" t="s">
        <v>6</v>
      </c>
      <c r="G88" t="s">
        <v>7</v>
      </c>
      <c r="H88" t="s">
        <v>8</v>
      </c>
      <c r="I88" t="s">
        <v>9</v>
      </c>
      <c r="J88" t="s">
        <v>10</v>
      </c>
      <c r="K88" t="s">
        <v>11</v>
      </c>
      <c r="L88" t="s">
        <v>12</v>
      </c>
      <c r="M88" t="s">
        <v>13</v>
      </c>
    </row>
    <row r="89" spans="1:37" x14ac:dyDescent="0.35">
      <c r="A89" s="291" t="s">
        <v>0</v>
      </c>
      <c r="B89" s="291" t="s">
        <v>0</v>
      </c>
      <c r="C89" s="291" t="s">
        <v>17</v>
      </c>
      <c r="D89" t="s">
        <v>1402</v>
      </c>
      <c r="E89" t="s">
        <v>1403</v>
      </c>
      <c r="F89" t="s">
        <v>1404</v>
      </c>
      <c r="G89" t="s">
        <v>1405</v>
      </c>
      <c r="H89" t="s">
        <v>1406</v>
      </c>
      <c r="I89" t="s">
        <v>1407</v>
      </c>
      <c r="J89" t="s">
        <v>1408</v>
      </c>
      <c r="K89" t="s">
        <v>1409</v>
      </c>
      <c r="L89" t="s">
        <v>1410</v>
      </c>
      <c r="M89" t="s">
        <v>1411</v>
      </c>
      <c r="AB89" t="s">
        <v>2526</v>
      </c>
      <c r="AC89" t="s">
        <v>2525</v>
      </c>
      <c r="AD89" t="s">
        <v>2524</v>
      </c>
      <c r="AE89" t="s">
        <v>2523</v>
      </c>
      <c r="AF89" t="s">
        <v>759</v>
      </c>
      <c r="AG89" t="s">
        <v>2522</v>
      </c>
      <c r="AH89" t="s">
        <v>2521</v>
      </c>
      <c r="AI89" t="s">
        <v>2520</v>
      </c>
      <c r="AJ89" t="s">
        <v>2519</v>
      </c>
      <c r="AK89" t="s">
        <v>2518</v>
      </c>
    </row>
    <row r="90" spans="1:37" x14ac:dyDescent="0.35">
      <c r="A90" s="291" t="s">
        <v>1412</v>
      </c>
      <c r="B90" s="291" t="s">
        <v>33</v>
      </c>
      <c r="C90" s="293">
        <v>1727</v>
      </c>
      <c r="D90" s="1">
        <v>0</v>
      </c>
      <c r="E90" s="1">
        <v>-119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X90" t="str">
        <f>LEFT(MID(A90,FIND("(",A90)+1,LEN(A90)),FIND(")",MID(A90,FIND("(",A90)+1,LEN(A90)))-1)</f>
        <v>FG</v>
      </c>
      <c r="Z90" t="str">
        <f>Y91</f>
        <v>Elected</v>
      </c>
      <c r="AB90">
        <v>7</v>
      </c>
      <c r="AC90" s="238">
        <v>27360</v>
      </c>
      <c r="AD90" s="238">
        <f>AH90+AF90</f>
        <v>13065</v>
      </c>
      <c r="AE90" s="227">
        <f>SUM(AD90/AC90*100)</f>
        <v>47.752192982456144</v>
      </c>
      <c r="AF90">
        <v>209</v>
      </c>
      <c r="AG90" s="227">
        <f>SUM(AF90/AC90*100)</f>
        <v>0.76388888888888884</v>
      </c>
      <c r="AH90" s="238">
        <v>12856</v>
      </c>
      <c r="AI90">
        <v>16</v>
      </c>
      <c r="AJ90">
        <v>7</v>
      </c>
      <c r="AK90" s="227">
        <f>SUM(AJ90/AI90*100)</f>
        <v>43.75</v>
      </c>
    </row>
    <row r="91" spans="1:37" x14ac:dyDescent="0.35">
      <c r="A91" s="291" t="s">
        <v>0</v>
      </c>
      <c r="B91" s="291" t="s">
        <v>0</v>
      </c>
      <c r="C91" s="293">
        <v>1727</v>
      </c>
      <c r="D91" s="2">
        <v>1727</v>
      </c>
      <c r="E91" s="2">
        <v>1608</v>
      </c>
      <c r="F91" s="2">
        <v>1608</v>
      </c>
      <c r="G91" s="2">
        <v>1608</v>
      </c>
      <c r="H91" s="2">
        <v>1608</v>
      </c>
      <c r="I91" s="2">
        <v>1608</v>
      </c>
      <c r="J91" s="2">
        <v>1608</v>
      </c>
      <c r="K91" s="2">
        <v>1608</v>
      </c>
      <c r="L91" s="2">
        <v>1608</v>
      </c>
      <c r="M91" s="2">
        <v>1608</v>
      </c>
      <c r="Y91" t="str">
        <f>IF(EXACT(A90,UPPER(A90)),"Elected","Excluded")</f>
        <v>Elected</v>
      </c>
    </row>
    <row r="92" spans="1:37" x14ac:dyDescent="0.35">
      <c r="A92" s="291" t="s">
        <v>1413</v>
      </c>
      <c r="B92" s="291" t="s">
        <v>31</v>
      </c>
      <c r="C92" s="293">
        <v>483</v>
      </c>
      <c r="D92" s="1">
        <v>11</v>
      </c>
      <c r="E92" s="1">
        <v>2</v>
      </c>
      <c r="F92" s="1">
        <v>2</v>
      </c>
      <c r="G92" s="1">
        <v>7</v>
      </c>
      <c r="H92" s="1">
        <v>149</v>
      </c>
      <c r="I92" s="1">
        <v>0</v>
      </c>
      <c r="J92" s="1">
        <v>43</v>
      </c>
      <c r="K92" s="1">
        <v>56</v>
      </c>
      <c r="L92" s="1">
        <v>386</v>
      </c>
      <c r="M92" s="1">
        <v>64</v>
      </c>
      <c r="X92" t="str">
        <f t="shared" ref="X92" si="79">LEFT(MID(A92,FIND("(",A92)+1,LEN(A92)),FIND(")",MID(A92,FIND("(",A92)+1,LEN(A92)))-1)</f>
        <v>SF</v>
      </c>
      <c r="Z92" t="str">
        <f>Y93</f>
        <v>Elected</v>
      </c>
      <c r="AC92" t="s">
        <v>3692</v>
      </c>
      <c r="AD92" t="s">
        <v>3693</v>
      </c>
    </row>
    <row r="93" spans="1:37" x14ac:dyDescent="0.35">
      <c r="A93" s="291" t="s">
        <v>0</v>
      </c>
      <c r="B93" s="291" t="s">
        <v>0</v>
      </c>
      <c r="C93" s="293">
        <v>483</v>
      </c>
      <c r="D93" s="2">
        <v>494</v>
      </c>
      <c r="E93" s="2">
        <v>496</v>
      </c>
      <c r="F93" s="2">
        <v>498</v>
      </c>
      <c r="G93" s="2">
        <v>505</v>
      </c>
      <c r="H93" s="2">
        <v>654</v>
      </c>
      <c r="I93" s="2">
        <v>654</v>
      </c>
      <c r="J93" s="2">
        <v>697</v>
      </c>
      <c r="K93" s="2">
        <v>753</v>
      </c>
      <c r="L93" s="2">
        <v>1139</v>
      </c>
      <c r="M93" s="2">
        <v>1203</v>
      </c>
      <c r="Y93" t="str">
        <f t="shared" ref="Y93" si="80">IF(EXACT(A92,UPPER(A92)),"Elected","Excluded")</f>
        <v>Elected</v>
      </c>
      <c r="AC93">
        <v>6</v>
      </c>
      <c r="AD93">
        <v>5</v>
      </c>
    </row>
    <row r="94" spans="1:37" x14ac:dyDescent="0.35">
      <c r="A94" s="291" t="s">
        <v>3216</v>
      </c>
      <c r="B94" s="291" t="s">
        <v>33</v>
      </c>
      <c r="C94" s="293">
        <v>755</v>
      </c>
      <c r="D94" s="1">
        <v>14</v>
      </c>
      <c r="E94" s="1">
        <v>9</v>
      </c>
      <c r="F94" s="1">
        <v>5</v>
      </c>
      <c r="G94" s="1">
        <v>10</v>
      </c>
      <c r="H94" s="1">
        <v>6</v>
      </c>
      <c r="I94" s="1">
        <v>6</v>
      </c>
      <c r="J94" s="1">
        <v>53</v>
      </c>
      <c r="K94" s="1">
        <v>170</v>
      </c>
      <c r="L94" s="1">
        <v>55</v>
      </c>
      <c r="M94" s="1">
        <v>307</v>
      </c>
      <c r="X94" t="str">
        <f t="shared" ref="X94" si="81">LEFT(MID(A94,FIND("(",A94)+1,LEN(A94)),FIND(")",MID(A94,FIND("(",A94)+1,LEN(A94)))-1)</f>
        <v>GRN</v>
      </c>
      <c r="Z94" t="str">
        <f t="shared" ref="Z94" si="82">Y95</f>
        <v>Elected</v>
      </c>
    </row>
    <row r="95" spans="1:37" x14ac:dyDescent="0.35">
      <c r="A95" s="291" t="s">
        <v>0</v>
      </c>
      <c r="B95" s="291" t="s">
        <v>0</v>
      </c>
      <c r="C95" s="293">
        <v>755</v>
      </c>
      <c r="D95" s="2">
        <v>769</v>
      </c>
      <c r="E95" s="2">
        <v>778</v>
      </c>
      <c r="F95" s="2">
        <v>783</v>
      </c>
      <c r="G95" s="2">
        <v>793</v>
      </c>
      <c r="H95" s="2">
        <v>799</v>
      </c>
      <c r="I95" s="2">
        <v>805</v>
      </c>
      <c r="J95" s="2">
        <v>858</v>
      </c>
      <c r="K95" s="2">
        <v>1028</v>
      </c>
      <c r="L95" s="2">
        <v>1083</v>
      </c>
      <c r="M95" s="2">
        <v>1390</v>
      </c>
      <c r="Y95" t="str">
        <f t="shared" ref="Y95" si="83">IF(EXACT(A94,UPPER(A94)),"Elected","Excluded")</f>
        <v>Elected</v>
      </c>
    </row>
    <row r="96" spans="1:37" x14ac:dyDescent="0.35">
      <c r="A96" s="291" t="s">
        <v>1414</v>
      </c>
      <c r="B96" s="291" t="s">
        <v>31</v>
      </c>
      <c r="C96" s="293">
        <v>1403</v>
      </c>
      <c r="D96" s="1">
        <v>88</v>
      </c>
      <c r="E96" s="1">
        <v>32</v>
      </c>
      <c r="F96" s="1">
        <v>11</v>
      </c>
      <c r="G96" s="1">
        <v>23</v>
      </c>
      <c r="H96" s="1">
        <v>21</v>
      </c>
      <c r="I96" s="1">
        <v>4</v>
      </c>
      <c r="J96" s="1">
        <v>32</v>
      </c>
      <c r="K96" s="1">
        <v>0</v>
      </c>
      <c r="L96" s="1">
        <v>0</v>
      </c>
      <c r="M96" s="1">
        <v>0</v>
      </c>
      <c r="X96" t="str">
        <f t="shared" ref="X96" si="84">LEFT(MID(A96,FIND("(",A96)+1,LEN(A96)),FIND(")",MID(A96,FIND("(",A96)+1,LEN(A96)))-1)</f>
        <v>FG</v>
      </c>
      <c r="Z96" t="str">
        <f t="shared" ref="Z96" si="85">Y97</f>
        <v>Elected</v>
      </c>
    </row>
    <row r="97" spans="1:27" x14ac:dyDescent="0.35">
      <c r="A97" s="291" t="s">
        <v>0</v>
      </c>
      <c r="B97" s="291" t="s">
        <v>0</v>
      </c>
      <c r="C97" s="293">
        <v>1403</v>
      </c>
      <c r="D97" s="2">
        <v>1491</v>
      </c>
      <c r="E97" s="2">
        <v>1523</v>
      </c>
      <c r="F97" s="2">
        <v>1534</v>
      </c>
      <c r="G97" s="2">
        <v>1557</v>
      </c>
      <c r="H97" s="2">
        <v>1578</v>
      </c>
      <c r="I97" s="2">
        <v>1582</v>
      </c>
      <c r="J97" s="2">
        <v>1614</v>
      </c>
      <c r="K97" s="2">
        <v>1614</v>
      </c>
      <c r="L97" s="2">
        <v>1614</v>
      </c>
      <c r="M97" s="2">
        <v>1614</v>
      </c>
      <c r="Y97" t="str">
        <f t="shared" ref="Y97" si="86">IF(EXACT(A96,UPPER(A96)),"Elected","Excluded")</f>
        <v>Elected</v>
      </c>
    </row>
    <row r="98" spans="1:27" x14ac:dyDescent="0.35">
      <c r="A98" s="291" t="s">
        <v>1415</v>
      </c>
      <c r="B98" s="291" t="s">
        <v>33</v>
      </c>
      <c r="C98" s="293">
        <v>365</v>
      </c>
      <c r="D98" s="1">
        <v>16</v>
      </c>
      <c r="E98" s="1">
        <v>1</v>
      </c>
      <c r="F98" s="1">
        <v>0</v>
      </c>
      <c r="G98" s="1">
        <v>5</v>
      </c>
      <c r="H98" s="1">
        <v>-387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X98" t="str">
        <f t="shared" ref="X98" si="87">LEFT(MID(A98,FIND("(",A98)+1,LEN(A98)),FIND(")",MID(A98,FIND("(",A98)+1,LEN(A98)))-1)</f>
        <v>SF</v>
      </c>
      <c r="Z98" t="str">
        <f>Y99</f>
        <v>Excluded</v>
      </c>
    </row>
    <row r="99" spans="1:27" x14ac:dyDescent="0.35">
      <c r="A99" s="291" t="s">
        <v>0</v>
      </c>
      <c r="B99" s="291" t="s">
        <v>0</v>
      </c>
      <c r="C99" s="293">
        <v>365</v>
      </c>
      <c r="D99" s="2">
        <v>381</v>
      </c>
      <c r="E99" s="2">
        <v>382</v>
      </c>
      <c r="F99" s="2">
        <v>382</v>
      </c>
      <c r="G99" s="2">
        <v>387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Y99" t="str">
        <f t="shared" ref="Y99" si="88">IF(EXACT(A98,UPPER(A98)),"Elected","Excluded")</f>
        <v>Excluded</v>
      </c>
    </row>
    <row r="100" spans="1:27" x14ac:dyDescent="0.35">
      <c r="A100" s="291" t="s">
        <v>3193</v>
      </c>
      <c r="B100" s="291" t="s">
        <v>33</v>
      </c>
      <c r="C100" s="293">
        <v>429</v>
      </c>
      <c r="D100" s="1">
        <v>4</v>
      </c>
      <c r="E100" s="1">
        <v>4</v>
      </c>
      <c r="F100" s="1">
        <v>0</v>
      </c>
      <c r="G100" s="1">
        <v>70</v>
      </c>
      <c r="H100" s="1">
        <v>8</v>
      </c>
      <c r="I100" s="1">
        <v>0</v>
      </c>
      <c r="J100" s="1">
        <v>-515</v>
      </c>
      <c r="K100" s="1">
        <v>0</v>
      </c>
      <c r="L100" s="1">
        <v>0</v>
      </c>
      <c r="M100" s="1">
        <v>0</v>
      </c>
      <c r="X100" t="str">
        <f t="shared" ref="X100" si="89">LEFT(MID(A100,FIND("(",A100)+1,LEN(A100)),FIND(")",MID(A100,FIND("(",A100)+1,LEN(A100)))-1)</f>
        <v>NON-P</v>
      </c>
      <c r="Z100" t="str">
        <f t="shared" ref="Z100" si="90">Y101</f>
        <v>Excluded</v>
      </c>
    </row>
    <row r="101" spans="1:27" x14ac:dyDescent="0.35">
      <c r="A101" s="291" t="s">
        <v>0</v>
      </c>
      <c r="B101" s="291" t="s">
        <v>0</v>
      </c>
      <c r="C101" s="293">
        <v>429</v>
      </c>
      <c r="D101" s="2">
        <v>433</v>
      </c>
      <c r="E101" s="2">
        <v>437</v>
      </c>
      <c r="F101" s="2">
        <v>437</v>
      </c>
      <c r="G101" s="2">
        <v>507</v>
      </c>
      <c r="H101" s="2">
        <v>515</v>
      </c>
      <c r="I101" s="2">
        <v>515</v>
      </c>
      <c r="J101" s="2">
        <v>0</v>
      </c>
      <c r="K101" s="2">
        <v>0</v>
      </c>
      <c r="L101" s="2">
        <v>0</v>
      </c>
      <c r="M101" s="2">
        <v>0</v>
      </c>
      <c r="Y101" t="str">
        <f t="shared" ref="Y101" si="91">IF(EXACT(A100,UPPER(A100)),"Elected","Excluded")</f>
        <v>Excluded</v>
      </c>
    </row>
    <row r="102" spans="1:27" x14ac:dyDescent="0.35">
      <c r="A102" s="291" t="s">
        <v>3194</v>
      </c>
      <c r="B102" s="291" t="s">
        <v>33</v>
      </c>
      <c r="C102" s="293">
        <v>103</v>
      </c>
      <c r="D102" s="1">
        <v>5</v>
      </c>
      <c r="E102" s="1">
        <v>0</v>
      </c>
      <c r="F102" s="1">
        <v>1</v>
      </c>
      <c r="G102" s="1">
        <v>-109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X102" t="str">
        <f t="shared" ref="X102" si="92">LEFT(MID(A102,FIND("(",A102)+1,LEN(A102)),FIND(")",MID(A102,FIND("(",A102)+1,LEN(A102)))-1)</f>
        <v>NON-P</v>
      </c>
      <c r="Z102" t="str">
        <f t="shared" ref="Z102" si="93">Y103</f>
        <v>Excluded</v>
      </c>
    </row>
    <row r="103" spans="1:27" x14ac:dyDescent="0.35">
      <c r="A103" s="291" t="s">
        <v>0</v>
      </c>
      <c r="B103" s="291" t="s">
        <v>0</v>
      </c>
      <c r="C103" s="293">
        <v>103</v>
      </c>
      <c r="D103" s="2">
        <v>108</v>
      </c>
      <c r="E103" s="2">
        <v>108</v>
      </c>
      <c r="F103" s="2">
        <v>109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Y103" t="str">
        <f t="shared" ref="Y103" si="94">IF(EXACT(A102,UPPER(A102)),"Elected","Excluded")</f>
        <v>Excluded</v>
      </c>
    </row>
    <row r="104" spans="1:27" x14ac:dyDescent="0.35">
      <c r="A104" s="291" t="s">
        <v>1416</v>
      </c>
      <c r="B104" s="291" t="s">
        <v>33</v>
      </c>
      <c r="C104" s="293">
        <v>738</v>
      </c>
      <c r="D104" s="1">
        <v>6</v>
      </c>
      <c r="E104" s="1">
        <v>22</v>
      </c>
      <c r="F104" s="1">
        <v>3</v>
      </c>
      <c r="G104" s="1">
        <v>7</v>
      </c>
      <c r="H104" s="1">
        <v>7</v>
      </c>
      <c r="I104" s="1">
        <v>5</v>
      </c>
      <c r="J104" s="1">
        <v>89</v>
      </c>
      <c r="K104" s="1">
        <v>28</v>
      </c>
      <c r="L104" s="1">
        <v>10</v>
      </c>
      <c r="M104" s="1">
        <v>-915</v>
      </c>
      <c r="X104" t="str">
        <f t="shared" ref="X104" si="95">LEFT(MID(A104,FIND("(",A104)+1,LEN(A104)),FIND(")",MID(A104,FIND("(",A104)+1,LEN(A104)))-1)</f>
        <v>FG</v>
      </c>
      <c r="Z104" t="str">
        <f t="shared" ref="Z104" si="96">Y105</f>
        <v>Excluded</v>
      </c>
    </row>
    <row r="105" spans="1:27" x14ac:dyDescent="0.35">
      <c r="A105" s="291" t="s">
        <v>0</v>
      </c>
      <c r="B105" s="291" t="s">
        <v>0</v>
      </c>
      <c r="C105" s="293">
        <v>738</v>
      </c>
      <c r="D105" s="2">
        <v>744</v>
      </c>
      <c r="E105" s="2">
        <v>766</v>
      </c>
      <c r="F105" s="2">
        <v>769</v>
      </c>
      <c r="G105" s="2">
        <v>776</v>
      </c>
      <c r="H105" s="2">
        <v>783</v>
      </c>
      <c r="I105" s="2">
        <v>788</v>
      </c>
      <c r="J105" s="2">
        <v>877</v>
      </c>
      <c r="K105" s="2">
        <v>905</v>
      </c>
      <c r="L105" s="2">
        <v>915</v>
      </c>
      <c r="M105" s="2">
        <v>0</v>
      </c>
      <c r="Y105" t="str">
        <f t="shared" ref="Y105" si="97">IF(EXACT(A104,UPPER(A104)),"Elected","Excluded")</f>
        <v>Excluded</v>
      </c>
    </row>
    <row r="106" spans="1:27" x14ac:dyDescent="0.35">
      <c r="A106" s="291" t="s">
        <v>3223</v>
      </c>
      <c r="B106" s="291" t="s">
        <v>33</v>
      </c>
      <c r="C106" s="293">
        <v>731</v>
      </c>
      <c r="D106" s="1">
        <v>15</v>
      </c>
      <c r="E106" s="1">
        <v>8</v>
      </c>
      <c r="F106" s="1">
        <v>4</v>
      </c>
      <c r="G106" s="1">
        <v>19</v>
      </c>
      <c r="H106" s="1">
        <v>28</v>
      </c>
      <c r="I106" s="1">
        <v>0</v>
      </c>
      <c r="J106" s="1">
        <v>51</v>
      </c>
      <c r="K106" s="1">
        <v>33</v>
      </c>
      <c r="L106" s="1">
        <v>48</v>
      </c>
      <c r="M106" s="1">
        <v>65</v>
      </c>
      <c r="X106" t="str">
        <f t="shared" ref="X106" si="98">LEFT(MID(A106,FIND("(",A106)+1,LEN(A106)),FIND(")",MID(A106,FIND("(",A106)+1,LEN(A106)))-1)</f>
        <v>ANT</v>
      </c>
      <c r="Z106" t="str">
        <f t="shared" ref="Z106" si="99">Y107</f>
        <v>Excluded</v>
      </c>
    </row>
    <row r="107" spans="1:27" x14ac:dyDescent="0.35">
      <c r="A107" s="291" t="s">
        <v>0</v>
      </c>
      <c r="B107" s="291" t="s">
        <v>0</v>
      </c>
      <c r="C107" s="293">
        <v>731</v>
      </c>
      <c r="D107" s="2">
        <v>746</v>
      </c>
      <c r="E107" s="2">
        <v>754</v>
      </c>
      <c r="F107" s="2">
        <v>758</v>
      </c>
      <c r="G107" s="2">
        <v>777</v>
      </c>
      <c r="H107" s="2">
        <v>805</v>
      </c>
      <c r="I107" s="2">
        <v>805</v>
      </c>
      <c r="J107" s="2">
        <v>856</v>
      </c>
      <c r="K107" s="2">
        <v>889</v>
      </c>
      <c r="L107" s="2">
        <v>937</v>
      </c>
      <c r="M107" s="2">
        <v>1002</v>
      </c>
      <c r="Y107" t="str">
        <f t="shared" ref="Y107" si="100">IF(EXACT(A106,UPPER(A106)),"Elected","Excluded")</f>
        <v>Excluded</v>
      </c>
    </row>
    <row r="108" spans="1:27" x14ac:dyDescent="0.35">
      <c r="A108" s="291" t="s">
        <v>3186</v>
      </c>
      <c r="B108" s="291" t="s">
        <v>33</v>
      </c>
      <c r="C108" s="293">
        <v>128</v>
      </c>
      <c r="D108" s="1">
        <v>6</v>
      </c>
      <c r="E108" s="1">
        <v>1</v>
      </c>
      <c r="F108" s="1">
        <v>2</v>
      </c>
      <c r="G108" s="1">
        <v>-137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X108" t="str">
        <f t="shared" ref="X108" si="101">LEFT(MID(A108,FIND("(",A108)+1,LEN(A108)),FIND(")",MID(A108,FIND("(",A108)+1,LEN(A108)))-1)</f>
        <v>NON-P</v>
      </c>
      <c r="Z108" t="str">
        <f t="shared" ref="Z108" si="102">Y109</f>
        <v>Excluded</v>
      </c>
      <c r="AA108" t="s">
        <v>3185</v>
      </c>
    </row>
    <row r="109" spans="1:27" x14ac:dyDescent="0.35">
      <c r="A109" s="291" t="s">
        <v>0</v>
      </c>
      <c r="B109" s="291" t="s">
        <v>0</v>
      </c>
      <c r="C109" s="293">
        <v>128</v>
      </c>
      <c r="D109" s="2">
        <v>134</v>
      </c>
      <c r="E109" s="2">
        <v>135</v>
      </c>
      <c r="F109" s="2">
        <v>137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Y109" t="str">
        <f t="shared" ref="Y109" si="103">IF(EXACT(A108,UPPER(A108)),"Elected","Excluded")</f>
        <v>Excluded</v>
      </c>
    </row>
    <row r="110" spans="1:27" x14ac:dyDescent="0.35">
      <c r="A110" s="291" t="s">
        <v>1417</v>
      </c>
      <c r="B110" s="291" t="s">
        <v>31</v>
      </c>
      <c r="C110" s="293">
        <v>411</v>
      </c>
      <c r="D110" s="1">
        <v>22</v>
      </c>
      <c r="E110" s="1">
        <v>1</v>
      </c>
      <c r="F110" s="1">
        <v>2</v>
      </c>
      <c r="G110" s="1">
        <v>13</v>
      </c>
      <c r="H110" s="1">
        <v>108</v>
      </c>
      <c r="I110" s="1">
        <v>0</v>
      </c>
      <c r="J110" s="1">
        <v>16</v>
      </c>
      <c r="K110" s="1">
        <v>115</v>
      </c>
      <c r="L110" s="1">
        <v>-688</v>
      </c>
      <c r="M110" s="1">
        <v>0</v>
      </c>
      <c r="X110" t="str">
        <f t="shared" ref="X110" si="104">LEFT(MID(A110,FIND("(",A110)+1,LEN(A110)),FIND(")",MID(A110,FIND("(",A110)+1,LEN(A110)))-1)</f>
        <v>SF</v>
      </c>
      <c r="Z110" t="str">
        <f t="shared" ref="Z110" si="105">Y111</f>
        <v>Excluded</v>
      </c>
    </row>
    <row r="111" spans="1:27" x14ac:dyDescent="0.35">
      <c r="A111" s="291" t="s">
        <v>0</v>
      </c>
      <c r="B111" s="291" t="s">
        <v>0</v>
      </c>
      <c r="C111" s="293">
        <v>411</v>
      </c>
      <c r="D111" s="2">
        <v>433</v>
      </c>
      <c r="E111" s="2">
        <v>434</v>
      </c>
      <c r="F111" s="2">
        <v>436</v>
      </c>
      <c r="G111" s="2">
        <v>449</v>
      </c>
      <c r="H111" s="2">
        <v>557</v>
      </c>
      <c r="I111" s="2">
        <v>557</v>
      </c>
      <c r="J111" s="2">
        <v>573</v>
      </c>
      <c r="K111" s="2">
        <v>688</v>
      </c>
      <c r="L111" s="2">
        <v>0</v>
      </c>
      <c r="M111" s="2">
        <v>0</v>
      </c>
      <c r="Y111" t="str">
        <f t="shared" ref="Y111" si="106">IF(EXACT(A110,UPPER(A110)),"Elected","Excluded")</f>
        <v>Excluded</v>
      </c>
    </row>
    <row r="112" spans="1:27" x14ac:dyDescent="0.35">
      <c r="A112" s="291" t="s">
        <v>1418</v>
      </c>
      <c r="B112" s="291" t="s">
        <v>33</v>
      </c>
      <c r="C112" s="293">
        <v>1589</v>
      </c>
      <c r="D112" s="1">
        <v>65</v>
      </c>
      <c r="E112" s="1">
        <v>0</v>
      </c>
      <c r="F112" s="1">
        <v>-46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X112" t="str">
        <f t="shared" ref="X112" si="107">LEFT(MID(A112,FIND("(",A112)+1,LEN(A112)),FIND(")",MID(A112,FIND("(",A112)+1,LEN(A112)))-1)</f>
        <v>FF</v>
      </c>
      <c r="Z112" t="str">
        <f t="shared" ref="Z112" si="108">Y113</f>
        <v>Elected</v>
      </c>
    </row>
    <row r="113" spans="1:26" x14ac:dyDescent="0.35">
      <c r="A113" s="291" t="s">
        <v>0</v>
      </c>
      <c r="B113" s="291" t="s">
        <v>0</v>
      </c>
      <c r="C113" s="293">
        <v>1589</v>
      </c>
      <c r="D113" s="2">
        <v>1654</v>
      </c>
      <c r="E113" s="2">
        <v>1654</v>
      </c>
      <c r="F113" s="2">
        <v>1608</v>
      </c>
      <c r="G113" s="2">
        <v>1608</v>
      </c>
      <c r="H113" s="2">
        <v>1608</v>
      </c>
      <c r="I113" s="2">
        <v>1608</v>
      </c>
      <c r="J113" s="2">
        <v>1608</v>
      </c>
      <c r="K113" s="2">
        <v>1608</v>
      </c>
      <c r="L113" s="2">
        <v>1608</v>
      </c>
      <c r="M113" s="2">
        <v>1608</v>
      </c>
      <c r="Y113" t="str">
        <f t="shared" ref="Y113" si="109">IF(EXACT(A112,UPPER(A112)),"Elected","Excluded")</f>
        <v>Elected</v>
      </c>
    </row>
    <row r="114" spans="1:26" x14ac:dyDescent="0.35">
      <c r="A114" s="291" t="s">
        <v>3219</v>
      </c>
      <c r="B114" s="291" t="s">
        <v>31</v>
      </c>
      <c r="C114" s="293">
        <v>1577</v>
      </c>
      <c r="D114" s="1">
        <v>24</v>
      </c>
      <c r="E114" s="1">
        <v>35</v>
      </c>
      <c r="F114" s="1">
        <v>0</v>
      </c>
      <c r="G114" s="1">
        <v>0</v>
      </c>
      <c r="H114" s="1">
        <v>0</v>
      </c>
      <c r="I114" s="1">
        <v>-28</v>
      </c>
      <c r="J114" s="1">
        <v>0</v>
      </c>
      <c r="K114" s="1">
        <v>0</v>
      </c>
      <c r="L114" s="1">
        <v>0</v>
      </c>
      <c r="M114" s="1">
        <v>0</v>
      </c>
      <c r="X114" t="str">
        <f t="shared" ref="X114" si="110">LEFT(MID(A114,FIND("(",A114)+1,LEN(A114)),FIND(")",MID(A114,FIND("(",A114)+1,LEN(A114)))-1)</f>
        <v>LAB</v>
      </c>
      <c r="Z114" t="str">
        <f t="shared" ref="Z114" si="111">Y115</f>
        <v>Elected</v>
      </c>
    </row>
    <row r="115" spans="1:26" x14ac:dyDescent="0.35">
      <c r="A115" s="291" t="s">
        <v>0</v>
      </c>
      <c r="B115" s="291" t="s">
        <v>0</v>
      </c>
      <c r="C115" s="293">
        <v>1577</v>
      </c>
      <c r="D115" s="2">
        <v>1601</v>
      </c>
      <c r="E115" s="2">
        <v>1636</v>
      </c>
      <c r="F115" s="2">
        <v>1636</v>
      </c>
      <c r="G115" s="2">
        <v>1636</v>
      </c>
      <c r="H115" s="2">
        <v>1636</v>
      </c>
      <c r="I115" s="2">
        <v>1608</v>
      </c>
      <c r="J115" s="2">
        <v>1608</v>
      </c>
      <c r="K115" s="2">
        <v>1608</v>
      </c>
      <c r="L115" s="2">
        <v>1608</v>
      </c>
      <c r="M115" s="2">
        <v>1608</v>
      </c>
      <c r="Y115" t="str">
        <f t="shared" ref="Y115" si="112">IF(EXACT(A114,UPPER(A114)),"Elected","Excluded")</f>
        <v>Elected</v>
      </c>
    </row>
    <row r="116" spans="1:26" x14ac:dyDescent="0.35">
      <c r="A116" s="291" t="s">
        <v>3195</v>
      </c>
      <c r="B116" s="291" t="s">
        <v>31</v>
      </c>
      <c r="C116" s="293">
        <v>54</v>
      </c>
      <c r="D116" s="1">
        <v>2</v>
      </c>
      <c r="E116" s="1">
        <v>0</v>
      </c>
      <c r="F116" s="1">
        <v>0</v>
      </c>
      <c r="G116" s="1">
        <v>-56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X116" t="str">
        <f t="shared" ref="X116" si="113">LEFT(MID(A116,FIND("(",A116)+1,LEN(A116)),FIND(")",MID(A116,FIND("(",A116)+1,LEN(A116)))-1)</f>
        <v>NON-P</v>
      </c>
      <c r="Z116" t="str">
        <f t="shared" ref="Z116" si="114">Y117</f>
        <v>Excluded</v>
      </c>
    </row>
    <row r="117" spans="1:26" x14ac:dyDescent="0.35">
      <c r="A117" s="291" t="s">
        <v>0</v>
      </c>
      <c r="B117" s="291" t="s">
        <v>0</v>
      </c>
      <c r="C117" s="293">
        <v>54</v>
      </c>
      <c r="D117" s="2">
        <v>56</v>
      </c>
      <c r="E117" s="2">
        <v>56</v>
      </c>
      <c r="F117" s="2">
        <v>56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Y117" t="str">
        <f t="shared" ref="Y117" si="115">IF(EXACT(A116,UPPER(A116)),"Elected","Excluded")</f>
        <v>Excluded</v>
      </c>
    </row>
    <row r="118" spans="1:26" x14ac:dyDescent="0.35">
      <c r="A118" s="291" t="s">
        <v>1419</v>
      </c>
      <c r="B118" s="291" t="s">
        <v>31</v>
      </c>
      <c r="C118" s="293">
        <v>1894</v>
      </c>
      <c r="D118" s="1">
        <v>-286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X118" t="str">
        <f t="shared" ref="X118" si="116">LEFT(MID(A118,FIND("(",A118)+1,LEN(A118)),FIND(")",MID(A118,FIND("(",A118)+1,LEN(A118)))-1)</f>
        <v>FF</v>
      </c>
      <c r="Z118" t="str">
        <f t="shared" ref="Z118" si="117">Y119</f>
        <v>Elected</v>
      </c>
    </row>
    <row r="119" spans="1:26" x14ac:dyDescent="0.35">
      <c r="A119" s="291" t="s">
        <v>0</v>
      </c>
      <c r="B119" s="291" t="s">
        <v>0</v>
      </c>
      <c r="C119" s="293">
        <v>1894</v>
      </c>
      <c r="D119" s="2">
        <v>1608</v>
      </c>
      <c r="E119" s="2">
        <v>1608</v>
      </c>
      <c r="F119" s="2">
        <v>1608</v>
      </c>
      <c r="G119" s="2">
        <v>1608</v>
      </c>
      <c r="H119" s="2">
        <v>1608</v>
      </c>
      <c r="I119" s="2">
        <v>1608</v>
      </c>
      <c r="J119" s="2">
        <v>1608</v>
      </c>
      <c r="K119" s="2">
        <v>1608</v>
      </c>
      <c r="L119" s="2">
        <v>1608</v>
      </c>
      <c r="M119" s="2">
        <v>1608</v>
      </c>
      <c r="Y119" t="str">
        <f t="shared" ref="Y119" si="118">IF(EXACT(A118,UPPER(A118)),"Elected","Excluded")</f>
        <v>Elected</v>
      </c>
    </row>
    <row r="120" spans="1:26" x14ac:dyDescent="0.35">
      <c r="A120" s="291" t="s">
        <v>1420</v>
      </c>
      <c r="B120" s="291" t="s">
        <v>31</v>
      </c>
      <c r="C120" s="293">
        <v>469</v>
      </c>
      <c r="D120" s="1">
        <v>8</v>
      </c>
      <c r="E120" s="1">
        <v>4</v>
      </c>
      <c r="F120" s="1">
        <v>1</v>
      </c>
      <c r="G120" s="1">
        <v>21</v>
      </c>
      <c r="H120" s="1">
        <v>6</v>
      </c>
      <c r="I120" s="1">
        <v>6</v>
      </c>
      <c r="J120" s="1">
        <v>31</v>
      </c>
      <c r="K120" s="1">
        <v>-546</v>
      </c>
      <c r="L120" s="1">
        <v>0</v>
      </c>
      <c r="M120" s="1">
        <v>0</v>
      </c>
      <c r="X120" t="str">
        <f t="shared" ref="X120" si="119">LEFT(MID(A120,FIND("(",A120)+1,LEN(A120)),FIND(")",MID(A120,FIND("(",A120)+1,LEN(A120)))-1)</f>
        <v>SD</v>
      </c>
      <c r="Z120" t="str">
        <f t="shared" ref="Z120" si="120">Y121</f>
        <v>Excluded</v>
      </c>
    </row>
    <row r="121" spans="1:26" x14ac:dyDescent="0.35">
      <c r="A121" s="291" t="s">
        <v>0</v>
      </c>
      <c r="B121" s="291" t="s">
        <v>0</v>
      </c>
      <c r="C121" s="293">
        <v>469</v>
      </c>
      <c r="D121" s="2">
        <v>477</v>
      </c>
      <c r="E121" s="2">
        <v>481</v>
      </c>
      <c r="F121" s="2">
        <v>482</v>
      </c>
      <c r="G121" s="2">
        <v>503</v>
      </c>
      <c r="H121" s="2">
        <v>509</v>
      </c>
      <c r="I121" s="2">
        <v>515</v>
      </c>
      <c r="J121" s="2">
        <v>546</v>
      </c>
      <c r="K121" s="2">
        <v>0</v>
      </c>
      <c r="L121" s="2">
        <v>0</v>
      </c>
      <c r="M121" s="2">
        <v>0</v>
      </c>
      <c r="Y121" t="str">
        <f t="shared" ref="Y121" si="121">IF(EXACT(A120,UPPER(A120)),"Elected","Excluded")</f>
        <v>Excluded</v>
      </c>
    </row>
    <row r="122" spans="1:26" x14ac:dyDescent="0.35">
      <c r="A122" s="291" t="s">
        <v>47</v>
      </c>
      <c r="B122" s="291" t="s">
        <v>0</v>
      </c>
      <c r="C122" s="292">
        <v>0</v>
      </c>
      <c r="D122" s="1">
        <f>(D90+D92+D94+D96+D98+D100+D102+D104+D106+D108+D110+D112+D114+D116+D118+D120)*(-1)</f>
        <v>0</v>
      </c>
      <c r="E122" s="1">
        <f t="shared" ref="E122:M122" si="122">(E90+E92+E94+E96+E98+E100+E102+E104+E106+E108+E110+E112+E114+E116+E118+E120)*(-1)</f>
        <v>0</v>
      </c>
      <c r="F122" s="1">
        <f t="shared" si="122"/>
        <v>15</v>
      </c>
      <c r="G122" s="1">
        <f t="shared" si="122"/>
        <v>127</v>
      </c>
      <c r="H122" s="1">
        <f t="shared" si="122"/>
        <v>54</v>
      </c>
      <c r="I122" s="1">
        <f t="shared" si="122"/>
        <v>7</v>
      </c>
      <c r="J122" s="1">
        <f t="shared" si="122"/>
        <v>200</v>
      </c>
      <c r="K122" s="1">
        <f t="shared" si="122"/>
        <v>144</v>
      </c>
      <c r="L122" s="1">
        <f t="shared" si="122"/>
        <v>189</v>
      </c>
      <c r="M122" s="1">
        <f t="shared" si="122"/>
        <v>479</v>
      </c>
    </row>
    <row r="123" spans="1:26" x14ac:dyDescent="0.35">
      <c r="A123" s="291" t="s">
        <v>0</v>
      </c>
      <c r="B123" s="291" t="s">
        <v>0</v>
      </c>
      <c r="C123" s="293">
        <v>0</v>
      </c>
      <c r="D123" s="2">
        <v>0</v>
      </c>
      <c r="E123" s="2">
        <v>0</v>
      </c>
      <c r="F123" s="2">
        <v>15</v>
      </c>
      <c r="G123" s="2">
        <v>142</v>
      </c>
      <c r="H123" s="2">
        <v>196</v>
      </c>
      <c r="I123" s="2">
        <v>203</v>
      </c>
      <c r="J123" s="2">
        <v>403</v>
      </c>
      <c r="K123" s="2">
        <v>547</v>
      </c>
      <c r="L123" s="2">
        <v>736</v>
      </c>
      <c r="M123" s="2">
        <v>1215</v>
      </c>
    </row>
    <row r="124" spans="1:26" x14ac:dyDescent="0.35">
      <c r="A124" t="s">
        <v>48</v>
      </c>
      <c r="B124" t="s">
        <v>0</v>
      </c>
      <c r="C124" s="2">
        <v>12856</v>
      </c>
      <c r="D124" s="2">
        <v>12856</v>
      </c>
      <c r="E124" s="2">
        <v>12856</v>
      </c>
      <c r="F124" s="2">
        <v>12856</v>
      </c>
      <c r="G124" s="2">
        <v>12856</v>
      </c>
      <c r="H124" s="2">
        <v>12856</v>
      </c>
      <c r="I124" s="2">
        <v>12856</v>
      </c>
      <c r="J124" s="2">
        <v>12856</v>
      </c>
      <c r="K124" s="2">
        <v>12856</v>
      </c>
      <c r="L124" s="2">
        <v>12856</v>
      </c>
      <c r="M124" s="2">
        <v>12856</v>
      </c>
    </row>
    <row r="128" spans="1:26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</row>
    <row r="129" spans="1:3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</row>
    <row r="130" spans="1:3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</row>
    <row r="131" spans="1:3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</row>
    <row r="132" spans="1:3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</row>
    <row r="133" spans="1:3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</row>
    <row r="134" spans="1:3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</row>
    <row r="135" spans="1:37" x14ac:dyDescent="0.35">
      <c r="A135" s="291" t="s">
        <v>685</v>
      </c>
      <c r="B135" s="291" t="s">
        <v>2</v>
      </c>
      <c r="C135" s="291" t="s">
        <v>3</v>
      </c>
      <c r="D135" t="s">
        <v>4</v>
      </c>
      <c r="E135" t="s">
        <v>5</v>
      </c>
      <c r="F135" t="s">
        <v>6</v>
      </c>
      <c r="G135" t="s">
        <v>7</v>
      </c>
      <c r="H135" t="s">
        <v>8</v>
      </c>
      <c r="I135" t="s">
        <v>9</v>
      </c>
      <c r="J135" t="s">
        <v>10</v>
      </c>
      <c r="K135" t="s">
        <v>11</v>
      </c>
      <c r="L135" t="s">
        <v>12</v>
      </c>
      <c r="M135" t="s">
        <v>13</v>
      </c>
      <c r="N135" t="s">
        <v>14</v>
      </c>
      <c r="O135" t="s">
        <v>15</v>
      </c>
      <c r="P135" t="s">
        <v>16</v>
      </c>
      <c r="Q135" t="s">
        <v>603</v>
      </c>
    </row>
    <row r="136" spans="1:37" x14ac:dyDescent="0.35">
      <c r="A136" s="291" t="s">
        <v>0</v>
      </c>
      <c r="B136" s="291" t="s">
        <v>0</v>
      </c>
      <c r="C136" s="291" t="s">
        <v>17</v>
      </c>
      <c r="D136" t="s">
        <v>1421</v>
      </c>
      <c r="E136" t="s">
        <v>1422</v>
      </c>
      <c r="F136" t="s">
        <v>1423</v>
      </c>
      <c r="G136" t="s">
        <v>1424</v>
      </c>
      <c r="H136" t="s">
        <v>1425</v>
      </c>
      <c r="I136" t="s">
        <v>1426</v>
      </c>
      <c r="J136" t="s">
        <v>1427</v>
      </c>
      <c r="K136" t="s">
        <v>1428</v>
      </c>
      <c r="L136" t="s">
        <v>1429</v>
      </c>
      <c r="M136" t="s">
        <v>1430</v>
      </c>
      <c r="N136" t="s">
        <v>1431</v>
      </c>
      <c r="O136" t="s">
        <v>1432</v>
      </c>
      <c r="P136" t="s">
        <v>1433</v>
      </c>
      <c r="Q136" t="s">
        <v>1434</v>
      </c>
      <c r="AB136" t="s">
        <v>2526</v>
      </c>
      <c r="AC136" t="s">
        <v>2525</v>
      </c>
      <c r="AD136" t="s">
        <v>2524</v>
      </c>
      <c r="AE136" t="s">
        <v>2523</v>
      </c>
      <c r="AF136" t="s">
        <v>759</v>
      </c>
      <c r="AG136" t="s">
        <v>2522</v>
      </c>
      <c r="AH136" t="s">
        <v>2521</v>
      </c>
      <c r="AI136" t="s">
        <v>2520</v>
      </c>
      <c r="AJ136" t="s">
        <v>2519</v>
      </c>
      <c r="AK136" t="s">
        <v>2518</v>
      </c>
    </row>
    <row r="137" spans="1:37" x14ac:dyDescent="0.35">
      <c r="A137" s="291" t="s">
        <v>3224</v>
      </c>
      <c r="B137" s="291" t="s">
        <v>31</v>
      </c>
      <c r="C137" s="293">
        <v>854</v>
      </c>
      <c r="D137" s="1">
        <v>5</v>
      </c>
      <c r="E137" s="1">
        <v>4</v>
      </c>
      <c r="F137" s="1">
        <v>15</v>
      </c>
      <c r="G137" s="1">
        <v>37</v>
      </c>
      <c r="H137" s="1">
        <v>2</v>
      </c>
      <c r="I137" s="1">
        <v>2</v>
      </c>
      <c r="J137" s="1">
        <v>13</v>
      </c>
      <c r="K137" s="1">
        <v>32</v>
      </c>
      <c r="L137" s="1">
        <v>21</v>
      </c>
      <c r="M137" s="1">
        <v>43</v>
      </c>
      <c r="N137" s="1">
        <v>17</v>
      </c>
      <c r="O137" s="1">
        <v>12</v>
      </c>
      <c r="P137" s="1">
        <v>207</v>
      </c>
      <c r="Q137" s="1">
        <v>91</v>
      </c>
      <c r="X137" t="str">
        <f>LEFT(MID(A137,FIND("(",A137)+1,LEN(A137)),FIND(")",MID(A137,FIND("(",A137)+1,LEN(A137)))-1)</f>
        <v>ANT</v>
      </c>
      <c r="Z137" t="str">
        <f>Y138</f>
        <v>Elected</v>
      </c>
      <c r="AB137">
        <v>7</v>
      </c>
      <c r="AC137" s="238">
        <v>27239</v>
      </c>
      <c r="AD137" s="238">
        <f>AH137+AF137</f>
        <v>12922</v>
      </c>
      <c r="AE137" s="227">
        <f>SUM(AD137/AC137*100)</f>
        <v>47.439333308858622</v>
      </c>
      <c r="AF137">
        <v>178</v>
      </c>
      <c r="AG137" s="227">
        <f>SUM(AF137/AC137*100)</f>
        <v>0.65347479716582835</v>
      </c>
      <c r="AH137" s="238">
        <v>12744</v>
      </c>
      <c r="AI137">
        <v>19</v>
      </c>
      <c r="AJ137">
        <v>8</v>
      </c>
      <c r="AK137" s="227">
        <f>SUM(AJ137/AI137*100)</f>
        <v>42.105263157894733</v>
      </c>
    </row>
    <row r="138" spans="1:37" x14ac:dyDescent="0.35">
      <c r="A138" s="291" t="s">
        <v>0</v>
      </c>
      <c r="B138" s="291" t="s">
        <v>0</v>
      </c>
      <c r="C138" s="293">
        <v>854</v>
      </c>
      <c r="D138" s="2">
        <v>859</v>
      </c>
      <c r="E138" s="2">
        <v>863</v>
      </c>
      <c r="F138" s="2">
        <v>878</v>
      </c>
      <c r="G138" s="2">
        <v>915</v>
      </c>
      <c r="H138" s="2">
        <v>917</v>
      </c>
      <c r="I138" s="2">
        <v>919</v>
      </c>
      <c r="J138" s="2">
        <v>932</v>
      </c>
      <c r="K138" s="2">
        <v>964</v>
      </c>
      <c r="L138" s="2">
        <v>985</v>
      </c>
      <c r="M138" s="2">
        <v>1028</v>
      </c>
      <c r="N138" s="2">
        <v>1045</v>
      </c>
      <c r="O138" s="2">
        <v>1057</v>
      </c>
      <c r="P138" s="2">
        <v>1264</v>
      </c>
      <c r="Q138" s="2">
        <v>1355</v>
      </c>
      <c r="Y138" t="str">
        <f>IF(EXACT(A137,UPPER(A137)),"Elected","Excluded")</f>
        <v>Elected</v>
      </c>
    </row>
    <row r="139" spans="1:37" x14ac:dyDescent="0.35">
      <c r="A139" s="291" t="s">
        <v>1435</v>
      </c>
      <c r="B139" s="291" t="s">
        <v>31</v>
      </c>
      <c r="C139" s="293">
        <v>727</v>
      </c>
      <c r="D139" s="1">
        <v>53</v>
      </c>
      <c r="E139" s="1">
        <v>3</v>
      </c>
      <c r="F139" s="1">
        <v>5</v>
      </c>
      <c r="G139" s="1">
        <v>7</v>
      </c>
      <c r="H139" s="1">
        <v>1</v>
      </c>
      <c r="I139" s="1">
        <v>0</v>
      </c>
      <c r="J139" s="1">
        <v>11</v>
      </c>
      <c r="K139" s="1">
        <v>49</v>
      </c>
      <c r="L139" s="1">
        <v>21</v>
      </c>
      <c r="M139" s="1">
        <v>347</v>
      </c>
      <c r="N139" s="1">
        <v>16</v>
      </c>
      <c r="O139" s="1">
        <v>7</v>
      </c>
      <c r="P139" s="1">
        <v>141</v>
      </c>
      <c r="Q139" s="1">
        <v>51</v>
      </c>
      <c r="X139" t="str">
        <f t="shared" ref="X139" si="123">LEFT(MID(A139,FIND("(",A139)+1,LEN(A139)),FIND(")",MID(A139,FIND("(",A139)+1,LEN(A139)))-1)</f>
        <v>SF</v>
      </c>
      <c r="Z139" t="str">
        <f>Y140</f>
        <v>Elected</v>
      </c>
      <c r="AC139" t="s">
        <v>3692</v>
      </c>
      <c r="AD139" t="s">
        <v>3693</v>
      </c>
    </row>
    <row r="140" spans="1:37" x14ac:dyDescent="0.35">
      <c r="A140" s="291" t="s">
        <v>0</v>
      </c>
      <c r="B140" s="291" t="s">
        <v>0</v>
      </c>
      <c r="C140" s="293">
        <v>727</v>
      </c>
      <c r="D140" s="2">
        <v>780</v>
      </c>
      <c r="E140" s="2">
        <v>783</v>
      </c>
      <c r="F140" s="2">
        <v>788</v>
      </c>
      <c r="G140" s="2">
        <v>795</v>
      </c>
      <c r="H140" s="2">
        <v>796</v>
      </c>
      <c r="I140" s="2">
        <v>796</v>
      </c>
      <c r="J140" s="2">
        <v>807</v>
      </c>
      <c r="K140" s="2">
        <v>856</v>
      </c>
      <c r="L140" s="2">
        <v>877</v>
      </c>
      <c r="M140" s="2">
        <v>1224</v>
      </c>
      <c r="N140" s="2">
        <v>1240</v>
      </c>
      <c r="O140" s="2">
        <v>1247</v>
      </c>
      <c r="P140" s="2">
        <v>1388</v>
      </c>
      <c r="Q140" s="2">
        <v>1439</v>
      </c>
      <c r="Y140" t="str">
        <f t="shared" ref="Y140" si="124">IF(EXACT(A139,UPPER(A139)),"Elected","Excluded")</f>
        <v>Elected</v>
      </c>
      <c r="AC140">
        <v>7</v>
      </c>
      <c r="AD140">
        <v>5</v>
      </c>
    </row>
    <row r="141" spans="1:37" x14ac:dyDescent="0.35">
      <c r="A141" s="291" t="s">
        <v>3211</v>
      </c>
      <c r="B141" s="291" t="s">
        <v>31</v>
      </c>
      <c r="C141" s="293">
        <v>294</v>
      </c>
      <c r="D141" s="1">
        <v>0</v>
      </c>
      <c r="E141" s="1">
        <v>1</v>
      </c>
      <c r="F141" s="1">
        <v>9</v>
      </c>
      <c r="G141" s="1">
        <v>-304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X141" t="str">
        <f t="shared" ref="X141" si="125">LEFT(MID(A141,FIND("(",A141)+1,LEN(A141)),FIND(")",MID(A141,FIND("(",A141)+1,LEN(A141)))-1)</f>
        <v>INDI</v>
      </c>
      <c r="Z141" t="str">
        <f t="shared" ref="Z141" si="126">Y142</f>
        <v>Excluded</v>
      </c>
    </row>
    <row r="142" spans="1:37" x14ac:dyDescent="0.35">
      <c r="A142" s="291" t="s">
        <v>0</v>
      </c>
      <c r="B142" s="291" t="s">
        <v>0</v>
      </c>
      <c r="C142" s="293">
        <v>294</v>
      </c>
      <c r="D142" s="2">
        <v>294</v>
      </c>
      <c r="E142" s="2">
        <v>295</v>
      </c>
      <c r="F142" s="2">
        <v>304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Y142" t="str">
        <f t="shared" ref="Y142" si="127">IF(EXACT(A141,UPPER(A141)),"Elected","Excluded")</f>
        <v>Excluded</v>
      </c>
    </row>
    <row r="143" spans="1:37" x14ac:dyDescent="0.35">
      <c r="A143" s="291" t="s">
        <v>1436</v>
      </c>
      <c r="B143" s="291" t="s">
        <v>33</v>
      </c>
      <c r="C143" s="293">
        <v>538</v>
      </c>
      <c r="D143" s="1">
        <v>43</v>
      </c>
      <c r="E143" s="1">
        <v>1</v>
      </c>
      <c r="F143" s="1">
        <v>4</v>
      </c>
      <c r="G143" s="1">
        <v>7</v>
      </c>
      <c r="H143" s="1">
        <v>1</v>
      </c>
      <c r="I143" s="1">
        <v>0</v>
      </c>
      <c r="J143" s="1">
        <v>5</v>
      </c>
      <c r="K143" s="1">
        <v>36</v>
      </c>
      <c r="L143" s="1">
        <v>3</v>
      </c>
      <c r="M143" s="1">
        <v>-638</v>
      </c>
      <c r="N143" s="1">
        <v>0</v>
      </c>
      <c r="O143" s="1">
        <v>0</v>
      </c>
      <c r="P143" s="1">
        <v>0</v>
      </c>
      <c r="Q143" s="1">
        <v>0</v>
      </c>
      <c r="X143" t="str">
        <f t="shared" ref="X143" si="128">LEFT(MID(A143,FIND("(",A143)+1,LEN(A143)),FIND(")",MID(A143,FIND("(",A143)+1,LEN(A143)))-1)</f>
        <v>SF</v>
      </c>
      <c r="Z143" t="str">
        <f t="shared" ref="Z143" si="129">Y144</f>
        <v>Excluded</v>
      </c>
    </row>
    <row r="144" spans="1:37" x14ac:dyDescent="0.35">
      <c r="A144" s="291" t="s">
        <v>0</v>
      </c>
      <c r="B144" s="291" t="s">
        <v>0</v>
      </c>
      <c r="C144" s="293">
        <v>538</v>
      </c>
      <c r="D144" s="2">
        <v>581</v>
      </c>
      <c r="E144" s="2">
        <v>582</v>
      </c>
      <c r="F144" s="2">
        <v>586</v>
      </c>
      <c r="G144" s="2">
        <v>593</v>
      </c>
      <c r="H144" s="2">
        <v>594</v>
      </c>
      <c r="I144" s="2">
        <v>594</v>
      </c>
      <c r="J144" s="2">
        <v>599</v>
      </c>
      <c r="K144" s="2">
        <v>635</v>
      </c>
      <c r="L144" s="2">
        <v>638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Y144" t="str">
        <f t="shared" ref="Y144" si="130">IF(EXACT(A143,UPPER(A143)),"Elected","Excluded")</f>
        <v>Excluded</v>
      </c>
    </row>
    <row r="145" spans="1:27" x14ac:dyDescent="0.35">
      <c r="A145" s="291" t="s">
        <v>3196</v>
      </c>
      <c r="B145" s="291" t="s">
        <v>33</v>
      </c>
      <c r="C145" s="293">
        <v>1553</v>
      </c>
      <c r="D145" s="1">
        <v>7</v>
      </c>
      <c r="E145" s="1">
        <v>9</v>
      </c>
      <c r="F145" s="1">
        <v>9</v>
      </c>
      <c r="G145" s="1">
        <v>43</v>
      </c>
      <c r="H145" s="1">
        <v>-27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X145" t="str">
        <f t="shared" ref="X145" si="131">LEFT(MID(A145,FIND("(",A145)+1,LEN(A145)),FIND(")",MID(A145,FIND("(",A145)+1,LEN(A145)))-1)</f>
        <v>NON-P</v>
      </c>
      <c r="Z145" t="str">
        <f>Y146</f>
        <v>Elected</v>
      </c>
    </row>
    <row r="146" spans="1:27" x14ac:dyDescent="0.35">
      <c r="A146" s="291" t="s">
        <v>0</v>
      </c>
      <c r="B146" s="291" t="s">
        <v>0</v>
      </c>
      <c r="C146" s="293">
        <v>1553</v>
      </c>
      <c r="D146" s="2">
        <v>1560</v>
      </c>
      <c r="E146" s="2">
        <v>1569</v>
      </c>
      <c r="F146" s="2">
        <v>1578</v>
      </c>
      <c r="G146" s="2">
        <v>1621</v>
      </c>
      <c r="H146" s="2">
        <v>1594</v>
      </c>
      <c r="I146" s="2">
        <v>1594</v>
      </c>
      <c r="J146" s="2">
        <v>1594</v>
      </c>
      <c r="K146" s="2">
        <v>1594</v>
      </c>
      <c r="L146" s="2">
        <v>1594</v>
      </c>
      <c r="M146" s="2">
        <v>1594</v>
      </c>
      <c r="N146" s="2">
        <v>1594</v>
      </c>
      <c r="O146" s="2">
        <v>1594</v>
      </c>
      <c r="P146" s="2">
        <v>1594</v>
      </c>
      <c r="Q146" s="2">
        <v>1594</v>
      </c>
      <c r="Y146" t="str">
        <f t="shared" ref="Y146" si="132">IF(EXACT(A145,UPPER(A145)),"Elected","Excluded")</f>
        <v>Elected</v>
      </c>
    </row>
    <row r="147" spans="1:27" x14ac:dyDescent="0.35">
      <c r="A147" s="291" t="s">
        <v>1437</v>
      </c>
      <c r="B147" s="291" t="s">
        <v>33</v>
      </c>
      <c r="C147" s="293">
        <v>545</v>
      </c>
      <c r="D147" s="1">
        <v>2</v>
      </c>
      <c r="E147" s="1">
        <v>28</v>
      </c>
      <c r="F147" s="1">
        <v>10</v>
      </c>
      <c r="G147" s="1">
        <v>31</v>
      </c>
      <c r="H147" s="1">
        <v>6</v>
      </c>
      <c r="I147" s="1">
        <v>1</v>
      </c>
      <c r="J147" s="1">
        <v>30</v>
      </c>
      <c r="K147" s="1">
        <v>4</v>
      </c>
      <c r="L147" s="1">
        <v>25</v>
      </c>
      <c r="M147" s="1">
        <v>11</v>
      </c>
      <c r="N147" s="1">
        <v>-693</v>
      </c>
      <c r="O147" s="1">
        <v>0</v>
      </c>
      <c r="P147" s="1">
        <v>0</v>
      </c>
      <c r="Q147" s="1">
        <v>0</v>
      </c>
      <c r="X147" t="str">
        <f t="shared" ref="X147" si="133">LEFT(MID(A147,FIND("(",A147)+1,LEN(A147)),FIND(")",MID(A147,FIND("(",A147)+1,LEN(A147)))-1)</f>
        <v>FG</v>
      </c>
      <c r="Z147" t="str">
        <f t="shared" ref="Z147" si="134">Y148</f>
        <v>Excluded</v>
      </c>
    </row>
    <row r="148" spans="1:27" x14ac:dyDescent="0.35">
      <c r="A148" s="291" t="s">
        <v>0</v>
      </c>
      <c r="B148" s="291" t="s">
        <v>0</v>
      </c>
      <c r="C148" s="293">
        <v>545</v>
      </c>
      <c r="D148" s="2">
        <v>547</v>
      </c>
      <c r="E148" s="2">
        <v>575</v>
      </c>
      <c r="F148" s="2">
        <v>585</v>
      </c>
      <c r="G148" s="2">
        <v>616</v>
      </c>
      <c r="H148" s="2">
        <v>622</v>
      </c>
      <c r="I148" s="2">
        <v>623</v>
      </c>
      <c r="J148" s="2">
        <v>653</v>
      </c>
      <c r="K148" s="2">
        <v>657</v>
      </c>
      <c r="L148" s="2">
        <v>682</v>
      </c>
      <c r="M148" s="2">
        <v>693</v>
      </c>
      <c r="N148" s="2">
        <v>0</v>
      </c>
      <c r="O148" s="2">
        <v>0</v>
      </c>
      <c r="P148" s="2">
        <v>0</v>
      </c>
      <c r="Q148" s="2">
        <v>0</v>
      </c>
      <c r="Y148" t="str">
        <f t="shared" ref="Y148" si="135">IF(EXACT(A147,UPPER(A147)),"Elected","Excluded")</f>
        <v>Excluded</v>
      </c>
    </row>
    <row r="149" spans="1:27" x14ac:dyDescent="0.35">
      <c r="A149" s="291" t="s">
        <v>1438</v>
      </c>
      <c r="B149" s="291" t="s">
        <v>31</v>
      </c>
      <c r="C149" s="293">
        <v>168</v>
      </c>
      <c r="D149" s="1">
        <v>-168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X149" t="str">
        <f t="shared" ref="X149" si="136">LEFT(MID(A149,FIND("(",A149)+1,LEN(A149)),FIND(")",MID(A149,FIND("(",A149)+1,LEN(A149)))-1)</f>
        <v>SF</v>
      </c>
      <c r="Z149" t="str">
        <f t="shared" ref="Z149" si="137">Y150</f>
        <v>Excluded</v>
      </c>
    </row>
    <row r="150" spans="1:27" x14ac:dyDescent="0.35">
      <c r="A150" s="291" t="s">
        <v>0</v>
      </c>
      <c r="B150" s="291" t="s">
        <v>0</v>
      </c>
      <c r="C150" s="293">
        <v>168</v>
      </c>
      <c r="D150" s="2">
        <v>0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Y150" t="str">
        <f t="shared" ref="Y150" si="138">IF(EXACT(A149,UPPER(A149)),"Elected","Excluded")</f>
        <v>Excluded</v>
      </c>
    </row>
    <row r="151" spans="1:27" x14ac:dyDescent="0.35">
      <c r="A151" s="291" t="s">
        <v>1439</v>
      </c>
      <c r="B151" s="291" t="s">
        <v>33</v>
      </c>
      <c r="C151" s="293">
        <v>392</v>
      </c>
      <c r="D151" s="1">
        <v>8</v>
      </c>
      <c r="E151" s="1">
        <v>1</v>
      </c>
      <c r="F151" s="1">
        <v>17</v>
      </c>
      <c r="G151" s="1">
        <v>8</v>
      </c>
      <c r="H151" s="1">
        <v>1</v>
      </c>
      <c r="I151" s="1">
        <v>0</v>
      </c>
      <c r="J151" s="1">
        <v>36</v>
      </c>
      <c r="K151" s="1">
        <v>-463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X151" t="str">
        <f t="shared" ref="X151" si="139">LEFT(MID(A151,FIND("(",A151)+1,LEN(A151)),FIND(")",MID(A151,FIND("(",A151)+1,LEN(A151)))-1)</f>
        <v>PBP</v>
      </c>
      <c r="Z151" t="str">
        <f t="shared" ref="Z151" si="140">Y152</f>
        <v>Excluded</v>
      </c>
    </row>
    <row r="152" spans="1:27" x14ac:dyDescent="0.35">
      <c r="A152" s="291" t="s">
        <v>0</v>
      </c>
      <c r="B152" s="291" t="s">
        <v>0</v>
      </c>
      <c r="C152" s="293">
        <v>392</v>
      </c>
      <c r="D152" s="2">
        <v>400</v>
      </c>
      <c r="E152" s="2">
        <v>401</v>
      </c>
      <c r="F152" s="2">
        <v>418</v>
      </c>
      <c r="G152" s="2">
        <v>426</v>
      </c>
      <c r="H152" s="2">
        <v>427</v>
      </c>
      <c r="I152" s="2">
        <v>427</v>
      </c>
      <c r="J152" s="2">
        <v>463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Y152" t="str">
        <f t="shared" ref="Y152" si="141">IF(EXACT(A151,UPPER(A151)),"Elected","Excluded")</f>
        <v>Excluded</v>
      </c>
    </row>
    <row r="153" spans="1:27" x14ac:dyDescent="0.35">
      <c r="A153" s="291" t="s">
        <v>1440</v>
      </c>
      <c r="B153" s="291" t="s">
        <v>33</v>
      </c>
      <c r="C153" s="293">
        <v>552</v>
      </c>
      <c r="D153" s="1">
        <v>5</v>
      </c>
      <c r="E153" s="1">
        <v>4</v>
      </c>
      <c r="F153" s="1">
        <v>34</v>
      </c>
      <c r="G153" s="1">
        <v>4</v>
      </c>
      <c r="H153" s="1">
        <v>1</v>
      </c>
      <c r="I153" s="1">
        <v>1</v>
      </c>
      <c r="J153" s="1">
        <v>74</v>
      </c>
      <c r="K153" s="1">
        <v>156</v>
      </c>
      <c r="L153" s="1">
        <v>48</v>
      </c>
      <c r="M153" s="1">
        <v>16</v>
      </c>
      <c r="N153" s="1">
        <v>43</v>
      </c>
      <c r="O153" s="1">
        <v>31</v>
      </c>
      <c r="P153" s="1">
        <v>24</v>
      </c>
      <c r="Q153" s="1">
        <v>99</v>
      </c>
      <c r="X153" t="str">
        <f t="shared" ref="X153" si="142">LEFT(MID(A153,FIND("(",A153)+1,LEN(A153)),FIND(")",MID(A153,FIND("(",A153)+1,LEN(A153)))-1)</f>
        <v>SD</v>
      </c>
      <c r="Z153" t="str">
        <f t="shared" ref="Z153" si="143">Y154</f>
        <v>Elected</v>
      </c>
    </row>
    <row r="154" spans="1:27" x14ac:dyDescent="0.35">
      <c r="A154" s="291" t="s">
        <v>0</v>
      </c>
      <c r="B154" s="291" t="s">
        <v>0</v>
      </c>
      <c r="C154" s="293">
        <v>552</v>
      </c>
      <c r="D154" s="2">
        <v>557</v>
      </c>
      <c r="E154" s="2">
        <v>561</v>
      </c>
      <c r="F154" s="2">
        <v>595</v>
      </c>
      <c r="G154" s="2">
        <v>599</v>
      </c>
      <c r="H154" s="2">
        <v>600</v>
      </c>
      <c r="I154" s="2">
        <v>601</v>
      </c>
      <c r="J154" s="2">
        <v>675</v>
      </c>
      <c r="K154" s="2">
        <v>831</v>
      </c>
      <c r="L154" s="2">
        <v>879</v>
      </c>
      <c r="M154" s="2">
        <v>895</v>
      </c>
      <c r="N154" s="2">
        <v>938</v>
      </c>
      <c r="O154" s="2">
        <v>969</v>
      </c>
      <c r="P154" s="2">
        <v>993</v>
      </c>
      <c r="Q154" s="2">
        <v>1092</v>
      </c>
      <c r="Y154" t="str">
        <f t="shared" ref="Y154" si="144">IF(EXACT(A153,UPPER(A153)),"Elected","Excluded")</f>
        <v>Elected</v>
      </c>
    </row>
    <row r="155" spans="1:27" x14ac:dyDescent="0.35">
      <c r="A155" s="291" t="s">
        <v>3197</v>
      </c>
      <c r="B155" s="291" t="s">
        <v>33</v>
      </c>
      <c r="C155" s="293">
        <v>576</v>
      </c>
      <c r="D155" s="1">
        <v>2</v>
      </c>
      <c r="E155" s="1">
        <v>11</v>
      </c>
      <c r="F155" s="1">
        <v>16</v>
      </c>
      <c r="G155" s="1">
        <v>19</v>
      </c>
      <c r="H155" s="1">
        <v>6</v>
      </c>
      <c r="I155" s="1">
        <v>0</v>
      </c>
      <c r="J155" s="1">
        <v>25</v>
      </c>
      <c r="K155" s="1">
        <v>18</v>
      </c>
      <c r="L155" s="1">
        <v>19</v>
      </c>
      <c r="M155" s="1">
        <v>12</v>
      </c>
      <c r="N155" s="1">
        <v>50</v>
      </c>
      <c r="O155" s="1">
        <v>29</v>
      </c>
      <c r="P155" s="1">
        <v>39</v>
      </c>
      <c r="Q155" s="1">
        <v>-822</v>
      </c>
      <c r="X155" t="str">
        <f t="shared" ref="X155" si="145">LEFT(MID(A155,FIND("(",A155)+1,LEN(A155)),FIND(")",MID(A155,FIND("(",A155)+1,LEN(A155)))-1)</f>
        <v>NON-P</v>
      </c>
      <c r="Z155" t="str">
        <f t="shared" ref="Z155" si="146">Y156</f>
        <v>Excluded</v>
      </c>
    </row>
    <row r="156" spans="1:27" x14ac:dyDescent="0.35">
      <c r="A156" s="291" t="s">
        <v>0</v>
      </c>
      <c r="B156" s="291" t="s">
        <v>0</v>
      </c>
      <c r="C156" s="293">
        <v>576</v>
      </c>
      <c r="D156" s="2">
        <v>578</v>
      </c>
      <c r="E156" s="2">
        <v>589</v>
      </c>
      <c r="F156" s="2">
        <v>605</v>
      </c>
      <c r="G156" s="2">
        <v>624</v>
      </c>
      <c r="H156" s="2">
        <v>630</v>
      </c>
      <c r="I156" s="2">
        <v>630</v>
      </c>
      <c r="J156" s="2">
        <v>655</v>
      </c>
      <c r="K156" s="2">
        <v>673</v>
      </c>
      <c r="L156" s="2">
        <v>692</v>
      </c>
      <c r="M156" s="2">
        <v>704</v>
      </c>
      <c r="N156" s="2">
        <v>754</v>
      </c>
      <c r="O156" s="2">
        <v>783</v>
      </c>
      <c r="P156" s="2">
        <v>822</v>
      </c>
      <c r="Q156" s="2">
        <v>0</v>
      </c>
      <c r="Y156" t="str">
        <f t="shared" ref="Y156" si="147">IF(EXACT(A155,UPPER(A155)),"Elected","Excluded")</f>
        <v>Excluded</v>
      </c>
    </row>
    <row r="157" spans="1:27" x14ac:dyDescent="0.35">
      <c r="A157" s="291" t="s">
        <v>3187</v>
      </c>
      <c r="B157" s="291" t="s">
        <v>31</v>
      </c>
      <c r="C157" s="293">
        <v>269</v>
      </c>
      <c r="D157" s="1">
        <v>1</v>
      </c>
      <c r="E157" s="1">
        <v>1</v>
      </c>
      <c r="F157" s="1">
        <v>-271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X157" t="str">
        <f t="shared" ref="X157" si="148">LEFT(MID(A157,FIND("(",A157)+1,LEN(A157)),FIND(")",MID(A157,FIND("(",A157)+1,LEN(A157)))-1)</f>
        <v>NON-P</v>
      </c>
      <c r="Z157" t="str">
        <f t="shared" ref="Z157" si="149">Y158</f>
        <v>Excluded</v>
      </c>
      <c r="AA157" t="s">
        <v>2860</v>
      </c>
    </row>
    <row r="158" spans="1:27" x14ac:dyDescent="0.35">
      <c r="A158" s="291" t="s">
        <v>0</v>
      </c>
      <c r="B158" s="291" t="s">
        <v>0</v>
      </c>
      <c r="C158" s="293">
        <v>269</v>
      </c>
      <c r="D158" s="2">
        <v>270</v>
      </c>
      <c r="E158" s="2">
        <v>271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Y158" t="str">
        <f t="shared" ref="Y158" si="150">IF(EXACT(A157,UPPER(A157)),"Elected","Excluded")</f>
        <v>Excluded</v>
      </c>
    </row>
    <row r="159" spans="1:27" x14ac:dyDescent="0.35">
      <c r="A159" s="291" t="s">
        <v>3217</v>
      </c>
      <c r="B159" s="291" t="s">
        <v>31</v>
      </c>
      <c r="C159" s="293">
        <v>380</v>
      </c>
      <c r="D159" s="1">
        <v>2</v>
      </c>
      <c r="E159" s="1">
        <v>1</v>
      </c>
      <c r="F159" s="1">
        <v>33</v>
      </c>
      <c r="G159" s="1">
        <v>7</v>
      </c>
      <c r="H159" s="1">
        <v>1</v>
      </c>
      <c r="I159" s="1">
        <v>0</v>
      </c>
      <c r="J159" s="1">
        <v>-424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X159" t="str">
        <f t="shared" ref="X159" si="151">LEFT(MID(A159,FIND("(",A159)+1,LEN(A159)),FIND(")",MID(A159,FIND("(",A159)+1,LEN(A159)))-1)</f>
        <v>GRN</v>
      </c>
      <c r="Z159" t="str">
        <f t="shared" ref="Z159" si="152">Y160</f>
        <v>Excluded</v>
      </c>
    </row>
    <row r="160" spans="1:27" x14ac:dyDescent="0.35">
      <c r="A160" s="291" t="s">
        <v>0</v>
      </c>
      <c r="B160" s="291" t="s">
        <v>0</v>
      </c>
      <c r="C160" s="293">
        <v>380</v>
      </c>
      <c r="D160" s="2">
        <v>382</v>
      </c>
      <c r="E160" s="2">
        <v>383</v>
      </c>
      <c r="F160" s="2">
        <v>416</v>
      </c>
      <c r="G160" s="2">
        <v>423</v>
      </c>
      <c r="H160" s="2">
        <v>424</v>
      </c>
      <c r="I160" s="2">
        <v>424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Y160" t="str">
        <f t="shared" ref="Y160" si="153">IF(EXACT(A159,UPPER(A159)),"Elected","Excluded")</f>
        <v>Excluded</v>
      </c>
    </row>
    <row r="161" spans="1:26" x14ac:dyDescent="0.35">
      <c r="A161" s="291" t="s">
        <v>1441</v>
      </c>
      <c r="B161" s="291" t="s">
        <v>31</v>
      </c>
      <c r="C161" s="293">
        <v>405</v>
      </c>
      <c r="D161" s="1">
        <v>2</v>
      </c>
      <c r="E161" s="1">
        <v>4</v>
      </c>
      <c r="F161" s="1">
        <v>17</v>
      </c>
      <c r="G161" s="1">
        <v>15</v>
      </c>
      <c r="H161" s="1">
        <v>2</v>
      </c>
      <c r="I161" s="1">
        <v>1</v>
      </c>
      <c r="J161" s="1">
        <v>52</v>
      </c>
      <c r="K161" s="1">
        <v>13</v>
      </c>
      <c r="L161" s="1">
        <v>-511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X161" t="str">
        <f t="shared" ref="X161" si="154">LEFT(MID(A161,FIND("(",A161)+1,LEN(A161)),FIND(")",MID(A161,FIND("(",A161)+1,LEN(A161)))-1)</f>
        <v>FF</v>
      </c>
      <c r="Z161" t="str">
        <f t="shared" ref="Z161" si="155">Y162</f>
        <v>Excluded</v>
      </c>
    </row>
    <row r="162" spans="1:26" x14ac:dyDescent="0.35">
      <c r="A162" s="291" t="s">
        <v>0</v>
      </c>
      <c r="B162" s="291" t="s">
        <v>0</v>
      </c>
      <c r="C162" s="293">
        <v>405</v>
      </c>
      <c r="D162" s="2">
        <v>407</v>
      </c>
      <c r="E162" s="2">
        <v>411</v>
      </c>
      <c r="F162" s="2">
        <v>428</v>
      </c>
      <c r="G162" s="2">
        <v>443</v>
      </c>
      <c r="H162" s="2">
        <v>445</v>
      </c>
      <c r="I162" s="2">
        <v>446</v>
      </c>
      <c r="J162" s="2">
        <v>498</v>
      </c>
      <c r="K162" s="2">
        <v>511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Y162" t="str">
        <f t="shared" ref="Y162" si="156">IF(EXACT(A161,UPPER(A161)),"Elected","Excluded")</f>
        <v>Excluded</v>
      </c>
    </row>
    <row r="163" spans="1:26" x14ac:dyDescent="0.35">
      <c r="A163" s="291" t="s">
        <v>1442</v>
      </c>
      <c r="B163" s="291" t="s">
        <v>33</v>
      </c>
      <c r="C163" s="293">
        <v>1316</v>
      </c>
      <c r="D163" s="1">
        <v>3</v>
      </c>
      <c r="E163" s="1">
        <v>12</v>
      </c>
      <c r="F163" s="1">
        <v>15</v>
      </c>
      <c r="G163" s="1">
        <v>5</v>
      </c>
      <c r="H163" s="1">
        <v>1</v>
      </c>
      <c r="I163" s="1">
        <v>1</v>
      </c>
      <c r="J163" s="1">
        <v>20</v>
      </c>
      <c r="K163" s="1">
        <v>16</v>
      </c>
      <c r="L163" s="1">
        <v>116</v>
      </c>
      <c r="M163" s="1">
        <v>40</v>
      </c>
      <c r="N163" s="1">
        <v>81</v>
      </c>
      <c r="O163" s="1">
        <v>0</v>
      </c>
      <c r="P163" s="1">
        <v>0</v>
      </c>
      <c r="Q163" s="1">
        <v>0</v>
      </c>
      <c r="X163" t="str">
        <f t="shared" ref="X163" si="157">LEFT(MID(A163,FIND("(",A163)+1,LEN(A163)),FIND(")",MID(A163,FIND("(",A163)+1,LEN(A163)))-1)</f>
        <v>FF</v>
      </c>
      <c r="Z163" t="str">
        <f t="shared" ref="Z163" si="158">Y164</f>
        <v>Elected</v>
      </c>
    </row>
    <row r="164" spans="1:26" x14ac:dyDescent="0.35">
      <c r="A164" s="291" t="s">
        <v>0</v>
      </c>
      <c r="B164" s="291" t="s">
        <v>0</v>
      </c>
      <c r="C164" s="293">
        <v>1316</v>
      </c>
      <c r="D164" s="2">
        <v>1319</v>
      </c>
      <c r="E164" s="2">
        <v>1331</v>
      </c>
      <c r="F164" s="2">
        <v>1346</v>
      </c>
      <c r="G164" s="2">
        <v>1351</v>
      </c>
      <c r="H164" s="2">
        <v>1352</v>
      </c>
      <c r="I164" s="2">
        <v>1353</v>
      </c>
      <c r="J164" s="2">
        <v>1373</v>
      </c>
      <c r="K164" s="2">
        <v>1389</v>
      </c>
      <c r="L164" s="2">
        <v>1505</v>
      </c>
      <c r="M164" s="2">
        <v>1545</v>
      </c>
      <c r="N164" s="2">
        <v>1626</v>
      </c>
      <c r="O164" s="2">
        <v>1626</v>
      </c>
      <c r="P164" s="2">
        <v>1626</v>
      </c>
      <c r="Q164" s="2">
        <v>1626</v>
      </c>
      <c r="Y164" t="str">
        <f t="shared" ref="Y164" si="159">IF(EXACT(A163,UPPER(A163)),"Elected","Excluded")</f>
        <v>Elected</v>
      </c>
    </row>
    <row r="165" spans="1:26" x14ac:dyDescent="0.35">
      <c r="A165" s="291" t="s">
        <v>3198</v>
      </c>
      <c r="B165" s="291" t="s">
        <v>33</v>
      </c>
      <c r="C165" s="293">
        <v>675</v>
      </c>
      <c r="D165" s="1">
        <v>0</v>
      </c>
      <c r="E165" s="1">
        <v>1</v>
      </c>
      <c r="F165" s="1">
        <v>8</v>
      </c>
      <c r="G165" s="1">
        <v>18</v>
      </c>
      <c r="H165" s="1">
        <v>3</v>
      </c>
      <c r="I165" s="1">
        <v>2</v>
      </c>
      <c r="J165" s="1">
        <v>16</v>
      </c>
      <c r="K165" s="1">
        <v>12</v>
      </c>
      <c r="L165" s="1">
        <v>28</v>
      </c>
      <c r="M165" s="1">
        <v>3</v>
      </c>
      <c r="N165" s="1">
        <v>42</v>
      </c>
      <c r="O165" s="1">
        <v>24</v>
      </c>
      <c r="P165" s="1">
        <v>46</v>
      </c>
      <c r="Q165" s="1">
        <v>141</v>
      </c>
      <c r="X165" t="str">
        <f t="shared" ref="X165" si="160">LEFT(MID(A165,FIND("(",A165)+1,LEN(A165)),FIND(")",MID(A165,FIND("(",A165)+1,LEN(A165)))-1)</f>
        <v>NON-P</v>
      </c>
      <c r="Z165" t="str">
        <f t="shared" ref="Z165" si="161">Y166</f>
        <v>Excluded</v>
      </c>
    </row>
    <row r="166" spans="1:26" x14ac:dyDescent="0.35">
      <c r="A166" s="291" t="s">
        <v>0</v>
      </c>
      <c r="B166" s="291" t="s">
        <v>0</v>
      </c>
      <c r="C166" s="293">
        <v>675</v>
      </c>
      <c r="D166" s="2">
        <v>675</v>
      </c>
      <c r="E166" s="2">
        <v>676</v>
      </c>
      <c r="F166" s="2">
        <v>684</v>
      </c>
      <c r="G166" s="2">
        <v>702</v>
      </c>
      <c r="H166" s="2">
        <v>705</v>
      </c>
      <c r="I166" s="2">
        <v>707</v>
      </c>
      <c r="J166" s="2">
        <v>723</v>
      </c>
      <c r="K166" s="2">
        <v>735</v>
      </c>
      <c r="L166" s="2">
        <v>763</v>
      </c>
      <c r="M166" s="2">
        <v>766</v>
      </c>
      <c r="N166" s="2">
        <v>808</v>
      </c>
      <c r="O166" s="2">
        <v>832</v>
      </c>
      <c r="P166" s="2">
        <v>878</v>
      </c>
      <c r="Q166" s="2">
        <v>1019</v>
      </c>
      <c r="Y166" t="str">
        <f t="shared" ref="Y166" si="162">IF(EXACT(A165,UPPER(A165)),"Elected","Excluded")</f>
        <v>Excluded</v>
      </c>
    </row>
    <row r="167" spans="1:26" x14ac:dyDescent="0.35">
      <c r="A167" s="291" t="s">
        <v>1443</v>
      </c>
      <c r="B167" s="291" t="s">
        <v>31</v>
      </c>
      <c r="C167" s="293">
        <v>1160</v>
      </c>
      <c r="D167" s="1">
        <v>4</v>
      </c>
      <c r="E167" s="1">
        <v>46</v>
      </c>
      <c r="F167" s="1">
        <v>26</v>
      </c>
      <c r="G167" s="1">
        <v>24</v>
      </c>
      <c r="H167" s="1">
        <v>1</v>
      </c>
      <c r="I167" s="1">
        <v>2</v>
      </c>
      <c r="J167" s="1">
        <v>90</v>
      </c>
      <c r="K167" s="1">
        <v>11</v>
      </c>
      <c r="L167" s="1">
        <v>110</v>
      </c>
      <c r="M167" s="1">
        <v>11</v>
      </c>
      <c r="N167" s="1">
        <v>297</v>
      </c>
      <c r="O167" s="1">
        <v>-188</v>
      </c>
      <c r="P167" s="1">
        <v>0</v>
      </c>
      <c r="Q167" s="1">
        <v>0</v>
      </c>
      <c r="X167" t="str">
        <f t="shared" ref="X167" si="163">LEFT(MID(A167,FIND("(",A167)+1,LEN(A167)),FIND(")",MID(A167,FIND("(",A167)+1,LEN(A167)))-1)</f>
        <v>FG</v>
      </c>
      <c r="Z167" t="str">
        <f t="shared" ref="Z167" si="164">Y168</f>
        <v>Elected</v>
      </c>
    </row>
    <row r="168" spans="1:26" x14ac:dyDescent="0.35">
      <c r="A168" s="291" t="s">
        <v>0</v>
      </c>
      <c r="B168" s="291" t="s">
        <v>0</v>
      </c>
      <c r="C168" s="293">
        <v>1160</v>
      </c>
      <c r="D168" s="2">
        <v>1164</v>
      </c>
      <c r="E168" s="2">
        <v>1210</v>
      </c>
      <c r="F168" s="2">
        <v>1236</v>
      </c>
      <c r="G168" s="2">
        <v>1260</v>
      </c>
      <c r="H168" s="2">
        <v>1261</v>
      </c>
      <c r="I168" s="2">
        <v>1263</v>
      </c>
      <c r="J168" s="2">
        <v>1353</v>
      </c>
      <c r="K168" s="2">
        <v>1364</v>
      </c>
      <c r="L168" s="2">
        <v>1474</v>
      </c>
      <c r="M168" s="2">
        <v>1485</v>
      </c>
      <c r="N168" s="2">
        <v>1782</v>
      </c>
      <c r="O168" s="2">
        <v>1594</v>
      </c>
      <c r="P168" s="2">
        <v>1594</v>
      </c>
      <c r="Q168" s="2">
        <v>1594</v>
      </c>
      <c r="Y168" t="str">
        <f t="shared" ref="Y168" si="165">IF(EXACT(A167,UPPER(A167)),"Elected","Excluded")</f>
        <v>Elected</v>
      </c>
    </row>
    <row r="169" spans="1:26" x14ac:dyDescent="0.35">
      <c r="A169" s="291" t="s">
        <v>3199</v>
      </c>
      <c r="B169" s="291" t="s">
        <v>33</v>
      </c>
      <c r="C169" s="293">
        <v>646</v>
      </c>
      <c r="D169" s="1">
        <v>5</v>
      </c>
      <c r="E169" s="1">
        <v>1</v>
      </c>
      <c r="F169" s="1">
        <v>5</v>
      </c>
      <c r="G169" s="1">
        <v>9</v>
      </c>
      <c r="H169" s="1">
        <v>1</v>
      </c>
      <c r="I169" s="1">
        <v>0</v>
      </c>
      <c r="J169" s="1">
        <v>11</v>
      </c>
      <c r="K169" s="1">
        <v>22</v>
      </c>
      <c r="L169" s="1">
        <v>10</v>
      </c>
      <c r="M169" s="1">
        <v>16</v>
      </c>
      <c r="N169" s="1">
        <v>14</v>
      </c>
      <c r="O169" s="1">
        <v>6</v>
      </c>
      <c r="P169" s="1">
        <v>-746</v>
      </c>
      <c r="Q169" s="1">
        <v>0</v>
      </c>
      <c r="X169" t="str">
        <f t="shared" ref="X169" si="166">LEFT(MID(A169,FIND("(",A169)+1,LEN(A169)),FIND(")",MID(A169,FIND("(",A169)+1,LEN(A169)))-1)</f>
        <v>NON-P</v>
      </c>
      <c r="Z169" t="str">
        <f t="shared" ref="Z169" si="167">Y170</f>
        <v>Excluded</v>
      </c>
    </row>
    <row r="170" spans="1:26" x14ac:dyDescent="0.35">
      <c r="A170" s="291" t="s">
        <v>0</v>
      </c>
      <c r="B170" s="291" t="s">
        <v>0</v>
      </c>
      <c r="C170" s="293">
        <v>646</v>
      </c>
      <c r="D170" s="2">
        <v>651</v>
      </c>
      <c r="E170" s="2">
        <v>652</v>
      </c>
      <c r="F170" s="2">
        <v>657</v>
      </c>
      <c r="G170" s="2">
        <v>666</v>
      </c>
      <c r="H170" s="2">
        <v>667</v>
      </c>
      <c r="I170" s="2">
        <v>667</v>
      </c>
      <c r="J170" s="2">
        <v>678</v>
      </c>
      <c r="K170" s="2">
        <v>700</v>
      </c>
      <c r="L170" s="2">
        <v>710</v>
      </c>
      <c r="M170" s="2">
        <v>726</v>
      </c>
      <c r="N170" s="2">
        <v>740</v>
      </c>
      <c r="O170" s="2">
        <v>746</v>
      </c>
      <c r="P170" s="2">
        <v>0</v>
      </c>
      <c r="Q170" s="2">
        <v>0</v>
      </c>
      <c r="Y170" t="str">
        <f t="shared" ref="Y170" si="168">IF(EXACT(A169,UPPER(A169)),"Elected","Excluded")</f>
        <v>Excluded</v>
      </c>
    </row>
    <row r="171" spans="1:26" x14ac:dyDescent="0.35">
      <c r="A171" s="291" t="s">
        <v>3220</v>
      </c>
      <c r="B171" s="291" t="s">
        <v>33</v>
      </c>
      <c r="C171" s="293">
        <v>1516</v>
      </c>
      <c r="D171" s="1">
        <v>6</v>
      </c>
      <c r="E171" s="1">
        <v>34</v>
      </c>
      <c r="F171" s="1">
        <v>29</v>
      </c>
      <c r="G171" s="1">
        <v>19</v>
      </c>
      <c r="H171" s="1">
        <v>0</v>
      </c>
      <c r="I171" s="1">
        <v>-10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X171" t="str">
        <f t="shared" ref="X171" si="169">LEFT(MID(A171,FIND("(",A171)+1,LEN(A171)),FIND(")",MID(A171,FIND("(",A171)+1,LEN(A171)))-1)</f>
        <v>LAB</v>
      </c>
      <c r="Z171" t="str">
        <f t="shared" ref="Z171" si="170">Y172</f>
        <v>Elected</v>
      </c>
    </row>
    <row r="172" spans="1:26" x14ac:dyDescent="0.35">
      <c r="A172" s="291" t="s">
        <v>0</v>
      </c>
      <c r="B172" s="291" t="s">
        <v>0</v>
      </c>
      <c r="C172" s="293">
        <v>1516</v>
      </c>
      <c r="D172" s="2">
        <v>1522</v>
      </c>
      <c r="E172" s="2">
        <v>1556</v>
      </c>
      <c r="F172" s="2">
        <v>1585</v>
      </c>
      <c r="G172" s="2">
        <v>1604</v>
      </c>
      <c r="H172" s="2">
        <v>1604</v>
      </c>
      <c r="I172" s="2">
        <v>1594</v>
      </c>
      <c r="J172" s="2">
        <v>1594</v>
      </c>
      <c r="K172" s="2">
        <v>1594</v>
      </c>
      <c r="L172" s="2">
        <v>1594</v>
      </c>
      <c r="M172" s="2">
        <v>1594</v>
      </c>
      <c r="N172" s="2">
        <v>1594</v>
      </c>
      <c r="O172" s="2">
        <v>1594</v>
      </c>
      <c r="P172" s="2">
        <v>1594</v>
      </c>
      <c r="Q172" s="2">
        <v>1594</v>
      </c>
      <c r="Y172" t="str">
        <f t="shared" ref="Y172" si="171">IF(EXACT(A171,UPPER(A171)),"Elected","Excluded")</f>
        <v>Elected</v>
      </c>
    </row>
    <row r="173" spans="1:26" x14ac:dyDescent="0.35">
      <c r="A173" s="291" t="s">
        <v>1444</v>
      </c>
      <c r="B173" s="291" t="s">
        <v>33</v>
      </c>
      <c r="C173" s="293">
        <v>178</v>
      </c>
      <c r="D173" s="1">
        <v>0</v>
      </c>
      <c r="E173" s="1">
        <v>-178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X173" t="str">
        <f t="shared" ref="X173" si="172">LEFT(MID(A173,FIND("(",A173)+1,LEN(A173)),FIND(")",MID(A173,FIND("(",A173)+1,LEN(A173)))-1)</f>
        <v>FG</v>
      </c>
      <c r="Z173" t="str">
        <f t="shared" ref="Z173" si="173">Y174</f>
        <v>Excluded</v>
      </c>
    </row>
    <row r="174" spans="1:26" x14ac:dyDescent="0.35">
      <c r="A174" s="291" t="s">
        <v>0</v>
      </c>
      <c r="B174" s="291" t="s">
        <v>0</v>
      </c>
      <c r="C174" s="293">
        <v>178</v>
      </c>
      <c r="D174" s="2">
        <v>178</v>
      </c>
      <c r="E174" s="2">
        <v>0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Y174" t="str">
        <f t="shared" ref="Y174" si="174">IF(EXACT(A173,UPPER(A173)),"Elected","Excluded")</f>
        <v>Excluded</v>
      </c>
    </row>
    <row r="175" spans="1:26" x14ac:dyDescent="0.35">
      <c r="A175" s="291" t="s">
        <v>47</v>
      </c>
      <c r="B175" s="291" t="s">
        <v>0</v>
      </c>
      <c r="C175" s="292">
        <v>0</v>
      </c>
      <c r="D175" s="1">
        <f>(D137+D139+D141+D143+D145+D147+D149+D151+D153+D155+D157+D159+D161+D163+D165+D167+D169+D171+D173)*(-1)</f>
        <v>20</v>
      </c>
      <c r="E175" s="1">
        <f t="shared" ref="E175:Q175" si="175">(E137+E139+E141+E143+E145+E147+E149+E151+E153+E155+E157+E159+E161+E163+E165+E167+E169+E171+E173)*(-1)</f>
        <v>16</v>
      </c>
      <c r="F175" s="1">
        <f t="shared" si="175"/>
        <v>19</v>
      </c>
      <c r="G175" s="1">
        <f t="shared" si="175"/>
        <v>51</v>
      </c>
      <c r="H175" s="1">
        <f t="shared" si="175"/>
        <v>0</v>
      </c>
      <c r="I175" s="1">
        <f t="shared" si="175"/>
        <v>0</v>
      </c>
      <c r="J175" s="1">
        <f t="shared" si="175"/>
        <v>41</v>
      </c>
      <c r="K175" s="1">
        <f t="shared" si="175"/>
        <v>94</v>
      </c>
      <c r="L175" s="1">
        <f t="shared" si="175"/>
        <v>110</v>
      </c>
      <c r="M175" s="1">
        <f t="shared" si="175"/>
        <v>139</v>
      </c>
      <c r="N175" s="1">
        <f t="shared" si="175"/>
        <v>133</v>
      </c>
      <c r="O175" s="1">
        <f t="shared" si="175"/>
        <v>79</v>
      </c>
      <c r="P175" s="1">
        <f t="shared" si="175"/>
        <v>289</v>
      </c>
      <c r="Q175" s="1">
        <f t="shared" si="175"/>
        <v>440</v>
      </c>
    </row>
    <row r="176" spans="1:26" x14ac:dyDescent="0.35">
      <c r="A176" s="291" t="s">
        <v>0</v>
      </c>
      <c r="B176" s="291" t="s">
        <v>0</v>
      </c>
      <c r="C176" s="293">
        <v>0</v>
      </c>
      <c r="D176" s="2">
        <v>20</v>
      </c>
      <c r="E176" s="2">
        <v>36</v>
      </c>
      <c r="F176" s="2">
        <v>55</v>
      </c>
      <c r="G176" s="2">
        <v>106</v>
      </c>
      <c r="H176" s="2">
        <v>106</v>
      </c>
      <c r="I176" s="2">
        <v>106</v>
      </c>
      <c r="J176" s="2">
        <v>147</v>
      </c>
      <c r="K176" s="2">
        <v>241</v>
      </c>
      <c r="L176" s="2">
        <v>351</v>
      </c>
      <c r="M176" s="2">
        <v>490</v>
      </c>
      <c r="N176" s="2">
        <v>623</v>
      </c>
      <c r="O176" s="2">
        <v>702</v>
      </c>
      <c r="P176" s="2">
        <v>991</v>
      </c>
      <c r="Q176" s="2">
        <v>1431</v>
      </c>
    </row>
    <row r="177" spans="1:37" x14ac:dyDescent="0.35">
      <c r="A177" t="s">
        <v>48</v>
      </c>
      <c r="B177" t="s">
        <v>0</v>
      </c>
      <c r="C177" s="2">
        <v>12744</v>
      </c>
      <c r="D177" s="2">
        <v>12744</v>
      </c>
      <c r="E177" s="2">
        <v>12744</v>
      </c>
      <c r="F177" s="2">
        <v>12744</v>
      </c>
      <c r="G177" s="2">
        <v>12744</v>
      </c>
      <c r="H177" s="2">
        <v>12744</v>
      </c>
      <c r="I177" s="2">
        <v>12744</v>
      </c>
      <c r="J177" s="2">
        <v>12744</v>
      </c>
      <c r="K177" s="2">
        <v>12744</v>
      </c>
      <c r="L177" s="2">
        <v>12744</v>
      </c>
      <c r="M177" s="2">
        <v>12744</v>
      </c>
      <c r="N177" s="2">
        <v>12744</v>
      </c>
      <c r="O177" s="2">
        <v>12744</v>
      </c>
      <c r="P177" s="2">
        <v>12744</v>
      </c>
      <c r="Q177" s="2">
        <v>12744</v>
      </c>
    </row>
    <row r="181" spans="1:37" x14ac:dyDescent="0.35">
      <c r="A181" t="s">
        <v>0</v>
      </c>
      <c r="B181" t="s">
        <v>0</v>
      </c>
      <c r="C181" t="s">
        <v>0</v>
      </c>
      <c r="D181" t="s">
        <v>0</v>
      </c>
      <c r="E181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</row>
    <row r="182" spans="1:37" x14ac:dyDescent="0.35">
      <c r="A182" t="s">
        <v>0</v>
      </c>
      <c r="B182" t="s">
        <v>0</v>
      </c>
      <c r="C182" t="s">
        <v>0</v>
      </c>
      <c r="D182" t="s">
        <v>0</v>
      </c>
      <c r="E182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</row>
    <row r="183" spans="1:37" x14ac:dyDescent="0.35">
      <c r="A183" t="s">
        <v>0</v>
      </c>
      <c r="B183" t="s">
        <v>0</v>
      </c>
      <c r="C183" t="s">
        <v>0</v>
      </c>
      <c r="D183" t="s">
        <v>0</v>
      </c>
      <c r="E183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</row>
    <row r="184" spans="1:37" x14ac:dyDescent="0.35">
      <c r="A184" t="s">
        <v>0</v>
      </c>
      <c r="B184" t="s">
        <v>0</v>
      </c>
      <c r="C184" t="s">
        <v>0</v>
      </c>
      <c r="D184" t="s">
        <v>0</v>
      </c>
      <c r="E184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</row>
    <row r="185" spans="1:37" x14ac:dyDescent="0.35">
      <c r="A185" t="s">
        <v>0</v>
      </c>
      <c r="B185" t="s">
        <v>0</v>
      </c>
      <c r="C185" t="s">
        <v>0</v>
      </c>
      <c r="D185" t="s">
        <v>0</v>
      </c>
      <c r="E18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</row>
    <row r="186" spans="1:37" x14ac:dyDescent="0.35">
      <c r="A186" t="s">
        <v>0</v>
      </c>
      <c r="B186" t="s">
        <v>0</v>
      </c>
      <c r="C186" t="s">
        <v>0</v>
      </c>
      <c r="D186" t="s">
        <v>0</v>
      </c>
      <c r="E186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</row>
    <row r="187" spans="1:37" x14ac:dyDescent="0.35">
      <c r="A187" t="s">
        <v>0</v>
      </c>
      <c r="B187" t="s">
        <v>0</v>
      </c>
      <c r="C187" t="s">
        <v>0</v>
      </c>
      <c r="D187" t="s">
        <v>0</v>
      </c>
      <c r="E187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</row>
    <row r="188" spans="1:37" x14ac:dyDescent="0.35">
      <c r="A188" s="291" t="s">
        <v>1</v>
      </c>
      <c r="B188" s="291" t="s">
        <v>2</v>
      </c>
      <c r="C188" s="291" t="s">
        <v>3</v>
      </c>
      <c r="D188" t="s">
        <v>4</v>
      </c>
      <c r="E188" t="s">
        <v>5</v>
      </c>
      <c r="F188" t="s">
        <v>6</v>
      </c>
      <c r="G188" t="s">
        <v>7</v>
      </c>
      <c r="H188" t="s">
        <v>8</v>
      </c>
      <c r="I188" t="s">
        <v>9</v>
      </c>
      <c r="J188" t="s">
        <v>10</v>
      </c>
      <c r="K188" t="s">
        <v>11</v>
      </c>
      <c r="L188" t="s">
        <v>12</v>
      </c>
      <c r="M188" t="s">
        <v>13</v>
      </c>
      <c r="N188" t="s">
        <v>14</v>
      </c>
    </row>
    <row r="189" spans="1:37" x14ac:dyDescent="0.35">
      <c r="A189" s="291" t="s">
        <v>0</v>
      </c>
      <c r="B189" s="291" t="s">
        <v>0</v>
      </c>
      <c r="C189" s="291" t="s">
        <v>17</v>
      </c>
      <c r="D189" t="s">
        <v>904</v>
      </c>
      <c r="E189" t="s">
        <v>1445</v>
      </c>
      <c r="F189" t="s">
        <v>1446</v>
      </c>
      <c r="G189" t="s">
        <v>1447</v>
      </c>
      <c r="H189" t="s">
        <v>1448</v>
      </c>
      <c r="I189" t="s">
        <v>1449</v>
      </c>
      <c r="J189" t="s">
        <v>1450</v>
      </c>
      <c r="K189" t="s">
        <v>1451</v>
      </c>
      <c r="L189" t="s">
        <v>1452</v>
      </c>
      <c r="M189" t="s">
        <v>1453</v>
      </c>
      <c r="N189" t="s">
        <v>1454</v>
      </c>
      <c r="AB189" t="s">
        <v>2526</v>
      </c>
      <c r="AC189" t="s">
        <v>2525</v>
      </c>
      <c r="AD189" t="s">
        <v>2524</v>
      </c>
      <c r="AE189" t="s">
        <v>2523</v>
      </c>
      <c r="AF189" t="s">
        <v>759</v>
      </c>
      <c r="AG189" t="s">
        <v>2522</v>
      </c>
      <c r="AH189" t="s">
        <v>2521</v>
      </c>
      <c r="AI189" t="s">
        <v>2520</v>
      </c>
      <c r="AJ189" t="s">
        <v>2519</v>
      </c>
      <c r="AK189" t="s">
        <v>2518</v>
      </c>
    </row>
    <row r="190" spans="1:37" x14ac:dyDescent="0.35">
      <c r="A190" s="291" t="s">
        <v>3212</v>
      </c>
      <c r="B190" s="291" t="s">
        <v>31</v>
      </c>
      <c r="C190" s="293">
        <v>577</v>
      </c>
      <c r="D190" s="1">
        <v>55</v>
      </c>
      <c r="E190" s="1">
        <v>24</v>
      </c>
      <c r="F190" s="1">
        <v>3</v>
      </c>
      <c r="G190" s="1">
        <v>21</v>
      </c>
      <c r="H190" s="1">
        <v>57</v>
      </c>
      <c r="I190" s="1">
        <v>22</v>
      </c>
      <c r="J190" s="1">
        <v>28</v>
      </c>
      <c r="K190" s="1">
        <v>102</v>
      </c>
      <c r="L190" s="1">
        <v>90</v>
      </c>
      <c r="M190" s="1">
        <v>2</v>
      </c>
      <c r="N190" s="1">
        <v>85</v>
      </c>
      <c r="X190" t="str">
        <f>LEFT(MID(A190,FIND("(",A190)+1,LEN(A190)),FIND(")",MID(A190,FIND("(",A190)+1,LEN(A190)))-1)</f>
        <v>INDI</v>
      </c>
      <c r="Z190" t="str">
        <f>Y191</f>
        <v>Excluded</v>
      </c>
      <c r="AB190">
        <v>7</v>
      </c>
      <c r="AC190" s="238">
        <v>25596</v>
      </c>
      <c r="AD190" s="238">
        <f>AH190+AF190</f>
        <v>12365</v>
      </c>
      <c r="AE190" s="227">
        <f>SUM(AD190/AC190*100)</f>
        <v>48.308329426472888</v>
      </c>
      <c r="AF190">
        <v>207</v>
      </c>
      <c r="AG190" s="227">
        <f>SUM(AF190/AC190*100)</f>
        <v>0.80872011251758091</v>
      </c>
      <c r="AH190" s="238">
        <v>12158</v>
      </c>
      <c r="AI190">
        <v>18</v>
      </c>
      <c r="AJ190">
        <v>4</v>
      </c>
      <c r="AK190" s="227">
        <f>SUM(AJ190/AI190*100)</f>
        <v>22.222222222222221</v>
      </c>
    </row>
    <row r="191" spans="1:37" x14ac:dyDescent="0.35">
      <c r="A191" s="291" t="s">
        <v>0</v>
      </c>
      <c r="B191" s="291" t="s">
        <v>0</v>
      </c>
      <c r="C191" s="293">
        <v>577</v>
      </c>
      <c r="D191" s="2">
        <v>632</v>
      </c>
      <c r="E191" s="2">
        <v>656</v>
      </c>
      <c r="F191" s="2">
        <v>659</v>
      </c>
      <c r="G191" s="2">
        <v>680</v>
      </c>
      <c r="H191" s="2">
        <v>737</v>
      </c>
      <c r="I191" s="2">
        <v>759</v>
      </c>
      <c r="J191" s="2">
        <v>787</v>
      </c>
      <c r="K191" s="2">
        <v>889</v>
      </c>
      <c r="L191" s="2">
        <v>979</v>
      </c>
      <c r="M191" s="2">
        <v>981</v>
      </c>
      <c r="N191" s="2">
        <v>1066</v>
      </c>
      <c r="Y191" t="str">
        <f>IF(EXACT(A190,UPPER(A190)),"Elected","Excluded")</f>
        <v>Excluded</v>
      </c>
    </row>
    <row r="192" spans="1:37" x14ac:dyDescent="0.35">
      <c r="A192" s="291" t="s">
        <v>1455</v>
      </c>
      <c r="B192" s="291" t="s">
        <v>33</v>
      </c>
      <c r="C192" s="293">
        <v>2233</v>
      </c>
      <c r="D192" s="1">
        <v>-713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X192" t="str">
        <f t="shared" ref="X192" si="176">LEFT(MID(A192,FIND("(",A192)+1,LEN(A192)),FIND(")",MID(A192,FIND("(",A192)+1,LEN(A192)))-1)</f>
        <v>FG</v>
      </c>
      <c r="Z192" t="str">
        <f>Y193</f>
        <v>Elected</v>
      </c>
      <c r="AC192" t="s">
        <v>3692</v>
      </c>
      <c r="AD192" t="s">
        <v>3693</v>
      </c>
    </row>
    <row r="193" spans="1:30" x14ac:dyDescent="0.35">
      <c r="A193" s="291" t="s">
        <v>0</v>
      </c>
      <c r="B193" s="291" t="s">
        <v>0</v>
      </c>
      <c r="C193" s="293">
        <v>2233</v>
      </c>
      <c r="D193" s="2">
        <v>1520</v>
      </c>
      <c r="E193" s="2">
        <v>1520</v>
      </c>
      <c r="F193" s="2">
        <v>1520</v>
      </c>
      <c r="G193" s="2">
        <v>1520</v>
      </c>
      <c r="H193" s="2">
        <v>1520</v>
      </c>
      <c r="I193" s="2">
        <v>1520</v>
      </c>
      <c r="J193" s="2">
        <v>1520</v>
      </c>
      <c r="K193" s="2">
        <v>1520</v>
      </c>
      <c r="L193" s="2">
        <v>1520</v>
      </c>
      <c r="M193" s="2">
        <v>1520</v>
      </c>
      <c r="N193" s="2">
        <v>1520</v>
      </c>
      <c r="Y193" t="str">
        <f t="shared" ref="Y193" si="177">IF(EXACT(A192,UPPER(A192)),"Elected","Excluded")</f>
        <v>Elected</v>
      </c>
      <c r="AC193">
        <v>6</v>
      </c>
      <c r="AD193">
        <v>6</v>
      </c>
    </row>
    <row r="194" spans="1:30" x14ac:dyDescent="0.35">
      <c r="A194" s="291" t="s">
        <v>3200</v>
      </c>
      <c r="B194" s="291" t="s">
        <v>31</v>
      </c>
      <c r="C194" s="293">
        <v>783</v>
      </c>
      <c r="D194" s="1">
        <v>34</v>
      </c>
      <c r="E194" s="1">
        <v>5</v>
      </c>
      <c r="F194" s="1">
        <v>6</v>
      </c>
      <c r="G194" s="1">
        <v>15</v>
      </c>
      <c r="H194" s="1">
        <v>45</v>
      </c>
      <c r="I194" s="1">
        <v>10</v>
      </c>
      <c r="J194" s="1">
        <v>49</v>
      </c>
      <c r="K194" s="1">
        <v>72</v>
      </c>
      <c r="L194" s="1">
        <v>97</v>
      </c>
      <c r="M194" s="1">
        <v>2</v>
      </c>
      <c r="N194" s="1">
        <v>134</v>
      </c>
      <c r="X194" t="str">
        <f t="shared" ref="X194" si="178">LEFT(MID(A194,FIND("(",A194)+1,LEN(A194)),FIND(")",MID(A194,FIND("(",A194)+1,LEN(A194)))-1)</f>
        <v>NON-P</v>
      </c>
      <c r="Z194" t="str">
        <f t="shared" ref="Z194" si="179">Y195</f>
        <v>Elected</v>
      </c>
    </row>
    <row r="195" spans="1:30" x14ac:dyDescent="0.35">
      <c r="A195" s="291" t="s">
        <v>0</v>
      </c>
      <c r="B195" s="291" t="s">
        <v>0</v>
      </c>
      <c r="C195" s="293">
        <v>783</v>
      </c>
      <c r="D195" s="2">
        <v>817</v>
      </c>
      <c r="E195" s="2">
        <v>822</v>
      </c>
      <c r="F195" s="2">
        <v>828</v>
      </c>
      <c r="G195" s="2">
        <v>843</v>
      </c>
      <c r="H195" s="2">
        <v>888</v>
      </c>
      <c r="I195" s="2">
        <v>898</v>
      </c>
      <c r="J195" s="2">
        <v>947</v>
      </c>
      <c r="K195" s="2">
        <v>1019</v>
      </c>
      <c r="L195" s="2">
        <v>1116</v>
      </c>
      <c r="M195" s="2">
        <v>1118</v>
      </c>
      <c r="N195" s="2">
        <v>1252</v>
      </c>
      <c r="Y195" t="str">
        <f t="shared" ref="Y195" si="180">IF(EXACT(A194,UPPER(A194)),"Elected","Excluded")</f>
        <v>Elected</v>
      </c>
    </row>
    <row r="196" spans="1:30" x14ac:dyDescent="0.35">
      <c r="A196" s="291" t="s">
        <v>1456</v>
      </c>
      <c r="B196" s="291" t="s">
        <v>33</v>
      </c>
      <c r="C196" s="293">
        <v>838</v>
      </c>
      <c r="D196" s="1">
        <v>106</v>
      </c>
      <c r="E196" s="1">
        <v>55</v>
      </c>
      <c r="F196" s="1">
        <v>1</v>
      </c>
      <c r="G196" s="1">
        <v>12</v>
      </c>
      <c r="H196" s="1">
        <v>6</v>
      </c>
      <c r="I196" s="1">
        <v>13</v>
      </c>
      <c r="J196" s="1">
        <v>20</v>
      </c>
      <c r="K196" s="1">
        <v>145</v>
      </c>
      <c r="L196" s="1">
        <v>59</v>
      </c>
      <c r="M196" s="1">
        <v>2</v>
      </c>
      <c r="N196" s="1">
        <v>148</v>
      </c>
      <c r="X196" t="str">
        <f t="shared" ref="X196" si="181">LEFT(MID(A196,FIND("(",A196)+1,LEN(A196)),FIND(")",MID(A196,FIND("(",A196)+1,LEN(A196)))-1)</f>
        <v>FF</v>
      </c>
      <c r="Z196" t="str">
        <f t="shared" ref="Z196" si="182">Y197</f>
        <v>Elected</v>
      </c>
    </row>
    <row r="197" spans="1:30" x14ac:dyDescent="0.35">
      <c r="A197" s="291" t="s">
        <v>0</v>
      </c>
      <c r="B197" s="291" t="s">
        <v>0</v>
      </c>
      <c r="C197" s="293">
        <v>838</v>
      </c>
      <c r="D197" s="2">
        <v>944</v>
      </c>
      <c r="E197" s="2">
        <v>999</v>
      </c>
      <c r="F197" s="2">
        <v>1000</v>
      </c>
      <c r="G197" s="2">
        <v>1012</v>
      </c>
      <c r="H197" s="2">
        <v>1018</v>
      </c>
      <c r="I197" s="2">
        <v>1031</v>
      </c>
      <c r="J197" s="2">
        <v>1051</v>
      </c>
      <c r="K197" s="2">
        <v>1196</v>
      </c>
      <c r="L197" s="2">
        <v>1255</v>
      </c>
      <c r="M197" s="2">
        <v>1257</v>
      </c>
      <c r="N197" s="2">
        <v>1405</v>
      </c>
      <c r="Y197" t="str">
        <f t="shared" ref="Y197" si="183">IF(EXACT(A196,UPPER(A196)),"Elected","Excluded")</f>
        <v>Elected</v>
      </c>
    </row>
    <row r="198" spans="1:30" x14ac:dyDescent="0.35">
      <c r="A198" s="291" t="s">
        <v>3221</v>
      </c>
      <c r="B198" s="291" t="s">
        <v>33</v>
      </c>
      <c r="C198" s="293">
        <v>1226</v>
      </c>
      <c r="D198" s="1">
        <v>134</v>
      </c>
      <c r="E198" s="1">
        <v>14</v>
      </c>
      <c r="F198" s="1">
        <v>15</v>
      </c>
      <c r="G198" s="1">
        <v>16</v>
      </c>
      <c r="H198" s="1">
        <v>10</v>
      </c>
      <c r="I198" s="1">
        <v>13</v>
      </c>
      <c r="J198" s="1">
        <v>110</v>
      </c>
      <c r="K198" s="1">
        <v>0</v>
      </c>
      <c r="L198" s="1">
        <v>0</v>
      </c>
      <c r="M198" s="1">
        <v>-18</v>
      </c>
      <c r="N198" s="1">
        <v>0</v>
      </c>
      <c r="X198" t="str">
        <f t="shared" ref="X198" si="184">LEFT(MID(A198,FIND("(",A198)+1,LEN(A198)),FIND(")",MID(A198,FIND("(",A198)+1,LEN(A198)))-1)</f>
        <v>LAB</v>
      </c>
      <c r="Z198" t="str">
        <f>Y199</f>
        <v>Elected</v>
      </c>
    </row>
    <row r="199" spans="1:30" x14ac:dyDescent="0.35">
      <c r="A199" s="291" t="s">
        <v>0</v>
      </c>
      <c r="B199" s="291" t="s">
        <v>0</v>
      </c>
      <c r="C199" s="293">
        <v>1226</v>
      </c>
      <c r="D199" s="2">
        <v>1360</v>
      </c>
      <c r="E199" s="2">
        <v>1374</v>
      </c>
      <c r="F199" s="2">
        <v>1389</v>
      </c>
      <c r="G199" s="2">
        <v>1405</v>
      </c>
      <c r="H199" s="2">
        <v>1415</v>
      </c>
      <c r="I199" s="2">
        <v>1428</v>
      </c>
      <c r="J199" s="2">
        <v>1538</v>
      </c>
      <c r="K199" s="2">
        <v>1538</v>
      </c>
      <c r="L199" s="2">
        <v>1538</v>
      </c>
      <c r="M199" s="2">
        <v>1520</v>
      </c>
      <c r="N199" s="2">
        <v>1520</v>
      </c>
      <c r="Y199" t="str">
        <f t="shared" ref="Y199" si="185">IF(EXACT(A198,UPPER(A198)),"Elected","Excluded")</f>
        <v>Elected</v>
      </c>
    </row>
    <row r="200" spans="1:30" x14ac:dyDescent="0.35">
      <c r="A200" s="291" t="s">
        <v>1457</v>
      </c>
      <c r="B200" s="291" t="s">
        <v>31</v>
      </c>
      <c r="C200" s="293">
        <v>324</v>
      </c>
      <c r="D200" s="1">
        <v>12</v>
      </c>
      <c r="E200" s="1">
        <v>3</v>
      </c>
      <c r="F200" s="1">
        <v>3</v>
      </c>
      <c r="G200" s="1">
        <v>5</v>
      </c>
      <c r="H200" s="1">
        <v>7</v>
      </c>
      <c r="I200" s="1">
        <v>-354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X200" t="str">
        <f t="shared" ref="X200" si="186">LEFT(MID(A200,FIND("(",A200)+1,LEN(A200)),FIND(")",MID(A200,FIND("(",A200)+1,LEN(A200)))-1)</f>
        <v>SF</v>
      </c>
      <c r="Z200" t="str">
        <f t="shared" ref="Z200" si="187">Y201</f>
        <v>Excluded</v>
      </c>
    </row>
    <row r="201" spans="1:30" x14ac:dyDescent="0.35">
      <c r="A201" s="291" t="s">
        <v>0</v>
      </c>
      <c r="B201" s="291" t="s">
        <v>0</v>
      </c>
      <c r="C201" s="293">
        <v>324</v>
      </c>
      <c r="D201" s="2">
        <v>336</v>
      </c>
      <c r="E201" s="2">
        <v>339</v>
      </c>
      <c r="F201" s="2">
        <v>342</v>
      </c>
      <c r="G201" s="2">
        <v>347</v>
      </c>
      <c r="H201" s="2">
        <v>354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Y201" t="str">
        <f t="shared" ref="Y201" si="188">IF(EXACT(A200,UPPER(A200)),"Elected","Excluded")</f>
        <v>Excluded</v>
      </c>
    </row>
    <row r="202" spans="1:30" x14ac:dyDescent="0.35">
      <c r="A202" s="291" t="s">
        <v>3201</v>
      </c>
      <c r="B202" s="291" t="s">
        <v>33</v>
      </c>
      <c r="C202" s="293">
        <v>493</v>
      </c>
      <c r="D202" s="1">
        <v>38</v>
      </c>
      <c r="E202" s="1">
        <v>35</v>
      </c>
      <c r="F202" s="1">
        <v>1</v>
      </c>
      <c r="G202" s="1">
        <v>20</v>
      </c>
      <c r="H202" s="1">
        <v>38</v>
      </c>
      <c r="I202" s="1">
        <v>7</v>
      </c>
      <c r="J202" s="1">
        <v>21</v>
      </c>
      <c r="K202" s="1">
        <v>-653</v>
      </c>
      <c r="L202" s="1">
        <v>0</v>
      </c>
      <c r="M202" s="1">
        <v>0</v>
      </c>
      <c r="N202" s="1">
        <v>0</v>
      </c>
      <c r="X202" t="str">
        <f t="shared" ref="X202" si="189">LEFT(MID(A202,FIND("(",A202)+1,LEN(A202)),FIND(")",MID(A202,FIND("(",A202)+1,LEN(A202)))-1)</f>
        <v>NON-P</v>
      </c>
      <c r="Z202" t="str">
        <f t="shared" ref="Z202" si="190">Y203</f>
        <v>Excluded</v>
      </c>
    </row>
    <row r="203" spans="1:30" x14ac:dyDescent="0.35">
      <c r="A203" s="291" t="s">
        <v>0</v>
      </c>
      <c r="B203" s="291" t="s">
        <v>0</v>
      </c>
      <c r="C203" s="293">
        <v>493</v>
      </c>
      <c r="D203" s="2">
        <v>531</v>
      </c>
      <c r="E203" s="2">
        <v>566</v>
      </c>
      <c r="F203" s="2">
        <v>567</v>
      </c>
      <c r="G203" s="2">
        <v>587</v>
      </c>
      <c r="H203" s="2">
        <v>625</v>
      </c>
      <c r="I203" s="2">
        <v>632</v>
      </c>
      <c r="J203" s="2">
        <v>653</v>
      </c>
      <c r="K203" s="2">
        <v>0</v>
      </c>
      <c r="L203" s="2">
        <v>0</v>
      </c>
      <c r="M203" s="2">
        <v>0</v>
      </c>
      <c r="N203" s="2">
        <v>0</v>
      </c>
      <c r="Y203" t="str">
        <f t="shared" ref="Y203" si="191">IF(EXACT(A202,UPPER(A202)),"Elected","Excluded")</f>
        <v>Excluded</v>
      </c>
    </row>
    <row r="204" spans="1:30" x14ac:dyDescent="0.35">
      <c r="A204" s="291" t="s">
        <v>1458</v>
      </c>
      <c r="B204" s="291" t="s">
        <v>33</v>
      </c>
      <c r="C204" s="293">
        <v>626</v>
      </c>
      <c r="D204" s="1">
        <v>168</v>
      </c>
      <c r="E204" s="1">
        <v>40</v>
      </c>
      <c r="F204" s="1">
        <v>3</v>
      </c>
      <c r="G204" s="1">
        <v>8</v>
      </c>
      <c r="H204" s="1">
        <v>3</v>
      </c>
      <c r="I204" s="1">
        <v>5</v>
      </c>
      <c r="J204" s="1">
        <v>47</v>
      </c>
      <c r="K204" s="1">
        <v>36</v>
      </c>
      <c r="L204" s="1">
        <v>33</v>
      </c>
      <c r="M204" s="1">
        <v>5</v>
      </c>
      <c r="N204" s="1">
        <v>-974</v>
      </c>
      <c r="X204" t="str">
        <f t="shared" ref="X204" si="192">LEFT(MID(A204,FIND("(",A204)+1,LEN(A204)),FIND(")",MID(A204,FIND("(",A204)+1,LEN(A204)))-1)</f>
        <v>FG</v>
      </c>
      <c r="Z204" t="str">
        <f t="shared" ref="Z204" si="193">Y205</f>
        <v>Excluded</v>
      </c>
    </row>
    <row r="205" spans="1:30" x14ac:dyDescent="0.35">
      <c r="A205" s="291" t="s">
        <v>0</v>
      </c>
      <c r="B205" s="291" t="s">
        <v>0</v>
      </c>
      <c r="C205" s="293">
        <v>626</v>
      </c>
      <c r="D205" s="2">
        <v>794</v>
      </c>
      <c r="E205" s="2">
        <v>834</v>
      </c>
      <c r="F205" s="2">
        <v>837</v>
      </c>
      <c r="G205" s="2">
        <v>845</v>
      </c>
      <c r="H205" s="2">
        <v>848</v>
      </c>
      <c r="I205" s="2">
        <v>853</v>
      </c>
      <c r="J205" s="2">
        <v>900</v>
      </c>
      <c r="K205" s="2">
        <v>936</v>
      </c>
      <c r="L205" s="2">
        <v>969</v>
      </c>
      <c r="M205" s="2">
        <v>974</v>
      </c>
      <c r="N205" s="2">
        <v>0</v>
      </c>
      <c r="Y205" t="str">
        <f t="shared" ref="Y205" si="194">IF(EXACT(A204,UPPER(A204)),"Elected","Excluded")</f>
        <v>Excluded</v>
      </c>
    </row>
    <row r="206" spans="1:30" x14ac:dyDescent="0.35">
      <c r="A206" s="291" t="s">
        <v>3202</v>
      </c>
      <c r="B206" s="291" t="s">
        <v>33</v>
      </c>
      <c r="C206" s="293">
        <v>44</v>
      </c>
      <c r="D206" s="1">
        <v>1</v>
      </c>
      <c r="E206" s="1">
        <v>0</v>
      </c>
      <c r="F206" s="1">
        <v>-45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X206" t="str">
        <f t="shared" ref="X206" si="195">LEFT(MID(A206,FIND("(",A206)+1,LEN(A206)),FIND(")",MID(A206,FIND("(",A206)+1,LEN(A206)))-1)</f>
        <v>NON-P</v>
      </c>
      <c r="Z206" t="str">
        <f t="shared" ref="Z206" si="196">Y207</f>
        <v>Excluded</v>
      </c>
    </row>
    <row r="207" spans="1:30" x14ac:dyDescent="0.35">
      <c r="A207" s="291" t="s">
        <v>0</v>
      </c>
      <c r="B207" s="291" t="s">
        <v>0</v>
      </c>
      <c r="C207" s="293">
        <v>44</v>
      </c>
      <c r="D207" s="2">
        <v>45</v>
      </c>
      <c r="E207" s="2">
        <v>45</v>
      </c>
      <c r="F207" s="2">
        <v>0</v>
      </c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  <c r="Y207" t="str">
        <f t="shared" ref="Y207" si="197">IF(EXACT(A206,UPPER(A206)),"Elected","Excluded")</f>
        <v>Excluded</v>
      </c>
    </row>
    <row r="208" spans="1:30" x14ac:dyDescent="0.35">
      <c r="A208" s="291" t="s">
        <v>3203</v>
      </c>
      <c r="B208" s="291" t="s">
        <v>33</v>
      </c>
      <c r="C208" s="293">
        <v>273</v>
      </c>
      <c r="D208" s="1">
        <v>5</v>
      </c>
      <c r="E208" s="1">
        <v>2</v>
      </c>
      <c r="F208" s="1">
        <v>5</v>
      </c>
      <c r="G208" s="1">
        <v>10</v>
      </c>
      <c r="H208" s="1">
        <v>-295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X208" t="str">
        <f t="shared" ref="X208" si="198">LEFT(MID(A208,FIND("(",A208)+1,LEN(A208)),FIND(")",MID(A208,FIND("(",A208)+1,LEN(A208)))-1)</f>
        <v>NON-P</v>
      </c>
      <c r="Z208" t="str">
        <f t="shared" ref="Z208" si="199">Y209</f>
        <v>Excluded</v>
      </c>
    </row>
    <row r="209" spans="1:27" x14ac:dyDescent="0.35">
      <c r="A209" s="291" t="s">
        <v>0</v>
      </c>
      <c r="B209" s="291" t="s">
        <v>0</v>
      </c>
      <c r="C209" s="293">
        <v>273</v>
      </c>
      <c r="D209" s="2">
        <v>278</v>
      </c>
      <c r="E209" s="2">
        <v>280</v>
      </c>
      <c r="F209" s="2">
        <v>285</v>
      </c>
      <c r="G209" s="2">
        <v>295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Y209" t="str">
        <f t="shared" ref="Y209" si="200">IF(EXACT(A208,UPPER(A208)),"Elected","Excluded")</f>
        <v>Excluded</v>
      </c>
    </row>
    <row r="210" spans="1:27" x14ac:dyDescent="0.35">
      <c r="A210" s="291" t="s">
        <v>1459</v>
      </c>
      <c r="B210" s="291" t="s">
        <v>33</v>
      </c>
      <c r="C210" s="293">
        <v>518</v>
      </c>
      <c r="D210" s="1">
        <v>18</v>
      </c>
      <c r="E210" s="1">
        <v>6</v>
      </c>
      <c r="F210" s="1">
        <v>2</v>
      </c>
      <c r="G210" s="1">
        <v>7</v>
      </c>
      <c r="H210" s="1">
        <v>12</v>
      </c>
      <c r="I210" s="1">
        <v>214</v>
      </c>
      <c r="J210" s="1">
        <v>24</v>
      </c>
      <c r="K210" s="1">
        <v>46</v>
      </c>
      <c r="L210" s="1">
        <v>-847</v>
      </c>
      <c r="M210" s="1">
        <v>0</v>
      </c>
      <c r="N210" s="1">
        <v>0</v>
      </c>
      <c r="X210" t="str">
        <f t="shared" ref="X210" si="201">LEFT(MID(A210,FIND("(",A210)+1,LEN(A210)),FIND(")",MID(A210,FIND("(",A210)+1,LEN(A210)))-1)</f>
        <v>SF</v>
      </c>
      <c r="Z210" t="str">
        <f t="shared" ref="Z210" si="202">Y211</f>
        <v>Excluded</v>
      </c>
    </row>
    <row r="211" spans="1:27" x14ac:dyDescent="0.35">
      <c r="A211" s="291" t="s">
        <v>0</v>
      </c>
      <c r="B211" s="291" t="s">
        <v>0</v>
      </c>
      <c r="C211" s="293">
        <v>518</v>
      </c>
      <c r="D211" s="2">
        <v>536</v>
      </c>
      <c r="E211" s="2">
        <v>542</v>
      </c>
      <c r="F211" s="2">
        <v>544</v>
      </c>
      <c r="G211" s="2">
        <v>551</v>
      </c>
      <c r="H211" s="2">
        <v>563</v>
      </c>
      <c r="I211" s="2">
        <v>777</v>
      </c>
      <c r="J211" s="2">
        <v>801</v>
      </c>
      <c r="K211" s="2">
        <v>847</v>
      </c>
      <c r="L211" s="2">
        <v>0</v>
      </c>
      <c r="M211" s="2">
        <v>0</v>
      </c>
      <c r="N211" s="2">
        <v>0</v>
      </c>
      <c r="Y211" t="str">
        <f t="shared" ref="Y211" si="203">IF(EXACT(A210,UPPER(A210)),"Elected","Excluded")</f>
        <v>Excluded</v>
      </c>
    </row>
    <row r="212" spans="1:27" x14ac:dyDescent="0.35">
      <c r="A212" s="291" t="s">
        <v>1460</v>
      </c>
      <c r="B212" s="291" t="s">
        <v>33</v>
      </c>
      <c r="C212" s="293">
        <v>1725</v>
      </c>
      <c r="D212" s="1">
        <v>0</v>
      </c>
      <c r="E212" s="1">
        <v>-205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X212" t="str">
        <f t="shared" ref="X212" si="204">LEFT(MID(A212,FIND("(",A212)+1,LEN(A212)),FIND(")",MID(A212,FIND("(",A212)+1,LEN(A212)))-1)</f>
        <v>FG</v>
      </c>
      <c r="Z212" t="str">
        <f t="shared" ref="Z212" si="205">Y213</f>
        <v>Elected</v>
      </c>
    </row>
    <row r="213" spans="1:27" x14ac:dyDescent="0.35">
      <c r="A213" s="291" t="s">
        <v>0</v>
      </c>
      <c r="B213" s="291" t="s">
        <v>0</v>
      </c>
      <c r="C213" s="293">
        <v>1725</v>
      </c>
      <c r="D213" s="2">
        <v>1725</v>
      </c>
      <c r="E213" s="2">
        <v>1520</v>
      </c>
      <c r="F213" s="2">
        <v>1520</v>
      </c>
      <c r="G213" s="2">
        <v>1520</v>
      </c>
      <c r="H213" s="2">
        <v>1520</v>
      </c>
      <c r="I213" s="2">
        <v>1520</v>
      </c>
      <c r="J213" s="2">
        <v>1520</v>
      </c>
      <c r="K213" s="2">
        <v>1520</v>
      </c>
      <c r="L213" s="2">
        <v>1520</v>
      </c>
      <c r="M213" s="2">
        <v>1520</v>
      </c>
      <c r="N213" s="2">
        <v>1520</v>
      </c>
      <c r="Y213" t="str">
        <f t="shared" ref="Y213" si="206">IF(EXACT(A212,UPPER(A212)),"Elected","Excluded")</f>
        <v>Elected</v>
      </c>
    </row>
    <row r="214" spans="1:27" x14ac:dyDescent="0.35">
      <c r="A214" s="291" t="s">
        <v>3204</v>
      </c>
      <c r="B214" s="291" t="s">
        <v>33</v>
      </c>
      <c r="C214" s="293">
        <v>146</v>
      </c>
      <c r="D214" s="1">
        <v>9</v>
      </c>
      <c r="E214" s="1">
        <v>2</v>
      </c>
      <c r="F214" s="1">
        <v>2</v>
      </c>
      <c r="G214" s="1">
        <v>-159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X214" t="str">
        <f t="shared" ref="X214" si="207">LEFT(MID(A214,FIND("(",A214)+1,LEN(A214)),FIND(")",MID(A214,FIND("(",A214)+1,LEN(A214)))-1)</f>
        <v>NON-P</v>
      </c>
      <c r="Z214" t="str">
        <f t="shared" ref="Z214" si="208">Y215</f>
        <v>Excluded</v>
      </c>
    </row>
    <row r="215" spans="1:27" x14ac:dyDescent="0.35">
      <c r="A215" s="291" t="s">
        <v>0</v>
      </c>
      <c r="B215" s="291" t="s">
        <v>0</v>
      </c>
      <c r="C215" s="293">
        <v>146</v>
      </c>
      <c r="D215" s="2">
        <v>155</v>
      </c>
      <c r="E215" s="2">
        <v>157</v>
      </c>
      <c r="F215" s="2">
        <v>159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Y215" t="str">
        <f t="shared" ref="Y215" si="209">IF(EXACT(A214,UPPER(A214)),"Elected","Excluded")</f>
        <v>Excluded</v>
      </c>
    </row>
    <row r="216" spans="1:27" x14ac:dyDescent="0.35">
      <c r="A216" s="291" t="s">
        <v>1461</v>
      </c>
      <c r="B216" s="291" t="s">
        <v>31</v>
      </c>
      <c r="C216" s="293">
        <v>773</v>
      </c>
      <c r="D216" s="1">
        <v>69</v>
      </c>
      <c r="E216" s="1">
        <v>10</v>
      </c>
      <c r="F216" s="1">
        <v>9</v>
      </c>
      <c r="G216" s="1">
        <v>6</v>
      </c>
      <c r="H216" s="1">
        <v>6</v>
      </c>
      <c r="I216" s="1">
        <v>20</v>
      </c>
      <c r="J216" s="1">
        <v>110</v>
      </c>
      <c r="K216" s="1">
        <v>56</v>
      </c>
      <c r="L216" s="1">
        <v>154</v>
      </c>
      <c r="M216" s="1">
        <v>6</v>
      </c>
      <c r="N216" s="1">
        <v>159</v>
      </c>
      <c r="X216" t="str">
        <f t="shared" ref="X216" si="210">LEFT(MID(A216,FIND("(",A216)+1,LEN(A216)),FIND(")",MID(A216,FIND("(",A216)+1,LEN(A216)))-1)</f>
        <v>SD</v>
      </c>
      <c r="Z216" t="str">
        <f t="shared" ref="Z216" si="211">Y217</f>
        <v>Elected</v>
      </c>
    </row>
    <row r="217" spans="1:27" x14ac:dyDescent="0.35">
      <c r="A217" s="291" t="s">
        <v>0</v>
      </c>
      <c r="B217" s="291" t="s">
        <v>0</v>
      </c>
      <c r="C217" s="293">
        <v>773</v>
      </c>
      <c r="D217" s="2">
        <v>842</v>
      </c>
      <c r="E217" s="2">
        <v>852</v>
      </c>
      <c r="F217" s="2">
        <v>861</v>
      </c>
      <c r="G217" s="2">
        <v>867</v>
      </c>
      <c r="H217" s="2">
        <v>873</v>
      </c>
      <c r="I217" s="2">
        <v>893</v>
      </c>
      <c r="J217" s="2">
        <v>1003</v>
      </c>
      <c r="K217" s="2">
        <v>1059</v>
      </c>
      <c r="L217" s="2">
        <v>1213</v>
      </c>
      <c r="M217" s="2">
        <v>1219</v>
      </c>
      <c r="N217" s="2">
        <v>1378</v>
      </c>
      <c r="Y217" t="str">
        <f t="shared" ref="Y217" si="212">IF(EXACT(A216,UPPER(A216)),"Elected","Excluded")</f>
        <v>Elected</v>
      </c>
    </row>
    <row r="218" spans="1:27" x14ac:dyDescent="0.35">
      <c r="A218" s="291" t="s">
        <v>3205</v>
      </c>
      <c r="B218" s="291" t="s">
        <v>33</v>
      </c>
      <c r="C218" s="293">
        <v>16</v>
      </c>
      <c r="D218" s="1">
        <v>2</v>
      </c>
      <c r="E218" s="1">
        <v>0</v>
      </c>
      <c r="F218" s="1">
        <v>-18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X218" t="str">
        <f t="shared" ref="X218" si="213">LEFT(MID(A218,FIND("(",A218)+1,LEN(A218)),FIND(")",MID(A218,FIND("(",A218)+1,LEN(A218)))-1)</f>
        <v>NON-P</v>
      </c>
      <c r="Z218" t="str">
        <f t="shared" ref="Z218" si="214">Y219</f>
        <v>Excluded</v>
      </c>
      <c r="AA218" t="s">
        <v>2860</v>
      </c>
    </row>
    <row r="219" spans="1:27" x14ac:dyDescent="0.35">
      <c r="A219" s="291" t="s">
        <v>0</v>
      </c>
      <c r="B219" s="291" t="s">
        <v>0</v>
      </c>
      <c r="C219" s="293">
        <v>16</v>
      </c>
      <c r="D219" s="2">
        <v>18</v>
      </c>
      <c r="E219" s="2">
        <v>18</v>
      </c>
      <c r="F219" s="2">
        <v>0</v>
      </c>
      <c r="G219" s="2">
        <v>0</v>
      </c>
      <c r="H219" s="2">
        <v>0</v>
      </c>
      <c r="I219" s="2">
        <v>0</v>
      </c>
      <c r="J219" s="2">
        <v>0</v>
      </c>
      <c r="K219" s="2">
        <v>0</v>
      </c>
      <c r="L219" s="2">
        <v>0</v>
      </c>
      <c r="M219" s="2">
        <v>0</v>
      </c>
      <c r="N219" s="2">
        <v>0</v>
      </c>
      <c r="Y219" t="str">
        <f t="shared" ref="Y219" si="215">IF(EXACT(A218,UPPER(A218)),"Elected","Excluded")</f>
        <v>Excluded</v>
      </c>
    </row>
    <row r="220" spans="1:27" x14ac:dyDescent="0.35">
      <c r="A220" s="291" t="s">
        <v>3206</v>
      </c>
      <c r="B220" s="291" t="s">
        <v>33</v>
      </c>
      <c r="C220" s="293">
        <v>64</v>
      </c>
      <c r="D220" s="1">
        <v>2</v>
      </c>
      <c r="E220" s="1">
        <v>0</v>
      </c>
      <c r="F220" s="1">
        <v>-66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X220" t="str">
        <f t="shared" ref="X220" si="216">LEFT(MID(A220,FIND("(",A220)+1,LEN(A220)),FIND(")",MID(A220,FIND("(",A220)+1,LEN(A220)))-1)</f>
        <v>NON-P</v>
      </c>
      <c r="Z220" t="str">
        <f t="shared" ref="Z220" si="217">Y221</f>
        <v>Excluded</v>
      </c>
      <c r="AA220" t="s">
        <v>2860</v>
      </c>
    </row>
    <row r="221" spans="1:27" x14ac:dyDescent="0.35">
      <c r="A221" s="291" t="s">
        <v>0</v>
      </c>
      <c r="B221" s="291" t="s">
        <v>0</v>
      </c>
      <c r="C221" s="293">
        <v>64</v>
      </c>
      <c r="D221" s="2">
        <v>66</v>
      </c>
      <c r="E221" s="2">
        <v>66</v>
      </c>
      <c r="F221" s="2">
        <v>0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Y221" t="str">
        <f t="shared" ref="Y221" si="218">IF(EXACT(A220,UPPER(A220)),"Elected","Excluded")</f>
        <v>Excluded</v>
      </c>
    </row>
    <row r="222" spans="1:27" x14ac:dyDescent="0.35">
      <c r="A222" s="291" t="s">
        <v>3218</v>
      </c>
      <c r="B222" s="291" t="s">
        <v>33</v>
      </c>
      <c r="C222" s="293">
        <v>442</v>
      </c>
      <c r="D222" s="1">
        <v>38</v>
      </c>
      <c r="E222" s="1">
        <v>5</v>
      </c>
      <c r="F222" s="1">
        <v>0</v>
      </c>
      <c r="G222" s="1">
        <v>7</v>
      </c>
      <c r="H222" s="1">
        <v>8</v>
      </c>
      <c r="I222" s="1">
        <v>8</v>
      </c>
      <c r="J222" s="1">
        <v>-508</v>
      </c>
      <c r="K222" s="1">
        <v>0</v>
      </c>
      <c r="L222" s="1">
        <v>0</v>
      </c>
      <c r="M222" s="1">
        <v>0</v>
      </c>
      <c r="N222" s="1">
        <v>0</v>
      </c>
      <c r="X222" t="str">
        <f t="shared" ref="X222" si="219">LEFT(MID(A222,FIND("(",A222)+1,LEN(A222)),FIND(")",MID(A222,FIND("(",A222)+1,LEN(A222)))-1)</f>
        <v>GRN</v>
      </c>
      <c r="Z222" t="str">
        <f t="shared" ref="Z222" si="220">Y223</f>
        <v>Excluded</v>
      </c>
    </row>
    <row r="223" spans="1:27" x14ac:dyDescent="0.35">
      <c r="A223" s="291" t="s">
        <v>0</v>
      </c>
      <c r="B223" s="291" t="s">
        <v>0</v>
      </c>
      <c r="C223" s="293">
        <v>442</v>
      </c>
      <c r="D223" s="2">
        <v>480</v>
      </c>
      <c r="E223" s="2">
        <v>485</v>
      </c>
      <c r="F223" s="2">
        <v>485</v>
      </c>
      <c r="G223" s="2">
        <v>492</v>
      </c>
      <c r="H223" s="2">
        <v>500</v>
      </c>
      <c r="I223" s="2">
        <v>508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Y223" t="str">
        <f t="shared" ref="Y223" si="221">IF(EXACT(A222,UPPER(A222)),"Elected","Excluded")</f>
        <v>Excluded</v>
      </c>
    </row>
    <row r="224" spans="1:27" x14ac:dyDescent="0.35">
      <c r="A224" s="291" t="s">
        <v>1462</v>
      </c>
      <c r="B224" s="291" t="s">
        <v>33</v>
      </c>
      <c r="C224" s="293">
        <v>1057</v>
      </c>
      <c r="D224" s="1">
        <v>22</v>
      </c>
      <c r="E224" s="1">
        <v>4</v>
      </c>
      <c r="F224" s="1">
        <v>52</v>
      </c>
      <c r="G224" s="1">
        <v>3</v>
      </c>
      <c r="H224" s="1">
        <v>6</v>
      </c>
      <c r="I224" s="1">
        <v>3</v>
      </c>
      <c r="J224" s="1">
        <v>31</v>
      </c>
      <c r="K224" s="1">
        <v>5</v>
      </c>
      <c r="L224" s="1">
        <v>13</v>
      </c>
      <c r="M224" s="1">
        <v>1</v>
      </c>
      <c r="N224" s="1">
        <v>81</v>
      </c>
      <c r="X224" t="str">
        <f t="shared" ref="X224" si="222">LEFT(MID(A224,FIND("(",A224)+1,LEN(A224)),FIND(")",MID(A224,FIND("(",A224)+1,LEN(A224)))-1)</f>
        <v>FF</v>
      </c>
      <c r="Z224" t="str">
        <f t="shared" ref="Z224" si="223">Y225</f>
        <v>Elected</v>
      </c>
    </row>
    <row r="225" spans="1:37" x14ac:dyDescent="0.35">
      <c r="A225" s="291" t="s">
        <v>0</v>
      </c>
      <c r="B225" s="291" t="s">
        <v>0</v>
      </c>
      <c r="C225" s="293">
        <v>1057</v>
      </c>
      <c r="D225" s="2">
        <v>1079</v>
      </c>
      <c r="E225" s="2">
        <v>1083</v>
      </c>
      <c r="F225" s="2">
        <v>1135</v>
      </c>
      <c r="G225" s="2">
        <v>1138</v>
      </c>
      <c r="H225" s="2">
        <v>1144</v>
      </c>
      <c r="I225" s="2">
        <v>1147</v>
      </c>
      <c r="J225" s="2">
        <v>1178</v>
      </c>
      <c r="K225" s="2">
        <v>1183</v>
      </c>
      <c r="L225" s="2">
        <v>1196</v>
      </c>
      <c r="M225" s="2">
        <v>1197</v>
      </c>
      <c r="N225" s="2">
        <v>1278</v>
      </c>
      <c r="Y225" t="str">
        <f t="shared" ref="Y225" si="224">IF(EXACT(A224,UPPER(A224)),"Elected","Excluded")</f>
        <v>Elected</v>
      </c>
    </row>
    <row r="226" spans="1:37" x14ac:dyDescent="0.35">
      <c r="A226" s="291" t="s">
        <v>47</v>
      </c>
      <c r="B226" s="291" t="s">
        <v>0</v>
      </c>
      <c r="C226" s="292">
        <v>0</v>
      </c>
      <c r="D226" s="1">
        <f>(D190+D192+D194+D196+D198+D200+D202+D204+D206+D208+D210+D212+D214+D216+D218+D220+D222+D224)*(-1)</f>
        <v>0</v>
      </c>
      <c r="E226" s="1">
        <f t="shared" ref="E226:N226" si="225">(E190+E192+E194+E196+E198+E200+E202+E204+E206+E208+E210+E212+E214+E216+E218+E220+E222+E224)*(-1)</f>
        <v>0</v>
      </c>
      <c r="F226" s="1">
        <f t="shared" si="225"/>
        <v>27</v>
      </c>
      <c r="G226" s="1">
        <f t="shared" si="225"/>
        <v>29</v>
      </c>
      <c r="H226" s="1">
        <f t="shared" si="225"/>
        <v>97</v>
      </c>
      <c r="I226" s="1">
        <f t="shared" si="225"/>
        <v>39</v>
      </c>
      <c r="J226" s="1">
        <f t="shared" si="225"/>
        <v>68</v>
      </c>
      <c r="K226" s="1">
        <f t="shared" si="225"/>
        <v>191</v>
      </c>
      <c r="L226" s="1">
        <f t="shared" si="225"/>
        <v>401</v>
      </c>
      <c r="M226" s="1">
        <f t="shared" si="225"/>
        <v>0</v>
      </c>
      <c r="N226" s="1">
        <f t="shared" si="225"/>
        <v>367</v>
      </c>
    </row>
    <row r="227" spans="1:37" x14ac:dyDescent="0.35">
      <c r="A227" s="291" t="s">
        <v>0</v>
      </c>
      <c r="B227" s="291" t="s">
        <v>0</v>
      </c>
      <c r="C227" s="293">
        <v>0</v>
      </c>
      <c r="D227" s="2">
        <v>0</v>
      </c>
      <c r="E227" s="2">
        <v>0</v>
      </c>
      <c r="F227" s="2">
        <v>27</v>
      </c>
      <c r="G227" s="2">
        <v>56</v>
      </c>
      <c r="H227" s="2">
        <v>153</v>
      </c>
      <c r="I227" s="2">
        <v>192</v>
      </c>
      <c r="J227" s="2">
        <v>260</v>
      </c>
      <c r="K227" s="2">
        <v>451</v>
      </c>
      <c r="L227" s="2">
        <v>852</v>
      </c>
      <c r="M227" s="2">
        <v>852</v>
      </c>
      <c r="N227" s="2">
        <v>1219</v>
      </c>
    </row>
    <row r="228" spans="1:37" x14ac:dyDescent="0.35">
      <c r="A228" t="s">
        <v>48</v>
      </c>
      <c r="B228" t="s">
        <v>0</v>
      </c>
      <c r="C228" s="2">
        <v>12158</v>
      </c>
      <c r="D228" s="2">
        <v>12158</v>
      </c>
      <c r="E228" s="2">
        <v>12158</v>
      </c>
      <c r="F228" s="2">
        <v>12158</v>
      </c>
      <c r="G228" s="2">
        <v>12158</v>
      </c>
      <c r="H228" s="2">
        <v>12158</v>
      </c>
      <c r="I228" s="2">
        <v>12158</v>
      </c>
      <c r="J228" s="2">
        <v>12158</v>
      </c>
      <c r="K228" s="2">
        <v>12158</v>
      </c>
      <c r="L228" s="2">
        <v>12158</v>
      </c>
      <c r="M228" s="2">
        <v>12158</v>
      </c>
      <c r="N228" s="2">
        <v>12158</v>
      </c>
    </row>
    <row r="232" spans="1:37" x14ac:dyDescent="0.35">
      <c r="A232" t="s">
        <v>0</v>
      </c>
      <c r="B232" t="s">
        <v>0</v>
      </c>
      <c r="C232" t="s">
        <v>0</v>
      </c>
      <c r="D232" t="s">
        <v>0</v>
      </c>
      <c r="E232" t="s">
        <v>0</v>
      </c>
      <c r="F232" t="s">
        <v>0</v>
      </c>
      <c r="G232" t="s">
        <v>0</v>
      </c>
      <c r="H232" t="s">
        <v>0</v>
      </c>
      <c r="I232" t="s">
        <v>0</v>
      </c>
      <c r="J232" t="s">
        <v>0</v>
      </c>
    </row>
    <row r="233" spans="1:37" x14ac:dyDescent="0.35">
      <c r="A233" t="s">
        <v>0</v>
      </c>
      <c r="B233" t="s">
        <v>0</v>
      </c>
      <c r="C233" t="s">
        <v>0</v>
      </c>
      <c r="D233" t="s">
        <v>0</v>
      </c>
      <c r="E233" t="s">
        <v>0</v>
      </c>
      <c r="F233" t="s">
        <v>0</v>
      </c>
      <c r="G233" t="s">
        <v>0</v>
      </c>
      <c r="H233" t="s">
        <v>0</v>
      </c>
      <c r="I233" t="s">
        <v>0</v>
      </c>
      <c r="J233" t="s">
        <v>0</v>
      </c>
    </row>
    <row r="234" spans="1:37" x14ac:dyDescent="0.35">
      <c r="A234" t="s">
        <v>0</v>
      </c>
      <c r="B234" t="s">
        <v>0</v>
      </c>
      <c r="C234" t="s">
        <v>0</v>
      </c>
      <c r="D234" t="s">
        <v>0</v>
      </c>
      <c r="E234" t="s">
        <v>0</v>
      </c>
      <c r="F234" t="s">
        <v>0</v>
      </c>
      <c r="G234" t="s">
        <v>0</v>
      </c>
      <c r="H234" t="s">
        <v>0</v>
      </c>
      <c r="I234" t="s">
        <v>0</v>
      </c>
      <c r="J234" t="s">
        <v>0</v>
      </c>
    </row>
    <row r="235" spans="1:37" x14ac:dyDescent="0.35">
      <c r="A235" t="s">
        <v>0</v>
      </c>
      <c r="B235" t="s">
        <v>0</v>
      </c>
      <c r="C235" t="s">
        <v>0</v>
      </c>
      <c r="D235" t="s">
        <v>0</v>
      </c>
      <c r="E235" t="s">
        <v>0</v>
      </c>
      <c r="F235" t="s">
        <v>0</v>
      </c>
      <c r="G235" t="s">
        <v>0</v>
      </c>
      <c r="H235" t="s">
        <v>0</v>
      </c>
      <c r="I235" t="s">
        <v>0</v>
      </c>
      <c r="J235" t="s">
        <v>0</v>
      </c>
    </row>
    <row r="236" spans="1:37" x14ac:dyDescent="0.35">
      <c r="A236" t="s">
        <v>0</v>
      </c>
      <c r="B236" t="s">
        <v>0</v>
      </c>
      <c r="C236" t="s">
        <v>0</v>
      </c>
      <c r="D236" t="s">
        <v>0</v>
      </c>
      <c r="E236" t="s">
        <v>0</v>
      </c>
      <c r="F236" t="s">
        <v>0</v>
      </c>
      <c r="G236" t="s">
        <v>0</v>
      </c>
      <c r="H236" t="s">
        <v>0</v>
      </c>
      <c r="I236" t="s">
        <v>0</v>
      </c>
      <c r="J236" t="s">
        <v>0</v>
      </c>
    </row>
    <row r="237" spans="1:37" x14ac:dyDescent="0.35">
      <c r="A237" t="s">
        <v>0</v>
      </c>
      <c r="B237" t="s">
        <v>0</v>
      </c>
      <c r="C237" t="s">
        <v>0</v>
      </c>
      <c r="D237" t="s">
        <v>0</v>
      </c>
      <c r="E237" t="s">
        <v>0</v>
      </c>
      <c r="F237" t="s">
        <v>0</v>
      </c>
      <c r="G237" t="s">
        <v>0</v>
      </c>
      <c r="H237" t="s">
        <v>0</v>
      </c>
      <c r="I237" t="s">
        <v>0</v>
      </c>
      <c r="J237" t="s">
        <v>0</v>
      </c>
    </row>
    <row r="238" spans="1:37" x14ac:dyDescent="0.35">
      <c r="A238" t="s">
        <v>0</v>
      </c>
      <c r="B238" t="s">
        <v>0</v>
      </c>
      <c r="C238" t="s">
        <v>0</v>
      </c>
      <c r="D238" t="s">
        <v>0</v>
      </c>
      <c r="E238" t="s">
        <v>0</v>
      </c>
      <c r="F238" t="s">
        <v>0</v>
      </c>
      <c r="G238" t="s">
        <v>0</v>
      </c>
      <c r="H238" t="s">
        <v>0</v>
      </c>
      <c r="I238" t="s">
        <v>0</v>
      </c>
      <c r="J238" t="s">
        <v>0</v>
      </c>
    </row>
    <row r="239" spans="1:37" x14ac:dyDescent="0.35">
      <c r="A239" s="291" t="s">
        <v>107</v>
      </c>
      <c r="B239" s="291" t="s">
        <v>2</v>
      </c>
      <c r="C239" s="291" t="s">
        <v>3</v>
      </c>
      <c r="D239" t="s">
        <v>4</v>
      </c>
      <c r="E239" t="s">
        <v>5</v>
      </c>
      <c r="F239" t="s">
        <v>6</v>
      </c>
      <c r="G239" t="s">
        <v>7</v>
      </c>
      <c r="H239" t="s">
        <v>8</v>
      </c>
      <c r="I239" t="s">
        <v>9</v>
      </c>
      <c r="J239" t="s">
        <v>10</v>
      </c>
    </row>
    <row r="240" spans="1:37" x14ac:dyDescent="0.35">
      <c r="A240" s="291" t="s">
        <v>0</v>
      </c>
      <c r="B240" s="291" t="s">
        <v>0</v>
      </c>
      <c r="C240" s="291" t="s">
        <v>17</v>
      </c>
      <c r="D240" t="s">
        <v>1463</v>
      </c>
      <c r="E240" t="s">
        <v>1464</v>
      </c>
      <c r="F240" t="s">
        <v>1465</v>
      </c>
      <c r="G240" t="s">
        <v>1466</v>
      </c>
      <c r="H240" t="s">
        <v>1467</v>
      </c>
      <c r="I240" t="s">
        <v>1468</v>
      </c>
      <c r="J240" t="s">
        <v>1469</v>
      </c>
      <c r="AB240" t="s">
        <v>2526</v>
      </c>
      <c r="AC240" t="s">
        <v>2525</v>
      </c>
      <c r="AD240" t="s">
        <v>2524</v>
      </c>
      <c r="AE240" t="s">
        <v>2523</v>
      </c>
      <c r="AF240" t="s">
        <v>759</v>
      </c>
      <c r="AG240" t="s">
        <v>2522</v>
      </c>
      <c r="AH240" t="s">
        <v>2521</v>
      </c>
      <c r="AI240" t="s">
        <v>2520</v>
      </c>
      <c r="AJ240" t="s">
        <v>2519</v>
      </c>
      <c r="AK240" t="s">
        <v>2518</v>
      </c>
    </row>
    <row r="241" spans="1:37" x14ac:dyDescent="0.35">
      <c r="A241" s="291" t="s">
        <v>3213</v>
      </c>
      <c r="B241" s="291" t="s">
        <v>33</v>
      </c>
      <c r="C241" s="293">
        <v>669</v>
      </c>
      <c r="D241" s="1">
        <v>61</v>
      </c>
      <c r="E241" s="1">
        <v>17</v>
      </c>
      <c r="F241" s="1">
        <v>30</v>
      </c>
      <c r="G241" s="1">
        <v>8</v>
      </c>
      <c r="H241" s="1">
        <v>164</v>
      </c>
      <c r="I241" s="1">
        <v>64</v>
      </c>
      <c r="J241" s="1">
        <v>-1013</v>
      </c>
      <c r="X241" t="str">
        <f>LEFT(MID(A241,FIND("(",A241)+1,LEN(A241)),FIND(")",MID(A241,FIND("(",A241)+1,LEN(A241)))-1)</f>
        <v>INDI</v>
      </c>
      <c r="Z241" t="str">
        <f>Y242</f>
        <v>Excluded</v>
      </c>
      <c r="AB241">
        <v>6</v>
      </c>
      <c r="AC241" s="238">
        <v>23720</v>
      </c>
      <c r="AD241" s="238">
        <f>AH241+AF241</f>
        <v>13595</v>
      </c>
      <c r="AE241" s="227">
        <f>SUM(AD241/AC241*100)</f>
        <v>57.31450252951096</v>
      </c>
      <c r="AF241">
        <v>126</v>
      </c>
      <c r="AG241" s="227">
        <f>SUM(AF241/AC241*100)</f>
        <v>0.53119730185497471</v>
      </c>
      <c r="AH241" s="238">
        <v>13469</v>
      </c>
      <c r="AI241">
        <v>12</v>
      </c>
      <c r="AJ241">
        <v>1</v>
      </c>
      <c r="AK241" s="227">
        <f>SUM(AJ241/AI241*100)</f>
        <v>8.3333333333333321</v>
      </c>
    </row>
    <row r="242" spans="1:37" x14ac:dyDescent="0.35">
      <c r="A242" s="291" t="s">
        <v>0</v>
      </c>
      <c r="B242" s="291" t="s">
        <v>0</v>
      </c>
      <c r="C242" s="293">
        <v>669</v>
      </c>
      <c r="D242" s="2">
        <v>730</v>
      </c>
      <c r="E242" s="2">
        <v>747</v>
      </c>
      <c r="F242" s="2">
        <v>777</v>
      </c>
      <c r="G242" s="2">
        <v>785</v>
      </c>
      <c r="H242" s="2">
        <v>949</v>
      </c>
      <c r="I242" s="2">
        <v>1013</v>
      </c>
      <c r="J242" s="2">
        <v>0</v>
      </c>
      <c r="Y242" t="str">
        <f>IF(EXACT(A241,UPPER(A241)),"Elected","Excluded")</f>
        <v>Excluded</v>
      </c>
    </row>
    <row r="243" spans="1:37" x14ac:dyDescent="0.35">
      <c r="A243" s="291" t="s">
        <v>1470</v>
      </c>
      <c r="B243" s="291" t="s">
        <v>31</v>
      </c>
      <c r="C243" s="293">
        <v>321</v>
      </c>
      <c r="D243" s="1">
        <v>9</v>
      </c>
      <c r="E243" s="1">
        <v>16</v>
      </c>
      <c r="F243" s="1">
        <v>-346</v>
      </c>
      <c r="G243" s="1">
        <v>0</v>
      </c>
      <c r="H243" s="1">
        <v>0</v>
      </c>
      <c r="I243" s="1">
        <v>0</v>
      </c>
      <c r="J243" s="1">
        <v>0</v>
      </c>
      <c r="X243" t="str">
        <f t="shared" ref="X243" si="226">LEFT(MID(A243,FIND("(",A243)+1,LEN(A243)),FIND(")",MID(A243,FIND("(",A243)+1,LEN(A243)))-1)</f>
        <v>FF</v>
      </c>
      <c r="Z243" t="str">
        <f>Y244</f>
        <v>Excluded</v>
      </c>
      <c r="AC243" t="s">
        <v>3692</v>
      </c>
      <c r="AD243" t="s">
        <v>3693</v>
      </c>
    </row>
    <row r="244" spans="1:37" x14ac:dyDescent="0.35">
      <c r="A244" s="291" t="s">
        <v>0</v>
      </c>
      <c r="B244" s="291" t="s">
        <v>0</v>
      </c>
      <c r="C244" s="293">
        <v>321</v>
      </c>
      <c r="D244" s="2">
        <v>330</v>
      </c>
      <c r="E244" s="2">
        <v>346</v>
      </c>
      <c r="F244" s="2">
        <v>0</v>
      </c>
      <c r="G244" s="2">
        <v>0</v>
      </c>
      <c r="H244" s="2">
        <v>0</v>
      </c>
      <c r="I244" s="2">
        <v>0</v>
      </c>
      <c r="J244" s="2">
        <v>0</v>
      </c>
      <c r="Y244" t="str">
        <f t="shared" ref="Y244" si="227">IF(EXACT(A243,UPPER(A243)),"Elected","Excluded")</f>
        <v>Excluded</v>
      </c>
      <c r="AC244">
        <v>6</v>
      </c>
      <c r="AD244">
        <v>6</v>
      </c>
    </row>
    <row r="245" spans="1:37" x14ac:dyDescent="0.35">
      <c r="A245" s="291" t="s">
        <v>1471</v>
      </c>
      <c r="B245" s="291" t="s">
        <v>33</v>
      </c>
      <c r="C245" s="293">
        <v>2012</v>
      </c>
      <c r="D245" s="1">
        <v>0</v>
      </c>
      <c r="E245" s="1">
        <v>0</v>
      </c>
      <c r="F245" s="1">
        <v>0</v>
      </c>
      <c r="G245" s="1">
        <v>-87</v>
      </c>
      <c r="H245" s="1">
        <v>0</v>
      </c>
      <c r="I245" s="1">
        <v>0</v>
      </c>
      <c r="J245" s="1">
        <v>0</v>
      </c>
      <c r="X245" t="str">
        <f t="shared" ref="X245" si="228">LEFT(MID(A245,FIND("(",A245)+1,LEN(A245)),FIND(")",MID(A245,FIND("(",A245)+1,LEN(A245)))-1)</f>
        <v>FF</v>
      </c>
      <c r="Z245" t="str">
        <f t="shared" ref="Z245" si="229">Y246</f>
        <v>Elected</v>
      </c>
    </row>
    <row r="246" spans="1:37" x14ac:dyDescent="0.35">
      <c r="A246" s="291" t="s">
        <v>0</v>
      </c>
      <c r="B246" s="291" t="s">
        <v>0</v>
      </c>
      <c r="C246" s="293">
        <v>2012</v>
      </c>
      <c r="D246" s="2">
        <v>2012</v>
      </c>
      <c r="E246" s="2">
        <v>2012</v>
      </c>
      <c r="F246" s="2">
        <v>2012</v>
      </c>
      <c r="G246" s="2">
        <v>1925</v>
      </c>
      <c r="H246" s="2">
        <v>1925</v>
      </c>
      <c r="I246" s="2">
        <v>1925</v>
      </c>
      <c r="J246" s="2">
        <v>1925</v>
      </c>
      <c r="Y246" t="str">
        <f t="shared" ref="Y246" si="230">IF(EXACT(A245,UPPER(A245)),"Elected","Excluded")</f>
        <v>Elected</v>
      </c>
    </row>
    <row r="247" spans="1:37" x14ac:dyDescent="0.35">
      <c r="A247" s="291" t="s">
        <v>1472</v>
      </c>
      <c r="B247" s="291" t="s">
        <v>33</v>
      </c>
      <c r="C247" s="293">
        <v>1010</v>
      </c>
      <c r="D247" s="1">
        <v>30</v>
      </c>
      <c r="E247" s="1">
        <v>40</v>
      </c>
      <c r="F247" s="1">
        <v>36</v>
      </c>
      <c r="G247" s="1">
        <v>8</v>
      </c>
      <c r="H247" s="1">
        <v>51</v>
      </c>
      <c r="I247" s="1">
        <v>107</v>
      </c>
      <c r="J247" s="1">
        <v>173</v>
      </c>
      <c r="X247" t="str">
        <f t="shared" ref="X247" si="231">LEFT(MID(A247,FIND("(",A247)+1,LEN(A247)),FIND(")",MID(A247,FIND("(",A247)+1,LEN(A247)))-1)</f>
        <v>SF</v>
      </c>
      <c r="Z247" t="str">
        <f t="shared" ref="Z247" si="232">Y248</f>
        <v>Excluded</v>
      </c>
    </row>
    <row r="248" spans="1:37" x14ac:dyDescent="0.35">
      <c r="A248" s="291" t="s">
        <v>0</v>
      </c>
      <c r="B248" s="291" t="s">
        <v>0</v>
      </c>
      <c r="C248" s="293">
        <v>1010</v>
      </c>
      <c r="D248" s="2">
        <v>1040</v>
      </c>
      <c r="E248" s="2">
        <v>1080</v>
      </c>
      <c r="F248" s="2">
        <v>1116</v>
      </c>
      <c r="G248" s="2">
        <v>1124</v>
      </c>
      <c r="H248" s="2">
        <v>1175</v>
      </c>
      <c r="I248" s="2">
        <v>1282</v>
      </c>
      <c r="J248" s="2">
        <v>1455</v>
      </c>
      <c r="Y248" t="str">
        <f t="shared" ref="Y248" si="233">IF(EXACT(A247,UPPER(A247)),"Elected","Excluded")</f>
        <v>Excluded</v>
      </c>
    </row>
    <row r="249" spans="1:37" x14ac:dyDescent="0.35">
      <c r="A249" s="291" t="s">
        <v>1473</v>
      </c>
      <c r="B249" s="291" t="s">
        <v>33</v>
      </c>
      <c r="C249" s="293">
        <v>1108</v>
      </c>
      <c r="D249" s="1">
        <v>38</v>
      </c>
      <c r="E249" s="1">
        <v>133</v>
      </c>
      <c r="F249" s="1">
        <v>108</v>
      </c>
      <c r="G249" s="1">
        <v>27</v>
      </c>
      <c r="H249" s="1">
        <v>81</v>
      </c>
      <c r="I249" s="1">
        <v>126</v>
      </c>
      <c r="J249" s="1">
        <v>135</v>
      </c>
      <c r="X249" t="str">
        <f t="shared" ref="X249" si="234">LEFT(MID(A249,FIND("(",A249)+1,LEN(A249)),FIND(")",MID(A249,FIND("(",A249)+1,LEN(A249)))-1)</f>
        <v>FF</v>
      </c>
      <c r="Z249" t="str">
        <f>Y250</f>
        <v>Elected</v>
      </c>
    </row>
    <row r="250" spans="1:37" x14ac:dyDescent="0.35">
      <c r="A250" s="291" t="s">
        <v>0</v>
      </c>
      <c r="B250" s="291" t="s">
        <v>0</v>
      </c>
      <c r="C250" s="293">
        <v>1108</v>
      </c>
      <c r="D250" s="2">
        <v>1146</v>
      </c>
      <c r="E250" s="2">
        <v>1279</v>
      </c>
      <c r="F250" s="2">
        <v>1387</v>
      </c>
      <c r="G250" s="2">
        <v>1414</v>
      </c>
      <c r="H250" s="2">
        <v>1495</v>
      </c>
      <c r="I250" s="2">
        <v>1621</v>
      </c>
      <c r="J250" s="2">
        <v>1756</v>
      </c>
      <c r="Y250" t="str">
        <f t="shared" ref="Y250" si="235">IF(EXACT(A249,UPPER(A249)),"Elected","Excluded")</f>
        <v>Elected</v>
      </c>
    </row>
    <row r="251" spans="1:37" x14ac:dyDescent="0.35">
      <c r="A251" s="291" t="s">
        <v>1474</v>
      </c>
      <c r="B251" s="291" t="s">
        <v>33</v>
      </c>
      <c r="C251" s="293">
        <v>2257</v>
      </c>
      <c r="D251" s="1">
        <v>0</v>
      </c>
      <c r="E251" s="1">
        <v>-332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X251" t="str">
        <f t="shared" ref="X251" si="236">LEFT(MID(A251,FIND("(",A251)+1,LEN(A251)),FIND(")",MID(A251,FIND("(",A251)+1,LEN(A251)))-1)</f>
        <v>FG</v>
      </c>
      <c r="Z251" t="str">
        <f t="shared" ref="Z251" si="237">Y252</f>
        <v>Elected</v>
      </c>
    </row>
    <row r="252" spans="1:37" x14ac:dyDescent="0.35">
      <c r="A252" s="291" t="s">
        <v>0</v>
      </c>
      <c r="B252" s="291" t="s">
        <v>0</v>
      </c>
      <c r="C252" s="293">
        <v>2257</v>
      </c>
      <c r="D252" s="2">
        <v>2257</v>
      </c>
      <c r="E252" s="2">
        <v>1925</v>
      </c>
      <c r="F252" s="2">
        <v>1925</v>
      </c>
      <c r="G252" s="2">
        <v>1925</v>
      </c>
      <c r="H252" s="2">
        <v>1925</v>
      </c>
      <c r="I252" s="2">
        <v>1925</v>
      </c>
      <c r="J252" s="2">
        <v>1925</v>
      </c>
      <c r="Y252" t="str">
        <f t="shared" ref="Y252" si="238">IF(EXACT(A251,UPPER(A251)),"Elected","Excluded")</f>
        <v>Elected</v>
      </c>
    </row>
    <row r="253" spans="1:37" x14ac:dyDescent="0.35">
      <c r="A253" s="291" t="s">
        <v>3214</v>
      </c>
      <c r="B253" s="291" t="s">
        <v>33</v>
      </c>
      <c r="C253" s="293">
        <v>558</v>
      </c>
      <c r="D253" s="1">
        <v>19</v>
      </c>
      <c r="E253" s="1">
        <v>13</v>
      </c>
      <c r="F253" s="1">
        <v>43</v>
      </c>
      <c r="G253" s="1">
        <v>5</v>
      </c>
      <c r="H253" s="1">
        <v>-638</v>
      </c>
      <c r="I253" s="1">
        <v>0</v>
      </c>
      <c r="J253" s="1">
        <v>0</v>
      </c>
      <c r="X253" t="str">
        <f t="shared" ref="X253" si="239">LEFT(MID(A253,FIND("(",A253)+1,LEN(A253)),FIND(")",MID(A253,FIND("(",A253)+1,LEN(A253)))-1)</f>
        <v>INDI</v>
      </c>
      <c r="Z253" t="str">
        <f t="shared" ref="Z253" si="240">Y254</f>
        <v>Excluded</v>
      </c>
    </row>
    <row r="254" spans="1:37" x14ac:dyDescent="0.35">
      <c r="A254" s="291" t="s">
        <v>0</v>
      </c>
      <c r="B254" s="291" t="s">
        <v>0</v>
      </c>
      <c r="C254" s="293">
        <v>558</v>
      </c>
      <c r="D254" s="2">
        <v>577</v>
      </c>
      <c r="E254" s="2">
        <v>590</v>
      </c>
      <c r="F254" s="2">
        <v>633</v>
      </c>
      <c r="G254" s="2">
        <v>638</v>
      </c>
      <c r="H254" s="2">
        <v>0</v>
      </c>
      <c r="I254" s="2">
        <v>0</v>
      </c>
      <c r="J254" s="2">
        <v>0</v>
      </c>
      <c r="Y254" t="str">
        <f t="shared" ref="Y254" si="241">IF(EXACT(A253,UPPER(A253)),"Elected","Excluded")</f>
        <v>Excluded</v>
      </c>
    </row>
    <row r="255" spans="1:37" x14ac:dyDescent="0.35">
      <c r="A255" s="291" t="s">
        <v>1475</v>
      </c>
      <c r="B255" s="291" t="s">
        <v>33</v>
      </c>
      <c r="C255" s="293">
        <v>626</v>
      </c>
      <c r="D255" s="1">
        <v>54</v>
      </c>
      <c r="E255" s="1">
        <v>7</v>
      </c>
      <c r="F255" s="1">
        <v>26</v>
      </c>
      <c r="G255" s="1">
        <v>10</v>
      </c>
      <c r="H255" s="1">
        <v>11</v>
      </c>
      <c r="I255" s="1">
        <v>-734</v>
      </c>
      <c r="J255" s="1">
        <v>0</v>
      </c>
      <c r="X255" t="str">
        <f t="shared" ref="X255" si="242">LEFT(MID(A255,FIND("(",A255)+1,LEN(A255)),FIND(")",MID(A255,FIND("(",A255)+1,LEN(A255)))-1)</f>
        <v>FF</v>
      </c>
      <c r="Z255" t="str">
        <f t="shared" ref="Z255" si="243">Y256</f>
        <v>Excluded</v>
      </c>
    </row>
    <row r="256" spans="1:37" x14ac:dyDescent="0.35">
      <c r="A256" s="291" t="s">
        <v>0</v>
      </c>
      <c r="B256" s="291" t="s">
        <v>0</v>
      </c>
      <c r="C256" s="293">
        <v>626</v>
      </c>
      <c r="D256" s="2">
        <v>680</v>
      </c>
      <c r="E256" s="2">
        <v>687</v>
      </c>
      <c r="F256" s="2">
        <v>713</v>
      </c>
      <c r="G256" s="2">
        <v>723</v>
      </c>
      <c r="H256" s="2">
        <v>734</v>
      </c>
      <c r="I256" s="2">
        <v>0</v>
      </c>
      <c r="J256" s="2">
        <v>0</v>
      </c>
      <c r="Y256" t="str">
        <f t="shared" ref="Y256" si="244">IF(EXACT(A255,UPPER(A255)),"Elected","Excluded")</f>
        <v>Excluded</v>
      </c>
    </row>
    <row r="257" spans="1:37" x14ac:dyDescent="0.35">
      <c r="A257" s="291" t="s">
        <v>1476</v>
      </c>
      <c r="B257" s="291" t="s">
        <v>33</v>
      </c>
      <c r="C257" s="293">
        <v>1201</v>
      </c>
      <c r="D257" s="1">
        <v>132</v>
      </c>
      <c r="E257" s="1">
        <v>26</v>
      </c>
      <c r="F257" s="1">
        <v>25</v>
      </c>
      <c r="G257" s="1">
        <v>23</v>
      </c>
      <c r="H257" s="1">
        <v>82</v>
      </c>
      <c r="I257" s="1">
        <v>170</v>
      </c>
      <c r="J257" s="1">
        <v>177</v>
      </c>
      <c r="X257" t="str">
        <f t="shared" ref="X257" si="245">LEFT(MID(A257,FIND("(",A257)+1,LEN(A257)),FIND(")",MID(A257,FIND("(",A257)+1,LEN(A257)))-1)</f>
        <v>FG</v>
      </c>
      <c r="Z257" t="str">
        <f t="shared" ref="Z257" si="246">Y258</f>
        <v>Elected</v>
      </c>
    </row>
    <row r="258" spans="1:37" x14ac:dyDescent="0.35">
      <c r="A258" s="291" t="s">
        <v>0</v>
      </c>
      <c r="B258" s="291" t="s">
        <v>0</v>
      </c>
      <c r="C258" s="293">
        <v>1201</v>
      </c>
      <c r="D258" s="2">
        <v>1333</v>
      </c>
      <c r="E258" s="2">
        <v>1359</v>
      </c>
      <c r="F258" s="2">
        <v>1384</v>
      </c>
      <c r="G258" s="2">
        <v>1407</v>
      </c>
      <c r="H258" s="2">
        <v>1489</v>
      </c>
      <c r="I258" s="2">
        <v>1659</v>
      </c>
      <c r="J258" s="2">
        <v>1836</v>
      </c>
      <c r="Y258" t="str">
        <f t="shared" ref="Y258" si="247">IF(EXACT(A257,UPPER(A257)),"Elected","Excluded")</f>
        <v>Elected</v>
      </c>
    </row>
    <row r="259" spans="1:37" x14ac:dyDescent="0.35">
      <c r="A259" s="291" t="s">
        <v>3207</v>
      </c>
      <c r="B259" s="291" t="s">
        <v>33</v>
      </c>
      <c r="C259" s="293">
        <v>2301</v>
      </c>
      <c r="D259" s="1">
        <v>-376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X259" t="str">
        <f t="shared" ref="X259" si="248">LEFT(MID(A259,FIND("(",A259)+1,LEN(A259)),FIND(")",MID(A259,FIND("(",A259)+1,LEN(A259)))-1)</f>
        <v>NON-P</v>
      </c>
      <c r="Z259" t="str">
        <f t="shared" ref="Z259" si="249">Y260</f>
        <v>Elected</v>
      </c>
    </row>
    <row r="260" spans="1:37" x14ac:dyDescent="0.35">
      <c r="A260" s="291" t="s">
        <v>0</v>
      </c>
      <c r="B260" s="291" t="s">
        <v>0</v>
      </c>
      <c r="C260" s="293">
        <v>2301</v>
      </c>
      <c r="D260" s="2">
        <v>1925</v>
      </c>
      <c r="E260" s="2">
        <v>1925</v>
      </c>
      <c r="F260" s="2">
        <v>1925</v>
      </c>
      <c r="G260" s="2">
        <v>1925</v>
      </c>
      <c r="H260" s="2">
        <v>1925</v>
      </c>
      <c r="I260" s="2">
        <v>1925</v>
      </c>
      <c r="J260" s="2">
        <v>1925</v>
      </c>
      <c r="Y260" t="str">
        <f t="shared" ref="Y260" si="250">IF(EXACT(A259,UPPER(A259)),"Elected","Excluded")</f>
        <v>Elected</v>
      </c>
    </row>
    <row r="261" spans="1:37" x14ac:dyDescent="0.35">
      <c r="A261" s="291" t="s">
        <v>1477</v>
      </c>
      <c r="B261" s="291" t="s">
        <v>33</v>
      </c>
      <c r="C261" s="293">
        <v>1294</v>
      </c>
      <c r="D261" s="1">
        <v>23</v>
      </c>
      <c r="E261" s="1">
        <v>77</v>
      </c>
      <c r="F261" s="1">
        <v>106</v>
      </c>
      <c r="G261" s="1">
        <v>6</v>
      </c>
      <c r="H261" s="1">
        <v>145</v>
      </c>
      <c r="I261" s="1">
        <v>33</v>
      </c>
      <c r="J261" s="1">
        <v>67</v>
      </c>
      <c r="X261" t="str">
        <f t="shared" ref="X261" si="251">LEFT(MID(A261,FIND("(",A261)+1,LEN(A261)),FIND(")",MID(A261,FIND("(",A261)+1,LEN(A261)))-1)</f>
        <v>FG</v>
      </c>
      <c r="Z261" t="str">
        <f t="shared" ref="Z261" si="252">Y262</f>
        <v>Elected</v>
      </c>
    </row>
    <row r="262" spans="1:37" x14ac:dyDescent="0.35">
      <c r="A262" s="291" t="s">
        <v>0</v>
      </c>
      <c r="B262" s="291" t="s">
        <v>0</v>
      </c>
      <c r="C262" s="293">
        <v>1294</v>
      </c>
      <c r="D262" s="2">
        <v>1317</v>
      </c>
      <c r="E262" s="2">
        <v>1394</v>
      </c>
      <c r="F262" s="2">
        <v>1500</v>
      </c>
      <c r="G262" s="2">
        <v>1506</v>
      </c>
      <c r="H262" s="2">
        <v>1651</v>
      </c>
      <c r="I262" s="2">
        <v>1684</v>
      </c>
      <c r="J262" s="2">
        <v>1751</v>
      </c>
      <c r="Y262" t="str">
        <f t="shared" ref="Y262" si="253">IF(EXACT(A261,UPPER(A261)),"Elected","Excluded")</f>
        <v>Elected</v>
      </c>
    </row>
    <row r="263" spans="1:37" x14ac:dyDescent="0.35">
      <c r="A263" s="291" t="s">
        <v>1478</v>
      </c>
      <c r="B263" s="291" t="s">
        <v>33</v>
      </c>
      <c r="C263" s="293">
        <v>112</v>
      </c>
      <c r="D263" s="1">
        <v>10</v>
      </c>
      <c r="E263" s="1">
        <v>3</v>
      </c>
      <c r="F263" s="1">
        <v>-125</v>
      </c>
      <c r="G263" s="1">
        <v>0</v>
      </c>
      <c r="H263" s="1">
        <v>0</v>
      </c>
      <c r="I263" s="1">
        <v>0</v>
      </c>
      <c r="J263" s="1">
        <v>0</v>
      </c>
      <c r="X263" t="str">
        <f t="shared" ref="X263" si="254">LEFT(MID(A263,FIND("(",A263)+1,LEN(A263)),FIND(")",MID(A263,FIND("(",A263)+1,LEN(A263)))-1)</f>
        <v>PAW</v>
      </c>
      <c r="Z263" t="str">
        <f t="shared" ref="Z263" si="255">Y264</f>
        <v>Excluded</v>
      </c>
    </row>
    <row r="264" spans="1:37" x14ac:dyDescent="0.35">
      <c r="A264" s="291" t="s">
        <v>0</v>
      </c>
      <c r="B264" s="291" t="s">
        <v>0</v>
      </c>
      <c r="C264" s="293">
        <v>112</v>
      </c>
      <c r="D264" s="2">
        <v>122</v>
      </c>
      <c r="E264" s="2">
        <v>125</v>
      </c>
      <c r="F264" s="2">
        <v>0</v>
      </c>
      <c r="G264" s="2">
        <v>0</v>
      </c>
      <c r="H264" s="2">
        <v>0</v>
      </c>
      <c r="I264" s="2">
        <v>0</v>
      </c>
      <c r="J264" s="2">
        <v>0</v>
      </c>
      <c r="Y264" t="str">
        <f t="shared" ref="Y264" si="256">IF(EXACT(A263,UPPER(A263)),"Elected","Excluded")</f>
        <v>Excluded</v>
      </c>
    </row>
    <row r="265" spans="1:37" x14ac:dyDescent="0.35">
      <c r="A265" s="291" t="s">
        <v>47</v>
      </c>
      <c r="B265" s="291" t="s">
        <v>0</v>
      </c>
      <c r="C265" s="292">
        <v>0</v>
      </c>
      <c r="D265" s="1">
        <f>(D241+D243+D245+D247+D249+D251+D253+D255+D257+D259+D261+D263)*(-1)</f>
        <v>0</v>
      </c>
      <c r="E265" s="1">
        <f t="shared" ref="E265:J265" si="257">(E241+E243+E245+E247+E249+E251+E253+E255+E257+E259+E261+E263)*(-1)</f>
        <v>0</v>
      </c>
      <c r="F265" s="1">
        <f t="shared" si="257"/>
        <v>97</v>
      </c>
      <c r="G265" s="1">
        <f t="shared" si="257"/>
        <v>0</v>
      </c>
      <c r="H265" s="1">
        <f t="shared" si="257"/>
        <v>104</v>
      </c>
      <c r="I265" s="1">
        <f t="shared" si="257"/>
        <v>234</v>
      </c>
      <c r="J265" s="1">
        <f t="shared" si="257"/>
        <v>461</v>
      </c>
    </row>
    <row r="266" spans="1:37" x14ac:dyDescent="0.35">
      <c r="A266" s="291" t="s">
        <v>0</v>
      </c>
      <c r="B266" s="291" t="s">
        <v>0</v>
      </c>
      <c r="C266" s="293">
        <v>0</v>
      </c>
      <c r="D266" s="2">
        <v>0</v>
      </c>
      <c r="E266" s="2">
        <v>0</v>
      </c>
      <c r="F266" s="2">
        <v>97</v>
      </c>
      <c r="G266" s="2">
        <v>97</v>
      </c>
      <c r="H266" s="2">
        <v>201</v>
      </c>
      <c r="I266" s="2">
        <v>435</v>
      </c>
      <c r="J266" s="2">
        <v>896</v>
      </c>
    </row>
    <row r="267" spans="1:37" x14ac:dyDescent="0.35">
      <c r="A267" t="s">
        <v>48</v>
      </c>
      <c r="B267" t="s">
        <v>0</v>
      </c>
      <c r="C267" s="2">
        <v>13469</v>
      </c>
      <c r="D267" s="2">
        <v>13469</v>
      </c>
      <c r="E267" s="2">
        <v>13469</v>
      </c>
      <c r="F267" s="2">
        <v>13469</v>
      </c>
      <c r="G267" s="2">
        <v>13469</v>
      </c>
      <c r="H267" s="2">
        <v>13469</v>
      </c>
      <c r="I267" s="2">
        <v>13469</v>
      </c>
      <c r="J267" s="2">
        <v>13469</v>
      </c>
    </row>
    <row r="270" spans="1:37" x14ac:dyDescent="0.35">
      <c r="A270" s="2"/>
      <c r="B270" s="2"/>
      <c r="C270" s="2"/>
      <c r="D270" s="2"/>
      <c r="E270" s="2"/>
      <c r="F270" s="2"/>
      <c r="G270" s="2"/>
      <c r="H270" s="240" t="s">
        <v>2648</v>
      </c>
      <c r="I270" s="2"/>
      <c r="J270" s="2"/>
      <c r="K270" s="2"/>
      <c r="L270" s="240" t="s">
        <v>2649</v>
      </c>
      <c r="AB270" t="s">
        <v>2526</v>
      </c>
      <c r="AC270" t="s">
        <v>2525</v>
      </c>
      <c r="AD270" t="s">
        <v>2524</v>
      </c>
      <c r="AE270" t="s">
        <v>2523</v>
      </c>
      <c r="AF270" t="s">
        <v>759</v>
      </c>
      <c r="AG270" t="s">
        <v>2522</v>
      </c>
      <c r="AH270" t="s">
        <v>2521</v>
      </c>
      <c r="AI270" t="s">
        <v>2520</v>
      </c>
      <c r="AJ270" t="s">
        <v>2519</v>
      </c>
      <c r="AK270" t="s">
        <v>2518</v>
      </c>
    </row>
    <row r="271" spans="1:37" x14ac:dyDescent="0.35">
      <c r="D271" s="241" t="s">
        <v>2529</v>
      </c>
      <c r="E271" s="241" t="s">
        <v>2650</v>
      </c>
      <c r="F271" s="241" t="s">
        <v>2651</v>
      </c>
      <c r="G271" s="241" t="s">
        <v>2650</v>
      </c>
      <c r="H271" s="241" t="s">
        <v>2652</v>
      </c>
      <c r="I271" s="241" t="s">
        <v>2653</v>
      </c>
      <c r="J271" s="241" t="s">
        <v>2649</v>
      </c>
      <c r="K271" s="241" t="s">
        <v>2654</v>
      </c>
      <c r="L271" s="241" t="s">
        <v>2652</v>
      </c>
      <c r="AB271">
        <f>AB241+AB190+AB137+AB90+AB10+AB47</f>
        <v>40</v>
      </c>
      <c r="AC271">
        <f>AC241+AC190+AC137+AC90+AC10+AC47</f>
        <v>157672</v>
      </c>
      <c r="AD271" s="238">
        <f>AH271+AF271</f>
        <v>81833</v>
      </c>
      <c r="AE271" s="227">
        <f>SUM(AD271/AC271*100)</f>
        <v>51.900781368917762</v>
      </c>
      <c r="AF271">
        <f>AF241+AF190+AF137+AF90+AF10+AF47</f>
        <v>1037</v>
      </c>
      <c r="AG271" s="227">
        <f>SUM(AF271/AC271*100)</f>
        <v>0.65769445431021356</v>
      </c>
      <c r="AH271">
        <f>AH241+AH190+AH137+AH90+AH10+AH47</f>
        <v>80796</v>
      </c>
      <c r="AI271">
        <f>AI241+AI190+AI137+AI90+AI10+AI47</f>
        <v>90</v>
      </c>
      <c r="AJ271">
        <f>AJ241+AJ190+AJ137+AJ90+AJ10+AJ47</f>
        <v>28</v>
      </c>
      <c r="AK271" s="227">
        <f>SUM(AJ271/AI271*100)</f>
        <v>31.111111111111111</v>
      </c>
    </row>
    <row r="272" spans="1:37" x14ac:dyDescent="0.35">
      <c r="D272" s="241" t="s">
        <v>2655</v>
      </c>
      <c r="E272" s="241" t="s">
        <v>2655</v>
      </c>
      <c r="F272" s="241" t="s">
        <v>2652</v>
      </c>
      <c r="G272" s="241" t="s">
        <v>2656</v>
      </c>
      <c r="H272" s="241" t="s">
        <v>2656</v>
      </c>
      <c r="I272" s="241" t="s">
        <v>2655</v>
      </c>
      <c r="J272" s="241" t="s">
        <v>2652</v>
      </c>
      <c r="K272" s="241" t="s">
        <v>2656</v>
      </c>
      <c r="L272" s="241" t="s">
        <v>2656</v>
      </c>
    </row>
    <row r="273" spans="1:30" x14ac:dyDescent="0.35">
      <c r="A273" s="238">
        <f>SUMIFS($C$10:$C$505, $X$10:$X$505, B273)</f>
        <v>18859</v>
      </c>
      <c r="B273" t="s">
        <v>2657</v>
      </c>
      <c r="C273" t="s">
        <v>2535</v>
      </c>
      <c r="D273" s="242">
        <f>E273+I273</f>
        <v>17</v>
      </c>
      <c r="E273" s="238">
        <f>COUNTIFS($X$10:$X$505, B273,$B$10:$B$505,"F")</f>
        <v>5</v>
      </c>
      <c r="F273" s="243">
        <f t="shared" ref="F273:F299" si="258">IFERROR(E273/D273,0)</f>
        <v>0.29411764705882354</v>
      </c>
      <c r="G273">
        <f>COUNTIFS($X$10:$X$505, B273,$B$10:$B$505,"F",$Z$10:$Z$505,"Elected")</f>
        <v>2</v>
      </c>
      <c r="H273" s="244">
        <f>IFERROR(G273/D273,0)</f>
        <v>0.11764705882352941</v>
      </c>
      <c r="I273" s="245">
        <f>COUNTIFS($X$10:$X$505, B273,$B$10:$B$505,"M")</f>
        <v>12</v>
      </c>
      <c r="J273" s="243">
        <f>IFERROR(I273/D273,0)</f>
        <v>0.70588235294117652</v>
      </c>
      <c r="K273">
        <f>COUNTIFS($X$10:$X$505, B273,$B$10:$B$505,"M",$Z$10:$Z$505,"Elected")</f>
        <v>8</v>
      </c>
      <c r="L273" s="243">
        <f>IFERROR(K273/D273,0)</f>
        <v>0.47058823529411764</v>
      </c>
      <c r="AC273" t="s">
        <v>3692</v>
      </c>
      <c r="AD273" t="s">
        <v>3693</v>
      </c>
    </row>
    <row r="274" spans="1:30" x14ac:dyDescent="0.35">
      <c r="A274" s="238">
        <f t="shared" ref="A274:A299" si="259">SUMIFS($C$10:$C$505, $X$10:$X$505, B274)</f>
        <v>24121</v>
      </c>
      <c r="B274" t="s">
        <v>2658</v>
      </c>
      <c r="C274" t="s">
        <v>2534</v>
      </c>
      <c r="D274" s="242">
        <f t="shared" ref="D274:D299" si="260">E274+I274</f>
        <v>18</v>
      </c>
      <c r="E274" s="238">
        <f t="shared" ref="E274:E299" si="261">COUNTIFS($X$10:$X$505, B274,$B$10:$B$505,"F")</f>
        <v>3</v>
      </c>
      <c r="F274" s="243">
        <f t="shared" si="258"/>
        <v>0.16666666666666666</v>
      </c>
      <c r="G274">
        <f t="shared" ref="G274:G299" si="262">COUNTIFS($X$10:$X$505, B274,$B$10:$B$505,"F",$Z$10:$Z$505,"Elected")</f>
        <v>3</v>
      </c>
      <c r="H274" s="244">
        <f t="shared" ref="H274:H299" si="263">IFERROR(G274/D274,0)</f>
        <v>0.16666666666666666</v>
      </c>
      <c r="I274" s="245">
        <f t="shared" ref="I274:I299" si="264">COUNTIFS($X$10:$X$505, B274,$B$10:$B$505,"M")</f>
        <v>15</v>
      </c>
      <c r="J274" s="243">
        <f t="shared" ref="J274:J299" si="265">IFERROR(I274/D274,0)</f>
        <v>0.83333333333333337</v>
      </c>
      <c r="K274">
        <f t="shared" ref="K274:K299" si="266">COUNTIFS($X$10:$X$505, B274,$B$10:$B$505,"M",$Z$10:$Z$505,"Elected")</f>
        <v>10</v>
      </c>
      <c r="L274" s="243">
        <f t="shared" ref="L274:L299" si="267">IFERROR(K274/D274,0)</f>
        <v>0.55555555555555558</v>
      </c>
      <c r="AC274">
        <f>AC244+AC193+AC140+AC93+AC13+AC50</f>
        <v>34</v>
      </c>
      <c r="AD274">
        <f>AD244+AD193+AD140+AD93+AD13+AD50</f>
        <v>29</v>
      </c>
    </row>
    <row r="275" spans="1:30" x14ac:dyDescent="0.35">
      <c r="A275" s="238">
        <f t="shared" si="259"/>
        <v>6579</v>
      </c>
      <c r="B275" t="s">
        <v>2659</v>
      </c>
      <c r="C275" t="s">
        <v>2536</v>
      </c>
      <c r="D275" s="242">
        <f t="shared" si="260"/>
        <v>11</v>
      </c>
      <c r="E275" s="238">
        <f t="shared" si="261"/>
        <v>6</v>
      </c>
      <c r="F275" s="243">
        <f t="shared" si="258"/>
        <v>0.54545454545454541</v>
      </c>
      <c r="G275">
        <f t="shared" si="262"/>
        <v>2</v>
      </c>
      <c r="H275" s="244">
        <f t="shared" si="263"/>
        <v>0.18181818181818182</v>
      </c>
      <c r="I275" s="245">
        <f t="shared" si="264"/>
        <v>5</v>
      </c>
      <c r="J275" s="243">
        <f t="shared" si="265"/>
        <v>0.45454545454545453</v>
      </c>
      <c r="K275">
        <f t="shared" si="266"/>
        <v>1</v>
      </c>
      <c r="L275" s="243">
        <f t="shared" si="267"/>
        <v>9.0909090909090912E-2</v>
      </c>
    </row>
    <row r="276" spans="1:30" x14ac:dyDescent="0.35">
      <c r="A276" s="238">
        <f t="shared" si="259"/>
        <v>4319</v>
      </c>
      <c r="B276" t="s">
        <v>2661</v>
      </c>
      <c r="C276" t="s">
        <v>2727</v>
      </c>
      <c r="D276" s="242">
        <f t="shared" si="260"/>
        <v>3</v>
      </c>
      <c r="E276" s="238">
        <f t="shared" si="261"/>
        <v>1</v>
      </c>
      <c r="F276" s="243">
        <f t="shared" si="258"/>
        <v>0.33333333333333331</v>
      </c>
      <c r="G276">
        <f t="shared" si="262"/>
        <v>1</v>
      </c>
      <c r="H276" s="244">
        <f t="shared" si="263"/>
        <v>0.33333333333333331</v>
      </c>
      <c r="I276" s="245">
        <f t="shared" si="264"/>
        <v>2</v>
      </c>
      <c r="J276" s="243">
        <f t="shared" si="265"/>
        <v>0.66666666666666663</v>
      </c>
      <c r="K276">
        <f t="shared" si="266"/>
        <v>2</v>
      </c>
      <c r="L276" s="243">
        <f t="shared" si="267"/>
        <v>0.66666666666666663</v>
      </c>
    </row>
    <row r="277" spans="1:30" x14ac:dyDescent="0.35">
      <c r="A277" s="238">
        <f t="shared" si="259"/>
        <v>1794</v>
      </c>
      <c r="B277" t="s">
        <v>2663</v>
      </c>
      <c r="C277" t="s">
        <v>2574</v>
      </c>
      <c r="D277" s="242">
        <f t="shared" si="260"/>
        <v>3</v>
      </c>
      <c r="E277" s="238">
        <f t="shared" si="261"/>
        <v>2</v>
      </c>
      <c r="F277" s="243">
        <f t="shared" si="258"/>
        <v>0.66666666666666663</v>
      </c>
      <c r="G277">
        <f t="shared" si="262"/>
        <v>1</v>
      </c>
      <c r="H277" s="244">
        <f t="shared" si="263"/>
        <v>0.33333333333333331</v>
      </c>
      <c r="I277" s="245">
        <f t="shared" si="264"/>
        <v>1</v>
      </c>
      <c r="J277" s="243">
        <f t="shared" si="265"/>
        <v>0.33333333333333331</v>
      </c>
      <c r="K277">
        <f t="shared" si="266"/>
        <v>1</v>
      </c>
      <c r="L277" s="243">
        <f t="shared" si="267"/>
        <v>0.33333333333333331</v>
      </c>
    </row>
    <row r="278" spans="1:30" x14ac:dyDescent="0.35">
      <c r="A278" s="238">
        <f t="shared" si="259"/>
        <v>2120</v>
      </c>
      <c r="B278" t="s">
        <v>2689</v>
      </c>
      <c r="C278" t="s">
        <v>2573</v>
      </c>
      <c r="D278" s="242">
        <f t="shared" si="260"/>
        <v>4</v>
      </c>
      <c r="E278" s="238">
        <f t="shared" si="261"/>
        <v>1</v>
      </c>
      <c r="F278" s="243">
        <f t="shared" si="258"/>
        <v>0.25</v>
      </c>
      <c r="G278">
        <f t="shared" si="262"/>
        <v>0</v>
      </c>
      <c r="H278" s="244">
        <f t="shared" si="263"/>
        <v>0</v>
      </c>
      <c r="I278" s="245">
        <f t="shared" si="264"/>
        <v>3</v>
      </c>
      <c r="J278" s="243">
        <f t="shared" si="265"/>
        <v>0.75</v>
      </c>
      <c r="K278">
        <f t="shared" si="266"/>
        <v>1</v>
      </c>
      <c r="L278" s="243">
        <f t="shared" si="267"/>
        <v>0.25</v>
      </c>
    </row>
    <row r="279" spans="1:30" x14ac:dyDescent="0.35">
      <c r="A279" s="238">
        <f t="shared" si="259"/>
        <v>5198</v>
      </c>
      <c r="B279" t="s">
        <v>2662</v>
      </c>
      <c r="C279" t="s">
        <v>2575</v>
      </c>
      <c r="D279" s="242">
        <f t="shared" si="260"/>
        <v>7</v>
      </c>
      <c r="E279" s="238">
        <f t="shared" si="261"/>
        <v>3</v>
      </c>
      <c r="F279" s="243">
        <f t="shared" si="258"/>
        <v>0.42857142857142855</v>
      </c>
      <c r="G279">
        <f t="shared" si="262"/>
        <v>0</v>
      </c>
      <c r="H279" s="244">
        <f t="shared" si="263"/>
        <v>0</v>
      </c>
      <c r="I279" s="245">
        <f t="shared" si="264"/>
        <v>4</v>
      </c>
      <c r="J279" s="243">
        <f t="shared" si="265"/>
        <v>0.5714285714285714</v>
      </c>
      <c r="K279">
        <f t="shared" si="266"/>
        <v>2</v>
      </c>
      <c r="L279" s="243">
        <f t="shared" si="267"/>
        <v>0.2857142857142857</v>
      </c>
    </row>
    <row r="280" spans="1:30" x14ac:dyDescent="0.35">
      <c r="A280" s="238">
        <f t="shared" si="259"/>
        <v>392</v>
      </c>
      <c r="B280" t="s">
        <v>2660</v>
      </c>
      <c r="C280" t="s">
        <v>2594</v>
      </c>
      <c r="D280" s="242">
        <f t="shared" si="260"/>
        <v>1</v>
      </c>
      <c r="E280" s="238">
        <f t="shared" si="261"/>
        <v>0</v>
      </c>
      <c r="F280" s="243">
        <f t="shared" si="258"/>
        <v>0</v>
      </c>
      <c r="G280">
        <f t="shared" si="262"/>
        <v>0</v>
      </c>
      <c r="H280" s="244">
        <f t="shared" si="263"/>
        <v>0</v>
      </c>
      <c r="I280" s="245">
        <f t="shared" si="264"/>
        <v>1</v>
      </c>
      <c r="J280" s="243">
        <f t="shared" si="265"/>
        <v>1</v>
      </c>
      <c r="K280">
        <f t="shared" si="266"/>
        <v>0</v>
      </c>
      <c r="L280" s="243">
        <f t="shared" si="267"/>
        <v>0</v>
      </c>
    </row>
    <row r="281" spans="1:30" x14ac:dyDescent="0.35">
      <c r="A281" s="238">
        <f t="shared" si="259"/>
        <v>2258</v>
      </c>
      <c r="B281" t="s">
        <v>3111</v>
      </c>
      <c r="C281" t="s">
        <v>2576</v>
      </c>
      <c r="D281" s="242">
        <f t="shared" si="260"/>
        <v>3</v>
      </c>
      <c r="E281" s="238">
        <f t="shared" si="261"/>
        <v>1</v>
      </c>
      <c r="F281" s="243">
        <f t="shared" si="258"/>
        <v>0.33333333333333331</v>
      </c>
      <c r="G281">
        <f t="shared" si="262"/>
        <v>1</v>
      </c>
      <c r="H281" s="244">
        <f t="shared" si="263"/>
        <v>0.33333333333333331</v>
      </c>
      <c r="I281" s="245">
        <f t="shared" si="264"/>
        <v>2</v>
      </c>
      <c r="J281" s="243">
        <f t="shared" si="265"/>
        <v>0.66666666666666663</v>
      </c>
      <c r="K281">
        <f t="shared" si="266"/>
        <v>0</v>
      </c>
      <c r="L281" s="243">
        <f t="shared" si="267"/>
        <v>0</v>
      </c>
    </row>
    <row r="282" spans="1:30" x14ac:dyDescent="0.35">
      <c r="A282" s="238">
        <f t="shared" si="259"/>
        <v>0</v>
      </c>
      <c r="C282" t="s">
        <v>2590</v>
      </c>
      <c r="D282" s="242">
        <f t="shared" si="260"/>
        <v>0</v>
      </c>
      <c r="E282" s="238">
        <f t="shared" si="261"/>
        <v>0</v>
      </c>
      <c r="F282" s="243">
        <f t="shared" si="258"/>
        <v>0</v>
      </c>
      <c r="G282">
        <f t="shared" si="262"/>
        <v>0</v>
      </c>
      <c r="H282" s="244">
        <f t="shared" si="263"/>
        <v>0</v>
      </c>
      <c r="I282" s="245">
        <f t="shared" si="264"/>
        <v>0</v>
      </c>
      <c r="J282" s="243">
        <f t="shared" si="265"/>
        <v>0</v>
      </c>
      <c r="K282">
        <f t="shared" si="266"/>
        <v>0</v>
      </c>
      <c r="L282" s="243">
        <f t="shared" si="267"/>
        <v>0</v>
      </c>
    </row>
    <row r="283" spans="1:30" x14ac:dyDescent="0.35">
      <c r="A283" s="238">
        <f t="shared" si="259"/>
        <v>0</v>
      </c>
      <c r="B283" t="s">
        <v>2671</v>
      </c>
      <c r="C283" t="s">
        <v>2582</v>
      </c>
      <c r="D283" s="242">
        <f t="shared" si="260"/>
        <v>0</v>
      </c>
      <c r="E283" s="238">
        <f t="shared" si="261"/>
        <v>0</v>
      </c>
      <c r="F283" s="243">
        <f t="shared" si="258"/>
        <v>0</v>
      </c>
      <c r="G283">
        <f t="shared" si="262"/>
        <v>0</v>
      </c>
      <c r="H283" s="244">
        <f t="shared" si="263"/>
        <v>0</v>
      </c>
      <c r="I283" s="245">
        <f t="shared" si="264"/>
        <v>0</v>
      </c>
      <c r="J283" s="243">
        <f t="shared" si="265"/>
        <v>0</v>
      </c>
      <c r="K283">
        <f t="shared" si="266"/>
        <v>0</v>
      </c>
      <c r="L283" s="243">
        <f t="shared" si="267"/>
        <v>0</v>
      </c>
    </row>
    <row r="284" spans="1:30" x14ac:dyDescent="0.35">
      <c r="A284" s="238">
        <f t="shared" si="259"/>
        <v>0</v>
      </c>
      <c r="B284" t="s">
        <v>2665</v>
      </c>
      <c r="C284" t="s">
        <v>2598</v>
      </c>
      <c r="D284" s="242">
        <f t="shared" si="260"/>
        <v>0</v>
      </c>
      <c r="E284" s="238">
        <f t="shared" si="261"/>
        <v>0</v>
      </c>
      <c r="F284" s="243">
        <f t="shared" si="258"/>
        <v>0</v>
      </c>
      <c r="G284">
        <f t="shared" si="262"/>
        <v>0</v>
      </c>
      <c r="H284" s="244">
        <f t="shared" si="263"/>
        <v>0</v>
      </c>
      <c r="I284" s="245">
        <f t="shared" si="264"/>
        <v>0</v>
      </c>
      <c r="J284" s="243">
        <f t="shared" si="265"/>
        <v>0</v>
      </c>
      <c r="K284">
        <f t="shared" si="266"/>
        <v>0</v>
      </c>
      <c r="L284" s="243">
        <f t="shared" si="267"/>
        <v>0</v>
      </c>
    </row>
    <row r="285" spans="1:30" x14ac:dyDescent="0.35">
      <c r="A285" s="238">
        <f t="shared" si="259"/>
        <v>0</v>
      </c>
      <c r="B285" t="s">
        <v>2666</v>
      </c>
      <c r="C285" t="s">
        <v>2584</v>
      </c>
      <c r="D285" s="242">
        <f t="shared" si="260"/>
        <v>0</v>
      </c>
      <c r="E285" s="238">
        <f t="shared" si="261"/>
        <v>0</v>
      </c>
      <c r="F285" s="243">
        <f t="shared" si="258"/>
        <v>0</v>
      </c>
      <c r="G285">
        <f t="shared" si="262"/>
        <v>0</v>
      </c>
      <c r="H285" s="244">
        <f t="shared" si="263"/>
        <v>0</v>
      </c>
      <c r="I285" s="245">
        <f t="shared" si="264"/>
        <v>0</v>
      </c>
      <c r="J285" s="243">
        <f t="shared" si="265"/>
        <v>0</v>
      </c>
      <c r="K285">
        <f t="shared" si="266"/>
        <v>0</v>
      </c>
      <c r="L285" s="243">
        <f t="shared" si="267"/>
        <v>0</v>
      </c>
    </row>
    <row r="286" spans="1:30" x14ac:dyDescent="0.35">
      <c r="A286" s="238">
        <f t="shared" si="259"/>
        <v>0</v>
      </c>
      <c r="B286" t="s">
        <v>2667</v>
      </c>
      <c r="C286" t="s">
        <v>2577</v>
      </c>
      <c r="D286" s="242">
        <f t="shared" si="260"/>
        <v>0</v>
      </c>
      <c r="E286" s="238">
        <f t="shared" si="261"/>
        <v>0</v>
      </c>
      <c r="F286" s="243">
        <f t="shared" si="258"/>
        <v>0</v>
      </c>
      <c r="G286">
        <f t="shared" si="262"/>
        <v>0</v>
      </c>
      <c r="H286" s="244">
        <f t="shared" si="263"/>
        <v>0</v>
      </c>
      <c r="I286" s="245">
        <f t="shared" si="264"/>
        <v>0</v>
      </c>
      <c r="J286" s="243">
        <f t="shared" si="265"/>
        <v>0</v>
      </c>
      <c r="K286">
        <f t="shared" si="266"/>
        <v>0</v>
      </c>
      <c r="L286" s="243">
        <f t="shared" si="267"/>
        <v>0</v>
      </c>
    </row>
    <row r="287" spans="1:30" x14ac:dyDescent="0.35">
      <c r="A287" s="238">
        <f t="shared" si="259"/>
        <v>0</v>
      </c>
      <c r="B287" t="s">
        <v>2670</v>
      </c>
      <c r="C287" t="s">
        <v>2578</v>
      </c>
      <c r="D287" s="242">
        <f t="shared" si="260"/>
        <v>0</v>
      </c>
      <c r="E287" s="238">
        <f t="shared" si="261"/>
        <v>0</v>
      </c>
      <c r="F287" s="243">
        <f t="shared" si="258"/>
        <v>0</v>
      </c>
      <c r="G287">
        <f t="shared" si="262"/>
        <v>0</v>
      </c>
      <c r="H287" s="244">
        <f t="shared" si="263"/>
        <v>0</v>
      </c>
      <c r="I287" s="245">
        <f t="shared" si="264"/>
        <v>0</v>
      </c>
      <c r="J287" s="243">
        <f t="shared" si="265"/>
        <v>0</v>
      </c>
      <c r="K287">
        <f t="shared" si="266"/>
        <v>0</v>
      </c>
      <c r="L287" s="243">
        <f t="shared" si="267"/>
        <v>0</v>
      </c>
    </row>
    <row r="288" spans="1:30" x14ac:dyDescent="0.35">
      <c r="A288" s="238">
        <f t="shared" si="259"/>
        <v>0</v>
      </c>
      <c r="C288" t="s">
        <v>2581</v>
      </c>
      <c r="D288" s="242">
        <f t="shared" si="260"/>
        <v>0</v>
      </c>
      <c r="E288" s="238">
        <f t="shared" si="261"/>
        <v>0</v>
      </c>
      <c r="F288" s="243">
        <f t="shared" si="258"/>
        <v>0</v>
      </c>
      <c r="G288">
        <f t="shared" si="262"/>
        <v>0</v>
      </c>
      <c r="H288" s="244">
        <f t="shared" si="263"/>
        <v>0</v>
      </c>
      <c r="I288" s="245">
        <f t="shared" si="264"/>
        <v>0</v>
      </c>
      <c r="J288" s="243">
        <f t="shared" si="265"/>
        <v>0</v>
      </c>
      <c r="K288">
        <f t="shared" si="266"/>
        <v>0</v>
      </c>
      <c r="L288" s="243">
        <f t="shared" si="267"/>
        <v>0</v>
      </c>
    </row>
    <row r="289" spans="1:12" x14ac:dyDescent="0.35">
      <c r="A289" s="238">
        <f t="shared" si="259"/>
        <v>0</v>
      </c>
      <c r="B289" t="s">
        <v>3077</v>
      </c>
      <c r="C289" t="s">
        <v>2579</v>
      </c>
      <c r="D289" s="242">
        <f t="shared" si="260"/>
        <v>0</v>
      </c>
      <c r="E289" s="238">
        <f t="shared" si="261"/>
        <v>0</v>
      </c>
      <c r="F289" s="243">
        <f t="shared" si="258"/>
        <v>0</v>
      </c>
      <c r="G289">
        <f t="shared" si="262"/>
        <v>0</v>
      </c>
      <c r="H289" s="244">
        <f t="shared" si="263"/>
        <v>0</v>
      </c>
      <c r="I289" s="245">
        <f t="shared" si="264"/>
        <v>0</v>
      </c>
      <c r="J289" s="243">
        <f t="shared" si="265"/>
        <v>0</v>
      </c>
      <c r="K289">
        <f t="shared" si="266"/>
        <v>0</v>
      </c>
      <c r="L289" s="243">
        <f t="shared" si="267"/>
        <v>0</v>
      </c>
    </row>
    <row r="290" spans="1:12" x14ac:dyDescent="0.35">
      <c r="A290" s="238">
        <f t="shared" si="259"/>
        <v>0</v>
      </c>
      <c r="B290" t="s">
        <v>2690</v>
      </c>
      <c r="C290" t="s">
        <v>2585</v>
      </c>
      <c r="D290" s="242">
        <f t="shared" si="260"/>
        <v>0</v>
      </c>
      <c r="E290" s="238">
        <f t="shared" si="261"/>
        <v>0</v>
      </c>
      <c r="F290" s="243">
        <f t="shared" si="258"/>
        <v>0</v>
      </c>
      <c r="G290">
        <f t="shared" si="262"/>
        <v>0</v>
      </c>
      <c r="H290" s="244">
        <f t="shared" si="263"/>
        <v>0</v>
      </c>
      <c r="I290" s="245">
        <f t="shared" si="264"/>
        <v>0</v>
      </c>
      <c r="J290" s="243">
        <f t="shared" si="265"/>
        <v>0</v>
      </c>
      <c r="K290">
        <f t="shared" si="266"/>
        <v>0</v>
      </c>
      <c r="L290" s="243">
        <f t="shared" si="267"/>
        <v>0</v>
      </c>
    </row>
    <row r="291" spans="1:12" x14ac:dyDescent="0.35">
      <c r="A291" s="238">
        <f t="shared" si="259"/>
        <v>0</v>
      </c>
      <c r="C291" t="s">
        <v>2591</v>
      </c>
      <c r="D291" s="242">
        <f t="shared" si="260"/>
        <v>0</v>
      </c>
      <c r="E291" s="238">
        <f t="shared" si="261"/>
        <v>0</v>
      </c>
      <c r="F291" s="243">
        <f t="shared" si="258"/>
        <v>0</v>
      </c>
      <c r="G291">
        <f t="shared" si="262"/>
        <v>0</v>
      </c>
      <c r="H291" s="244">
        <f t="shared" si="263"/>
        <v>0</v>
      </c>
      <c r="I291" s="245">
        <f t="shared" si="264"/>
        <v>0</v>
      </c>
      <c r="J291" s="243">
        <f t="shared" si="265"/>
        <v>0</v>
      </c>
      <c r="K291">
        <f t="shared" si="266"/>
        <v>0</v>
      </c>
      <c r="L291" s="243">
        <f t="shared" si="267"/>
        <v>0</v>
      </c>
    </row>
    <row r="292" spans="1:12" x14ac:dyDescent="0.35">
      <c r="A292" s="238">
        <f t="shared" si="259"/>
        <v>0</v>
      </c>
      <c r="B292" t="s">
        <v>2664</v>
      </c>
      <c r="C292" t="s">
        <v>2586</v>
      </c>
      <c r="D292" s="242">
        <f t="shared" si="260"/>
        <v>0</v>
      </c>
      <c r="E292" s="238">
        <f t="shared" si="261"/>
        <v>0</v>
      </c>
      <c r="F292" s="243">
        <f t="shared" si="258"/>
        <v>0</v>
      </c>
      <c r="G292">
        <f t="shared" si="262"/>
        <v>0</v>
      </c>
      <c r="H292" s="244">
        <f t="shared" si="263"/>
        <v>0</v>
      </c>
      <c r="I292" s="245">
        <f t="shared" si="264"/>
        <v>0</v>
      </c>
      <c r="J292" s="243">
        <f t="shared" si="265"/>
        <v>0</v>
      </c>
      <c r="K292">
        <f t="shared" si="266"/>
        <v>0</v>
      </c>
      <c r="L292" s="243">
        <f t="shared" si="267"/>
        <v>0</v>
      </c>
    </row>
    <row r="293" spans="1:12" x14ac:dyDescent="0.35">
      <c r="A293" s="238">
        <f t="shared" si="259"/>
        <v>0</v>
      </c>
      <c r="B293" t="s">
        <v>2669</v>
      </c>
      <c r="C293" t="s">
        <v>2587</v>
      </c>
      <c r="D293" s="242">
        <f>E293+I293</f>
        <v>0</v>
      </c>
      <c r="E293" s="238">
        <f t="shared" si="261"/>
        <v>0</v>
      </c>
      <c r="F293" s="243">
        <f t="shared" si="258"/>
        <v>0</v>
      </c>
      <c r="G293">
        <f t="shared" si="262"/>
        <v>0</v>
      </c>
      <c r="H293" s="244">
        <f t="shared" si="263"/>
        <v>0</v>
      </c>
      <c r="I293" s="245">
        <f t="shared" si="264"/>
        <v>0</v>
      </c>
      <c r="J293" s="243">
        <f t="shared" si="265"/>
        <v>0</v>
      </c>
      <c r="K293">
        <f t="shared" si="266"/>
        <v>0</v>
      </c>
      <c r="L293" s="243">
        <f t="shared" si="267"/>
        <v>0</v>
      </c>
    </row>
    <row r="294" spans="1:12" x14ac:dyDescent="0.35">
      <c r="A294" s="238">
        <f t="shared" si="259"/>
        <v>0</v>
      </c>
      <c r="B294" t="s">
        <v>2931</v>
      </c>
      <c r="C294" t="s">
        <v>2580</v>
      </c>
      <c r="D294" s="242">
        <f t="shared" si="260"/>
        <v>0</v>
      </c>
      <c r="E294" s="238">
        <f t="shared" si="261"/>
        <v>0</v>
      </c>
      <c r="F294" s="243">
        <f t="shared" si="258"/>
        <v>0</v>
      </c>
      <c r="G294">
        <f t="shared" si="262"/>
        <v>0</v>
      </c>
      <c r="H294" s="244">
        <f t="shared" si="263"/>
        <v>0</v>
      </c>
      <c r="I294" s="245">
        <f t="shared" si="264"/>
        <v>0</v>
      </c>
      <c r="J294" s="243">
        <f t="shared" si="265"/>
        <v>0</v>
      </c>
      <c r="K294">
        <f t="shared" si="266"/>
        <v>0</v>
      </c>
      <c r="L294" s="243">
        <f t="shared" si="267"/>
        <v>0</v>
      </c>
    </row>
    <row r="295" spans="1:12" x14ac:dyDescent="0.35">
      <c r="A295" s="238">
        <f t="shared" si="259"/>
        <v>0</v>
      </c>
      <c r="C295" t="s">
        <v>2592</v>
      </c>
      <c r="D295" s="242">
        <f t="shared" si="260"/>
        <v>0</v>
      </c>
      <c r="E295" s="238">
        <f t="shared" si="261"/>
        <v>0</v>
      </c>
      <c r="F295" s="243">
        <f t="shared" si="258"/>
        <v>0</v>
      </c>
      <c r="G295">
        <f t="shared" si="262"/>
        <v>0</v>
      </c>
      <c r="H295" s="244">
        <f t="shared" si="263"/>
        <v>0</v>
      </c>
      <c r="I295" s="245">
        <f t="shared" si="264"/>
        <v>0</v>
      </c>
      <c r="J295" s="243">
        <f t="shared" si="265"/>
        <v>0</v>
      </c>
      <c r="K295">
        <f t="shared" si="266"/>
        <v>0</v>
      </c>
      <c r="L295" s="243">
        <f t="shared" si="267"/>
        <v>0</v>
      </c>
    </row>
    <row r="296" spans="1:12" x14ac:dyDescent="0.35">
      <c r="A296" s="238">
        <f t="shared" si="259"/>
        <v>0</v>
      </c>
      <c r="B296" t="s">
        <v>2809</v>
      </c>
      <c r="C296" t="s">
        <v>2597</v>
      </c>
      <c r="D296" s="242">
        <f t="shared" si="260"/>
        <v>0</v>
      </c>
      <c r="E296" s="238">
        <f t="shared" si="261"/>
        <v>0</v>
      </c>
      <c r="F296" s="243">
        <f t="shared" si="258"/>
        <v>0</v>
      </c>
      <c r="G296">
        <f t="shared" si="262"/>
        <v>0</v>
      </c>
      <c r="H296" s="244">
        <f t="shared" si="263"/>
        <v>0</v>
      </c>
      <c r="I296" s="245">
        <f t="shared" si="264"/>
        <v>0</v>
      </c>
      <c r="J296" s="243">
        <f t="shared" si="265"/>
        <v>0</v>
      </c>
      <c r="K296">
        <f t="shared" si="266"/>
        <v>0</v>
      </c>
      <c r="L296" s="243">
        <f t="shared" si="267"/>
        <v>0</v>
      </c>
    </row>
    <row r="297" spans="1:12" x14ac:dyDescent="0.35">
      <c r="A297" s="238">
        <f t="shared" si="259"/>
        <v>112</v>
      </c>
      <c r="B297" t="s">
        <v>2668</v>
      </c>
      <c r="C297" t="s">
        <v>2588</v>
      </c>
      <c r="D297" s="242">
        <f t="shared" si="260"/>
        <v>1</v>
      </c>
      <c r="E297" s="238">
        <f t="shared" si="261"/>
        <v>0</v>
      </c>
      <c r="F297" s="243">
        <f t="shared" si="258"/>
        <v>0</v>
      </c>
      <c r="G297">
        <f t="shared" si="262"/>
        <v>0</v>
      </c>
      <c r="H297" s="244">
        <f t="shared" si="263"/>
        <v>0</v>
      </c>
      <c r="I297" s="245">
        <f t="shared" si="264"/>
        <v>1</v>
      </c>
      <c r="J297" s="243">
        <f t="shared" si="265"/>
        <v>1</v>
      </c>
      <c r="K297">
        <f t="shared" si="266"/>
        <v>0</v>
      </c>
      <c r="L297" s="243">
        <f t="shared" si="267"/>
        <v>0</v>
      </c>
    </row>
    <row r="298" spans="1:12" x14ac:dyDescent="0.35">
      <c r="A298" s="238">
        <f t="shared" si="259"/>
        <v>0</v>
      </c>
      <c r="B298" t="s">
        <v>2692</v>
      </c>
      <c r="C298" t="s">
        <v>2589</v>
      </c>
      <c r="D298" s="242">
        <f t="shared" si="260"/>
        <v>0</v>
      </c>
      <c r="E298" s="238">
        <f t="shared" si="261"/>
        <v>0</v>
      </c>
      <c r="F298" s="243">
        <f t="shared" si="258"/>
        <v>0</v>
      </c>
      <c r="G298">
        <f t="shared" si="262"/>
        <v>0</v>
      </c>
      <c r="H298" s="244">
        <f t="shared" si="263"/>
        <v>0</v>
      </c>
      <c r="I298" s="245">
        <f t="shared" si="264"/>
        <v>0</v>
      </c>
      <c r="J298" s="243">
        <f t="shared" si="265"/>
        <v>0</v>
      </c>
      <c r="K298">
        <f t="shared" si="266"/>
        <v>0</v>
      </c>
      <c r="L298" s="243">
        <f t="shared" si="267"/>
        <v>0</v>
      </c>
    </row>
    <row r="299" spans="1:12" x14ac:dyDescent="0.35">
      <c r="A299" s="238">
        <f t="shared" si="259"/>
        <v>15044</v>
      </c>
      <c r="B299" t="s">
        <v>2672</v>
      </c>
      <c r="C299" t="s">
        <v>2530</v>
      </c>
      <c r="D299" s="242">
        <f t="shared" si="260"/>
        <v>22</v>
      </c>
      <c r="E299" s="238">
        <f t="shared" si="261"/>
        <v>5</v>
      </c>
      <c r="F299" s="243">
        <f t="shared" si="258"/>
        <v>0.22727272727272727</v>
      </c>
      <c r="G299">
        <f t="shared" si="262"/>
        <v>2</v>
      </c>
      <c r="H299" s="244">
        <f t="shared" si="263"/>
        <v>9.0909090909090912E-2</v>
      </c>
      <c r="I299" s="245">
        <f t="shared" si="264"/>
        <v>17</v>
      </c>
      <c r="J299" s="243">
        <f t="shared" si="265"/>
        <v>0.77272727272727271</v>
      </c>
      <c r="K299">
        <f t="shared" si="266"/>
        <v>3</v>
      </c>
      <c r="L299" s="243">
        <f t="shared" si="267"/>
        <v>0.13636363636363635</v>
      </c>
    </row>
    <row r="300" spans="1:12" x14ac:dyDescent="0.35">
      <c r="A300" s="238">
        <f>SUM(A273:A299)</f>
        <v>80796</v>
      </c>
      <c r="B300" s="238"/>
      <c r="D300" s="242">
        <f>SUM(D273:D299)</f>
        <v>90</v>
      </c>
      <c r="E300" s="238">
        <f>SUM(E273:E299)</f>
        <v>27</v>
      </c>
      <c r="G300">
        <f>SUM(G273:G299)</f>
        <v>12</v>
      </c>
      <c r="I300" s="245">
        <f>SUM(I273:I299)</f>
        <v>63</v>
      </c>
      <c r="K300">
        <f>SUM(K273:K299)</f>
        <v>28</v>
      </c>
    </row>
    <row r="301" spans="1:12" ht="15" thickBot="1" x14ac:dyDescent="0.4"/>
    <row r="302" spans="1:12" x14ac:dyDescent="0.35">
      <c r="C302" s="246" t="s">
        <v>2673</v>
      </c>
      <c r="D302" s="247"/>
      <c r="E302" s="248">
        <f>E300+I300</f>
        <v>90</v>
      </c>
      <c r="F302" s="247" t="s">
        <v>2674</v>
      </c>
      <c r="G302" s="249"/>
      <c r="H302" s="249"/>
      <c r="I302" s="246" t="s">
        <v>2675</v>
      </c>
      <c r="J302" s="247" t="s">
        <v>2676</v>
      </c>
      <c r="K302" s="250">
        <f>K300</f>
        <v>28</v>
      </c>
    </row>
    <row r="303" spans="1:12" ht="15" thickBot="1" x14ac:dyDescent="0.4">
      <c r="C303" s="251" t="s">
        <v>2677</v>
      </c>
      <c r="D303" s="252" t="e">
        <f>LEFT(MID(#REF!,FIND("(",#REF!)+1,LEN(#REF!)),FIND(")",MID(#REF!,FIND("(",#REF!)+1,LEN(#REF!)))-1)</f>
        <v>#REF!</v>
      </c>
      <c r="E303" s="252">
        <f>AK273</f>
        <v>0</v>
      </c>
      <c r="F303" s="252" t="s">
        <v>2678</v>
      </c>
      <c r="G303" s="253"/>
      <c r="H303" s="253"/>
      <c r="I303" s="254"/>
      <c r="J303" s="241" t="s">
        <v>2679</v>
      </c>
      <c r="K303" s="255">
        <f>G300</f>
        <v>12</v>
      </c>
    </row>
    <row r="304" spans="1:12" ht="15" thickBot="1" x14ac:dyDescent="0.4">
      <c r="I304" s="251"/>
      <c r="J304" s="252" t="s">
        <v>2680</v>
      </c>
      <c r="K304" s="256">
        <f>SUM(K302:K303)</f>
        <v>40</v>
      </c>
    </row>
  </sheetData>
  <mergeCells count="306">
    <mergeCell ref="A8:A9"/>
    <mergeCell ref="B8:B9"/>
    <mergeCell ref="C8:C9"/>
    <mergeCell ref="A10:A11"/>
    <mergeCell ref="B10:B11"/>
    <mergeCell ref="C10:C11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24:A25"/>
    <mergeCell ref="B24:B25"/>
    <mergeCell ref="C24:C25"/>
    <mergeCell ref="A26:A27"/>
    <mergeCell ref="B26:B27"/>
    <mergeCell ref="C26:C27"/>
    <mergeCell ref="A20:A21"/>
    <mergeCell ref="B20:B21"/>
    <mergeCell ref="C20:C21"/>
    <mergeCell ref="A22:A23"/>
    <mergeCell ref="B22:B23"/>
    <mergeCell ref="C22:C23"/>
    <mergeCell ref="A32:A33"/>
    <mergeCell ref="B32:B33"/>
    <mergeCell ref="C32:C33"/>
    <mergeCell ref="A45:A46"/>
    <mergeCell ref="B45:B46"/>
    <mergeCell ref="C45:C46"/>
    <mergeCell ref="A28:A29"/>
    <mergeCell ref="B28:B29"/>
    <mergeCell ref="C28:C29"/>
    <mergeCell ref="A30:A31"/>
    <mergeCell ref="B30:B31"/>
    <mergeCell ref="C30:C31"/>
    <mergeCell ref="A51:A52"/>
    <mergeCell ref="B51:B52"/>
    <mergeCell ref="C51:C52"/>
    <mergeCell ref="A53:A54"/>
    <mergeCell ref="B53:B54"/>
    <mergeCell ref="C53:C54"/>
    <mergeCell ref="A47:A48"/>
    <mergeCell ref="B47:B48"/>
    <mergeCell ref="C47:C48"/>
    <mergeCell ref="A49:A50"/>
    <mergeCell ref="B49:B50"/>
    <mergeCell ref="C49:C50"/>
    <mergeCell ref="A59:A60"/>
    <mergeCell ref="B59:B60"/>
    <mergeCell ref="C59:C60"/>
    <mergeCell ref="A61:A62"/>
    <mergeCell ref="B61:B62"/>
    <mergeCell ref="C61:C62"/>
    <mergeCell ref="A55:A56"/>
    <mergeCell ref="B55:B56"/>
    <mergeCell ref="C55:C56"/>
    <mergeCell ref="A57:A58"/>
    <mergeCell ref="B57:B58"/>
    <mergeCell ref="C57:C58"/>
    <mergeCell ref="A67:A68"/>
    <mergeCell ref="B67:B68"/>
    <mergeCell ref="C67:C68"/>
    <mergeCell ref="A69:A70"/>
    <mergeCell ref="B69:B70"/>
    <mergeCell ref="C69:C70"/>
    <mergeCell ref="A63:A64"/>
    <mergeCell ref="B63:B64"/>
    <mergeCell ref="C63:C64"/>
    <mergeCell ref="A65:A66"/>
    <mergeCell ref="B65:B66"/>
    <mergeCell ref="C65:C66"/>
    <mergeCell ref="A75:A76"/>
    <mergeCell ref="B75:B76"/>
    <mergeCell ref="C75:C76"/>
    <mergeCell ref="A88:A89"/>
    <mergeCell ref="B88:B89"/>
    <mergeCell ref="C88:C89"/>
    <mergeCell ref="A71:A72"/>
    <mergeCell ref="B71:B72"/>
    <mergeCell ref="C71:C72"/>
    <mergeCell ref="A73:A74"/>
    <mergeCell ref="B73:B74"/>
    <mergeCell ref="C73:C74"/>
    <mergeCell ref="A94:A95"/>
    <mergeCell ref="B94:B95"/>
    <mergeCell ref="C94:C95"/>
    <mergeCell ref="A96:A97"/>
    <mergeCell ref="B96:B97"/>
    <mergeCell ref="C96:C97"/>
    <mergeCell ref="A90:A91"/>
    <mergeCell ref="B90:B91"/>
    <mergeCell ref="C90:C91"/>
    <mergeCell ref="A92:A93"/>
    <mergeCell ref="B92:B93"/>
    <mergeCell ref="C92:C93"/>
    <mergeCell ref="A102:A103"/>
    <mergeCell ref="B102:B103"/>
    <mergeCell ref="C102:C103"/>
    <mergeCell ref="A104:A105"/>
    <mergeCell ref="B104:B105"/>
    <mergeCell ref="C104:C105"/>
    <mergeCell ref="A98:A99"/>
    <mergeCell ref="B98:B99"/>
    <mergeCell ref="C98:C99"/>
    <mergeCell ref="A100:A101"/>
    <mergeCell ref="B100:B101"/>
    <mergeCell ref="C100:C101"/>
    <mergeCell ref="A110:A111"/>
    <mergeCell ref="B110:B111"/>
    <mergeCell ref="C110:C111"/>
    <mergeCell ref="A112:A113"/>
    <mergeCell ref="B112:B113"/>
    <mergeCell ref="C112:C113"/>
    <mergeCell ref="A106:A107"/>
    <mergeCell ref="B106:B107"/>
    <mergeCell ref="C106:C107"/>
    <mergeCell ref="A108:A109"/>
    <mergeCell ref="B108:B109"/>
    <mergeCell ref="C108:C109"/>
    <mergeCell ref="A118:A119"/>
    <mergeCell ref="B118:B119"/>
    <mergeCell ref="C118:C119"/>
    <mergeCell ref="A120:A121"/>
    <mergeCell ref="B120:B121"/>
    <mergeCell ref="C120:C121"/>
    <mergeCell ref="A114:A115"/>
    <mergeCell ref="B114:B115"/>
    <mergeCell ref="C114:C115"/>
    <mergeCell ref="A116:A117"/>
    <mergeCell ref="B116:B117"/>
    <mergeCell ref="C116:C117"/>
    <mergeCell ref="A137:A138"/>
    <mergeCell ref="B137:B138"/>
    <mergeCell ref="C137:C138"/>
    <mergeCell ref="A139:A140"/>
    <mergeCell ref="B139:B140"/>
    <mergeCell ref="C139:C140"/>
    <mergeCell ref="A122:A123"/>
    <mergeCell ref="B122:B123"/>
    <mergeCell ref="C122:C123"/>
    <mergeCell ref="A135:A136"/>
    <mergeCell ref="B135:B136"/>
    <mergeCell ref="C135:C136"/>
    <mergeCell ref="A145:A146"/>
    <mergeCell ref="B145:B146"/>
    <mergeCell ref="C145:C146"/>
    <mergeCell ref="A147:A148"/>
    <mergeCell ref="B147:B148"/>
    <mergeCell ref="C147:C148"/>
    <mergeCell ref="A141:A142"/>
    <mergeCell ref="B141:B142"/>
    <mergeCell ref="C141:C142"/>
    <mergeCell ref="A143:A144"/>
    <mergeCell ref="B143:B144"/>
    <mergeCell ref="C143:C144"/>
    <mergeCell ref="A153:A154"/>
    <mergeCell ref="B153:B154"/>
    <mergeCell ref="C153:C154"/>
    <mergeCell ref="A155:A156"/>
    <mergeCell ref="B155:B156"/>
    <mergeCell ref="C155:C156"/>
    <mergeCell ref="A149:A150"/>
    <mergeCell ref="B149:B150"/>
    <mergeCell ref="C149:C150"/>
    <mergeCell ref="A151:A152"/>
    <mergeCell ref="B151:B152"/>
    <mergeCell ref="C151:C152"/>
    <mergeCell ref="A161:A162"/>
    <mergeCell ref="B161:B162"/>
    <mergeCell ref="C161:C162"/>
    <mergeCell ref="A163:A164"/>
    <mergeCell ref="B163:B164"/>
    <mergeCell ref="C163:C164"/>
    <mergeCell ref="A157:A158"/>
    <mergeCell ref="B157:B158"/>
    <mergeCell ref="C157:C158"/>
    <mergeCell ref="A159:A160"/>
    <mergeCell ref="B159:B160"/>
    <mergeCell ref="C159:C160"/>
    <mergeCell ref="A169:A170"/>
    <mergeCell ref="B169:B170"/>
    <mergeCell ref="C169:C170"/>
    <mergeCell ref="A171:A172"/>
    <mergeCell ref="B171:B172"/>
    <mergeCell ref="C171:C172"/>
    <mergeCell ref="A165:A166"/>
    <mergeCell ref="B165:B166"/>
    <mergeCell ref="C165:C166"/>
    <mergeCell ref="A167:A168"/>
    <mergeCell ref="B167:B168"/>
    <mergeCell ref="C167:C168"/>
    <mergeCell ref="A188:A189"/>
    <mergeCell ref="B188:B189"/>
    <mergeCell ref="C188:C189"/>
    <mergeCell ref="A190:A191"/>
    <mergeCell ref="B190:B191"/>
    <mergeCell ref="C190:C191"/>
    <mergeCell ref="A173:A174"/>
    <mergeCell ref="B173:B174"/>
    <mergeCell ref="C173:C174"/>
    <mergeCell ref="A175:A176"/>
    <mergeCell ref="B175:B176"/>
    <mergeCell ref="C175:C176"/>
    <mergeCell ref="A196:A197"/>
    <mergeCell ref="B196:B197"/>
    <mergeCell ref="C196:C197"/>
    <mergeCell ref="A198:A199"/>
    <mergeCell ref="B198:B199"/>
    <mergeCell ref="C198:C199"/>
    <mergeCell ref="A192:A193"/>
    <mergeCell ref="B192:B193"/>
    <mergeCell ref="C192:C193"/>
    <mergeCell ref="A194:A195"/>
    <mergeCell ref="B194:B195"/>
    <mergeCell ref="C194:C195"/>
    <mergeCell ref="A204:A205"/>
    <mergeCell ref="B204:B205"/>
    <mergeCell ref="C204:C205"/>
    <mergeCell ref="A206:A207"/>
    <mergeCell ref="B206:B207"/>
    <mergeCell ref="C206:C207"/>
    <mergeCell ref="A200:A201"/>
    <mergeCell ref="B200:B201"/>
    <mergeCell ref="C200:C201"/>
    <mergeCell ref="A202:A203"/>
    <mergeCell ref="B202:B203"/>
    <mergeCell ref="C202:C203"/>
    <mergeCell ref="A212:A213"/>
    <mergeCell ref="B212:B213"/>
    <mergeCell ref="C212:C213"/>
    <mergeCell ref="A214:A215"/>
    <mergeCell ref="B214:B215"/>
    <mergeCell ref="C214:C215"/>
    <mergeCell ref="A208:A209"/>
    <mergeCell ref="B208:B209"/>
    <mergeCell ref="C208:C209"/>
    <mergeCell ref="A210:A211"/>
    <mergeCell ref="B210:B211"/>
    <mergeCell ref="C210:C211"/>
    <mergeCell ref="A220:A221"/>
    <mergeCell ref="B220:B221"/>
    <mergeCell ref="C220:C221"/>
    <mergeCell ref="A222:A223"/>
    <mergeCell ref="B222:B223"/>
    <mergeCell ref="C222:C223"/>
    <mergeCell ref="A216:A217"/>
    <mergeCell ref="B216:B217"/>
    <mergeCell ref="C216:C217"/>
    <mergeCell ref="A218:A219"/>
    <mergeCell ref="B218:B219"/>
    <mergeCell ref="C218:C219"/>
    <mergeCell ref="A239:A240"/>
    <mergeCell ref="B239:B240"/>
    <mergeCell ref="C239:C240"/>
    <mergeCell ref="A241:A242"/>
    <mergeCell ref="B241:B242"/>
    <mergeCell ref="C241:C242"/>
    <mergeCell ref="A224:A225"/>
    <mergeCell ref="B224:B225"/>
    <mergeCell ref="C224:C225"/>
    <mergeCell ref="A226:A227"/>
    <mergeCell ref="B226:B227"/>
    <mergeCell ref="C226:C227"/>
    <mergeCell ref="A247:A248"/>
    <mergeCell ref="B247:B248"/>
    <mergeCell ref="C247:C248"/>
    <mergeCell ref="A249:A250"/>
    <mergeCell ref="B249:B250"/>
    <mergeCell ref="C249:C250"/>
    <mergeCell ref="A243:A244"/>
    <mergeCell ref="B243:B244"/>
    <mergeCell ref="C243:C244"/>
    <mergeCell ref="A245:A246"/>
    <mergeCell ref="B245:B246"/>
    <mergeCell ref="C245:C246"/>
    <mergeCell ref="A255:A256"/>
    <mergeCell ref="B255:B256"/>
    <mergeCell ref="C255:C256"/>
    <mergeCell ref="A257:A258"/>
    <mergeCell ref="B257:B258"/>
    <mergeCell ref="C257:C258"/>
    <mergeCell ref="A251:A252"/>
    <mergeCell ref="B251:B252"/>
    <mergeCell ref="C251:C252"/>
    <mergeCell ref="A253:A254"/>
    <mergeCell ref="B253:B254"/>
    <mergeCell ref="C253:C254"/>
    <mergeCell ref="A263:A264"/>
    <mergeCell ref="B263:B264"/>
    <mergeCell ref="C263:C264"/>
    <mergeCell ref="A265:A266"/>
    <mergeCell ref="B265:B266"/>
    <mergeCell ref="C265:C266"/>
    <mergeCell ref="A259:A260"/>
    <mergeCell ref="B259:B260"/>
    <mergeCell ref="C259:C260"/>
    <mergeCell ref="A261:A262"/>
    <mergeCell ref="B261:B262"/>
    <mergeCell ref="C261:C262"/>
  </mergeCells>
  <pageMargins left="0.7" right="0.7" top="0.75" bottom="0.75" header="0.3" footer="0.3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BC157"/>
  <sheetViews>
    <sheetView topLeftCell="A87" zoomScale="70" zoomScaleNormal="70" workbookViewId="0">
      <selection activeCell="I118" sqref="I118:P119"/>
    </sheetView>
  </sheetViews>
  <sheetFormatPr defaultRowHeight="14.5" x14ac:dyDescent="0.35"/>
  <cols>
    <col min="1" max="1" width="54.453125" bestFit="1" customWidth="1"/>
  </cols>
  <sheetData>
    <row r="1" spans="1:55" x14ac:dyDescent="0.35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</row>
    <row r="2" spans="1:55" x14ac:dyDescent="0.35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</row>
    <row r="3" spans="1:55" x14ac:dyDescent="0.35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</row>
    <row r="4" spans="1:55" x14ac:dyDescent="0.35">
      <c r="A4" t="s">
        <v>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</row>
    <row r="5" spans="1:55" x14ac:dyDescent="0.35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AM5" s="2"/>
      <c r="AN5" s="2"/>
      <c r="AO5" s="2"/>
      <c r="AP5" s="2"/>
      <c r="AQ5" s="2"/>
      <c r="AR5" s="2"/>
      <c r="AS5" s="2"/>
      <c r="AT5" s="240" t="s">
        <v>2648</v>
      </c>
      <c r="AU5" s="2"/>
      <c r="AV5" s="2"/>
      <c r="AW5" s="2"/>
      <c r="AX5" s="240" t="s">
        <v>2649</v>
      </c>
    </row>
    <row r="6" spans="1:55" x14ac:dyDescent="0.3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AP6" s="241" t="s">
        <v>2529</v>
      </c>
      <c r="AQ6" s="241" t="s">
        <v>2650</v>
      </c>
      <c r="AR6" s="241" t="s">
        <v>2651</v>
      </c>
      <c r="AS6" s="241" t="s">
        <v>2650</v>
      </c>
      <c r="AT6" s="241" t="s">
        <v>2652</v>
      </c>
      <c r="AU6" s="241" t="s">
        <v>2653</v>
      </c>
      <c r="AV6" s="241" t="s">
        <v>2649</v>
      </c>
      <c r="AW6" s="241" t="s">
        <v>2654</v>
      </c>
      <c r="AX6" s="241" t="s">
        <v>2652</v>
      </c>
    </row>
    <row r="7" spans="1:55" x14ac:dyDescent="0.35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Y7" s="241" t="s">
        <v>2682</v>
      </c>
      <c r="Z7" s="241" t="s">
        <v>2683</v>
      </c>
      <c r="AP7" s="241" t="s">
        <v>2655</v>
      </c>
      <c r="AQ7" s="241" t="s">
        <v>2655</v>
      </c>
      <c r="AR7" s="241" t="s">
        <v>2652</v>
      </c>
      <c r="AS7" s="241" t="s">
        <v>2656</v>
      </c>
      <c r="AT7" s="241" t="s">
        <v>2656</v>
      </c>
      <c r="AU7" s="241" t="s">
        <v>2655</v>
      </c>
      <c r="AV7" s="241" t="s">
        <v>2652</v>
      </c>
      <c r="AW7" s="241" t="s">
        <v>2656</v>
      </c>
      <c r="AX7" s="241" t="s">
        <v>2656</v>
      </c>
      <c r="AZ7" s="241" t="s">
        <v>3666</v>
      </c>
      <c r="BA7" s="241"/>
      <c r="BB7" s="241" t="s">
        <v>3692</v>
      </c>
      <c r="BC7" s="241" t="s">
        <v>3693</v>
      </c>
    </row>
    <row r="8" spans="1:55" x14ac:dyDescent="0.35">
      <c r="A8" s="291" t="s">
        <v>107</v>
      </c>
      <c r="B8" s="291" t="s">
        <v>2</v>
      </c>
      <c r="C8" s="291" t="s">
        <v>3</v>
      </c>
      <c r="D8" t="s">
        <v>4</v>
      </c>
      <c r="E8" t="s">
        <v>5</v>
      </c>
      <c r="F8" t="s">
        <v>6</v>
      </c>
      <c r="G8" t="s">
        <v>7</v>
      </c>
      <c r="H8" t="s">
        <v>8</v>
      </c>
      <c r="I8" t="s">
        <v>9</v>
      </c>
      <c r="Y8" s="241" t="s">
        <v>2684</v>
      </c>
      <c r="Z8" s="241" t="s">
        <v>2685</v>
      </c>
      <c r="AM8" s="238">
        <f>SUMIFS($C$10:$C$505, $X$10:$X$505, AN8)</f>
        <v>6398</v>
      </c>
      <c r="AN8" t="s">
        <v>2657</v>
      </c>
      <c r="AO8" t="s">
        <v>2535</v>
      </c>
      <c r="AP8" s="242">
        <f>AQ8+AU8</f>
        <v>10</v>
      </c>
      <c r="AQ8" s="238">
        <f>COUNTIFS($X$10:$X$505, AN8,$B$10:$B$505,"F")</f>
        <v>3</v>
      </c>
      <c r="AR8" s="243">
        <f t="shared" ref="AR8:AR34" si="0">IFERROR(AQ8/AP8,0)</f>
        <v>0.3</v>
      </c>
      <c r="AS8">
        <f>COUNTIFS($X$10:$X$505, AN8,$B$10:$B$505,"F",$Z$10:$Z$505,"Elected")</f>
        <v>1</v>
      </c>
      <c r="AT8" s="244">
        <f>IFERROR(AS8/AP8,0)</f>
        <v>0.1</v>
      </c>
      <c r="AU8" s="245">
        <f>COUNTIFS($X$10:$X$505, AN8,$B$10:$B$505,"M")</f>
        <v>7</v>
      </c>
      <c r="AV8" s="243">
        <f>IFERROR(AU8/AP8,0)</f>
        <v>0.7</v>
      </c>
      <c r="AW8">
        <f>COUNTIFS($X$10:$X$505, AN8,$B$10:$B$505,"M",$Z$10:$Z$505,"Elected")</f>
        <v>7</v>
      </c>
      <c r="AX8" s="243">
        <f>IFERROR(AW8/AP8,0)</f>
        <v>0.7</v>
      </c>
      <c r="AZ8">
        <f>AW8+AS8</f>
        <v>8</v>
      </c>
      <c r="BB8">
        <f>AC127</f>
        <v>15</v>
      </c>
      <c r="BC8">
        <f>AD127</f>
        <v>11</v>
      </c>
    </row>
    <row r="9" spans="1:55" ht="15.5" x14ac:dyDescent="0.35">
      <c r="A9" s="291" t="s">
        <v>0</v>
      </c>
      <c r="B9" s="291" t="s">
        <v>0</v>
      </c>
      <c r="C9" s="291" t="s">
        <v>17</v>
      </c>
      <c r="D9" t="s">
        <v>1479</v>
      </c>
      <c r="E9" t="s">
        <v>1480</v>
      </c>
      <c r="F9" t="s">
        <v>1481</v>
      </c>
      <c r="G9" t="s">
        <v>1482</v>
      </c>
      <c r="H9" t="s">
        <v>1483</v>
      </c>
      <c r="I9" t="s">
        <v>1484</v>
      </c>
      <c r="X9" s="257" t="s">
        <v>2681</v>
      </c>
      <c r="Y9" s="241" t="s">
        <v>2686</v>
      </c>
      <c r="Z9" s="241" t="s">
        <v>2687</v>
      </c>
      <c r="AB9" t="s">
        <v>2526</v>
      </c>
      <c r="AC9" t="s">
        <v>2525</v>
      </c>
      <c r="AD9" t="s">
        <v>2524</v>
      </c>
      <c r="AE9" t="s">
        <v>2523</v>
      </c>
      <c r="AF9" t="s">
        <v>759</v>
      </c>
      <c r="AG9" t="s">
        <v>2522</v>
      </c>
      <c r="AH9" t="s">
        <v>2521</v>
      </c>
      <c r="AI9" t="s">
        <v>2520</v>
      </c>
      <c r="AJ9" t="s">
        <v>2519</v>
      </c>
      <c r="AK9" t="s">
        <v>2518</v>
      </c>
      <c r="AM9" s="238">
        <f t="shared" ref="AM9:AM34" si="1">SUMIFS($C$10:$C$505, $X$10:$X$505, AN9)</f>
        <v>9068</v>
      </c>
      <c r="AN9" t="s">
        <v>2658</v>
      </c>
      <c r="AO9" t="s">
        <v>2534</v>
      </c>
      <c r="AP9" s="242">
        <f t="shared" ref="AP9:AP27" si="2">AQ9+AU9</f>
        <v>10</v>
      </c>
      <c r="AQ9" s="238">
        <f t="shared" ref="AQ9:AQ34" si="3">COUNTIFS($X$10:$X$505, AN9,$B$10:$B$505,"F")</f>
        <v>1</v>
      </c>
      <c r="AR9" s="243">
        <f t="shared" si="0"/>
        <v>0.1</v>
      </c>
      <c r="AS9">
        <f t="shared" ref="AS9:AS34" si="4">COUNTIFS($X$10:$X$283, AN9,$B$10:$B$283,"F",$Z$10:$Z$283,"Elected")</f>
        <v>1</v>
      </c>
      <c r="AT9" s="244">
        <f t="shared" ref="AT9:AT34" si="5">IFERROR(AS9/AP9,0)</f>
        <v>0.1</v>
      </c>
      <c r="AU9" s="245">
        <f t="shared" ref="AU9:AU34" si="6">COUNTIFS($X$10:$X$505, AN9,$B$10:$B$505,"M")</f>
        <v>9</v>
      </c>
      <c r="AV9" s="243">
        <f t="shared" ref="AV9:AV34" si="7">IFERROR(AU9/AP9,0)</f>
        <v>0.9</v>
      </c>
      <c r="AW9">
        <f t="shared" ref="AW9:AW34" si="8">COUNTIFS($X$10:$X$505, AN9,$B$10:$B$505,"M",$Z$10:$Z$505,"Elected")</f>
        <v>6</v>
      </c>
      <c r="AX9" s="243">
        <f t="shared" ref="AX9:AX34" si="9">IFERROR(AW9/AP9,0)</f>
        <v>0.6</v>
      </c>
      <c r="AZ9">
        <f t="shared" ref="AZ9:AZ35" si="10">AW9+AS9</f>
        <v>7</v>
      </c>
    </row>
    <row r="10" spans="1:55" x14ac:dyDescent="0.35">
      <c r="A10" s="345" t="s">
        <v>1485</v>
      </c>
      <c r="B10" s="291" t="s">
        <v>33</v>
      </c>
      <c r="C10" s="293">
        <v>866</v>
      </c>
      <c r="D10" s="1">
        <v>72</v>
      </c>
      <c r="E10" s="1">
        <v>11</v>
      </c>
      <c r="F10" s="1">
        <v>45</v>
      </c>
      <c r="G10" s="1">
        <v>19</v>
      </c>
      <c r="H10" s="1">
        <v>-10</v>
      </c>
      <c r="I10" s="1">
        <v>0</v>
      </c>
      <c r="X10" t="str">
        <f>LEFT(MID(A10,FIND("(",A10)+1,LEN(A10)),FIND(")",MID(A10,FIND("(",A10)+1,LEN(A10)))-1)</f>
        <v>FF</v>
      </c>
      <c r="Z10" t="str">
        <f>Y11</f>
        <v>Elected</v>
      </c>
      <c r="AB10">
        <v>6</v>
      </c>
      <c r="AC10" s="238">
        <v>12067</v>
      </c>
      <c r="AD10" s="238">
        <f>AH10+AF10</f>
        <v>7092</v>
      </c>
      <c r="AE10" s="227">
        <f>SUM(AD10/AC10*100)</f>
        <v>58.771857131018479</v>
      </c>
      <c r="AF10">
        <v>73</v>
      </c>
      <c r="AG10" s="227">
        <f>SUM(AF10/AC10*100)</f>
        <v>0.60495566420817104</v>
      </c>
      <c r="AH10" s="238">
        <v>7019</v>
      </c>
      <c r="AI10">
        <v>12</v>
      </c>
      <c r="AJ10">
        <v>2</v>
      </c>
      <c r="AK10" s="227">
        <f>SUM(AJ10/AI10*100)</f>
        <v>16.666666666666664</v>
      </c>
      <c r="AM10" s="238">
        <f t="shared" si="1"/>
        <v>1216</v>
      </c>
      <c r="AN10" t="s">
        <v>2659</v>
      </c>
      <c r="AO10" t="s">
        <v>2536</v>
      </c>
      <c r="AP10" s="242">
        <f t="shared" si="2"/>
        <v>3</v>
      </c>
      <c r="AQ10" s="238">
        <f t="shared" si="3"/>
        <v>0</v>
      </c>
      <c r="AR10" s="243">
        <f t="shared" si="0"/>
        <v>0</v>
      </c>
      <c r="AS10">
        <f t="shared" si="4"/>
        <v>0</v>
      </c>
      <c r="AT10" s="244">
        <f t="shared" si="5"/>
        <v>0</v>
      </c>
      <c r="AU10" s="245">
        <f t="shared" si="6"/>
        <v>3</v>
      </c>
      <c r="AV10" s="243">
        <f t="shared" si="7"/>
        <v>1</v>
      </c>
      <c r="AW10">
        <f t="shared" si="8"/>
        <v>1</v>
      </c>
      <c r="AX10" s="243">
        <f t="shared" si="9"/>
        <v>0.33333333333333331</v>
      </c>
      <c r="AZ10">
        <f t="shared" si="10"/>
        <v>1</v>
      </c>
    </row>
    <row r="11" spans="1:55" x14ac:dyDescent="0.35">
      <c r="A11" s="345" t="s">
        <v>0</v>
      </c>
      <c r="B11" s="291" t="s">
        <v>0</v>
      </c>
      <c r="C11" s="293">
        <v>866</v>
      </c>
      <c r="D11" s="2">
        <v>938</v>
      </c>
      <c r="E11" s="2">
        <v>949</v>
      </c>
      <c r="F11" s="2">
        <v>994</v>
      </c>
      <c r="G11" s="2">
        <v>1013</v>
      </c>
      <c r="H11" s="2">
        <v>1003</v>
      </c>
      <c r="I11" s="2">
        <v>1003</v>
      </c>
      <c r="Y11" t="str">
        <f>IF(EXACT(A10,UPPER(A10)),"Elected","Excluded")</f>
        <v>Elected</v>
      </c>
      <c r="AM11" s="238">
        <f t="shared" si="1"/>
        <v>0</v>
      </c>
      <c r="AN11" t="s">
        <v>2661</v>
      </c>
      <c r="AO11" t="s">
        <v>2727</v>
      </c>
      <c r="AP11" s="242">
        <f t="shared" si="2"/>
        <v>0</v>
      </c>
      <c r="AQ11" s="238">
        <f t="shared" si="3"/>
        <v>0</v>
      </c>
      <c r="AR11" s="243">
        <f t="shared" si="0"/>
        <v>0</v>
      </c>
      <c r="AS11">
        <f t="shared" si="4"/>
        <v>0</v>
      </c>
      <c r="AT11" s="244">
        <f t="shared" si="5"/>
        <v>0</v>
      </c>
      <c r="AU11" s="245">
        <f t="shared" si="6"/>
        <v>0</v>
      </c>
      <c r="AV11" s="243">
        <f t="shared" si="7"/>
        <v>0</v>
      </c>
      <c r="AW11">
        <f t="shared" si="8"/>
        <v>0</v>
      </c>
      <c r="AX11" s="243">
        <f t="shared" si="9"/>
        <v>0</v>
      </c>
      <c r="AZ11">
        <f t="shared" si="10"/>
        <v>0</v>
      </c>
    </row>
    <row r="12" spans="1:55" x14ac:dyDescent="0.35">
      <c r="A12" s="345" t="s">
        <v>3234</v>
      </c>
      <c r="B12" s="291" t="s">
        <v>33</v>
      </c>
      <c r="C12" s="293">
        <v>636</v>
      </c>
      <c r="D12" s="1">
        <v>14</v>
      </c>
      <c r="E12" s="1">
        <v>35</v>
      </c>
      <c r="F12" s="1">
        <v>59</v>
      </c>
      <c r="G12" s="1">
        <v>185</v>
      </c>
      <c r="H12" s="1">
        <v>4</v>
      </c>
      <c r="I12" s="1">
        <v>160</v>
      </c>
      <c r="X12" t="str">
        <f t="shared" ref="X12" si="11">LEFT(MID(A12,FIND("(",A12)+1,LEN(A12)),FIND(")",MID(A12,FIND("(",A12)+1,LEN(A12)))-1)</f>
        <v>NON-P</v>
      </c>
      <c r="Z12" t="str">
        <f>Y13</f>
        <v>Elected</v>
      </c>
      <c r="AC12" t="s">
        <v>3692</v>
      </c>
      <c r="AD12" t="s">
        <v>3693</v>
      </c>
      <c r="AM12" s="238">
        <f t="shared" si="1"/>
        <v>0</v>
      </c>
      <c r="AN12" t="s">
        <v>2663</v>
      </c>
      <c r="AO12" t="s">
        <v>2574</v>
      </c>
      <c r="AP12" s="242">
        <f t="shared" si="2"/>
        <v>0</v>
      </c>
      <c r="AQ12" s="238">
        <f t="shared" si="3"/>
        <v>0</v>
      </c>
      <c r="AR12" s="243">
        <f t="shared" si="0"/>
        <v>0</v>
      </c>
      <c r="AS12">
        <f t="shared" si="4"/>
        <v>0</v>
      </c>
      <c r="AT12" s="244">
        <f t="shared" si="5"/>
        <v>0</v>
      </c>
      <c r="AU12" s="245">
        <f t="shared" si="6"/>
        <v>0</v>
      </c>
      <c r="AV12" s="243">
        <f t="shared" si="7"/>
        <v>0</v>
      </c>
      <c r="AW12">
        <f t="shared" si="8"/>
        <v>0</v>
      </c>
      <c r="AX12" s="243">
        <f t="shared" si="9"/>
        <v>0</v>
      </c>
      <c r="AZ12">
        <f t="shared" si="10"/>
        <v>0</v>
      </c>
    </row>
    <row r="13" spans="1:55" x14ac:dyDescent="0.35">
      <c r="A13" s="345" t="s">
        <v>0</v>
      </c>
      <c r="B13" s="291" t="s">
        <v>0</v>
      </c>
      <c r="C13" s="293">
        <v>636</v>
      </c>
      <c r="D13" s="2">
        <v>650</v>
      </c>
      <c r="E13" s="2">
        <v>685</v>
      </c>
      <c r="F13" s="2">
        <v>744</v>
      </c>
      <c r="G13" s="2">
        <v>929</v>
      </c>
      <c r="H13" s="2">
        <v>933</v>
      </c>
      <c r="I13" s="2">
        <v>1093</v>
      </c>
      <c r="Y13" t="str">
        <f t="shared" ref="Y13" si="12">IF(EXACT(A12,UPPER(A12)),"Elected","Excluded")</f>
        <v>Elected</v>
      </c>
      <c r="AC13">
        <v>6</v>
      </c>
      <c r="AD13">
        <v>4</v>
      </c>
      <c r="AM13" s="238">
        <f t="shared" si="1"/>
        <v>92</v>
      </c>
      <c r="AN13" t="s">
        <v>2689</v>
      </c>
      <c r="AO13" t="s">
        <v>2573</v>
      </c>
      <c r="AP13" s="242">
        <f t="shared" si="2"/>
        <v>1</v>
      </c>
      <c r="AQ13" s="238">
        <f t="shared" si="3"/>
        <v>1</v>
      </c>
      <c r="AR13" s="243">
        <f t="shared" si="0"/>
        <v>1</v>
      </c>
      <c r="AS13">
        <f t="shared" si="4"/>
        <v>0</v>
      </c>
      <c r="AT13" s="244">
        <f t="shared" si="5"/>
        <v>0</v>
      </c>
      <c r="AU13" s="245">
        <f t="shared" si="6"/>
        <v>0</v>
      </c>
      <c r="AV13" s="243">
        <f t="shared" si="7"/>
        <v>0</v>
      </c>
      <c r="AW13">
        <f t="shared" si="8"/>
        <v>0</v>
      </c>
      <c r="AX13" s="243">
        <f t="shared" si="9"/>
        <v>0</v>
      </c>
      <c r="AZ13">
        <f t="shared" si="10"/>
        <v>0</v>
      </c>
    </row>
    <row r="14" spans="1:55" x14ac:dyDescent="0.35">
      <c r="A14" s="291" t="s">
        <v>3225</v>
      </c>
      <c r="B14" s="291" t="s">
        <v>33</v>
      </c>
      <c r="C14" s="293">
        <v>425</v>
      </c>
      <c r="D14" s="1">
        <v>15</v>
      </c>
      <c r="E14" s="1">
        <v>49</v>
      </c>
      <c r="F14" s="1">
        <v>-489</v>
      </c>
      <c r="G14" s="1">
        <v>0</v>
      </c>
      <c r="H14" s="1">
        <v>0</v>
      </c>
      <c r="I14" s="1">
        <v>0</v>
      </c>
      <c r="X14" t="str">
        <f t="shared" ref="X14" si="13">LEFT(MID(A14,FIND("(",A14)+1,LEN(A14)),FIND(")",MID(A14,FIND("(",A14)+1,LEN(A14)))-1)</f>
        <v>NON-P</v>
      </c>
      <c r="Z14" t="str">
        <f t="shared" ref="Z14" si="14">Y15</f>
        <v>Excluded</v>
      </c>
      <c r="AA14" t="s">
        <v>2860</v>
      </c>
      <c r="AM14" s="238">
        <f t="shared" si="1"/>
        <v>0</v>
      </c>
      <c r="AN14" t="s">
        <v>2662</v>
      </c>
      <c r="AO14" t="s">
        <v>2575</v>
      </c>
      <c r="AP14" s="242">
        <f t="shared" si="2"/>
        <v>0</v>
      </c>
      <c r="AQ14" s="238">
        <f t="shared" si="3"/>
        <v>0</v>
      </c>
      <c r="AR14" s="243">
        <f t="shared" si="0"/>
        <v>0</v>
      </c>
      <c r="AS14">
        <f t="shared" si="4"/>
        <v>0</v>
      </c>
      <c r="AT14" s="244">
        <f t="shared" si="5"/>
        <v>0</v>
      </c>
      <c r="AU14" s="245">
        <f t="shared" si="6"/>
        <v>0</v>
      </c>
      <c r="AV14" s="243">
        <f t="shared" si="7"/>
        <v>0</v>
      </c>
      <c r="AW14">
        <f t="shared" si="8"/>
        <v>0</v>
      </c>
      <c r="AX14" s="243">
        <f t="shared" si="9"/>
        <v>0</v>
      </c>
      <c r="AZ14">
        <f t="shared" si="10"/>
        <v>0</v>
      </c>
    </row>
    <row r="15" spans="1:55" x14ac:dyDescent="0.35">
      <c r="A15" s="291" t="s">
        <v>0</v>
      </c>
      <c r="B15" s="291" t="s">
        <v>0</v>
      </c>
      <c r="C15" s="293">
        <v>425</v>
      </c>
      <c r="D15" s="2">
        <v>440</v>
      </c>
      <c r="E15" s="2">
        <v>489</v>
      </c>
      <c r="F15" s="2">
        <v>0</v>
      </c>
      <c r="G15" s="2">
        <v>0</v>
      </c>
      <c r="H15" s="2">
        <v>0</v>
      </c>
      <c r="I15" s="2">
        <v>0</v>
      </c>
      <c r="Y15" t="str">
        <f t="shared" ref="Y15" si="15">IF(EXACT(A14,UPPER(A14)),"Elected","Excluded")</f>
        <v>Excluded</v>
      </c>
      <c r="AM15" s="238">
        <f t="shared" si="1"/>
        <v>71</v>
      </c>
      <c r="AN15" t="s">
        <v>2660</v>
      </c>
      <c r="AO15" t="s">
        <v>2594</v>
      </c>
      <c r="AP15" s="242">
        <f t="shared" si="2"/>
        <v>1</v>
      </c>
      <c r="AQ15" s="238">
        <f t="shared" si="3"/>
        <v>0</v>
      </c>
      <c r="AR15" s="243">
        <f t="shared" si="0"/>
        <v>0</v>
      </c>
      <c r="AS15">
        <f t="shared" si="4"/>
        <v>0</v>
      </c>
      <c r="AT15" s="244">
        <f t="shared" si="5"/>
        <v>0</v>
      </c>
      <c r="AU15" s="245">
        <f t="shared" si="6"/>
        <v>1</v>
      </c>
      <c r="AV15" s="243">
        <f t="shared" si="7"/>
        <v>1</v>
      </c>
      <c r="AW15">
        <f t="shared" si="8"/>
        <v>0</v>
      </c>
      <c r="AX15" s="243">
        <f t="shared" si="9"/>
        <v>0</v>
      </c>
      <c r="AZ15">
        <f t="shared" si="10"/>
        <v>0</v>
      </c>
    </row>
    <row r="16" spans="1:55" x14ac:dyDescent="0.35">
      <c r="A16" s="291" t="s">
        <v>3235</v>
      </c>
      <c r="B16" s="291" t="s">
        <v>33</v>
      </c>
      <c r="C16" s="293">
        <v>563</v>
      </c>
      <c r="D16" s="1">
        <v>4</v>
      </c>
      <c r="E16" s="1">
        <v>23</v>
      </c>
      <c r="F16" s="1">
        <v>37</v>
      </c>
      <c r="G16" s="1">
        <v>-627</v>
      </c>
      <c r="H16" s="1">
        <v>0</v>
      </c>
      <c r="I16" s="1">
        <v>0</v>
      </c>
      <c r="X16" t="str">
        <f t="shared" ref="X16" si="16">LEFT(MID(A16,FIND("(",A16)+1,LEN(A16)),FIND(")",MID(A16,FIND("(",A16)+1,LEN(A16)))-1)</f>
        <v>NON-P</v>
      </c>
      <c r="Z16" t="str">
        <f t="shared" ref="Z16" si="17">Y17</f>
        <v>Excluded</v>
      </c>
      <c r="AM16" s="238">
        <f t="shared" si="1"/>
        <v>0</v>
      </c>
      <c r="AN16" t="s">
        <v>3111</v>
      </c>
      <c r="AO16" t="s">
        <v>2576</v>
      </c>
      <c r="AP16" s="242">
        <f t="shared" si="2"/>
        <v>0</v>
      </c>
      <c r="AQ16" s="238">
        <f t="shared" si="3"/>
        <v>0</v>
      </c>
      <c r="AR16" s="243">
        <f t="shared" si="0"/>
        <v>0</v>
      </c>
      <c r="AS16">
        <f t="shared" si="4"/>
        <v>0</v>
      </c>
      <c r="AT16" s="244">
        <f t="shared" si="5"/>
        <v>0</v>
      </c>
      <c r="AU16" s="245">
        <f t="shared" si="6"/>
        <v>0</v>
      </c>
      <c r="AV16" s="243">
        <f t="shared" si="7"/>
        <v>0</v>
      </c>
      <c r="AW16">
        <f t="shared" si="8"/>
        <v>0</v>
      </c>
      <c r="AX16" s="243">
        <f t="shared" si="9"/>
        <v>0</v>
      </c>
      <c r="AZ16">
        <f t="shared" si="10"/>
        <v>0</v>
      </c>
    </row>
    <row r="17" spans="1:52" x14ac:dyDescent="0.35">
      <c r="A17" s="291" t="s">
        <v>0</v>
      </c>
      <c r="B17" s="291" t="s">
        <v>0</v>
      </c>
      <c r="C17" s="293">
        <v>563</v>
      </c>
      <c r="D17" s="2">
        <v>567</v>
      </c>
      <c r="E17" s="2">
        <v>590</v>
      </c>
      <c r="F17" s="2">
        <v>627</v>
      </c>
      <c r="G17" s="2">
        <v>0</v>
      </c>
      <c r="H17" s="2">
        <v>0</v>
      </c>
      <c r="I17" s="2">
        <v>0</v>
      </c>
      <c r="Y17" t="str">
        <f t="shared" ref="Y17" si="18">IF(EXACT(A16,UPPER(A16)),"Elected","Excluded")</f>
        <v>Excluded</v>
      </c>
      <c r="AM17" s="238">
        <f t="shared" si="1"/>
        <v>0</v>
      </c>
      <c r="AO17" t="s">
        <v>2590</v>
      </c>
      <c r="AP17" s="242">
        <f t="shared" si="2"/>
        <v>0</v>
      </c>
      <c r="AQ17" s="238">
        <f t="shared" si="3"/>
        <v>0</v>
      </c>
      <c r="AR17" s="243">
        <f t="shared" si="0"/>
        <v>0</v>
      </c>
      <c r="AS17">
        <f t="shared" si="4"/>
        <v>0</v>
      </c>
      <c r="AT17" s="244">
        <f t="shared" si="5"/>
        <v>0</v>
      </c>
      <c r="AU17" s="245">
        <f t="shared" si="6"/>
        <v>0</v>
      </c>
      <c r="AV17" s="243">
        <f t="shared" si="7"/>
        <v>0</v>
      </c>
      <c r="AW17">
        <f t="shared" si="8"/>
        <v>0</v>
      </c>
      <c r="AX17" s="243">
        <f t="shared" si="9"/>
        <v>0</v>
      </c>
      <c r="AZ17">
        <f t="shared" si="10"/>
        <v>0</v>
      </c>
    </row>
    <row r="18" spans="1:52" x14ac:dyDescent="0.35">
      <c r="A18" s="291" t="s">
        <v>3226</v>
      </c>
      <c r="B18" s="291" t="s">
        <v>31</v>
      </c>
      <c r="C18" s="293">
        <v>161</v>
      </c>
      <c r="D18" s="1">
        <v>4</v>
      </c>
      <c r="E18" s="1">
        <v>-165</v>
      </c>
      <c r="F18" s="1">
        <v>0</v>
      </c>
      <c r="G18" s="1">
        <v>0</v>
      </c>
      <c r="H18" s="1">
        <v>0</v>
      </c>
      <c r="I18" s="1">
        <v>0</v>
      </c>
      <c r="X18" t="str">
        <f t="shared" ref="X18" si="19">LEFT(MID(A18,FIND("(",A18)+1,LEN(A18)),FIND(")",MID(A18,FIND("(",A18)+1,LEN(A18)))-1)</f>
        <v>TIP</v>
      </c>
      <c r="Z18" t="str">
        <f>Y19</f>
        <v>Excluded</v>
      </c>
      <c r="AM18" s="238">
        <f t="shared" si="1"/>
        <v>0</v>
      </c>
      <c r="AN18" t="s">
        <v>2671</v>
      </c>
      <c r="AO18" t="s">
        <v>2582</v>
      </c>
      <c r="AP18" s="242">
        <f t="shared" si="2"/>
        <v>0</v>
      </c>
      <c r="AQ18" s="238">
        <f t="shared" si="3"/>
        <v>0</v>
      </c>
      <c r="AR18" s="243">
        <f t="shared" si="0"/>
        <v>0</v>
      </c>
      <c r="AS18">
        <f t="shared" si="4"/>
        <v>0</v>
      </c>
      <c r="AT18" s="244">
        <f t="shared" si="5"/>
        <v>0</v>
      </c>
      <c r="AU18" s="245">
        <f t="shared" si="6"/>
        <v>0</v>
      </c>
      <c r="AV18" s="243">
        <f t="shared" si="7"/>
        <v>0</v>
      </c>
      <c r="AW18">
        <f t="shared" si="8"/>
        <v>0</v>
      </c>
      <c r="AX18" s="243">
        <f t="shared" si="9"/>
        <v>0</v>
      </c>
      <c r="AZ18">
        <f t="shared" si="10"/>
        <v>0</v>
      </c>
    </row>
    <row r="19" spans="1:52" x14ac:dyDescent="0.35">
      <c r="A19" s="291" t="s">
        <v>0</v>
      </c>
      <c r="B19" s="291" t="s">
        <v>0</v>
      </c>
      <c r="C19" s="293">
        <v>161</v>
      </c>
      <c r="D19" s="2">
        <v>165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Y19" t="str">
        <f t="shared" ref="Y19" si="20">IF(EXACT(A18,UPPER(A18)),"Elected","Excluded")</f>
        <v>Excluded</v>
      </c>
      <c r="AM19" s="238">
        <f t="shared" si="1"/>
        <v>0</v>
      </c>
      <c r="AN19" t="s">
        <v>2665</v>
      </c>
      <c r="AO19" t="s">
        <v>2598</v>
      </c>
      <c r="AP19" s="242">
        <f t="shared" si="2"/>
        <v>0</v>
      </c>
      <c r="AQ19" s="238">
        <f t="shared" si="3"/>
        <v>0</v>
      </c>
      <c r="AR19" s="243">
        <f t="shared" si="0"/>
        <v>0</v>
      </c>
      <c r="AS19">
        <f t="shared" si="4"/>
        <v>0</v>
      </c>
      <c r="AT19" s="244">
        <f t="shared" si="5"/>
        <v>0</v>
      </c>
      <c r="AU19" s="245">
        <f t="shared" si="6"/>
        <v>0</v>
      </c>
      <c r="AV19" s="243">
        <f t="shared" si="7"/>
        <v>0</v>
      </c>
      <c r="AW19">
        <f t="shared" si="8"/>
        <v>0</v>
      </c>
      <c r="AX19" s="243">
        <f t="shared" si="9"/>
        <v>0</v>
      </c>
      <c r="AZ19">
        <f t="shared" si="10"/>
        <v>0</v>
      </c>
    </row>
    <row r="20" spans="1:52" x14ac:dyDescent="0.35">
      <c r="A20" s="345" t="s">
        <v>1486</v>
      </c>
      <c r="B20" s="291" t="s">
        <v>33</v>
      </c>
      <c r="C20" s="293">
        <v>593</v>
      </c>
      <c r="D20" s="1">
        <v>8</v>
      </c>
      <c r="E20" s="1">
        <v>11</v>
      </c>
      <c r="F20" s="1">
        <v>16</v>
      </c>
      <c r="G20" s="1">
        <v>172</v>
      </c>
      <c r="H20" s="1">
        <v>1</v>
      </c>
      <c r="I20" s="1">
        <v>42</v>
      </c>
      <c r="X20" t="str">
        <f t="shared" ref="X20" si="21">LEFT(MID(A20,FIND("(",A20)+1,LEN(A20)),FIND(")",MID(A20,FIND("(",A20)+1,LEN(A20)))-1)</f>
        <v>FF</v>
      </c>
      <c r="Z20" t="str">
        <f t="shared" ref="Z20" si="22">Y21</f>
        <v>Elected</v>
      </c>
      <c r="AM20" s="238">
        <f t="shared" si="1"/>
        <v>0</v>
      </c>
      <c r="AN20" t="s">
        <v>2666</v>
      </c>
      <c r="AO20" t="s">
        <v>2584</v>
      </c>
      <c r="AP20" s="242">
        <f t="shared" si="2"/>
        <v>0</v>
      </c>
      <c r="AQ20" s="238">
        <f t="shared" si="3"/>
        <v>0</v>
      </c>
      <c r="AR20" s="243">
        <f t="shared" si="0"/>
        <v>0</v>
      </c>
      <c r="AS20">
        <f t="shared" si="4"/>
        <v>0</v>
      </c>
      <c r="AT20" s="244">
        <f t="shared" si="5"/>
        <v>0</v>
      </c>
      <c r="AU20" s="245">
        <f t="shared" si="6"/>
        <v>0</v>
      </c>
      <c r="AV20" s="243">
        <f t="shared" si="7"/>
        <v>0</v>
      </c>
      <c r="AW20">
        <f t="shared" si="8"/>
        <v>0</v>
      </c>
      <c r="AX20" s="243">
        <f t="shared" si="9"/>
        <v>0</v>
      </c>
      <c r="AZ20">
        <f t="shared" si="10"/>
        <v>0</v>
      </c>
    </row>
    <row r="21" spans="1:52" x14ac:dyDescent="0.35">
      <c r="A21" s="345" t="s">
        <v>0</v>
      </c>
      <c r="B21" s="291" t="s">
        <v>0</v>
      </c>
      <c r="C21" s="293">
        <v>593</v>
      </c>
      <c r="D21" s="2">
        <v>601</v>
      </c>
      <c r="E21" s="2">
        <v>612</v>
      </c>
      <c r="F21" s="2">
        <v>628</v>
      </c>
      <c r="G21" s="2">
        <v>800</v>
      </c>
      <c r="H21" s="2">
        <v>801</v>
      </c>
      <c r="I21" s="2">
        <v>843</v>
      </c>
      <c r="Y21" t="str">
        <f t="shared" ref="Y21" si="23">IF(EXACT(A20,UPPER(A20)),"Elected","Excluded")</f>
        <v>Elected</v>
      </c>
      <c r="AM21" s="238">
        <f t="shared" si="1"/>
        <v>0</v>
      </c>
      <c r="AN21" t="s">
        <v>2667</v>
      </c>
      <c r="AO21" t="s">
        <v>2577</v>
      </c>
      <c r="AP21" s="242">
        <f t="shared" si="2"/>
        <v>0</v>
      </c>
      <c r="AQ21" s="238">
        <f t="shared" si="3"/>
        <v>0</v>
      </c>
      <c r="AR21" s="243">
        <f t="shared" si="0"/>
        <v>0</v>
      </c>
      <c r="AS21">
        <f t="shared" si="4"/>
        <v>0</v>
      </c>
      <c r="AT21" s="244">
        <f t="shared" si="5"/>
        <v>0</v>
      </c>
      <c r="AU21" s="245">
        <f t="shared" si="6"/>
        <v>0</v>
      </c>
      <c r="AV21" s="243">
        <f t="shared" si="7"/>
        <v>0</v>
      </c>
      <c r="AW21">
        <f t="shared" si="8"/>
        <v>0</v>
      </c>
      <c r="AX21" s="243">
        <f t="shared" si="9"/>
        <v>0</v>
      </c>
      <c r="AZ21">
        <f t="shared" si="10"/>
        <v>0</v>
      </c>
    </row>
    <row r="22" spans="1:52" x14ac:dyDescent="0.35">
      <c r="A22" s="291" t="s">
        <v>3227</v>
      </c>
      <c r="B22" s="291" t="s">
        <v>33</v>
      </c>
      <c r="C22" s="293">
        <v>538</v>
      </c>
      <c r="D22" s="1">
        <v>65</v>
      </c>
      <c r="E22" s="1">
        <v>12</v>
      </c>
      <c r="F22" s="1">
        <v>39</v>
      </c>
      <c r="G22" s="1">
        <v>39</v>
      </c>
      <c r="H22" s="1">
        <v>3</v>
      </c>
      <c r="I22" s="1">
        <v>52</v>
      </c>
      <c r="X22" t="str">
        <f t="shared" ref="X22" si="24">LEFT(MID(A22,FIND("(",A22)+1,LEN(A22)),FIND(")",MID(A22,FIND("(",A22)+1,LEN(A22)))-1)</f>
        <v>FG</v>
      </c>
      <c r="Z22" t="str">
        <f t="shared" ref="Z22" si="25">Y23</f>
        <v>Excluded</v>
      </c>
      <c r="AM22" s="238">
        <f t="shared" si="1"/>
        <v>0</v>
      </c>
      <c r="AN22" t="s">
        <v>2670</v>
      </c>
      <c r="AO22" t="s">
        <v>2578</v>
      </c>
      <c r="AP22" s="242">
        <f t="shared" si="2"/>
        <v>0</v>
      </c>
      <c r="AQ22" s="238">
        <f t="shared" si="3"/>
        <v>0</v>
      </c>
      <c r="AR22" s="243">
        <f t="shared" si="0"/>
        <v>0</v>
      </c>
      <c r="AS22">
        <f t="shared" si="4"/>
        <v>0</v>
      </c>
      <c r="AT22" s="244">
        <f t="shared" si="5"/>
        <v>0</v>
      </c>
      <c r="AU22" s="245">
        <f t="shared" si="6"/>
        <v>0</v>
      </c>
      <c r="AV22" s="243">
        <f t="shared" si="7"/>
        <v>0</v>
      </c>
      <c r="AW22">
        <f t="shared" si="8"/>
        <v>0</v>
      </c>
      <c r="AX22" s="243">
        <f t="shared" si="9"/>
        <v>0</v>
      </c>
      <c r="AZ22">
        <f t="shared" si="10"/>
        <v>0</v>
      </c>
    </row>
    <row r="23" spans="1:52" x14ac:dyDescent="0.35">
      <c r="A23" s="291" t="s">
        <v>0</v>
      </c>
      <c r="B23" s="291" t="s">
        <v>0</v>
      </c>
      <c r="C23" s="293">
        <v>538</v>
      </c>
      <c r="D23" s="2">
        <v>603</v>
      </c>
      <c r="E23" s="2">
        <v>615</v>
      </c>
      <c r="F23" s="2">
        <v>654</v>
      </c>
      <c r="G23" s="2">
        <v>693</v>
      </c>
      <c r="H23" s="2">
        <v>696</v>
      </c>
      <c r="I23" s="2">
        <v>748</v>
      </c>
      <c r="Y23" t="str">
        <f t="shared" ref="Y23" si="26">IF(EXACT(A22,UPPER(A22)),"Elected","Excluded")</f>
        <v>Excluded</v>
      </c>
      <c r="AM23" s="238">
        <f t="shared" si="1"/>
        <v>0</v>
      </c>
      <c r="AO23" t="s">
        <v>2581</v>
      </c>
      <c r="AP23" s="242">
        <f t="shared" si="2"/>
        <v>0</v>
      </c>
      <c r="AQ23" s="238">
        <f t="shared" si="3"/>
        <v>0</v>
      </c>
      <c r="AR23" s="243">
        <f t="shared" si="0"/>
        <v>0</v>
      </c>
      <c r="AS23">
        <f t="shared" si="4"/>
        <v>0</v>
      </c>
      <c r="AT23" s="244">
        <f t="shared" si="5"/>
        <v>0</v>
      </c>
      <c r="AU23" s="245">
        <f t="shared" si="6"/>
        <v>0</v>
      </c>
      <c r="AV23" s="243">
        <f t="shared" si="7"/>
        <v>0</v>
      </c>
      <c r="AW23">
        <f t="shared" si="8"/>
        <v>0</v>
      </c>
      <c r="AX23" s="243">
        <f t="shared" si="9"/>
        <v>0</v>
      </c>
      <c r="AZ23">
        <f t="shared" si="10"/>
        <v>0</v>
      </c>
    </row>
    <row r="24" spans="1:52" x14ac:dyDescent="0.35">
      <c r="A24" s="345" t="s">
        <v>1487</v>
      </c>
      <c r="B24" s="291" t="s">
        <v>33</v>
      </c>
      <c r="C24" s="293">
        <v>714</v>
      </c>
      <c r="D24" s="1">
        <v>29</v>
      </c>
      <c r="E24" s="1">
        <v>10</v>
      </c>
      <c r="F24" s="1">
        <v>155</v>
      </c>
      <c r="G24" s="1">
        <v>19</v>
      </c>
      <c r="H24" s="1">
        <v>1</v>
      </c>
      <c r="I24" s="1">
        <v>42</v>
      </c>
      <c r="X24" t="str">
        <f t="shared" ref="X24" si="27">LEFT(MID(A24,FIND("(",A24)+1,LEN(A24)),FIND(")",MID(A24,FIND("(",A24)+1,LEN(A24)))-1)</f>
        <v>FF</v>
      </c>
      <c r="Z24" t="str">
        <f t="shared" ref="Z24" si="28">Y25</f>
        <v>Elected</v>
      </c>
      <c r="AM24" s="238">
        <f t="shared" si="1"/>
        <v>0</v>
      </c>
      <c r="AN24" t="s">
        <v>3077</v>
      </c>
      <c r="AO24" t="s">
        <v>2579</v>
      </c>
      <c r="AP24" s="242">
        <f t="shared" si="2"/>
        <v>0</v>
      </c>
      <c r="AQ24" s="238">
        <f t="shared" si="3"/>
        <v>0</v>
      </c>
      <c r="AR24" s="243">
        <f t="shared" si="0"/>
        <v>0</v>
      </c>
      <c r="AS24">
        <f t="shared" si="4"/>
        <v>0</v>
      </c>
      <c r="AT24" s="244">
        <f t="shared" si="5"/>
        <v>0</v>
      </c>
      <c r="AU24" s="245">
        <f t="shared" si="6"/>
        <v>0</v>
      </c>
      <c r="AV24" s="243">
        <f t="shared" si="7"/>
        <v>0</v>
      </c>
      <c r="AW24">
        <f t="shared" si="8"/>
        <v>0</v>
      </c>
      <c r="AX24" s="243">
        <f t="shared" si="9"/>
        <v>0</v>
      </c>
      <c r="AZ24">
        <f t="shared" si="10"/>
        <v>0</v>
      </c>
    </row>
    <row r="25" spans="1:52" x14ac:dyDescent="0.35">
      <c r="A25" s="345" t="s">
        <v>0</v>
      </c>
      <c r="B25" s="291" t="s">
        <v>0</v>
      </c>
      <c r="C25" s="293">
        <v>714</v>
      </c>
      <c r="D25" s="2">
        <v>743</v>
      </c>
      <c r="E25" s="2">
        <v>753</v>
      </c>
      <c r="F25" s="2">
        <v>908</v>
      </c>
      <c r="G25" s="2">
        <v>927</v>
      </c>
      <c r="H25" s="2">
        <v>928</v>
      </c>
      <c r="I25" s="2">
        <v>970</v>
      </c>
      <c r="Y25" t="str">
        <f t="shared" ref="Y25" si="29">IF(EXACT(A24,UPPER(A24)),"Elected","Excluded")</f>
        <v>Elected</v>
      </c>
      <c r="AM25" s="238">
        <f t="shared" si="1"/>
        <v>0</v>
      </c>
      <c r="AN25" t="s">
        <v>2690</v>
      </c>
      <c r="AO25" t="s">
        <v>2585</v>
      </c>
      <c r="AP25" s="242">
        <f t="shared" si="2"/>
        <v>0</v>
      </c>
      <c r="AQ25" s="238">
        <f t="shared" si="3"/>
        <v>0</v>
      </c>
      <c r="AR25" s="243">
        <f t="shared" si="0"/>
        <v>0</v>
      </c>
      <c r="AS25">
        <f t="shared" si="4"/>
        <v>0</v>
      </c>
      <c r="AT25" s="244">
        <f t="shared" si="5"/>
        <v>0</v>
      </c>
      <c r="AU25" s="245">
        <f t="shared" si="6"/>
        <v>0</v>
      </c>
      <c r="AV25" s="243">
        <f t="shared" si="7"/>
        <v>0</v>
      </c>
      <c r="AW25">
        <f t="shared" si="8"/>
        <v>0</v>
      </c>
      <c r="AX25" s="243">
        <f t="shared" si="9"/>
        <v>0</v>
      </c>
      <c r="AZ25">
        <f t="shared" si="10"/>
        <v>0</v>
      </c>
    </row>
    <row r="26" spans="1:52" x14ac:dyDescent="0.35">
      <c r="A26" s="291" t="s">
        <v>3229</v>
      </c>
      <c r="B26" s="291" t="s">
        <v>31</v>
      </c>
      <c r="C26" s="293">
        <v>80</v>
      </c>
      <c r="D26" s="1">
        <v>2</v>
      </c>
      <c r="E26" s="1">
        <v>-82</v>
      </c>
      <c r="F26" s="1">
        <v>0</v>
      </c>
      <c r="G26" s="1">
        <v>0</v>
      </c>
      <c r="H26" s="1">
        <v>0</v>
      </c>
      <c r="I26" s="1">
        <v>0</v>
      </c>
      <c r="X26" t="str">
        <f t="shared" ref="X26" si="30">LEFT(MID(A26,FIND("(",A26)+1,LEN(A26)),FIND(")",MID(A26,FIND("(",A26)+1,LEN(A26)))-1)</f>
        <v>NON-P</v>
      </c>
      <c r="Z26" t="str">
        <f t="shared" ref="Z26" si="31">Y27</f>
        <v>Excluded</v>
      </c>
      <c r="AA26" t="s">
        <v>2860</v>
      </c>
      <c r="AM26" s="238">
        <f t="shared" si="1"/>
        <v>0</v>
      </c>
      <c r="AO26" t="s">
        <v>2591</v>
      </c>
      <c r="AP26" s="242">
        <f t="shared" si="2"/>
        <v>0</v>
      </c>
      <c r="AQ26" s="238">
        <f t="shared" si="3"/>
        <v>0</v>
      </c>
      <c r="AR26" s="243">
        <f t="shared" si="0"/>
        <v>0</v>
      </c>
      <c r="AS26">
        <f t="shared" si="4"/>
        <v>0</v>
      </c>
      <c r="AT26" s="244">
        <f t="shared" si="5"/>
        <v>0</v>
      </c>
      <c r="AU26" s="245">
        <f t="shared" si="6"/>
        <v>0</v>
      </c>
      <c r="AV26" s="243">
        <f t="shared" si="7"/>
        <v>0</v>
      </c>
      <c r="AW26">
        <f t="shared" si="8"/>
        <v>0</v>
      </c>
      <c r="AX26" s="243">
        <f t="shared" si="9"/>
        <v>0</v>
      </c>
      <c r="AZ26">
        <f t="shared" si="10"/>
        <v>0</v>
      </c>
    </row>
    <row r="27" spans="1:52" x14ac:dyDescent="0.35">
      <c r="A27" s="291" t="s">
        <v>0</v>
      </c>
      <c r="B27" s="291" t="s">
        <v>0</v>
      </c>
      <c r="C27" s="293">
        <v>80</v>
      </c>
      <c r="D27" s="2">
        <v>82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Y27" t="str">
        <f t="shared" ref="Y27" si="32">IF(EXACT(A26,UPPER(A26)),"Elected","Excluded")</f>
        <v>Excluded</v>
      </c>
      <c r="AM27" s="238">
        <f t="shared" si="1"/>
        <v>284</v>
      </c>
      <c r="AN27" t="s">
        <v>2664</v>
      </c>
      <c r="AO27" t="s">
        <v>2586</v>
      </c>
      <c r="AP27" s="242">
        <f t="shared" si="2"/>
        <v>2</v>
      </c>
      <c r="AQ27" s="238">
        <f t="shared" si="3"/>
        <v>1</v>
      </c>
      <c r="AR27" s="243">
        <f t="shared" si="0"/>
        <v>0.5</v>
      </c>
      <c r="AS27">
        <f t="shared" si="4"/>
        <v>0</v>
      </c>
      <c r="AT27" s="244">
        <f t="shared" si="5"/>
        <v>0</v>
      </c>
      <c r="AU27" s="245">
        <f t="shared" si="6"/>
        <v>1</v>
      </c>
      <c r="AV27" s="243">
        <f t="shared" si="7"/>
        <v>0.5</v>
      </c>
      <c r="AW27">
        <f t="shared" si="8"/>
        <v>0</v>
      </c>
      <c r="AX27" s="243">
        <f t="shared" si="9"/>
        <v>0</v>
      </c>
      <c r="AZ27">
        <f t="shared" si="10"/>
        <v>0</v>
      </c>
    </row>
    <row r="28" spans="1:52" x14ac:dyDescent="0.35">
      <c r="A28" s="291" t="s">
        <v>3228</v>
      </c>
      <c r="B28" s="291" t="s">
        <v>33</v>
      </c>
      <c r="C28" s="293">
        <v>562</v>
      </c>
      <c r="D28" s="1">
        <v>36</v>
      </c>
      <c r="E28" s="1">
        <v>40</v>
      </c>
      <c r="F28" s="1">
        <v>40</v>
      </c>
      <c r="G28" s="1">
        <v>17</v>
      </c>
      <c r="H28" s="1">
        <v>0</v>
      </c>
      <c r="I28" s="1">
        <v>-695</v>
      </c>
      <c r="X28" t="str">
        <f t="shared" ref="X28" si="33">LEFT(MID(A28,FIND("(",A28)+1,LEN(A28)),FIND(")",MID(A28,FIND("(",A28)+1,LEN(A28)))-1)</f>
        <v>SF</v>
      </c>
      <c r="Z28" t="str">
        <f t="shared" ref="Z28" si="34">Y29</f>
        <v>Excluded</v>
      </c>
      <c r="AM28" s="238">
        <f t="shared" si="1"/>
        <v>0</v>
      </c>
      <c r="AN28" t="s">
        <v>2669</v>
      </c>
      <c r="AO28" t="s">
        <v>2587</v>
      </c>
      <c r="AP28" s="242">
        <f>AQ28+AU28</f>
        <v>0</v>
      </c>
      <c r="AQ28" s="238">
        <f t="shared" si="3"/>
        <v>0</v>
      </c>
      <c r="AR28" s="243">
        <f t="shared" si="0"/>
        <v>0</v>
      </c>
      <c r="AS28">
        <f t="shared" si="4"/>
        <v>0</v>
      </c>
      <c r="AT28" s="244">
        <f t="shared" si="5"/>
        <v>0</v>
      </c>
      <c r="AU28" s="245">
        <f t="shared" si="6"/>
        <v>0</v>
      </c>
      <c r="AV28" s="243">
        <f t="shared" si="7"/>
        <v>0</v>
      </c>
      <c r="AW28">
        <f t="shared" si="8"/>
        <v>0</v>
      </c>
      <c r="AX28" s="243">
        <f t="shared" si="9"/>
        <v>0</v>
      </c>
      <c r="AZ28">
        <f t="shared" si="10"/>
        <v>0</v>
      </c>
    </row>
    <row r="29" spans="1:52" x14ac:dyDescent="0.35">
      <c r="A29" s="291" t="s">
        <v>0</v>
      </c>
      <c r="B29" s="291" t="s">
        <v>0</v>
      </c>
      <c r="C29" s="293">
        <v>562</v>
      </c>
      <c r="D29" s="2">
        <v>598</v>
      </c>
      <c r="E29" s="2">
        <v>638</v>
      </c>
      <c r="F29" s="2">
        <v>678</v>
      </c>
      <c r="G29" s="2">
        <v>695</v>
      </c>
      <c r="H29" s="2">
        <v>695</v>
      </c>
      <c r="I29" s="2">
        <v>0</v>
      </c>
      <c r="Y29" t="str">
        <f t="shared" ref="Y29" si="35">IF(EXACT(A28,UPPER(A28)),"Elected","Excluded")</f>
        <v>Excluded</v>
      </c>
      <c r="AM29" s="238">
        <f t="shared" si="1"/>
        <v>0</v>
      </c>
      <c r="AN29" t="s">
        <v>2931</v>
      </c>
      <c r="AO29" t="s">
        <v>2580</v>
      </c>
      <c r="AP29" s="242">
        <f t="shared" ref="AP29:AP34" si="36">AQ29+AU29</f>
        <v>0</v>
      </c>
      <c r="AQ29" s="238">
        <f t="shared" si="3"/>
        <v>0</v>
      </c>
      <c r="AR29" s="243">
        <f t="shared" si="0"/>
        <v>0</v>
      </c>
      <c r="AS29">
        <f t="shared" si="4"/>
        <v>0</v>
      </c>
      <c r="AT29" s="244">
        <f t="shared" si="5"/>
        <v>0</v>
      </c>
      <c r="AU29" s="245">
        <f t="shared" si="6"/>
        <v>0</v>
      </c>
      <c r="AV29" s="243">
        <f t="shared" si="7"/>
        <v>0</v>
      </c>
      <c r="AW29">
        <f t="shared" si="8"/>
        <v>0</v>
      </c>
      <c r="AX29" s="243">
        <f t="shared" si="9"/>
        <v>0</v>
      </c>
      <c r="AZ29">
        <f t="shared" si="10"/>
        <v>0</v>
      </c>
    </row>
    <row r="30" spans="1:52" x14ac:dyDescent="0.35">
      <c r="A30" s="345" t="s">
        <v>1488</v>
      </c>
      <c r="B30" s="291" t="s">
        <v>33</v>
      </c>
      <c r="C30" s="293">
        <v>1300</v>
      </c>
      <c r="D30" s="1">
        <v>-297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X30" t="str">
        <f t="shared" ref="X30" si="37">LEFT(MID(A30,FIND("(",A30)+1,LEN(A30)),FIND(")",MID(A30,FIND("(",A30)+1,LEN(A30)))-1)</f>
        <v>FG</v>
      </c>
      <c r="Z30" t="str">
        <f t="shared" ref="Z30" si="38">Y31</f>
        <v>Elected</v>
      </c>
      <c r="AM30" s="238">
        <f t="shared" si="1"/>
        <v>0</v>
      </c>
      <c r="AO30" t="s">
        <v>2592</v>
      </c>
      <c r="AP30" s="242">
        <f t="shared" si="36"/>
        <v>0</v>
      </c>
      <c r="AQ30" s="238">
        <f t="shared" si="3"/>
        <v>0</v>
      </c>
      <c r="AR30" s="243">
        <f t="shared" si="0"/>
        <v>0</v>
      </c>
      <c r="AS30">
        <f t="shared" si="4"/>
        <v>0</v>
      </c>
      <c r="AT30" s="244">
        <f t="shared" si="5"/>
        <v>0</v>
      </c>
      <c r="AU30" s="245">
        <f t="shared" si="6"/>
        <v>0</v>
      </c>
      <c r="AV30" s="243">
        <f t="shared" si="7"/>
        <v>0</v>
      </c>
      <c r="AW30">
        <f t="shared" si="8"/>
        <v>0</v>
      </c>
      <c r="AX30" s="243">
        <f t="shared" si="9"/>
        <v>0</v>
      </c>
      <c r="AZ30">
        <f t="shared" si="10"/>
        <v>0</v>
      </c>
    </row>
    <row r="31" spans="1:52" x14ac:dyDescent="0.35">
      <c r="A31" s="345" t="s">
        <v>0</v>
      </c>
      <c r="B31" s="291" t="s">
        <v>0</v>
      </c>
      <c r="C31" s="293">
        <v>1300</v>
      </c>
      <c r="D31" s="2">
        <v>1003</v>
      </c>
      <c r="E31" s="2">
        <v>1003</v>
      </c>
      <c r="F31" s="2">
        <v>1003</v>
      </c>
      <c r="G31" s="2">
        <v>1003</v>
      </c>
      <c r="H31" s="2">
        <v>1003</v>
      </c>
      <c r="I31" s="2">
        <v>1003</v>
      </c>
      <c r="Y31" t="str">
        <f t="shared" ref="Y31" si="39">IF(EXACT(A30,UPPER(A30)),"Elected","Excluded")</f>
        <v>Elected</v>
      </c>
      <c r="AM31" s="238">
        <f t="shared" si="1"/>
        <v>0</v>
      </c>
      <c r="AN31" t="s">
        <v>2809</v>
      </c>
      <c r="AO31" t="s">
        <v>2597</v>
      </c>
      <c r="AP31" s="242">
        <f t="shared" si="36"/>
        <v>0</v>
      </c>
      <c r="AQ31" s="238">
        <f t="shared" si="3"/>
        <v>0</v>
      </c>
      <c r="AR31" s="243">
        <f t="shared" si="0"/>
        <v>0</v>
      </c>
      <c r="AS31">
        <f t="shared" si="4"/>
        <v>0</v>
      </c>
      <c r="AT31" s="244">
        <f t="shared" si="5"/>
        <v>0</v>
      </c>
      <c r="AU31" s="245">
        <f t="shared" si="6"/>
        <v>0</v>
      </c>
      <c r="AV31" s="243">
        <f t="shared" si="7"/>
        <v>0</v>
      </c>
      <c r="AW31">
        <f t="shared" si="8"/>
        <v>0</v>
      </c>
      <c r="AX31" s="243">
        <f t="shared" si="9"/>
        <v>0</v>
      </c>
      <c r="AZ31">
        <f t="shared" si="10"/>
        <v>0</v>
      </c>
    </row>
    <row r="32" spans="1:52" x14ac:dyDescent="0.35">
      <c r="A32" s="345" t="s">
        <v>1489</v>
      </c>
      <c r="B32" s="291" t="s">
        <v>33</v>
      </c>
      <c r="C32" s="293">
        <v>581</v>
      </c>
      <c r="D32" s="1">
        <v>48</v>
      </c>
      <c r="E32" s="1">
        <v>8</v>
      </c>
      <c r="F32" s="1">
        <v>27</v>
      </c>
      <c r="G32" s="1">
        <v>98</v>
      </c>
      <c r="H32" s="1">
        <v>1</v>
      </c>
      <c r="I32" s="1">
        <v>80</v>
      </c>
      <c r="X32" t="str">
        <f t="shared" ref="X32" si="40">LEFT(MID(A32,FIND("(",A32)+1,LEN(A32)),FIND(")",MID(A32,FIND("(",A32)+1,LEN(A32)))-1)</f>
        <v>FG</v>
      </c>
      <c r="Z32" t="str">
        <f t="shared" ref="Z32" si="41">Y33</f>
        <v>Elected</v>
      </c>
      <c r="AM32" s="238">
        <f t="shared" si="1"/>
        <v>0</v>
      </c>
      <c r="AN32" t="s">
        <v>2668</v>
      </c>
      <c r="AO32" t="s">
        <v>2588</v>
      </c>
      <c r="AP32" s="242">
        <f t="shared" si="36"/>
        <v>0</v>
      </c>
      <c r="AQ32" s="238">
        <f t="shared" si="3"/>
        <v>0</v>
      </c>
      <c r="AR32" s="243">
        <f t="shared" si="0"/>
        <v>0</v>
      </c>
      <c r="AS32">
        <f t="shared" si="4"/>
        <v>0</v>
      </c>
      <c r="AT32" s="244">
        <f t="shared" si="5"/>
        <v>0</v>
      </c>
      <c r="AU32" s="245">
        <f t="shared" si="6"/>
        <v>0</v>
      </c>
      <c r="AV32" s="243">
        <f t="shared" si="7"/>
        <v>0</v>
      </c>
      <c r="AW32">
        <f t="shared" si="8"/>
        <v>0</v>
      </c>
      <c r="AX32" s="243">
        <f t="shared" si="9"/>
        <v>0</v>
      </c>
      <c r="AZ32">
        <f t="shared" si="10"/>
        <v>0</v>
      </c>
    </row>
    <row r="33" spans="1:52" x14ac:dyDescent="0.35">
      <c r="A33" s="345" t="s">
        <v>0</v>
      </c>
      <c r="B33" s="291" t="s">
        <v>0</v>
      </c>
      <c r="C33" s="293">
        <v>581</v>
      </c>
      <c r="D33" s="2">
        <v>629</v>
      </c>
      <c r="E33" s="2">
        <v>637</v>
      </c>
      <c r="F33" s="2">
        <v>664</v>
      </c>
      <c r="G33" s="2">
        <v>762</v>
      </c>
      <c r="H33" s="2">
        <v>763</v>
      </c>
      <c r="I33" s="2">
        <v>843</v>
      </c>
      <c r="Y33" t="str">
        <f t="shared" ref="Y33" si="42">IF(EXACT(A32,UPPER(A32)),"Elected","Excluded")</f>
        <v>Elected</v>
      </c>
      <c r="AM33" s="238">
        <f t="shared" si="1"/>
        <v>0</v>
      </c>
      <c r="AN33" t="s">
        <v>2692</v>
      </c>
      <c r="AO33" t="s">
        <v>2589</v>
      </c>
      <c r="AP33" s="242">
        <f t="shared" si="36"/>
        <v>0</v>
      </c>
      <c r="AQ33" s="238">
        <f t="shared" si="3"/>
        <v>0</v>
      </c>
      <c r="AR33" s="243">
        <f t="shared" si="0"/>
        <v>0</v>
      </c>
      <c r="AS33">
        <f t="shared" si="4"/>
        <v>0</v>
      </c>
      <c r="AT33" s="244">
        <f t="shared" si="5"/>
        <v>0</v>
      </c>
      <c r="AU33" s="245">
        <f t="shared" si="6"/>
        <v>0</v>
      </c>
      <c r="AV33" s="243">
        <f t="shared" si="7"/>
        <v>0</v>
      </c>
      <c r="AW33">
        <f t="shared" si="8"/>
        <v>0</v>
      </c>
      <c r="AX33" s="243">
        <f t="shared" si="9"/>
        <v>0</v>
      </c>
      <c r="AZ33">
        <f t="shared" si="10"/>
        <v>0</v>
      </c>
    </row>
    <row r="34" spans="1:52" x14ac:dyDescent="0.35">
      <c r="A34" s="291" t="s">
        <v>47</v>
      </c>
      <c r="B34" s="291" t="s">
        <v>0</v>
      </c>
      <c r="C34" s="292">
        <v>0</v>
      </c>
      <c r="D34" s="1">
        <f>(D10+D12+D14+D16+D18+D20+D22+D24+D26+D28+D30+D32)*(-1)</f>
        <v>0</v>
      </c>
      <c r="E34" s="1">
        <f t="shared" ref="E34:I34" si="43">(E10+E12+E14+E16+E18+E20+E22+E24+E26+E28+E30+E32)*(-1)</f>
        <v>48</v>
      </c>
      <c r="F34" s="1">
        <f t="shared" si="43"/>
        <v>71</v>
      </c>
      <c r="G34" s="1">
        <f t="shared" si="43"/>
        <v>78</v>
      </c>
      <c r="H34" s="1">
        <f t="shared" si="43"/>
        <v>0</v>
      </c>
      <c r="I34" s="1">
        <f t="shared" si="43"/>
        <v>319</v>
      </c>
      <c r="AM34" s="238">
        <f t="shared" si="1"/>
        <v>3820</v>
      </c>
      <c r="AN34" t="s">
        <v>2672</v>
      </c>
      <c r="AO34" t="s">
        <v>2530</v>
      </c>
      <c r="AP34" s="242">
        <f t="shared" si="36"/>
        <v>12</v>
      </c>
      <c r="AQ34" s="238">
        <f t="shared" si="3"/>
        <v>4</v>
      </c>
      <c r="AR34" s="243">
        <f t="shared" si="0"/>
        <v>0.33333333333333331</v>
      </c>
      <c r="AS34">
        <f t="shared" si="4"/>
        <v>0</v>
      </c>
      <c r="AT34" s="244">
        <f t="shared" si="5"/>
        <v>0</v>
      </c>
      <c r="AU34" s="245">
        <f t="shared" si="6"/>
        <v>8</v>
      </c>
      <c r="AV34" s="243">
        <f t="shared" si="7"/>
        <v>0.66666666666666663</v>
      </c>
      <c r="AW34">
        <f t="shared" si="8"/>
        <v>2</v>
      </c>
      <c r="AX34" s="243">
        <f t="shared" si="9"/>
        <v>0.16666666666666666</v>
      </c>
      <c r="AZ34">
        <f t="shared" si="10"/>
        <v>2</v>
      </c>
    </row>
    <row r="35" spans="1:52" x14ac:dyDescent="0.35">
      <c r="A35" s="291" t="s">
        <v>0</v>
      </c>
      <c r="B35" s="291" t="s">
        <v>0</v>
      </c>
      <c r="C35" s="293">
        <v>0</v>
      </c>
      <c r="D35" s="2">
        <v>0</v>
      </c>
      <c r="E35" s="2">
        <v>48</v>
      </c>
      <c r="F35" s="2">
        <v>119</v>
      </c>
      <c r="G35" s="2">
        <v>197</v>
      </c>
      <c r="H35" s="2">
        <v>197</v>
      </c>
      <c r="I35" s="2">
        <v>516</v>
      </c>
      <c r="AM35" s="238">
        <f>SUM(AM8:AM34)</f>
        <v>20949</v>
      </c>
      <c r="AN35" s="238"/>
      <c r="AP35" s="242">
        <f>SUM(AP8:AP34)</f>
        <v>39</v>
      </c>
      <c r="AQ35" s="238">
        <f>SUM(AQ8:AQ34)</f>
        <v>10</v>
      </c>
      <c r="AS35">
        <f>SUM(AS8:AS34)</f>
        <v>2</v>
      </c>
      <c r="AU35" s="245">
        <f>SUM(AU8:AU34)</f>
        <v>29</v>
      </c>
      <c r="AW35">
        <f>SUM(AW8:AW34)</f>
        <v>16</v>
      </c>
      <c r="AZ35">
        <f t="shared" si="10"/>
        <v>18</v>
      </c>
    </row>
    <row r="36" spans="1:52" ht="15" thickBot="1" x14ac:dyDescent="0.4">
      <c r="A36" t="s">
        <v>48</v>
      </c>
      <c r="B36" t="s">
        <v>0</v>
      </c>
      <c r="C36" s="2">
        <v>7019</v>
      </c>
      <c r="D36" s="2">
        <v>7019</v>
      </c>
      <c r="E36" s="2">
        <v>7019</v>
      </c>
      <c r="F36" s="2">
        <v>7019</v>
      </c>
      <c r="G36" s="2">
        <v>7019</v>
      </c>
      <c r="H36" s="2">
        <v>7019</v>
      </c>
      <c r="I36" s="2">
        <v>7019</v>
      </c>
    </row>
    <row r="37" spans="1:52" x14ac:dyDescent="0.35">
      <c r="AO37" s="246" t="s">
        <v>2673</v>
      </c>
      <c r="AP37" s="247"/>
      <c r="AQ37" s="248">
        <f>AQ35+AU35</f>
        <v>39</v>
      </c>
      <c r="AR37" s="247" t="s">
        <v>2674</v>
      </c>
      <c r="AS37" s="249"/>
      <c r="AT37" s="249"/>
      <c r="AU37" s="246" t="s">
        <v>2675</v>
      </c>
      <c r="AV37" s="247" t="s">
        <v>2676</v>
      </c>
      <c r="AW37" s="250">
        <f>AW35</f>
        <v>16</v>
      </c>
    </row>
    <row r="38" spans="1:52" ht="15" thickBot="1" x14ac:dyDescent="0.4">
      <c r="AO38" s="251" t="s">
        <v>2677</v>
      </c>
      <c r="AP38" s="252" t="e">
        <f>LEFT(MID(#REF!,FIND("(",#REF!)+1,LEN(#REF!)),FIND(")",MID(#REF!,FIND("(",#REF!)+1,LEN(#REF!)))-1)</f>
        <v>#REF!</v>
      </c>
      <c r="AQ38" s="252">
        <f>BW8</f>
        <v>0</v>
      </c>
      <c r="AR38" s="252" t="s">
        <v>2678</v>
      </c>
      <c r="AS38" s="253"/>
      <c r="AT38" s="253"/>
      <c r="AU38" s="254"/>
      <c r="AV38" s="241" t="s">
        <v>2679</v>
      </c>
      <c r="AW38" s="255">
        <f>AS35</f>
        <v>2</v>
      </c>
    </row>
    <row r="39" spans="1:52" ht="15" thickBot="1" x14ac:dyDescent="0.4">
      <c r="AU39" s="251"/>
      <c r="AV39" s="252" t="s">
        <v>2680</v>
      </c>
      <c r="AW39" s="256">
        <f>SUM(AW37:AW38)</f>
        <v>18</v>
      </c>
    </row>
    <row r="40" spans="1:52" x14ac:dyDescent="0.35">
      <c r="A40" t="s">
        <v>0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</row>
    <row r="41" spans="1:52" x14ac:dyDescent="0.35">
      <c r="A41" t="s">
        <v>0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</row>
    <row r="42" spans="1:52" x14ac:dyDescent="0.35">
      <c r="A42" t="s">
        <v>0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</row>
    <row r="43" spans="1:52" x14ac:dyDescent="0.35">
      <c r="A43" t="s">
        <v>0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</row>
    <row r="44" spans="1:52" x14ac:dyDescent="0.35">
      <c r="A44" t="s">
        <v>0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</row>
    <row r="45" spans="1:52" x14ac:dyDescent="0.35">
      <c r="A45" t="s">
        <v>0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</row>
    <row r="46" spans="1:52" x14ac:dyDescent="0.35">
      <c r="A46" t="s">
        <v>0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</row>
    <row r="47" spans="1:52" x14ac:dyDescent="0.35">
      <c r="A47" s="291" t="s">
        <v>131</v>
      </c>
      <c r="B47" s="291" t="s">
        <v>2</v>
      </c>
      <c r="C47" s="291" t="s">
        <v>3</v>
      </c>
      <c r="D47" t="s">
        <v>4</v>
      </c>
      <c r="E47" t="s">
        <v>5</v>
      </c>
      <c r="F47" t="s">
        <v>6</v>
      </c>
      <c r="G47" t="s">
        <v>7</v>
      </c>
      <c r="H47" t="s">
        <v>8</v>
      </c>
      <c r="I47" t="s">
        <v>9</v>
      </c>
    </row>
    <row r="48" spans="1:52" x14ac:dyDescent="0.35">
      <c r="A48" s="291" t="s">
        <v>0</v>
      </c>
      <c r="B48" s="291" t="s">
        <v>0</v>
      </c>
      <c r="C48" s="291" t="s">
        <v>17</v>
      </c>
      <c r="D48" t="s">
        <v>1490</v>
      </c>
      <c r="E48" t="s">
        <v>1491</v>
      </c>
      <c r="F48" t="s">
        <v>1492</v>
      </c>
      <c r="G48" t="s">
        <v>1493</v>
      </c>
      <c r="H48" t="s">
        <v>1494</v>
      </c>
      <c r="I48" t="s">
        <v>1495</v>
      </c>
      <c r="AB48" t="s">
        <v>2526</v>
      </c>
      <c r="AC48" t="s">
        <v>2525</v>
      </c>
      <c r="AD48" t="s">
        <v>2524</v>
      </c>
      <c r="AE48" t="s">
        <v>2523</v>
      </c>
      <c r="AF48" t="s">
        <v>759</v>
      </c>
      <c r="AG48" t="s">
        <v>2522</v>
      </c>
      <c r="AH48" t="s">
        <v>2521</v>
      </c>
      <c r="AI48" t="s">
        <v>2520</v>
      </c>
      <c r="AJ48" t="s">
        <v>2519</v>
      </c>
      <c r="AK48" t="s">
        <v>2518</v>
      </c>
    </row>
    <row r="49" spans="1:37" x14ac:dyDescent="0.35">
      <c r="A49" s="291" t="s">
        <v>3230</v>
      </c>
      <c r="B49" s="291" t="s">
        <v>33</v>
      </c>
      <c r="C49" s="293">
        <v>1211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-26</v>
      </c>
      <c r="X49" t="str">
        <f>LEFT(MID(A49,FIND("(",A49)+1,LEN(A49)),FIND(")",MID(A49,FIND("(",A49)+1,LEN(A49)))-1)</f>
        <v>FG</v>
      </c>
      <c r="Z49" t="str">
        <f>Y50</f>
        <v>Excluded</v>
      </c>
      <c r="AB49">
        <v>5</v>
      </c>
      <c r="AC49" s="238">
        <v>10955</v>
      </c>
      <c r="AD49" s="238">
        <f>AH49+AF49</f>
        <v>7162</v>
      </c>
      <c r="AE49" s="227">
        <f>SUM(AD49/AC49*100)</f>
        <v>65.376540392514841</v>
      </c>
      <c r="AF49">
        <v>57</v>
      </c>
      <c r="AG49" s="227">
        <f>SUM(AF49/AC49*100)</f>
        <v>0.52031036056595159</v>
      </c>
      <c r="AH49" s="238">
        <v>7105</v>
      </c>
      <c r="AI49">
        <v>9</v>
      </c>
      <c r="AJ49">
        <v>2</v>
      </c>
      <c r="AK49" s="227">
        <f>SUM(AJ49/AI49*100)</f>
        <v>22.222222222222221</v>
      </c>
    </row>
    <row r="50" spans="1:37" x14ac:dyDescent="0.35">
      <c r="A50" s="291" t="s">
        <v>0</v>
      </c>
      <c r="B50" s="291" t="s">
        <v>0</v>
      </c>
      <c r="C50" s="293">
        <v>1211</v>
      </c>
      <c r="D50" s="2">
        <v>1211</v>
      </c>
      <c r="E50" s="2">
        <v>1211</v>
      </c>
      <c r="F50" s="2">
        <v>1211</v>
      </c>
      <c r="G50" s="2">
        <v>1211</v>
      </c>
      <c r="H50" s="2">
        <v>1211</v>
      </c>
      <c r="I50" s="2">
        <v>1185</v>
      </c>
      <c r="Y50" t="str">
        <f>IF(EXACT(A49,UPPER(A49)),"Elected","Excluded")</f>
        <v>Excluded</v>
      </c>
    </row>
    <row r="51" spans="1:37" x14ac:dyDescent="0.35">
      <c r="A51" s="345" t="s">
        <v>1496</v>
      </c>
      <c r="B51" s="291" t="s">
        <v>33</v>
      </c>
      <c r="C51" s="293">
        <v>253</v>
      </c>
      <c r="D51" s="1">
        <v>20</v>
      </c>
      <c r="E51" s="1">
        <v>21</v>
      </c>
      <c r="F51" s="1">
        <v>-294</v>
      </c>
      <c r="G51" s="1">
        <v>0</v>
      </c>
      <c r="H51" s="1">
        <v>0</v>
      </c>
      <c r="I51" s="1">
        <v>0</v>
      </c>
      <c r="X51" t="str">
        <f t="shared" ref="X51" si="44">LEFT(MID(A51,FIND("(",A51)+1,LEN(A51)),FIND(")",MID(A51,FIND("(",A51)+1,LEN(A51)))-1)</f>
        <v>SF</v>
      </c>
      <c r="Z51" t="str">
        <f>Y52</f>
        <v>Elected</v>
      </c>
      <c r="AC51" t="s">
        <v>3692</v>
      </c>
      <c r="AD51" t="s">
        <v>3693</v>
      </c>
    </row>
    <row r="52" spans="1:37" x14ac:dyDescent="0.35">
      <c r="A52" s="345" t="s">
        <v>0</v>
      </c>
      <c r="B52" s="291" t="s">
        <v>0</v>
      </c>
      <c r="C52" s="293">
        <v>253</v>
      </c>
      <c r="D52" s="2">
        <v>273</v>
      </c>
      <c r="E52" s="2">
        <v>294</v>
      </c>
      <c r="F52" s="2">
        <v>0</v>
      </c>
      <c r="G52" s="2">
        <v>0</v>
      </c>
      <c r="H52" s="2">
        <v>0</v>
      </c>
      <c r="I52" s="2">
        <v>0</v>
      </c>
      <c r="Y52" t="str">
        <f t="shared" ref="Y52" si="45">IF(EXACT(A51,UPPER(A51)),"Elected","Excluded")</f>
        <v>Elected</v>
      </c>
      <c r="AC52">
        <v>4</v>
      </c>
      <c r="AD52">
        <v>2</v>
      </c>
    </row>
    <row r="53" spans="1:37" x14ac:dyDescent="0.35">
      <c r="A53" s="345" t="s">
        <v>1497</v>
      </c>
      <c r="B53" s="291" t="s">
        <v>33</v>
      </c>
      <c r="C53" s="293">
        <v>543</v>
      </c>
      <c r="D53" s="1">
        <v>57</v>
      </c>
      <c r="E53" s="1">
        <v>15</v>
      </c>
      <c r="F53" s="1">
        <v>46</v>
      </c>
      <c r="G53" s="1">
        <v>56</v>
      </c>
      <c r="H53" s="1">
        <v>338</v>
      </c>
      <c r="I53" s="1">
        <v>16</v>
      </c>
      <c r="X53" t="str">
        <f t="shared" ref="X53" si="46">LEFT(MID(A53,FIND("(",A53)+1,LEN(A53)),FIND(")",MID(A53,FIND("(",A53)+1,LEN(A53)))-1)</f>
        <v>FF</v>
      </c>
      <c r="Z53" t="str">
        <f t="shared" ref="Z53" si="47">Y54</f>
        <v>Elected</v>
      </c>
    </row>
    <row r="54" spans="1:37" x14ac:dyDescent="0.35">
      <c r="A54" s="345" t="s">
        <v>0</v>
      </c>
      <c r="B54" s="291" t="s">
        <v>0</v>
      </c>
      <c r="C54" s="293">
        <v>543</v>
      </c>
      <c r="D54" s="2">
        <v>600</v>
      </c>
      <c r="E54" s="2">
        <v>615</v>
      </c>
      <c r="F54" s="2">
        <v>661</v>
      </c>
      <c r="G54" s="2">
        <v>717</v>
      </c>
      <c r="H54" s="2">
        <v>1055</v>
      </c>
      <c r="I54" s="2">
        <v>1071</v>
      </c>
      <c r="Y54" t="str">
        <f t="shared" ref="Y54" si="48">IF(EXACT(A53,UPPER(A53)),"Elected","Excluded")</f>
        <v>Elected</v>
      </c>
    </row>
    <row r="55" spans="1:37" x14ac:dyDescent="0.35">
      <c r="A55" s="291" t="s">
        <v>3231</v>
      </c>
      <c r="B55" s="291" t="s">
        <v>33</v>
      </c>
      <c r="C55" s="293">
        <v>820</v>
      </c>
      <c r="D55" s="1">
        <v>63</v>
      </c>
      <c r="E55" s="1">
        <v>35</v>
      </c>
      <c r="F55" s="1">
        <v>35</v>
      </c>
      <c r="G55" s="1">
        <v>19</v>
      </c>
      <c r="H55" s="1">
        <v>87</v>
      </c>
      <c r="I55" s="1">
        <v>8</v>
      </c>
      <c r="X55" t="str">
        <f t="shared" ref="X55" si="49">LEFT(MID(A55,FIND("(",A55)+1,LEN(A55)),FIND(")",MID(A55,FIND("(",A55)+1,LEN(A55)))-1)</f>
        <v>FG</v>
      </c>
      <c r="Z55" t="str">
        <f t="shared" ref="Z55" si="50">Y56</f>
        <v>Excluded</v>
      </c>
    </row>
    <row r="56" spans="1:37" x14ac:dyDescent="0.35">
      <c r="A56" s="291" t="s">
        <v>0</v>
      </c>
      <c r="B56" s="291" t="s">
        <v>0</v>
      </c>
      <c r="C56" s="293">
        <v>820</v>
      </c>
      <c r="D56" s="2">
        <v>883</v>
      </c>
      <c r="E56" s="2">
        <v>918</v>
      </c>
      <c r="F56" s="2">
        <v>953</v>
      </c>
      <c r="G56" s="2">
        <v>972</v>
      </c>
      <c r="H56" s="2">
        <v>1059</v>
      </c>
      <c r="I56" s="2">
        <v>1067</v>
      </c>
      <c r="Y56" t="str">
        <f t="shared" ref="Y56" si="51">IF(EXACT(A55,UPPER(A55)),"Elected","Excluded")</f>
        <v>Excluded</v>
      </c>
    </row>
    <row r="57" spans="1:37" x14ac:dyDescent="0.35">
      <c r="A57" s="345" t="s">
        <v>3236</v>
      </c>
      <c r="B57" s="291" t="s">
        <v>33</v>
      </c>
      <c r="C57" s="293">
        <v>1413</v>
      </c>
      <c r="D57" s="1">
        <v>0</v>
      </c>
      <c r="E57" s="1">
        <v>-228</v>
      </c>
      <c r="F57" s="1">
        <v>0</v>
      </c>
      <c r="G57" s="1">
        <v>0</v>
      </c>
      <c r="H57" s="1">
        <v>0</v>
      </c>
      <c r="I57" s="1">
        <v>0</v>
      </c>
      <c r="X57" t="str">
        <f t="shared" ref="X57" si="52">LEFT(MID(A57,FIND("(",A57)+1,LEN(A57)),FIND(")",MID(A57,FIND("(",A57)+1,LEN(A57)))-1)</f>
        <v>NON-P</v>
      </c>
      <c r="Z57" t="str">
        <f>Y58</f>
        <v>Elected</v>
      </c>
    </row>
    <row r="58" spans="1:37" x14ac:dyDescent="0.35">
      <c r="A58" s="345" t="s">
        <v>0</v>
      </c>
      <c r="B58" s="291" t="s">
        <v>0</v>
      </c>
      <c r="C58" s="293">
        <v>1413</v>
      </c>
      <c r="D58" s="2">
        <v>1413</v>
      </c>
      <c r="E58" s="2">
        <v>1185</v>
      </c>
      <c r="F58" s="2">
        <v>1185</v>
      </c>
      <c r="G58" s="2">
        <v>1185</v>
      </c>
      <c r="H58" s="2">
        <v>1185</v>
      </c>
      <c r="I58" s="2">
        <v>1185</v>
      </c>
      <c r="Y58" t="str">
        <f t="shared" ref="Y58" si="53">IF(EXACT(A57,UPPER(A57)),"Elected","Excluded")</f>
        <v>Elected</v>
      </c>
    </row>
    <row r="59" spans="1:37" x14ac:dyDescent="0.35">
      <c r="A59" s="345" t="s">
        <v>1498</v>
      </c>
      <c r="B59" s="291" t="s">
        <v>33</v>
      </c>
      <c r="C59" s="293">
        <v>699</v>
      </c>
      <c r="D59" s="1">
        <v>36</v>
      </c>
      <c r="E59" s="1">
        <v>115</v>
      </c>
      <c r="F59" s="1">
        <v>31</v>
      </c>
      <c r="G59" s="1">
        <v>154</v>
      </c>
      <c r="H59" s="1">
        <v>76</v>
      </c>
      <c r="I59" s="1">
        <v>2</v>
      </c>
      <c r="X59" t="str">
        <f t="shared" ref="X59" si="54">LEFT(MID(A59,FIND("(",A59)+1,LEN(A59)),FIND(")",MID(A59,FIND("(",A59)+1,LEN(A59)))-1)</f>
        <v>FG</v>
      </c>
      <c r="Z59" t="str">
        <f t="shared" ref="Z59" si="55">Y60</f>
        <v>Elected</v>
      </c>
    </row>
    <row r="60" spans="1:37" x14ac:dyDescent="0.35">
      <c r="A60" s="345" t="s">
        <v>0</v>
      </c>
      <c r="B60" s="291" t="s">
        <v>0</v>
      </c>
      <c r="C60" s="293">
        <v>699</v>
      </c>
      <c r="D60" s="2">
        <v>735</v>
      </c>
      <c r="E60" s="2">
        <v>850</v>
      </c>
      <c r="F60" s="2">
        <v>881</v>
      </c>
      <c r="G60" s="2">
        <v>1035</v>
      </c>
      <c r="H60" s="2">
        <v>1111</v>
      </c>
      <c r="I60" s="2">
        <v>1113</v>
      </c>
      <c r="Y60" t="str">
        <f t="shared" ref="Y60" si="56">IF(EXACT(A59,UPPER(A59)),"Elected","Excluded")</f>
        <v>Elected</v>
      </c>
    </row>
    <row r="61" spans="1:37" x14ac:dyDescent="0.35">
      <c r="A61" s="291" t="s">
        <v>3232</v>
      </c>
      <c r="B61" s="291" t="s">
        <v>31</v>
      </c>
      <c r="C61" s="293">
        <v>434</v>
      </c>
      <c r="D61" s="1">
        <v>76</v>
      </c>
      <c r="E61" s="1">
        <v>14</v>
      </c>
      <c r="F61" s="1">
        <v>28</v>
      </c>
      <c r="G61" s="1">
        <v>61</v>
      </c>
      <c r="H61" s="1">
        <v>-613</v>
      </c>
      <c r="I61" s="1">
        <v>0</v>
      </c>
      <c r="X61" t="str">
        <f t="shared" ref="X61" si="57">LEFT(MID(A61,FIND("(",A61)+1,LEN(A61)),FIND(")",MID(A61,FIND("(",A61)+1,LEN(A61)))-1)</f>
        <v>FF</v>
      </c>
      <c r="Z61" t="str">
        <f t="shared" ref="Z61" si="58">Y62</f>
        <v>Excluded</v>
      </c>
    </row>
    <row r="62" spans="1:37" x14ac:dyDescent="0.35">
      <c r="A62" s="291" t="s">
        <v>0</v>
      </c>
      <c r="B62" s="291" t="s">
        <v>0</v>
      </c>
      <c r="C62" s="293">
        <v>434</v>
      </c>
      <c r="D62" s="2">
        <v>510</v>
      </c>
      <c r="E62" s="2">
        <v>524</v>
      </c>
      <c r="F62" s="2">
        <v>552</v>
      </c>
      <c r="G62" s="2">
        <v>613</v>
      </c>
      <c r="H62" s="2">
        <v>0</v>
      </c>
      <c r="I62" s="2">
        <v>0</v>
      </c>
      <c r="Y62" t="str">
        <f t="shared" ref="Y62" si="59">IF(EXACT(A61,UPPER(A61)),"Elected","Excluded")</f>
        <v>Excluded</v>
      </c>
    </row>
    <row r="63" spans="1:37" x14ac:dyDescent="0.35">
      <c r="A63" s="345" t="s">
        <v>1499</v>
      </c>
      <c r="B63" s="291" t="s">
        <v>33</v>
      </c>
      <c r="C63" s="293">
        <v>1450</v>
      </c>
      <c r="D63" s="1">
        <v>-265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X63" t="str">
        <f t="shared" ref="X63" si="60">LEFT(MID(A63,FIND("(",A63)+1,LEN(A63)),FIND(")",MID(A63,FIND("(",A63)+1,LEN(A63)))-1)</f>
        <v>FG</v>
      </c>
      <c r="Z63" t="str">
        <f t="shared" ref="Z63" si="61">Y64</f>
        <v>Elected</v>
      </c>
    </row>
    <row r="64" spans="1:37" x14ac:dyDescent="0.35">
      <c r="A64" s="345" t="s">
        <v>0</v>
      </c>
      <c r="B64" s="291" t="s">
        <v>0</v>
      </c>
      <c r="C64" s="293">
        <v>1450</v>
      </c>
      <c r="D64" s="2">
        <v>1185</v>
      </c>
      <c r="E64" s="2">
        <v>1185</v>
      </c>
      <c r="F64" s="2">
        <v>1185</v>
      </c>
      <c r="G64" s="2">
        <v>1185</v>
      </c>
      <c r="H64" s="2">
        <v>1185</v>
      </c>
      <c r="I64" s="2">
        <v>1185</v>
      </c>
      <c r="Y64" t="str">
        <f t="shared" ref="Y64" si="62">IF(EXACT(A63,UPPER(A63)),"Elected","Excluded")</f>
        <v>Elected</v>
      </c>
    </row>
    <row r="65" spans="1:26" x14ac:dyDescent="0.35">
      <c r="A65" s="291" t="s">
        <v>3233</v>
      </c>
      <c r="B65" s="291" t="s">
        <v>31</v>
      </c>
      <c r="C65" s="293">
        <v>282</v>
      </c>
      <c r="D65" s="1">
        <v>13</v>
      </c>
      <c r="E65" s="1">
        <v>28</v>
      </c>
      <c r="F65" s="1">
        <v>13</v>
      </c>
      <c r="G65" s="1">
        <v>-336</v>
      </c>
      <c r="H65" s="1">
        <v>0</v>
      </c>
      <c r="I65" s="1">
        <v>0</v>
      </c>
      <c r="X65" t="str">
        <f t="shared" ref="X65" si="63">LEFT(MID(A65,FIND("(",A65)+1,LEN(A65)),FIND(")",MID(A65,FIND("(",A65)+1,LEN(A65)))-1)</f>
        <v>FF</v>
      </c>
      <c r="Z65" t="str">
        <f t="shared" ref="Z65" si="64">Y66</f>
        <v>Excluded</v>
      </c>
    </row>
    <row r="66" spans="1:26" x14ac:dyDescent="0.35">
      <c r="A66" s="291" t="s">
        <v>0</v>
      </c>
      <c r="B66" s="291" t="s">
        <v>0</v>
      </c>
      <c r="C66" s="293">
        <v>282</v>
      </c>
      <c r="D66" s="2">
        <v>295</v>
      </c>
      <c r="E66" s="2">
        <v>323</v>
      </c>
      <c r="F66" s="2">
        <v>336</v>
      </c>
      <c r="G66" s="2">
        <v>0</v>
      </c>
      <c r="H66" s="2">
        <v>0</v>
      </c>
      <c r="I66" s="2">
        <v>0</v>
      </c>
      <c r="Y66" t="str">
        <f t="shared" ref="Y66" si="65">IF(EXACT(A65,UPPER(A65)),"Elected","Excluded")</f>
        <v>Excluded</v>
      </c>
    </row>
    <row r="67" spans="1:26" x14ac:dyDescent="0.35">
      <c r="A67" s="291" t="s">
        <v>47</v>
      </c>
      <c r="B67" s="291" t="s">
        <v>0</v>
      </c>
      <c r="C67" s="292">
        <v>0</v>
      </c>
      <c r="D67" s="1">
        <f>(D49+D51+D53+D55+D57+D59+D61+D63+D65)*(-1)</f>
        <v>0</v>
      </c>
      <c r="E67" s="1">
        <f t="shared" ref="E67:I67" si="66">(E49+E51+E53+E55+E57+E59+E61+E63+E65)*(-1)</f>
        <v>0</v>
      </c>
      <c r="F67" s="1">
        <f t="shared" si="66"/>
        <v>141</v>
      </c>
      <c r="G67" s="1">
        <f t="shared" si="66"/>
        <v>46</v>
      </c>
      <c r="H67" s="1">
        <f t="shared" si="66"/>
        <v>112</v>
      </c>
      <c r="I67" s="1">
        <f t="shared" si="66"/>
        <v>0</v>
      </c>
    </row>
    <row r="68" spans="1:26" x14ac:dyDescent="0.35">
      <c r="A68" s="291" t="s">
        <v>0</v>
      </c>
      <c r="B68" s="291" t="s">
        <v>0</v>
      </c>
      <c r="C68" s="293">
        <v>0</v>
      </c>
      <c r="D68" s="2">
        <v>0</v>
      </c>
      <c r="E68" s="2">
        <v>0</v>
      </c>
      <c r="F68" s="2">
        <v>141</v>
      </c>
      <c r="G68" s="2">
        <v>187</v>
      </c>
      <c r="H68" s="2">
        <v>299</v>
      </c>
      <c r="I68" s="2">
        <v>299</v>
      </c>
    </row>
    <row r="69" spans="1:26" x14ac:dyDescent="0.35">
      <c r="A69" t="s">
        <v>48</v>
      </c>
      <c r="B69" t="s">
        <v>0</v>
      </c>
      <c r="C69" s="2">
        <v>7105</v>
      </c>
      <c r="D69" s="2">
        <v>7105</v>
      </c>
      <c r="E69" s="2">
        <v>7105</v>
      </c>
      <c r="F69" s="2">
        <v>7105</v>
      </c>
      <c r="G69" s="2">
        <v>7105</v>
      </c>
      <c r="H69" s="2">
        <v>7105</v>
      </c>
      <c r="I69" s="2">
        <v>7105</v>
      </c>
    </row>
    <row r="73" spans="1:26" x14ac:dyDescent="0.3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</row>
    <row r="74" spans="1:26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</row>
    <row r="75" spans="1:26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</row>
    <row r="76" spans="1:26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</row>
    <row r="77" spans="1:26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</row>
    <row r="78" spans="1:26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</row>
    <row r="79" spans="1:26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</row>
    <row r="80" spans="1:26" x14ac:dyDescent="0.35">
      <c r="A80" s="291" t="s">
        <v>1</v>
      </c>
      <c r="B80" s="291" t="s">
        <v>2</v>
      </c>
      <c r="C80" s="291" t="s">
        <v>3</v>
      </c>
      <c r="D80" t="s">
        <v>4</v>
      </c>
      <c r="E80" t="s">
        <v>5</v>
      </c>
      <c r="F80" t="s">
        <v>6</v>
      </c>
      <c r="G80" t="s">
        <v>7</v>
      </c>
      <c r="H80" t="s">
        <v>8</v>
      </c>
      <c r="I80" t="s">
        <v>9</v>
      </c>
      <c r="J80" t="s">
        <v>10</v>
      </c>
      <c r="K80" t="s">
        <v>11</v>
      </c>
      <c r="L80" t="s">
        <v>12</v>
      </c>
      <c r="M80" t="s">
        <v>13</v>
      </c>
      <c r="N80" t="s">
        <v>14</v>
      </c>
      <c r="O80" t="s">
        <v>15</v>
      </c>
      <c r="P80" t="s">
        <v>16</v>
      </c>
    </row>
    <row r="81" spans="1:37" x14ac:dyDescent="0.35">
      <c r="A81" s="291" t="s">
        <v>0</v>
      </c>
      <c r="B81" s="291" t="s">
        <v>0</v>
      </c>
      <c r="C81" s="291" t="s">
        <v>17</v>
      </c>
      <c r="D81" t="s">
        <v>1500</v>
      </c>
      <c r="E81" t="s">
        <v>1501</v>
      </c>
      <c r="F81" t="s">
        <v>1502</v>
      </c>
      <c r="G81" t="s">
        <v>1503</v>
      </c>
      <c r="H81" t="s">
        <v>1504</v>
      </c>
      <c r="I81" t="s">
        <v>1505</v>
      </c>
      <c r="J81" t="s">
        <v>1506</v>
      </c>
      <c r="K81" t="s">
        <v>1507</v>
      </c>
      <c r="L81" t="s">
        <v>1508</v>
      </c>
      <c r="M81" t="s">
        <v>1509</v>
      </c>
      <c r="N81" t="s">
        <v>1510</v>
      </c>
      <c r="O81" t="s">
        <v>1511</v>
      </c>
      <c r="P81" t="s">
        <v>1512</v>
      </c>
      <c r="AB81" t="s">
        <v>2526</v>
      </c>
      <c r="AC81" t="s">
        <v>2525</v>
      </c>
      <c r="AD81" t="s">
        <v>2524</v>
      </c>
      <c r="AE81" t="s">
        <v>2523</v>
      </c>
      <c r="AF81" t="s">
        <v>759</v>
      </c>
      <c r="AG81" t="s">
        <v>2522</v>
      </c>
      <c r="AH81" t="s">
        <v>2521</v>
      </c>
      <c r="AI81" t="s">
        <v>2520</v>
      </c>
      <c r="AJ81" t="s">
        <v>2519</v>
      </c>
      <c r="AK81" t="s">
        <v>2518</v>
      </c>
    </row>
    <row r="82" spans="1:37" x14ac:dyDescent="0.35">
      <c r="A82" s="345" t="s">
        <v>1513</v>
      </c>
      <c r="B82" s="291" t="s">
        <v>31</v>
      </c>
      <c r="C82" s="293">
        <v>431</v>
      </c>
      <c r="D82" s="1">
        <v>36</v>
      </c>
      <c r="E82" s="1">
        <v>34</v>
      </c>
      <c r="F82" s="1">
        <v>50</v>
      </c>
      <c r="G82" s="1">
        <v>4</v>
      </c>
      <c r="H82" s="1">
        <v>0</v>
      </c>
      <c r="I82" s="1">
        <v>4</v>
      </c>
      <c r="J82" s="1">
        <v>4</v>
      </c>
      <c r="K82" s="1">
        <v>6</v>
      </c>
      <c r="L82" s="1">
        <v>47</v>
      </c>
      <c r="M82" s="1">
        <v>1</v>
      </c>
      <c r="N82" s="1">
        <v>25</v>
      </c>
      <c r="O82" s="1">
        <v>28</v>
      </c>
      <c r="P82" s="1">
        <v>97</v>
      </c>
      <c r="X82" t="str">
        <f>LEFT(MID(A82,FIND("(",A82)+1,LEN(A82)),FIND(")",MID(A82,FIND("(",A82)+1,LEN(A82)))-1)</f>
        <v>FF</v>
      </c>
      <c r="Z82" t="str">
        <f>Y83</f>
        <v>Elected</v>
      </c>
      <c r="AB82">
        <v>7</v>
      </c>
      <c r="AC82" s="238">
        <v>13843</v>
      </c>
      <c r="AD82" s="238">
        <f>AH82+AF82</f>
        <v>6918</v>
      </c>
      <c r="AE82" s="227">
        <f>SUM(AD82/AC82*100)</f>
        <v>49.974716463194397</v>
      </c>
      <c r="AF82">
        <v>93</v>
      </c>
      <c r="AG82" s="227">
        <f>SUM(AF82/AC82*100)</f>
        <v>0.67181969226323779</v>
      </c>
      <c r="AH82" s="238">
        <v>6825</v>
      </c>
      <c r="AI82">
        <v>18</v>
      </c>
      <c r="AJ82">
        <v>6</v>
      </c>
      <c r="AK82" s="227">
        <f>SUM(AJ82/AI82*100)</f>
        <v>33.333333333333329</v>
      </c>
    </row>
    <row r="83" spans="1:37" x14ac:dyDescent="0.35">
      <c r="A83" s="345" t="s">
        <v>0</v>
      </c>
      <c r="B83" s="291" t="s">
        <v>0</v>
      </c>
      <c r="C83" s="293">
        <v>431</v>
      </c>
      <c r="D83" s="2">
        <v>467</v>
      </c>
      <c r="E83" s="2">
        <v>501</v>
      </c>
      <c r="F83" s="2">
        <v>551</v>
      </c>
      <c r="G83" s="2">
        <v>555</v>
      </c>
      <c r="H83" s="2">
        <v>555</v>
      </c>
      <c r="I83" s="2">
        <v>559</v>
      </c>
      <c r="J83" s="2">
        <v>563</v>
      </c>
      <c r="K83" s="2">
        <v>569</v>
      </c>
      <c r="L83" s="2">
        <v>616</v>
      </c>
      <c r="M83" s="2">
        <v>617</v>
      </c>
      <c r="N83" s="2">
        <v>642</v>
      </c>
      <c r="O83" s="2">
        <v>670</v>
      </c>
      <c r="P83" s="2">
        <v>767</v>
      </c>
      <c r="Y83" t="str">
        <f>IF(EXACT(A82,UPPER(A82)),"Elected","Excluded")</f>
        <v>Elected</v>
      </c>
    </row>
    <row r="84" spans="1:37" x14ac:dyDescent="0.35">
      <c r="A84" s="291" t="s">
        <v>3679</v>
      </c>
      <c r="B84" s="291" t="s">
        <v>31</v>
      </c>
      <c r="C84" s="293">
        <v>203</v>
      </c>
      <c r="D84" s="1">
        <v>1</v>
      </c>
      <c r="E84" s="1">
        <v>3</v>
      </c>
      <c r="F84" s="1">
        <v>4</v>
      </c>
      <c r="G84" s="1">
        <v>1</v>
      </c>
      <c r="H84" s="1">
        <v>1</v>
      </c>
      <c r="I84" s="1">
        <v>4</v>
      </c>
      <c r="J84" s="1">
        <v>15</v>
      </c>
      <c r="K84" s="1">
        <v>6</v>
      </c>
      <c r="L84" s="1">
        <v>11</v>
      </c>
      <c r="M84" s="1">
        <v>8</v>
      </c>
      <c r="N84" s="1">
        <v>90</v>
      </c>
      <c r="O84" s="1">
        <v>14</v>
      </c>
      <c r="P84" s="1">
        <v>-361</v>
      </c>
      <c r="X84" t="str">
        <f t="shared" ref="X84" si="67">LEFT(MID(A84,FIND("(",A84)+1,LEN(A84)),FIND(")",MID(A84,FIND("(",A84)+1,LEN(A84)))-1)</f>
        <v>NON-P</v>
      </c>
      <c r="Z84" t="str">
        <f>Y85</f>
        <v>Excluded</v>
      </c>
      <c r="AC84" t="s">
        <v>3692</v>
      </c>
      <c r="AD84" t="s">
        <v>3693</v>
      </c>
    </row>
    <row r="85" spans="1:37" x14ac:dyDescent="0.35">
      <c r="A85" s="291" t="s">
        <v>0</v>
      </c>
      <c r="B85" s="291" t="s">
        <v>0</v>
      </c>
      <c r="C85" s="293">
        <v>203</v>
      </c>
      <c r="D85" s="2">
        <v>204</v>
      </c>
      <c r="E85" s="2">
        <v>207</v>
      </c>
      <c r="F85" s="2">
        <v>211</v>
      </c>
      <c r="G85" s="2">
        <v>212</v>
      </c>
      <c r="H85" s="2">
        <v>213</v>
      </c>
      <c r="I85" s="2">
        <v>217</v>
      </c>
      <c r="J85" s="2">
        <v>232</v>
      </c>
      <c r="K85" s="2">
        <v>238</v>
      </c>
      <c r="L85" s="2">
        <v>249</v>
      </c>
      <c r="M85" s="2">
        <v>257</v>
      </c>
      <c r="N85" s="2">
        <v>347</v>
      </c>
      <c r="O85" s="2">
        <v>361</v>
      </c>
      <c r="P85" s="2">
        <v>0</v>
      </c>
      <c r="Y85" t="str">
        <f t="shared" ref="Y85" si="68">IF(EXACT(A84,UPPER(A84)),"Elected","Excluded")</f>
        <v>Excluded</v>
      </c>
      <c r="AC85">
        <v>5</v>
      </c>
      <c r="AD85">
        <v>5</v>
      </c>
    </row>
    <row r="86" spans="1:37" x14ac:dyDescent="0.35">
      <c r="A86" s="345" t="s">
        <v>1514</v>
      </c>
      <c r="B86" s="291" t="s">
        <v>33</v>
      </c>
      <c r="C86" s="293">
        <v>1041</v>
      </c>
      <c r="D86" s="1">
        <v>0</v>
      </c>
      <c r="E86" s="1">
        <v>0</v>
      </c>
      <c r="F86" s="1">
        <v>-187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X86" t="str">
        <f t="shared" ref="X86" si="69">LEFT(MID(A86,FIND("(",A86)+1,LEN(A86)),FIND(")",MID(A86,FIND("(",A86)+1,LEN(A86)))-1)</f>
        <v>FF</v>
      </c>
      <c r="Z86" t="str">
        <f t="shared" ref="Z86" si="70">Y87</f>
        <v>Elected</v>
      </c>
    </row>
    <row r="87" spans="1:37" x14ac:dyDescent="0.35">
      <c r="A87" s="345" t="s">
        <v>0</v>
      </c>
      <c r="B87" s="291" t="s">
        <v>0</v>
      </c>
      <c r="C87" s="293">
        <v>1041</v>
      </c>
      <c r="D87" s="2">
        <v>1041</v>
      </c>
      <c r="E87" s="2">
        <v>1041</v>
      </c>
      <c r="F87" s="2">
        <v>854</v>
      </c>
      <c r="G87" s="2">
        <v>854</v>
      </c>
      <c r="H87" s="2">
        <v>854</v>
      </c>
      <c r="I87" s="2">
        <v>854</v>
      </c>
      <c r="J87" s="2">
        <v>854</v>
      </c>
      <c r="K87" s="2">
        <v>854</v>
      </c>
      <c r="L87" s="2">
        <v>854</v>
      </c>
      <c r="M87" s="2">
        <v>854</v>
      </c>
      <c r="N87" s="2">
        <v>854</v>
      </c>
      <c r="O87" s="2">
        <v>854</v>
      </c>
      <c r="P87" s="2">
        <v>854</v>
      </c>
      <c r="Y87" t="str">
        <f t="shared" ref="Y87" si="71">IF(EXACT(A86,UPPER(A86)),"Elected","Excluded")</f>
        <v>Elected</v>
      </c>
    </row>
    <row r="88" spans="1:37" x14ac:dyDescent="0.35">
      <c r="A88" s="291" t="s">
        <v>3680</v>
      </c>
      <c r="B88" s="291" t="s">
        <v>31</v>
      </c>
      <c r="C88" s="293">
        <v>68</v>
      </c>
      <c r="D88" s="1">
        <v>3</v>
      </c>
      <c r="E88" s="1">
        <v>6</v>
      </c>
      <c r="F88" s="1">
        <v>6</v>
      </c>
      <c r="G88" s="1">
        <v>2</v>
      </c>
      <c r="H88" s="1">
        <v>6</v>
      </c>
      <c r="I88" s="1">
        <v>8</v>
      </c>
      <c r="J88" s="1">
        <v>5</v>
      </c>
      <c r="K88" s="1">
        <v>-104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X88" t="str">
        <f t="shared" ref="X88" si="72">LEFT(MID(A88,FIND("(",A88)+1,LEN(A88)),FIND(")",MID(A88,FIND("(",A88)+1,LEN(A88)))-1)</f>
        <v>NON-P</v>
      </c>
      <c r="Z88" t="str">
        <f t="shared" ref="Z88" si="73">Y89</f>
        <v>Excluded</v>
      </c>
    </row>
    <row r="89" spans="1:37" x14ac:dyDescent="0.35">
      <c r="A89" s="291" t="s">
        <v>0</v>
      </c>
      <c r="B89" s="291" t="s">
        <v>0</v>
      </c>
      <c r="C89" s="293">
        <v>68</v>
      </c>
      <c r="D89" s="2">
        <v>71</v>
      </c>
      <c r="E89" s="2">
        <v>77</v>
      </c>
      <c r="F89" s="2">
        <v>83</v>
      </c>
      <c r="G89" s="2">
        <v>85</v>
      </c>
      <c r="H89" s="2">
        <v>91</v>
      </c>
      <c r="I89" s="2">
        <v>99</v>
      </c>
      <c r="J89" s="2">
        <v>104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Y89" t="str">
        <f t="shared" ref="Y89" si="74">IF(EXACT(A88,UPPER(A88)),"Elected","Excluded")</f>
        <v>Excluded</v>
      </c>
    </row>
    <row r="90" spans="1:37" x14ac:dyDescent="0.35">
      <c r="A90" s="291" t="s">
        <v>3681</v>
      </c>
      <c r="B90" s="291" t="s">
        <v>33</v>
      </c>
      <c r="C90" s="293">
        <v>401</v>
      </c>
      <c r="D90" s="1">
        <v>13</v>
      </c>
      <c r="E90" s="1">
        <v>11</v>
      </c>
      <c r="F90" s="1">
        <v>6</v>
      </c>
      <c r="G90" s="1">
        <v>3</v>
      </c>
      <c r="H90" s="1">
        <v>3</v>
      </c>
      <c r="I90" s="1">
        <v>2</v>
      </c>
      <c r="J90" s="1">
        <v>16</v>
      </c>
      <c r="K90" s="1">
        <v>8</v>
      </c>
      <c r="L90" s="1">
        <v>8</v>
      </c>
      <c r="M90" s="1">
        <v>11</v>
      </c>
      <c r="N90" s="1">
        <v>2</v>
      </c>
      <c r="O90" s="1">
        <v>14</v>
      </c>
      <c r="P90" s="1">
        <v>35</v>
      </c>
      <c r="X90" t="str">
        <f t="shared" ref="X90" si="75">LEFT(MID(A90,FIND("(",A90)+1,LEN(A90)),FIND(")",MID(A90,FIND("(",A90)+1,LEN(A90)))-1)</f>
        <v>SF</v>
      </c>
      <c r="Z90" t="str">
        <f>Y91</f>
        <v>Excluded</v>
      </c>
    </row>
    <row r="91" spans="1:37" x14ac:dyDescent="0.35">
      <c r="A91" s="291" t="s">
        <v>0</v>
      </c>
      <c r="B91" s="291" t="s">
        <v>0</v>
      </c>
      <c r="C91" s="293">
        <v>401</v>
      </c>
      <c r="D91" s="2">
        <v>414</v>
      </c>
      <c r="E91" s="2">
        <v>425</v>
      </c>
      <c r="F91" s="2">
        <v>431</v>
      </c>
      <c r="G91" s="2">
        <v>434</v>
      </c>
      <c r="H91" s="2">
        <v>437</v>
      </c>
      <c r="I91" s="2">
        <v>439</v>
      </c>
      <c r="J91" s="2">
        <v>455</v>
      </c>
      <c r="K91" s="2">
        <v>463</v>
      </c>
      <c r="L91" s="2">
        <v>471</v>
      </c>
      <c r="M91" s="2">
        <v>482</v>
      </c>
      <c r="N91" s="2">
        <v>484</v>
      </c>
      <c r="O91" s="2">
        <v>498</v>
      </c>
      <c r="P91" s="2">
        <v>533</v>
      </c>
      <c r="Y91" t="str">
        <f t="shared" ref="Y91" si="76">IF(EXACT(A90,UPPER(A90)),"Elected","Excluded")</f>
        <v>Excluded</v>
      </c>
    </row>
    <row r="92" spans="1:37" x14ac:dyDescent="0.35">
      <c r="A92" s="345" t="s">
        <v>1515</v>
      </c>
      <c r="B92" s="291" t="s">
        <v>33</v>
      </c>
      <c r="C92" s="293">
        <v>508</v>
      </c>
      <c r="D92" s="1">
        <v>98</v>
      </c>
      <c r="E92" s="1">
        <v>52</v>
      </c>
      <c r="F92" s="1">
        <v>63</v>
      </c>
      <c r="G92" s="1">
        <v>13</v>
      </c>
      <c r="H92" s="1">
        <v>4</v>
      </c>
      <c r="I92" s="1">
        <v>13</v>
      </c>
      <c r="J92" s="1">
        <v>0</v>
      </c>
      <c r="K92" s="1">
        <v>11</v>
      </c>
      <c r="L92" s="1">
        <v>11</v>
      </c>
      <c r="M92" s="1">
        <v>6</v>
      </c>
      <c r="N92" s="1">
        <v>7</v>
      </c>
      <c r="O92" s="1">
        <v>35</v>
      </c>
      <c r="P92" s="1">
        <v>22</v>
      </c>
      <c r="X92" t="str">
        <f t="shared" ref="X92" si="77">LEFT(MID(A92,FIND("(",A92)+1,LEN(A92)),FIND(")",MID(A92,FIND("(",A92)+1,LEN(A92)))-1)</f>
        <v>FG</v>
      </c>
      <c r="Z92" t="str">
        <f t="shared" ref="Z92" si="78">Y93</f>
        <v>Elected</v>
      </c>
    </row>
    <row r="93" spans="1:37" x14ac:dyDescent="0.35">
      <c r="A93" s="345" t="s">
        <v>0</v>
      </c>
      <c r="B93" s="291" t="s">
        <v>0</v>
      </c>
      <c r="C93" s="293">
        <v>508</v>
      </c>
      <c r="D93" s="2">
        <v>606</v>
      </c>
      <c r="E93" s="2">
        <v>658</v>
      </c>
      <c r="F93" s="2">
        <v>721</v>
      </c>
      <c r="G93" s="2">
        <v>734</v>
      </c>
      <c r="H93" s="2">
        <v>738</v>
      </c>
      <c r="I93" s="2">
        <v>751</v>
      </c>
      <c r="J93" s="2">
        <v>751</v>
      </c>
      <c r="K93" s="2">
        <v>762</v>
      </c>
      <c r="L93" s="2">
        <v>773</v>
      </c>
      <c r="M93" s="2">
        <v>779</v>
      </c>
      <c r="N93" s="2">
        <v>786</v>
      </c>
      <c r="O93" s="2">
        <v>821</v>
      </c>
      <c r="P93" s="2">
        <v>843</v>
      </c>
      <c r="Y93" t="str">
        <f t="shared" ref="Y93" si="79">IF(EXACT(A92,UPPER(A92)),"Elected","Excluded")</f>
        <v>Elected</v>
      </c>
    </row>
    <row r="94" spans="1:37" x14ac:dyDescent="0.35">
      <c r="A94" s="291" t="s">
        <v>3682</v>
      </c>
      <c r="B94" s="291" t="s">
        <v>31</v>
      </c>
      <c r="C94" s="293">
        <v>53</v>
      </c>
      <c r="D94" s="1">
        <v>5</v>
      </c>
      <c r="E94" s="1">
        <v>2</v>
      </c>
      <c r="F94" s="1">
        <v>6</v>
      </c>
      <c r="G94" s="1">
        <v>1</v>
      </c>
      <c r="H94" s="1">
        <v>3</v>
      </c>
      <c r="I94" s="1">
        <v>-70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X94" t="str">
        <f t="shared" ref="X94" si="80">LEFT(MID(A94,FIND("(",A94)+1,LEN(A94)),FIND(")",MID(A94,FIND("(",A94)+1,LEN(A94)))-1)</f>
        <v>NON-P</v>
      </c>
      <c r="Z94" t="str">
        <f t="shared" ref="Z94" si="81">Y95</f>
        <v>Excluded</v>
      </c>
    </row>
    <row r="95" spans="1:37" x14ac:dyDescent="0.35">
      <c r="A95" s="291" t="s">
        <v>0</v>
      </c>
      <c r="B95" s="291" t="s">
        <v>0</v>
      </c>
      <c r="C95" s="293">
        <v>53</v>
      </c>
      <c r="D95" s="2">
        <v>58</v>
      </c>
      <c r="E95" s="2">
        <v>60</v>
      </c>
      <c r="F95" s="2">
        <v>66</v>
      </c>
      <c r="G95" s="2">
        <v>67</v>
      </c>
      <c r="H95" s="2">
        <v>70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Y95" t="str">
        <f t="shared" ref="Y95" si="82">IF(EXACT(A94,UPPER(A94)),"Elected","Excluded")</f>
        <v>Excluded</v>
      </c>
    </row>
    <row r="96" spans="1:37" x14ac:dyDescent="0.35">
      <c r="A96" s="345" t="s">
        <v>1516</v>
      </c>
      <c r="B96" s="291" t="s">
        <v>33</v>
      </c>
      <c r="C96" s="293">
        <v>1071</v>
      </c>
      <c r="D96" s="1">
        <v>-217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X96" t="str">
        <f t="shared" ref="X96" si="83">LEFT(MID(A96,FIND("(",A96)+1,LEN(A96)),FIND(")",MID(A96,FIND("(",A96)+1,LEN(A96)))-1)</f>
        <v>FG</v>
      </c>
      <c r="Z96" t="str">
        <f t="shared" ref="Z96" si="84">Y97</f>
        <v>Elected</v>
      </c>
    </row>
    <row r="97" spans="1:27" x14ac:dyDescent="0.35">
      <c r="A97" s="345" t="s">
        <v>0</v>
      </c>
      <c r="B97" s="291" t="s">
        <v>0</v>
      </c>
      <c r="C97" s="293">
        <v>1071</v>
      </c>
      <c r="D97" s="2">
        <v>854</v>
      </c>
      <c r="E97" s="2">
        <v>854</v>
      </c>
      <c r="F97" s="2">
        <v>854</v>
      </c>
      <c r="G97" s="2">
        <v>854</v>
      </c>
      <c r="H97" s="2">
        <v>854</v>
      </c>
      <c r="I97" s="2">
        <v>854</v>
      </c>
      <c r="J97" s="2">
        <v>854</v>
      </c>
      <c r="K97" s="2">
        <v>854</v>
      </c>
      <c r="L97" s="2">
        <v>854</v>
      </c>
      <c r="M97" s="2">
        <v>854</v>
      </c>
      <c r="N97" s="2">
        <v>854</v>
      </c>
      <c r="O97" s="2">
        <v>854</v>
      </c>
      <c r="P97" s="2">
        <v>854</v>
      </c>
      <c r="Y97" t="str">
        <f t="shared" ref="Y97" si="85">IF(EXACT(A96,UPPER(A96)),"Elected","Excluded")</f>
        <v>Elected</v>
      </c>
    </row>
    <row r="98" spans="1:27" x14ac:dyDescent="0.35">
      <c r="A98" s="345" t="s">
        <v>1517</v>
      </c>
      <c r="B98" s="291" t="s">
        <v>33</v>
      </c>
      <c r="C98" s="293">
        <v>443</v>
      </c>
      <c r="D98" s="1">
        <v>32</v>
      </c>
      <c r="E98" s="1">
        <v>48</v>
      </c>
      <c r="F98" s="1">
        <v>37</v>
      </c>
      <c r="G98" s="1">
        <v>8</v>
      </c>
      <c r="H98" s="1">
        <v>3</v>
      </c>
      <c r="I98" s="1">
        <v>5</v>
      </c>
      <c r="J98" s="1">
        <v>4</v>
      </c>
      <c r="K98" s="1">
        <v>20</v>
      </c>
      <c r="L98" s="1">
        <v>6</v>
      </c>
      <c r="M98" s="1">
        <v>4</v>
      </c>
      <c r="N98" s="1">
        <v>5</v>
      </c>
      <c r="O98" s="1">
        <v>35</v>
      </c>
      <c r="P98" s="1">
        <v>16</v>
      </c>
      <c r="X98" t="str">
        <f t="shared" ref="X98" si="86">LEFT(MID(A98,FIND("(",A98)+1,LEN(A98)),FIND(")",MID(A98,FIND("(",A98)+1,LEN(A98)))-1)</f>
        <v>FF</v>
      </c>
      <c r="Z98" t="str">
        <f t="shared" ref="Z98" si="87">Y99</f>
        <v>Elected</v>
      </c>
    </row>
    <row r="99" spans="1:27" x14ac:dyDescent="0.35">
      <c r="A99" s="345" t="s">
        <v>0</v>
      </c>
      <c r="B99" s="291" t="s">
        <v>0</v>
      </c>
      <c r="C99" s="293">
        <v>443</v>
      </c>
      <c r="D99" s="2">
        <v>475</v>
      </c>
      <c r="E99" s="2">
        <v>523</v>
      </c>
      <c r="F99" s="2">
        <v>560</v>
      </c>
      <c r="G99" s="2">
        <v>568</v>
      </c>
      <c r="H99" s="2">
        <v>571</v>
      </c>
      <c r="I99" s="2">
        <v>576</v>
      </c>
      <c r="J99" s="2">
        <v>580</v>
      </c>
      <c r="K99" s="2">
        <v>600</v>
      </c>
      <c r="L99" s="2">
        <v>606</v>
      </c>
      <c r="M99" s="2">
        <v>610</v>
      </c>
      <c r="N99" s="2">
        <v>615</v>
      </c>
      <c r="O99" s="2">
        <v>650</v>
      </c>
      <c r="P99" s="2">
        <v>666</v>
      </c>
      <c r="Y99" t="str">
        <f t="shared" ref="Y99" si="88">IF(EXACT(A98,UPPER(A98)),"Elected","Excluded")</f>
        <v>Elected</v>
      </c>
    </row>
    <row r="100" spans="1:27" x14ac:dyDescent="0.35">
      <c r="A100" s="291" t="s">
        <v>3683</v>
      </c>
      <c r="B100" s="291" t="s">
        <v>31</v>
      </c>
      <c r="C100" s="293">
        <v>92</v>
      </c>
      <c r="D100" s="1">
        <v>3</v>
      </c>
      <c r="E100" s="1">
        <v>3</v>
      </c>
      <c r="F100" s="1">
        <v>3</v>
      </c>
      <c r="G100" s="1">
        <v>1</v>
      </c>
      <c r="H100" s="1">
        <v>0</v>
      </c>
      <c r="I100" s="1">
        <v>3</v>
      </c>
      <c r="J100" s="1">
        <v>8</v>
      </c>
      <c r="K100" s="1">
        <v>1</v>
      </c>
      <c r="L100" s="1">
        <v>-114</v>
      </c>
      <c r="M100" s="1">
        <v>0</v>
      </c>
      <c r="N100" s="1">
        <v>0</v>
      </c>
      <c r="O100" s="1">
        <v>0</v>
      </c>
      <c r="P100" s="1">
        <v>0</v>
      </c>
      <c r="X100" t="str">
        <f t="shared" ref="X100" si="89">LEFT(MID(A100,FIND("(",A100)+1,LEN(A100)),FIND(")",MID(A100,FIND("(",A100)+1,LEN(A100)))-1)</f>
        <v>GRN</v>
      </c>
      <c r="Z100" t="str">
        <f t="shared" ref="Z100" si="90">Y101</f>
        <v>Excluded</v>
      </c>
    </row>
    <row r="101" spans="1:27" x14ac:dyDescent="0.35">
      <c r="A101" s="291" t="s">
        <v>0</v>
      </c>
      <c r="B101" s="291" t="s">
        <v>0</v>
      </c>
      <c r="C101" s="293">
        <v>92</v>
      </c>
      <c r="D101" s="2">
        <v>95</v>
      </c>
      <c r="E101" s="2">
        <v>98</v>
      </c>
      <c r="F101" s="2">
        <v>101</v>
      </c>
      <c r="G101" s="2">
        <v>102</v>
      </c>
      <c r="H101" s="2">
        <v>102</v>
      </c>
      <c r="I101" s="2">
        <v>105</v>
      </c>
      <c r="J101" s="2">
        <v>113</v>
      </c>
      <c r="K101" s="2">
        <v>114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Y101" t="str">
        <f t="shared" ref="Y101" si="91">IF(EXACT(A100,UPPER(A100)),"Elected","Excluded")</f>
        <v>Excluded</v>
      </c>
    </row>
    <row r="102" spans="1:27" x14ac:dyDescent="0.35">
      <c r="A102" s="291" t="s">
        <v>3684</v>
      </c>
      <c r="B102" s="291" t="s">
        <v>33</v>
      </c>
      <c r="C102" s="293">
        <v>222</v>
      </c>
      <c r="D102" s="1">
        <v>1</v>
      </c>
      <c r="E102" s="1">
        <v>2</v>
      </c>
      <c r="F102" s="1">
        <v>0</v>
      </c>
      <c r="G102" s="1">
        <v>0</v>
      </c>
      <c r="H102" s="1">
        <v>0</v>
      </c>
      <c r="I102" s="1">
        <v>1</v>
      </c>
      <c r="J102" s="1">
        <v>1</v>
      </c>
      <c r="K102" s="1">
        <v>4</v>
      </c>
      <c r="L102" s="1">
        <v>5</v>
      </c>
      <c r="M102" s="1">
        <v>1</v>
      </c>
      <c r="N102" s="1">
        <v>-237</v>
      </c>
      <c r="O102" s="1">
        <v>0</v>
      </c>
      <c r="P102" s="1">
        <v>0</v>
      </c>
      <c r="X102" t="str">
        <f t="shared" ref="X102" si="92">LEFT(MID(A102,FIND("(",A102)+1,LEN(A102)),FIND(")",MID(A102,FIND("(",A102)+1,LEN(A102)))-1)</f>
        <v>NON-P</v>
      </c>
      <c r="Z102" t="str">
        <f t="shared" ref="Z102" si="93">Y103</f>
        <v>Excluded</v>
      </c>
    </row>
    <row r="103" spans="1:27" x14ac:dyDescent="0.35">
      <c r="A103" s="291" t="s">
        <v>0</v>
      </c>
      <c r="B103" s="291" t="s">
        <v>0</v>
      </c>
      <c r="C103" s="293">
        <v>222</v>
      </c>
      <c r="D103" s="2">
        <v>223</v>
      </c>
      <c r="E103" s="2">
        <v>225</v>
      </c>
      <c r="F103" s="2">
        <v>225</v>
      </c>
      <c r="G103" s="2">
        <v>225</v>
      </c>
      <c r="H103" s="2">
        <v>225</v>
      </c>
      <c r="I103" s="2">
        <v>226</v>
      </c>
      <c r="J103" s="2">
        <v>227</v>
      </c>
      <c r="K103" s="2">
        <v>231</v>
      </c>
      <c r="L103" s="2">
        <v>236</v>
      </c>
      <c r="M103" s="2">
        <v>237</v>
      </c>
      <c r="N103" s="2">
        <v>0</v>
      </c>
      <c r="O103" s="2">
        <v>0</v>
      </c>
      <c r="P103" s="2">
        <v>0</v>
      </c>
      <c r="Y103" t="str">
        <f t="shared" ref="Y103" si="94">IF(EXACT(A102,UPPER(A102)),"Elected","Excluded")</f>
        <v>Excluded</v>
      </c>
    </row>
    <row r="104" spans="1:27" x14ac:dyDescent="0.35">
      <c r="A104" s="291" t="s">
        <v>3685</v>
      </c>
      <c r="B104" s="291" t="s">
        <v>33</v>
      </c>
      <c r="C104" s="293">
        <v>123</v>
      </c>
      <c r="D104" s="1">
        <v>3</v>
      </c>
      <c r="E104" s="1">
        <v>2</v>
      </c>
      <c r="F104" s="1">
        <v>2</v>
      </c>
      <c r="G104" s="1">
        <v>0</v>
      </c>
      <c r="H104" s="1">
        <v>11</v>
      </c>
      <c r="I104" s="1">
        <v>4</v>
      </c>
      <c r="J104" s="1">
        <v>4</v>
      </c>
      <c r="K104" s="1">
        <v>6</v>
      </c>
      <c r="L104" s="1">
        <v>0</v>
      </c>
      <c r="M104" s="1">
        <v>-155</v>
      </c>
      <c r="N104" s="1">
        <v>0</v>
      </c>
      <c r="O104" s="1">
        <v>0</v>
      </c>
      <c r="P104" s="1">
        <v>0</v>
      </c>
      <c r="X104" t="str">
        <f t="shared" ref="X104" si="95">LEFT(MID(A104,FIND("(",A104)+1,LEN(A104)),FIND(")",MID(A104,FIND("(",A104)+1,LEN(A104)))-1)</f>
        <v>TIP</v>
      </c>
      <c r="Z104" t="str">
        <f t="shared" ref="Z104" si="96">Y105</f>
        <v>Excluded</v>
      </c>
    </row>
    <row r="105" spans="1:27" x14ac:dyDescent="0.35">
      <c r="A105" s="291" t="s">
        <v>0</v>
      </c>
      <c r="B105" s="291" t="s">
        <v>0</v>
      </c>
      <c r="C105" s="293">
        <v>123</v>
      </c>
      <c r="D105" s="2">
        <v>126</v>
      </c>
      <c r="E105" s="2">
        <v>128</v>
      </c>
      <c r="F105" s="2">
        <v>130</v>
      </c>
      <c r="G105" s="2">
        <v>130</v>
      </c>
      <c r="H105" s="2">
        <v>141</v>
      </c>
      <c r="I105" s="2">
        <v>145</v>
      </c>
      <c r="J105" s="2">
        <v>149</v>
      </c>
      <c r="K105" s="2">
        <v>155</v>
      </c>
      <c r="L105" s="2">
        <v>155</v>
      </c>
      <c r="M105" s="2">
        <v>0</v>
      </c>
      <c r="N105" s="2">
        <v>0</v>
      </c>
      <c r="O105" s="2">
        <v>0</v>
      </c>
      <c r="P105" s="2">
        <v>0</v>
      </c>
      <c r="Y105" t="str">
        <f t="shared" ref="Y105" si="97">IF(EXACT(A104,UPPER(A104)),"Elected","Excluded")</f>
        <v>Excluded</v>
      </c>
    </row>
    <row r="106" spans="1:27" x14ac:dyDescent="0.35">
      <c r="A106" s="345" t="s">
        <v>1518</v>
      </c>
      <c r="B106" s="291" t="s">
        <v>33</v>
      </c>
      <c r="C106" s="293">
        <v>1051</v>
      </c>
      <c r="D106" s="1">
        <v>0</v>
      </c>
      <c r="E106" s="1">
        <v>-197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X106" t="str">
        <f t="shared" ref="X106" si="98">LEFT(MID(A106,FIND("(",A106)+1,LEN(A106)),FIND(")",MID(A106,FIND("(",A106)+1,LEN(A106)))-1)</f>
        <v>FF</v>
      </c>
      <c r="Z106" t="str">
        <f t="shared" ref="Z106" si="99">Y107</f>
        <v>Elected</v>
      </c>
    </row>
    <row r="107" spans="1:27" x14ac:dyDescent="0.35">
      <c r="A107" s="345" t="s">
        <v>0</v>
      </c>
      <c r="B107" s="291" t="s">
        <v>0</v>
      </c>
      <c r="C107" s="293">
        <v>1051</v>
      </c>
      <c r="D107" s="2">
        <v>1051</v>
      </c>
      <c r="E107" s="2">
        <v>854</v>
      </c>
      <c r="F107" s="2">
        <v>854</v>
      </c>
      <c r="G107" s="2">
        <v>854</v>
      </c>
      <c r="H107" s="2">
        <v>854</v>
      </c>
      <c r="I107" s="2">
        <v>854</v>
      </c>
      <c r="J107" s="2">
        <v>854</v>
      </c>
      <c r="K107" s="2">
        <v>854</v>
      </c>
      <c r="L107" s="2">
        <v>854</v>
      </c>
      <c r="M107" s="2">
        <v>854</v>
      </c>
      <c r="N107" s="2">
        <v>854</v>
      </c>
      <c r="O107" s="2">
        <v>854</v>
      </c>
      <c r="P107" s="2">
        <v>854</v>
      </c>
      <c r="Y107" t="str">
        <f t="shared" ref="Y107" si="100">IF(EXACT(A106,UPPER(A106)),"Elected","Excluded")</f>
        <v>Elected</v>
      </c>
    </row>
    <row r="108" spans="1:27" x14ac:dyDescent="0.35">
      <c r="A108" s="345" t="s">
        <v>1519</v>
      </c>
      <c r="B108" s="291" t="s">
        <v>31</v>
      </c>
      <c r="C108" s="293">
        <v>890</v>
      </c>
      <c r="D108" s="1">
        <v>0</v>
      </c>
      <c r="E108" s="1">
        <v>0</v>
      </c>
      <c r="F108" s="1">
        <v>0</v>
      </c>
      <c r="G108" s="1">
        <v>-36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X108" t="str">
        <f t="shared" ref="X108" si="101">LEFT(MID(A108,FIND("(",A108)+1,LEN(A108)),FIND(")",MID(A108,FIND("(",A108)+1,LEN(A108)))-1)</f>
        <v>FG</v>
      </c>
      <c r="Z108" t="str">
        <f t="shared" ref="Z108" si="102">Y109</f>
        <v>Elected</v>
      </c>
    </row>
    <row r="109" spans="1:27" x14ac:dyDescent="0.35">
      <c r="A109" s="345" t="s">
        <v>0</v>
      </c>
      <c r="B109" s="291" t="s">
        <v>0</v>
      </c>
      <c r="C109" s="293">
        <v>890</v>
      </c>
      <c r="D109" s="2">
        <v>890</v>
      </c>
      <c r="E109" s="2">
        <v>890</v>
      </c>
      <c r="F109" s="2">
        <v>890</v>
      </c>
      <c r="G109" s="2">
        <v>854</v>
      </c>
      <c r="H109" s="2">
        <v>854</v>
      </c>
      <c r="I109" s="2">
        <v>854</v>
      </c>
      <c r="J109" s="2">
        <v>854</v>
      </c>
      <c r="K109" s="2">
        <v>854</v>
      </c>
      <c r="L109" s="2">
        <v>854</v>
      </c>
      <c r="M109" s="2">
        <v>854</v>
      </c>
      <c r="N109" s="2">
        <v>854</v>
      </c>
      <c r="O109" s="2">
        <v>854</v>
      </c>
      <c r="P109" s="2">
        <v>854</v>
      </c>
      <c r="Y109" t="str">
        <f t="shared" ref="Y109" si="103">IF(EXACT(A108,UPPER(A108)),"Elected","Excluded")</f>
        <v>Elected</v>
      </c>
    </row>
    <row r="110" spans="1:27" x14ac:dyDescent="0.35">
      <c r="A110" s="291" t="s">
        <v>3686</v>
      </c>
      <c r="B110" s="291" t="s">
        <v>33</v>
      </c>
      <c r="C110" s="293">
        <v>114</v>
      </c>
      <c r="D110" s="1">
        <v>18</v>
      </c>
      <c r="E110" s="1">
        <v>28</v>
      </c>
      <c r="F110" s="1">
        <v>7</v>
      </c>
      <c r="G110" s="1">
        <v>2</v>
      </c>
      <c r="H110" s="1">
        <v>10</v>
      </c>
      <c r="I110" s="1">
        <v>13</v>
      </c>
      <c r="J110" s="1">
        <v>6</v>
      </c>
      <c r="K110" s="1">
        <v>13</v>
      </c>
      <c r="L110" s="1">
        <v>3</v>
      </c>
      <c r="M110" s="1">
        <v>40</v>
      </c>
      <c r="N110" s="1">
        <v>4</v>
      </c>
      <c r="O110" s="1">
        <v>-258</v>
      </c>
      <c r="P110" s="1">
        <v>0</v>
      </c>
      <c r="X110" t="str">
        <f t="shared" ref="X110" si="104">LEFT(MID(A110,FIND("(",A110)+1,LEN(A110)),FIND(")",MID(A110,FIND("(",A110)+1,LEN(A110)))-1)</f>
        <v>NON-P</v>
      </c>
      <c r="Z110" t="str">
        <f t="shared" ref="Z110" si="105">Y111</f>
        <v>Excluded</v>
      </c>
    </row>
    <row r="111" spans="1:27" x14ac:dyDescent="0.35">
      <c r="A111" s="291" t="s">
        <v>0</v>
      </c>
      <c r="B111" s="291" t="s">
        <v>0</v>
      </c>
      <c r="C111" s="293">
        <v>114</v>
      </c>
      <c r="D111" s="2">
        <v>132</v>
      </c>
      <c r="E111" s="2">
        <v>160</v>
      </c>
      <c r="F111" s="2">
        <v>167</v>
      </c>
      <c r="G111" s="2">
        <v>169</v>
      </c>
      <c r="H111" s="2">
        <v>179</v>
      </c>
      <c r="I111" s="2">
        <v>192</v>
      </c>
      <c r="J111" s="2">
        <v>198</v>
      </c>
      <c r="K111" s="2">
        <v>211</v>
      </c>
      <c r="L111" s="2">
        <v>214</v>
      </c>
      <c r="M111" s="2">
        <v>254</v>
      </c>
      <c r="N111" s="2">
        <v>258</v>
      </c>
      <c r="O111" s="2">
        <v>0</v>
      </c>
      <c r="P111" s="2">
        <v>0</v>
      </c>
      <c r="Y111" t="str">
        <f t="shared" ref="Y111" si="106">IF(EXACT(A110,UPPER(A110)),"Elected","Excluded")</f>
        <v>Excluded</v>
      </c>
    </row>
    <row r="112" spans="1:27" x14ac:dyDescent="0.35">
      <c r="A112" s="291" t="s">
        <v>3687</v>
      </c>
      <c r="B112" s="291" t="s">
        <v>33</v>
      </c>
      <c r="C112" s="293">
        <v>30</v>
      </c>
      <c r="D112" s="1">
        <v>3</v>
      </c>
      <c r="E112" s="1">
        <v>3</v>
      </c>
      <c r="F112" s="1">
        <v>1</v>
      </c>
      <c r="G112" s="1">
        <v>1</v>
      </c>
      <c r="H112" s="1">
        <v>-38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X112" t="str">
        <f t="shared" ref="X112" si="107">LEFT(MID(A112,FIND("(",A112)+1,LEN(A112)),FIND(")",MID(A112,FIND("(",A112)+1,LEN(A112)))-1)</f>
        <v>NON-P</v>
      </c>
      <c r="Z112" t="str">
        <f t="shared" ref="Z112" si="108">Y113</f>
        <v>Excluded</v>
      </c>
      <c r="AA112" t="s">
        <v>2860</v>
      </c>
    </row>
    <row r="113" spans="1:37" x14ac:dyDescent="0.35">
      <c r="A113" s="291" t="s">
        <v>0</v>
      </c>
      <c r="B113" s="291" t="s">
        <v>0</v>
      </c>
      <c r="C113" s="293">
        <v>30</v>
      </c>
      <c r="D113" s="2">
        <v>33</v>
      </c>
      <c r="E113" s="2">
        <v>36</v>
      </c>
      <c r="F113" s="2">
        <v>37</v>
      </c>
      <c r="G113" s="2">
        <v>38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Y113" t="str">
        <f t="shared" ref="Y113" si="109">IF(EXACT(A112,UPPER(A112)),"Elected","Excluded")</f>
        <v>Excluded</v>
      </c>
    </row>
    <row r="114" spans="1:37" x14ac:dyDescent="0.35">
      <c r="A114" s="291" t="s">
        <v>3688</v>
      </c>
      <c r="B114" s="291" t="s">
        <v>33</v>
      </c>
      <c r="C114" s="293">
        <v>13</v>
      </c>
      <c r="D114" s="1">
        <v>0</v>
      </c>
      <c r="E114" s="1">
        <v>1</v>
      </c>
      <c r="F114" s="1">
        <v>0</v>
      </c>
      <c r="G114" s="1">
        <v>0</v>
      </c>
      <c r="H114" s="1">
        <v>-14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X114" t="str">
        <f t="shared" ref="X114" si="110">LEFT(MID(A114,FIND("(",A114)+1,LEN(A114)),FIND(")",MID(A114,FIND("(",A114)+1,LEN(A114)))-1)</f>
        <v>NON-P</v>
      </c>
      <c r="Z114" t="str">
        <f t="shared" ref="Z114" si="111">Y115</f>
        <v>Excluded</v>
      </c>
    </row>
    <row r="115" spans="1:37" x14ac:dyDescent="0.35">
      <c r="A115" s="291" t="s">
        <v>0</v>
      </c>
      <c r="B115" s="291" t="s">
        <v>0</v>
      </c>
      <c r="C115" s="293">
        <v>13</v>
      </c>
      <c r="D115" s="2">
        <v>13</v>
      </c>
      <c r="E115" s="2">
        <v>14</v>
      </c>
      <c r="F115" s="2">
        <v>14</v>
      </c>
      <c r="G115" s="2">
        <v>14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Y115" t="str">
        <f t="shared" ref="Y115" si="112">IF(EXACT(A114,UPPER(A114)),"Elected","Excluded")</f>
        <v>Excluded</v>
      </c>
    </row>
    <row r="116" spans="1:37" x14ac:dyDescent="0.35">
      <c r="A116" s="291" t="s">
        <v>3689</v>
      </c>
      <c r="B116" s="291" t="s">
        <v>33</v>
      </c>
      <c r="C116" s="293">
        <v>71</v>
      </c>
      <c r="D116" s="1">
        <v>1</v>
      </c>
      <c r="E116" s="1">
        <v>2</v>
      </c>
      <c r="F116" s="1">
        <v>2</v>
      </c>
      <c r="G116" s="1">
        <v>0</v>
      </c>
      <c r="H116" s="1">
        <v>1</v>
      </c>
      <c r="I116" s="1">
        <v>0</v>
      </c>
      <c r="J116" s="1">
        <v>-77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X116" t="str">
        <f t="shared" ref="X116" si="113">LEFT(MID(A116,FIND("(",A116)+1,LEN(A116)),FIND(")",MID(A116,FIND("(",A116)+1,LEN(A116)))-1)</f>
        <v>PBP</v>
      </c>
      <c r="Z116" t="str">
        <f t="shared" ref="Z116" si="114">Y117</f>
        <v>Excluded</v>
      </c>
    </row>
    <row r="117" spans="1:37" x14ac:dyDescent="0.35">
      <c r="A117" s="291" t="s">
        <v>0</v>
      </c>
      <c r="B117" s="291" t="s">
        <v>0</v>
      </c>
      <c r="C117" s="293">
        <v>71</v>
      </c>
      <c r="D117" s="2">
        <v>72</v>
      </c>
      <c r="E117" s="2">
        <v>74</v>
      </c>
      <c r="F117" s="2">
        <v>76</v>
      </c>
      <c r="G117" s="2">
        <v>76</v>
      </c>
      <c r="H117" s="2">
        <v>77</v>
      </c>
      <c r="I117" s="2">
        <v>77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Y117" t="str">
        <f t="shared" ref="Y117" si="115">IF(EXACT(A116,UPPER(A116)),"Elected","Excluded")</f>
        <v>Excluded</v>
      </c>
    </row>
    <row r="118" spans="1:37" x14ac:dyDescent="0.35">
      <c r="A118" s="291" t="s">
        <v>47</v>
      </c>
      <c r="B118" s="291" t="s">
        <v>0</v>
      </c>
      <c r="C118" s="292">
        <v>0</v>
      </c>
      <c r="D118" s="1">
        <f>(D82+D84+D86+D88+D90+D92+D94+D96+D98+D100+D102+D104+D106+D108+D110+D112+D114+D116)*(-1)</f>
        <v>0</v>
      </c>
      <c r="E118" s="1">
        <f t="shared" ref="E118:P118" si="116">(E82+E84+E86+E88+E90+E92+E94+E96+E98+E100+E102+E104+E106+E108+E110+E112+E114+E116)*(-1)</f>
        <v>0</v>
      </c>
      <c r="F118" s="1">
        <f t="shared" si="116"/>
        <v>0</v>
      </c>
      <c r="G118" s="1">
        <f t="shared" si="116"/>
        <v>0</v>
      </c>
      <c r="H118" s="1">
        <f t="shared" si="116"/>
        <v>10</v>
      </c>
      <c r="I118" s="1">
        <f t="shared" si="116"/>
        <v>13</v>
      </c>
      <c r="J118" s="1">
        <f t="shared" si="116"/>
        <v>14</v>
      </c>
      <c r="K118" s="1">
        <f t="shared" si="116"/>
        <v>29</v>
      </c>
      <c r="L118" s="1">
        <f t="shared" si="116"/>
        <v>23</v>
      </c>
      <c r="M118" s="1">
        <f t="shared" si="116"/>
        <v>84</v>
      </c>
      <c r="N118" s="1">
        <f t="shared" si="116"/>
        <v>104</v>
      </c>
      <c r="O118" s="1">
        <f t="shared" si="116"/>
        <v>132</v>
      </c>
      <c r="P118" s="1">
        <f t="shared" si="116"/>
        <v>191</v>
      </c>
    </row>
    <row r="119" spans="1:37" x14ac:dyDescent="0.35">
      <c r="A119" s="291" t="s">
        <v>0</v>
      </c>
      <c r="B119" s="291" t="s">
        <v>0</v>
      </c>
      <c r="C119" s="293">
        <v>0</v>
      </c>
      <c r="D119" s="2">
        <v>0</v>
      </c>
      <c r="E119" s="2">
        <v>0</v>
      </c>
      <c r="F119" s="2">
        <v>0</v>
      </c>
      <c r="G119" s="2">
        <v>0</v>
      </c>
      <c r="H119" s="2">
        <v>10</v>
      </c>
      <c r="I119" s="2">
        <v>23</v>
      </c>
      <c r="J119" s="2">
        <v>37</v>
      </c>
      <c r="K119" s="2">
        <v>66</v>
      </c>
      <c r="L119" s="2">
        <v>89</v>
      </c>
      <c r="M119" s="2">
        <v>173</v>
      </c>
      <c r="N119" s="2">
        <v>277</v>
      </c>
      <c r="O119" s="2">
        <v>409</v>
      </c>
      <c r="P119" s="2">
        <v>600</v>
      </c>
    </row>
    <row r="120" spans="1:37" x14ac:dyDescent="0.35">
      <c r="A120" t="s">
        <v>48</v>
      </c>
      <c r="B120" t="s">
        <v>0</v>
      </c>
      <c r="C120" s="2">
        <v>6825</v>
      </c>
      <c r="D120" s="2">
        <v>6825</v>
      </c>
      <c r="E120" s="2">
        <v>6825</v>
      </c>
      <c r="F120" s="2">
        <v>6825</v>
      </c>
      <c r="G120" s="2">
        <v>6825</v>
      </c>
      <c r="H120" s="2">
        <v>6825</v>
      </c>
      <c r="I120" s="2">
        <v>6825</v>
      </c>
      <c r="J120" s="2">
        <v>6825</v>
      </c>
      <c r="K120" s="2">
        <v>6825</v>
      </c>
      <c r="L120" s="2">
        <v>6825</v>
      </c>
      <c r="M120" s="2">
        <v>6825</v>
      </c>
      <c r="N120" s="2">
        <v>6825</v>
      </c>
      <c r="O120" s="2">
        <v>6825</v>
      </c>
      <c r="P120" s="2">
        <v>6825</v>
      </c>
    </row>
    <row r="123" spans="1:37" x14ac:dyDescent="0.35">
      <c r="A123" s="2"/>
      <c r="B123" s="2"/>
      <c r="C123" s="2"/>
      <c r="D123" s="2"/>
      <c r="E123" s="2"/>
      <c r="F123" s="2"/>
      <c r="G123" s="2"/>
      <c r="H123" s="240" t="s">
        <v>2648</v>
      </c>
      <c r="I123" s="2"/>
      <c r="J123" s="2"/>
      <c r="K123" s="2"/>
      <c r="L123" s="240" t="s">
        <v>2649</v>
      </c>
      <c r="AB123" t="s">
        <v>2526</v>
      </c>
      <c r="AC123" t="s">
        <v>2525</v>
      </c>
      <c r="AD123" t="s">
        <v>2524</v>
      </c>
      <c r="AE123" t="s">
        <v>2523</v>
      </c>
      <c r="AF123" t="s">
        <v>759</v>
      </c>
      <c r="AG123" t="s">
        <v>2522</v>
      </c>
      <c r="AH123" t="s">
        <v>2521</v>
      </c>
      <c r="AI123" t="s">
        <v>2520</v>
      </c>
      <c r="AJ123" t="s">
        <v>2519</v>
      </c>
      <c r="AK123" t="s">
        <v>2518</v>
      </c>
    </row>
    <row r="124" spans="1:37" x14ac:dyDescent="0.35">
      <c r="D124" s="241" t="s">
        <v>2529</v>
      </c>
      <c r="E124" s="241" t="s">
        <v>2650</v>
      </c>
      <c r="F124" s="241" t="s">
        <v>2651</v>
      </c>
      <c r="G124" s="241" t="s">
        <v>2650</v>
      </c>
      <c r="H124" s="241" t="s">
        <v>2652</v>
      </c>
      <c r="I124" s="241" t="s">
        <v>2653</v>
      </c>
      <c r="J124" s="241" t="s">
        <v>2649</v>
      </c>
      <c r="K124" s="241" t="s">
        <v>2654</v>
      </c>
      <c r="L124" s="241" t="s">
        <v>2652</v>
      </c>
      <c r="AB124">
        <f>AB82+AB49+AB10</f>
        <v>18</v>
      </c>
      <c r="AC124">
        <f>AC82+AC49+AC10</f>
        <v>36865</v>
      </c>
      <c r="AD124" s="238">
        <f>AH124+AF124</f>
        <v>21172</v>
      </c>
      <c r="AE124" s="227">
        <f>SUM(AD124/AC124*100)</f>
        <v>57.431167774311675</v>
      </c>
      <c r="AF124">
        <f>AF82+AF49+AF10</f>
        <v>223</v>
      </c>
      <c r="AG124" s="227">
        <f>SUM(AF124/AC124*100)</f>
        <v>0.60490980604909805</v>
      </c>
      <c r="AH124">
        <f>AH82+AH49+AH10</f>
        <v>20949</v>
      </c>
      <c r="AI124">
        <f>AI82+AI49+AI10</f>
        <v>39</v>
      </c>
      <c r="AJ124">
        <f>AJ82+AJ49+AJ10</f>
        <v>10</v>
      </c>
      <c r="AK124" s="227">
        <f>SUM(AJ124/AI124*100)</f>
        <v>25.641025641025639</v>
      </c>
    </row>
    <row r="125" spans="1:37" x14ac:dyDescent="0.35">
      <c r="D125" s="241" t="s">
        <v>2655</v>
      </c>
      <c r="E125" s="241" t="s">
        <v>2655</v>
      </c>
      <c r="F125" s="241" t="s">
        <v>2652</v>
      </c>
      <c r="G125" s="241" t="s">
        <v>2656</v>
      </c>
      <c r="H125" s="241" t="s">
        <v>2656</v>
      </c>
      <c r="I125" s="241" t="s">
        <v>2655</v>
      </c>
      <c r="J125" s="241" t="s">
        <v>2652</v>
      </c>
      <c r="K125" s="241" t="s">
        <v>2656</v>
      </c>
      <c r="L125" s="241" t="s">
        <v>2656</v>
      </c>
    </row>
    <row r="126" spans="1:37" x14ac:dyDescent="0.35">
      <c r="A126" s="238">
        <f>SUMIFS($C$10:$C$505, $X$10:$X$505, B126)</f>
        <v>6398</v>
      </c>
      <c r="B126" t="s">
        <v>2657</v>
      </c>
      <c r="C126" t="s">
        <v>2535</v>
      </c>
      <c r="D126" s="242">
        <f>E126+I126</f>
        <v>10</v>
      </c>
      <c r="E126" s="238">
        <f>COUNTIFS($X$10:$X$505, B126,$B$10:$B$505,"F")</f>
        <v>3</v>
      </c>
      <c r="F126" s="243">
        <f t="shared" ref="F126:F152" si="117">IFERROR(E126/D126,0)</f>
        <v>0.3</v>
      </c>
      <c r="G126">
        <f>COUNTIFS($X$10:$X$505, B126,$B$10:$B$505,"F",$Z$10:$Z$505,"Elected")</f>
        <v>1</v>
      </c>
      <c r="H126" s="244">
        <f>IFERROR(G126/D126,0)</f>
        <v>0.1</v>
      </c>
      <c r="I126" s="245">
        <f>COUNTIFS($X$10:$X$505, B126,$B$10:$B$505,"M")</f>
        <v>7</v>
      </c>
      <c r="J126" s="243">
        <f>IFERROR(I126/D126,0)</f>
        <v>0.7</v>
      </c>
      <c r="K126">
        <f>COUNTIFS($X$10:$X$505, B126,$B$10:$B$505,"M",$Z$10:$Z$505,"Elected")</f>
        <v>7</v>
      </c>
      <c r="L126" s="243">
        <f>IFERROR(K126/D126,0)</f>
        <v>0.7</v>
      </c>
      <c r="AC126" t="s">
        <v>3692</v>
      </c>
      <c r="AD126" t="s">
        <v>3693</v>
      </c>
    </row>
    <row r="127" spans="1:37" x14ac:dyDescent="0.35">
      <c r="A127" s="238">
        <f t="shared" ref="A127:A152" si="118">SUMIFS($C$10:$C$505, $X$10:$X$505, B127)</f>
        <v>9068</v>
      </c>
      <c r="B127" t="s">
        <v>2658</v>
      </c>
      <c r="C127" t="s">
        <v>2534</v>
      </c>
      <c r="D127" s="242">
        <f t="shared" ref="D127:D152" si="119">E127+I127</f>
        <v>10</v>
      </c>
      <c r="E127" s="238">
        <f t="shared" ref="E127:E152" si="120">COUNTIFS($X$10:$X$505, B127,$B$10:$B$505,"F")</f>
        <v>1</v>
      </c>
      <c r="F127" s="243">
        <f t="shared" si="117"/>
        <v>0.1</v>
      </c>
      <c r="G127">
        <f t="shared" ref="G127:G152" si="121">COUNTIFS($X$10:$X$283, B127,$B$10:$B$283,"F",$Z$10:$Z$283,"Elected")</f>
        <v>1</v>
      </c>
      <c r="H127" s="244">
        <f t="shared" ref="H127:H152" si="122">IFERROR(G127/D127,0)</f>
        <v>0.1</v>
      </c>
      <c r="I127" s="245">
        <f t="shared" ref="I127:I152" si="123">COUNTIFS($X$10:$X$505, B127,$B$10:$B$505,"M")</f>
        <v>9</v>
      </c>
      <c r="J127" s="243">
        <f t="shared" ref="J127:J152" si="124">IFERROR(I127/D127,0)</f>
        <v>0.9</v>
      </c>
      <c r="K127">
        <f t="shared" ref="K127:K152" si="125">COUNTIFS($X$10:$X$505, B127,$B$10:$B$505,"M",$Z$10:$Z$505,"Elected")</f>
        <v>6</v>
      </c>
      <c r="L127" s="243">
        <f t="shared" ref="L127:L152" si="126">IFERROR(K127/D127,0)</f>
        <v>0.6</v>
      </c>
      <c r="AC127">
        <f>AC85+AC52+AC13</f>
        <v>15</v>
      </c>
      <c r="AD127">
        <f>AD85+AD52+AD13</f>
        <v>11</v>
      </c>
    </row>
    <row r="128" spans="1:37" x14ac:dyDescent="0.35">
      <c r="A128" s="238">
        <f t="shared" si="118"/>
        <v>1216</v>
      </c>
      <c r="B128" t="s">
        <v>2659</v>
      </c>
      <c r="C128" t="s">
        <v>2536</v>
      </c>
      <c r="D128" s="242">
        <f t="shared" si="119"/>
        <v>3</v>
      </c>
      <c r="E128" s="238">
        <f t="shared" si="120"/>
        <v>0</v>
      </c>
      <c r="F128" s="243">
        <f t="shared" si="117"/>
        <v>0</v>
      </c>
      <c r="G128">
        <f t="shared" si="121"/>
        <v>0</v>
      </c>
      <c r="H128" s="244">
        <f t="shared" si="122"/>
        <v>0</v>
      </c>
      <c r="I128" s="245">
        <f t="shared" si="123"/>
        <v>3</v>
      </c>
      <c r="J128" s="243">
        <f t="shared" si="124"/>
        <v>1</v>
      </c>
      <c r="K128">
        <f t="shared" si="125"/>
        <v>1</v>
      </c>
      <c r="L128" s="243">
        <f t="shared" si="126"/>
        <v>0.33333333333333331</v>
      </c>
    </row>
    <row r="129" spans="1:12" x14ac:dyDescent="0.35">
      <c r="A129" s="238">
        <f t="shared" si="118"/>
        <v>0</v>
      </c>
      <c r="B129" t="s">
        <v>2661</v>
      </c>
      <c r="C129" t="s">
        <v>2727</v>
      </c>
      <c r="D129" s="242">
        <f t="shared" si="119"/>
        <v>0</v>
      </c>
      <c r="E129" s="238">
        <f t="shared" si="120"/>
        <v>0</v>
      </c>
      <c r="F129" s="243">
        <f t="shared" si="117"/>
        <v>0</v>
      </c>
      <c r="G129">
        <f t="shared" si="121"/>
        <v>0</v>
      </c>
      <c r="H129" s="244">
        <f t="shared" si="122"/>
        <v>0</v>
      </c>
      <c r="I129" s="245">
        <f t="shared" si="123"/>
        <v>0</v>
      </c>
      <c r="J129" s="243">
        <f t="shared" si="124"/>
        <v>0</v>
      </c>
      <c r="K129">
        <f t="shared" si="125"/>
        <v>0</v>
      </c>
      <c r="L129" s="243">
        <f t="shared" si="126"/>
        <v>0</v>
      </c>
    </row>
    <row r="130" spans="1:12" x14ac:dyDescent="0.35">
      <c r="A130" s="238">
        <f t="shared" si="118"/>
        <v>0</v>
      </c>
      <c r="B130" t="s">
        <v>2663</v>
      </c>
      <c r="C130" t="s">
        <v>2574</v>
      </c>
      <c r="D130" s="242">
        <f t="shared" si="119"/>
        <v>0</v>
      </c>
      <c r="E130" s="238">
        <f t="shared" si="120"/>
        <v>0</v>
      </c>
      <c r="F130" s="243">
        <f t="shared" si="117"/>
        <v>0</v>
      </c>
      <c r="G130">
        <f t="shared" si="121"/>
        <v>0</v>
      </c>
      <c r="H130" s="244">
        <f t="shared" si="122"/>
        <v>0</v>
      </c>
      <c r="I130" s="245">
        <f t="shared" si="123"/>
        <v>0</v>
      </c>
      <c r="J130" s="243">
        <f t="shared" si="124"/>
        <v>0</v>
      </c>
      <c r="K130">
        <f t="shared" si="125"/>
        <v>0</v>
      </c>
      <c r="L130" s="243">
        <f t="shared" si="126"/>
        <v>0</v>
      </c>
    </row>
    <row r="131" spans="1:12" x14ac:dyDescent="0.35">
      <c r="A131" s="238">
        <f t="shared" si="118"/>
        <v>92</v>
      </c>
      <c r="B131" t="s">
        <v>2689</v>
      </c>
      <c r="C131" t="s">
        <v>2573</v>
      </c>
      <c r="D131" s="242">
        <f t="shared" si="119"/>
        <v>1</v>
      </c>
      <c r="E131" s="238">
        <f t="shared" si="120"/>
        <v>1</v>
      </c>
      <c r="F131" s="243">
        <f t="shared" si="117"/>
        <v>1</v>
      </c>
      <c r="G131">
        <f t="shared" si="121"/>
        <v>0</v>
      </c>
      <c r="H131" s="244">
        <f t="shared" si="122"/>
        <v>0</v>
      </c>
      <c r="I131" s="245">
        <f t="shared" si="123"/>
        <v>0</v>
      </c>
      <c r="J131" s="243">
        <f t="shared" si="124"/>
        <v>0</v>
      </c>
      <c r="K131">
        <f t="shared" si="125"/>
        <v>0</v>
      </c>
      <c r="L131" s="243">
        <f t="shared" si="126"/>
        <v>0</v>
      </c>
    </row>
    <row r="132" spans="1:12" x14ac:dyDescent="0.35">
      <c r="A132" s="238">
        <f t="shared" si="118"/>
        <v>0</v>
      </c>
      <c r="B132" t="s">
        <v>2662</v>
      </c>
      <c r="C132" t="s">
        <v>2575</v>
      </c>
      <c r="D132" s="242">
        <f t="shared" si="119"/>
        <v>0</v>
      </c>
      <c r="E132" s="238">
        <f t="shared" si="120"/>
        <v>0</v>
      </c>
      <c r="F132" s="243">
        <f t="shared" si="117"/>
        <v>0</v>
      </c>
      <c r="G132">
        <f t="shared" si="121"/>
        <v>0</v>
      </c>
      <c r="H132" s="244">
        <f t="shared" si="122"/>
        <v>0</v>
      </c>
      <c r="I132" s="245">
        <f t="shared" si="123"/>
        <v>0</v>
      </c>
      <c r="J132" s="243">
        <f t="shared" si="124"/>
        <v>0</v>
      </c>
      <c r="K132">
        <f t="shared" si="125"/>
        <v>0</v>
      </c>
      <c r="L132" s="243">
        <f t="shared" si="126"/>
        <v>0</v>
      </c>
    </row>
    <row r="133" spans="1:12" x14ac:dyDescent="0.35">
      <c r="A133" s="238">
        <f t="shared" si="118"/>
        <v>71</v>
      </c>
      <c r="B133" t="s">
        <v>2660</v>
      </c>
      <c r="C133" t="s">
        <v>2594</v>
      </c>
      <c r="D133" s="242">
        <f t="shared" si="119"/>
        <v>1</v>
      </c>
      <c r="E133" s="238">
        <f t="shared" si="120"/>
        <v>0</v>
      </c>
      <c r="F133" s="243">
        <f t="shared" si="117"/>
        <v>0</v>
      </c>
      <c r="G133">
        <f t="shared" si="121"/>
        <v>0</v>
      </c>
      <c r="H133" s="244">
        <f t="shared" si="122"/>
        <v>0</v>
      </c>
      <c r="I133" s="245">
        <f t="shared" si="123"/>
        <v>1</v>
      </c>
      <c r="J133" s="243">
        <f t="shared" si="124"/>
        <v>1</v>
      </c>
      <c r="K133">
        <f t="shared" si="125"/>
        <v>0</v>
      </c>
      <c r="L133" s="243">
        <f t="shared" si="126"/>
        <v>0</v>
      </c>
    </row>
    <row r="134" spans="1:12" x14ac:dyDescent="0.35">
      <c r="A134" s="238">
        <f t="shared" si="118"/>
        <v>0</v>
      </c>
      <c r="B134" t="s">
        <v>3111</v>
      </c>
      <c r="C134" t="s">
        <v>2576</v>
      </c>
      <c r="D134" s="242">
        <f t="shared" si="119"/>
        <v>0</v>
      </c>
      <c r="E134" s="238">
        <f t="shared" si="120"/>
        <v>0</v>
      </c>
      <c r="F134" s="243">
        <f t="shared" si="117"/>
        <v>0</v>
      </c>
      <c r="G134">
        <f t="shared" si="121"/>
        <v>0</v>
      </c>
      <c r="H134" s="244">
        <f t="shared" si="122"/>
        <v>0</v>
      </c>
      <c r="I134" s="245">
        <f t="shared" si="123"/>
        <v>0</v>
      </c>
      <c r="J134" s="243">
        <f t="shared" si="124"/>
        <v>0</v>
      </c>
      <c r="K134">
        <f t="shared" si="125"/>
        <v>0</v>
      </c>
      <c r="L134" s="243">
        <f t="shared" si="126"/>
        <v>0</v>
      </c>
    </row>
    <row r="135" spans="1:12" x14ac:dyDescent="0.35">
      <c r="A135" s="238">
        <f t="shared" si="118"/>
        <v>0</v>
      </c>
      <c r="C135" t="s">
        <v>2590</v>
      </c>
      <c r="D135" s="242">
        <f t="shared" si="119"/>
        <v>0</v>
      </c>
      <c r="E135" s="238">
        <f t="shared" si="120"/>
        <v>0</v>
      </c>
      <c r="F135" s="243">
        <f t="shared" si="117"/>
        <v>0</v>
      </c>
      <c r="G135">
        <f t="shared" si="121"/>
        <v>0</v>
      </c>
      <c r="H135" s="244">
        <f t="shared" si="122"/>
        <v>0</v>
      </c>
      <c r="I135" s="245">
        <f t="shared" si="123"/>
        <v>0</v>
      </c>
      <c r="J135" s="243">
        <f t="shared" si="124"/>
        <v>0</v>
      </c>
      <c r="K135">
        <f t="shared" si="125"/>
        <v>0</v>
      </c>
      <c r="L135" s="243">
        <f t="shared" si="126"/>
        <v>0</v>
      </c>
    </row>
    <row r="136" spans="1:12" x14ac:dyDescent="0.35">
      <c r="A136" s="238">
        <f t="shared" si="118"/>
        <v>0</v>
      </c>
      <c r="B136" t="s">
        <v>2671</v>
      </c>
      <c r="C136" t="s">
        <v>2582</v>
      </c>
      <c r="D136" s="242">
        <f t="shared" si="119"/>
        <v>0</v>
      </c>
      <c r="E136" s="238">
        <f t="shared" si="120"/>
        <v>0</v>
      </c>
      <c r="F136" s="243">
        <f t="shared" si="117"/>
        <v>0</v>
      </c>
      <c r="G136">
        <f t="shared" si="121"/>
        <v>0</v>
      </c>
      <c r="H136" s="244">
        <f t="shared" si="122"/>
        <v>0</v>
      </c>
      <c r="I136" s="245">
        <f t="shared" si="123"/>
        <v>0</v>
      </c>
      <c r="J136" s="243">
        <f t="shared" si="124"/>
        <v>0</v>
      </c>
      <c r="K136">
        <f t="shared" si="125"/>
        <v>0</v>
      </c>
      <c r="L136" s="243">
        <f t="shared" si="126"/>
        <v>0</v>
      </c>
    </row>
    <row r="137" spans="1:12" x14ac:dyDescent="0.35">
      <c r="A137" s="238">
        <f t="shared" si="118"/>
        <v>0</v>
      </c>
      <c r="B137" t="s">
        <v>2665</v>
      </c>
      <c r="C137" t="s">
        <v>2598</v>
      </c>
      <c r="D137" s="242">
        <f t="shared" si="119"/>
        <v>0</v>
      </c>
      <c r="E137" s="238">
        <f t="shared" si="120"/>
        <v>0</v>
      </c>
      <c r="F137" s="243">
        <f t="shared" si="117"/>
        <v>0</v>
      </c>
      <c r="G137">
        <f t="shared" si="121"/>
        <v>0</v>
      </c>
      <c r="H137" s="244">
        <f t="shared" si="122"/>
        <v>0</v>
      </c>
      <c r="I137" s="245">
        <f t="shared" si="123"/>
        <v>0</v>
      </c>
      <c r="J137" s="243">
        <f t="shared" si="124"/>
        <v>0</v>
      </c>
      <c r="K137">
        <f t="shared" si="125"/>
        <v>0</v>
      </c>
      <c r="L137" s="243">
        <f t="shared" si="126"/>
        <v>0</v>
      </c>
    </row>
    <row r="138" spans="1:12" x14ac:dyDescent="0.35">
      <c r="A138" s="238">
        <f t="shared" si="118"/>
        <v>0</v>
      </c>
      <c r="B138" t="s">
        <v>2666</v>
      </c>
      <c r="C138" t="s">
        <v>2584</v>
      </c>
      <c r="D138" s="242">
        <f t="shared" si="119"/>
        <v>0</v>
      </c>
      <c r="E138" s="238">
        <f t="shared" si="120"/>
        <v>0</v>
      </c>
      <c r="F138" s="243">
        <f t="shared" si="117"/>
        <v>0</v>
      </c>
      <c r="G138">
        <f t="shared" si="121"/>
        <v>0</v>
      </c>
      <c r="H138" s="244">
        <f t="shared" si="122"/>
        <v>0</v>
      </c>
      <c r="I138" s="245">
        <f t="shared" si="123"/>
        <v>0</v>
      </c>
      <c r="J138" s="243">
        <f t="shared" si="124"/>
        <v>0</v>
      </c>
      <c r="K138">
        <f t="shared" si="125"/>
        <v>0</v>
      </c>
      <c r="L138" s="243">
        <f t="shared" si="126"/>
        <v>0</v>
      </c>
    </row>
    <row r="139" spans="1:12" x14ac:dyDescent="0.35">
      <c r="A139" s="238">
        <f t="shared" si="118"/>
        <v>0</v>
      </c>
      <c r="B139" t="s">
        <v>2667</v>
      </c>
      <c r="C139" t="s">
        <v>2577</v>
      </c>
      <c r="D139" s="242">
        <f t="shared" si="119"/>
        <v>0</v>
      </c>
      <c r="E139" s="238">
        <f t="shared" si="120"/>
        <v>0</v>
      </c>
      <c r="F139" s="243">
        <f t="shared" si="117"/>
        <v>0</v>
      </c>
      <c r="G139">
        <f t="shared" si="121"/>
        <v>0</v>
      </c>
      <c r="H139" s="244">
        <f t="shared" si="122"/>
        <v>0</v>
      </c>
      <c r="I139" s="245">
        <f t="shared" si="123"/>
        <v>0</v>
      </c>
      <c r="J139" s="243">
        <f t="shared" si="124"/>
        <v>0</v>
      </c>
      <c r="K139">
        <f t="shared" si="125"/>
        <v>0</v>
      </c>
      <c r="L139" s="243">
        <f t="shared" si="126"/>
        <v>0</v>
      </c>
    </row>
    <row r="140" spans="1:12" x14ac:dyDescent="0.35">
      <c r="A140" s="238">
        <f t="shared" si="118"/>
        <v>0</v>
      </c>
      <c r="B140" t="s">
        <v>2670</v>
      </c>
      <c r="C140" t="s">
        <v>2578</v>
      </c>
      <c r="D140" s="242">
        <f t="shared" si="119"/>
        <v>0</v>
      </c>
      <c r="E140" s="238">
        <f t="shared" si="120"/>
        <v>0</v>
      </c>
      <c r="F140" s="243">
        <f t="shared" si="117"/>
        <v>0</v>
      </c>
      <c r="G140">
        <f t="shared" si="121"/>
        <v>0</v>
      </c>
      <c r="H140" s="244">
        <f t="shared" si="122"/>
        <v>0</v>
      </c>
      <c r="I140" s="245">
        <f t="shared" si="123"/>
        <v>0</v>
      </c>
      <c r="J140" s="243">
        <f t="shared" si="124"/>
        <v>0</v>
      </c>
      <c r="K140">
        <f t="shared" si="125"/>
        <v>0</v>
      </c>
      <c r="L140" s="243">
        <f t="shared" si="126"/>
        <v>0</v>
      </c>
    </row>
    <row r="141" spans="1:12" x14ac:dyDescent="0.35">
      <c r="A141" s="238">
        <f t="shared" si="118"/>
        <v>0</v>
      </c>
      <c r="C141" t="s">
        <v>2581</v>
      </c>
      <c r="D141" s="242">
        <f t="shared" si="119"/>
        <v>0</v>
      </c>
      <c r="E141" s="238">
        <f t="shared" si="120"/>
        <v>0</v>
      </c>
      <c r="F141" s="243">
        <f t="shared" si="117"/>
        <v>0</v>
      </c>
      <c r="G141">
        <f t="shared" si="121"/>
        <v>0</v>
      </c>
      <c r="H141" s="244">
        <f t="shared" si="122"/>
        <v>0</v>
      </c>
      <c r="I141" s="245">
        <f t="shared" si="123"/>
        <v>0</v>
      </c>
      <c r="J141" s="243">
        <f t="shared" si="124"/>
        <v>0</v>
      </c>
      <c r="K141">
        <f t="shared" si="125"/>
        <v>0</v>
      </c>
      <c r="L141" s="243">
        <f t="shared" si="126"/>
        <v>0</v>
      </c>
    </row>
    <row r="142" spans="1:12" x14ac:dyDescent="0.35">
      <c r="A142" s="238">
        <f t="shared" si="118"/>
        <v>0</v>
      </c>
      <c r="B142" t="s">
        <v>3077</v>
      </c>
      <c r="C142" t="s">
        <v>2579</v>
      </c>
      <c r="D142" s="242">
        <f t="shared" si="119"/>
        <v>0</v>
      </c>
      <c r="E142" s="238">
        <f t="shared" si="120"/>
        <v>0</v>
      </c>
      <c r="F142" s="243">
        <f t="shared" si="117"/>
        <v>0</v>
      </c>
      <c r="G142">
        <f t="shared" si="121"/>
        <v>0</v>
      </c>
      <c r="H142" s="244">
        <f t="shared" si="122"/>
        <v>0</v>
      </c>
      <c r="I142" s="245">
        <f t="shared" si="123"/>
        <v>0</v>
      </c>
      <c r="J142" s="243">
        <f t="shared" si="124"/>
        <v>0</v>
      </c>
      <c r="K142">
        <f t="shared" si="125"/>
        <v>0</v>
      </c>
      <c r="L142" s="243">
        <f t="shared" si="126"/>
        <v>0</v>
      </c>
    </row>
    <row r="143" spans="1:12" x14ac:dyDescent="0.35">
      <c r="A143" s="238">
        <f t="shared" si="118"/>
        <v>0</v>
      </c>
      <c r="B143" t="s">
        <v>2690</v>
      </c>
      <c r="C143" t="s">
        <v>2585</v>
      </c>
      <c r="D143" s="242">
        <f t="shared" si="119"/>
        <v>0</v>
      </c>
      <c r="E143" s="238">
        <f t="shared" si="120"/>
        <v>0</v>
      </c>
      <c r="F143" s="243">
        <f t="shared" si="117"/>
        <v>0</v>
      </c>
      <c r="G143">
        <f t="shared" si="121"/>
        <v>0</v>
      </c>
      <c r="H143" s="244">
        <f t="shared" si="122"/>
        <v>0</v>
      </c>
      <c r="I143" s="245">
        <f t="shared" si="123"/>
        <v>0</v>
      </c>
      <c r="J143" s="243">
        <f t="shared" si="124"/>
        <v>0</v>
      </c>
      <c r="K143">
        <f t="shared" si="125"/>
        <v>0</v>
      </c>
      <c r="L143" s="243">
        <f t="shared" si="126"/>
        <v>0</v>
      </c>
    </row>
    <row r="144" spans="1:12" x14ac:dyDescent="0.35">
      <c r="A144" s="238">
        <f t="shared" si="118"/>
        <v>0</v>
      </c>
      <c r="C144" t="s">
        <v>2591</v>
      </c>
      <c r="D144" s="242">
        <f t="shared" si="119"/>
        <v>0</v>
      </c>
      <c r="E144" s="238">
        <f t="shared" si="120"/>
        <v>0</v>
      </c>
      <c r="F144" s="243">
        <f t="shared" si="117"/>
        <v>0</v>
      </c>
      <c r="G144">
        <f t="shared" si="121"/>
        <v>0</v>
      </c>
      <c r="H144" s="244">
        <f t="shared" si="122"/>
        <v>0</v>
      </c>
      <c r="I144" s="245">
        <f t="shared" si="123"/>
        <v>0</v>
      </c>
      <c r="J144" s="243">
        <f t="shared" si="124"/>
        <v>0</v>
      </c>
      <c r="K144">
        <f t="shared" si="125"/>
        <v>0</v>
      </c>
      <c r="L144" s="243">
        <f t="shared" si="126"/>
        <v>0</v>
      </c>
    </row>
    <row r="145" spans="1:12" x14ac:dyDescent="0.35">
      <c r="A145" s="238">
        <f t="shared" si="118"/>
        <v>284</v>
      </c>
      <c r="B145" t="s">
        <v>2664</v>
      </c>
      <c r="C145" t="s">
        <v>2586</v>
      </c>
      <c r="D145" s="242">
        <f t="shared" si="119"/>
        <v>2</v>
      </c>
      <c r="E145" s="238">
        <f t="shared" si="120"/>
        <v>1</v>
      </c>
      <c r="F145" s="243">
        <f t="shared" si="117"/>
        <v>0.5</v>
      </c>
      <c r="G145">
        <f t="shared" si="121"/>
        <v>0</v>
      </c>
      <c r="H145" s="244">
        <f t="shared" si="122"/>
        <v>0</v>
      </c>
      <c r="I145" s="245">
        <f t="shared" si="123"/>
        <v>1</v>
      </c>
      <c r="J145" s="243">
        <f t="shared" si="124"/>
        <v>0.5</v>
      </c>
      <c r="K145">
        <f t="shared" si="125"/>
        <v>0</v>
      </c>
      <c r="L145" s="243">
        <f t="shared" si="126"/>
        <v>0</v>
      </c>
    </row>
    <row r="146" spans="1:12" x14ac:dyDescent="0.35">
      <c r="A146" s="238">
        <f t="shared" si="118"/>
        <v>0</v>
      </c>
      <c r="B146" t="s">
        <v>2669</v>
      </c>
      <c r="C146" t="s">
        <v>2587</v>
      </c>
      <c r="D146" s="242">
        <f>E146+I146</f>
        <v>0</v>
      </c>
      <c r="E146" s="238">
        <f t="shared" si="120"/>
        <v>0</v>
      </c>
      <c r="F146" s="243">
        <f t="shared" si="117"/>
        <v>0</v>
      </c>
      <c r="G146">
        <f t="shared" si="121"/>
        <v>0</v>
      </c>
      <c r="H146" s="244">
        <f t="shared" si="122"/>
        <v>0</v>
      </c>
      <c r="I146" s="245">
        <f t="shared" si="123"/>
        <v>0</v>
      </c>
      <c r="J146" s="243">
        <f t="shared" si="124"/>
        <v>0</v>
      </c>
      <c r="K146">
        <f t="shared" si="125"/>
        <v>0</v>
      </c>
      <c r="L146" s="243">
        <f t="shared" si="126"/>
        <v>0</v>
      </c>
    </row>
    <row r="147" spans="1:12" x14ac:dyDescent="0.35">
      <c r="A147" s="238">
        <f t="shared" si="118"/>
        <v>0</v>
      </c>
      <c r="B147" t="s">
        <v>2931</v>
      </c>
      <c r="C147" t="s">
        <v>2580</v>
      </c>
      <c r="D147" s="242">
        <f t="shared" si="119"/>
        <v>0</v>
      </c>
      <c r="E147" s="238">
        <f t="shared" si="120"/>
        <v>0</v>
      </c>
      <c r="F147" s="243">
        <f t="shared" si="117"/>
        <v>0</v>
      </c>
      <c r="G147">
        <f t="shared" si="121"/>
        <v>0</v>
      </c>
      <c r="H147" s="244">
        <f t="shared" si="122"/>
        <v>0</v>
      </c>
      <c r="I147" s="245">
        <f t="shared" si="123"/>
        <v>0</v>
      </c>
      <c r="J147" s="243">
        <f t="shared" si="124"/>
        <v>0</v>
      </c>
      <c r="K147">
        <f t="shared" si="125"/>
        <v>0</v>
      </c>
      <c r="L147" s="243">
        <f t="shared" si="126"/>
        <v>0</v>
      </c>
    </row>
    <row r="148" spans="1:12" x14ac:dyDescent="0.35">
      <c r="A148" s="238">
        <f t="shared" si="118"/>
        <v>0</v>
      </c>
      <c r="C148" t="s">
        <v>2592</v>
      </c>
      <c r="D148" s="242">
        <f t="shared" si="119"/>
        <v>0</v>
      </c>
      <c r="E148" s="238">
        <f t="shared" si="120"/>
        <v>0</v>
      </c>
      <c r="F148" s="243">
        <f t="shared" si="117"/>
        <v>0</v>
      </c>
      <c r="G148">
        <f t="shared" si="121"/>
        <v>0</v>
      </c>
      <c r="H148" s="244">
        <f t="shared" si="122"/>
        <v>0</v>
      </c>
      <c r="I148" s="245">
        <f t="shared" si="123"/>
        <v>0</v>
      </c>
      <c r="J148" s="243">
        <f t="shared" si="124"/>
        <v>0</v>
      </c>
      <c r="K148">
        <f t="shared" si="125"/>
        <v>0</v>
      </c>
      <c r="L148" s="243">
        <f t="shared" si="126"/>
        <v>0</v>
      </c>
    </row>
    <row r="149" spans="1:12" x14ac:dyDescent="0.35">
      <c r="A149" s="238">
        <f t="shared" si="118"/>
        <v>0</v>
      </c>
      <c r="B149" t="s">
        <v>2809</v>
      </c>
      <c r="C149" t="s">
        <v>2597</v>
      </c>
      <c r="D149" s="242">
        <f t="shared" si="119"/>
        <v>0</v>
      </c>
      <c r="E149" s="238">
        <f t="shared" si="120"/>
        <v>0</v>
      </c>
      <c r="F149" s="243">
        <f t="shared" si="117"/>
        <v>0</v>
      </c>
      <c r="G149">
        <f t="shared" si="121"/>
        <v>0</v>
      </c>
      <c r="H149" s="244">
        <f t="shared" si="122"/>
        <v>0</v>
      </c>
      <c r="I149" s="245">
        <f t="shared" si="123"/>
        <v>0</v>
      </c>
      <c r="J149" s="243">
        <f t="shared" si="124"/>
        <v>0</v>
      </c>
      <c r="K149">
        <f t="shared" si="125"/>
        <v>0</v>
      </c>
      <c r="L149" s="243">
        <f t="shared" si="126"/>
        <v>0</v>
      </c>
    </row>
    <row r="150" spans="1:12" x14ac:dyDescent="0.35">
      <c r="A150" s="238">
        <f t="shared" si="118"/>
        <v>0</v>
      </c>
      <c r="B150" t="s">
        <v>2668</v>
      </c>
      <c r="C150" t="s">
        <v>2588</v>
      </c>
      <c r="D150" s="242">
        <f t="shared" si="119"/>
        <v>0</v>
      </c>
      <c r="E150" s="238">
        <f t="shared" si="120"/>
        <v>0</v>
      </c>
      <c r="F150" s="243">
        <f t="shared" si="117"/>
        <v>0</v>
      </c>
      <c r="G150">
        <f t="shared" si="121"/>
        <v>0</v>
      </c>
      <c r="H150" s="244">
        <f t="shared" si="122"/>
        <v>0</v>
      </c>
      <c r="I150" s="245">
        <f t="shared" si="123"/>
        <v>0</v>
      </c>
      <c r="J150" s="243">
        <f t="shared" si="124"/>
        <v>0</v>
      </c>
      <c r="K150">
        <f t="shared" si="125"/>
        <v>0</v>
      </c>
      <c r="L150" s="243">
        <f t="shared" si="126"/>
        <v>0</v>
      </c>
    </row>
    <row r="151" spans="1:12" x14ac:dyDescent="0.35">
      <c r="A151" s="238">
        <f t="shared" si="118"/>
        <v>0</v>
      </c>
      <c r="B151" t="s">
        <v>2692</v>
      </c>
      <c r="C151" t="s">
        <v>2589</v>
      </c>
      <c r="D151" s="242">
        <f t="shared" si="119"/>
        <v>0</v>
      </c>
      <c r="E151" s="238">
        <f t="shared" si="120"/>
        <v>0</v>
      </c>
      <c r="F151" s="243">
        <f t="shared" si="117"/>
        <v>0</v>
      </c>
      <c r="G151">
        <f t="shared" si="121"/>
        <v>0</v>
      </c>
      <c r="H151" s="244">
        <f t="shared" si="122"/>
        <v>0</v>
      </c>
      <c r="I151" s="245">
        <f t="shared" si="123"/>
        <v>0</v>
      </c>
      <c r="J151" s="243">
        <f t="shared" si="124"/>
        <v>0</v>
      </c>
      <c r="K151">
        <f t="shared" si="125"/>
        <v>0</v>
      </c>
      <c r="L151" s="243">
        <f t="shared" si="126"/>
        <v>0</v>
      </c>
    </row>
    <row r="152" spans="1:12" x14ac:dyDescent="0.35">
      <c r="A152" s="238">
        <f t="shared" si="118"/>
        <v>3820</v>
      </c>
      <c r="B152" t="s">
        <v>2672</v>
      </c>
      <c r="C152" t="s">
        <v>2530</v>
      </c>
      <c r="D152" s="242">
        <f t="shared" si="119"/>
        <v>12</v>
      </c>
      <c r="E152" s="238">
        <f t="shared" si="120"/>
        <v>4</v>
      </c>
      <c r="F152" s="243">
        <f t="shared" si="117"/>
        <v>0.33333333333333331</v>
      </c>
      <c r="G152">
        <f t="shared" si="121"/>
        <v>0</v>
      </c>
      <c r="H152" s="244">
        <f t="shared" si="122"/>
        <v>0</v>
      </c>
      <c r="I152" s="245">
        <f t="shared" si="123"/>
        <v>8</v>
      </c>
      <c r="J152" s="243">
        <f t="shared" si="124"/>
        <v>0.66666666666666663</v>
      </c>
      <c r="K152">
        <f t="shared" si="125"/>
        <v>2</v>
      </c>
      <c r="L152" s="243">
        <f t="shared" si="126"/>
        <v>0.16666666666666666</v>
      </c>
    </row>
    <row r="153" spans="1:12" x14ac:dyDescent="0.35">
      <c r="A153" s="238">
        <f>SUM(A126:A152)</f>
        <v>20949</v>
      </c>
      <c r="B153" s="238"/>
      <c r="D153" s="242">
        <f>SUM(D126:D152)</f>
        <v>39</v>
      </c>
      <c r="E153" s="238">
        <f>SUM(E126:E152)</f>
        <v>10</v>
      </c>
      <c r="G153">
        <f>SUM(G126:G152)</f>
        <v>2</v>
      </c>
      <c r="I153" s="245">
        <f>SUM(I126:I152)</f>
        <v>29</v>
      </c>
      <c r="K153">
        <f>SUM(K126:K152)</f>
        <v>16</v>
      </c>
    </row>
    <row r="154" spans="1:12" ht="15" thickBot="1" x14ac:dyDescent="0.4"/>
    <row r="155" spans="1:12" x14ac:dyDescent="0.35">
      <c r="C155" s="246" t="s">
        <v>2673</v>
      </c>
      <c r="D155" s="247"/>
      <c r="E155" s="248">
        <f>E153+I153</f>
        <v>39</v>
      </c>
      <c r="F155" s="247" t="s">
        <v>2674</v>
      </c>
      <c r="G155" s="249"/>
      <c r="H155" s="249"/>
      <c r="I155" s="246" t="s">
        <v>2675</v>
      </c>
      <c r="J155" s="247" t="s">
        <v>2676</v>
      </c>
      <c r="K155" s="250">
        <f>K153</f>
        <v>16</v>
      </c>
    </row>
    <row r="156" spans="1:12" ht="15" thickBot="1" x14ac:dyDescent="0.4">
      <c r="C156" s="251" t="s">
        <v>2677</v>
      </c>
      <c r="D156" s="252" t="e">
        <f>LEFT(MID(#REF!,FIND("(",#REF!)+1,LEN(#REF!)),FIND(")",MID(#REF!,FIND("(",#REF!)+1,LEN(#REF!)))-1)</f>
        <v>#REF!</v>
      </c>
      <c r="E156" s="252">
        <f>AK126</f>
        <v>0</v>
      </c>
      <c r="F156" s="252" t="s">
        <v>2678</v>
      </c>
      <c r="G156" s="253"/>
      <c r="H156" s="253"/>
      <c r="I156" s="254"/>
      <c r="J156" s="241" t="s">
        <v>2679</v>
      </c>
      <c r="K156" s="255">
        <f>G153</f>
        <v>2</v>
      </c>
    </row>
    <row r="157" spans="1:12" ht="15" thickBot="1" x14ac:dyDescent="0.4">
      <c r="I157" s="251"/>
      <c r="J157" s="252" t="s">
        <v>2680</v>
      </c>
      <c r="K157" s="256">
        <f>SUM(K155:K156)</f>
        <v>18</v>
      </c>
    </row>
  </sheetData>
  <mergeCells count="135">
    <mergeCell ref="A8:A9"/>
    <mergeCell ref="B8:B9"/>
    <mergeCell ref="C8:C9"/>
    <mergeCell ref="A10:A11"/>
    <mergeCell ref="B10:B11"/>
    <mergeCell ref="C10:C11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24:A25"/>
    <mergeCell ref="B24:B25"/>
    <mergeCell ref="C24:C25"/>
    <mergeCell ref="A26:A27"/>
    <mergeCell ref="B26:B27"/>
    <mergeCell ref="C26:C27"/>
    <mergeCell ref="A20:A21"/>
    <mergeCell ref="B20:B21"/>
    <mergeCell ref="C20:C21"/>
    <mergeCell ref="A22:A23"/>
    <mergeCell ref="B22:B23"/>
    <mergeCell ref="C22:C23"/>
    <mergeCell ref="A32:A33"/>
    <mergeCell ref="B32:B33"/>
    <mergeCell ref="C32:C33"/>
    <mergeCell ref="A34:A35"/>
    <mergeCell ref="B34:B35"/>
    <mergeCell ref="C34:C35"/>
    <mergeCell ref="A28:A29"/>
    <mergeCell ref="B28:B29"/>
    <mergeCell ref="C28:C29"/>
    <mergeCell ref="A30:A31"/>
    <mergeCell ref="B30:B31"/>
    <mergeCell ref="C30:C31"/>
    <mergeCell ref="A51:A52"/>
    <mergeCell ref="B51:B52"/>
    <mergeCell ref="C51:C52"/>
    <mergeCell ref="A53:A54"/>
    <mergeCell ref="B53:B54"/>
    <mergeCell ref="C53:C54"/>
    <mergeCell ref="A47:A48"/>
    <mergeCell ref="B47:B48"/>
    <mergeCell ref="C47:C48"/>
    <mergeCell ref="A49:A50"/>
    <mergeCell ref="B49:B50"/>
    <mergeCell ref="C49:C50"/>
    <mergeCell ref="A59:A60"/>
    <mergeCell ref="B59:B60"/>
    <mergeCell ref="C59:C60"/>
    <mergeCell ref="A61:A62"/>
    <mergeCell ref="B61:B62"/>
    <mergeCell ref="C61:C62"/>
    <mergeCell ref="A55:A56"/>
    <mergeCell ref="B55:B56"/>
    <mergeCell ref="C55:C56"/>
    <mergeCell ref="A57:A58"/>
    <mergeCell ref="B57:B58"/>
    <mergeCell ref="C57:C58"/>
    <mergeCell ref="A67:A68"/>
    <mergeCell ref="B67:B68"/>
    <mergeCell ref="C67:C68"/>
    <mergeCell ref="A80:A81"/>
    <mergeCell ref="B80:B81"/>
    <mergeCell ref="C80:C81"/>
    <mergeCell ref="A63:A64"/>
    <mergeCell ref="B63:B64"/>
    <mergeCell ref="C63:C64"/>
    <mergeCell ref="A65:A66"/>
    <mergeCell ref="B65:B66"/>
    <mergeCell ref="C65:C66"/>
    <mergeCell ref="A86:A87"/>
    <mergeCell ref="B86:B87"/>
    <mergeCell ref="C86:C87"/>
    <mergeCell ref="A88:A89"/>
    <mergeCell ref="B88:B89"/>
    <mergeCell ref="C88:C89"/>
    <mergeCell ref="A82:A83"/>
    <mergeCell ref="B82:B83"/>
    <mergeCell ref="C82:C83"/>
    <mergeCell ref="A84:A85"/>
    <mergeCell ref="B84:B85"/>
    <mergeCell ref="C84:C85"/>
    <mergeCell ref="A94:A95"/>
    <mergeCell ref="B94:B95"/>
    <mergeCell ref="C94:C95"/>
    <mergeCell ref="A96:A97"/>
    <mergeCell ref="B96:B97"/>
    <mergeCell ref="C96:C97"/>
    <mergeCell ref="A90:A91"/>
    <mergeCell ref="B90:B91"/>
    <mergeCell ref="C90:C91"/>
    <mergeCell ref="A92:A93"/>
    <mergeCell ref="B92:B93"/>
    <mergeCell ref="C92:C93"/>
    <mergeCell ref="A102:A103"/>
    <mergeCell ref="B102:B103"/>
    <mergeCell ref="C102:C103"/>
    <mergeCell ref="A104:A105"/>
    <mergeCell ref="B104:B105"/>
    <mergeCell ref="C104:C105"/>
    <mergeCell ref="A98:A99"/>
    <mergeCell ref="B98:B99"/>
    <mergeCell ref="C98:C99"/>
    <mergeCell ref="A100:A101"/>
    <mergeCell ref="B100:B101"/>
    <mergeCell ref="C100:C101"/>
    <mergeCell ref="A110:A111"/>
    <mergeCell ref="B110:B111"/>
    <mergeCell ref="C110:C111"/>
    <mergeCell ref="A112:A113"/>
    <mergeCell ref="B112:B113"/>
    <mergeCell ref="C112:C113"/>
    <mergeCell ref="A106:A107"/>
    <mergeCell ref="B106:B107"/>
    <mergeCell ref="C106:C107"/>
    <mergeCell ref="A108:A109"/>
    <mergeCell ref="B108:B109"/>
    <mergeCell ref="C108:C109"/>
    <mergeCell ref="A118:A119"/>
    <mergeCell ref="B118:B119"/>
    <mergeCell ref="C118:C119"/>
    <mergeCell ref="A114:A115"/>
    <mergeCell ref="B114:B115"/>
    <mergeCell ref="C114:C115"/>
    <mergeCell ref="A116:A117"/>
    <mergeCell ref="B116:B117"/>
    <mergeCell ref="C116:C117"/>
  </mergeCells>
  <pageMargins left="0.7" right="0.7" top="0.75" bottom="0.75" header="0.3" footer="0.3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C264"/>
  <sheetViews>
    <sheetView topLeftCell="A172" zoomScale="53" zoomScaleNormal="80" workbookViewId="0">
      <selection activeCell="H224" sqref="H224:M225"/>
    </sheetView>
  </sheetViews>
  <sheetFormatPr defaultRowHeight="14.5" x14ac:dyDescent="0.35"/>
  <cols>
    <col min="1" max="1" width="54.453125" bestFit="1" customWidth="1"/>
  </cols>
  <sheetData>
    <row r="1" spans="1:55" x14ac:dyDescent="0.35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  <c r="M1" t="s">
        <v>0</v>
      </c>
      <c r="N1" t="s">
        <v>0</v>
      </c>
    </row>
    <row r="2" spans="1:55" x14ac:dyDescent="0.35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</row>
    <row r="3" spans="1:55" x14ac:dyDescent="0.35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</row>
    <row r="4" spans="1:55" x14ac:dyDescent="0.35">
      <c r="A4" t="s">
        <v>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</row>
    <row r="5" spans="1:55" x14ac:dyDescent="0.35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AM5" s="2"/>
      <c r="AN5" s="2"/>
      <c r="AO5" s="2"/>
      <c r="AP5" s="2"/>
      <c r="AQ5" s="2"/>
      <c r="AR5" s="2"/>
      <c r="AS5" s="2"/>
      <c r="AT5" s="240" t="s">
        <v>2648</v>
      </c>
      <c r="AU5" s="2"/>
      <c r="AV5" s="2"/>
      <c r="AW5" s="2"/>
      <c r="AX5" s="240" t="s">
        <v>2649</v>
      </c>
    </row>
    <row r="6" spans="1:55" x14ac:dyDescent="0.3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AP6" s="241" t="s">
        <v>2529</v>
      </c>
      <c r="AQ6" s="241" t="s">
        <v>2650</v>
      </c>
      <c r="AR6" s="241" t="s">
        <v>2651</v>
      </c>
      <c r="AS6" s="241" t="s">
        <v>2650</v>
      </c>
      <c r="AT6" s="241" t="s">
        <v>2652</v>
      </c>
      <c r="AU6" s="241" t="s">
        <v>2653</v>
      </c>
      <c r="AV6" s="241" t="s">
        <v>2649</v>
      </c>
      <c r="AW6" s="241" t="s">
        <v>2654</v>
      </c>
      <c r="AX6" s="241" t="s">
        <v>2652</v>
      </c>
    </row>
    <row r="7" spans="1:55" x14ac:dyDescent="0.35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Y7" s="241" t="s">
        <v>2682</v>
      </c>
      <c r="Z7" s="241" t="s">
        <v>2683</v>
      </c>
      <c r="AP7" s="241" t="s">
        <v>2655</v>
      </c>
      <c r="AQ7" s="241" t="s">
        <v>2655</v>
      </c>
      <c r="AR7" s="241" t="s">
        <v>2652</v>
      </c>
      <c r="AS7" s="241" t="s">
        <v>2656</v>
      </c>
      <c r="AT7" s="241" t="s">
        <v>2656</v>
      </c>
      <c r="AU7" s="241" t="s">
        <v>2655</v>
      </c>
      <c r="AV7" s="241" t="s">
        <v>2652</v>
      </c>
      <c r="AW7" s="241" t="s">
        <v>2656</v>
      </c>
      <c r="AX7" s="241" t="s">
        <v>2656</v>
      </c>
      <c r="AZ7" s="241" t="s">
        <v>3666</v>
      </c>
      <c r="BB7" s="241" t="s">
        <v>3692</v>
      </c>
      <c r="BC7" s="241" t="s">
        <v>3693</v>
      </c>
    </row>
    <row r="8" spans="1:55" x14ac:dyDescent="0.35">
      <c r="A8" s="291" t="s">
        <v>243</v>
      </c>
      <c r="B8" s="291" t="s">
        <v>2</v>
      </c>
      <c r="C8" s="291" t="s">
        <v>3</v>
      </c>
      <c r="D8" t="s">
        <v>4</v>
      </c>
      <c r="E8" t="s">
        <v>5</v>
      </c>
      <c r="F8" t="s">
        <v>6</v>
      </c>
      <c r="G8" t="s">
        <v>7</v>
      </c>
      <c r="H8" t="s">
        <v>8</v>
      </c>
      <c r="I8" t="s">
        <v>9</v>
      </c>
      <c r="J8" t="s">
        <v>10</v>
      </c>
      <c r="K8" t="s">
        <v>11</v>
      </c>
      <c r="L8" t="s">
        <v>12</v>
      </c>
      <c r="M8" t="s">
        <v>13</v>
      </c>
      <c r="N8" t="s">
        <v>14</v>
      </c>
      <c r="Y8" s="241" t="s">
        <v>2684</v>
      </c>
      <c r="Z8" s="241" t="s">
        <v>2685</v>
      </c>
      <c r="AM8" s="238">
        <f>SUMIFS($C$10:$C$505, $X$10:$X$505, AN8)</f>
        <v>8072</v>
      </c>
      <c r="AN8" t="s">
        <v>2657</v>
      </c>
      <c r="AO8" t="s">
        <v>2535</v>
      </c>
      <c r="AP8" s="242">
        <f>AQ8+AU8</f>
        <v>8</v>
      </c>
      <c r="AQ8" s="238">
        <f>COUNTIFS($X$10:$X$505, AN8,$B$10:$B$505,"F")</f>
        <v>2</v>
      </c>
      <c r="AR8" s="243">
        <f t="shared" ref="AR8:AR34" si="0">IFERROR(AQ8/AP8,0)</f>
        <v>0.25</v>
      </c>
      <c r="AS8">
        <f>COUNTIFS($X$10:$X$505, AN8,$B$10:$B$505,"F",$Z$10:$Z$505,"Elected")</f>
        <v>2</v>
      </c>
      <c r="AT8" s="244">
        <f>IFERROR(AS8/AP8,0)</f>
        <v>0.25</v>
      </c>
      <c r="AU8" s="245">
        <f>COUNTIFS($X$10:$X$505, AN8,$B$10:$B$505,"M")</f>
        <v>6</v>
      </c>
      <c r="AV8" s="243">
        <f>IFERROR(AU8/AP8,0)</f>
        <v>0.75</v>
      </c>
      <c r="AW8">
        <f>COUNTIFS($X$10:$X$505, AN8,$B$10:$B$505,"M",$Z$10:$Z$505,"Elected")</f>
        <v>4</v>
      </c>
      <c r="AX8" s="243">
        <f>IFERROR(AW8/AP8,0)</f>
        <v>0.5</v>
      </c>
      <c r="AZ8">
        <f>AW8+AS8</f>
        <v>6</v>
      </c>
      <c r="BB8">
        <f>AC234</f>
        <v>24</v>
      </c>
      <c r="BC8">
        <f>AD234</f>
        <v>21</v>
      </c>
    </row>
    <row r="9" spans="1:55" ht="15.5" x14ac:dyDescent="0.35">
      <c r="A9" s="291" t="s">
        <v>0</v>
      </c>
      <c r="B9" s="291" t="s">
        <v>0</v>
      </c>
      <c r="C9" s="291" t="s">
        <v>17</v>
      </c>
      <c r="D9" t="s">
        <v>1520</v>
      </c>
      <c r="E9" t="s">
        <v>1521</v>
      </c>
      <c r="F9" t="s">
        <v>1522</v>
      </c>
      <c r="G9" t="s">
        <v>1523</v>
      </c>
      <c r="H9" t="s">
        <v>1524</v>
      </c>
      <c r="I9" t="s">
        <v>1525</v>
      </c>
      <c r="J9" t="s">
        <v>1526</v>
      </c>
      <c r="K9" t="s">
        <v>1527</v>
      </c>
      <c r="L9" t="s">
        <v>1528</v>
      </c>
      <c r="M9" t="s">
        <v>1529</v>
      </c>
      <c r="N9" t="s">
        <v>1530</v>
      </c>
      <c r="X9" s="257" t="s">
        <v>2681</v>
      </c>
      <c r="Y9" s="241" t="s">
        <v>2686</v>
      </c>
      <c r="Z9" s="241" t="s">
        <v>2687</v>
      </c>
      <c r="AB9" t="s">
        <v>2526</v>
      </c>
      <c r="AC9" t="s">
        <v>2525</v>
      </c>
      <c r="AD9" t="s">
        <v>2524</v>
      </c>
      <c r="AE9" t="s">
        <v>2523</v>
      </c>
      <c r="AF9" t="s">
        <v>759</v>
      </c>
      <c r="AG9" t="s">
        <v>2522</v>
      </c>
      <c r="AH9" t="s">
        <v>2521</v>
      </c>
      <c r="AI9" t="s">
        <v>2520</v>
      </c>
      <c r="AJ9" t="s">
        <v>2519</v>
      </c>
      <c r="AK9" t="s">
        <v>2518</v>
      </c>
      <c r="AM9" s="238">
        <f t="shared" ref="AM9:AM34" si="1">SUMIFS($C$10:$C$505, $X$10:$X$505, AN9)</f>
        <v>8665</v>
      </c>
      <c r="AN9" t="s">
        <v>2658</v>
      </c>
      <c r="AO9" t="s">
        <v>2534</v>
      </c>
      <c r="AP9" s="242">
        <f t="shared" ref="AP9:AP27" si="2">AQ9+AU9</f>
        <v>11</v>
      </c>
      <c r="AQ9" s="238">
        <f t="shared" ref="AQ9:AQ34" si="3">COUNTIFS($X$10:$X$505, AN9,$B$10:$B$505,"F")</f>
        <v>8</v>
      </c>
      <c r="AR9" s="243">
        <f t="shared" si="0"/>
        <v>0.72727272727272729</v>
      </c>
      <c r="AS9">
        <f t="shared" ref="AS9:AS34" si="4">COUNTIFS($X$10:$X$283, AN9,$B$10:$B$283,"F",$Z$10:$Z$283,"Elected")</f>
        <v>4</v>
      </c>
      <c r="AT9" s="244">
        <f t="shared" ref="AT9:AT34" si="5">IFERROR(AS9/AP9,0)</f>
        <v>0.36363636363636365</v>
      </c>
      <c r="AU9" s="245">
        <f t="shared" ref="AU9:AU34" si="6">COUNTIFS($X$10:$X$505, AN9,$B$10:$B$505,"M")</f>
        <v>3</v>
      </c>
      <c r="AV9" s="243">
        <f t="shared" ref="AV9:AV34" si="7">IFERROR(AU9/AP9,0)</f>
        <v>0.27272727272727271</v>
      </c>
      <c r="AW9">
        <f t="shared" ref="AW9:AW34" si="8">COUNTIFS($X$10:$X$505, AN9,$B$10:$B$505,"M",$Z$10:$Z$505,"Elected")</f>
        <v>2</v>
      </c>
      <c r="AX9" s="243">
        <f t="shared" ref="AX9:AX34" si="9">IFERROR(AW9/AP9,0)</f>
        <v>0.18181818181818182</v>
      </c>
      <c r="AZ9">
        <f t="shared" ref="AZ9:AZ35" si="10">AW9+AS9</f>
        <v>6</v>
      </c>
    </row>
    <row r="10" spans="1:55" x14ac:dyDescent="0.35">
      <c r="A10" s="291" t="s">
        <v>3247</v>
      </c>
      <c r="B10" s="291" t="s">
        <v>33</v>
      </c>
      <c r="C10" s="293">
        <v>156</v>
      </c>
      <c r="D10" s="1">
        <v>2</v>
      </c>
      <c r="E10" s="1">
        <v>-158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X10" t="str">
        <f>LEFT(MID(A10,FIND("(",A10)+1,LEN(A10)),FIND(")",MID(A10,FIND("(",A10)+1,LEN(A10)))-1)</f>
        <v>NON-P</v>
      </c>
      <c r="Z10" t="str">
        <f>Y11</f>
        <v>Excluded</v>
      </c>
      <c r="AB10">
        <v>6</v>
      </c>
      <c r="AC10" s="238">
        <v>19928</v>
      </c>
      <c r="AD10" s="238">
        <f>AH10+AF10</f>
        <v>9951</v>
      </c>
      <c r="AE10" s="227">
        <f>SUM(AD10/AC10*100)</f>
        <v>49.934765154556402</v>
      </c>
      <c r="AF10">
        <v>227</v>
      </c>
      <c r="AG10" s="227">
        <f>SUM(AF10/AC10*100)</f>
        <v>1.1391007627458851</v>
      </c>
      <c r="AH10" s="238">
        <v>9724</v>
      </c>
      <c r="AI10">
        <v>16</v>
      </c>
      <c r="AJ10">
        <v>7</v>
      </c>
      <c r="AK10" s="227">
        <f>SUM(AJ10/AI10*100)</f>
        <v>43.75</v>
      </c>
      <c r="AM10" s="238">
        <f t="shared" si="1"/>
        <v>11222</v>
      </c>
      <c r="AN10" t="s">
        <v>2659</v>
      </c>
      <c r="AO10" t="s">
        <v>2536</v>
      </c>
      <c r="AP10" s="242">
        <f t="shared" si="2"/>
        <v>17</v>
      </c>
      <c r="AQ10" s="238">
        <f t="shared" si="3"/>
        <v>10</v>
      </c>
      <c r="AR10" s="243">
        <f t="shared" si="0"/>
        <v>0.58823529411764708</v>
      </c>
      <c r="AS10">
        <f t="shared" si="4"/>
        <v>3</v>
      </c>
      <c r="AT10" s="244">
        <f t="shared" si="5"/>
        <v>0.17647058823529413</v>
      </c>
      <c r="AU10" s="245">
        <f t="shared" si="6"/>
        <v>7</v>
      </c>
      <c r="AV10" s="243">
        <f t="shared" si="7"/>
        <v>0.41176470588235292</v>
      </c>
      <c r="AW10">
        <f t="shared" si="8"/>
        <v>4</v>
      </c>
      <c r="AX10" s="243">
        <f t="shared" si="9"/>
        <v>0.23529411764705882</v>
      </c>
      <c r="AZ10">
        <f t="shared" si="10"/>
        <v>7</v>
      </c>
    </row>
    <row r="11" spans="1:55" x14ac:dyDescent="0.35">
      <c r="A11" s="291" t="s">
        <v>0</v>
      </c>
      <c r="B11" s="291" t="s">
        <v>0</v>
      </c>
      <c r="C11" s="293">
        <v>156</v>
      </c>
      <c r="D11" s="2">
        <v>158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Y11" t="str">
        <f>IF(EXACT(A10,UPPER(A10)),"Elected","Excluded")</f>
        <v>Excluded</v>
      </c>
      <c r="AM11" s="238">
        <f t="shared" si="1"/>
        <v>3648</v>
      </c>
      <c r="AN11" t="s">
        <v>2661</v>
      </c>
      <c r="AO11" t="s">
        <v>2727</v>
      </c>
      <c r="AP11" s="242">
        <f t="shared" si="2"/>
        <v>5</v>
      </c>
      <c r="AQ11" s="238">
        <f t="shared" si="3"/>
        <v>3</v>
      </c>
      <c r="AR11" s="243">
        <f t="shared" si="0"/>
        <v>0.6</v>
      </c>
      <c r="AS11">
        <f t="shared" si="4"/>
        <v>1</v>
      </c>
      <c r="AT11" s="244">
        <f t="shared" si="5"/>
        <v>0.2</v>
      </c>
      <c r="AU11" s="245">
        <f t="shared" si="6"/>
        <v>2</v>
      </c>
      <c r="AV11" s="243">
        <f t="shared" si="7"/>
        <v>0.4</v>
      </c>
      <c r="AW11">
        <f t="shared" si="8"/>
        <v>1</v>
      </c>
      <c r="AX11" s="243">
        <f t="shared" si="9"/>
        <v>0.2</v>
      </c>
      <c r="AZ11">
        <f t="shared" si="10"/>
        <v>2</v>
      </c>
    </row>
    <row r="12" spans="1:55" x14ac:dyDescent="0.35">
      <c r="A12" s="291" t="s">
        <v>1531</v>
      </c>
      <c r="B12" s="291" t="s">
        <v>31</v>
      </c>
      <c r="C12" s="293">
        <v>1162</v>
      </c>
      <c r="D12" s="1">
        <v>15</v>
      </c>
      <c r="E12" s="1">
        <v>11</v>
      </c>
      <c r="F12" s="1">
        <v>3</v>
      </c>
      <c r="G12" s="1">
        <v>1</v>
      </c>
      <c r="H12" s="1">
        <v>13</v>
      </c>
      <c r="I12" s="1">
        <v>5</v>
      </c>
      <c r="J12" s="1">
        <v>19</v>
      </c>
      <c r="K12" s="1">
        <v>14</v>
      </c>
      <c r="L12" s="1">
        <v>17</v>
      </c>
      <c r="M12" s="1">
        <v>11</v>
      </c>
      <c r="N12" s="1">
        <v>3</v>
      </c>
      <c r="X12" t="str">
        <f t="shared" ref="X12" si="11">LEFT(MID(A12,FIND("(",A12)+1,LEN(A12)),FIND(")",MID(A12,FIND("(",A12)+1,LEN(A12)))-1)</f>
        <v>FG</v>
      </c>
      <c r="Z12" t="str">
        <f>Y13</f>
        <v>Elected</v>
      </c>
      <c r="AC12" t="s">
        <v>3692</v>
      </c>
      <c r="AD12" t="s">
        <v>3693</v>
      </c>
      <c r="AM12" s="238">
        <f t="shared" si="1"/>
        <v>310</v>
      </c>
      <c r="AN12" t="s">
        <v>2663</v>
      </c>
      <c r="AO12" t="s">
        <v>2574</v>
      </c>
      <c r="AP12" s="242">
        <f t="shared" si="2"/>
        <v>1</v>
      </c>
      <c r="AQ12" s="238">
        <f t="shared" si="3"/>
        <v>0</v>
      </c>
      <c r="AR12" s="243">
        <f t="shared" si="0"/>
        <v>0</v>
      </c>
      <c r="AS12">
        <f t="shared" si="4"/>
        <v>0</v>
      </c>
      <c r="AT12" s="244">
        <f t="shared" si="5"/>
        <v>0</v>
      </c>
      <c r="AU12" s="245">
        <f t="shared" si="6"/>
        <v>1</v>
      </c>
      <c r="AV12" s="243">
        <f t="shared" si="7"/>
        <v>1</v>
      </c>
      <c r="AW12">
        <f t="shared" si="8"/>
        <v>0</v>
      </c>
      <c r="AX12" s="243">
        <f t="shared" si="9"/>
        <v>0</v>
      </c>
      <c r="AZ12">
        <f t="shared" si="10"/>
        <v>0</v>
      </c>
    </row>
    <row r="13" spans="1:55" x14ac:dyDescent="0.35">
      <c r="A13" s="291" t="s">
        <v>0</v>
      </c>
      <c r="B13" s="291" t="s">
        <v>0</v>
      </c>
      <c r="C13" s="293">
        <v>1162</v>
      </c>
      <c r="D13" s="2">
        <v>1177</v>
      </c>
      <c r="E13" s="2">
        <v>1188</v>
      </c>
      <c r="F13" s="2">
        <v>1191</v>
      </c>
      <c r="G13" s="2">
        <v>1192</v>
      </c>
      <c r="H13" s="2">
        <v>1205</v>
      </c>
      <c r="I13" s="2">
        <v>1210</v>
      </c>
      <c r="J13" s="2">
        <v>1229</v>
      </c>
      <c r="K13" s="2">
        <v>1243</v>
      </c>
      <c r="L13" s="2">
        <v>1260</v>
      </c>
      <c r="M13" s="2">
        <v>1271</v>
      </c>
      <c r="N13" s="2">
        <v>1274</v>
      </c>
      <c r="Y13" t="str">
        <f t="shared" ref="Y13" si="12">IF(EXACT(A12,UPPER(A12)),"Elected","Excluded")</f>
        <v>Elected</v>
      </c>
      <c r="AC13">
        <v>6</v>
      </c>
      <c r="AD13">
        <v>6</v>
      </c>
      <c r="AM13" s="238">
        <f t="shared" si="1"/>
        <v>1570</v>
      </c>
      <c r="AN13" t="s">
        <v>2689</v>
      </c>
      <c r="AO13" t="s">
        <v>2573</v>
      </c>
      <c r="AP13" s="242">
        <f t="shared" si="2"/>
        <v>5</v>
      </c>
      <c r="AQ13" s="238">
        <f t="shared" si="3"/>
        <v>1</v>
      </c>
      <c r="AR13" s="243">
        <f t="shared" si="0"/>
        <v>0.2</v>
      </c>
      <c r="AS13">
        <f t="shared" si="4"/>
        <v>1</v>
      </c>
      <c r="AT13" s="244">
        <f t="shared" si="5"/>
        <v>0.2</v>
      </c>
      <c r="AU13" s="245">
        <f t="shared" si="6"/>
        <v>4</v>
      </c>
      <c r="AV13" s="243">
        <f t="shared" si="7"/>
        <v>0.8</v>
      </c>
      <c r="AW13">
        <f t="shared" si="8"/>
        <v>0</v>
      </c>
      <c r="AX13" s="243">
        <f t="shared" si="9"/>
        <v>0</v>
      </c>
      <c r="AZ13">
        <f t="shared" si="10"/>
        <v>1</v>
      </c>
    </row>
    <row r="14" spans="1:55" x14ac:dyDescent="0.35">
      <c r="A14" s="291" t="s">
        <v>1532</v>
      </c>
      <c r="B14" s="291" t="s">
        <v>31</v>
      </c>
      <c r="C14" s="293">
        <v>568</v>
      </c>
      <c r="D14" s="1">
        <v>5</v>
      </c>
      <c r="E14" s="1">
        <v>3</v>
      </c>
      <c r="F14" s="1">
        <v>79</v>
      </c>
      <c r="G14" s="1">
        <v>11</v>
      </c>
      <c r="H14" s="1">
        <v>17</v>
      </c>
      <c r="I14" s="1">
        <v>8</v>
      </c>
      <c r="J14" s="1">
        <v>84</v>
      </c>
      <c r="K14" s="1">
        <v>30</v>
      </c>
      <c r="L14" s="1">
        <v>-805</v>
      </c>
      <c r="M14" s="1">
        <v>0</v>
      </c>
      <c r="N14" s="1">
        <v>0</v>
      </c>
      <c r="X14" t="str">
        <f t="shared" ref="X14" si="13">LEFT(MID(A14,FIND("(",A14)+1,LEN(A14)),FIND(")",MID(A14,FIND("(",A14)+1,LEN(A14)))-1)</f>
        <v>SF</v>
      </c>
      <c r="Z14" t="str">
        <f t="shared" ref="Z14" si="14">Y15</f>
        <v>Excluded</v>
      </c>
      <c r="AM14" s="238">
        <f t="shared" si="1"/>
        <v>508</v>
      </c>
      <c r="AN14" t="s">
        <v>2662</v>
      </c>
      <c r="AO14" t="s">
        <v>2575</v>
      </c>
      <c r="AP14" s="242">
        <f t="shared" si="2"/>
        <v>1</v>
      </c>
      <c r="AQ14" s="238">
        <f t="shared" si="3"/>
        <v>0</v>
      </c>
      <c r="AR14" s="243">
        <f t="shared" si="0"/>
        <v>0</v>
      </c>
      <c r="AS14">
        <f t="shared" si="4"/>
        <v>0</v>
      </c>
      <c r="AT14" s="244">
        <f t="shared" si="5"/>
        <v>0</v>
      </c>
      <c r="AU14" s="245">
        <f t="shared" si="6"/>
        <v>1</v>
      </c>
      <c r="AV14" s="243">
        <f t="shared" si="7"/>
        <v>1</v>
      </c>
      <c r="AW14">
        <f t="shared" si="8"/>
        <v>0</v>
      </c>
      <c r="AX14" s="243">
        <f t="shared" si="9"/>
        <v>0</v>
      </c>
      <c r="AZ14">
        <f t="shared" si="10"/>
        <v>0</v>
      </c>
    </row>
    <row r="15" spans="1:55" x14ac:dyDescent="0.35">
      <c r="A15" s="291" t="s">
        <v>0</v>
      </c>
      <c r="B15" s="291" t="s">
        <v>0</v>
      </c>
      <c r="C15" s="293">
        <v>568</v>
      </c>
      <c r="D15" s="2">
        <v>573</v>
      </c>
      <c r="E15" s="2">
        <v>576</v>
      </c>
      <c r="F15" s="2">
        <v>655</v>
      </c>
      <c r="G15" s="2">
        <v>666</v>
      </c>
      <c r="H15" s="2">
        <v>683</v>
      </c>
      <c r="I15" s="2">
        <v>691</v>
      </c>
      <c r="J15" s="2">
        <v>775</v>
      </c>
      <c r="K15" s="2">
        <v>805</v>
      </c>
      <c r="L15" s="2">
        <v>0</v>
      </c>
      <c r="M15" s="2">
        <v>0</v>
      </c>
      <c r="N15" s="2">
        <v>0</v>
      </c>
      <c r="Y15" t="str">
        <f t="shared" ref="Y15" si="15">IF(EXACT(A14,UPPER(A14)),"Elected","Excluded")</f>
        <v>Excluded</v>
      </c>
      <c r="AM15" s="238">
        <f t="shared" si="1"/>
        <v>344</v>
      </c>
      <c r="AN15" t="s">
        <v>2660</v>
      </c>
      <c r="AO15" t="s">
        <v>2594</v>
      </c>
      <c r="AP15" s="242">
        <f t="shared" si="2"/>
        <v>1</v>
      </c>
      <c r="AQ15" s="238">
        <f t="shared" si="3"/>
        <v>0</v>
      </c>
      <c r="AR15" s="243">
        <f t="shared" si="0"/>
        <v>0</v>
      </c>
      <c r="AS15">
        <f t="shared" si="4"/>
        <v>0</v>
      </c>
      <c r="AT15" s="244">
        <f t="shared" si="5"/>
        <v>0</v>
      </c>
      <c r="AU15" s="245">
        <f t="shared" si="6"/>
        <v>1</v>
      </c>
      <c r="AV15" s="243">
        <f t="shared" si="7"/>
        <v>1</v>
      </c>
      <c r="AW15">
        <f t="shared" si="8"/>
        <v>0</v>
      </c>
      <c r="AX15" s="243">
        <f t="shared" si="9"/>
        <v>0</v>
      </c>
      <c r="AZ15">
        <f t="shared" si="10"/>
        <v>0</v>
      </c>
    </row>
    <row r="16" spans="1:55" x14ac:dyDescent="0.35">
      <c r="A16" s="291" t="s">
        <v>3248</v>
      </c>
      <c r="B16" s="291" t="s">
        <v>33</v>
      </c>
      <c r="C16" s="293">
        <v>265</v>
      </c>
      <c r="D16" s="1">
        <v>0</v>
      </c>
      <c r="E16" s="1">
        <v>55</v>
      </c>
      <c r="F16" s="1">
        <v>0</v>
      </c>
      <c r="G16" s="1">
        <v>43</v>
      </c>
      <c r="H16" s="1">
        <v>4</v>
      </c>
      <c r="I16" s="1">
        <v>-367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X16" t="str">
        <f t="shared" ref="X16" si="16">LEFT(MID(A16,FIND("(",A16)+1,LEN(A16)),FIND(")",MID(A16,FIND("(",A16)+1,LEN(A16)))-1)</f>
        <v>NON-P</v>
      </c>
      <c r="Z16" t="str">
        <f t="shared" ref="Z16" si="17">Y17</f>
        <v>Excluded</v>
      </c>
      <c r="AM16" s="238">
        <f t="shared" si="1"/>
        <v>636</v>
      </c>
      <c r="AN16" t="s">
        <v>3111</v>
      </c>
      <c r="AO16" t="s">
        <v>2576</v>
      </c>
      <c r="AP16" s="242">
        <f t="shared" si="2"/>
        <v>2</v>
      </c>
      <c r="AQ16" s="238">
        <f t="shared" si="3"/>
        <v>0</v>
      </c>
      <c r="AR16" s="243">
        <f t="shared" si="0"/>
        <v>0</v>
      </c>
      <c r="AS16">
        <f t="shared" si="4"/>
        <v>0</v>
      </c>
      <c r="AT16" s="244">
        <f t="shared" si="5"/>
        <v>0</v>
      </c>
      <c r="AU16" s="245">
        <f t="shared" si="6"/>
        <v>2</v>
      </c>
      <c r="AV16" s="243">
        <f t="shared" si="7"/>
        <v>1</v>
      </c>
      <c r="AW16">
        <f t="shared" si="8"/>
        <v>0</v>
      </c>
      <c r="AX16" s="243">
        <f t="shared" si="9"/>
        <v>0</v>
      </c>
      <c r="AZ16">
        <f t="shared" si="10"/>
        <v>0</v>
      </c>
    </row>
    <row r="17" spans="1:52" x14ac:dyDescent="0.35">
      <c r="A17" s="291" t="s">
        <v>0</v>
      </c>
      <c r="B17" s="291" t="s">
        <v>0</v>
      </c>
      <c r="C17" s="293">
        <v>265</v>
      </c>
      <c r="D17" s="2">
        <v>265</v>
      </c>
      <c r="E17" s="2">
        <v>320</v>
      </c>
      <c r="F17" s="2">
        <v>320</v>
      </c>
      <c r="G17" s="2">
        <v>363</v>
      </c>
      <c r="H17" s="2">
        <v>367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Y17" t="str">
        <f t="shared" ref="Y17" si="18">IF(EXACT(A16,UPPER(A16)),"Elected","Excluded")</f>
        <v>Excluded</v>
      </c>
      <c r="AM17" s="238">
        <f t="shared" si="1"/>
        <v>0</v>
      </c>
      <c r="AO17" t="s">
        <v>2590</v>
      </c>
      <c r="AP17" s="242">
        <f t="shared" si="2"/>
        <v>0</v>
      </c>
      <c r="AQ17" s="238">
        <f t="shared" si="3"/>
        <v>0</v>
      </c>
      <c r="AR17" s="243">
        <f t="shared" si="0"/>
        <v>0</v>
      </c>
      <c r="AS17">
        <f t="shared" si="4"/>
        <v>0</v>
      </c>
      <c r="AT17" s="244">
        <f t="shared" si="5"/>
        <v>0</v>
      </c>
      <c r="AU17" s="245">
        <f t="shared" si="6"/>
        <v>0</v>
      </c>
      <c r="AV17" s="243">
        <f t="shared" si="7"/>
        <v>0</v>
      </c>
      <c r="AW17">
        <f t="shared" si="8"/>
        <v>0</v>
      </c>
      <c r="AX17" s="243">
        <f t="shared" si="9"/>
        <v>0</v>
      </c>
      <c r="AZ17">
        <f t="shared" si="10"/>
        <v>0</v>
      </c>
    </row>
    <row r="18" spans="1:52" x14ac:dyDescent="0.35">
      <c r="A18" s="291" t="s">
        <v>3249</v>
      </c>
      <c r="B18" s="291" t="s">
        <v>31</v>
      </c>
      <c r="C18" s="293">
        <v>810</v>
      </c>
      <c r="D18" s="1">
        <v>6</v>
      </c>
      <c r="E18" s="1">
        <v>36</v>
      </c>
      <c r="F18" s="1">
        <v>2</v>
      </c>
      <c r="G18" s="1">
        <v>35</v>
      </c>
      <c r="H18" s="1">
        <v>12</v>
      </c>
      <c r="I18" s="1">
        <v>86</v>
      </c>
      <c r="J18" s="1">
        <v>31</v>
      </c>
      <c r="K18" s="1">
        <v>57</v>
      </c>
      <c r="L18" s="1">
        <v>36</v>
      </c>
      <c r="M18" s="1">
        <v>95</v>
      </c>
      <c r="N18" s="1">
        <v>32</v>
      </c>
      <c r="X18" t="str">
        <f t="shared" ref="X18" si="19">LEFT(MID(A18,FIND("(",A18)+1,LEN(A18)),FIND(")",MID(A18,FIND("(",A18)+1,LEN(A18)))-1)</f>
        <v>NON-P</v>
      </c>
      <c r="Z18" t="str">
        <f>Y19</f>
        <v>Elected</v>
      </c>
      <c r="AM18" s="238">
        <f t="shared" si="1"/>
        <v>0</v>
      </c>
      <c r="AN18" t="s">
        <v>2671</v>
      </c>
      <c r="AO18" t="s">
        <v>2582</v>
      </c>
      <c r="AP18" s="242">
        <f t="shared" si="2"/>
        <v>0</v>
      </c>
      <c r="AQ18" s="238">
        <f t="shared" si="3"/>
        <v>0</v>
      </c>
      <c r="AR18" s="243">
        <f t="shared" si="0"/>
        <v>0</v>
      </c>
      <c r="AS18">
        <f t="shared" si="4"/>
        <v>0</v>
      </c>
      <c r="AT18" s="244">
        <f t="shared" si="5"/>
        <v>0</v>
      </c>
      <c r="AU18" s="245">
        <f t="shared" si="6"/>
        <v>0</v>
      </c>
      <c r="AV18" s="243">
        <f t="shared" si="7"/>
        <v>0</v>
      </c>
      <c r="AW18">
        <f t="shared" si="8"/>
        <v>0</v>
      </c>
      <c r="AX18" s="243">
        <f t="shared" si="9"/>
        <v>0</v>
      </c>
      <c r="AZ18">
        <f t="shared" si="10"/>
        <v>0</v>
      </c>
    </row>
    <row r="19" spans="1:52" x14ac:dyDescent="0.35">
      <c r="A19" s="291" t="s">
        <v>0</v>
      </c>
      <c r="B19" s="291" t="s">
        <v>0</v>
      </c>
      <c r="C19" s="293">
        <v>810</v>
      </c>
      <c r="D19" s="2">
        <v>816</v>
      </c>
      <c r="E19" s="2">
        <v>852</v>
      </c>
      <c r="F19" s="2">
        <v>854</v>
      </c>
      <c r="G19" s="2">
        <v>889</v>
      </c>
      <c r="H19" s="2">
        <v>901</v>
      </c>
      <c r="I19" s="2">
        <v>987</v>
      </c>
      <c r="J19" s="2">
        <v>1018</v>
      </c>
      <c r="K19" s="2">
        <v>1075</v>
      </c>
      <c r="L19" s="2">
        <v>1111</v>
      </c>
      <c r="M19" s="2">
        <v>1206</v>
      </c>
      <c r="N19" s="2">
        <v>1238</v>
      </c>
      <c r="Y19" t="str">
        <f t="shared" ref="Y19" si="20">IF(EXACT(A18,UPPER(A18)),"Elected","Excluded")</f>
        <v>Elected</v>
      </c>
      <c r="AM19" s="238">
        <f t="shared" si="1"/>
        <v>1788</v>
      </c>
      <c r="AN19" t="s">
        <v>2665</v>
      </c>
      <c r="AO19" t="s">
        <v>2598</v>
      </c>
      <c r="AP19" s="242">
        <f t="shared" si="2"/>
        <v>4</v>
      </c>
      <c r="AQ19" s="238">
        <f t="shared" si="3"/>
        <v>3</v>
      </c>
      <c r="AR19" s="243">
        <f t="shared" si="0"/>
        <v>0.75</v>
      </c>
      <c r="AS19">
        <f t="shared" si="4"/>
        <v>0</v>
      </c>
      <c r="AT19" s="244">
        <f t="shared" si="5"/>
        <v>0</v>
      </c>
      <c r="AU19" s="245">
        <f t="shared" si="6"/>
        <v>1</v>
      </c>
      <c r="AV19" s="243">
        <f t="shared" si="7"/>
        <v>0.25</v>
      </c>
      <c r="AW19">
        <f t="shared" si="8"/>
        <v>0</v>
      </c>
      <c r="AX19" s="243">
        <f t="shared" si="9"/>
        <v>0</v>
      </c>
      <c r="AZ19">
        <f t="shared" si="10"/>
        <v>0</v>
      </c>
    </row>
    <row r="20" spans="1:52" x14ac:dyDescent="0.35">
      <c r="A20" s="291" t="s">
        <v>3237</v>
      </c>
      <c r="B20" s="291" t="s">
        <v>33</v>
      </c>
      <c r="C20" s="293">
        <v>93</v>
      </c>
      <c r="D20" s="1">
        <v>-93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X20" t="str">
        <f t="shared" ref="X20" si="21">LEFT(MID(A20,FIND("(",A20)+1,LEN(A20)),FIND(")",MID(A20,FIND("(",A20)+1,LEN(A20)))-1)</f>
        <v>GRN</v>
      </c>
      <c r="Z20" t="str">
        <f t="shared" ref="Z20" si="22">Y21</f>
        <v>Excluded</v>
      </c>
      <c r="AM20" s="238">
        <f t="shared" si="1"/>
        <v>0</v>
      </c>
      <c r="AN20" t="s">
        <v>2666</v>
      </c>
      <c r="AO20" t="s">
        <v>2584</v>
      </c>
      <c r="AP20" s="242">
        <f t="shared" si="2"/>
        <v>0</v>
      </c>
      <c r="AQ20" s="238">
        <f t="shared" si="3"/>
        <v>0</v>
      </c>
      <c r="AR20" s="243">
        <f t="shared" si="0"/>
        <v>0</v>
      </c>
      <c r="AS20">
        <f t="shared" si="4"/>
        <v>0</v>
      </c>
      <c r="AT20" s="244">
        <f t="shared" si="5"/>
        <v>0</v>
      </c>
      <c r="AU20" s="245">
        <f t="shared" si="6"/>
        <v>0</v>
      </c>
      <c r="AV20" s="243">
        <f t="shared" si="7"/>
        <v>0</v>
      </c>
      <c r="AW20">
        <f t="shared" si="8"/>
        <v>0</v>
      </c>
      <c r="AX20" s="243">
        <f t="shared" si="9"/>
        <v>0</v>
      </c>
      <c r="AZ20">
        <f t="shared" si="10"/>
        <v>0</v>
      </c>
    </row>
    <row r="21" spans="1:52" x14ac:dyDescent="0.35">
      <c r="A21" s="291" t="s">
        <v>0</v>
      </c>
      <c r="B21" s="291" t="s">
        <v>0</v>
      </c>
      <c r="C21" s="293">
        <v>93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Y21" t="str">
        <f t="shared" ref="Y21" si="23">IF(EXACT(A20,UPPER(A20)),"Elected","Excluded")</f>
        <v>Excluded</v>
      </c>
      <c r="AM21" s="238">
        <f t="shared" si="1"/>
        <v>0</v>
      </c>
      <c r="AN21" t="s">
        <v>2667</v>
      </c>
      <c r="AO21" t="s">
        <v>2577</v>
      </c>
      <c r="AP21" s="242">
        <f t="shared" si="2"/>
        <v>0</v>
      </c>
      <c r="AQ21" s="238">
        <f t="shared" si="3"/>
        <v>0</v>
      </c>
      <c r="AR21" s="243">
        <f t="shared" si="0"/>
        <v>0</v>
      </c>
      <c r="AS21">
        <f t="shared" si="4"/>
        <v>0</v>
      </c>
      <c r="AT21" s="244">
        <f t="shared" si="5"/>
        <v>0</v>
      </c>
      <c r="AU21" s="245">
        <f t="shared" si="6"/>
        <v>0</v>
      </c>
      <c r="AV21" s="243">
        <f t="shared" si="7"/>
        <v>0</v>
      </c>
      <c r="AW21">
        <f t="shared" si="8"/>
        <v>0</v>
      </c>
      <c r="AX21" s="243">
        <f t="shared" si="9"/>
        <v>0</v>
      </c>
      <c r="AZ21">
        <f t="shared" si="10"/>
        <v>0</v>
      </c>
    </row>
    <row r="22" spans="1:52" x14ac:dyDescent="0.35">
      <c r="A22" s="291" t="s">
        <v>3250</v>
      </c>
      <c r="B22" s="291" t="s">
        <v>33</v>
      </c>
      <c r="C22" s="293">
        <v>223</v>
      </c>
      <c r="D22" s="1">
        <v>1</v>
      </c>
      <c r="E22" s="1">
        <v>9</v>
      </c>
      <c r="F22" s="1">
        <v>2</v>
      </c>
      <c r="G22" s="1">
        <v>-235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X22" t="str">
        <f t="shared" ref="X22" si="24">LEFT(MID(A22,FIND("(",A22)+1,LEN(A22)),FIND(")",MID(A22,FIND("(",A22)+1,LEN(A22)))-1)</f>
        <v>NON-P</v>
      </c>
      <c r="Z22" t="str">
        <f t="shared" ref="Z22" si="25">Y23</f>
        <v>Excluded</v>
      </c>
      <c r="AM22" s="238">
        <f t="shared" si="1"/>
        <v>0</v>
      </c>
      <c r="AN22" t="s">
        <v>2670</v>
      </c>
      <c r="AO22" t="s">
        <v>2578</v>
      </c>
      <c r="AP22" s="242">
        <f t="shared" si="2"/>
        <v>0</v>
      </c>
      <c r="AQ22" s="238">
        <f t="shared" si="3"/>
        <v>0</v>
      </c>
      <c r="AR22" s="243">
        <f t="shared" si="0"/>
        <v>0</v>
      </c>
      <c r="AS22">
        <f t="shared" si="4"/>
        <v>0</v>
      </c>
      <c r="AT22" s="244">
        <f t="shared" si="5"/>
        <v>0</v>
      </c>
      <c r="AU22" s="245">
        <f t="shared" si="6"/>
        <v>0</v>
      </c>
      <c r="AV22" s="243">
        <f t="shared" si="7"/>
        <v>0</v>
      </c>
      <c r="AW22">
        <f t="shared" si="8"/>
        <v>0</v>
      </c>
      <c r="AX22" s="243">
        <f t="shared" si="9"/>
        <v>0</v>
      </c>
      <c r="AZ22">
        <f t="shared" si="10"/>
        <v>0</v>
      </c>
    </row>
    <row r="23" spans="1:52" x14ac:dyDescent="0.35">
      <c r="A23" s="291" t="s">
        <v>0</v>
      </c>
      <c r="B23" s="291" t="s">
        <v>0</v>
      </c>
      <c r="C23" s="293">
        <v>223</v>
      </c>
      <c r="D23" s="2">
        <v>224</v>
      </c>
      <c r="E23" s="2">
        <v>233</v>
      </c>
      <c r="F23" s="2">
        <v>235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Y23" t="str">
        <f t="shared" ref="Y23" si="26">IF(EXACT(A22,UPPER(A22)),"Elected","Excluded")</f>
        <v>Excluded</v>
      </c>
      <c r="AM23" s="238">
        <f t="shared" si="1"/>
        <v>0</v>
      </c>
      <c r="AO23" t="s">
        <v>2581</v>
      </c>
      <c r="AP23" s="242">
        <f t="shared" si="2"/>
        <v>0</v>
      </c>
      <c r="AQ23" s="238">
        <f t="shared" si="3"/>
        <v>0</v>
      </c>
      <c r="AR23" s="243">
        <f t="shared" si="0"/>
        <v>0</v>
      </c>
      <c r="AS23">
        <f t="shared" si="4"/>
        <v>0</v>
      </c>
      <c r="AT23" s="244">
        <f t="shared" si="5"/>
        <v>0</v>
      </c>
      <c r="AU23" s="245">
        <f t="shared" si="6"/>
        <v>0</v>
      </c>
      <c r="AV23" s="243">
        <f t="shared" si="7"/>
        <v>0</v>
      </c>
      <c r="AW23">
        <f t="shared" si="8"/>
        <v>0</v>
      </c>
      <c r="AX23" s="243">
        <f t="shared" si="9"/>
        <v>0</v>
      </c>
      <c r="AZ23">
        <f t="shared" si="10"/>
        <v>0</v>
      </c>
    </row>
    <row r="24" spans="1:52" x14ac:dyDescent="0.35">
      <c r="A24" s="291" t="s">
        <v>3241</v>
      </c>
      <c r="B24" s="291" t="s">
        <v>31</v>
      </c>
      <c r="C24" s="293">
        <v>276</v>
      </c>
      <c r="D24" s="1">
        <v>19</v>
      </c>
      <c r="E24" s="1">
        <v>0</v>
      </c>
      <c r="F24" s="1">
        <v>1</v>
      </c>
      <c r="G24" s="1">
        <v>4</v>
      </c>
      <c r="H24" s="1">
        <v>-300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X24" t="str">
        <f t="shared" ref="X24" si="27">LEFT(MID(A24,FIND("(",A24)+1,LEN(A24)),FIND(")",MID(A24,FIND("(",A24)+1,LEN(A24)))-1)</f>
        <v>LAB</v>
      </c>
      <c r="Z24" t="str">
        <f t="shared" ref="Z24" si="28">Y25</f>
        <v>Excluded</v>
      </c>
      <c r="AM24" s="238">
        <f t="shared" si="1"/>
        <v>0</v>
      </c>
      <c r="AN24" t="s">
        <v>3077</v>
      </c>
      <c r="AO24" t="s">
        <v>2579</v>
      </c>
      <c r="AP24" s="242">
        <f t="shared" si="2"/>
        <v>0</v>
      </c>
      <c r="AQ24" s="238">
        <f t="shared" si="3"/>
        <v>0</v>
      </c>
      <c r="AR24" s="243">
        <f t="shared" si="0"/>
        <v>0</v>
      </c>
      <c r="AS24">
        <f t="shared" si="4"/>
        <v>0</v>
      </c>
      <c r="AT24" s="244">
        <f t="shared" si="5"/>
        <v>0</v>
      </c>
      <c r="AU24" s="245">
        <f t="shared" si="6"/>
        <v>0</v>
      </c>
      <c r="AV24" s="243">
        <f t="shared" si="7"/>
        <v>0</v>
      </c>
      <c r="AW24">
        <f t="shared" si="8"/>
        <v>0</v>
      </c>
      <c r="AX24" s="243">
        <f t="shared" si="9"/>
        <v>0</v>
      </c>
      <c r="AZ24">
        <f t="shared" si="10"/>
        <v>0</v>
      </c>
    </row>
    <row r="25" spans="1:52" x14ac:dyDescent="0.35">
      <c r="A25" s="291" t="s">
        <v>0</v>
      </c>
      <c r="B25" s="291" t="s">
        <v>0</v>
      </c>
      <c r="C25" s="293">
        <v>276</v>
      </c>
      <c r="D25" s="2">
        <v>295</v>
      </c>
      <c r="E25" s="2">
        <v>295</v>
      </c>
      <c r="F25" s="2">
        <v>296</v>
      </c>
      <c r="G25" s="2">
        <v>300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Y25" t="str">
        <f t="shared" ref="Y25" si="29">IF(EXACT(A24,UPPER(A24)),"Elected","Excluded")</f>
        <v>Excluded</v>
      </c>
      <c r="AM25" s="238">
        <f t="shared" si="1"/>
        <v>0</v>
      </c>
      <c r="AN25" t="s">
        <v>2690</v>
      </c>
      <c r="AO25" t="s">
        <v>2585</v>
      </c>
      <c r="AP25" s="242">
        <f t="shared" si="2"/>
        <v>0</v>
      </c>
      <c r="AQ25" s="238">
        <f t="shared" si="3"/>
        <v>0</v>
      </c>
      <c r="AR25" s="243">
        <f t="shared" si="0"/>
        <v>0</v>
      </c>
      <c r="AS25">
        <f t="shared" si="4"/>
        <v>0</v>
      </c>
      <c r="AT25" s="244">
        <f t="shared" si="5"/>
        <v>0</v>
      </c>
      <c r="AU25" s="245">
        <f t="shared" si="6"/>
        <v>0</v>
      </c>
      <c r="AV25" s="243">
        <f t="shared" si="7"/>
        <v>0</v>
      </c>
      <c r="AW25">
        <f t="shared" si="8"/>
        <v>0</v>
      </c>
      <c r="AX25" s="243">
        <f t="shared" si="9"/>
        <v>0</v>
      </c>
      <c r="AZ25">
        <f t="shared" si="10"/>
        <v>0</v>
      </c>
    </row>
    <row r="26" spans="1:52" x14ac:dyDescent="0.35">
      <c r="A26" s="291" t="s">
        <v>1533</v>
      </c>
      <c r="B26" s="291" t="s">
        <v>31</v>
      </c>
      <c r="C26" s="293">
        <v>978</v>
      </c>
      <c r="D26" s="1">
        <v>8</v>
      </c>
      <c r="E26" s="1">
        <v>1</v>
      </c>
      <c r="F26" s="1">
        <v>3</v>
      </c>
      <c r="G26" s="1">
        <v>9</v>
      </c>
      <c r="H26" s="1">
        <v>31</v>
      </c>
      <c r="I26" s="1">
        <v>21</v>
      </c>
      <c r="J26" s="1">
        <v>26</v>
      </c>
      <c r="K26" s="1">
        <v>37</v>
      </c>
      <c r="L26" s="1">
        <v>37</v>
      </c>
      <c r="M26" s="1">
        <v>20</v>
      </c>
      <c r="N26" s="1">
        <v>8</v>
      </c>
      <c r="X26" t="str">
        <f t="shared" ref="X26" si="30">LEFT(MID(A26,FIND("(",A26)+1,LEN(A26)),FIND(")",MID(A26,FIND("(",A26)+1,LEN(A26)))-1)</f>
        <v>FG</v>
      </c>
      <c r="Z26" t="str">
        <f t="shared" ref="Z26" si="31">Y27</f>
        <v>Excluded</v>
      </c>
      <c r="AM26" s="238">
        <f t="shared" si="1"/>
        <v>0</v>
      </c>
      <c r="AO26" t="s">
        <v>2591</v>
      </c>
      <c r="AP26" s="242">
        <f t="shared" si="2"/>
        <v>0</v>
      </c>
      <c r="AQ26" s="238">
        <f t="shared" si="3"/>
        <v>0</v>
      </c>
      <c r="AR26" s="243">
        <f t="shared" si="0"/>
        <v>0</v>
      </c>
      <c r="AS26">
        <f t="shared" si="4"/>
        <v>0</v>
      </c>
      <c r="AT26" s="244">
        <f t="shared" si="5"/>
        <v>0</v>
      </c>
      <c r="AU26" s="245">
        <f t="shared" si="6"/>
        <v>0</v>
      </c>
      <c r="AV26" s="243">
        <f t="shared" si="7"/>
        <v>0</v>
      </c>
      <c r="AW26">
        <f t="shared" si="8"/>
        <v>0</v>
      </c>
      <c r="AX26" s="243">
        <f t="shared" si="9"/>
        <v>0</v>
      </c>
      <c r="AZ26">
        <f t="shared" si="10"/>
        <v>0</v>
      </c>
    </row>
    <row r="27" spans="1:52" x14ac:dyDescent="0.35">
      <c r="A27" s="291" t="s">
        <v>0</v>
      </c>
      <c r="B27" s="291" t="s">
        <v>0</v>
      </c>
      <c r="C27" s="293">
        <v>978</v>
      </c>
      <c r="D27" s="2">
        <v>986</v>
      </c>
      <c r="E27" s="2">
        <v>987</v>
      </c>
      <c r="F27" s="2">
        <v>990</v>
      </c>
      <c r="G27" s="2">
        <v>999</v>
      </c>
      <c r="H27" s="2">
        <v>1030</v>
      </c>
      <c r="I27" s="2">
        <v>1051</v>
      </c>
      <c r="J27" s="2">
        <v>1077</v>
      </c>
      <c r="K27" s="2">
        <v>1114</v>
      </c>
      <c r="L27" s="2">
        <v>1151</v>
      </c>
      <c r="M27" s="2">
        <v>1171</v>
      </c>
      <c r="N27" s="2">
        <v>1179</v>
      </c>
      <c r="Y27" t="str">
        <f t="shared" ref="Y27" si="32">IF(EXACT(A26,UPPER(A26)),"Elected","Excluded")</f>
        <v>Excluded</v>
      </c>
      <c r="AM27" s="238">
        <f t="shared" si="1"/>
        <v>334</v>
      </c>
      <c r="AN27" t="s">
        <v>2664</v>
      </c>
      <c r="AO27" t="s">
        <v>2586</v>
      </c>
      <c r="AP27" s="242">
        <f t="shared" si="2"/>
        <v>3</v>
      </c>
      <c r="AQ27" s="238">
        <f t="shared" si="3"/>
        <v>0</v>
      </c>
      <c r="AR27" s="243">
        <f t="shared" si="0"/>
        <v>0</v>
      </c>
      <c r="AS27">
        <f t="shared" si="4"/>
        <v>0</v>
      </c>
      <c r="AT27" s="244">
        <f t="shared" si="5"/>
        <v>0</v>
      </c>
      <c r="AU27" s="245">
        <f t="shared" si="6"/>
        <v>3</v>
      </c>
      <c r="AV27" s="243">
        <f t="shared" si="7"/>
        <v>1</v>
      </c>
      <c r="AW27">
        <f t="shared" si="8"/>
        <v>0</v>
      </c>
      <c r="AX27" s="243">
        <f t="shared" si="9"/>
        <v>0</v>
      </c>
      <c r="AZ27">
        <f t="shared" si="10"/>
        <v>0</v>
      </c>
    </row>
    <row r="28" spans="1:52" x14ac:dyDescent="0.35">
      <c r="A28" s="291" t="s">
        <v>3251</v>
      </c>
      <c r="B28" s="291" t="s">
        <v>33</v>
      </c>
      <c r="C28" s="293">
        <v>535</v>
      </c>
      <c r="D28" s="1">
        <v>2</v>
      </c>
      <c r="E28" s="1">
        <v>10</v>
      </c>
      <c r="F28" s="1">
        <v>2</v>
      </c>
      <c r="G28" s="1">
        <v>46</v>
      </c>
      <c r="H28" s="1">
        <v>15</v>
      </c>
      <c r="I28" s="1">
        <v>72</v>
      </c>
      <c r="J28" s="1">
        <v>25</v>
      </c>
      <c r="K28" s="1">
        <v>-707</v>
      </c>
      <c r="L28" s="1">
        <v>0</v>
      </c>
      <c r="M28" s="1">
        <v>0</v>
      </c>
      <c r="N28" s="1">
        <v>0</v>
      </c>
      <c r="X28" t="str">
        <f t="shared" ref="X28" si="33">LEFT(MID(A28,FIND("(",A28)+1,LEN(A28)),FIND(")",MID(A28,FIND("(",A28)+1,LEN(A28)))-1)</f>
        <v>NON-P</v>
      </c>
      <c r="Z28" t="str">
        <f t="shared" ref="Z28" si="34">Y29</f>
        <v>Excluded</v>
      </c>
      <c r="AM28" s="238">
        <f t="shared" si="1"/>
        <v>0</v>
      </c>
      <c r="AN28" t="s">
        <v>2669</v>
      </c>
      <c r="AO28" t="s">
        <v>2587</v>
      </c>
      <c r="AP28" s="242">
        <f>AQ28+AU28</f>
        <v>0</v>
      </c>
      <c r="AQ28" s="238">
        <f t="shared" si="3"/>
        <v>0</v>
      </c>
      <c r="AR28" s="243">
        <f t="shared" si="0"/>
        <v>0</v>
      </c>
      <c r="AS28">
        <f t="shared" si="4"/>
        <v>0</v>
      </c>
      <c r="AT28" s="244">
        <f t="shared" si="5"/>
        <v>0</v>
      </c>
      <c r="AU28" s="245">
        <f t="shared" si="6"/>
        <v>0</v>
      </c>
      <c r="AV28" s="243">
        <f t="shared" si="7"/>
        <v>0</v>
      </c>
      <c r="AW28">
        <f t="shared" si="8"/>
        <v>0</v>
      </c>
      <c r="AX28" s="243">
        <f t="shared" si="9"/>
        <v>0</v>
      </c>
      <c r="AZ28">
        <f t="shared" si="10"/>
        <v>0</v>
      </c>
    </row>
    <row r="29" spans="1:52" x14ac:dyDescent="0.35">
      <c r="A29" s="291" t="s">
        <v>0</v>
      </c>
      <c r="B29" s="291" t="s">
        <v>0</v>
      </c>
      <c r="C29" s="293">
        <v>535</v>
      </c>
      <c r="D29" s="2">
        <v>537</v>
      </c>
      <c r="E29" s="2">
        <v>547</v>
      </c>
      <c r="F29" s="2">
        <v>549</v>
      </c>
      <c r="G29" s="2">
        <v>595</v>
      </c>
      <c r="H29" s="2">
        <v>610</v>
      </c>
      <c r="I29" s="2">
        <v>682</v>
      </c>
      <c r="J29" s="2">
        <v>707</v>
      </c>
      <c r="K29" s="2">
        <v>0</v>
      </c>
      <c r="L29" s="2">
        <v>0</v>
      </c>
      <c r="M29" s="2">
        <v>0</v>
      </c>
      <c r="N29" s="2">
        <v>0</v>
      </c>
      <c r="Y29" t="str">
        <f t="shared" ref="Y29" si="35">IF(EXACT(A28,UPPER(A28)),"Elected","Excluded")</f>
        <v>Excluded</v>
      </c>
      <c r="AM29" s="238">
        <f t="shared" si="1"/>
        <v>0</v>
      </c>
      <c r="AN29" t="s">
        <v>2931</v>
      </c>
      <c r="AO29" t="s">
        <v>2580</v>
      </c>
      <c r="AP29" s="242">
        <f t="shared" ref="AP29:AP34" si="36">AQ29+AU29</f>
        <v>0</v>
      </c>
      <c r="AQ29" s="238">
        <f t="shared" si="3"/>
        <v>0</v>
      </c>
      <c r="AR29" s="243">
        <f t="shared" si="0"/>
        <v>0</v>
      </c>
      <c r="AS29">
        <f t="shared" si="4"/>
        <v>0</v>
      </c>
      <c r="AT29" s="244">
        <f t="shared" si="5"/>
        <v>0</v>
      </c>
      <c r="AU29" s="245">
        <f t="shared" si="6"/>
        <v>0</v>
      </c>
      <c r="AV29" s="243">
        <f t="shared" si="7"/>
        <v>0</v>
      </c>
      <c r="AW29">
        <f t="shared" si="8"/>
        <v>0</v>
      </c>
      <c r="AX29" s="243">
        <f t="shared" si="9"/>
        <v>0</v>
      </c>
      <c r="AZ29">
        <f t="shared" si="10"/>
        <v>0</v>
      </c>
    </row>
    <row r="30" spans="1:52" x14ac:dyDescent="0.35">
      <c r="A30" s="291" t="s">
        <v>1534</v>
      </c>
      <c r="B30" s="291" t="s">
        <v>33</v>
      </c>
      <c r="C30" s="293">
        <v>310</v>
      </c>
      <c r="D30" s="1">
        <v>9</v>
      </c>
      <c r="E30" s="1">
        <v>1</v>
      </c>
      <c r="F30" s="1">
        <v>5</v>
      </c>
      <c r="G30" s="1">
        <v>4</v>
      </c>
      <c r="H30" s="1">
        <v>42</v>
      </c>
      <c r="I30" s="1">
        <v>12</v>
      </c>
      <c r="J30" s="1">
        <v>-383</v>
      </c>
      <c r="K30" s="1">
        <v>0</v>
      </c>
      <c r="L30" s="1">
        <v>0</v>
      </c>
      <c r="M30" s="1">
        <v>0</v>
      </c>
      <c r="N30" s="1">
        <v>0</v>
      </c>
      <c r="X30" t="str">
        <f t="shared" ref="X30" si="37">LEFT(MID(A30,FIND("(",A30)+1,LEN(A30)),FIND(")",MID(A30,FIND("(",A30)+1,LEN(A30)))-1)</f>
        <v>SD</v>
      </c>
      <c r="Z30" t="str">
        <f t="shared" ref="Z30" si="38">Y31</f>
        <v>Excluded</v>
      </c>
      <c r="AM30" s="238">
        <f t="shared" si="1"/>
        <v>0</v>
      </c>
      <c r="AO30" t="s">
        <v>2592</v>
      </c>
      <c r="AP30" s="242">
        <f t="shared" si="36"/>
        <v>0</v>
      </c>
      <c r="AQ30" s="238">
        <f t="shared" si="3"/>
        <v>0</v>
      </c>
      <c r="AR30" s="243">
        <f t="shared" si="0"/>
        <v>0</v>
      </c>
      <c r="AS30">
        <f t="shared" si="4"/>
        <v>0</v>
      </c>
      <c r="AT30" s="244">
        <f t="shared" si="5"/>
        <v>0</v>
      </c>
      <c r="AU30" s="245">
        <f t="shared" si="6"/>
        <v>0</v>
      </c>
      <c r="AV30" s="243">
        <f t="shared" si="7"/>
        <v>0</v>
      </c>
      <c r="AW30">
        <f t="shared" si="8"/>
        <v>0</v>
      </c>
      <c r="AX30" s="243">
        <f t="shared" si="9"/>
        <v>0</v>
      </c>
      <c r="AZ30">
        <f t="shared" si="10"/>
        <v>0</v>
      </c>
    </row>
    <row r="31" spans="1:52" x14ac:dyDescent="0.35">
      <c r="A31" s="291" t="s">
        <v>0</v>
      </c>
      <c r="B31" s="291" t="s">
        <v>0</v>
      </c>
      <c r="C31" s="293">
        <v>310</v>
      </c>
      <c r="D31" s="2">
        <v>319</v>
      </c>
      <c r="E31" s="2">
        <v>320</v>
      </c>
      <c r="F31" s="2">
        <v>325</v>
      </c>
      <c r="G31" s="2">
        <v>329</v>
      </c>
      <c r="H31" s="2">
        <v>371</v>
      </c>
      <c r="I31" s="2">
        <v>383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Y31" t="str">
        <f t="shared" ref="Y31" si="39">IF(EXACT(A30,UPPER(A30)),"Elected","Excluded")</f>
        <v>Excluded</v>
      </c>
      <c r="AM31" s="238">
        <f t="shared" si="1"/>
        <v>0</v>
      </c>
      <c r="AN31" t="s">
        <v>2809</v>
      </c>
      <c r="AO31" t="s">
        <v>2597</v>
      </c>
      <c r="AP31" s="242">
        <f t="shared" si="36"/>
        <v>0</v>
      </c>
      <c r="AQ31" s="238">
        <f t="shared" si="3"/>
        <v>0</v>
      </c>
      <c r="AR31" s="243">
        <f t="shared" si="0"/>
        <v>0</v>
      </c>
      <c r="AS31">
        <f t="shared" si="4"/>
        <v>0</v>
      </c>
      <c r="AT31" s="244">
        <f t="shared" si="5"/>
        <v>0</v>
      </c>
      <c r="AU31" s="245">
        <f t="shared" si="6"/>
        <v>0</v>
      </c>
      <c r="AV31" s="243">
        <f t="shared" si="7"/>
        <v>0</v>
      </c>
      <c r="AW31">
        <f t="shared" si="8"/>
        <v>0</v>
      </c>
      <c r="AX31" s="243">
        <f t="shared" si="9"/>
        <v>0</v>
      </c>
      <c r="AZ31">
        <f t="shared" si="10"/>
        <v>0</v>
      </c>
    </row>
    <row r="32" spans="1:52" x14ac:dyDescent="0.35">
      <c r="A32" s="291" t="s">
        <v>1535</v>
      </c>
      <c r="B32" s="291" t="s">
        <v>33</v>
      </c>
      <c r="C32" s="293">
        <v>1067</v>
      </c>
      <c r="D32" s="1">
        <v>3</v>
      </c>
      <c r="E32" s="1">
        <v>2</v>
      </c>
      <c r="F32" s="1">
        <v>48</v>
      </c>
      <c r="G32" s="1">
        <v>11</v>
      </c>
      <c r="H32" s="1">
        <v>5</v>
      </c>
      <c r="I32" s="1">
        <v>19</v>
      </c>
      <c r="J32" s="1">
        <v>29</v>
      </c>
      <c r="K32" s="1">
        <v>42</v>
      </c>
      <c r="L32" s="1">
        <v>510</v>
      </c>
      <c r="M32" s="1">
        <v>-346</v>
      </c>
      <c r="N32" s="1">
        <v>0</v>
      </c>
      <c r="X32" t="str">
        <f t="shared" ref="X32" si="40">LEFT(MID(A32,FIND("(",A32)+1,LEN(A32)),FIND(")",MID(A32,FIND("(",A32)+1,LEN(A32)))-1)</f>
        <v>SF</v>
      </c>
      <c r="Z32" t="str">
        <f t="shared" ref="Z32" si="41">Y33</f>
        <v>Elected</v>
      </c>
      <c r="AM32" s="238">
        <f t="shared" si="1"/>
        <v>0</v>
      </c>
      <c r="AN32" t="s">
        <v>2668</v>
      </c>
      <c r="AO32" t="s">
        <v>2588</v>
      </c>
      <c r="AP32" s="242">
        <f t="shared" si="36"/>
        <v>0</v>
      </c>
      <c r="AQ32" s="238">
        <f t="shared" si="3"/>
        <v>0</v>
      </c>
      <c r="AR32" s="243">
        <f t="shared" si="0"/>
        <v>0</v>
      </c>
      <c r="AS32">
        <f t="shared" si="4"/>
        <v>0</v>
      </c>
      <c r="AT32" s="244">
        <f t="shared" si="5"/>
        <v>0</v>
      </c>
      <c r="AU32" s="245">
        <f t="shared" si="6"/>
        <v>0</v>
      </c>
      <c r="AV32" s="243">
        <f t="shared" si="7"/>
        <v>0</v>
      </c>
      <c r="AW32">
        <f t="shared" si="8"/>
        <v>0</v>
      </c>
      <c r="AX32" s="243">
        <f t="shared" si="9"/>
        <v>0</v>
      </c>
      <c r="AZ32">
        <f t="shared" si="10"/>
        <v>0</v>
      </c>
    </row>
    <row r="33" spans="1:52" x14ac:dyDescent="0.35">
      <c r="A33" s="291" t="s">
        <v>0</v>
      </c>
      <c r="B33" s="291" t="s">
        <v>0</v>
      </c>
      <c r="C33" s="293">
        <v>1067</v>
      </c>
      <c r="D33" s="2">
        <v>1070</v>
      </c>
      <c r="E33" s="2">
        <v>1072</v>
      </c>
      <c r="F33" s="2">
        <v>1120</v>
      </c>
      <c r="G33" s="2">
        <v>1131</v>
      </c>
      <c r="H33" s="2">
        <v>1136</v>
      </c>
      <c r="I33" s="2">
        <v>1155</v>
      </c>
      <c r="J33" s="2">
        <v>1184</v>
      </c>
      <c r="K33" s="2">
        <v>1226</v>
      </c>
      <c r="L33" s="2">
        <v>1736</v>
      </c>
      <c r="M33" s="2">
        <v>1390</v>
      </c>
      <c r="N33" s="2">
        <v>1390</v>
      </c>
      <c r="Y33" t="str">
        <f t="shared" ref="Y33" si="42">IF(EXACT(A32,UPPER(A32)),"Elected","Excluded")</f>
        <v>Elected</v>
      </c>
      <c r="AM33" s="238">
        <f t="shared" si="1"/>
        <v>0</v>
      </c>
      <c r="AN33" t="s">
        <v>2692</v>
      </c>
      <c r="AO33" t="s">
        <v>2589</v>
      </c>
      <c r="AP33" s="242">
        <f t="shared" si="36"/>
        <v>0</v>
      </c>
      <c r="AQ33" s="238">
        <f t="shared" si="3"/>
        <v>0</v>
      </c>
      <c r="AR33" s="243">
        <f t="shared" si="0"/>
        <v>0</v>
      </c>
      <c r="AS33">
        <f t="shared" si="4"/>
        <v>0</v>
      </c>
      <c r="AT33" s="244">
        <f t="shared" si="5"/>
        <v>0</v>
      </c>
      <c r="AU33" s="245">
        <f t="shared" si="6"/>
        <v>0</v>
      </c>
      <c r="AV33" s="243">
        <f t="shared" si="7"/>
        <v>0</v>
      </c>
      <c r="AW33">
        <f t="shared" si="8"/>
        <v>0</v>
      </c>
      <c r="AX33" s="243">
        <f t="shared" si="9"/>
        <v>0</v>
      </c>
      <c r="AZ33">
        <f t="shared" si="10"/>
        <v>0</v>
      </c>
    </row>
    <row r="34" spans="1:52" x14ac:dyDescent="0.35">
      <c r="A34" s="291" t="s">
        <v>1536</v>
      </c>
      <c r="B34" s="291" t="s">
        <v>31</v>
      </c>
      <c r="C34" s="293">
        <v>986</v>
      </c>
      <c r="D34" s="1">
        <v>6</v>
      </c>
      <c r="E34" s="1">
        <v>1</v>
      </c>
      <c r="F34" s="1">
        <v>3</v>
      </c>
      <c r="G34" s="1">
        <v>10</v>
      </c>
      <c r="H34" s="1">
        <v>32</v>
      </c>
      <c r="I34" s="1">
        <v>12</v>
      </c>
      <c r="J34" s="1">
        <v>27</v>
      </c>
      <c r="K34" s="1">
        <v>104</v>
      </c>
      <c r="L34" s="1">
        <v>42</v>
      </c>
      <c r="M34" s="1">
        <v>31</v>
      </c>
      <c r="N34" s="1">
        <v>26</v>
      </c>
      <c r="X34" t="str">
        <f t="shared" ref="X34" si="43">LEFT(MID(A34,FIND("(",A34)+1,LEN(A34)),FIND(")",MID(A34,FIND("(",A34)+1,LEN(A34)))-1)</f>
        <v>FG</v>
      </c>
      <c r="Z34" t="str">
        <f t="shared" ref="Z34" si="44">Y35</f>
        <v>Elected</v>
      </c>
      <c r="AM34" s="238">
        <f t="shared" si="1"/>
        <v>10484</v>
      </c>
      <c r="AN34" t="s">
        <v>2672</v>
      </c>
      <c r="AO34" t="s">
        <v>2530</v>
      </c>
      <c r="AP34" s="242">
        <f t="shared" si="36"/>
        <v>19</v>
      </c>
      <c r="AQ34" s="238">
        <f t="shared" si="3"/>
        <v>3</v>
      </c>
      <c r="AR34" s="243">
        <f t="shared" si="0"/>
        <v>0.15789473684210525</v>
      </c>
      <c r="AS34">
        <f t="shared" si="4"/>
        <v>2</v>
      </c>
      <c r="AT34" s="244">
        <f t="shared" si="5"/>
        <v>0.10526315789473684</v>
      </c>
      <c r="AU34" s="245">
        <f t="shared" si="6"/>
        <v>16</v>
      </c>
      <c r="AV34" s="243">
        <f t="shared" si="7"/>
        <v>0.84210526315789469</v>
      </c>
      <c r="AW34">
        <f t="shared" si="8"/>
        <v>5</v>
      </c>
      <c r="AX34" s="243">
        <f t="shared" si="9"/>
        <v>0.26315789473684209</v>
      </c>
      <c r="AZ34">
        <f t="shared" si="10"/>
        <v>7</v>
      </c>
    </row>
    <row r="35" spans="1:52" x14ac:dyDescent="0.35">
      <c r="A35" s="291" t="s">
        <v>0</v>
      </c>
      <c r="B35" s="291" t="s">
        <v>0</v>
      </c>
      <c r="C35" s="293">
        <v>986</v>
      </c>
      <c r="D35" s="2">
        <v>992</v>
      </c>
      <c r="E35" s="2">
        <v>993</v>
      </c>
      <c r="F35" s="2">
        <v>996</v>
      </c>
      <c r="G35" s="2">
        <v>1006</v>
      </c>
      <c r="H35" s="2">
        <v>1038</v>
      </c>
      <c r="I35" s="2">
        <v>1050</v>
      </c>
      <c r="J35" s="2">
        <v>1077</v>
      </c>
      <c r="K35" s="2">
        <v>1181</v>
      </c>
      <c r="L35" s="2">
        <v>1223</v>
      </c>
      <c r="M35" s="2">
        <v>1254</v>
      </c>
      <c r="N35" s="2">
        <v>1280</v>
      </c>
      <c r="Y35" t="str">
        <f t="shared" ref="Y35" si="45">IF(EXACT(A34,UPPER(A34)),"Elected","Excluded")</f>
        <v>Elected</v>
      </c>
      <c r="AM35" s="238">
        <f>SUM(AM8:AM34)</f>
        <v>47581</v>
      </c>
      <c r="AN35" s="238"/>
      <c r="AP35" s="242">
        <f>SUM(AP8:AP34)</f>
        <v>77</v>
      </c>
      <c r="AQ35" s="238">
        <f>SUM(AQ8:AQ34)</f>
        <v>30</v>
      </c>
      <c r="AS35">
        <f>SUM(AS8:AS34)</f>
        <v>13</v>
      </c>
      <c r="AU35" s="245">
        <f>SUM(AU8:AU34)</f>
        <v>47</v>
      </c>
      <c r="AW35">
        <f>SUM(AW8:AW34)</f>
        <v>16</v>
      </c>
      <c r="AZ35">
        <f t="shared" si="10"/>
        <v>29</v>
      </c>
    </row>
    <row r="36" spans="1:52" ht="15" thickBot="1" x14ac:dyDescent="0.4">
      <c r="A36" s="291" t="s">
        <v>1537</v>
      </c>
      <c r="B36" s="291" t="s">
        <v>31</v>
      </c>
      <c r="C36" s="293">
        <v>164</v>
      </c>
      <c r="D36" s="1">
        <v>0</v>
      </c>
      <c r="E36" s="1">
        <v>2</v>
      </c>
      <c r="F36" s="1">
        <v>-166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X36" t="str">
        <f t="shared" ref="X36" si="46">LEFT(MID(A36,FIND("(",A36)+1,LEN(A36)),FIND(")",MID(A36,FIND("(",A36)+1,LEN(A36)))-1)</f>
        <v>SF</v>
      </c>
      <c r="Z36" t="str">
        <f t="shared" ref="Z36" si="47">Y37</f>
        <v>Excluded</v>
      </c>
    </row>
    <row r="37" spans="1:52" x14ac:dyDescent="0.35">
      <c r="A37" s="291" t="s">
        <v>0</v>
      </c>
      <c r="B37" s="291" t="s">
        <v>0</v>
      </c>
      <c r="C37" s="293">
        <v>164</v>
      </c>
      <c r="D37" s="2">
        <v>164</v>
      </c>
      <c r="E37" s="2">
        <v>166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Y37" t="str">
        <f t="shared" ref="Y37" si="48">IF(EXACT(A36,UPPER(A36)),"Elected","Excluded")</f>
        <v>Excluded</v>
      </c>
      <c r="AO37" s="246" t="s">
        <v>2673</v>
      </c>
      <c r="AP37" s="247"/>
      <c r="AQ37" s="248">
        <f>AQ35+AU35</f>
        <v>77</v>
      </c>
      <c r="AR37" s="247" t="s">
        <v>2674</v>
      </c>
      <c r="AS37" s="249"/>
      <c r="AT37" s="249"/>
      <c r="AU37" s="246" t="s">
        <v>2675</v>
      </c>
      <c r="AV37" s="247" t="s">
        <v>2676</v>
      </c>
      <c r="AW37" s="250">
        <f>AW35</f>
        <v>16</v>
      </c>
    </row>
    <row r="38" spans="1:52" ht="15" thickBot="1" x14ac:dyDescent="0.4">
      <c r="A38" s="291" t="s">
        <v>1538</v>
      </c>
      <c r="B38" s="291" t="s">
        <v>33</v>
      </c>
      <c r="C38" s="293">
        <v>1105</v>
      </c>
      <c r="D38" s="1">
        <v>7</v>
      </c>
      <c r="E38" s="1">
        <v>1</v>
      </c>
      <c r="F38" s="1">
        <v>11</v>
      </c>
      <c r="G38" s="1">
        <v>2</v>
      </c>
      <c r="H38" s="1">
        <v>18</v>
      </c>
      <c r="I38" s="1">
        <v>5</v>
      </c>
      <c r="J38" s="1">
        <v>42</v>
      </c>
      <c r="K38" s="1">
        <v>51</v>
      </c>
      <c r="L38" s="1">
        <v>22</v>
      </c>
      <c r="M38" s="1">
        <v>37</v>
      </c>
      <c r="N38" s="1">
        <v>9</v>
      </c>
      <c r="X38" t="str">
        <f t="shared" ref="X38" si="49">LEFT(MID(A38,FIND("(",A38)+1,LEN(A38)),FIND(")",MID(A38,FIND("(",A38)+1,LEN(A38)))-1)</f>
        <v>FF</v>
      </c>
      <c r="Z38" t="str">
        <f t="shared" ref="Z38" si="50">Y39</f>
        <v>Elected</v>
      </c>
      <c r="AO38" s="251" t="s">
        <v>2677</v>
      </c>
      <c r="AP38" s="252" t="e">
        <f>LEFT(MID(#REF!,FIND("(",#REF!)+1,LEN(#REF!)),FIND(")",MID(#REF!,FIND("(",#REF!)+1,LEN(#REF!)))-1)</f>
        <v>#REF!</v>
      </c>
      <c r="AQ38" s="252">
        <f>BW8</f>
        <v>0</v>
      </c>
      <c r="AR38" s="252" t="s">
        <v>2678</v>
      </c>
      <c r="AS38" s="253"/>
      <c r="AT38" s="253"/>
      <c r="AU38" s="254"/>
      <c r="AV38" s="241" t="s">
        <v>2679</v>
      </c>
      <c r="AW38" s="255">
        <f>AS35</f>
        <v>13</v>
      </c>
    </row>
    <row r="39" spans="1:52" ht="15" thickBot="1" x14ac:dyDescent="0.4">
      <c r="A39" s="291" t="s">
        <v>0</v>
      </c>
      <c r="B39" s="291" t="s">
        <v>0</v>
      </c>
      <c r="C39" s="293">
        <v>1105</v>
      </c>
      <c r="D39" s="2">
        <v>1112</v>
      </c>
      <c r="E39" s="2">
        <v>1113</v>
      </c>
      <c r="F39" s="2">
        <v>1124</v>
      </c>
      <c r="G39" s="2">
        <v>1126</v>
      </c>
      <c r="H39" s="2">
        <v>1144</v>
      </c>
      <c r="I39" s="2">
        <v>1149</v>
      </c>
      <c r="J39" s="2">
        <v>1191</v>
      </c>
      <c r="K39" s="2">
        <v>1242</v>
      </c>
      <c r="L39" s="2">
        <v>1264</v>
      </c>
      <c r="M39" s="2">
        <v>1301</v>
      </c>
      <c r="N39" s="2">
        <v>1310</v>
      </c>
      <c r="Y39" t="str">
        <f t="shared" ref="Y39" si="51">IF(EXACT(A38,UPPER(A38)),"Elected","Excluded")</f>
        <v>Elected</v>
      </c>
      <c r="AU39" s="251"/>
      <c r="AV39" s="252" t="s">
        <v>2680</v>
      </c>
      <c r="AW39" s="256">
        <f>SUM(AW37:AW38)</f>
        <v>29</v>
      </c>
    </row>
    <row r="40" spans="1:52" x14ac:dyDescent="0.35">
      <c r="A40" s="291" t="s">
        <v>3252</v>
      </c>
      <c r="B40" s="291" t="s">
        <v>33</v>
      </c>
      <c r="C40" s="293">
        <v>1026</v>
      </c>
      <c r="D40" s="1">
        <v>4</v>
      </c>
      <c r="E40" s="1">
        <v>14</v>
      </c>
      <c r="F40" s="1">
        <v>0</v>
      </c>
      <c r="G40" s="1">
        <v>40</v>
      </c>
      <c r="H40" s="1">
        <v>14</v>
      </c>
      <c r="I40" s="1">
        <v>76</v>
      </c>
      <c r="J40" s="1">
        <v>40</v>
      </c>
      <c r="K40" s="1">
        <v>254</v>
      </c>
      <c r="L40" s="1">
        <v>0</v>
      </c>
      <c r="M40" s="1">
        <v>0</v>
      </c>
      <c r="N40" s="1">
        <v>-78</v>
      </c>
      <c r="X40" t="str">
        <f t="shared" ref="X40" si="52">LEFT(MID(A40,FIND("(",A40)+1,LEN(A40)),FIND(")",MID(A40,FIND("(",A40)+1,LEN(A40)))-1)</f>
        <v>NON-P</v>
      </c>
      <c r="Z40" t="str">
        <f t="shared" ref="Z40" si="53">Y41</f>
        <v>Elected</v>
      </c>
    </row>
    <row r="41" spans="1:52" x14ac:dyDescent="0.35">
      <c r="A41" s="291" t="s">
        <v>0</v>
      </c>
      <c r="B41" s="291" t="s">
        <v>0</v>
      </c>
      <c r="C41" s="293">
        <v>1026</v>
      </c>
      <c r="D41" s="2">
        <v>1030</v>
      </c>
      <c r="E41" s="2">
        <v>1044</v>
      </c>
      <c r="F41" s="2">
        <v>1044</v>
      </c>
      <c r="G41" s="2">
        <v>1084</v>
      </c>
      <c r="H41" s="2">
        <v>1098</v>
      </c>
      <c r="I41" s="2">
        <v>1174</v>
      </c>
      <c r="J41" s="2">
        <v>1214</v>
      </c>
      <c r="K41" s="2">
        <v>1468</v>
      </c>
      <c r="L41" s="2">
        <v>1468</v>
      </c>
      <c r="M41" s="2">
        <v>1468</v>
      </c>
      <c r="N41" s="2">
        <v>1390</v>
      </c>
      <c r="Y41" t="str">
        <f t="shared" ref="Y41" si="54">IF(EXACT(A40,UPPER(A40)),"Elected","Excluded")</f>
        <v>Elected</v>
      </c>
    </row>
    <row r="42" spans="1:52" x14ac:dyDescent="0.35">
      <c r="A42" s="291" t="s">
        <v>47</v>
      </c>
      <c r="B42" s="291" t="s">
        <v>0</v>
      </c>
      <c r="C42" s="292">
        <v>0</v>
      </c>
      <c r="D42" s="1">
        <f>(D10+D12+D14+D16+D18+D20+D22+D24+D26+D28+D30+D32+D34+D36+D38+D40)*(-1)</f>
        <v>6</v>
      </c>
      <c r="E42" s="1">
        <f t="shared" ref="E42:N42" si="55">(E10+E12+E14+E16+E18+E20+E22+E24+E26+E28+E30+E32+E34+E36+E38+E40)*(-1)</f>
        <v>12</v>
      </c>
      <c r="F42" s="1">
        <f t="shared" si="55"/>
        <v>7</v>
      </c>
      <c r="G42" s="1">
        <f t="shared" si="55"/>
        <v>19</v>
      </c>
      <c r="H42" s="1">
        <f t="shared" si="55"/>
        <v>97</v>
      </c>
      <c r="I42" s="1">
        <f t="shared" si="55"/>
        <v>51</v>
      </c>
      <c r="J42" s="1">
        <f t="shared" si="55"/>
        <v>60</v>
      </c>
      <c r="K42" s="1">
        <f t="shared" si="55"/>
        <v>118</v>
      </c>
      <c r="L42" s="1">
        <f t="shared" si="55"/>
        <v>141</v>
      </c>
      <c r="M42" s="1">
        <f t="shared" si="55"/>
        <v>152</v>
      </c>
      <c r="N42" s="1">
        <f t="shared" si="55"/>
        <v>0</v>
      </c>
    </row>
    <row r="43" spans="1:52" x14ac:dyDescent="0.35">
      <c r="A43" s="291" t="s">
        <v>0</v>
      </c>
      <c r="B43" s="291" t="s">
        <v>0</v>
      </c>
      <c r="C43" s="293">
        <v>0</v>
      </c>
      <c r="D43" s="2">
        <v>6</v>
      </c>
      <c r="E43" s="2">
        <v>18</v>
      </c>
      <c r="F43" s="2">
        <v>25</v>
      </c>
      <c r="G43" s="2">
        <v>44</v>
      </c>
      <c r="H43" s="2">
        <v>141</v>
      </c>
      <c r="I43" s="2">
        <v>192</v>
      </c>
      <c r="J43" s="2">
        <v>252</v>
      </c>
      <c r="K43" s="2">
        <v>370</v>
      </c>
      <c r="L43" s="2">
        <v>511</v>
      </c>
      <c r="M43" s="2">
        <v>663</v>
      </c>
      <c r="N43" s="2">
        <v>663</v>
      </c>
    </row>
    <row r="44" spans="1:52" x14ac:dyDescent="0.35">
      <c r="A44" t="s">
        <v>48</v>
      </c>
      <c r="B44" t="s">
        <v>0</v>
      </c>
      <c r="C44" s="2">
        <v>9724</v>
      </c>
      <c r="D44" s="2">
        <v>9724</v>
      </c>
      <c r="E44" s="2">
        <v>9724</v>
      </c>
      <c r="F44" s="2">
        <v>9724</v>
      </c>
      <c r="G44" s="2">
        <v>9724</v>
      </c>
      <c r="H44" s="2">
        <v>9724</v>
      </c>
      <c r="I44" s="2">
        <v>9724</v>
      </c>
      <c r="J44" s="2">
        <v>9724</v>
      </c>
      <c r="K44" s="2">
        <v>9724</v>
      </c>
      <c r="L44" s="2">
        <v>9724</v>
      </c>
      <c r="M44" s="2">
        <v>9724</v>
      </c>
      <c r="N44" s="2">
        <v>9724</v>
      </c>
    </row>
    <row r="48" spans="1:52" x14ac:dyDescent="0.35">
      <c r="A48" t="s">
        <v>0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</row>
    <row r="49" spans="1:37" x14ac:dyDescent="0.35">
      <c r="A49" t="s">
        <v>0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</row>
    <row r="50" spans="1:37" x14ac:dyDescent="0.35">
      <c r="A50" t="s">
        <v>0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</row>
    <row r="51" spans="1:37" x14ac:dyDescent="0.35">
      <c r="A51" t="s">
        <v>0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</row>
    <row r="52" spans="1:37" x14ac:dyDescent="0.35">
      <c r="A52" t="s">
        <v>0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</row>
    <row r="53" spans="1:37" x14ac:dyDescent="0.35">
      <c r="A53" t="s">
        <v>0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</row>
    <row r="54" spans="1:37" x14ac:dyDescent="0.35">
      <c r="A54" t="s">
        <v>0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</row>
    <row r="55" spans="1:37" x14ac:dyDescent="0.35">
      <c r="A55" s="291" t="s">
        <v>107</v>
      </c>
      <c r="B55" s="291" t="s">
        <v>2</v>
      </c>
      <c r="C55" s="291" t="s">
        <v>3</v>
      </c>
      <c r="D55" t="s">
        <v>4</v>
      </c>
      <c r="E55" t="s">
        <v>5</v>
      </c>
      <c r="F55" t="s">
        <v>6</v>
      </c>
      <c r="G55" t="s">
        <v>7</v>
      </c>
      <c r="H55" t="s">
        <v>8</v>
      </c>
      <c r="I55" t="s">
        <v>9</v>
      </c>
      <c r="J55" t="s">
        <v>10</v>
      </c>
      <c r="K55" t="s">
        <v>11</v>
      </c>
    </row>
    <row r="56" spans="1:37" x14ac:dyDescent="0.35">
      <c r="A56" s="291" t="s">
        <v>0</v>
      </c>
      <c r="B56" s="291" t="s">
        <v>0</v>
      </c>
      <c r="C56" s="291" t="s">
        <v>17</v>
      </c>
      <c r="D56" t="s">
        <v>1539</v>
      </c>
      <c r="E56" t="s">
        <v>1540</v>
      </c>
      <c r="F56" t="s">
        <v>1541</v>
      </c>
      <c r="G56" t="s">
        <v>713</v>
      </c>
      <c r="H56" t="s">
        <v>1542</v>
      </c>
      <c r="I56" t="s">
        <v>1543</v>
      </c>
      <c r="J56" t="s">
        <v>1544</v>
      </c>
      <c r="K56" t="s">
        <v>1545</v>
      </c>
      <c r="AB56" t="s">
        <v>2526</v>
      </c>
      <c r="AC56" t="s">
        <v>2525</v>
      </c>
      <c r="AD56" t="s">
        <v>2524</v>
      </c>
      <c r="AE56" t="s">
        <v>2523</v>
      </c>
      <c r="AF56" t="s">
        <v>759</v>
      </c>
      <c r="AG56" t="s">
        <v>2522</v>
      </c>
      <c r="AH56" t="s">
        <v>2521</v>
      </c>
      <c r="AI56" t="s">
        <v>2520</v>
      </c>
      <c r="AJ56" t="s">
        <v>2519</v>
      </c>
      <c r="AK56" t="s">
        <v>2518</v>
      </c>
    </row>
    <row r="57" spans="1:37" x14ac:dyDescent="0.35">
      <c r="A57" s="291" t="s">
        <v>1546</v>
      </c>
      <c r="B57" s="291" t="s">
        <v>31</v>
      </c>
      <c r="C57" s="293">
        <v>105</v>
      </c>
      <c r="D57" s="1">
        <v>3</v>
      </c>
      <c r="E57" s="1">
        <v>1</v>
      </c>
      <c r="F57" s="1">
        <v>-109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X57" t="str">
        <f>LEFT(MID(A57,FIND("(",A57)+1,LEN(A57)),FIND(")",MID(A57,FIND("(",A57)+1,LEN(A57)))-1)</f>
        <v>FG</v>
      </c>
      <c r="Z57" t="str">
        <f>Y58</f>
        <v>Excluded</v>
      </c>
      <c r="AB57">
        <v>4</v>
      </c>
      <c r="AC57" s="238">
        <v>14133</v>
      </c>
      <c r="AD57" s="238">
        <f>AH57+AF57</f>
        <v>6523</v>
      </c>
      <c r="AE57" s="227">
        <f>SUM(AD57/AC57*100)</f>
        <v>46.154390433736644</v>
      </c>
      <c r="AF57">
        <v>122</v>
      </c>
      <c r="AG57" s="227">
        <f>SUM(AF57/AC57*100)</f>
        <v>0.86322790631854529</v>
      </c>
      <c r="AH57" s="238">
        <v>6401</v>
      </c>
      <c r="AI57">
        <v>12</v>
      </c>
      <c r="AJ57">
        <v>4</v>
      </c>
      <c r="AK57" s="227">
        <f>SUM(AJ57/AI57*100)</f>
        <v>33.333333333333329</v>
      </c>
    </row>
    <row r="58" spans="1:37" x14ac:dyDescent="0.35">
      <c r="A58" s="291" t="s">
        <v>0</v>
      </c>
      <c r="B58" s="291" t="s">
        <v>0</v>
      </c>
      <c r="C58" s="293">
        <v>105</v>
      </c>
      <c r="D58" s="2">
        <v>108</v>
      </c>
      <c r="E58" s="2">
        <v>109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Y58" t="str">
        <f>IF(EXACT(A57,UPPER(A57)),"Elected","Excluded")</f>
        <v>Excluded</v>
      </c>
    </row>
    <row r="59" spans="1:37" x14ac:dyDescent="0.35">
      <c r="A59" s="291" t="s">
        <v>1547</v>
      </c>
      <c r="B59" s="291" t="s">
        <v>33</v>
      </c>
      <c r="C59" s="293">
        <v>646</v>
      </c>
      <c r="D59" s="1">
        <v>11</v>
      </c>
      <c r="E59" s="1">
        <v>2</v>
      </c>
      <c r="F59" s="1">
        <v>9</v>
      </c>
      <c r="G59" s="1">
        <v>10</v>
      </c>
      <c r="H59" s="1">
        <v>14</v>
      </c>
      <c r="I59" s="1">
        <v>35</v>
      </c>
      <c r="J59" s="1">
        <v>23</v>
      </c>
      <c r="K59" s="1">
        <v>100</v>
      </c>
      <c r="X59" t="str">
        <f t="shared" ref="X59" si="56">LEFT(MID(A59,FIND("(",A59)+1,LEN(A59)),FIND(")",MID(A59,FIND("(",A59)+1,LEN(A59)))-1)</f>
        <v>SF</v>
      </c>
      <c r="Z59" t="str">
        <f>Y60</f>
        <v>Excluded</v>
      </c>
      <c r="AC59" t="s">
        <v>3692</v>
      </c>
      <c r="AD59" t="s">
        <v>3693</v>
      </c>
    </row>
    <row r="60" spans="1:37" x14ac:dyDescent="0.35">
      <c r="A60" s="291" t="s">
        <v>0</v>
      </c>
      <c r="B60" s="291" t="s">
        <v>0</v>
      </c>
      <c r="C60" s="293">
        <v>646</v>
      </c>
      <c r="D60" s="2">
        <v>657</v>
      </c>
      <c r="E60" s="2">
        <v>659</v>
      </c>
      <c r="F60" s="2">
        <v>668</v>
      </c>
      <c r="G60" s="2">
        <v>678</v>
      </c>
      <c r="H60" s="2">
        <v>692</v>
      </c>
      <c r="I60" s="2">
        <v>727</v>
      </c>
      <c r="J60" s="2">
        <v>750</v>
      </c>
      <c r="K60" s="2">
        <v>850</v>
      </c>
      <c r="Y60" t="str">
        <f t="shared" ref="Y60" si="57">IF(EXACT(A59,UPPER(A59)),"Elected","Excluded")</f>
        <v>Excluded</v>
      </c>
      <c r="AC60">
        <v>3</v>
      </c>
      <c r="AD60">
        <v>2</v>
      </c>
    </row>
    <row r="61" spans="1:37" x14ac:dyDescent="0.35">
      <c r="A61" s="291" t="s">
        <v>1548</v>
      </c>
      <c r="B61" s="291" t="s">
        <v>33</v>
      </c>
      <c r="C61" s="293">
        <v>721</v>
      </c>
      <c r="D61" s="1">
        <v>11</v>
      </c>
      <c r="E61" s="1">
        <v>3</v>
      </c>
      <c r="F61" s="1">
        <v>11</v>
      </c>
      <c r="G61" s="1">
        <v>14</v>
      </c>
      <c r="H61" s="1">
        <v>30</v>
      </c>
      <c r="I61" s="1">
        <v>34</v>
      </c>
      <c r="J61" s="1">
        <v>35</v>
      </c>
      <c r="K61" s="1">
        <v>66</v>
      </c>
      <c r="X61" t="str">
        <f t="shared" ref="X61" si="58">LEFT(MID(A61,FIND("(",A61)+1,LEN(A61)),FIND(")",MID(A61,FIND("(",A61)+1,LEN(A61)))-1)</f>
        <v>SF</v>
      </c>
      <c r="Z61" t="str">
        <f t="shared" ref="Z61" si="59">Y62</f>
        <v>Elected</v>
      </c>
    </row>
    <row r="62" spans="1:37" x14ac:dyDescent="0.35">
      <c r="A62" s="291" t="s">
        <v>0</v>
      </c>
      <c r="B62" s="291" t="s">
        <v>0</v>
      </c>
      <c r="C62" s="293">
        <v>721</v>
      </c>
      <c r="D62" s="2">
        <v>732</v>
      </c>
      <c r="E62" s="2">
        <v>735</v>
      </c>
      <c r="F62" s="2">
        <v>746</v>
      </c>
      <c r="G62" s="2">
        <v>760</v>
      </c>
      <c r="H62" s="2">
        <v>790</v>
      </c>
      <c r="I62" s="2">
        <v>824</v>
      </c>
      <c r="J62" s="2">
        <v>859</v>
      </c>
      <c r="K62" s="2">
        <v>925</v>
      </c>
      <c r="Y62" t="str">
        <f t="shared" ref="Y62" si="60">IF(EXACT(A61,UPPER(A61)),"Elected","Excluded")</f>
        <v>Elected</v>
      </c>
    </row>
    <row r="63" spans="1:37" x14ac:dyDescent="0.35">
      <c r="A63" s="291" t="s">
        <v>1549</v>
      </c>
      <c r="B63" s="291" t="s">
        <v>31</v>
      </c>
      <c r="C63" s="293">
        <v>1062</v>
      </c>
      <c r="D63" s="1">
        <v>37</v>
      </c>
      <c r="E63" s="1">
        <v>3</v>
      </c>
      <c r="F63" s="1">
        <v>59</v>
      </c>
      <c r="G63" s="1">
        <v>20</v>
      </c>
      <c r="H63" s="1">
        <v>79</v>
      </c>
      <c r="I63" s="1">
        <v>52</v>
      </c>
      <c r="J63" s="1">
        <v>0</v>
      </c>
      <c r="K63" s="1">
        <v>0</v>
      </c>
      <c r="X63" t="str">
        <f t="shared" ref="X63" si="61">LEFT(MID(A63,FIND("(",A63)+1,LEN(A63)),FIND(")",MID(A63,FIND("(",A63)+1,LEN(A63)))-1)</f>
        <v>FG</v>
      </c>
      <c r="Z63" t="str">
        <f t="shared" ref="Z63" si="62">Y64</f>
        <v>Elected</v>
      </c>
    </row>
    <row r="64" spans="1:37" x14ac:dyDescent="0.35">
      <c r="A64" s="291" t="s">
        <v>0</v>
      </c>
      <c r="B64" s="291" t="s">
        <v>0</v>
      </c>
      <c r="C64" s="293">
        <v>1062</v>
      </c>
      <c r="D64" s="2">
        <v>1099</v>
      </c>
      <c r="E64" s="2">
        <v>1102</v>
      </c>
      <c r="F64" s="2">
        <v>1161</v>
      </c>
      <c r="G64" s="2">
        <v>1181</v>
      </c>
      <c r="H64" s="2">
        <v>1260</v>
      </c>
      <c r="I64" s="2">
        <v>1312</v>
      </c>
      <c r="J64" s="2">
        <v>1312</v>
      </c>
      <c r="K64" s="2">
        <v>1312</v>
      </c>
      <c r="Y64" t="str">
        <f t="shared" ref="Y64" si="63">IF(EXACT(A63,UPPER(A63)),"Elected","Excluded")</f>
        <v>Elected</v>
      </c>
    </row>
    <row r="65" spans="1:26" x14ac:dyDescent="0.35">
      <c r="A65" s="291" t="s">
        <v>3253</v>
      </c>
      <c r="B65" s="291" t="s">
        <v>33</v>
      </c>
      <c r="C65" s="293">
        <v>325</v>
      </c>
      <c r="D65" s="1">
        <v>12</v>
      </c>
      <c r="E65" s="1">
        <v>4</v>
      </c>
      <c r="F65" s="1">
        <v>7</v>
      </c>
      <c r="G65" s="1">
        <v>17</v>
      </c>
      <c r="H65" s="1">
        <v>25</v>
      </c>
      <c r="I65" s="1">
        <v>-390</v>
      </c>
      <c r="J65" s="1">
        <v>0</v>
      </c>
      <c r="K65" s="1">
        <v>0</v>
      </c>
      <c r="X65" t="str">
        <f t="shared" ref="X65" si="64">LEFT(MID(A65,FIND("(",A65)+1,LEN(A65)),FIND(")",MID(A65,FIND("(",A65)+1,LEN(A65)))-1)</f>
        <v>NON-P</v>
      </c>
      <c r="Z65" t="str">
        <f>Y66</f>
        <v>Excluded</v>
      </c>
    </row>
    <row r="66" spans="1:26" x14ac:dyDescent="0.35">
      <c r="A66" s="291" t="s">
        <v>0</v>
      </c>
      <c r="B66" s="291" t="s">
        <v>0</v>
      </c>
      <c r="C66" s="293">
        <v>325</v>
      </c>
      <c r="D66" s="2">
        <v>337</v>
      </c>
      <c r="E66" s="2">
        <v>341</v>
      </c>
      <c r="F66" s="2">
        <v>348</v>
      </c>
      <c r="G66" s="2">
        <v>365</v>
      </c>
      <c r="H66" s="2">
        <v>390</v>
      </c>
      <c r="I66" s="2">
        <v>0</v>
      </c>
      <c r="J66" s="2">
        <v>0</v>
      </c>
      <c r="K66" s="2">
        <v>0</v>
      </c>
      <c r="Y66" t="str">
        <f t="shared" ref="Y66" si="65">IF(EXACT(A65,UPPER(A65)),"Elected","Excluded")</f>
        <v>Excluded</v>
      </c>
    </row>
    <row r="67" spans="1:26" x14ac:dyDescent="0.35">
      <c r="A67" s="291" t="s">
        <v>3242</v>
      </c>
      <c r="B67" s="291" t="s">
        <v>31</v>
      </c>
      <c r="C67" s="293">
        <v>1426</v>
      </c>
      <c r="D67" s="1">
        <v>-145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X67" t="str">
        <f t="shared" ref="X67" si="66">LEFT(MID(A67,FIND("(",A67)+1,LEN(A67)),FIND(")",MID(A67,FIND("(",A67)+1,LEN(A67)))-1)</f>
        <v>LAB</v>
      </c>
      <c r="Z67" t="str">
        <f t="shared" ref="Z67" si="67">Y68</f>
        <v>Elected</v>
      </c>
    </row>
    <row r="68" spans="1:26" x14ac:dyDescent="0.35">
      <c r="A68" s="291" t="s">
        <v>0</v>
      </c>
      <c r="B68" s="291" t="s">
        <v>0</v>
      </c>
      <c r="C68" s="293">
        <v>1426</v>
      </c>
      <c r="D68" s="2">
        <v>1281</v>
      </c>
      <c r="E68" s="2">
        <v>1281</v>
      </c>
      <c r="F68" s="2">
        <v>1281</v>
      </c>
      <c r="G68" s="2">
        <v>1281</v>
      </c>
      <c r="H68" s="2">
        <v>1281</v>
      </c>
      <c r="I68" s="2">
        <v>1281</v>
      </c>
      <c r="J68" s="2">
        <v>1281</v>
      </c>
      <c r="K68" s="2">
        <v>1281</v>
      </c>
      <c r="Y68" t="str">
        <f t="shared" ref="Y68" si="68">IF(EXACT(A67,UPPER(A67)),"Elected","Excluded")</f>
        <v>Elected</v>
      </c>
    </row>
    <row r="69" spans="1:26" x14ac:dyDescent="0.35">
      <c r="A69" s="291" t="s">
        <v>1550</v>
      </c>
      <c r="B69" s="291" t="s">
        <v>31</v>
      </c>
      <c r="C69" s="293">
        <v>343</v>
      </c>
      <c r="D69" s="1">
        <v>2</v>
      </c>
      <c r="E69" s="1">
        <v>42</v>
      </c>
      <c r="F69" s="1">
        <v>3</v>
      </c>
      <c r="G69" s="1">
        <v>13</v>
      </c>
      <c r="H69" s="1">
        <v>4</v>
      </c>
      <c r="I69" s="1">
        <v>45</v>
      </c>
      <c r="J69" s="1">
        <v>-452</v>
      </c>
      <c r="K69" s="1">
        <v>0</v>
      </c>
      <c r="X69" t="str">
        <f t="shared" ref="X69" si="69">LEFT(MID(A69,FIND("(",A69)+1,LEN(A69)),FIND(")",MID(A69,FIND("(",A69)+1,LEN(A69)))-1)</f>
        <v>IFP</v>
      </c>
      <c r="Z69" t="str">
        <f t="shared" ref="Z69" si="70">Y70</f>
        <v>Excluded</v>
      </c>
    </row>
    <row r="70" spans="1:26" x14ac:dyDescent="0.35">
      <c r="A70" s="291" t="s">
        <v>0</v>
      </c>
      <c r="B70" s="291" t="s">
        <v>0</v>
      </c>
      <c r="C70" s="293">
        <v>343</v>
      </c>
      <c r="D70" s="2">
        <v>345</v>
      </c>
      <c r="E70" s="2">
        <v>387</v>
      </c>
      <c r="F70" s="2">
        <v>390</v>
      </c>
      <c r="G70" s="2">
        <v>403</v>
      </c>
      <c r="H70" s="2">
        <v>407</v>
      </c>
      <c r="I70" s="2">
        <v>452</v>
      </c>
      <c r="J70" s="2">
        <v>0</v>
      </c>
      <c r="K70" s="2">
        <v>0</v>
      </c>
      <c r="Y70" t="str">
        <f t="shared" ref="Y70" si="71">IF(EXACT(A69,UPPER(A69)),"Elected","Excluded")</f>
        <v>Excluded</v>
      </c>
    </row>
    <row r="71" spans="1:26" x14ac:dyDescent="0.35">
      <c r="A71" s="291" t="s">
        <v>3254</v>
      </c>
      <c r="B71" s="291" t="s">
        <v>33</v>
      </c>
      <c r="C71" s="293">
        <v>167</v>
      </c>
      <c r="D71" s="1">
        <v>3</v>
      </c>
      <c r="E71" s="1">
        <v>6</v>
      </c>
      <c r="F71" s="1">
        <v>2</v>
      </c>
      <c r="G71" s="1">
        <v>-178</v>
      </c>
      <c r="H71" s="1">
        <v>0</v>
      </c>
      <c r="I71" s="1">
        <v>0</v>
      </c>
      <c r="J71" s="1">
        <v>0</v>
      </c>
      <c r="K71" s="1">
        <v>0</v>
      </c>
      <c r="X71" t="str">
        <f t="shared" ref="X71" si="72">LEFT(MID(A71,FIND("(",A71)+1,LEN(A71)),FIND(")",MID(A71,FIND("(",A71)+1,LEN(A71)))-1)</f>
        <v>NON-P</v>
      </c>
      <c r="Z71" t="str">
        <f t="shared" ref="Z71" si="73">Y72</f>
        <v>Excluded</v>
      </c>
    </row>
    <row r="72" spans="1:26" x14ac:dyDescent="0.35">
      <c r="A72" s="291" t="s">
        <v>0</v>
      </c>
      <c r="B72" s="291" t="s">
        <v>0</v>
      </c>
      <c r="C72" s="293">
        <v>167</v>
      </c>
      <c r="D72" s="2">
        <v>170</v>
      </c>
      <c r="E72" s="2">
        <v>176</v>
      </c>
      <c r="F72" s="2">
        <v>178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Y72" t="str">
        <f t="shared" ref="Y72" si="74">IF(EXACT(A71,UPPER(A71)),"Elected","Excluded")</f>
        <v>Excluded</v>
      </c>
    </row>
    <row r="73" spans="1:26" x14ac:dyDescent="0.35">
      <c r="A73" s="291" t="s">
        <v>1551</v>
      </c>
      <c r="B73" s="291" t="s">
        <v>33</v>
      </c>
      <c r="C73" s="293">
        <v>81</v>
      </c>
      <c r="D73" s="1">
        <v>1</v>
      </c>
      <c r="E73" s="1">
        <v>-82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X73" t="str">
        <f t="shared" ref="X73" si="75">LEFT(MID(A73,FIND("(",A73)+1,LEN(A73)),FIND(")",MID(A73,FIND("(",A73)+1,LEN(A73)))-1)</f>
        <v>TIP</v>
      </c>
      <c r="Z73" t="str">
        <f t="shared" ref="Z73" si="76">Y74</f>
        <v>Excluded</v>
      </c>
    </row>
    <row r="74" spans="1:26" x14ac:dyDescent="0.35">
      <c r="A74" s="291" t="s">
        <v>0</v>
      </c>
      <c r="B74" s="291" t="s">
        <v>0</v>
      </c>
      <c r="C74" s="293">
        <v>81</v>
      </c>
      <c r="D74" s="2">
        <v>82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Y74" t="str">
        <f t="shared" ref="Y74" si="77">IF(EXACT(A73,UPPER(A73)),"Elected","Excluded")</f>
        <v>Excluded</v>
      </c>
    </row>
    <row r="75" spans="1:26" x14ac:dyDescent="0.35">
      <c r="A75" s="291" t="s">
        <v>3265</v>
      </c>
      <c r="B75" s="291" t="s">
        <v>33</v>
      </c>
      <c r="C75" s="293">
        <v>239</v>
      </c>
      <c r="D75" s="1">
        <v>27</v>
      </c>
      <c r="E75" s="1">
        <v>1</v>
      </c>
      <c r="F75" s="1">
        <v>5</v>
      </c>
      <c r="G75" s="1">
        <v>16</v>
      </c>
      <c r="H75" s="1">
        <v>-288</v>
      </c>
      <c r="I75" s="1">
        <v>0</v>
      </c>
      <c r="J75" s="1">
        <v>0</v>
      </c>
      <c r="K75" s="1">
        <v>0</v>
      </c>
      <c r="X75" t="str">
        <f t="shared" ref="X75" si="78">LEFT(MID(A75,FIND("(",A75)+1,LEN(A75)),FIND(")",MID(A75,FIND("(",A75)+1,LEN(A75)))-1)</f>
        <v>GRN</v>
      </c>
      <c r="Z75" t="str">
        <f t="shared" ref="Z75" si="79">Y76</f>
        <v>Excluded</v>
      </c>
    </row>
    <row r="76" spans="1:26" x14ac:dyDescent="0.35">
      <c r="A76" s="291" t="s">
        <v>0</v>
      </c>
      <c r="B76" s="291" t="s">
        <v>0</v>
      </c>
      <c r="C76" s="293">
        <v>239</v>
      </c>
      <c r="D76" s="2">
        <v>266</v>
      </c>
      <c r="E76" s="2">
        <v>267</v>
      </c>
      <c r="F76" s="2">
        <v>272</v>
      </c>
      <c r="G76" s="2">
        <v>288</v>
      </c>
      <c r="H76" s="2">
        <v>0</v>
      </c>
      <c r="I76" s="2">
        <v>0</v>
      </c>
      <c r="J76" s="2">
        <v>0</v>
      </c>
      <c r="K76" s="2">
        <v>0</v>
      </c>
      <c r="Y76" t="str">
        <f t="shared" ref="Y76" si="80">IF(EXACT(A75,UPPER(A75)),"Elected","Excluded")</f>
        <v>Excluded</v>
      </c>
    </row>
    <row r="77" spans="1:26" x14ac:dyDescent="0.35">
      <c r="A77" s="291" t="s">
        <v>3255</v>
      </c>
      <c r="B77" s="291" t="s">
        <v>33</v>
      </c>
      <c r="C77" s="293">
        <v>858</v>
      </c>
      <c r="D77" s="1">
        <v>29</v>
      </c>
      <c r="E77" s="1">
        <v>13</v>
      </c>
      <c r="F77" s="1">
        <v>1</v>
      </c>
      <c r="G77" s="1">
        <v>50</v>
      </c>
      <c r="H77" s="1">
        <v>35</v>
      </c>
      <c r="I77" s="1">
        <v>99</v>
      </c>
      <c r="J77" s="1">
        <v>204</v>
      </c>
      <c r="K77" s="1">
        <v>0</v>
      </c>
      <c r="X77" t="str">
        <f t="shared" ref="X77" si="81">LEFT(MID(A77,FIND("(",A77)+1,LEN(A77)),FIND(")",MID(A77,FIND("(",A77)+1,LEN(A77)))-1)</f>
        <v>NON-P</v>
      </c>
      <c r="Z77" t="str">
        <f t="shared" ref="Z77" si="82">Y78</f>
        <v>Elected</v>
      </c>
    </row>
    <row r="78" spans="1:26" x14ac:dyDescent="0.35">
      <c r="A78" s="291" t="s">
        <v>0</v>
      </c>
      <c r="B78" s="291" t="s">
        <v>0</v>
      </c>
      <c r="C78" s="293">
        <v>858</v>
      </c>
      <c r="D78" s="2">
        <v>887</v>
      </c>
      <c r="E78" s="2">
        <v>900</v>
      </c>
      <c r="F78" s="2">
        <v>901</v>
      </c>
      <c r="G78" s="2">
        <v>951</v>
      </c>
      <c r="H78" s="2">
        <v>986</v>
      </c>
      <c r="I78" s="2">
        <v>1085</v>
      </c>
      <c r="J78" s="2">
        <v>1289</v>
      </c>
      <c r="K78" s="2">
        <v>1289</v>
      </c>
      <c r="Y78" t="str">
        <f t="shared" ref="Y78" si="83">IF(EXACT(A77,UPPER(A77)),"Elected","Excluded")</f>
        <v>Elected</v>
      </c>
    </row>
    <row r="79" spans="1:26" x14ac:dyDescent="0.35">
      <c r="A79" s="291" t="s">
        <v>1552</v>
      </c>
      <c r="B79" s="291" t="s">
        <v>33</v>
      </c>
      <c r="C79" s="293">
        <v>428</v>
      </c>
      <c r="D79" s="1">
        <v>9</v>
      </c>
      <c r="E79" s="1">
        <v>1</v>
      </c>
      <c r="F79" s="1">
        <v>5</v>
      </c>
      <c r="G79" s="1">
        <v>10</v>
      </c>
      <c r="H79" s="1">
        <v>41</v>
      </c>
      <c r="I79" s="1">
        <v>31</v>
      </c>
      <c r="J79" s="1">
        <v>6</v>
      </c>
      <c r="K79" s="1">
        <v>-531</v>
      </c>
      <c r="X79" t="str">
        <f t="shared" ref="X79" si="84">LEFT(MID(A79,FIND("(",A79)+1,LEN(A79)),FIND(")",MID(A79,FIND("(",A79)+1,LEN(A79)))-1)</f>
        <v>FF</v>
      </c>
      <c r="Z79" t="str">
        <f t="shared" ref="Z79" si="85">Y80</f>
        <v>Excluded</v>
      </c>
    </row>
    <row r="80" spans="1:26" x14ac:dyDescent="0.35">
      <c r="A80" s="291" t="s">
        <v>0</v>
      </c>
      <c r="B80" s="291" t="s">
        <v>0</v>
      </c>
      <c r="C80" s="293">
        <v>428</v>
      </c>
      <c r="D80" s="2">
        <v>437</v>
      </c>
      <c r="E80" s="2">
        <v>438</v>
      </c>
      <c r="F80" s="2">
        <v>443</v>
      </c>
      <c r="G80" s="2">
        <v>453</v>
      </c>
      <c r="H80" s="2">
        <v>494</v>
      </c>
      <c r="I80" s="2">
        <v>525</v>
      </c>
      <c r="J80" s="2">
        <v>531</v>
      </c>
      <c r="K80" s="2">
        <v>0</v>
      </c>
      <c r="Y80" t="str">
        <f t="shared" ref="Y80" si="86">IF(EXACT(A79,UPPER(A79)),"Elected","Excluded")</f>
        <v>Excluded</v>
      </c>
    </row>
    <row r="81" spans="1:37" x14ac:dyDescent="0.35">
      <c r="A81" s="291" t="s">
        <v>47</v>
      </c>
      <c r="B81" s="291" t="s">
        <v>0</v>
      </c>
      <c r="C81" s="292">
        <v>0</v>
      </c>
      <c r="D81" s="1">
        <f>(D57+D59+D61+D63+D65+D67+D69+D71+D73+D75+D77+D79)*(-1)</f>
        <v>0</v>
      </c>
      <c r="E81" s="1">
        <f t="shared" ref="E81:K81" si="87">(E57+E59+E61+E63+E65+E67+E69+E71+E73+E75+E77+E79)*(-1)</f>
        <v>6</v>
      </c>
      <c r="F81" s="1">
        <f t="shared" si="87"/>
        <v>7</v>
      </c>
      <c r="G81" s="1">
        <f t="shared" si="87"/>
        <v>28</v>
      </c>
      <c r="H81" s="1">
        <f t="shared" si="87"/>
        <v>60</v>
      </c>
      <c r="I81" s="1">
        <f t="shared" si="87"/>
        <v>94</v>
      </c>
      <c r="J81" s="1">
        <f t="shared" si="87"/>
        <v>184</v>
      </c>
      <c r="K81" s="1">
        <f t="shared" si="87"/>
        <v>365</v>
      </c>
    </row>
    <row r="82" spans="1:37" x14ac:dyDescent="0.35">
      <c r="A82" s="291" t="s">
        <v>0</v>
      </c>
      <c r="B82" s="291" t="s">
        <v>0</v>
      </c>
      <c r="C82" s="293">
        <v>0</v>
      </c>
      <c r="D82" s="2">
        <v>0</v>
      </c>
      <c r="E82" s="2">
        <v>6</v>
      </c>
      <c r="F82" s="2">
        <v>13</v>
      </c>
      <c r="G82" s="2">
        <v>41</v>
      </c>
      <c r="H82" s="2">
        <v>101</v>
      </c>
      <c r="I82" s="2">
        <v>195</v>
      </c>
      <c r="J82" s="2">
        <v>379</v>
      </c>
      <c r="K82" s="2">
        <v>744</v>
      </c>
    </row>
    <row r="83" spans="1:37" x14ac:dyDescent="0.35">
      <c r="A83" t="s">
        <v>48</v>
      </c>
      <c r="B83" t="s">
        <v>0</v>
      </c>
      <c r="C83" s="2">
        <v>6401</v>
      </c>
      <c r="D83" s="2">
        <v>6401</v>
      </c>
      <c r="E83" s="2">
        <v>6401</v>
      </c>
      <c r="F83" s="2">
        <v>6401</v>
      </c>
      <c r="G83" s="2">
        <v>6401</v>
      </c>
      <c r="H83" s="2">
        <v>6401</v>
      </c>
      <c r="I83" s="2">
        <v>6401</v>
      </c>
      <c r="J83" s="2">
        <v>6401</v>
      </c>
      <c r="K83" s="2">
        <v>6401</v>
      </c>
    </row>
    <row r="87" spans="1:3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</row>
    <row r="88" spans="1:3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</row>
    <row r="89" spans="1:3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</row>
    <row r="90" spans="1:3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</row>
    <row r="91" spans="1:3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</row>
    <row r="92" spans="1:3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</row>
    <row r="93" spans="1:3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</row>
    <row r="94" spans="1:37" x14ac:dyDescent="0.35">
      <c r="A94" s="291" t="s">
        <v>931</v>
      </c>
      <c r="B94" s="291" t="s">
        <v>2</v>
      </c>
      <c r="C94" s="291" t="s">
        <v>3</v>
      </c>
      <c r="D94" t="s">
        <v>4</v>
      </c>
      <c r="E94" t="s">
        <v>5</v>
      </c>
      <c r="F94" t="s">
        <v>6</v>
      </c>
      <c r="G94" t="s">
        <v>7</v>
      </c>
      <c r="H94" t="s">
        <v>8</v>
      </c>
      <c r="I94" t="s">
        <v>9</v>
      </c>
      <c r="J94" t="s">
        <v>10</v>
      </c>
      <c r="K94" t="s">
        <v>11</v>
      </c>
      <c r="L94" t="s">
        <v>12</v>
      </c>
      <c r="M94" t="s">
        <v>13</v>
      </c>
      <c r="N94" t="s">
        <v>14</v>
      </c>
      <c r="O94" t="s">
        <v>15</v>
      </c>
      <c r="P94" t="s">
        <v>16</v>
      </c>
      <c r="Q94" t="s">
        <v>603</v>
      </c>
      <c r="R94" t="s">
        <v>1553</v>
      </c>
    </row>
    <row r="95" spans="1:37" x14ac:dyDescent="0.35">
      <c r="A95" s="291" t="s">
        <v>0</v>
      </c>
      <c r="B95" s="291" t="s">
        <v>0</v>
      </c>
      <c r="C95" s="291" t="s">
        <v>17</v>
      </c>
      <c r="D95" t="s">
        <v>1554</v>
      </c>
      <c r="E95" t="s">
        <v>1555</v>
      </c>
      <c r="F95" t="s">
        <v>1556</v>
      </c>
      <c r="G95" t="s">
        <v>1060</v>
      </c>
      <c r="H95" t="s">
        <v>1557</v>
      </c>
      <c r="I95" t="s">
        <v>1558</v>
      </c>
      <c r="J95" t="s">
        <v>1559</v>
      </c>
      <c r="K95" t="s">
        <v>1560</v>
      </c>
      <c r="L95" t="s">
        <v>1561</v>
      </c>
      <c r="M95" t="s">
        <v>1562</v>
      </c>
      <c r="N95" t="s">
        <v>1544</v>
      </c>
      <c r="O95" t="s">
        <v>1543</v>
      </c>
      <c r="P95" t="s">
        <v>1563</v>
      </c>
      <c r="Q95" t="s">
        <v>1564</v>
      </c>
      <c r="R95" t="s">
        <v>1565</v>
      </c>
      <c r="AB95" t="s">
        <v>2526</v>
      </c>
      <c r="AC95" t="s">
        <v>2525</v>
      </c>
      <c r="AD95" t="s">
        <v>2524</v>
      </c>
      <c r="AE95" t="s">
        <v>2523</v>
      </c>
      <c r="AF95" t="s">
        <v>759</v>
      </c>
      <c r="AG95" t="s">
        <v>2522</v>
      </c>
      <c r="AH95" t="s">
        <v>2521</v>
      </c>
      <c r="AI95" t="s">
        <v>2520</v>
      </c>
      <c r="AJ95" t="s">
        <v>2519</v>
      </c>
      <c r="AK95" t="s">
        <v>2518</v>
      </c>
    </row>
    <row r="96" spans="1:37" x14ac:dyDescent="0.35">
      <c r="A96" s="291" t="s">
        <v>3256</v>
      </c>
      <c r="B96" s="291" t="s">
        <v>33</v>
      </c>
      <c r="C96" s="293">
        <v>181</v>
      </c>
      <c r="D96" s="1">
        <v>1</v>
      </c>
      <c r="E96" s="1">
        <v>0</v>
      </c>
      <c r="F96" s="1">
        <v>8</v>
      </c>
      <c r="G96" s="1">
        <v>2</v>
      </c>
      <c r="H96" s="1">
        <v>-192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X96" t="str">
        <f>LEFT(MID(A96,FIND("(",A96)+1,LEN(A96)),FIND(")",MID(A96,FIND("(",A96)+1,LEN(A96)))-1)</f>
        <v>NON-P</v>
      </c>
      <c r="Z96" t="str">
        <f>Y97</f>
        <v>Excluded</v>
      </c>
      <c r="AB96">
        <v>6</v>
      </c>
      <c r="AC96" s="238">
        <v>19729</v>
      </c>
      <c r="AD96" s="238">
        <f>AH96+AF96</f>
        <v>9352</v>
      </c>
      <c r="AE96" s="227">
        <f>SUM(AD96/AC96*100)</f>
        <v>47.402301181002585</v>
      </c>
      <c r="AF96">
        <v>204</v>
      </c>
      <c r="AG96" s="227">
        <f>SUM(AF96/AC96*100)</f>
        <v>1.0340108469765319</v>
      </c>
      <c r="AH96" s="238">
        <v>9148</v>
      </c>
      <c r="AI96">
        <v>20</v>
      </c>
      <c r="AJ96">
        <v>8</v>
      </c>
      <c r="AK96" s="227">
        <f>SUM(AJ96/AI96*100)</f>
        <v>40</v>
      </c>
    </row>
    <row r="97" spans="1:30" x14ac:dyDescent="0.35">
      <c r="A97" s="291" t="s">
        <v>0</v>
      </c>
      <c r="B97" s="291" t="s">
        <v>0</v>
      </c>
      <c r="C97" s="293">
        <v>181</v>
      </c>
      <c r="D97" s="2">
        <v>182</v>
      </c>
      <c r="E97" s="2">
        <v>182</v>
      </c>
      <c r="F97" s="2">
        <v>190</v>
      </c>
      <c r="G97" s="2">
        <v>192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Y97" t="str">
        <f>IF(EXACT(A96,UPPER(A96)),"Elected","Excluded")</f>
        <v>Excluded</v>
      </c>
    </row>
    <row r="98" spans="1:30" x14ac:dyDescent="0.35">
      <c r="A98" s="291" t="s">
        <v>1566</v>
      </c>
      <c r="B98" s="291" t="s">
        <v>33</v>
      </c>
      <c r="C98" s="293">
        <v>883</v>
      </c>
      <c r="D98" s="1">
        <v>2</v>
      </c>
      <c r="E98" s="1">
        <v>0</v>
      </c>
      <c r="F98" s="1">
        <v>5</v>
      </c>
      <c r="G98" s="1">
        <v>12</v>
      </c>
      <c r="H98" s="1">
        <v>10</v>
      </c>
      <c r="I98" s="1">
        <v>1</v>
      </c>
      <c r="J98" s="1">
        <v>1</v>
      </c>
      <c r="K98" s="1">
        <v>17</v>
      </c>
      <c r="L98" s="1">
        <v>7</v>
      </c>
      <c r="M98" s="1">
        <v>6</v>
      </c>
      <c r="N98" s="1">
        <v>12</v>
      </c>
      <c r="O98" s="1">
        <v>48</v>
      </c>
      <c r="P98" s="1">
        <v>5</v>
      </c>
      <c r="Q98" s="1">
        <v>91</v>
      </c>
      <c r="R98" s="1">
        <v>170</v>
      </c>
      <c r="X98" t="str">
        <f t="shared" ref="X98" si="88">LEFT(MID(A98,FIND("(",A98)+1,LEN(A98)),FIND(")",MID(A98,FIND("(",A98)+1,LEN(A98)))-1)</f>
        <v>FF</v>
      </c>
      <c r="Z98" t="str">
        <f>Y99</f>
        <v>Elected</v>
      </c>
      <c r="AC98" t="s">
        <v>3692</v>
      </c>
      <c r="AD98" t="s">
        <v>3693</v>
      </c>
    </row>
    <row r="99" spans="1:30" x14ac:dyDescent="0.35">
      <c r="A99" s="291" t="s">
        <v>0</v>
      </c>
      <c r="B99" s="291" t="s">
        <v>0</v>
      </c>
      <c r="C99" s="293">
        <v>883</v>
      </c>
      <c r="D99" s="2">
        <v>885</v>
      </c>
      <c r="E99" s="2">
        <v>885</v>
      </c>
      <c r="F99" s="2">
        <v>890</v>
      </c>
      <c r="G99" s="2">
        <v>902</v>
      </c>
      <c r="H99" s="2">
        <v>912</v>
      </c>
      <c r="I99" s="2">
        <v>913</v>
      </c>
      <c r="J99" s="2">
        <v>914</v>
      </c>
      <c r="K99" s="2">
        <v>931</v>
      </c>
      <c r="L99" s="2">
        <v>938</v>
      </c>
      <c r="M99" s="2">
        <v>944</v>
      </c>
      <c r="N99" s="2">
        <v>956</v>
      </c>
      <c r="O99" s="2">
        <v>1004</v>
      </c>
      <c r="P99" s="2">
        <v>1009</v>
      </c>
      <c r="Q99" s="2">
        <v>1100</v>
      </c>
      <c r="R99" s="2">
        <v>1270</v>
      </c>
      <c r="Y99" t="str">
        <f t="shared" ref="Y99" si="89">IF(EXACT(A98,UPPER(A98)),"Elected","Excluded")</f>
        <v>Elected</v>
      </c>
      <c r="AC99">
        <v>6</v>
      </c>
      <c r="AD99">
        <v>5</v>
      </c>
    </row>
    <row r="100" spans="1:30" x14ac:dyDescent="0.35">
      <c r="A100" s="291" t="s">
        <v>1567</v>
      </c>
      <c r="B100" s="291" t="s">
        <v>31</v>
      </c>
      <c r="C100" s="293">
        <v>940</v>
      </c>
      <c r="D100" s="1">
        <v>2</v>
      </c>
      <c r="E100" s="1">
        <v>1</v>
      </c>
      <c r="F100" s="1">
        <v>17</v>
      </c>
      <c r="G100" s="1">
        <v>11</v>
      </c>
      <c r="H100" s="1">
        <v>25</v>
      </c>
      <c r="I100" s="1">
        <v>64</v>
      </c>
      <c r="J100" s="1">
        <v>6</v>
      </c>
      <c r="K100" s="1">
        <v>27</v>
      </c>
      <c r="L100" s="1">
        <v>7</v>
      </c>
      <c r="M100" s="1">
        <v>192</v>
      </c>
      <c r="N100" s="1">
        <v>17</v>
      </c>
      <c r="O100" s="1">
        <v>0</v>
      </c>
      <c r="P100" s="1">
        <v>0</v>
      </c>
      <c r="Q100" s="1">
        <v>0</v>
      </c>
      <c r="R100" s="1">
        <v>0</v>
      </c>
      <c r="X100" t="str">
        <f t="shared" ref="X100" si="90">LEFT(MID(A100,FIND("(",A100)+1,LEN(A100)),FIND(")",MID(A100,FIND("(",A100)+1,LEN(A100)))-1)</f>
        <v>SF</v>
      </c>
      <c r="Z100" t="str">
        <f t="shared" ref="Z100" si="91">Y101</f>
        <v>Elected</v>
      </c>
    </row>
    <row r="101" spans="1:30" x14ac:dyDescent="0.35">
      <c r="A101" s="291" t="s">
        <v>0</v>
      </c>
      <c r="B101" s="291" t="s">
        <v>0</v>
      </c>
      <c r="C101" s="293">
        <v>940</v>
      </c>
      <c r="D101" s="2">
        <v>942</v>
      </c>
      <c r="E101" s="2">
        <v>943</v>
      </c>
      <c r="F101" s="2">
        <v>960</v>
      </c>
      <c r="G101" s="2">
        <v>971</v>
      </c>
      <c r="H101" s="2">
        <v>996</v>
      </c>
      <c r="I101" s="2">
        <v>1060</v>
      </c>
      <c r="J101" s="2">
        <v>1066</v>
      </c>
      <c r="K101" s="2">
        <v>1093</v>
      </c>
      <c r="L101" s="2">
        <v>1100</v>
      </c>
      <c r="M101" s="2">
        <v>1292</v>
      </c>
      <c r="N101" s="2">
        <v>1309</v>
      </c>
      <c r="O101" s="2">
        <v>1309</v>
      </c>
      <c r="P101" s="2">
        <v>1309</v>
      </c>
      <c r="Q101" s="2">
        <v>1309</v>
      </c>
      <c r="R101" s="2">
        <v>1309</v>
      </c>
      <c r="Y101" t="str">
        <f t="shared" ref="Y101" si="92">IF(EXACT(A100,UPPER(A100)),"Elected","Excluded")</f>
        <v>Elected</v>
      </c>
    </row>
    <row r="102" spans="1:30" x14ac:dyDescent="0.35">
      <c r="A102" s="291" t="s">
        <v>3257</v>
      </c>
      <c r="B102" s="291" t="s">
        <v>33</v>
      </c>
      <c r="C102" s="293">
        <v>1082</v>
      </c>
      <c r="D102" s="1">
        <v>13</v>
      </c>
      <c r="E102" s="1">
        <v>3</v>
      </c>
      <c r="F102" s="1">
        <v>23</v>
      </c>
      <c r="G102" s="1">
        <v>9</v>
      </c>
      <c r="H102" s="1">
        <v>27</v>
      </c>
      <c r="I102" s="1">
        <v>3</v>
      </c>
      <c r="J102" s="1">
        <v>13</v>
      </c>
      <c r="K102" s="1">
        <v>22</v>
      </c>
      <c r="L102" s="1">
        <v>13</v>
      </c>
      <c r="M102" s="1">
        <v>14</v>
      </c>
      <c r="N102" s="1">
        <v>36</v>
      </c>
      <c r="O102" s="1">
        <v>79</v>
      </c>
      <c r="P102" s="1">
        <v>-30</v>
      </c>
      <c r="Q102" s="1">
        <v>0</v>
      </c>
      <c r="R102" s="1">
        <v>0</v>
      </c>
      <c r="X102" t="str">
        <f t="shared" ref="X102" si="93">LEFT(MID(A102,FIND("(",A102)+1,LEN(A102)),FIND(")",MID(A102,FIND("(",A102)+1,LEN(A102)))-1)</f>
        <v>NON-P</v>
      </c>
      <c r="Z102" t="str">
        <f t="shared" ref="Z102" si="94">Y103</f>
        <v>Elected</v>
      </c>
    </row>
    <row r="103" spans="1:30" x14ac:dyDescent="0.35">
      <c r="A103" s="291" t="s">
        <v>0</v>
      </c>
      <c r="B103" s="291" t="s">
        <v>0</v>
      </c>
      <c r="C103" s="293">
        <v>1082</v>
      </c>
      <c r="D103" s="2">
        <v>1095</v>
      </c>
      <c r="E103" s="2">
        <v>1098</v>
      </c>
      <c r="F103" s="2">
        <v>1121</v>
      </c>
      <c r="G103" s="2">
        <v>1130</v>
      </c>
      <c r="H103" s="2">
        <v>1157</v>
      </c>
      <c r="I103" s="2">
        <v>1160</v>
      </c>
      <c r="J103" s="2">
        <v>1173</v>
      </c>
      <c r="K103" s="2">
        <v>1195</v>
      </c>
      <c r="L103" s="2">
        <v>1208</v>
      </c>
      <c r="M103" s="2">
        <v>1222</v>
      </c>
      <c r="N103" s="2">
        <v>1258</v>
      </c>
      <c r="O103" s="2">
        <v>1337</v>
      </c>
      <c r="P103" s="2">
        <v>1307</v>
      </c>
      <c r="Q103" s="2">
        <v>1307</v>
      </c>
      <c r="R103" s="2">
        <v>1307</v>
      </c>
      <c r="Y103" t="str">
        <f t="shared" ref="Y103" si="95">IF(EXACT(A102,UPPER(A102)),"Elected","Excluded")</f>
        <v>Elected</v>
      </c>
    </row>
    <row r="104" spans="1:30" x14ac:dyDescent="0.35">
      <c r="A104" s="291" t="s">
        <v>1568</v>
      </c>
      <c r="B104" s="291" t="s">
        <v>31</v>
      </c>
      <c r="C104" s="293">
        <v>305</v>
      </c>
      <c r="D104" s="1">
        <v>1</v>
      </c>
      <c r="E104" s="1">
        <v>1</v>
      </c>
      <c r="F104" s="1">
        <v>3</v>
      </c>
      <c r="G104" s="1">
        <v>4</v>
      </c>
      <c r="H104" s="1">
        <v>8</v>
      </c>
      <c r="I104" s="1">
        <v>24</v>
      </c>
      <c r="J104" s="1">
        <v>4</v>
      </c>
      <c r="K104" s="1">
        <v>12</v>
      </c>
      <c r="L104" s="1">
        <v>4</v>
      </c>
      <c r="M104" s="1">
        <v>-366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X104" t="str">
        <f t="shared" ref="X104" si="96">LEFT(MID(A104,FIND("(",A104)+1,LEN(A104)),FIND(")",MID(A104,FIND("(",A104)+1,LEN(A104)))-1)</f>
        <v>SF</v>
      </c>
      <c r="Z104" t="str">
        <f>Y105</f>
        <v>Excluded</v>
      </c>
    </row>
    <row r="105" spans="1:30" x14ac:dyDescent="0.35">
      <c r="A105" s="291" t="s">
        <v>0</v>
      </c>
      <c r="B105" s="291" t="s">
        <v>0</v>
      </c>
      <c r="C105" s="293">
        <v>305</v>
      </c>
      <c r="D105" s="2">
        <v>306</v>
      </c>
      <c r="E105" s="2">
        <v>307</v>
      </c>
      <c r="F105" s="2">
        <v>310</v>
      </c>
      <c r="G105" s="2">
        <v>314</v>
      </c>
      <c r="H105" s="2">
        <v>322</v>
      </c>
      <c r="I105" s="2">
        <v>346</v>
      </c>
      <c r="J105" s="2">
        <v>350</v>
      </c>
      <c r="K105" s="2">
        <v>362</v>
      </c>
      <c r="L105" s="2">
        <v>366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Y105" t="str">
        <f t="shared" ref="Y105" si="97">IF(EXACT(A104,UPPER(A104)),"Elected","Excluded")</f>
        <v>Excluded</v>
      </c>
    </row>
    <row r="106" spans="1:30" x14ac:dyDescent="0.35">
      <c r="A106" s="291" t="s">
        <v>3243</v>
      </c>
      <c r="B106" s="291" t="s">
        <v>31</v>
      </c>
      <c r="C106" s="293">
        <v>278</v>
      </c>
      <c r="D106" s="1">
        <v>0</v>
      </c>
      <c r="E106" s="1">
        <v>1</v>
      </c>
      <c r="F106" s="1">
        <v>5</v>
      </c>
      <c r="G106" s="1">
        <v>43</v>
      </c>
      <c r="H106" s="1">
        <v>7</v>
      </c>
      <c r="I106" s="1">
        <v>0</v>
      </c>
      <c r="J106" s="1">
        <v>1</v>
      </c>
      <c r="K106" s="1">
        <v>-335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X106" t="str">
        <f t="shared" ref="X106" si="98">LEFT(MID(A106,FIND("(",A106)+1,LEN(A106)),FIND(")",MID(A106,FIND("(",A106)+1,LEN(A106)))-1)</f>
        <v>LAB</v>
      </c>
      <c r="Z106" t="str">
        <f t="shared" ref="Z106" si="99">Y107</f>
        <v>Excluded</v>
      </c>
    </row>
    <row r="107" spans="1:30" x14ac:dyDescent="0.35">
      <c r="A107" s="291" t="s">
        <v>0</v>
      </c>
      <c r="B107" s="291" t="s">
        <v>0</v>
      </c>
      <c r="C107" s="293">
        <v>278</v>
      </c>
      <c r="D107" s="2">
        <v>278</v>
      </c>
      <c r="E107" s="2">
        <v>279</v>
      </c>
      <c r="F107" s="2">
        <v>284</v>
      </c>
      <c r="G107" s="2">
        <v>327</v>
      </c>
      <c r="H107" s="2">
        <v>334</v>
      </c>
      <c r="I107" s="2">
        <v>334</v>
      </c>
      <c r="J107" s="2">
        <v>335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Y107" t="str">
        <f t="shared" ref="Y107" si="100">IF(EXACT(A106,UPPER(A106)),"Elected","Excluded")</f>
        <v>Excluded</v>
      </c>
    </row>
    <row r="108" spans="1:30" x14ac:dyDescent="0.35">
      <c r="A108" s="291" t="s">
        <v>1569</v>
      </c>
      <c r="B108" s="291" t="s">
        <v>33</v>
      </c>
      <c r="C108" s="293">
        <v>170</v>
      </c>
      <c r="D108" s="1">
        <v>3</v>
      </c>
      <c r="E108" s="1">
        <v>28</v>
      </c>
      <c r="F108" s="1">
        <v>3</v>
      </c>
      <c r="G108" s="1">
        <v>0</v>
      </c>
      <c r="H108" s="1">
        <v>13</v>
      </c>
      <c r="I108" s="1">
        <v>3</v>
      </c>
      <c r="J108" s="1">
        <v>-220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X108" t="str">
        <f t="shared" ref="X108" si="101">LEFT(MID(A108,FIND("(",A108)+1,LEN(A108)),FIND(")",MID(A108,FIND("(",A108)+1,LEN(A108)))-1)</f>
        <v>TIP</v>
      </c>
      <c r="Z108" t="str">
        <f t="shared" ref="Z108" si="102">Y109</f>
        <v>Excluded</v>
      </c>
    </row>
    <row r="109" spans="1:30" x14ac:dyDescent="0.35">
      <c r="A109" s="291" t="s">
        <v>0</v>
      </c>
      <c r="B109" s="291" t="s">
        <v>0</v>
      </c>
      <c r="C109" s="293">
        <v>170</v>
      </c>
      <c r="D109" s="2">
        <v>173</v>
      </c>
      <c r="E109" s="2">
        <v>201</v>
      </c>
      <c r="F109" s="2">
        <v>204</v>
      </c>
      <c r="G109" s="2">
        <v>204</v>
      </c>
      <c r="H109" s="2">
        <v>217</v>
      </c>
      <c r="I109" s="2">
        <v>220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Y109" t="str">
        <f t="shared" ref="Y109" si="103">IF(EXACT(A108,UPPER(A108)),"Elected","Excluded")</f>
        <v>Excluded</v>
      </c>
    </row>
    <row r="110" spans="1:30" x14ac:dyDescent="0.35">
      <c r="A110" s="291" t="s">
        <v>3253</v>
      </c>
      <c r="B110" s="291" t="s">
        <v>33</v>
      </c>
      <c r="C110" s="293">
        <v>338</v>
      </c>
      <c r="D110" s="1">
        <v>9</v>
      </c>
      <c r="E110" s="1">
        <v>5</v>
      </c>
      <c r="F110" s="1">
        <v>6</v>
      </c>
      <c r="G110" s="1">
        <v>3</v>
      </c>
      <c r="H110" s="1">
        <v>26</v>
      </c>
      <c r="I110" s="1">
        <v>1</v>
      </c>
      <c r="J110" s="1">
        <v>26</v>
      </c>
      <c r="K110" s="1">
        <v>14</v>
      </c>
      <c r="L110" s="1">
        <v>4</v>
      </c>
      <c r="M110" s="1">
        <v>16</v>
      </c>
      <c r="N110" s="1">
        <v>43</v>
      </c>
      <c r="O110" s="1">
        <v>-491</v>
      </c>
      <c r="P110" s="1">
        <v>0</v>
      </c>
      <c r="Q110" s="1">
        <v>0</v>
      </c>
      <c r="R110" s="1">
        <v>0</v>
      </c>
      <c r="X110" t="str">
        <f t="shared" ref="X110" si="104">LEFT(MID(A110,FIND("(",A110)+1,LEN(A110)),FIND(")",MID(A110,FIND("(",A110)+1,LEN(A110)))-1)</f>
        <v>NON-P</v>
      </c>
      <c r="Z110" t="str">
        <f t="shared" ref="Z110" si="105">Y111</f>
        <v>Excluded</v>
      </c>
    </row>
    <row r="111" spans="1:30" x14ac:dyDescent="0.35">
      <c r="A111" s="291" t="s">
        <v>0</v>
      </c>
      <c r="B111" s="291" t="s">
        <v>0</v>
      </c>
      <c r="C111" s="293">
        <v>338</v>
      </c>
      <c r="D111" s="2">
        <v>347</v>
      </c>
      <c r="E111" s="2">
        <v>352</v>
      </c>
      <c r="F111" s="2">
        <v>358</v>
      </c>
      <c r="G111" s="2">
        <v>361</v>
      </c>
      <c r="H111" s="2">
        <v>387</v>
      </c>
      <c r="I111" s="2">
        <v>388</v>
      </c>
      <c r="J111" s="2">
        <v>414</v>
      </c>
      <c r="K111" s="2">
        <v>428</v>
      </c>
      <c r="L111" s="2">
        <v>432</v>
      </c>
      <c r="M111" s="2">
        <v>448</v>
      </c>
      <c r="N111" s="2">
        <v>491</v>
      </c>
      <c r="O111" s="2">
        <v>0</v>
      </c>
      <c r="P111" s="2">
        <v>0</v>
      </c>
      <c r="Q111" s="2">
        <v>0</v>
      </c>
      <c r="R111" s="2">
        <v>0</v>
      </c>
      <c r="Y111" t="str">
        <f t="shared" ref="Y111" si="106">IF(EXACT(A110,UPPER(A110)),"Elected","Excluded")</f>
        <v>Excluded</v>
      </c>
    </row>
    <row r="112" spans="1:30" x14ac:dyDescent="0.35">
      <c r="A112" s="291" t="s">
        <v>3258</v>
      </c>
      <c r="B112" s="291" t="s">
        <v>33</v>
      </c>
      <c r="C112" s="293">
        <v>67</v>
      </c>
      <c r="D112" s="1">
        <v>-67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X112" t="str">
        <f t="shared" ref="X112" si="107">LEFT(MID(A112,FIND("(",A112)+1,LEN(A112)),FIND(")",MID(A112,FIND("(",A112)+1,LEN(A112)))-1)</f>
        <v>NON-P</v>
      </c>
      <c r="Z112" t="str">
        <f t="shared" ref="Z112" si="108">Y113</f>
        <v>Excluded</v>
      </c>
    </row>
    <row r="113" spans="1:26" x14ac:dyDescent="0.35">
      <c r="A113" s="291" t="s">
        <v>0</v>
      </c>
      <c r="B113" s="291" t="s">
        <v>0</v>
      </c>
      <c r="C113" s="293">
        <v>67</v>
      </c>
      <c r="D113" s="2">
        <v>0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Y113" t="str">
        <f t="shared" ref="Y113" si="109">IF(EXACT(A112,UPPER(A112)),"Elected","Excluded")</f>
        <v>Excluded</v>
      </c>
    </row>
    <row r="114" spans="1:26" x14ac:dyDescent="0.35">
      <c r="A114" s="291" t="s">
        <v>1550</v>
      </c>
      <c r="B114" s="291" t="s">
        <v>31</v>
      </c>
      <c r="C114" s="293">
        <v>301</v>
      </c>
      <c r="D114" s="1">
        <v>4</v>
      </c>
      <c r="E114" s="1">
        <v>21</v>
      </c>
      <c r="F114" s="1">
        <v>2</v>
      </c>
      <c r="G114" s="1">
        <v>1</v>
      </c>
      <c r="H114" s="1">
        <v>4</v>
      </c>
      <c r="I114" s="1">
        <v>0</v>
      </c>
      <c r="J114" s="1">
        <v>91</v>
      </c>
      <c r="K114" s="1">
        <v>1</v>
      </c>
      <c r="L114" s="1">
        <v>1</v>
      </c>
      <c r="M114" s="1">
        <v>4</v>
      </c>
      <c r="N114" s="1">
        <v>-430</v>
      </c>
      <c r="O114" s="1">
        <v>0</v>
      </c>
      <c r="P114" s="1">
        <v>0</v>
      </c>
      <c r="Q114" s="1">
        <v>0</v>
      </c>
      <c r="R114" s="1">
        <v>0</v>
      </c>
      <c r="X114" t="str">
        <f t="shared" ref="X114" si="110">LEFT(MID(A114,FIND("(",A114)+1,LEN(A114)),FIND(")",MID(A114,FIND("(",A114)+1,LEN(A114)))-1)</f>
        <v>IFP</v>
      </c>
      <c r="Z114" t="str">
        <f t="shared" ref="Z114" si="111">Y115</f>
        <v>Excluded</v>
      </c>
    </row>
    <row r="115" spans="1:26" x14ac:dyDescent="0.35">
      <c r="A115" s="291" t="s">
        <v>0</v>
      </c>
      <c r="B115" s="291" t="s">
        <v>0</v>
      </c>
      <c r="C115" s="293">
        <v>301</v>
      </c>
      <c r="D115" s="2">
        <v>305</v>
      </c>
      <c r="E115" s="2">
        <v>326</v>
      </c>
      <c r="F115" s="2">
        <v>328</v>
      </c>
      <c r="G115" s="2">
        <v>329</v>
      </c>
      <c r="H115" s="2">
        <v>333</v>
      </c>
      <c r="I115" s="2">
        <v>333</v>
      </c>
      <c r="J115" s="2">
        <v>424</v>
      </c>
      <c r="K115" s="2">
        <v>425</v>
      </c>
      <c r="L115" s="2">
        <v>426</v>
      </c>
      <c r="M115" s="2">
        <v>430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Y115" t="str">
        <f t="shared" ref="Y115" si="112">IF(EXACT(A114,UPPER(A114)),"Elected","Excluded")</f>
        <v>Excluded</v>
      </c>
    </row>
    <row r="116" spans="1:26" x14ac:dyDescent="0.35">
      <c r="A116" s="291" t="s">
        <v>3238</v>
      </c>
      <c r="B116" s="291" t="s">
        <v>33</v>
      </c>
      <c r="C116" s="293">
        <v>159</v>
      </c>
      <c r="D116" s="1">
        <v>1</v>
      </c>
      <c r="E116" s="1">
        <v>0</v>
      </c>
      <c r="F116" s="1">
        <v>3</v>
      </c>
      <c r="G116" s="1">
        <v>-163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X116" t="str">
        <f t="shared" ref="X116" si="113">LEFT(MID(A116,FIND("(",A116)+1,LEN(A116)),FIND(")",MID(A116,FIND("(",A116)+1,LEN(A116)))-1)</f>
        <v>GRN</v>
      </c>
      <c r="Z116" t="str">
        <f t="shared" ref="Z116" si="114">Y117</f>
        <v>Excluded</v>
      </c>
    </row>
    <row r="117" spans="1:26" x14ac:dyDescent="0.35">
      <c r="A117" s="291" t="s">
        <v>0</v>
      </c>
      <c r="B117" s="291" t="s">
        <v>0</v>
      </c>
      <c r="C117" s="293">
        <v>159</v>
      </c>
      <c r="D117" s="2">
        <v>160</v>
      </c>
      <c r="E117" s="2">
        <v>160</v>
      </c>
      <c r="F117" s="2">
        <v>163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Y117" t="str">
        <f t="shared" ref="Y117" si="115">IF(EXACT(A116,UPPER(A116)),"Elected","Excluded")</f>
        <v>Excluded</v>
      </c>
    </row>
    <row r="118" spans="1:26" x14ac:dyDescent="0.35">
      <c r="A118" s="291" t="s">
        <v>1570</v>
      </c>
      <c r="B118" s="291" t="s">
        <v>31</v>
      </c>
      <c r="C118" s="293">
        <v>434</v>
      </c>
      <c r="D118" s="1">
        <v>2</v>
      </c>
      <c r="E118" s="1">
        <v>1</v>
      </c>
      <c r="F118" s="1">
        <v>10</v>
      </c>
      <c r="G118" s="1">
        <v>5</v>
      </c>
      <c r="H118" s="1">
        <v>9</v>
      </c>
      <c r="I118" s="1">
        <v>78</v>
      </c>
      <c r="J118" s="1">
        <v>7</v>
      </c>
      <c r="K118" s="1">
        <v>9</v>
      </c>
      <c r="L118" s="1">
        <v>4</v>
      </c>
      <c r="M118" s="1">
        <v>73</v>
      </c>
      <c r="N118" s="1">
        <v>12</v>
      </c>
      <c r="O118" s="1">
        <v>49</v>
      </c>
      <c r="P118" s="1">
        <v>3</v>
      </c>
      <c r="Q118" s="1">
        <v>42</v>
      </c>
      <c r="R118" s="1">
        <v>15</v>
      </c>
      <c r="X118" t="str">
        <f t="shared" ref="X118" si="116">LEFT(MID(A118,FIND("(",A118)+1,LEN(A118)),FIND(")",MID(A118,FIND("(",A118)+1,LEN(A118)))-1)</f>
        <v>SF</v>
      </c>
      <c r="Z118" t="str">
        <f t="shared" ref="Z118" si="117">Y119</f>
        <v>Excluded</v>
      </c>
    </row>
    <row r="119" spans="1:26" x14ac:dyDescent="0.35">
      <c r="A119" s="291" t="s">
        <v>0</v>
      </c>
      <c r="B119" s="291" t="s">
        <v>0</v>
      </c>
      <c r="C119" s="293">
        <v>434</v>
      </c>
      <c r="D119" s="2">
        <v>436</v>
      </c>
      <c r="E119" s="2">
        <v>437</v>
      </c>
      <c r="F119" s="2">
        <v>447</v>
      </c>
      <c r="G119" s="2">
        <v>452</v>
      </c>
      <c r="H119" s="2">
        <v>461</v>
      </c>
      <c r="I119" s="2">
        <v>539</v>
      </c>
      <c r="J119" s="2">
        <v>546</v>
      </c>
      <c r="K119" s="2">
        <v>555</v>
      </c>
      <c r="L119" s="2">
        <v>559</v>
      </c>
      <c r="M119" s="2">
        <v>632</v>
      </c>
      <c r="N119" s="2">
        <v>644</v>
      </c>
      <c r="O119" s="2">
        <v>693</v>
      </c>
      <c r="P119" s="2">
        <v>696</v>
      </c>
      <c r="Q119" s="2">
        <v>738</v>
      </c>
      <c r="R119" s="2">
        <v>753</v>
      </c>
      <c r="Y119" t="str">
        <f t="shared" ref="Y119" si="118">IF(EXACT(A118,UPPER(A118)),"Elected","Excluded")</f>
        <v>Excluded</v>
      </c>
    </row>
    <row r="120" spans="1:26" x14ac:dyDescent="0.35">
      <c r="A120" s="291" t="s">
        <v>1571</v>
      </c>
      <c r="B120" s="291" t="s">
        <v>31</v>
      </c>
      <c r="C120" s="293">
        <v>578</v>
      </c>
      <c r="D120" s="1">
        <v>3</v>
      </c>
      <c r="E120" s="1">
        <v>1</v>
      </c>
      <c r="F120" s="1">
        <v>11</v>
      </c>
      <c r="G120" s="1">
        <v>7</v>
      </c>
      <c r="H120" s="1">
        <v>2</v>
      </c>
      <c r="I120" s="1">
        <v>2</v>
      </c>
      <c r="J120" s="1">
        <v>3</v>
      </c>
      <c r="K120" s="1">
        <v>13</v>
      </c>
      <c r="L120" s="1">
        <v>6</v>
      </c>
      <c r="M120" s="1">
        <v>5</v>
      </c>
      <c r="N120" s="1">
        <v>6</v>
      </c>
      <c r="O120" s="1">
        <v>18</v>
      </c>
      <c r="P120" s="1">
        <v>0</v>
      </c>
      <c r="Q120" s="1">
        <v>26</v>
      </c>
      <c r="R120" s="1">
        <v>-681</v>
      </c>
      <c r="X120" t="str">
        <f t="shared" ref="X120" si="119">LEFT(MID(A120,FIND("(",A120)+1,LEN(A120)),FIND(")",MID(A120,FIND("(",A120)+1,LEN(A120)))-1)</f>
        <v>FG</v>
      </c>
      <c r="Z120" t="str">
        <f t="shared" ref="Z120" si="120">Y121</f>
        <v>Excluded</v>
      </c>
    </row>
    <row r="121" spans="1:26" x14ac:dyDescent="0.35">
      <c r="A121" s="291" t="s">
        <v>0</v>
      </c>
      <c r="B121" s="291" t="s">
        <v>0</v>
      </c>
      <c r="C121" s="293">
        <v>578</v>
      </c>
      <c r="D121" s="2">
        <v>581</v>
      </c>
      <c r="E121" s="2">
        <v>582</v>
      </c>
      <c r="F121" s="2">
        <v>593</v>
      </c>
      <c r="G121" s="2">
        <v>600</v>
      </c>
      <c r="H121" s="2">
        <v>602</v>
      </c>
      <c r="I121" s="2">
        <v>604</v>
      </c>
      <c r="J121" s="2">
        <v>607</v>
      </c>
      <c r="K121" s="2">
        <v>620</v>
      </c>
      <c r="L121" s="2">
        <v>626</v>
      </c>
      <c r="M121" s="2">
        <v>631</v>
      </c>
      <c r="N121" s="2">
        <v>637</v>
      </c>
      <c r="O121" s="2">
        <v>655</v>
      </c>
      <c r="P121" s="2">
        <v>655</v>
      </c>
      <c r="Q121" s="2">
        <v>681</v>
      </c>
      <c r="R121" s="2">
        <v>0</v>
      </c>
      <c r="Y121" t="str">
        <f t="shared" ref="Y121" si="121">IF(EXACT(A120,UPPER(A120)),"Elected","Excluded")</f>
        <v>Excluded</v>
      </c>
    </row>
    <row r="122" spans="1:26" x14ac:dyDescent="0.35">
      <c r="A122" s="291" t="s">
        <v>3259</v>
      </c>
      <c r="B122" s="291" t="s">
        <v>33</v>
      </c>
      <c r="C122" s="293">
        <v>776</v>
      </c>
      <c r="D122" s="1">
        <v>9</v>
      </c>
      <c r="E122" s="1">
        <v>7</v>
      </c>
      <c r="F122" s="1">
        <v>23</v>
      </c>
      <c r="G122" s="1">
        <v>13</v>
      </c>
      <c r="H122" s="1">
        <v>38</v>
      </c>
      <c r="I122" s="1">
        <v>9</v>
      </c>
      <c r="J122" s="1">
        <v>24</v>
      </c>
      <c r="K122" s="1">
        <v>16</v>
      </c>
      <c r="L122" s="1">
        <v>16</v>
      </c>
      <c r="M122" s="1">
        <v>14</v>
      </c>
      <c r="N122" s="1">
        <v>63</v>
      </c>
      <c r="O122" s="1">
        <v>98</v>
      </c>
      <c r="P122" s="1">
        <v>16</v>
      </c>
      <c r="Q122" s="1">
        <v>127</v>
      </c>
      <c r="R122" s="1">
        <v>51</v>
      </c>
      <c r="X122" t="str">
        <f t="shared" ref="X122" si="122">LEFT(MID(A122,FIND("(",A122)+1,LEN(A122)),FIND(")",MID(A122,FIND("(",A122)+1,LEN(A122)))-1)</f>
        <v>NON-P</v>
      </c>
      <c r="Z122" t="str">
        <f t="shared" ref="Z122" si="123">Y123</f>
        <v>Elected</v>
      </c>
    </row>
    <row r="123" spans="1:26" x14ac:dyDescent="0.35">
      <c r="A123" s="291" t="s">
        <v>0</v>
      </c>
      <c r="B123" s="291" t="s">
        <v>0</v>
      </c>
      <c r="C123" s="293">
        <v>776</v>
      </c>
      <c r="D123" s="2">
        <v>785</v>
      </c>
      <c r="E123" s="2">
        <v>792</v>
      </c>
      <c r="F123" s="2">
        <v>815</v>
      </c>
      <c r="G123" s="2">
        <v>828</v>
      </c>
      <c r="H123" s="2">
        <v>866</v>
      </c>
      <c r="I123" s="2">
        <v>875</v>
      </c>
      <c r="J123" s="2">
        <v>899</v>
      </c>
      <c r="K123" s="2">
        <v>915</v>
      </c>
      <c r="L123" s="2">
        <v>931</v>
      </c>
      <c r="M123" s="2">
        <v>945</v>
      </c>
      <c r="N123" s="2">
        <v>1008</v>
      </c>
      <c r="O123" s="2">
        <v>1106</v>
      </c>
      <c r="P123" s="2">
        <v>1122</v>
      </c>
      <c r="Q123" s="2">
        <v>1249</v>
      </c>
      <c r="R123" s="2">
        <v>1300</v>
      </c>
      <c r="Y123" t="str">
        <f t="shared" ref="Y123" si="124">IF(EXACT(A122,UPPER(A122)),"Elected","Excluded")</f>
        <v>Elected</v>
      </c>
    </row>
    <row r="124" spans="1:26" x14ac:dyDescent="0.35">
      <c r="A124" s="291" t="s">
        <v>1572</v>
      </c>
      <c r="B124" s="291" t="s">
        <v>33</v>
      </c>
      <c r="C124" s="293">
        <v>83</v>
      </c>
      <c r="D124" s="1">
        <v>1</v>
      </c>
      <c r="E124" s="1">
        <v>-84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X124" t="str">
        <f t="shared" ref="X124" si="125">LEFT(MID(A124,FIND("(",A124)+1,LEN(A124)),FIND(")",MID(A124,FIND("(",A124)+1,LEN(A124)))-1)</f>
        <v>TIP</v>
      </c>
      <c r="Z124" t="str">
        <f t="shared" ref="Z124" si="126">Y125</f>
        <v>Excluded</v>
      </c>
    </row>
    <row r="125" spans="1:26" x14ac:dyDescent="0.35">
      <c r="A125" s="291" t="s">
        <v>0</v>
      </c>
      <c r="B125" s="291" t="s">
        <v>0</v>
      </c>
      <c r="C125" s="293">
        <v>83</v>
      </c>
      <c r="D125" s="2">
        <v>84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Y125" t="str">
        <f t="shared" ref="Y125" si="127">IF(EXACT(A124,UPPER(A124)),"Elected","Excluded")</f>
        <v>Excluded</v>
      </c>
    </row>
    <row r="126" spans="1:26" x14ac:dyDescent="0.35">
      <c r="A126" s="291" t="s">
        <v>3260</v>
      </c>
      <c r="B126" s="291" t="s">
        <v>33</v>
      </c>
      <c r="C126" s="293">
        <v>148</v>
      </c>
      <c r="D126" s="1">
        <v>0</v>
      </c>
      <c r="E126" s="1">
        <v>3</v>
      </c>
      <c r="F126" s="1">
        <v>-151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X126" t="str">
        <f t="shared" ref="X126" si="128">LEFT(MID(A126,FIND("(",A126)+1,LEN(A126)),FIND(")",MID(A126,FIND("(",A126)+1,LEN(A126)))-1)</f>
        <v>NON-P</v>
      </c>
      <c r="Z126" t="str">
        <f t="shared" ref="Z126" si="129">Y127</f>
        <v>Excluded</v>
      </c>
    </row>
    <row r="127" spans="1:26" x14ac:dyDescent="0.35">
      <c r="A127" s="291" t="s">
        <v>0</v>
      </c>
      <c r="B127" s="291" t="s">
        <v>0</v>
      </c>
      <c r="C127" s="293">
        <v>148</v>
      </c>
      <c r="D127" s="2">
        <v>148</v>
      </c>
      <c r="E127" s="2">
        <v>151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Y127" t="str">
        <f t="shared" ref="Y127" si="130">IF(EXACT(A126,UPPER(A126)),"Elected","Excluded")</f>
        <v>Excluded</v>
      </c>
    </row>
    <row r="128" spans="1:26" x14ac:dyDescent="0.35">
      <c r="A128" s="291" t="s">
        <v>3266</v>
      </c>
      <c r="B128" s="291" t="s">
        <v>33</v>
      </c>
      <c r="C128" s="293">
        <v>407</v>
      </c>
      <c r="D128" s="1">
        <v>7</v>
      </c>
      <c r="E128" s="1">
        <v>3</v>
      </c>
      <c r="F128" s="1">
        <v>2</v>
      </c>
      <c r="G128" s="1">
        <v>6</v>
      </c>
      <c r="H128" s="1">
        <v>5</v>
      </c>
      <c r="I128" s="1">
        <v>2</v>
      </c>
      <c r="J128" s="1">
        <v>14</v>
      </c>
      <c r="K128" s="1">
        <v>5</v>
      </c>
      <c r="L128" s="1">
        <v>6</v>
      </c>
      <c r="M128" s="1">
        <v>13</v>
      </c>
      <c r="N128" s="1">
        <v>94</v>
      </c>
      <c r="O128" s="1">
        <v>63</v>
      </c>
      <c r="P128" s="1">
        <v>4</v>
      </c>
      <c r="Q128" s="1">
        <v>-631</v>
      </c>
      <c r="R128" s="1">
        <v>0</v>
      </c>
      <c r="X128" t="str">
        <f t="shared" ref="X128" si="131">LEFT(MID(A128,FIND("(",A128)+1,LEN(A128)),FIND(")",MID(A128,FIND("(",A128)+1,LEN(A128)))-1)</f>
        <v>ANT</v>
      </c>
      <c r="Z128" t="str">
        <f t="shared" ref="Z128" si="132">Y129</f>
        <v>Excluded</v>
      </c>
    </row>
    <row r="129" spans="1:26" x14ac:dyDescent="0.35">
      <c r="A129" s="291" t="s">
        <v>0</v>
      </c>
      <c r="B129" s="291" t="s">
        <v>0</v>
      </c>
      <c r="C129" s="293">
        <v>407</v>
      </c>
      <c r="D129" s="2">
        <v>414</v>
      </c>
      <c r="E129" s="2">
        <v>417</v>
      </c>
      <c r="F129" s="2">
        <v>419</v>
      </c>
      <c r="G129" s="2">
        <v>425</v>
      </c>
      <c r="H129" s="2">
        <v>430</v>
      </c>
      <c r="I129" s="2">
        <v>432</v>
      </c>
      <c r="J129" s="2">
        <v>446</v>
      </c>
      <c r="K129" s="2">
        <v>451</v>
      </c>
      <c r="L129" s="2">
        <v>457</v>
      </c>
      <c r="M129" s="2">
        <v>470</v>
      </c>
      <c r="N129" s="2">
        <v>564</v>
      </c>
      <c r="O129" s="2">
        <v>627</v>
      </c>
      <c r="P129" s="2">
        <v>631</v>
      </c>
      <c r="Q129" s="2">
        <v>0</v>
      </c>
      <c r="R129" s="2">
        <v>0</v>
      </c>
      <c r="Y129" t="str">
        <f t="shared" ref="Y129" si="133">IF(EXACT(A128,UPPER(A128)),"Elected","Excluded")</f>
        <v>Excluded</v>
      </c>
    </row>
    <row r="130" spans="1:26" x14ac:dyDescent="0.35">
      <c r="A130" s="291" t="s">
        <v>1573</v>
      </c>
      <c r="B130" s="291" t="s">
        <v>31</v>
      </c>
      <c r="C130" s="293">
        <v>637</v>
      </c>
      <c r="D130" s="1">
        <v>3</v>
      </c>
      <c r="E130" s="1">
        <v>1</v>
      </c>
      <c r="F130" s="1">
        <v>6</v>
      </c>
      <c r="G130" s="1">
        <v>17</v>
      </c>
      <c r="H130" s="1">
        <v>4</v>
      </c>
      <c r="I130" s="1">
        <v>2</v>
      </c>
      <c r="J130" s="1">
        <v>2</v>
      </c>
      <c r="K130" s="1">
        <v>28</v>
      </c>
      <c r="L130" s="1">
        <v>24</v>
      </c>
      <c r="M130" s="1">
        <v>8</v>
      </c>
      <c r="N130" s="1">
        <v>4</v>
      </c>
      <c r="O130" s="1">
        <v>23</v>
      </c>
      <c r="P130" s="1">
        <v>2</v>
      </c>
      <c r="Q130" s="1">
        <v>54</v>
      </c>
      <c r="R130" s="1">
        <v>328</v>
      </c>
      <c r="X130" t="str">
        <f t="shared" ref="X130" si="134">LEFT(MID(A130,FIND("(",A130)+1,LEN(A130)),FIND(")",MID(A130,FIND("(",A130)+1,LEN(A130)))-1)</f>
        <v>FG</v>
      </c>
      <c r="Z130" t="str">
        <f t="shared" ref="Z130" si="135">Y131</f>
        <v>Elected</v>
      </c>
    </row>
    <row r="131" spans="1:26" x14ac:dyDescent="0.35">
      <c r="A131" s="291" t="s">
        <v>0</v>
      </c>
      <c r="B131" s="291" t="s">
        <v>0</v>
      </c>
      <c r="C131" s="293">
        <v>637</v>
      </c>
      <c r="D131" s="2">
        <v>640</v>
      </c>
      <c r="E131" s="2">
        <v>641</v>
      </c>
      <c r="F131" s="2">
        <v>647</v>
      </c>
      <c r="G131" s="2">
        <v>664</v>
      </c>
      <c r="H131" s="2">
        <v>668</v>
      </c>
      <c r="I131" s="2">
        <v>670</v>
      </c>
      <c r="J131" s="2">
        <v>672</v>
      </c>
      <c r="K131" s="2">
        <v>700</v>
      </c>
      <c r="L131" s="2">
        <v>724</v>
      </c>
      <c r="M131" s="2">
        <v>732</v>
      </c>
      <c r="N131" s="2">
        <v>736</v>
      </c>
      <c r="O131" s="2">
        <v>759</v>
      </c>
      <c r="P131" s="2">
        <v>761</v>
      </c>
      <c r="Q131" s="2">
        <v>815</v>
      </c>
      <c r="R131" s="2">
        <v>1143</v>
      </c>
      <c r="Y131" t="str">
        <f t="shared" ref="Y131" si="136">IF(EXACT(A130,UPPER(A130)),"Elected","Excluded")</f>
        <v>Elected</v>
      </c>
    </row>
    <row r="132" spans="1:26" x14ac:dyDescent="0.35">
      <c r="A132" s="291" t="s">
        <v>3244</v>
      </c>
      <c r="B132" s="291" t="s">
        <v>33</v>
      </c>
      <c r="C132" s="293">
        <v>1195</v>
      </c>
      <c r="D132" s="1">
        <v>2</v>
      </c>
      <c r="E132" s="1">
        <v>4</v>
      </c>
      <c r="F132" s="1">
        <v>7</v>
      </c>
      <c r="G132" s="1">
        <v>24</v>
      </c>
      <c r="H132" s="1">
        <v>4</v>
      </c>
      <c r="I132" s="1">
        <v>7</v>
      </c>
      <c r="J132" s="1">
        <v>3</v>
      </c>
      <c r="K132" s="1">
        <v>153</v>
      </c>
      <c r="L132" s="1">
        <v>-92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X132" t="str">
        <f t="shared" ref="X132" si="137">LEFT(MID(A132,FIND("(",A132)+1,LEN(A132)),FIND(")",MID(A132,FIND("(",A132)+1,LEN(A132)))-1)</f>
        <v>LAB</v>
      </c>
      <c r="Z132" t="str">
        <f t="shared" ref="Z132" si="138">Y133</f>
        <v>Elected</v>
      </c>
    </row>
    <row r="133" spans="1:26" x14ac:dyDescent="0.35">
      <c r="A133" s="291" t="s">
        <v>0</v>
      </c>
      <c r="B133" s="291" t="s">
        <v>0</v>
      </c>
      <c r="C133" s="293">
        <v>1195</v>
      </c>
      <c r="D133" s="2">
        <v>1197</v>
      </c>
      <c r="E133" s="2">
        <v>1201</v>
      </c>
      <c r="F133" s="2">
        <v>1208</v>
      </c>
      <c r="G133" s="2">
        <v>1232</v>
      </c>
      <c r="H133" s="2">
        <v>1236</v>
      </c>
      <c r="I133" s="2">
        <v>1243</v>
      </c>
      <c r="J133" s="2">
        <v>1246</v>
      </c>
      <c r="K133" s="2">
        <v>1399</v>
      </c>
      <c r="L133" s="2">
        <v>1307</v>
      </c>
      <c r="M133" s="2">
        <v>1307</v>
      </c>
      <c r="N133" s="2">
        <v>1307</v>
      </c>
      <c r="O133" s="2">
        <v>1307</v>
      </c>
      <c r="P133" s="2">
        <v>1307</v>
      </c>
      <c r="Q133" s="2">
        <v>1307</v>
      </c>
      <c r="R133" s="2">
        <v>1307</v>
      </c>
      <c r="Y133" t="str">
        <f t="shared" ref="Y133" si="139">IF(EXACT(A132,UPPER(A132)),"Elected","Excluded")</f>
        <v>Elected</v>
      </c>
    </row>
    <row r="134" spans="1:26" x14ac:dyDescent="0.35">
      <c r="A134" s="291" t="s">
        <v>1574</v>
      </c>
      <c r="B134" s="291" t="s">
        <v>31</v>
      </c>
      <c r="C134" s="293">
        <v>186</v>
      </c>
      <c r="D134" s="1">
        <v>1</v>
      </c>
      <c r="E134" s="1">
        <v>2</v>
      </c>
      <c r="F134" s="1">
        <v>10</v>
      </c>
      <c r="G134" s="1">
        <v>2</v>
      </c>
      <c r="H134" s="1">
        <v>2</v>
      </c>
      <c r="I134" s="1">
        <v>-203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X134" t="str">
        <f t="shared" ref="X134" si="140">LEFT(MID(A134,FIND("(",A134)+1,LEN(A134)),FIND(")",MID(A134,FIND("(",A134)+1,LEN(A134)))-1)</f>
        <v>SF</v>
      </c>
      <c r="Z134" t="str">
        <f t="shared" ref="Z134" si="141">Y135</f>
        <v>Excluded</v>
      </c>
    </row>
    <row r="135" spans="1:26" x14ac:dyDescent="0.35">
      <c r="A135" s="291" t="s">
        <v>0</v>
      </c>
      <c r="B135" s="291" t="s">
        <v>0</v>
      </c>
      <c r="C135" s="293">
        <v>186</v>
      </c>
      <c r="D135" s="2">
        <v>187</v>
      </c>
      <c r="E135" s="2">
        <v>189</v>
      </c>
      <c r="F135" s="2">
        <v>199</v>
      </c>
      <c r="G135" s="2">
        <v>201</v>
      </c>
      <c r="H135" s="2">
        <v>203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Y135" t="str">
        <f t="shared" ref="Y135" si="142">IF(EXACT(A134,UPPER(A134)),"Elected","Excluded")</f>
        <v>Excluded</v>
      </c>
    </row>
    <row r="136" spans="1:26" x14ac:dyDescent="0.35">
      <c r="A136" s="291" t="s">
        <v>47</v>
      </c>
      <c r="B136" s="291" t="s">
        <v>0</v>
      </c>
      <c r="C136" s="292">
        <v>0</v>
      </c>
      <c r="D136" s="1">
        <f>(D96+D98+D100+D102+D104+D106+D108+D110+D112+D114+D116+D118+D120+D122+D124+D126+D128+D130+D132+D134)*(-1)</f>
        <v>3</v>
      </c>
      <c r="E136" s="1">
        <f t="shared" ref="E136:R136" si="143">(E96+E98+E100+E102+E104+E106+E108+E110+E112+E114+E116+E118+E120+E122+E124+E126+E128+E130+E132+E134)*(-1)</f>
        <v>2</v>
      </c>
      <c r="F136" s="1">
        <f t="shared" si="143"/>
        <v>7</v>
      </c>
      <c r="G136" s="1">
        <f t="shared" si="143"/>
        <v>4</v>
      </c>
      <c r="H136" s="1">
        <f t="shared" si="143"/>
        <v>8</v>
      </c>
      <c r="I136" s="1">
        <f t="shared" si="143"/>
        <v>7</v>
      </c>
      <c r="J136" s="1">
        <f t="shared" si="143"/>
        <v>25</v>
      </c>
      <c r="K136" s="1">
        <f t="shared" si="143"/>
        <v>18</v>
      </c>
      <c r="L136" s="1">
        <f t="shared" si="143"/>
        <v>0</v>
      </c>
      <c r="M136" s="1">
        <f t="shared" si="143"/>
        <v>21</v>
      </c>
      <c r="N136" s="1">
        <f t="shared" si="143"/>
        <v>143</v>
      </c>
      <c r="O136" s="1">
        <f t="shared" si="143"/>
        <v>113</v>
      </c>
      <c r="P136" s="1">
        <f t="shared" si="143"/>
        <v>0</v>
      </c>
      <c r="Q136" s="1">
        <f t="shared" si="143"/>
        <v>291</v>
      </c>
      <c r="R136" s="1">
        <f t="shared" si="143"/>
        <v>117</v>
      </c>
    </row>
    <row r="137" spans="1:26" x14ac:dyDescent="0.35">
      <c r="A137" s="291" t="s">
        <v>0</v>
      </c>
      <c r="B137" s="291" t="s">
        <v>0</v>
      </c>
      <c r="C137" s="293">
        <v>0</v>
      </c>
      <c r="D137" s="2">
        <v>3</v>
      </c>
      <c r="E137" s="2">
        <v>5</v>
      </c>
      <c r="F137" s="2">
        <v>12</v>
      </c>
      <c r="G137" s="2">
        <v>16</v>
      </c>
      <c r="H137" s="2">
        <v>24</v>
      </c>
      <c r="I137" s="2">
        <v>31</v>
      </c>
      <c r="J137" s="2">
        <v>56</v>
      </c>
      <c r="K137" s="2">
        <v>74</v>
      </c>
      <c r="L137" s="2">
        <v>74</v>
      </c>
      <c r="M137" s="2">
        <v>95</v>
      </c>
      <c r="N137" s="2">
        <v>238</v>
      </c>
      <c r="O137" s="2">
        <v>351</v>
      </c>
      <c r="P137" s="2">
        <v>351</v>
      </c>
      <c r="Q137" s="2">
        <v>642</v>
      </c>
      <c r="R137" s="2">
        <v>759</v>
      </c>
    </row>
    <row r="138" spans="1:26" x14ac:dyDescent="0.35">
      <c r="A138" t="s">
        <v>48</v>
      </c>
      <c r="B138" t="s">
        <v>0</v>
      </c>
      <c r="C138" s="2">
        <v>9148</v>
      </c>
      <c r="D138" s="2">
        <v>9148</v>
      </c>
      <c r="E138" s="2">
        <v>9148</v>
      </c>
      <c r="F138" s="2">
        <v>9148</v>
      </c>
      <c r="G138" s="2">
        <v>9148</v>
      </c>
      <c r="H138" s="2">
        <v>9148</v>
      </c>
      <c r="I138" s="2">
        <v>9148</v>
      </c>
      <c r="J138" s="2">
        <v>9148</v>
      </c>
      <c r="K138" s="2">
        <v>9148</v>
      </c>
      <c r="L138" s="2">
        <v>9148</v>
      </c>
      <c r="M138" s="2">
        <v>9148</v>
      </c>
      <c r="N138" s="2">
        <v>9148</v>
      </c>
      <c r="O138" s="2">
        <v>9148</v>
      </c>
      <c r="P138" s="2">
        <v>9148</v>
      </c>
      <c r="Q138" s="2">
        <v>9148</v>
      </c>
      <c r="R138" s="2">
        <v>9148</v>
      </c>
    </row>
    <row r="142" spans="1:26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</row>
    <row r="143" spans="1:26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</row>
    <row r="144" spans="1:26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</row>
    <row r="145" spans="1:3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</row>
    <row r="146" spans="1:3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</row>
    <row r="147" spans="1:3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</row>
    <row r="148" spans="1:3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</row>
    <row r="149" spans="1:37" x14ac:dyDescent="0.35">
      <c r="A149" s="291" t="s">
        <v>647</v>
      </c>
      <c r="B149" s="291" t="s">
        <v>2</v>
      </c>
      <c r="C149" s="291" t="s">
        <v>3</v>
      </c>
      <c r="D149" t="s">
        <v>4</v>
      </c>
      <c r="E149" t="s">
        <v>5</v>
      </c>
      <c r="F149" t="s">
        <v>6</v>
      </c>
      <c r="G149" t="s">
        <v>7</v>
      </c>
      <c r="H149" t="s">
        <v>8</v>
      </c>
      <c r="I149" t="s">
        <v>9</v>
      </c>
      <c r="J149" t="s">
        <v>10</v>
      </c>
      <c r="K149" t="s">
        <v>11</v>
      </c>
      <c r="L149" t="s">
        <v>12</v>
      </c>
      <c r="M149" t="s">
        <v>13</v>
      </c>
    </row>
    <row r="150" spans="1:37" x14ac:dyDescent="0.35">
      <c r="A150" s="291" t="s">
        <v>0</v>
      </c>
      <c r="B150" s="291" t="s">
        <v>0</v>
      </c>
      <c r="C150" s="291" t="s">
        <v>17</v>
      </c>
      <c r="D150" t="s">
        <v>1575</v>
      </c>
      <c r="E150" t="s">
        <v>1576</v>
      </c>
      <c r="F150" t="s">
        <v>1577</v>
      </c>
      <c r="G150" t="s">
        <v>1578</v>
      </c>
      <c r="H150" t="s">
        <v>1579</v>
      </c>
      <c r="I150" t="s">
        <v>1580</v>
      </c>
      <c r="J150" t="s">
        <v>1581</v>
      </c>
      <c r="K150" t="s">
        <v>1582</v>
      </c>
      <c r="L150" t="s">
        <v>1583</v>
      </c>
      <c r="M150" t="s">
        <v>1584</v>
      </c>
      <c r="AB150" t="s">
        <v>2526</v>
      </c>
      <c r="AC150" t="s">
        <v>2525</v>
      </c>
      <c r="AD150" t="s">
        <v>2524</v>
      </c>
      <c r="AE150" t="s">
        <v>2523</v>
      </c>
      <c r="AF150" t="s">
        <v>759</v>
      </c>
      <c r="AG150" t="s">
        <v>2522</v>
      </c>
      <c r="AH150" t="s">
        <v>2521</v>
      </c>
      <c r="AI150" t="s">
        <v>2520</v>
      </c>
      <c r="AJ150" t="s">
        <v>2519</v>
      </c>
      <c r="AK150" t="s">
        <v>2518</v>
      </c>
    </row>
    <row r="151" spans="1:37" x14ac:dyDescent="0.35">
      <c r="A151" s="291" t="s">
        <v>1585</v>
      </c>
      <c r="B151" s="291" t="s">
        <v>31</v>
      </c>
      <c r="C151" s="293">
        <v>595</v>
      </c>
      <c r="D151" s="1">
        <v>26</v>
      </c>
      <c r="E151" s="1">
        <v>18</v>
      </c>
      <c r="F151" s="1">
        <v>10</v>
      </c>
      <c r="G151" s="1">
        <v>10</v>
      </c>
      <c r="H151" s="1">
        <v>10</v>
      </c>
      <c r="I151" s="1">
        <v>186</v>
      </c>
      <c r="J151" s="1">
        <v>28</v>
      </c>
      <c r="K151" s="1">
        <v>49</v>
      </c>
      <c r="L151" s="1">
        <v>-932</v>
      </c>
      <c r="M151" s="1">
        <v>0</v>
      </c>
      <c r="X151" t="str">
        <f>LEFT(MID(A151,FIND("(",A151)+1,LEN(A151)),FIND(")",MID(A151,FIND("(",A151)+1,LEN(A151)))-1)</f>
        <v>SF</v>
      </c>
      <c r="Z151" t="str">
        <f>Y152</f>
        <v>Excluded</v>
      </c>
      <c r="AB151">
        <v>6</v>
      </c>
      <c r="AC151" s="238">
        <v>20039</v>
      </c>
      <c r="AD151" s="238">
        <f>AH151+AF151</f>
        <v>10389</v>
      </c>
      <c r="AE151" s="227">
        <f>SUM(AD151/AC151*100)</f>
        <v>51.843904386446425</v>
      </c>
      <c r="AF151">
        <v>180</v>
      </c>
      <c r="AG151" s="227">
        <f>SUM(AF151/AC151*100)</f>
        <v>0.89824841558960034</v>
      </c>
      <c r="AH151" s="238">
        <v>10209</v>
      </c>
      <c r="AI151">
        <v>14</v>
      </c>
      <c r="AJ151">
        <v>5</v>
      </c>
      <c r="AK151" s="227">
        <f>SUM(AJ151/AI151*100)</f>
        <v>35.714285714285715</v>
      </c>
    </row>
    <row r="152" spans="1:37" x14ac:dyDescent="0.35">
      <c r="A152" s="291" t="s">
        <v>0</v>
      </c>
      <c r="B152" s="291" t="s">
        <v>0</v>
      </c>
      <c r="C152" s="293">
        <v>595</v>
      </c>
      <c r="D152" s="2">
        <v>621</v>
      </c>
      <c r="E152" s="2">
        <v>639</v>
      </c>
      <c r="F152" s="2">
        <v>649</v>
      </c>
      <c r="G152" s="2">
        <v>659</v>
      </c>
      <c r="H152" s="2">
        <v>669</v>
      </c>
      <c r="I152" s="2">
        <v>855</v>
      </c>
      <c r="J152" s="2">
        <v>883</v>
      </c>
      <c r="K152" s="2">
        <v>932</v>
      </c>
      <c r="L152" s="2">
        <v>0</v>
      </c>
      <c r="M152" s="2">
        <v>0</v>
      </c>
      <c r="Y152" t="str">
        <f>IF(EXACT(A151,UPPER(A151)),"Elected","Excluded")</f>
        <v>Excluded</v>
      </c>
    </row>
    <row r="153" spans="1:37" x14ac:dyDescent="0.35">
      <c r="A153" s="291" t="s">
        <v>3239</v>
      </c>
      <c r="B153" s="291" t="s">
        <v>33</v>
      </c>
      <c r="C153" s="293">
        <v>289</v>
      </c>
      <c r="D153" s="1">
        <v>17</v>
      </c>
      <c r="E153" s="1">
        <v>4</v>
      </c>
      <c r="F153" s="1">
        <v>8</v>
      </c>
      <c r="G153" s="1">
        <v>-318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X153" t="str">
        <f t="shared" ref="X153" si="144">LEFT(MID(A153,FIND("(",A153)+1,LEN(A153)),FIND(")",MID(A153,FIND("(",A153)+1,LEN(A153)))-1)</f>
        <v>GRN</v>
      </c>
      <c r="Z153" t="str">
        <f>Y154</f>
        <v>Excluded</v>
      </c>
      <c r="AC153" t="s">
        <v>3692</v>
      </c>
      <c r="AD153" t="s">
        <v>3693</v>
      </c>
    </row>
    <row r="154" spans="1:37" x14ac:dyDescent="0.35">
      <c r="A154" s="291" t="s">
        <v>0</v>
      </c>
      <c r="B154" s="291" t="s">
        <v>0</v>
      </c>
      <c r="C154" s="293">
        <v>289</v>
      </c>
      <c r="D154" s="2">
        <v>306</v>
      </c>
      <c r="E154" s="2">
        <v>310</v>
      </c>
      <c r="F154" s="2">
        <v>318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Y154" t="str">
        <f t="shared" ref="Y154" si="145">IF(EXACT(A153,UPPER(A153)),"Elected","Excluded")</f>
        <v>Excluded</v>
      </c>
      <c r="AC154">
        <v>4</v>
      </c>
      <c r="AD154">
        <v>3</v>
      </c>
    </row>
    <row r="155" spans="1:37" x14ac:dyDescent="0.35">
      <c r="A155" s="291" t="s">
        <v>3261</v>
      </c>
      <c r="B155" s="291" t="s">
        <v>33</v>
      </c>
      <c r="C155" s="293">
        <v>688</v>
      </c>
      <c r="D155" s="1">
        <v>54</v>
      </c>
      <c r="E155" s="1">
        <v>8</v>
      </c>
      <c r="F155" s="1">
        <v>47</v>
      </c>
      <c r="G155" s="1">
        <v>52</v>
      </c>
      <c r="H155" s="1">
        <v>13</v>
      </c>
      <c r="I155" s="1">
        <v>36</v>
      </c>
      <c r="J155" s="1">
        <v>80</v>
      </c>
      <c r="K155" s="1">
        <v>353</v>
      </c>
      <c r="L155" s="1">
        <v>81</v>
      </c>
      <c r="M155" s="1">
        <v>106</v>
      </c>
      <c r="X155" t="str">
        <f t="shared" ref="X155" si="146">LEFT(MID(A155,FIND("(",A155)+1,LEN(A155)),FIND(")",MID(A155,FIND("(",A155)+1,LEN(A155)))-1)</f>
        <v>NON-P</v>
      </c>
      <c r="Z155" t="str">
        <f t="shared" ref="Z155" si="147">Y156</f>
        <v>Elected</v>
      </c>
    </row>
    <row r="156" spans="1:37" x14ac:dyDescent="0.35">
      <c r="A156" s="291" t="s">
        <v>0</v>
      </c>
      <c r="B156" s="291" t="s">
        <v>0</v>
      </c>
      <c r="C156" s="293">
        <v>688</v>
      </c>
      <c r="D156" s="2">
        <v>742</v>
      </c>
      <c r="E156" s="2">
        <v>750</v>
      </c>
      <c r="F156" s="2">
        <v>797</v>
      </c>
      <c r="G156" s="2">
        <v>849</v>
      </c>
      <c r="H156" s="2">
        <v>862</v>
      </c>
      <c r="I156" s="2">
        <v>898</v>
      </c>
      <c r="J156" s="2">
        <v>978</v>
      </c>
      <c r="K156" s="2">
        <v>1331</v>
      </c>
      <c r="L156" s="2">
        <v>1412</v>
      </c>
      <c r="M156" s="2">
        <v>1518</v>
      </c>
      <c r="Y156" t="str">
        <f t="shared" ref="Y156" si="148">IF(EXACT(A155,UPPER(A155)),"Elected","Excluded")</f>
        <v>Elected</v>
      </c>
    </row>
    <row r="157" spans="1:37" x14ac:dyDescent="0.35">
      <c r="A157" s="291" t="s">
        <v>1586</v>
      </c>
      <c r="B157" s="291" t="s">
        <v>33</v>
      </c>
      <c r="C157" s="293">
        <v>791</v>
      </c>
      <c r="D157" s="1">
        <v>108</v>
      </c>
      <c r="E157" s="1">
        <v>7</v>
      </c>
      <c r="F157" s="1">
        <v>16</v>
      </c>
      <c r="G157" s="1">
        <v>36</v>
      </c>
      <c r="H157" s="1">
        <v>34</v>
      </c>
      <c r="I157" s="1">
        <v>17</v>
      </c>
      <c r="J157" s="1">
        <v>61</v>
      </c>
      <c r="K157" s="1">
        <v>27</v>
      </c>
      <c r="L157" s="1">
        <v>45</v>
      </c>
      <c r="M157" s="1">
        <v>30</v>
      </c>
      <c r="X157" t="str">
        <f t="shared" ref="X157" si="149">LEFT(MID(A157,FIND("(",A157)+1,LEN(A157)),FIND(")",MID(A157,FIND("(",A157)+1,LEN(A157)))-1)</f>
        <v>FF</v>
      </c>
      <c r="Z157" t="str">
        <f t="shared" ref="Z157" si="150">Y158</f>
        <v>Excluded</v>
      </c>
    </row>
    <row r="158" spans="1:37" x14ac:dyDescent="0.35">
      <c r="A158" s="291" t="s">
        <v>0</v>
      </c>
      <c r="B158" s="291" t="s">
        <v>0</v>
      </c>
      <c r="C158" s="293">
        <v>791</v>
      </c>
      <c r="D158" s="2">
        <v>899</v>
      </c>
      <c r="E158" s="2">
        <v>906</v>
      </c>
      <c r="F158" s="2">
        <v>922</v>
      </c>
      <c r="G158" s="2">
        <v>958</v>
      </c>
      <c r="H158" s="2">
        <v>992</v>
      </c>
      <c r="I158" s="2">
        <v>1009</v>
      </c>
      <c r="J158" s="2">
        <v>1070</v>
      </c>
      <c r="K158" s="2">
        <v>1097</v>
      </c>
      <c r="L158" s="2">
        <v>1142</v>
      </c>
      <c r="M158" s="2">
        <v>1172</v>
      </c>
      <c r="Y158" t="str">
        <f t="shared" ref="Y158" si="151">IF(EXACT(A157,UPPER(A157)),"Elected","Excluded")</f>
        <v>Excluded</v>
      </c>
    </row>
    <row r="159" spans="1:37" x14ac:dyDescent="0.35">
      <c r="A159" s="291" t="s">
        <v>1587</v>
      </c>
      <c r="B159" s="291" t="s">
        <v>31</v>
      </c>
      <c r="C159" s="293">
        <v>402</v>
      </c>
      <c r="D159" s="1">
        <v>7</v>
      </c>
      <c r="E159" s="1">
        <v>13</v>
      </c>
      <c r="F159" s="1">
        <v>5</v>
      </c>
      <c r="G159" s="1">
        <v>33</v>
      </c>
      <c r="H159" s="1">
        <v>-460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X159" t="str">
        <f t="shared" ref="X159" si="152">LEFT(MID(A159,FIND("(",A159)+1,LEN(A159)),FIND(")",MID(A159,FIND("(",A159)+1,LEN(A159)))-1)</f>
        <v>FG</v>
      </c>
      <c r="Z159" t="str">
        <f>Y160</f>
        <v>Excluded</v>
      </c>
    </row>
    <row r="160" spans="1:37" x14ac:dyDescent="0.35">
      <c r="A160" s="291" t="s">
        <v>0</v>
      </c>
      <c r="B160" s="291" t="s">
        <v>0</v>
      </c>
      <c r="C160" s="293">
        <v>402</v>
      </c>
      <c r="D160" s="2">
        <v>409</v>
      </c>
      <c r="E160" s="2">
        <v>422</v>
      </c>
      <c r="F160" s="2">
        <v>427</v>
      </c>
      <c r="G160" s="2">
        <v>460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Y160" t="str">
        <f t="shared" ref="Y160" si="153">IF(EXACT(A159,UPPER(A159)),"Elected","Excluded")</f>
        <v>Excluded</v>
      </c>
    </row>
    <row r="161" spans="1:26" x14ac:dyDescent="0.35">
      <c r="A161" s="291" t="s">
        <v>1588</v>
      </c>
      <c r="B161" s="291" t="s">
        <v>33</v>
      </c>
      <c r="C161" s="293">
        <v>1828</v>
      </c>
      <c r="D161" s="1">
        <v>-369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X161" t="str">
        <f t="shared" ref="X161" si="154">LEFT(MID(A161,FIND("(",A161)+1,LEN(A161)),FIND(")",MID(A161,FIND("(",A161)+1,LEN(A161)))-1)</f>
        <v>FF</v>
      </c>
      <c r="Z161" t="str">
        <f t="shared" ref="Z161" si="155">Y162</f>
        <v>Elected</v>
      </c>
    </row>
    <row r="162" spans="1:26" x14ac:dyDescent="0.35">
      <c r="A162" s="291" t="s">
        <v>0</v>
      </c>
      <c r="B162" s="291" t="s">
        <v>0</v>
      </c>
      <c r="C162" s="293">
        <v>1828</v>
      </c>
      <c r="D162" s="2">
        <v>1459</v>
      </c>
      <c r="E162" s="2">
        <v>1459</v>
      </c>
      <c r="F162" s="2">
        <v>1459</v>
      </c>
      <c r="G162" s="2">
        <v>1459</v>
      </c>
      <c r="H162" s="2">
        <v>1459</v>
      </c>
      <c r="I162" s="2">
        <v>1459</v>
      </c>
      <c r="J162" s="2">
        <v>1459</v>
      </c>
      <c r="K162" s="2">
        <v>1459</v>
      </c>
      <c r="L162" s="2">
        <v>1459</v>
      </c>
      <c r="M162" s="2">
        <v>1459</v>
      </c>
      <c r="Y162" t="str">
        <f t="shared" ref="Y162" si="156">IF(EXACT(A161,UPPER(A161)),"Elected","Excluded")</f>
        <v>Elected</v>
      </c>
    </row>
    <row r="163" spans="1:26" x14ac:dyDescent="0.35">
      <c r="A163" s="291" t="s">
        <v>1589</v>
      </c>
      <c r="B163" s="291" t="s">
        <v>31</v>
      </c>
      <c r="C163" s="293">
        <v>821</v>
      </c>
      <c r="D163" s="1">
        <v>41</v>
      </c>
      <c r="E163" s="1">
        <v>50</v>
      </c>
      <c r="F163" s="1">
        <v>14</v>
      </c>
      <c r="G163" s="1">
        <v>31</v>
      </c>
      <c r="H163" s="1">
        <v>115</v>
      </c>
      <c r="I163" s="1">
        <v>8</v>
      </c>
      <c r="J163" s="1">
        <v>121</v>
      </c>
      <c r="K163" s="1">
        <v>11</v>
      </c>
      <c r="L163" s="1">
        <v>22</v>
      </c>
      <c r="M163" s="1">
        <v>9</v>
      </c>
      <c r="X163" t="str">
        <f t="shared" ref="X163" si="157">LEFT(MID(A163,FIND("(",A163)+1,LEN(A163)),FIND(")",MID(A163,FIND("(",A163)+1,LEN(A163)))-1)</f>
        <v>FF</v>
      </c>
      <c r="Z163" t="str">
        <f t="shared" ref="Z163" si="158">Y164</f>
        <v>Elected</v>
      </c>
    </row>
    <row r="164" spans="1:26" x14ac:dyDescent="0.35">
      <c r="A164" s="291" t="s">
        <v>0</v>
      </c>
      <c r="B164" s="291" t="s">
        <v>0</v>
      </c>
      <c r="C164" s="293">
        <v>821</v>
      </c>
      <c r="D164" s="2">
        <v>862</v>
      </c>
      <c r="E164" s="2">
        <v>912</v>
      </c>
      <c r="F164" s="2">
        <v>926</v>
      </c>
      <c r="G164" s="2">
        <v>957</v>
      </c>
      <c r="H164" s="2">
        <v>1072</v>
      </c>
      <c r="I164" s="2">
        <v>1080</v>
      </c>
      <c r="J164" s="2">
        <v>1201</v>
      </c>
      <c r="K164" s="2">
        <v>1212</v>
      </c>
      <c r="L164" s="2">
        <v>1234</v>
      </c>
      <c r="M164" s="2">
        <v>1243</v>
      </c>
      <c r="Y164" t="str">
        <f t="shared" ref="Y164" si="159">IF(EXACT(A163,UPPER(A163)),"Elected","Excluded")</f>
        <v>Elected</v>
      </c>
    </row>
    <row r="165" spans="1:26" x14ac:dyDescent="0.35">
      <c r="A165" s="291" t="s">
        <v>1590</v>
      </c>
      <c r="B165" s="291" t="s">
        <v>31</v>
      </c>
      <c r="C165" s="293">
        <v>507</v>
      </c>
      <c r="D165" s="1">
        <v>10</v>
      </c>
      <c r="E165" s="1">
        <v>86</v>
      </c>
      <c r="F165" s="1">
        <v>12</v>
      </c>
      <c r="G165" s="1">
        <v>13</v>
      </c>
      <c r="H165" s="1">
        <v>24</v>
      </c>
      <c r="I165" s="1">
        <v>216</v>
      </c>
      <c r="J165" s="1">
        <v>75</v>
      </c>
      <c r="K165" s="1">
        <v>36</v>
      </c>
      <c r="L165" s="1">
        <v>640</v>
      </c>
      <c r="M165" s="1">
        <v>-160</v>
      </c>
      <c r="X165" t="str">
        <f t="shared" ref="X165" si="160">LEFT(MID(A165,FIND("(",A165)+1,LEN(A165)),FIND(")",MID(A165,FIND("(",A165)+1,LEN(A165)))-1)</f>
        <v>SF</v>
      </c>
      <c r="Z165" t="str">
        <f t="shared" ref="Z165" si="161">Y166</f>
        <v>Elected</v>
      </c>
    </row>
    <row r="166" spans="1:26" x14ac:dyDescent="0.35">
      <c r="A166" s="291" t="s">
        <v>0</v>
      </c>
      <c r="B166" s="291" t="s">
        <v>0</v>
      </c>
      <c r="C166" s="293">
        <v>507</v>
      </c>
      <c r="D166" s="2">
        <v>517</v>
      </c>
      <c r="E166" s="2">
        <v>603</v>
      </c>
      <c r="F166" s="2">
        <v>615</v>
      </c>
      <c r="G166" s="2">
        <v>628</v>
      </c>
      <c r="H166" s="2">
        <v>652</v>
      </c>
      <c r="I166" s="2">
        <v>868</v>
      </c>
      <c r="J166" s="2">
        <v>943</v>
      </c>
      <c r="K166" s="2">
        <v>979</v>
      </c>
      <c r="L166" s="2">
        <v>1619</v>
      </c>
      <c r="M166" s="2">
        <v>1459</v>
      </c>
      <c r="Y166" t="str">
        <f t="shared" ref="Y166" si="162">IF(EXACT(A165,UPPER(A165)),"Elected","Excluded")</f>
        <v>Elected</v>
      </c>
    </row>
    <row r="167" spans="1:26" x14ac:dyDescent="0.35">
      <c r="A167" s="291" t="s">
        <v>1591</v>
      </c>
      <c r="B167" s="291" t="s">
        <v>33</v>
      </c>
      <c r="C167" s="293">
        <v>448</v>
      </c>
      <c r="D167" s="1">
        <v>29</v>
      </c>
      <c r="E167" s="1">
        <v>37</v>
      </c>
      <c r="F167" s="1">
        <v>9</v>
      </c>
      <c r="G167" s="1">
        <v>14</v>
      </c>
      <c r="H167" s="1">
        <v>7</v>
      </c>
      <c r="I167" s="1">
        <v>-544</v>
      </c>
      <c r="J167" s="1">
        <v>0</v>
      </c>
      <c r="K167" s="1">
        <v>0</v>
      </c>
      <c r="L167" s="1">
        <v>0</v>
      </c>
      <c r="M167" s="1">
        <v>0</v>
      </c>
      <c r="X167" t="str">
        <f t="shared" ref="X167" si="163">LEFT(MID(A167,FIND("(",A167)+1,LEN(A167)),FIND(")",MID(A167,FIND("(",A167)+1,LEN(A167)))-1)</f>
        <v>SF</v>
      </c>
      <c r="Z167" t="str">
        <f t="shared" ref="Z167" si="164">Y168</f>
        <v>Excluded</v>
      </c>
    </row>
    <row r="168" spans="1:26" x14ac:dyDescent="0.35">
      <c r="A168" s="291" t="s">
        <v>0</v>
      </c>
      <c r="B168" s="291" t="s">
        <v>0</v>
      </c>
      <c r="C168" s="293">
        <v>448</v>
      </c>
      <c r="D168" s="2">
        <v>477</v>
      </c>
      <c r="E168" s="2">
        <v>514</v>
      </c>
      <c r="F168" s="2">
        <v>523</v>
      </c>
      <c r="G168" s="2">
        <v>537</v>
      </c>
      <c r="H168" s="2">
        <v>544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Y168" t="str">
        <f t="shared" ref="Y168" si="165">IF(EXACT(A167,UPPER(A167)),"Elected","Excluded")</f>
        <v>Excluded</v>
      </c>
    </row>
    <row r="169" spans="1:26" x14ac:dyDescent="0.35">
      <c r="A169" s="291" t="s">
        <v>1592</v>
      </c>
      <c r="B169" s="291" t="s">
        <v>31</v>
      </c>
      <c r="C169" s="293">
        <v>584</v>
      </c>
      <c r="D169" s="1">
        <v>20</v>
      </c>
      <c r="E169" s="1">
        <v>5</v>
      </c>
      <c r="F169" s="1">
        <v>73</v>
      </c>
      <c r="G169" s="1">
        <v>15</v>
      </c>
      <c r="H169" s="1">
        <v>9</v>
      </c>
      <c r="I169" s="1">
        <v>15</v>
      </c>
      <c r="J169" s="1">
        <v>19</v>
      </c>
      <c r="K169" s="1">
        <v>-740</v>
      </c>
      <c r="L169" s="1">
        <v>0</v>
      </c>
      <c r="M169" s="1">
        <v>0</v>
      </c>
      <c r="X169" t="str">
        <f t="shared" ref="X169" si="166">LEFT(MID(A169,FIND("(",A169)+1,LEN(A169)),FIND(")",MID(A169,FIND("(",A169)+1,LEN(A169)))-1)</f>
        <v>IFP</v>
      </c>
      <c r="Z169" t="str">
        <f t="shared" ref="Z169" si="167">Y170</f>
        <v>Excluded</v>
      </c>
    </row>
    <row r="170" spans="1:26" x14ac:dyDescent="0.35">
      <c r="A170" s="291" t="s">
        <v>0</v>
      </c>
      <c r="B170" s="291" t="s">
        <v>0</v>
      </c>
      <c r="C170" s="293">
        <v>584</v>
      </c>
      <c r="D170" s="2">
        <v>604</v>
      </c>
      <c r="E170" s="2">
        <v>609</v>
      </c>
      <c r="F170" s="2">
        <v>682</v>
      </c>
      <c r="G170" s="2">
        <v>697</v>
      </c>
      <c r="H170" s="2">
        <v>706</v>
      </c>
      <c r="I170" s="2">
        <v>721</v>
      </c>
      <c r="J170" s="2">
        <v>740</v>
      </c>
      <c r="K170" s="2">
        <v>0</v>
      </c>
      <c r="L170" s="2">
        <v>0</v>
      </c>
      <c r="M170" s="2">
        <v>0</v>
      </c>
      <c r="Y170" t="str">
        <f t="shared" ref="Y170" si="168">IF(EXACT(A169,UPPER(A169)),"Elected","Excluded")</f>
        <v>Excluded</v>
      </c>
    </row>
    <row r="171" spans="1:26" x14ac:dyDescent="0.35">
      <c r="A171" s="291" t="s">
        <v>3245</v>
      </c>
      <c r="B171" s="291" t="s">
        <v>33</v>
      </c>
      <c r="C171" s="293">
        <v>473</v>
      </c>
      <c r="D171" s="1">
        <v>14</v>
      </c>
      <c r="E171" s="1">
        <v>17</v>
      </c>
      <c r="F171" s="1">
        <v>10</v>
      </c>
      <c r="G171" s="1">
        <v>60</v>
      </c>
      <c r="H171" s="1">
        <v>39</v>
      </c>
      <c r="I171" s="1">
        <v>13</v>
      </c>
      <c r="J171" s="1">
        <v>-626</v>
      </c>
      <c r="K171" s="1">
        <v>0</v>
      </c>
      <c r="L171" s="1">
        <v>0</v>
      </c>
      <c r="M171" s="1">
        <v>0</v>
      </c>
      <c r="X171" t="str">
        <f t="shared" ref="X171" si="169">LEFT(MID(A171,FIND("(",A171)+1,LEN(A171)),FIND(")",MID(A171,FIND("(",A171)+1,LEN(A171)))-1)</f>
        <v>LAB</v>
      </c>
      <c r="Z171" t="str">
        <f t="shared" ref="Z171" si="170">Y172</f>
        <v>Excluded</v>
      </c>
    </row>
    <row r="172" spans="1:26" x14ac:dyDescent="0.35">
      <c r="A172" s="291" t="s">
        <v>0</v>
      </c>
      <c r="B172" s="291" t="s">
        <v>0</v>
      </c>
      <c r="C172" s="293">
        <v>473</v>
      </c>
      <c r="D172" s="2">
        <v>487</v>
      </c>
      <c r="E172" s="2">
        <v>504</v>
      </c>
      <c r="F172" s="2">
        <v>514</v>
      </c>
      <c r="G172" s="2">
        <v>574</v>
      </c>
      <c r="H172" s="2">
        <v>613</v>
      </c>
      <c r="I172" s="2">
        <v>626</v>
      </c>
      <c r="J172" s="2">
        <v>0</v>
      </c>
      <c r="K172" s="2">
        <v>0</v>
      </c>
      <c r="L172" s="2">
        <v>0</v>
      </c>
      <c r="M172" s="2">
        <v>0</v>
      </c>
      <c r="Y172" t="str">
        <f t="shared" ref="Y172" si="171">IF(EXACT(A171,UPPER(A171)),"Elected","Excluded")</f>
        <v>Excluded</v>
      </c>
    </row>
    <row r="173" spans="1:26" x14ac:dyDescent="0.35">
      <c r="A173" s="291" t="s">
        <v>3267</v>
      </c>
      <c r="B173" s="291" t="s">
        <v>33</v>
      </c>
      <c r="C173" s="293">
        <v>229</v>
      </c>
      <c r="D173" s="1">
        <v>12</v>
      </c>
      <c r="E173" s="1">
        <v>5</v>
      </c>
      <c r="F173" s="1">
        <v>-246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X173" t="str">
        <f t="shared" ref="X173" si="172">LEFT(MID(A173,FIND("(",A173)+1,LEN(A173)),FIND(")",MID(A173,FIND("(",A173)+1,LEN(A173)))-1)</f>
        <v>ANT</v>
      </c>
      <c r="Z173" t="str">
        <f t="shared" ref="Z173" si="173">Y174</f>
        <v>Excluded</v>
      </c>
    </row>
    <row r="174" spans="1:26" x14ac:dyDescent="0.35">
      <c r="A174" s="291" t="s">
        <v>0</v>
      </c>
      <c r="B174" s="291" t="s">
        <v>0</v>
      </c>
      <c r="C174" s="293">
        <v>229</v>
      </c>
      <c r="D174" s="2">
        <v>241</v>
      </c>
      <c r="E174" s="2">
        <v>246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Y174" t="str">
        <f t="shared" ref="Y174" si="174">IF(EXACT(A173,UPPER(A173)),"Elected","Excluded")</f>
        <v>Excluded</v>
      </c>
    </row>
    <row r="175" spans="1:26" x14ac:dyDescent="0.35">
      <c r="A175" s="291" t="s">
        <v>1593</v>
      </c>
      <c r="B175" s="291" t="s">
        <v>33</v>
      </c>
      <c r="C175" s="293">
        <v>831</v>
      </c>
      <c r="D175" s="1">
        <v>31</v>
      </c>
      <c r="E175" s="1">
        <v>14</v>
      </c>
      <c r="F175" s="1">
        <v>10</v>
      </c>
      <c r="G175" s="1">
        <v>24</v>
      </c>
      <c r="H175" s="1">
        <v>174</v>
      </c>
      <c r="I175" s="1">
        <v>8</v>
      </c>
      <c r="J175" s="1">
        <v>132</v>
      </c>
      <c r="K175" s="1">
        <v>21</v>
      </c>
      <c r="L175" s="1">
        <v>15</v>
      </c>
      <c r="M175" s="1">
        <v>15</v>
      </c>
      <c r="X175" t="str">
        <f t="shared" ref="X175" si="175">LEFT(MID(A175,FIND("(",A175)+1,LEN(A175)),FIND(")",MID(A175,FIND("(",A175)+1,LEN(A175)))-1)</f>
        <v>FG</v>
      </c>
      <c r="Z175" t="str">
        <f t="shared" ref="Z175" si="176">Y176</f>
        <v>Elected</v>
      </c>
    </row>
    <row r="176" spans="1:26" x14ac:dyDescent="0.35">
      <c r="A176" s="291" t="s">
        <v>0</v>
      </c>
      <c r="B176" s="291" t="s">
        <v>0</v>
      </c>
      <c r="C176" s="293">
        <v>831</v>
      </c>
      <c r="D176" s="2">
        <v>862</v>
      </c>
      <c r="E176" s="2">
        <v>876</v>
      </c>
      <c r="F176" s="2">
        <v>886</v>
      </c>
      <c r="G176" s="2">
        <v>910</v>
      </c>
      <c r="H176" s="2">
        <v>1084</v>
      </c>
      <c r="I176" s="2">
        <v>1092</v>
      </c>
      <c r="J176" s="2">
        <v>1224</v>
      </c>
      <c r="K176" s="2">
        <v>1245</v>
      </c>
      <c r="L176" s="2">
        <v>1260</v>
      </c>
      <c r="M176" s="2">
        <v>1275</v>
      </c>
      <c r="Y176" t="str">
        <f t="shared" ref="Y176" si="177">IF(EXACT(A175,UPPER(A175)),"Elected","Excluded")</f>
        <v>Elected</v>
      </c>
    </row>
    <row r="177" spans="1:26" x14ac:dyDescent="0.35">
      <c r="A177" s="291" t="s">
        <v>1594</v>
      </c>
      <c r="B177" s="291" t="s">
        <v>33</v>
      </c>
      <c r="C177" s="293">
        <v>1723</v>
      </c>
      <c r="D177" s="1">
        <v>0</v>
      </c>
      <c r="E177" s="1">
        <v>-264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X177" t="str">
        <f t="shared" ref="X177" si="178">LEFT(MID(A177,FIND("(",A177)+1,LEN(A177)),FIND(")",MID(A177,FIND("(",A177)+1,LEN(A177)))-1)</f>
        <v>SF</v>
      </c>
      <c r="Z177" t="str">
        <f t="shared" ref="Z177" si="179">Y178</f>
        <v>Elected</v>
      </c>
    </row>
    <row r="178" spans="1:26" x14ac:dyDescent="0.35">
      <c r="A178" s="291" t="s">
        <v>0</v>
      </c>
      <c r="B178" s="291" t="s">
        <v>0</v>
      </c>
      <c r="C178" s="293">
        <v>1723</v>
      </c>
      <c r="D178" s="2">
        <v>1723</v>
      </c>
      <c r="E178" s="2">
        <v>1459</v>
      </c>
      <c r="F178" s="2">
        <v>1459</v>
      </c>
      <c r="G178" s="2">
        <v>1459</v>
      </c>
      <c r="H178" s="2">
        <v>1459</v>
      </c>
      <c r="I178" s="2">
        <v>1459</v>
      </c>
      <c r="J178" s="2">
        <v>1459</v>
      </c>
      <c r="K178" s="2">
        <v>1459</v>
      </c>
      <c r="L178" s="2">
        <v>1459</v>
      </c>
      <c r="M178" s="2">
        <v>1459</v>
      </c>
      <c r="Y178" t="str">
        <f t="shared" ref="Y178" si="180">IF(EXACT(A177,UPPER(A177)),"Elected","Excluded")</f>
        <v>Elected</v>
      </c>
    </row>
    <row r="179" spans="1:26" x14ac:dyDescent="0.35">
      <c r="A179" s="291" t="s">
        <v>47</v>
      </c>
      <c r="B179" s="291" t="s">
        <v>0</v>
      </c>
      <c r="C179" s="292">
        <v>0</v>
      </c>
      <c r="D179" s="1">
        <f>(D151+D153+D155+D157+D159+D161+D163+D165+D167+D169+D171+D173+D175+D177)*(-1)</f>
        <v>0</v>
      </c>
      <c r="E179" s="1">
        <f t="shared" ref="E179:M179" si="181">(E151+E153+E155+E157+E159+E161+E163+E165+E167+E169+E171+E173+E175+E177)*(-1)</f>
        <v>0</v>
      </c>
      <c r="F179" s="1">
        <f t="shared" si="181"/>
        <v>32</v>
      </c>
      <c r="G179" s="1">
        <f t="shared" si="181"/>
        <v>30</v>
      </c>
      <c r="H179" s="1">
        <f t="shared" si="181"/>
        <v>35</v>
      </c>
      <c r="I179" s="1">
        <f t="shared" si="181"/>
        <v>45</v>
      </c>
      <c r="J179" s="1">
        <f t="shared" si="181"/>
        <v>110</v>
      </c>
      <c r="K179" s="1">
        <f t="shared" si="181"/>
        <v>243</v>
      </c>
      <c r="L179" s="1">
        <f t="shared" si="181"/>
        <v>129</v>
      </c>
      <c r="M179" s="1">
        <f t="shared" si="181"/>
        <v>0</v>
      </c>
    </row>
    <row r="180" spans="1:26" x14ac:dyDescent="0.35">
      <c r="A180" s="291" t="s">
        <v>0</v>
      </c>
      <c r="B180" s="291" t="s">
        <v>0</v>
      </c>
      <c r="C180" s="293">
        <v>0</v>
      </c>
      <c r="D180" s="2">
        <v>0</v>
      </c>
      <c r="E180" s="2">
        <v>0</v>
      </c>
      <c r="F180" s="2">
        <v>32</v>
      </c>
      <c r="G180" s="2">
        <v>62</v>
      </c>
      <c r="H180" s="2">
        <v>97</v>
      </c>
      <c r="I180" s="2">
        <v>142</v>
      </c>
      <c r="J180" s="2">
        <v>252</v>
      </c>
      <c r="K180" s="2">
        <v>495</v>
      </c>
      <c r="L180" s="2">
        <v>624</v>
      </c>
      <c r="M180" s="2">
        <v>624</v>
      </c>
    </row>
    <row r="181" spans="1:26" x14ac:dyDescent="0.35">
      <c r="A181" t="s">
        <v>48</v>
      </c>
      <c r="B181" t="s">
        <v>0</v>
      </c>
      <c r="C181" s="2">
        <v>10209</v>
      </c>
      <c r="D181" s="2">
        <v>10209</v>
      </c>
      <c r="E181" s="2">
        <v>10209</v>
      </c>
      <c r="F181" s="2">
        <v>10209</v>
      </c>
      <c r="G181" s="2">
        <v>10209</v>
      </c>
      <c r="H181" s="2">
        <v>10209</v>
      </c>
      <c r="I181" s="2">
        <v>10209</v>
      </c>
      <c r="J181" s="2">
        <v>10209</v>
      </c>
      <c r="K181" s="2">
        <v>10209</v>
      </c>
      <c r="L181" s="2">
        <v>10209</v>
      </c>
      <c r="M181" s="2">
        <v>10209</v>
      </c>
    </row>
    <row r="185" spans="1:26" x14ac:dyDescent="0.35">
      <c r="A185" t="s">
        <v>0</v>
      </c>
      <c r="B185" t="s">
        <v>0</v>
      </c>
      <c r="C185" t="s">
        <v>0</v>
      </c>
      <c r="D185" t="s">
        <v>0</v>
      </c>
      <c r="E18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</row>
    <row r="186" spans="1:26" x14ac:dyDescent="0.35">
      <c r="A186" t="s">
        <v>0</v>
      </c>
      <c r="B186" t="s">
        <v>0</v>
      </c>
      <c r="C186" t="s">
        <v>0</v>
      </c>
      <c r="D186" t="s">
        <v>0</v>
      </c>
      <c r="E186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</row>
    <row r="187" spans="1:26" x14ac:dyDescent="0.35">
      <c r="A187" t="s">
        <v>0</v>
      </c>
      <c r="B187" t="s">
        <v>0</v>
      </c>
      <c r="C187" t="s">
        <v>0</v>
      </c>
      <c r="D187" t="s">
        <v>0</v>
      </c>
      <c r="E187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</row>
    <row r="188" spans="1:26" x14ac:dyDescent="0.35">
      <c r="A188" t="s">
        <v>0</v>
      </c>
      <c r="B188" t="s">
        <v>0</v>
      </c>
      <c r="C188" t="s">
        <v>0</v>
      </c>
      <c r="D188" t="s">
        <v>0</v>
      </c>
      <c r="E188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</row>
    <row r="189" spans="1:26" x14ac:dyDescent="0.35">
      <c r="A189" t="s">
        <v>0</v>
      </c>
      <c r="B189" t="s">
        <v>0</v>
      </c>
      <c r="C189" t="s">
        <v>0</v>
      </c>
      <c r="D189" t="s">
        <v>0</v>
      </c>
      <c r="E189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</row>
    <row r="190" spans="1:26" x14ac:dyDescent="0.35">
      <c r="A190" t="s">
        <v>0</v>
      </c>
      <c r="B190" t="s">
        <v>0</v>
      </c>
      <c r="C190" t="s">
        <v>0</v>
      </c>
      <c r="D190" t="s">
        <v>0</v>
      </c>
      <c r="E190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</row>
    <row r="191" spans="1:26" x14ac:dyDescent="0.35">
      <c r="A191" t="s">
        <v>0</v>
      </c>
      <c r="B191" t="s">
        <v>0</v>
      </c>
      <c r="C191" t="s">
        <v>0</v>
      </c>
      <c r="D191" t="s">
        <v>0</v>
      </c>
      <c r="E191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</row>
    <row r="192" spans="1:26" x14ac:dyDescent="0.35">
      <c r="A192" s="291" t="s">
        <v>59</v>
      </c>
      <c r="B192" s="291" t="s">
        <v>2</v>
      </c>
      <c r="C192" s="291" t="s">
        <v>3</v>
      </c>
      <c r="D192" t="s">
        <v>4</v>
      </c>
      <c r="E192" t="s">
        <v>5</v>
      </c>
      <c r="F192" t="s">
        <v>6</v>
      </c>
      <c r="G192" t="s">
        <v>7</v>
      </c>
      <c r="H192" t="s">
        <v>8</v>
      </c>
      <c r="I192" t="s">
        <v>9</v>
      </c>
      <c r="J192" t="s">
        <v>10</v>
      </c>
      <c r="K192" t="s">
        <v>11</v>
      </c>
      <c r="L192" t="s">
        <v>12</v>
      </c>
      <c r="M192" t="s">
        <v>13</v>
      </c>
    </row>
    <row r="193" spans="1:37" x14ac:dyDescent="0.35">
      <c r="A193" s="291" t="s">
        <v>0</v>
      </c>
      <c r="B193" s="291" t="s">
        <v>0</v>
      </c>
      <c r="C193" s="291" t="s">
        <v>17</v>
      </c>
      <c r="D193" t="s">
        <v>1595</v>
      </c>
      <c r="E193" t="s">
        <v>1596</v>
      </c>
      <c r="F193" t="s">
        <v>1597</v>
      </c>
      <c r="G193" t="s">
        <v>1598</v>
      </c>
      <c r="H193" t="s">
        <v>1599</v>
      </c>
      <c r="I193" t="s">
        <v>1600</v>
      </c>
      <c r="J193" t="s">
        <v>1601</v>
      </c>
      <c r="K193" t="s">
        <v>1602</v>
      </c>
      <c r="L193" t="s">
        <v>1603</v>
      </c>
      <c r="M193" t="s">
        <v>1604</v>
      </c>
      <c r="AB193" t="s">
        <v>2526</v>
      </c>
      <c r="AC193" t="s">
        <v>2525</v>
      </c>
      <c r="AD193" t="s">
        <v>2524</v>
      </c>
      <c r="AE193" t="s">
        <v>2523</v>
      </c>
      <c r="AF193" t="s">
        <v>759</v>
      </c>
      <c r="AG193" t="s">
        <v>2522</v>
      </c>
      <c r="AH193" t="s">
        <v>2521</v>
      </c>
      <c r="AI193" t="s">
        <v>2520</v>
      </c>
      <c r="AJ193" t="s">
        <v>2519</v>
      </c>
      <c r="AK193" t="s">
        <v>2518</v>
      </c>
    </row>
    <row r="194" spans="1:37" x14ac:dyDescent="0.35">
      <c r="A194" s="291" t="s">
        <v>3262</v>
      </c>
      <c r="B194" s="291" t="s">
        <v>31</v>
      </c>
      <c r="C194" s="293">
        <v>383</v>
      </c>
      <c r="D194" s="1">
        <v>30</v>
      </c>
      <c r="E194" s="1">
        <v>35</v>
      </c>
      <c r="F194" s="1">
        <v>69</v>
      </c>
      <c r="G194" s="1">
        <v>-517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X194" t="str">
        <f>LEFT(MID(A194,FIND("(",A194)+1,LEN(A194)),FIND(")",MID(A194,FIND("(",A194)+1,LEN(A194)))-1)</f>
        <v>NON-P</v>
      </c>
      <c r="Z194" t="str">
        <f>Y195</f>
        <v>Excluded</v>
      </c>
      <c r="AB194">
        <v>7</v>
      </c>
      <c r="AC194" s="238">
        <v>25691</v>
      </c>
      <c r="AD194" s="238">
        <f>AH194+AF194</f>
        <v>12324</v>
      </c>
      <c r="AE194" s="227">
        <f>SUM(AD194/AC194*100)</f>
        <v>47.970106262893623</v>
      </c>
      <c r="AF194">
        <v>225</v>
      </c>
      <c r="AG194" s="227">
        <f>SUM(AF194/AC194*100)</f>
        <v>0.87579307928846684</v>
      </c>
      <c r="AH194" s="238">
        <v>12099</v>
      </c>
      <c r="AI194">
        <v>15</v>
      </c>
      <c r="AJ194">
        <v>6</v>
      </c>
      <c r="AK194" s="227">
        <f>SUM(AJ194/AI194*100)</f>
        <v>40</v>
      </c>
    </row>
    <row r="195" spans="1:37" x14ac:dyDescent="0.35">
      <c r="A195" s="291" t="s">
        <v>0</v>
      </c>
      <c r="B195" s="291" t="s">
        <v>0</v>
      </c>
      <c r="C195" s="293">
        <v>383</v>
      </c>
      <c r="D195" s="2">
        <v>413</v>
      </c>
      <c r="E195" s="2">
        <v>448</v>
      </c>
      <c r="F195" s="2">
        <v>517</v>
      </c>
      <c r="G195" s="2">
        <v>0</v>
      </c>
      <c r="H195" s="2">
        <v>0</v>
      </c>
      <c r="I195" s="2">
        <v>0</v>
      </c>
      <c r="J195" s="2">
        <v>0</v>
      </c>
      <c r="K195" s="2">
        <v>0</v>
      </c>
      <c r="L195" s="2">
        <v>0</v>
      </c>
      <c r="M195" s="2">
        <v>0</v>
      </c>
      <c r="Y195" t="str">
        <f>IF(EXACT(A194,UPPER(A194)),"Elected","Excluded")</f>
        <v>Excluded</v>
      </c>
    </row>
    <row r="196" spans="1:37" x14ac:dyDescent="0.35">
      <c r="A196" s="291" t="s">
        <v>3240</v>
      </c>
      <c r="B196" s="291" t="s">
        <v>31</v>
      </c>
      <c r="C196" s="293">
        <v>790</v>
      </c>
      <c r="D196" s="1">
        <v>83</v>
      </c>
      <c r="E196" s="1">
        <v>19</v>
      </c>
      <c r="F196" s="1">
        <v>52</v>
      </c>
      <c r="G196" s="1">
        <v>112</v>
      </c>
      <c r="H196" s="1">
        <v>10</v>
      </c>
      <c r="I196" s="1">
        <v>16</v>
      </c>
      <c r="J196" s="1">
        <v>120</v>
      </c>
      <c r="K196" s="1">
        <v>44</v>
      </c>
      <c r="L196" s="1">
        <v>4</v>
      </c>
      <c r="M196" s="1">
        <v>24</v>
      </c>
      <c r="X196" t="str">
        <f t="shared" ref="X196" si="182">LEFT(MID(A196,FIND("(",A196)+1,LEN(A196)),FIND(")",MID(A196,FIND("(",A196)+1,LEN(A196)))-1)</f>
        <v>GRN</v>
      </c>
      <c r="Z196" t="str">
        <f>Y197</f>
        <v>Elected</v>
      </c>
      <c r="AC196" t="s">
        <v>3692</v>
      </c>
      <c r="AD196" t="s">
        <v>3693</v>
      </c>
    </row>
    <row r="197" spans="1:37" x14ac:dyDescent="0.35">
      <c r="A197" s="291" t="s">
        <v>0</v>
      </c>
      <c r="B197" s="291" t="s">
        <v>0</v>
      </c>
      <c r="C197" s="293">
        <v>790</v>
      </c>
      <c r="D197" s="2">
        <v>873</v>
      </c>
      <c r="E197" s="2">
        <v>892</v>
      </c>
      <c r="F197" s="2">
        <v>944</v>
      </c>
      <c r="G197" s="2">
        <v>1056</v>
      </c>
      <c r="H197" s="2">
        <v>1066</v>
      </c>
      <c r="I197" s="2">
        <v>1082</v>
      </c>
      <c r="J197" s="2">
        <v>1202</v>
      </c>
      <c r="K197" s="2">
        <v>1246</v>
      </c>
      <c r="L197" s="2">
        <v>1250</v>
      </c>
      <c r="M197" s="2">
        <v>1274</v>
      </c>
      <c r="Y197" t="str">
        <f t="shared" ref="Y197" si="183">IF(EXACT(A196,UPPER(A196)),"Elected","Excluded")</f>
        <v>Elected</v>
      </c>
      <c r="AC197">
        <v>5</v>
      </c>
      <c r="AD197">
        <v>5</v>
      </c>
    </row>
    <row r="198" spans="1:37" x14ac:dyDescent="0.35">
      <c r="A198" s="291" t="s">
        <v>1605</v>
      </c>
      <c r="B198" s="291" t="s">
        <v>31</v>
      </c>
      <c r="C198" s="293">
        <v>1161</v>
      </c>
      <c r="D198" s="1">
        <v>95</v>
      </c>
      <c r="E198" s="1">
        <v>34</v>
      </c>
      <c r="F198" s="1">
        <v>15</v>
      </c>
      <c r="G198" s="1">
        <v>63</v>
      </c>
      <c r="H198" s="1">
        <v>13</v>
      </c>
      <c r="I198" s="1">
        <v>22</v>
      </c>
      <c r="J198" s="1">
        <v>169</v>
      </c>
      <c r="K198" s="1">
        <v>0</v>
      </c>
      <c r="L198" s="1">
        <v>0</v>
      </c>
      <c r="M198" s="1">
        <v>0</v>
      </c>
      <c r="X198" t="str">
        <f t="shared" ref="X198" si="184">LEFT(MID(A198,FIND("(",A198)+1,LEN(A198)),FIND(")",MID(A198,FIND("(",A198)+1,LEN(A198)))-1)</f>
        <v>FF</v>
      </c>
      <c r="Z198" t="str">
        <f t="shared" ref="Z198" si="185">Y199</f>
        <v>Elected</v>
      </c>
    </row>
    <row r="199" spans="1:37" x14ac:dyDescent="0.35">
      <c r="A199" s="291" t="s">
        <v>0</v>
      </c>
      <c r="B199" s="291" t="s">
        <v>0</v>
      </c>
      <c r="C199" s="293">
        <v>1161</v>
      </c>
      <c r="D199" s="2">
        <v>1256</v>
      </c>
      <c r="E199" s="2">
        <v>1290</v>
      </c>
      <c r="F199" s="2">
        <v>1305</v>
      </c>
      <c r="G199" s="2">
        <v>1368</v>
      </c>
      <c r="H199" s="2">
        <v>1381</v>
      </c>
      <c r="I199" s="2">
        <v>1403</v>
      </c>
      <c r="J199" s="2">
        <v>1572</v>
      </c>
      <c r="K199" s="2">
        <v>1572</v>
      </c>
      <c r="L199" s="2">
        <v>1572</v>
      </c>
      <c r="M199" s="2">
        <v>1572</v>
      </c>
      <c r="Y199" t="str">
        <f t="shared" ref="Y199" si="186">IF(EXACT(A198,UPPER(A198)),"Elected","Excluded")</f>
        <v>Elected</v>
      </c>
    </row>
    <row r="200" spans="1:37" x14ac:dyDescent="0.35">
      <c r="A200" s="291" t="s">
        <v>1606</v>
      </c>
      <c r="B200" s="291" t="s">
        <v>33</v>
      </c>
      <c r="C200" s="293">
        <v>628</v>
      </c>
      <c r="D200" s="1">
        <v>42</v>
      </c>
      <c r="E200" s="1">
        <v>28</v>
      </c>
      <c r="F200" s="1">
        <v>4</v>
      </c>
      <c r="G200" s="1">
        <v>33</v>
      </c>
      <c r="H200" s="1">
        <v>3</v>
      </c>
      <c r="I200" s="1">
        <v>9</v>
      </c>
      <c r="J200" s="1">
        <v>-747</v>
      </c>
      <c r="K200" s="1">
        <v>0</v>
      </c>
      <c r="L200" s="1">
        <v>0</v>
      </c>
      <c r="M200" s="1">
        <v>0</v>
      </c>
      <c r="X200" t="str">
        <f t="shared" ref="X200" si="187">LEFT(MID(A200,FIND("(",A200)+1,LEN(A200)),FIND(")",MID(A200,FIND("(",A200)+1,LEN(A200)))-1)</f>
        <v>FG</v>
      </c>
      <c r="Z200" t="str">
        <f t="shared" ref="Z200" si="188">Y201</f>
        <v>Excluded</v>
      </c>
    </row>
    <row r="201" spans="1:37" x14ac:dyDescent="0.35">
      <c r="A201" s="291" t="s">
        <v>0</v>
      </c>
      <c r="B201" s="291" t="s">
        <v>0</v>
      </c>
      <c r="C201" s="293">
        <v>628</v>
      </c>
      <c r="D201" s="2">
        <v>670</v>
      </c>
      <c r="E201" s="2">
        <v>698</v>
      </c>
      <c r="F201" s="2">
        <v>702</v>
      </c>
      <c r="G201" s="2">
        <v>735</v>
      </c>
      <c r="H201" s="2">
        <v>738</v>
      </c>
      <c r="I201" s="2">
        <v>747</v>
      </c>
      <c r="J201" s="2">
        <v>0</v>
      </c>
      <c r="K201" s="2">
        <v>0</v>
      </c>
      <c r="L201" s="2">
        <v>0</v>
      </c>
      <c r="M201" s="2">
        <v>0</v>
      </c>
      <c r="Y201" t="str">
        <f t="shared" ref="Y201" si="189">IF(EXACT(A200,UPPER(A200)),"Elected","Excluded")</f>
        <v>Excluded</v>
      </c>
    </row>
    <row r="202" spans="1:37" x14ac:dyDescent="0.35">
      <c r="A202" s="291" t="s">
        <v>1607</v>
      </c>
      <c r="B202" s="291" t="s">
        <v>33</v>
      </c>
      <c r="C202" s="293">
        <v>344</v>
      </c>
      <c r="D202" s="1">
        <v>24</v>
      </c>
      <c r="E202" s="1">
        <v>26</v>
      </c>
      <c r="F202" s="1">
        <v>-394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X202" t="str">
        <f t="shared" ref="X202" si="190">LEFT(MID(A202,FIND("(",A202)+1,LEN(A202)),FIND(")",MID(A202,FIND("(",A202)+1,LEN(A202)))-1)</f>
        <v>PBP</v>
      </c>
      <c r="Z202" t="str">
        <f>Y203</f>
        <v>Excluded</v>
      </c>
    </row>
    <row r="203" spans="1:37" x14ac:dyDescent="0.35">
      <c r="A203" s="291" t="s">
        <v>0</v>
      </c>
      <c r="B203" s="291" t="s">
        <v>0</v>
      </c>
      <c r="C203" s="293">
        <v>344</v>
      </c>
      <c r="D203" s="2">
        <v>368</v>
      </c>
      <c r="E203" s="2">
        <v>394</v>
      </c>
      <c r="F203" s="2">
        <v>0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Y203" t="str">
        <f t="shared" ref="Y203" si="191">IF(EXACT(A202,UPPER(A202)),"Elected","Excluded")</f>
        <v>Excluded</v>
      </c>
    </row>
    <row r="204" spans="1:37" x14ac:dyDescent="0.35">
      <c r="A204" s="291" t="s">
        <v>3246</v>
      </c>
      <c r="B204" s="291" t="s">
        <v>33</v>
      </c>
      <c r="C204" s="293">
        <v>508</v>
      </c>
      <c r="D204" s="1">
        <v>47</v>
      </c>
      <c r="E204" s="1">
        <v>21</v>
      </c>
      <c r="F204" s="1">
        <v>44</v>
      </c>
      <c r="G204" s="1">
        <v>50</v>
      </c>
      <c r="H204" s="1">
        <v>296</v>
      </c>
      <c r="I204" s="1">
        <v>28</v>
      </c>
      <c r="J204" s="1">
        <v>47</v>
      </c>
      <c r="K204" s="1">
        <v>35</v>
      </c>
      <c r="L204" s="1">
        <v>4</v>
      </c>
      <c r="M204" s="1">
        <v>34</v>
      </c>
      <c r="X204" t="str">
        <f t="shared" ref="X204" si="192">LEFT(MID(A204,FIND("(",A204)+1,LEN(A204)),FIND(")",MID(A204,FIND("(",A204)+1,LEN(A204)))-1)</f>
        <v>INDI</v>
      </c>
      <c r="Z204" t="str">
        <f t="shared" ref="Z204" si="193">Y205</f>
        <v>Excluded</v>
      </c>
    </row>
    <row r="205" spans="1:37" x14ac:dyDescent="0.35">
      <c r="A205" s="291" t="s">
        <v>0</v>
      </c>
      <c r="B205" s="291" t="s">
        <v>0</v>
      </c>
      <c r="C205" s="293">
        <v>508</v>
      </c>
      <c r="D205" s="2">
        <v>555</v>
      </c>
      <c r="E205" s="2">
        <v>576</v>
      </c>
      <c r="F205" s="2">
        <v>620</v>
      </c>
      <c r="G205" s="2">
        <v>670</v>
      </c>
      <c r="H205" s="2">
        <v>966</v>
      </c>
      <c r="I205" s="2">
        <v>994</v>
      </c>
      <c r="J205" s="2">
        <v>1041</v>
      </c>
      <c r="K205" s="2">
        <v>1076</v>
      </c>
      <c r="L205" s="2">
        <v>1080</v>
      </c>
      <c r="M205" s="2">
        <v>1114</v>
      </c>
      <c r="Y205" t="str">
        <f t="shared" ref="Y205" si="194">IF(EXACT(A204,UPPER(A204)),"Elected","Excluded")</f>
        <v>Excluded</v>
      </c>
    </row>
    <row r="206" spans="1:37" x14ac:dyDescent="0.35">
      <c r="A206" s="291" t="s">
        <v>3263</v>
      </c>
      <c r="B206" s="291" t="s">
        <v>33</v>
      </c>
      <c r="C206" s="293">
        <v>306</v>
      </c>
      <c r="D206" s="1">
        <v>37</v>
      </c>
      <c r="E206" s="1">
        <v>-343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X206" t="str">
        <f t="shared" ref="X206" si="195">LEFT(MID(A206,FIND("(",A206)+1,LEN(A206)),FIND(")",MID(A206,FIND("(",A206)+1,LEN(A206)))-1)</f>
        <v>NON-P</v>
      </c>
      <c r="Z206" t="str">
        <f t="shared" ref="Z206" si="196">Y207</f>
        <v>Excluded</v>
      </c>
    </row>
    <row r="207" spans="1:37" x14ac:dyDescent="0.35">
      <c r="A207" s="291" t="s">
        <v>0</v>
      </c>
      <c r="B207" s="291" t="s">
        <v>0</v>
      </c>
      <c r="C207" s="293">
        <v>306</v>
      </c>
      <c r="D207" s="2">
        <v>343</v>
      </c>
      <c r="E207" s="2">
        <v>0</v>
      </c>
      <c r="F207" s="2">
        <v>0</v>
      </c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Y207" t="str">
        <f t="shared" ref="Y207" si="197">IF(EXACT(A206,UPPER(A206)),"Elected","Excluded")</f>
        <v>Excluded</v>
      </c>
    </row>
    <row r="208" spans="1:37" x14ac:dyDescent="0.35">
      <c r="A208" s="291" t="s">
        <v>1608</v>
      </c>
      <c r="B208" s="291" t="s">
        <v>31</v>
      </c>
      <c r="C208" s="293">
        <v>712</v>
      </c>
      <c r="D208" s="1">
        <v>22</v>
      </c>
      <c r="E208" s="1">
        <v>26</v>
      </c>
      <c r="F208" s="1">
        <v>63</v>
      </c>
      <c r="G208" s="1">
        <v>70</v>
      </c>
      <c r="H208" s="1">
        <v>11</v>
      </c>
      <c r="I208" s="1">
        <v>218</v>
      </c>
      <c r="J208" s="1">
        <v>41</v>
      </c>
      <c r="K208" s="1">
        <v>318</v>
      </c>
      <c r="L208" s="1">
        <v>171</v>
      </c>
      <c r="M208" s="1">
        <v>-139</v>
      </c>
      <c r="X208" t="str">
        <f t="shared" ref="X208" si="198">LEFT(MID(A208,FIND("(",A208)+1,LEN(A208)),FIND(")",MID(A208,FIND("(",A208)+1,LEN(A208)))-1)</f>
        <v>SF</v>
      </c>
      <c r="Z208" t="str">
        <f t="shared" ref="Z208" si="199">Y209</f>
        <v>Elected</v>
      </c>
    </row>
    <row r="209" spans="1:26" x14ac:dyDescent="0.35">
      <c r="A209" s="291" t="s">
        <v>0</v>
      </c>
      <c r="B209" s="291" t="s">
        <v>0</v>
      </c>
      <c r="C209" s="293">
        <v>712</v>
      </c>
      <c r="D209" s="2">
        <v>734</v>
      </c>
      <c r="E209" s="2">
        <v>760</v>
      </c>
      <c r="F209" s="2">
        <v>823</v>
      </c>
      <c r="G209" s="2">
        <v>893</v>
      </c>
      <c r="H209" s="2">
        <v>904</v>
      </c>
      <c r="I209" s="2">
        <v>1122</v>
      </c>
      <c r="J209" s="2">
        <v>1163</v>
      </c>
      <c r="K209" s="2">
        <v>1481</v>
      </c>
      <c r="L209" s="2">
        <v>1652</v>
      </c>
      <c r="M209" s="2">
        <v>1513</v>
      </c>
      <c r="Y209" t="str">
        <f t="shared" ref="Y209" si="200">IF(EXACT(A208,UPPER(A208)),"Elected","Excluded")</f>
        <v>Elected</v>
      </c>
    </row>
    <row r="210" spans="1:26" x14ac:dyDescent="0.35">
      <c r="A210" s="291" t="s">
        <v>1609</v>
      </c>
      <c r="B210" s="291" t="s">
        <v>33</v>
      </c>
      <c r="C210" s="293">
        <v>1055</v>
      </c>
      <c r="D210" s="1">
        <v>54</v>
      </c>
      <c r="E210" s="1">
        <v>19</v>
      </c>
      <c r="F210" s="1">
        <v>3</v>
      </c>
      <c r="G210" s="1">
        <v>11</v>
      </c>
      <c r="H210" s="1">
        <v>13</v>
      </c>
      <c r="I210" s="1">
        <v>13</v>
      </c>
      <c r="J210" s="1">
        <v>160</v>
      </c>
      <c r="K210" s="1">
        <v>10</v>
      </c>
      <c r="L210" s="1">
        <v>3</v>
      </c>
      <c r="M210" s="1">
        <v>9</v>
      </c>
      <c r="X210" t="str">
        <f t="shared" ref="X210" si="201">LEFT(MID(A210,FIND("(",A210)+1,LEN(A210)),FIND(")",MID(A210,FIND("(",A210)+1,LEN(A210)))-1)</f>
        <v>FF</v>
      </c>
      <c r="Z210" t="str">
        <f t="shared" ref="Z210" si="202">Y211</f>
        <v>Elected</v>
      </c>
    </row>
    <row r="211" spans="1:26" x14ac:dyDescent="0.35">
      <c r="A211" s="291" t="s">
        <v>0</v>
      </c>
      <c r="B211" s="291" t="s">
        <v>0</v>
      </c>
      <c r="C211" s="293">
        <v>1055</v>
      </c>
      <c r="D211" s="2">
        <v>1109</v>
      </c>
      <c r="E211" s="2">
        <v>1128</v>
      </c>
      <c r="F211" s="2">
        <v>1131</v>
      </c>
      <c r="G211" s="2">
        <v>1142</v>
      </c>
      <c r="H211" s="2">
        <v>1155</v>
      </c>
      <c r="I211" s="2">
        <v>1168</v>
      </c>
      <c r="J211" s="2">
        <v>1328</v>
      </c>
      <c r="K211" s="2">
        <v>1338</v>
      </c>
      <c r="L211" s="2">
        <v>1341</v>
      </c>
      <c r="M211" s="2">
        <v>1350</v>
      </c>
      <c r="Y211" t="str">
        <f t="shared" ref="Y211" si="203">IF(EXACT(A210,UPPER(A210)),"Elected","Excluded")</f>
        <v>Elected</v>
      </c>
    </row>
    <row r="212" spans="1:26" x14ac:dyDescent="0.35">
      <c r="A212" s="291" t="s">
        <v>1610</v>
      </c>
      <c r="B212" s="291" t="s">
        <v>33</v>
      </c>
      <c r="C212" s="293">
        <v>976</v>
      </c>
      <c r="D212" s="1">
        <v>33</v>
      </c>
      <c r="E212" s="1">
        <v>16</v>
      </c>
      <c r="F212" s="1">
        <v>28</v>
      </c>
      <c r="G212" s="1">
        <v>24</v>
      </c>
      <c r="H212" s="1">
        <v>34</v>
      </c>
      <c r="I212" s="1">
        <v>174</v>
      </c>
      <c r="J212" s="1">
        <v>27</v>
      </c>
      <c r="K212" s="1">
        <v>383</v>
      </c>
      <c r="L212" s="1">
        <v>-182</v>
      </c>
      <c r="M212" s="1">
        <v>0</v>
      </c>
      <c r="X212" t="str">
        <f t="shared" ref="X212" si="204">LEFT(MID(A212,FIND("(",A212)+1,LEN(A212)),FIND(")",MID(A212,FIND("(",A212)+1,LEN(A212)))-1)</f>
        <v>SF</v>
      </c>
      <c r="Z212" t="str">
        <f t="shared" ref="Z212" si="205">Y213</f>
        <v>Elected</v>
      </c>
    </row>
    <row r="213" spans="1:26" x14ac:dyDescent="0.35">
      <c r="A213" s="291" t="s">
        <v>0</v>
      </c>
      <c r="B213" s="291" t="s">
        <v>0</v>
      </c>
      <c r="C213" s="293">
        <v>976</v>
      </c>
      <c r="D213" s="2">
        <v>1009</v>
      </c>
      <c r="E213" s="2">
        <v>1025</v>
      </c>
      <c r="F213" s="2">
        <v>1053</v>
      </c>
      <c r="G213" s="2">
        <v>1077</v>
      </c>
      <c r="H213" s="2">
        <v>1111</v>
      </c>
      <c r="I213" s="2">
        <v>1285</v>
      </c>
      <c r="J213" s="2">
        <v>1312</v>
      </c>
      <c r="K213" s="2">
        <v>1695</v>
      </c>
      <c r="L213" s="2">
        <v>1513</v>
      </c>
      <c r="M213" s="2">
        <v>1513</v>
      </c>
      <c r="Y213" t="str">
        <f t="shared" ref="Y213" si="206">IF(EXACT(A212,UPPER(A212)),"Elected","Excluded")</f>
        <v>Elected</v>
      </c>
    </row>
    <row r="214" spans="1:26" x14ac:dyDescent="0.35">
      <c r="A214" s="291" t="s">
        <v>1611</v>
      </c>
      <c r="B214" s="291" t="s">
        <v>33</v>
      </c>
      <c r="C214" s="293">
        <v>634</v>
      </c>
      <c r="D214" s="1">
        <v>13</v>
      </c>
      <c r="E214" s="1">
        <v>12</v>
      </c>
      <c r="F214" s="1">
        <v>7</v>
      </c>
      <c r="G214" s="1">
        <v>8</v>
      </c>
      <c r="H214" s="1">
        <v>14</v>
      </c>
      <c r="I214" s="1">
        <v>-688</v>
      </c>
      <c r="J214" s="1">
        <v>0</v>
      </c>
      <c r="K214" s="1">
        <v>0</v>
      </c>
      <c r="L214" s="1">
        <v>0</v>
      </c>
      <c r="M214" s="1">
        <v>0</v>
      </c>
      <c r="X214" t="str">
        <f t="shared" ref="X214" si="207">LEFT(MID(A214,FIND("(",A214)+1,LEN(A214)),FIND(")",MID(A214,FIND("(",A214)+1,LEN(A214)))-1)</f>
        <v>SF</v>
      </c>
      <c r="Z214" t="str">
        <f t="shared" ref="Z214" si="208">Y215</f>
        <v>Excluded</v>
      </c>
    </row>
    <row r="215" spans="1:26" x14ac:dyDescent="0.35">
      <c r="A215" s="291" t="s">
        <v>0</v>
      </c>
      <c r="B215" s="291" t="s">
        <v>0</v>
      </c>
      <c r="C215" s="293">
        <v>634</v>
      </c>
      <c r="D215" s="2">
        <v>647</v>
      </c>
      <c r="E215" s="2">
        <v>659</v>
      </c>
      <c r="F215" s="2">
        <v>666</v>
      </c>
      <c r="G215" s="2">
        <v>674</v>
      </c>
      <c r="H215" s="2">
        <v>688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Y215" t="str">
        <f t="shared" ref="Y215" si="209">IF(EXACT(A214,UPPER(A214)),"Elected","Excluded")</f>
        <v>Excluded</v>
      </c>
    </row>
    <row r="216" spans="1:26" x14ac:dyDescent="0.35">
      <c r="A216" s="291" t="s">
        <v>1612</v>
      </c>
      <c r="B216" s="291" t="s">
        <v>33</v>
      </c>
      <c r="C216" s="293">
        <v>1296</v>
      </c>
      <c r="D216" s="1">
        <v>105</v>
      </c>
      <c r="E216" s="1">
        <v>30</v>
      </c>
      <c r="F216" s="1">
        <v>10</v>
      </c>
      <c r="G216" s="1">
        <v>16</v>
      </c>
      <c r="H216" s="1">
        <v>25</v>
      </c>
      <c r="I216" s="1">
        <v>33</v>
      </c>
      <c r="J216" s="1">
        <v>0</v>
      </c>
      <c r="K216" s="1">
        <v>0</v>
      </c>
      <c r="L216" s="1">
        <v>0</v>
      </c>
      <c r="M216" s="1">
        <v>0</v>
      </c>
      <c r="X216" t="str">
        <f t="shared" ref="X216" si="210">LEFT(MID(A216,FIND("(",A216)+1,LEN(A216)),FIND(")",MID(A216,FIND("(",A216)+1,LEN(A216)))-1)</f>
        <v>FG</v>
      </c>
      <c r="Z216" t="str">
        <f t="shared" ref="Z216" si="211">Y217</f>
        <v>Elected</v>
      </c>
    </row>
    <row r="217" spans="1:26" x14ac:dyDescent="0.35">
      <c r="A217" s="291" t="s">
        <v>0</v>
      </c>
      <c r="B217" s="291" t="s">
        <v>0</v>
      </c>
      <c r="C217" s="293">
        <v>1296</v>
      </c>
      <c r="D217" s="2">
        <v>1401</v>
      </c>
      <c r="E217" s="2">
        <v>1431</v>
      </c>
      <c r="F217" s="2">
        <v>1441</v>
      </c>
      <c r="G217" s="2">
        <v>1457</v>
      </c>
      <c r="H217" s="2">
        <v>1482</v>
      </c>
      <c r="I217" s="2">
        <v>1515</v>
      </c>
      <c r="J217" s="2">
        <v>1515</v>
      </c>
      <c r="K217" s="2">
        <v>1515</v>
      </c>
      <c r="L217" s="2">
        <v>1515</v>
      </c>
      <c r="M217" s="2">
        <v>1515</v>
      </c>
      <c r="Y217" t="str">
        <f t="shared" ref="Y217" si="212">IF(EXACT(A216,UPPER(A216)),"Elected","Excluded")</f>
        <v>Elected</v>
      </c>
    </row>
    <row r="218" spans="1:26" x14ac:dyDescent="0.35">
      <c r="A218" s="291" t="s">
        <v>1613</v>
      </c>
      <c r="B218" s="291" t="s">
        <v>33</v>
      </c>
      <c r="C218" s="293">
        <v>560</v>
      </c>
      <c r="D218" s="1">
        <v>25</v>
      </c>
      <c r="E218" s="1">
        <v>14</v>
      </c>
      <c r="F218" s="1">
        <v>15</v>
      </c>
      <c r="G218" s="1">
        <v>15</v>
      </c>
      <c r="H218" s="1">
        <v>-629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X218" t="str">
        <f t="shared" ref="X218" si="213">LEFT(MID(A218,FIND("(",A218)+1,LEN(A218)),FIND(")",MID(A218,FIND("(",A218)+1,LEN(A218)))-1)</f>
        <v>IFP</v>
      </c>
      <c r="Z218" t="str">
        <f t="shared" ref="Z218" si="214">Y219</f>
        <v>Excluded</v>
      </c>
    </row>
    <row r="219" spans="1:26" x14ac:dyDescent="0.35">
      <c r="A219" s="291" t="s">
        <v>0</v>
      </c>
      <c r="B219" s="291" t="s">
        <v>0</v>
      </c>
      <c r="C219" s="293">
        <v>560</v>
      </c>
      <c r="D219" s="2">
        <v>585</v>
      </c>
      <c r="E219" s="2">
        <v>599</v>
      </c>
      <c r="F219" s="2">
        <v>614</v>
      </c>
      <c r="G219" s="2">
        <v>629</v>
      </c>
      <c r="H219" s="2">
        <v>0</v>
      </c>
      <c r="I219" s="2">
        <v>0</v>
      </c>
      <c r="J219" s="2">
        <v>0</v>
      </c>
      <c r="K219" s="2">
        <v>0</v>
      </c>
      <c r="L219" s="2">
        <v>0</v>
      </c>
      <c r="M219" s="2">
        <v>0</v>
      </c>
      <c r="Y219" t="str">
        <f t="shared" ref="Y219" si="215">IF(EXACT(A218,UPPER(A218)),"Elected","Excluded")</f>
        <v>Excluded</v>
      </c>
    </row>
    <row r="220" spans="1:26" x14ac:dyDescent="0.35">
      <c r="A220" s="291" t="s">
        <v>1614</v>
      </c>
      <c r="B220" s="291" t="s">
        <v>31</v>
      </c>
      <c r="C220" s="293">
        <v>596</v>
      </c>
      <c r="D220" s="1">
        <v>27</v>
      </c>
      <c r="E220" s="1">
        <v>11</v>
      </c>
      <c r="F220" s="1">
        <v>43</v>
      </c>
      <c r="G220" s="1">
        <v>21</v>
      </c>
      <c r="H220" s="1">
        <v>23</v>
      </c>
      <c r="I220" s="1">
        <v>133</v>
      </c>
      <c r="J220" s="1">
        <v>6</v>
      </c>
      <c r="K220" s="1">
        <v>-860</v>
      </c>
      <c r="L220" s="1">
        <v>0</v>
      </c>
      <c r="M220" s="1">
        <v>0</v>
      </c>
      <c r="X220" t="str">
        <f t="shared" ref="X220" si="216">LEFT(MID(A220,FIND("(",A220)+1,LEN(A220)),FIND(")",MID(A220,FIND("(",A220)+1,LEN(A220)))-1)</f>
        <v>SF</v>
      </c>
      <c r="Z220" t="str">
        <f t="shared" ref="Z220" si="217">Y221</f>
        <v>Excluded</v>
      </c>
    </row>
    <row r="221" spans="1:26" x14ac:dyDescent="0.35">
      <c r="A221" s="291" t="s">
        <v>0</v>
      </c>
      <c r="B221" s="291" t="s">
        <v>0</v>
      </c>
      <c r="C221" s="293">
        <v>596</v>
      </c>
      <c r="D221" s="2">
        <v>623</v>
      </c>
      <c r="E221" s="2">
        <v>634</v>
      </c>
      <c r="F221" s="2">
        <v>677</v>
      </c>
      <c r="G221" s="2">
        <v>698</v>
      </c>
      <c r="H221" s="2">
        <v>721</v>
      </c>
      <c r="I221" s="2">
        <v>854</v>
      </c>
      <c r="J221" s="2">
        <v>860</v>
      </c>
      <c r="K221" s="2">
        <v>0</v>
      </c>
      <c r="L221" s="2">
        <v>0</v>
      </c>
      <c r="M221" s="2">
        <v>0</v>
      </c>
      <c r="Y221" t="str">
        <f t="shared" ref="Y221" si="218">IF(EXACT(A220,UPPER(A220)),"Elected","Excluded")</f>
        <v>Excluded</v>
      </c>
    </row>
    <row r="222" spans="1:26" x14ac:dyDescent="0.35">
      <c r="A222" s="291" t="s">
        <v>3264</v>
      </c>
      <c r="B222" s="291" t="s">
        <v>31</v>
      </c>
      <c r="C222" s="293">
        <v>2150</v>
      </c>
      <c r="D222" s="1">
        <v>-637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X222" t="str">
        <f t="shared" ref="X222" si="219">LEFT(MID(A222,FIND("(",A222)+1,LEN(A222)),FIND(")",MID(A222,FIND("(",A222)+1,LEN(A222)))-1)</f>
        <v>NON-P</v>
      </c>
      <c r="Z222" t="str">
        <f t="shared" ref="Z222" si="220">Y223</f>
        <v>Elected</v>
      </c>
    </row>
    <row r="223" spans="1:26" x14ac:dyDescent="0.35">
      <c r="A223" s="291" t="s">
        <v>0</v>
      </c>
      <c r="B223" s="291" t="s">
        <v>0</v>
      </c>
      <c r="C223" s="293">
        <v>2150</v>
      </c>
      <c r="D223" s="2">
        <v>1513</v>
      </c>
      <c r="E223" s="2">
        <v>1513</v>
      </c>
      <c r="F223" s="2">
        <v>1513</v>
      </c>
      <c r="G223" s="2">
        <v>1513</v>
      </c>
      <c r="H223" s="2">
        <v>1513</v>
      </c>
      <c r="I223" s="2">
        <v>1513</v>
      </c>
      <c r="J223" s="2">
        <v>1513</v>
      </c>
      <c r="K223" s="2">
        <v>1513</v>
      </c>
      <c r="L223" s="2">
        <v>1513</v>
      </c>
      <c r="M223" s="2">
        <v>1513</v>
      </c>
      <c r="Y223" t="str">
        <f t="shared" ref="Y223" si="221">IF(EXACT(A222,UPPER(A222)),"Elected","Excluded")</f>
        <v>Elected</v>
      </c>
    </row>
    <row r="224" spans="1:26" x14ac:dyDescent="0.35">
      <c r="A224" s="291" t="s">
        <v>47</v>
      </c>
      <c r="B224" s="291" t="s">
        <v>0</v>
      </c>
      <c r="C224" s="292">
        <v>0</v>
      </c>
      <c r="D224" s="1">
        <f>(D194+D196+D198+D200+D202+D204+D206+D208+D210+D212+D214+D216+D218+D220+D222)*(-1)</f>
        <v>0</v>
      </c>
      <c r="E224" s="1">
        <f t="shared" ref="E224:M224" si="222">(E194+E196+E198+E200+E202+E204+E206+E208+E210+E212+E214+E216+E218+E220+E222)*(-1)</f>
        <v>52</v>
      </c>
      <c r="F224" s="1">
        <f t="shared" si="222"/>
        <v>41</v>
      </c>
      <c r="G224" s="1">
        <f t="shared" si="222"/>
        <v>94</v>
      </c>
      <c r="H224" s="1">
        <f t="shared" si="222"/>
        <v>187</v>
      </c>
      <c r="I224" s="1">
        <f t="shared" si="222"/>
        <v>42</v>
      </c>
      <c r="J224" s="1">
        <f t="shared" si="222"/>
        <v>177</v>
      </c>
      <c r="K224" s="1">
        <f t="shared" si="222"/>
        <v>70</v>
      </c>
      <c r="L224" s="1">
        <f t="shared" si="222"/>
        <v>0</v>
      </c>
      <c r="M224" s="1">
        <f t="shared" si="222"/>
        <v>72</v>
      </c>
    </row>
    <row r="225" spans="1:37" x14ac:dyDescent="0.35">
      <c r="A225" s="291" t="s">
        <v>0</v>
      </c>
      <c r="B225" s="291" t="s">
        <v>0</v>
      </c>
      <c r="C225" s="293">
        <v>0</v>
      </c>
      <c r="D225" s="2">
        <v>0</v>
      </c>
      <c r="E225" s="2">
        <v>52</v>
      </c>
      <c r="F225" s="2">
        <v>93</v>
      </c>
      <c r="G225" s="2">
        <v>187</v>
      </c>
      <c r="H225" s="2">
        <v>374</v>
      </c>
      <c r="I225" s="2">
        <v>416</v>
      </c>
      <c r="J225" s="2">
        <v>593</v>
      </c>
      <c r="K225" s="2">
        <v>663</v>
      </c>
      <c r="L225" s="2">
        <v>663</v>
      </c>
      <c r="M225" s="2">
        <v>735</v>
      </c>
    </row>
    <row r="226" spans="1:37" x14ac:dyDescent="0.35">
      <c r="A226" t="s">
        <v>48</v>
      </c>
      <c r="B226" t="s">
        <v>0</v>
      </c>
      <c r="C226" s="2">
        <v>12099</v>
      </c>
      <c r="D226" s="2">
        <v>12099</v>
      </c>
      <c r="E226" s="2">
        <v>12099</v>
      </c>
      <c r="F226" s="2">
        <v>12099</v>
      </c>
      <c r="G226" s="2">
        <v>12099</v>
      </c>
      <c r="H226" s="2">
        <v>12099</v>
      </c>
      <c r="I226" s="2">
        <v>12099</v>
      </c>
      <c r="J226" s="2">
        <v>12099</v>
      </c>
      <c r="K226" s="2">
        <v>12099</v>
      </c>
      <c r="L226" s="2">
        <v>12099</v>
      </c>
      <c r="M226" s="2">
        <v>12099</v>
      </c>
    </row>
    <row r="230" spans="1:37" x14ac:dyDescent="0.35">
      <c r="A230" s="2"/>
      <c r="B230" s="2"/>
      <c r="C230" s="2"/>
      <c r="D230" s="2"/>
      <c r="E230" s="2"/>
      <c r="F230" s="2"/>
      <c r="G230" s="2"/>
      <c r="H230" s="240" t="s">
        <v>2648</v>
      </c>
      <c r="I230" s="2"/>
      <c r="J230" s="2"/>
      <c r="K230" s="2"/>
      <c r="L230" s="240" t="s">
        <v>2649</v>
      </c>
      <c r="AB230" t="s">
        <v>2526</v>
      </c>
      <c r="AC230" t="s">
        <v>2525</v>
      </c>
      <c r="AD230" t="s">
        <v>2524</v>
      </c>
      <c r="AE230" t="s">
        <v>2523</v>
      </c>
      <c r="AF230" t="s">
        <v>759</v>
      </c>
      <c r="AG230" t="s">
        <v>2522</v>
      </c>
      <c r="AH230" t="s">
        <v>2521</v>
      </c>
      <c r="AI230" t="s">
        <v>2520</v>
      </c>
      <c r="AJ230" t="s">
        <v>2519</v>
      </c>
      <c r="AK230" t="s">
        <v>2518</v>
      </c>
    </row>
    <row r="231" spans="1:37" x14ac:dyDescent="0.35">
      <c r="D231" s="241" t="s">
        <v>2529</v>
      </c>
      <c r="E231" s="241" t="s">
        <v>2650</v>
      </c>
      <c r="F231" s="241" t="s">
        <v>2651</v>
      </c>
      <c r="G231" s="241" t="s">
        <v>2650</v>
      </c>
      <c r="H231" s="241" t="s">
        <v>2652</v>
      </c>
      <c r="I231" s="241" t="s">
        <v>2653</v>
      </c>
      <c r="J231" s="241" t="s">
        <v>2649</v>
      </c>
      <c r="K231" s="241" t="s">
        <v>2654</v>
      </c>
      <c r="L231" s="241" t="s">
        <v>2652</v>
      </c>
      <c r="AB231">
        <f>AB194+AB151+AB96+AB57+AB10</f>
        <v>29</v>
      </c>
      <c r="AC231">
        <f>AC194+AC151+AC96+AC57+AC10</f>
        <v>99520</v>
      </c>
      <c r="AD231" s="238">
        <f>AH231+AF231</f>
        <v>48539</v>
      </c>
      <c r="AE231" s="227">
        <f>SUM(AD231/AC231*100)</f>
        <v>48.77311093247588</v>
      </c>
      <c r="AF231">
        <f>AF194+AF151+AF96+AF57+AF10</f>
        <v>958</v>
      </c>
      <c r="AG231" s="227">
        <f>SUM(AF231/AC231*100)</f>
        <v>0.96262057877813512</v>
      </c>
      <c r="AH231">
        <f>AH194+AH151+AH96+AH57+AH10</f>
        <v>47581</v>
      </c>
      <c r="AI231">
        <f>AI194+AI151+AI96+AI57+AI10</f>
        <v>77</v>
      </c>
      <c r="AJ231">
        <f>AJ194+AJ151+AJ96+AJ57+AJ10</f>
        <v>30</v>
      </c>
      <c r="AK231" s="227">
        <f>SUM(AJ231/AI231*100)</f>
        <v>38.961038961038966</v>
      </c>
    </row>
    <row r="232" spans="1:37" x14ac:dyDescent="0.35">
      <c r="D232" s="241" t="s">
        <v>2655</v>
      </c>
      <c r="E232" s="241" t="s">
        <v>2655</v>
      </c>
      <c r="F232" s="241" t="s">
        <v>2652</v>
      </c>
      <c r="G232" s="241" t="s">
        <v>2656</v>
      </c>
      <c r="H232" s="241" t="s">
        <v>2656</v>
      </c>
      <c r="I232" s="241" t="s">
        <v>2655</v>
      </c>
      <c r="J232" s="241" t="s">
        <v>2652</v>
      </c>
      <c r="K232" s="241" t="s">
        <v>2656</v>
      </c>
      <c r="L232" s="241" t="s">
        <v>2656</v>
      </c>
    </row>
    <row r="233" spans="1:37" x14ac:dyDescent="0.35">
      <c r="A233" s="238">
        <f>SUMIFS($C$10:$C$505, $X$10:$X$505, B233)</f>
        <v>8072</v>
      </c>
      <c r="B233" t="s">
        <v>2657</v>
      </c>
      <c r="C233" t="s">
        <v>2535</v>
      </c>
      <c r="D233" s="242">
        <f>E233+I233</f>
        <v>8</v>
      </c>
      <c r="E233" s="238">
        <f>COUNTIFS($X$10:$X$505, B233,$B$10:$B$505,"F")</f>
        <v>2</v>
      </c>
      <c r="F233" s="243">
        <f t="shared" ref="F233:F259" si="223">IFERROR(E233/D233,0)</f>
        <v>0.25</v>
      </c>
      <c r="G233">
        <f>COUNTIFS($X$10:$X$505, B233,$B$10:$B$505,"F",$Z$10:$Z$505,"Elected")</f>
        <v>2</v>
      </c>
      <c r="H233" s="244">
        <f>IFERROR(G233/D233,0)</f>
        <v>0.25</v>
      </c>
      <c r="I233" s="245">
        <f>COUNTIFS($X$10:$X$505, B233,$B$10:$B$505,"M")</f>
        <v>6</v>
      </c>
      <c r="J233" s="243">
        <f>IFERROR(I233/D233,0)</f>
        <v>0.75</v>
      </c>
      <c r="K233">
        <f>COUNTIFS($X$10:$X$505, B233,$B$10:$B$505,"M",$Z$10:$Z$505,"Elected")</f>
        <v>4</v>
      </c>
      <c r="L233" s="243">
        <f>IFERROR(K233/D233,0)</f>
        <v>0.5</v>
      </c>
      <c r="AC233" t="s">
        <v>3692</v>
      </c>
      <c r="AD233" t="s">
        <v>3693</v>
      </c>
    </row>
    <row r="234" spans="1:37" x14ac:dyDescent="0.35">
      <c r="A234" s="238">
        <f t="shared" ref="A234:A259" si="224">SUMIFS($C$10:$C$505, $X$10:$X$505, B234)</f>
        <v>8665</v>
      </c>
      <c r="B234" t="s">
        <v>2658</v>
      </c>
      <c r="C234" t="s">
        <v>2534</v>
      </c>
      <c r="D234" s="242">
        <f t="shared" ref="D234:D259" si="225">E234+I234</f>
        <v>11</v>
      </c>
      <c r="E234" s="238">
        <f t="shared" ref="E234:E259" si="226">COUNTIFS($X$10:$X$505, B234,$B$10:$B$505,"F")</f>
        <v>8</v>
      </c>
      <c r="F234" s="243">
        <f t="shared" si="223"/>
        <v>0.72727272727272729</v>
      </c>
      <c r="G234">
        <f t="shared" ref="G234:G259" si="227">COUNTIFS($X$10:$X$283, B234,$B$10:$B$283,"F",$Z$10:$Z$283,"Elected")</f>
        <v>4</v>
      </c>
      <c r="H234" s="244">
        <f t="shared" ref="H234:H259" si="228">IFERROR(G234/D234,0)</f>
        <v>0.36363636363636365</v>
      </c>
      <c r="I234" s="245">
        <f t="shared" ref="I234:I259" si="229">COUNTIFS($X$10:$X$505, B234,$B$10:$B$505,"M")</f>
        <v>3</v>
      </c>
      <c r="J234" s="243">
        <f t="shared" ref="J234:J259" si="230">IFERROR(I234/D234,0)</f>
        <v>0.27272727272727271</v>
      </c>
      <c r="K234">
        <f t="shared" ref="K234:K259" si="231">COUNTIFS($X$10:$X$505, B234,$B$10:$B$505,"M",$Z$10:$Z$505,"Elected")</f>
        <v>2</v>
      </c>
      <c r="L234" s="243">
        <f t="shared" ref="L234:L259" si="232">IFERROR(K234/D234,0)</f>
        <v>0.18181818181818182</v>
      </c>
      <c r="AC234">
        <f>AC197+AC154+AC99+AC60+AC13</f>
        <v>24</v>
      </c>
      <c r="AD234">
        <f>AD197+AD154+AD99+AD60+AD13</f>
        <v>21</v>
      </c>
    </row>
    <row r="235" spans="1:37" x14ac:dyDescent="0.35">
      <c r="A235" s="238">
        <f t="shared" si="224"/>
        <v>11222</v>
      </c>
      <c r="B235" t="s">
        <v>2659</v>
      </c>
      <c r="C235" t="s">
        <v>2536</v>
      </c>
      <c r="D235" s="242">
        <f t="shared" si="225"/>
        <v>17</v>
      </c>
      <c r="E235" s="238">
        <f t="shared" si="226"/>
        <v>10</v>
      </c>
      <c r="F235" s="243">
        <f t="shared" si="223"/>
        <v>0.58823529411764708</v>
      </c>
      <c r="G235">
        <f t="shared" si="227"/>
        <v>3</v>
      </c>
      <c r="H235" s="244">
        <f t="shared" si="228"/>
        <v>0.17647058823529413</v>
      </c>
      <c r="I235" s="245">
        <f t="shared" si="229"/>
        <v>7</v>
      </c>
      <c r="J235" s="243">
        <f t="shared" si="230"/>
        <v>0.41176470588235292</v>
      </c>
      <c r="K235">
        <f t="shared" si="231"/>
        <v>4</v>
      </c>
      <c r="L235" s="243">
        <f t="shared" si="232"/>
        <v>0.23529411764705882</v>
      </c>
    </row>
    <row r="236" spans="1:37" x14ac:dyDescent="0.35">
      <c r="A236" s="238">
        <f t="shared" si="224"/>
        <v>3648</v>
      </c>
      <c r="B236" t="s">
        <v>2661</v>
      </c>
      <c r="C236" t="s">
        <v>2727</v>
      </c>
      <c r="D236" s="242">
        <f t="shared" si="225"/>
        <v>5</v>
      </c>
      <c r="E236" s="238">
        <f t="shared" si="226"/>
        <v>3</v>
      </c>
      <c r="F236" s="243">
        <f t="shared" si="223"/>
        <v>0.6</v>
      </c>
      <c r="G236">
        <f t="shared" si="227"/>
        <v>1</v>
      </c>
      <c r="H236" s="244">
        <f t="shared" si="228"/>
        <v>0.2</v>
      </c>
      <c r="I236" s="245">
        <f t="shared" si="229"/>
        <v>2</v>
      </c>
      <c r="J236" s="243">
        <f t="shared" si="230"/>
        <v>0.4</v>
      </c>
      <c r="K236">
        <f t="shared" si="231"/>
        <v>1</v>
      </c>
      <c r="L236" s="243">
        <f t="shared" si="232"/>
        <v>0.2</v>
      </c>
      <c r="Z236" s="2"/>
    </row>
    <row r="237" spans="1:37" x14ac:dyDescent="0.35">
      <c r="A237" s="238">
        <f t="shared" si="224"/>
        <v>310</v>
      </c>
      <c r="B237" t="s">
        <v>2663</v>
      </c>
      <c r="C237" t="s">
        <v>2574</v>
      </c>
      <c r="D237" s="242">
        <f t="shared" si="225"/>
        <v>1</v>
      </c>
      <c r="E237" s="238">
        <f t="shared" si="226"/>
        <v>0</v>
      </c>
      <c r="F237" s="243">
        <f t="shared" si="223"/>
        <v>0</v>
      </c>
      <c r="G237">
        <f t="shared" si="227"/>
        <v>0</v>
      </c>
      <c r="H237" s="244">
        <f t="shared" si="228"/>
        <v>0</v>
      </c>
      <c r="I237" s="245">
        <f t="shared" si="229"/>
        <v>1</v>
      </c>
      <c r="J237" s="243">
        <f t="shared" si="230"/>
        <v>1</v>
      </c>
      <c r="K237">
        <f t="shared" si="231"/>
        <v>0</v>
      </c>
      <c r="L237" s="243">
        <f t="shared" si="232"/>
        <v>0</v>
      </c>
    </row>
    <row r="238" spans="1:37" x14ac:dyDescent="0.35">
      <c r="A238" s="238">
        <f t="shared" si="224"/>
        <v>1570</v>
      </c>
      <c r="B238" t="s">
        <v>2689</v>
      </c>
      <c r="C238" t="s">
        <v>2573</v>
      </c>
      <c r="D238" s="242">
        <f t="shared" si="225"/>
        <v>5</v>
      </c>
      <c r="E238" s="238">
        <f t="shared" si="226"/>
        <v>1</v>
      </c>
      <c r="F238" s="243">
        <f t="shared" si="223"/>
        <v>0.2</v>
      </c>
      <c r="G238">
        <f t="shared" si="227"/>
        <v>1</v>
      </c>
      <c r="H238" s="244">
        <f t="shared" si="228"/>
        <v>0.2</v>
      </c>
      <c r="I238" s="245">
        <f t="shared" si="229"/>
        <v>4</v>
      </c>
      <c r="J238" s="243">
        <f t="shared" si="230"/>
        <v>0.8</v>
      </c>
      <c r="K238">
        <f t="shared" si="231"/>
        <v>0</v>
      </c>
      <c r="L238" s="243">
        <f t="shared" si="232"/>
        <v>0</v>
      </c>
    </row>
    <row r="239" spans="1:37" x14ac:dyDescent="0.35">
      <c r="A239" s="238">
        <f t="shared" si="224"/>
        <v>508</v>
      </c>
      <c r="B239" t="s">
        <v>2662</v>
      </c>
      <c r="C239" t="s">
        <v>2575</v>
      </c>
      <c r="D239" s="242">
        <f t="shared" si="225"/>
        <v>1</v>
      </c>
      <c r="E239" s="238">
        <f t="shared" si="226"/>
        <v>0</v>
      </c>
      <c r="F239" s="243">
        <f t="shared" si="223"/>
        <v>0</v>
      </c>
      <c r="G239">
        <f t="shared" si="227"/>
        <v>0</v>
      </c>
      <c r="H239" s="244">
        <f t="shared" si="228"/>
        <v>0</v>
      </c>
      <c r="I239" s="245">
        <f t="shared" si="229"/>
        <v>1</v>
      </c>
      <c r="J239" s="243">
        <f t="shared" si="230"/>
        <v>1</v>
      </c>
      <c r="K239">
        <f t="shared" si="231"/>
        <v>0</v>
      </c>
      <c r="L239" s="243">
        <f t="shared" si="232"/>
        <v>0</v>
      </c>
    </row>
    <row r="240" spans="1:37" x14ac:dyDescent="0.35">
      <c r="A240" s="238">
        <f t="shared" si="224"/>
        <v>344</v>
      </c>
      <c r="B240" t="s">
        <v>2660</v>
      </c>
      <c r="C240" t="s">
        <v>2594</v>
      </c>
      <c r="D240" s="242">
        <f t="shared" si="225"/>
        <v>1</v>
      </c>
      <c r="E240" s="238">
        <f t="shared" si="226"/>
        <v>0</v>
      </c>
      <c r="F240" s="243">
        <f t="shared" si="223"/>
        <v>0</v>
      </c>
      <c r="G240">
        <f t="shared" si="227"/>
        <v>0</v>
      </c>
      <c r="H240" s="244">
        <f t="shared" si="228"/>
        <v>0</v>
      </c>
      <c r="I240" s="245">
        <f t="shared" si="229"/>
        <v>1</v>
      </c>
      <c r="J240" s="243">
        <f t="shared" si="230"/>
        <v>1</v>
      </c>
      <c r="K240">
        <f t="shared" si="231"/>
        <v>0</v>
      </c>
      <c r="L240" s="243">
        <f t="shared" si="232"/>
        <v>0</v>
      </c>
    </row>
    <row r="241" spans="1:12" x14ac:dyDescent="0.35">
      <c r="A241" s="238">
        <f t="shared" si="224"/>
        <v>636</v>
      </c>
      <c r="B241" t="s">
        <v>3111</v>
      </c>
      <c r="C241" t="s">
        <v>2576</v>
      </c>
      <c r="D241" s="242">
        <f t="shared" si="225"/>
        <v>2</v>
      </c>
      <c r="E241" s="238">
        <f t="shared" si="226"/>
        <v>0</v>
      </c>
      <c r="F241" s="243">
        <f t="shared" si="223"/>
        <v>0</v>
      </c>
      <c r="G241">
        <f t="shared" si="227"/>
        <v>0</v>
      </c>
      <c r="H241" s="244">
        <f t="shared" si="228"/>
        <v>0</v>
      </c>
      <c r="I241" s="245">
        <f t="shared" si="229"/>
        <v>2</v>
      </c>
      <c r="J241" s="243">
        <f t="shared" si="230"/>
        <v>1</v>
      </c>
      <c r="K241">
        <f t="shared" si="231"/>
        <v>0</v>
      </c>
      <c r="L241" s="243">
        <f t="shared" si="232"/>
        <v>0</v>
      </c>
    </row>
    <row r="242" spans="1:12" x14ac:dyDescent="0.35">
      <c r="A242" s="238">
        <f t="shared" si="224"/>
        <v>0</v>
      </c>
      <c r="C242" t="s">
        <v>2590</v>
      </c>
      <c r="D242" s="242">
        <f t="shared" si="225"/>
        <v>0</v>
      </c>
      <c r="E242" s="238">
        <f t="shared" si="226"/>
        <v>0</v>
      </c>
      <c r="F242" s="243">
        <f t="shared" si="223"/>
        <v>0</v>
      </c>
      <c r="G242">
        <f t="shared" si="227"/>
        <v>0</v>
      </c>
      <c r="H242" s="244">
        <f t="shared" si="228"/>
        <v>0</v>
      </c>
      <c r="I242" s="245">
        <f t="shared" si="229"/>
        <v>0</v>
      </c>
      <c r="J242" s="243">
        <f t="shared" si="230"/>
        <v>0</v>
      </c>
      <c r="K242">
        <f t="shared" si="231"/>
        <v>0</v>
      </c>
      <c r="L242" s="243">
        <f t="shared" si="232"/>
        <v>0</v>
      </c>
    </row>
    <row r="243" spans="1:12" x14ac:dyDescent="0.35">
      <c r="A243" s="238">
        <f t="shared" si="224"/>
        <v>0</v>
      </c>
      <c r="B243" t="s">
        <v>2671</v>
      </c>
      <c r="C243" t="s">
        <v>2582</v>
      </c>
      <c r="D243" s="242">
        <f t="shared" si="225"/>
        <v>0</v>
      </c>
      <c r="E243" s="238">
        <f t="shared" si="226"/>
        <v>0</v>
      </c>
      <c r="F243" s="243">
        <f t="shared" si="223"/>
        <v>0</v>
      </c>
      <c r="G243">
        <f t="shared" si="227"/>
        <v>0</v>
      </c>
      <c r="H243" s="244">
        <f t="shared" si="228"/>
        <v>0</v>
      </c>
      <c r="I243" s="245">
        <f t="shared" si="229"/>
        <v>0</v>
      </c>
      <c r="J243" s="243">
        <f t="shared" si="230"/>
        <v>0</v>
      </c>
      <c r="K243">
        <f t="shared" si="231"/>
        <v>0</v>
      </c>
      <c r="L243" s="243">
        <f t="shared" si="232"/>
        <v>0</v>
      </c>
    </row>
    <row r="244" spans="1:12" x14ac:dyDescent="0.35">
      <c r="A244" s="238">
        <f t="shared" si="224"/>
        <v>1788</v>
      </c>
      <c r="B244" t="s">
        <v>2665</v>
      </c>
      <c r="C244" t="s">
        <v>2598</v>
      </c>
      <c r="D244" s="242">
        <f t="shared" si="225"/>
        <v>4</v>
      </c>
      <c r="E244" s="238">
        <f t="shared" si="226"/>
        <v>3</v>
      </c>
      <c r="F244" s="243">
        <f t="shared" si="223"/>
        <v>0.75</v>
      </c>
      <c r="G244">
        <f t="shared" si="227"/>
        <v>0</v>
      </c>
      <c r="H244" s="244">
        <f t="shared" si="228"/>
        <v>0</v>
      </c>
      <c r="I244" s="245">
        <f t="shared" si="229"/>
        <v>1</v>
      </c>
      <c r="J244" s="243">
        <f t="shared" si="230"/>
        <v>0.25</v>
      </c>
      <c r="K244">
        <f t="shared" si="231"/>
        <v>0</v>
      </c>
      <c r="L244" s="243">
        <f t="shared" si="232"/>
        <v>0</v>
      </c>
    </row>
    <row r="245" spans="1:12" x14ac:dyDescent="0.35">
      <c r="A245" s="238">
        <f t="shared" si="224"/>
        <v>0</v>
      </c>
      <c r="B245" t="s">
        <v>2666</v>
      </c>
      <c r="C245" t="s">
        <v>2584</v>
      </c>
      <c r="D245" s="242">
        <f t="shared" si="225"/>
        <v>0</v>
      </c>
      <c r="E245" s="238">
        <f t="shared" si="226"/>
        <v>0</v>
      </c>
      <c r="F245" s="243">
        <f t="shared" si="223"/>
        <v>0</v>
      </c>
      <c r="G245">
        <f t="shared" si="227"/>
        <v>0</v>
      </c>
      <c r="H245" s="244">
        <f t="shared" si="228"/>
        <v>0</v>
      </c>
      <c r="I245" s="245">
        <f t="shared" si="229"/>
        <v>0</v>
      </c>
      <c r="J245" s="243">
        <f t="shared" si="230"/>
        <v>0</v>
      </c>
      <c r="K245">
        <f t="shared" si="231"/>
        <v>0</v>
      </c>
      <c r="L245" s="243">
        <f t="shared" si="232"/>
        <v>0</v>
      </c>
    </row>
    <row r="246" spans="1:12" x14ac:dyDescent="0.35">
      <c r="A246" s="238">
        <f t="shared" si="224"/>
        <v>0</v>
      </c>
      <c r="B246" t="s">
        <v>2667</v>
      </c>
      <c r="C246" t="s">
        <v>2577</v>
      </c>
      <c r="D246" s="242">
        <f t="shared" si="225"/>
        <v>0</v>
      </c>
      <c r="E246" s="238">
        <f t="shared" si="226"/>
        <v>0</v>
      </c>
      <c r="F246" s="243">
        <f t="shared" si="223"/>
        <v>0</v>
      </c>
      <c r="G246">
        <f t="shared" si="227"/>
        <v>0</v>
      </c>
      <c r="H246" s="244">
        <f t="shared" si="228"/>
        <v>0</v>
      </c>
      <c r="I246" s="245">
        <f t="shared" si="229"/>
        <v>0</v>
      </c>
      <c r="J246" s="243">
        <f t="shared" si="230"/>
        <v>0</v>
      </c>
      <c r="K246">
        <f t="shared" si="231"/>
        <v>0</v>
      </c>
      <c r="L246" s="243">
        <f t="shared" si="232"/>
        <v>0</v>
      </c>
    </row>
    <row r="247" spans="1:12" x14ac:dyDescent="0.35">
      <c r="A247" s="238">
        <f t="shared" si="224"/>
        <v>0</v>
      </c>
      <c r="B247" t="s">
        <v>2670</v>
      </c>
      <c r="C247" t="s">
        <v>2578</v>
      </c>
      <c r="D247" s="242">
        <f t="shared" si="225"/>
        <v>0</v>
      </c>
      <c r="E247" s="238">
        <f t="shared" si="226"/>
        <v>0</v>
      </c>
      <c r="F247" s="243">
        <f t="shared" si="223"/>
        <v>0</v>
      </c>
      <c r="G247">
        <f t="shared" si="227"/>
        <v>0</v>
      </c>
      <c r="H247" s="244">
        <f t="shared" si="228"/>
        <v>0</v>
      </c>
      <c r="I247" s="245">
        <f t="shared" si="229"/>
        <v>0</v>
      </c>
      <c r="J247" s="243">
        <f t="shared" si="230"/>
        <v>0</v>
      </c>
      <c r="K247">
        <f t="shared" si="231"/>
        <v>0</v>
      </c>
      <c r="L247" s="243">
        <f t="shared" si="232"/>
        <v>0</v>
      </c>
    </row>
    <row r="248" spans="1:12" x14ac:dyDescent="0.35">
      <c r="A248" s="238">
        <f t="shared" si="224"/>
        <v>0</v>
      </c>
      <c r="C248" t="s">
        <v>2581</v>
      </c>
      <c r="D248" s="242">
        <f t="shared" si="225"/>
        <v>0</v>
      </c>
      <c r="E248" s="238">
        <f t="shared" si="226"/>
        <v>0</v>
      </c>
      <c r="F248" s="243">
        <f t="shared" si="223"/>
        <v>0</v>
      </c>
      <c r="G248">
        <f t="shared" si="227"/>
        <v>0</v>
      </c>
      <c r="H248" s="244">
        <f t="shared" si="228"/>
        <v>0</v>
      </c>
      <c r="I248" s="245">
        <f t="shared" si="229"/>
        <v>0</v>
      </c>
      <c r="J248" s="243">
        <f t="shared" si="230"/>
        <v>0</v>
      </c>
      <c r="K248">
        <f t="shared" si="231"/>
        <v>0</v>
      </c>
      <c r="L248" s="243">
        <f t="shared" si="232"/>
        <v>0</v>
      </c>
    </row>
    <row r="249" spans="1:12" x14ac:dyDescent="0.35">
      <c r="A249" s="238">
        <f t="shared" si="224"/>
        <v>0</v>
      </c>
      <c r="B249" t="s">
        <v>3077</v>
      </c>
      <c r="C249" t="s">
        <v>2579</v>
      </c>
      <c r="D249" s="242">
        <f t="shared" si="225"/>
        <v>0</v>
      </c>
      <c r="E249" s="238">
        <f t="shared" si="226"/>
        <v>0</v>
      </c>
      <c r="F249" s="243">
        <f t="shared" si="223"/>
        <v>0</v>
      </c>
      <c r="G249">
        <f t="shared" si="227"/>
        <v>0</v>
      </c>
      <c r="H249" s="244">
        <f t="shared" si="228"/>
        <v>0</v>
      </c>
      <c r="I249" s="245">
        <f t="shared" si="229"/>
        <v>0</v>
      </c>
      <c r="J249" s="243">
        <f t="shared" si="230"/>
        <v>0</v>
      </c>
      <c r="K249">
        <f t="shared" si="231"/>
        <v>0</v>
      </c>
      <c r="L249" s="243">
        <f t="shared" si="232"/>
        <v>0</v>
      </c>
    </row>
    <row r="250" spans="1:12" x14ac:dyDescent="0.35">
      <c r="A250" s="238">
        <f t="shared" si="224"/>
        <v>0</v>
      </c>
      <c r="B250" t="s">
        <v>2690</v>
      </c>
      <c r="C250" t="s">
        <v>2585</v>
      </c>
      <c r="D250" s="242">
        <f t="shared" si="225"/>
        <v>0</v>
      </c>
      <c r="E250" s="238">
        <f t="shared" si="226"/>
        <v>0</v>
      </c>
      <c r="F250" s="243">
        <f t="shared" si="223"/>
        <v>0</v>
      </c>
      <c r="G250">
        <f t="shared" si="227"/>
        <v>0</v>
      </c>
      <c r="H250" s="244">
        <f t="shared" si="228"/>
        <v>0</v>
      </c>
      <c r="I250" s="245">
        <f t="shared" si="229"/>
        <v>0</v>
      </c>
      <c r="J250" s="243">
        <f t="shared" si="230"/>
        <v>0</v>
      </c>
      <c r="K250">
        <f t="shared" si="231"/>
        <v>0</v>
      </c>
      <c r="L250" s="243">
        <f t="shared" si="232"/>
        <v>0</v>
      </c>
    </row>
    <row r="251" spans="1:12" x14ac:dyDescent="0.35">
      <c r="A251" s="238">
        <f t="shared" si="224"/>
        <v>0</v>
      </c>
      <c r="C251" t="s">
        <v>2591</v>
      </c>
      <c r="D251" s="242">
        <f t="shared" si="225"/>
        <v>0</v>
      </c>
      <c r="E251" s="238">
        <f t="shared" si="226"/>
        <v>0</v>
      </c>
      <c r="F251" s="243">
        <f t="shared" si="223"/>
        <v>0</v>
      </c>
      <c r="G251">
        <f t="shared" si="227"/>
        <v>0</v>
      </c>
      <c r="H251" s="244">
        <f t="shared" si="228"/>
        <v>0</v>
      </c>
      <c r="I251" s="245">
        <f t="shared" si="229"/>
        <v>0</v>
      </c>
      <c r="J251" s="243">
        <f t="shared" si="230"/>
        <v>0</v>
      </c>
      <c r="K251">
        <f t="shared" si="231"/>
        <v>0</v>
      </c>
      <c r="L251" s="243">
        <f t="shared" si="232"/>
        <v>0</v>
      </c>
    </row>
    <row r="252" spans="1:12" x14ac:dyDescent="0.35">
      <c r="A252" s="238">
        <f t="shared" si="224"/>
        <v>334</v>
      </c>
      <c r="B252" t="s">
        <v>2664</v>
      </c>
      <c r="C252" t="s">
        <v>2586</v>
      </c>
      <c r="D252" s="242">
        <f t="shared" si="225"/>
        <v>3</v>
      </c>
      <c r="E252" s="238">
        <f t="shared" si="226"/>
        <v>0</v>
      </c>
      <c r="F252" s="243">
        <f t="shared" si="223"/>
        <v>0</v>
      </c>
      <c r="G252">
        <f t="shared" si="227"/>
        <v>0</v>
      </c>
      <c r="H252" s="244">
        <f t="shared" si="228"/>
        <v>0</v>
      </c>
      <c r="I252" s="245">
        <f t="shared" si="229"/>
        <v>3</v>
      </c>
      <c r="J252" s="243">
        <f t="shared" si="230"/>
        <v>1</v>
      </c>
      <c r="K252">
        <f t="shared" si="231"/>
        <v>0</v>
      </c>
      <c r="L252" s="243">
        <f t="shared" si="232"/>
        <v>0</v>
      </c>
    </row>
    <row r="253" spans="1:12" x14ac:dyDescent="0.35">
      <c r="A253" s="238">
        <f t="shared" si="224"/>
        <v>0</v>
      </c>
      <c r="B253" t="s">
        <v>2669</v>
      </c>
      <c r="C253" t="s">
        <v>2587</v>
      </c>
      <c r="D253" s="242">
        <f>E253+I253</f>
        <v>0</v>
      </c>
      <c r="E253" s="238">
        <f t="shared" si="226"/>
        <v>0</v>
      </c>
      <c r="F253" s="243">
        <f t="shared" si="223"/>
        <v>0</v>
      </c>
      <c r="G253">
        <f t="shared" si="227"/>
        <v>0</v>
      </c>
      <c r="H253" s="244">
        <f t="shared" si="228"/>
        <v>0</v>
      </c>
      <c r="I253" s="245">
        <f t="shared" si="229"/>
        <v>0</v>
      </c>
      <c r="J253" s="243">
        <f t="shared" si="230"/>
        <v>0</v>
      </c>
      <c r="K253">
        <f t="shared" si="231"/>
        <v>0</v>
      </c>
      <c r="L253" s="243">
        <f t="shared" si="232"/>
        <v>0</v>
      </c>
    </row>
    <row r="254" spans="1:12" x14ac:dyDescent="0.35">
      <c r="A254" s="238">
        <f t="shared" si="224"/>
        <v>0</v>
      </c>
      <c r="B254" t="s">
        <v>2931</v>
      </c>
      <c r="C254" t="s">
        <v>2580</v>
      </c>
      <c r="D254" s="242">
        <f t="shared" si="225"/>
        <v>0</v>
      </c>
      <c r="E254" s="238">
        <f t="shared" si="226"/>
        <v>0</v>
      </c>
      <c r="F254" s="243">
        <f t="shared" si="223"/>
        <v>0</v>
      </c>
      <c r="G254">
        <f t="shared" si="227"/>
        <v>0</v>
      </c>
      <c r="H254" s="244">
        <f t="shared" si="228"/>
        <v>0</v>
      </c>
      <c r="I254" s="245">
        <f t="shared" si="229"/>
        <v>0</v>
      </c>
      <c r="J254" s="243">
        <f t="shared" si="230"/>
        <v>0</v>
      </c>
      <c r="K254">
        <f t="shared" si="231"/>
        <v>0</v>
      </c>
      <c r="L254" s="243">
        <f t="shared" si="232"/>
        <v>0</v>
      </c>
    </row>
    <row r="255" spans="1:12" x14ac:dyDescent="0.35">
      <c r="A255" s="238">
        <f t="shared" si="224"/>
        <v>0</v>
      </c>
      <c r="C255" t="s">
        <v>2592</v>
      </c>
      <c r="D255" s="242">
        <f t="shared" si="225"/>
        <v>0</v>
      </c>
      <c r="E255" s="238">
        <f t="shared" si="226"/>
        <v>0</v>
      </c>
      <c r="F255" s="243">
        <f t="shared" si="223"/>
        <v>0</v>
      </c>
      <c r="G255">
        <f t="shared" si="227"/>
        <v>0</v>
      </c>
      <c r="H255" s="244">
        <f t="shared" si="228"/>
        <v>0</v>
      </c>
      <c r="I255" s="245">
        <f t="shared" si="229"/>
        <v>0</v>
      </c>
      <c r="J255" s="243">
        <f t="shared" si="230"/>
        <v>0</v>
      </c>
      <c r="K255">
        <f t="shared" si="231"/>
        <v>0</v>
      </c>
      <c r="L255" s="243">
        <f t="shared" si="232"/>
        <v>0</v>
      </c>
    </row>
    <row r="256" spans="1:12" x14ac:dyDescent="0.35">
      <c r="A256" s="238">
        <f t="shared" si="224"/>
        <v>0</v>
      </c>
      <c r="B256" t="s">
        <v>2809</v>
      </c>
      <c r="C256" t="s">
        <v>2597</v>
      </c>
      <c r="D256" s="242">
        <f t="shared" si="225"/>
        <v>0</v>
      </c>
      <c r="E256" s="238">
        <f t="shared" si="226"/>
        <v>0</v>
      </c>
      <c r="F256" s="243">
        <f t="shared" si="223"/>
        <v>0</v>
      </c>
      <c r="G256">
        <f t="shared" si="227"/>
        <v>0</v>
      </c>
      <c r="H256" s="244">
        <f t="shared" si="228"/>
        <v>0</v>
      </c>
      <c r="I256" s="245">
        <f t="shared" si="229"/>
        <v>0</v>
      </c>
      <c r="J256" s="243">
        <f t="shared" si="230"/>
        <v>0</v>
      </c>
      <c r="K256">
        <f t="shared" si="231"/>
        <v>0</v>
      </c>
      <c r="L256" s="243">
        <f t="shared" si="232"/>
        <v>0</v>
      </c>
    </row>
    <row r="257" spans="1:12" x14ac:dyDescent="0.35">
      <c r="A257" s="238">
        <f t="shared" si="224"/>
        <v>0</v>
      </c>
      <c r="B257" t="s">
        <v>2668</v>
      </c>
      <c r="C257" t="s">
        <v>2588</v>
      </c>
      <c r="D257" s="242">
        <f t="shared" si="225"/>
        <v>0</v>
      </c>
      <c r="E257" s="238">
        <f t="shared" si="226"/>
        <v>0</v>
      </c>
      <c r="F257" s="243">
        <f t="shared" si="223"/>
        <v>0</v>
      </c>
      <c r="G257">
        <f t="shared" si="227"/>
        <v>0</v>
      </c>
      <c r="H257" s="244">
        <f t="shared" si="228"/>
        <v>0</v>
      </c>
      <c r="I257" s="245">
        <f t="shared" si="229"/>
        <v>0</v>
      </c>
      <c r="J257" s="243">
        <f t="shared" si="230"/>
        <v>0</v>
      </c>
      <c r="K257">
        <f t="shared" si="231"/>
        <v>0</v>
      </c>
      <c r="L257" s="243">
        <f t="shared" si="232"/>
        <v>0</v>
      </c>
    </row>
    <row r="258" spans="1:12" x14ac:dyDescent="0.35">
      <c r="A258" s="238">
        <f t="shared" si="224"/>
        <v>0</v>
      </c>
      <c r="B258" t="s">
        <v>2692</v>
      </c>
      <c r="C258" t="s">
        <v>2589</v>
      </c>
      <c r="D258" s="242">
        <f t="shared" si="225"/>
        <v>0</v>
      </c>
      <c r="E258" s="238">
        <f t="shared" si="226"/>
        <v>0</v>
      </c>
      <c r="F258" s="243">
        <f t="shared" si="223"/>
        <v>0</v>
      </c>
      <c r="G258">
        <f t="shared" si="227"/>
        <v>0</v>
      </c>
      <c r="H258" s="244">
        <f t="shared" si="228"/>
        <v>0</v>
      </c>
      <c r="I258" s="245">
        <f t="shared" si="229"/>
        <v>0</v>
      </c>
      <c r="J258" s="243">
        <f t="shared" si="230"/>
        <v>0</v>
      </c>
      <c r="K258">
        <f t="shared" si="231"/>
        <v>0</v>
      </c>
      <c r="L258" s="243">
        <f t="shared" si="232"/>
        <v>0</v>
      </c>
    </row>
    <row r="259" spans="1:12" x14ac:dyDescent="0.35">
      <c r="A259" s="238">
        <f t="shared" si="224"/>
        <v>10484</v>
      </c>
      <c r="B259" t="s">
        <v>2672</v>
      </c>
      <c r="C259" t="s">
        <v>2530</v>
      </c>
      <c r="D259" s="242">
        <f t="shared" si="225"/>
        <v>19</v>
      </c>
      <c r="E259" s="238">
        <f t="shared" si="226"/>
        <v>3</v>
      </c>
      <c r="F259" s="243">
        <f t="shared" si="223"/>
        <v>0.15789473684210525</v>
      </c>
      <c r="G259">
        <f t="shared" si="227"/>
        <v>2</v>
      </c>
      <c r="H259" s="244">
        <f t="shared" si="228"/>
        <v>0.10526315789473684</v>
      </c>
      <c r="I259" s="245">
        <f t="shared" si="229"/>
        <v>16</v>
      </c>
      <c r="J259" s="243">
        <f t="shared" si="230"/>
        <v>0.84210526315789469</v>
      </c>
      <c r="K259">
        <f t="shared" si="231"/>
        <v>5</v>
      </c>
      <c r="L259" s="243">
        <f t="shared" si="232"/>
        <v>0.26315789473684209</v>
      </c>
    </row>
    <row r="260" spans="1:12" x14ac:dyDescent="0.35">
      <c r="A260" s="238">
        <f>SUM(A233:A259)</f>
        <v>47581</v>
      </c>
      <c r="B260" s="238"/>
      <c r="D260" s="242">
        <f>SUM(D233:D259)</f>
        <v>77</v>
      </c>
      <c r="E260" s="238">
        <f>SUM(E233:E259)</f>
        <v>30</v>
      </c>
      <c r="G260">
        <f>SUM(G233:G259)</f>
        <v>13</v>
      </c>
      <c r="I260" s="245">
        <f>SUM(I233:I259)</f>
        <v>47</v>
      </c>
      <c r="K260">
        <f>SUM(K233:K259)</f>
        <v>16</v>
      </c>
    </row>
    <row r="261" spans="1:12" ht="15" thickBot="1" x14ac:dyDescent="0.4"/>
    <row r="262" spans="1:12" x14ac:dyDescent="0.35">
      <c r="C262" s="246" t="s">
        <v>2673</v>
      </c>
      <c r="D262" s="247"/>
      <c r="E262" s="248">
        <f>E260+I260</f>
        <v>77</v>
      </c>
      <c r="F262" s="247" t="s">
        <v>2674</v>
      </c>
      <c r="G262" s="249"/>
      <c r="H262" s="249"/>
      <c r="I262" s="246" t="s">
        <v>2675</v>
      </c>
      <c r="J262" s="247" t="s">
        <v>2676</v>
      </c>
      <c r="K262" s="250">
        <f>K260</f>
        <v>16</v>
      </c>
    </row>
    <row r="263" spans="1:12" ht="15" thickBot="1" x14ac:dyDescent="0.4">
      <c r="C263" s="251" t="s">
        <v>2677</v>
      </c>
      <c r="D263" s="252" t="e">
        <f>LEFT(MID(#REF!,FIND("(",#REF!)+1,LEN(#REF!)),FIND(")",MID(#REF!,FIND("(",#REF!)+1,LEN(#REF!)))-1)</f>
        <v>#REF!</v>
      </c>
      <c r="E263" s="252">
        <f>AK233</f>
        <v>0</v>
      </c>
      <c r="F263" s="252" t="s">
        <v>2678</v>
      </c>
      <c r="G263" s="253"/>
      <c r="H263" s="253"/>
      <c r="I263" s="254"/>
      <c r="J263" s="241" t="s">
        <v>2679</v>
      </c>
      <c r="K263" s="255">
        <f>G260</f>
        <v>13</v>
      </c>
    </row>
    <row r="264" spans="1:12" ht="15" thickBot="1" x14ac:dyDescent="0.4">
      <c r="I264" s="251"/>
      <c r="J264" s="252" t="s">
        <v>2680</v>
      </c>
      <c r="K264" s="256">
        <f>SUM(K262:K263)</f>
        <v>29</v>
      </c>
    </row>
  </sheetData>
  <mergeCells count="261">
    <mergeCell ref="A12:A13"/>
    <mergeCell ref="B12:B13"/>
    <mergeCell ref="C12:C13"/>
    <mergeCell ref="A14:A15"/>
    <mergeCell ref="B14:B15"/>
    <mergeCell ref="C14:C15"/>
    <mergeCell ref="A8:A9"/>
    <mergeCell ref="B8:B9"/>
    <mergeCell ref="C8:C9"/>
    <mergeCell ref="A10:A11"/>
    <mergeCell ref="B10:B11"/>
    <mergeCell ref="C10:C11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A28:A29"/>
    <mergeCell ref="B28:B29"/>
    <mergeCell ref="C28:C29"/>
    <mergeCell ref="A30:A31"/>
    <mergeCell ref="B30:B31"/>
    <mergeCell ref="C30:C31"/>
    <mergeCell ref="A24:A25"/>
    <mergeCell ref="B24:B25"/>
    <mergeCell ref="C24:C25"/>
    <mergeCell ref="A26:A27"/>
    <mergeCell ref="B26:B27"/>
    <mergeCell ref="C26:C27"/>
    <mergeCell ref="A36:A37"/>
    <mergeCell ref="B36:B37"/>
    <mergeCell ref="C36:C37"/>
    <mergeCell ref="A38:A39"/>
    <mergeCell ref="B38:B39"/>
    <mergeCell ref="C38:C39"/>
    <mergeCell ref="A32:A33"/>
    <mergeCell ref="B32:B33"/>
    <mergeCell ref="C32:C33"/>
    <mergeCell ref="A34:A35"/>
    <mergeCell ref="B34:B35"/>
    <mergeCell ref="C34:C35"/>
    <mergeCell ref="A55:A56"/>
    <mergeCell ref="B55:B56"/>
    <mergeCell ref="C55:C56"/>
    <mergeCell ref="A57:A58"/>
    <mergeCell ref="B57:B58"/>
    <mergeCell ref="C57:C58"/>
    <mergeCell ref="A40:A41"/>
    <mergeCell ref="B40:B41"/>
    <mergeCell ref="C40:C41"/>
    <mergeCell ref="A42:A43"/>
    <mergeCell ref="B42:B43"/>
    <mergeCell ref="C42:C43"/>
    <mergeCell ref="A63:A64"/>
    <mergeCell ref="B63:B64"/>
    <mergeCell ref="C63:C64"/>
    <mergeCell ref="A65:A66"/>
    <mergeCell ref="B65:B66"/>
    <mergeCell ref="C65:C66"/>
    <mergeCell ref="A59:A60"/>
    <mergeCell ref="B59:B60"/>
    <mergeCell ref="C59:C60"/>
    <mergeCell ref="A61:A62"/>
    <mergeCell ref="B61:B62"/>
    <mergeCell ref="C61:C62"/>
    <mergeCell ref="A71:A72"/>
    <mergeCell ref="B71:B72"/>
    <mergeCell ref="C71:C72"/>
    <mergeCell ref="A73:A74"/>
    <mergeCell ref="B73:B74"/>
    <mergeCell ref="C73:C74"/>
    <mergeCell ref="A67:A68"/>
    <mergeCell ref="B67:B68"/>
    <mergeCell ref="C67:C68"/>
    <mergeCell ref="A69:A70"/>
    <mergeCell ref="B69:B70"/>
    <mergeCell ref="C69:C70"/>
    <mergeCell ref="A79:A80"/>
    <mergeCell ref="B79:B80"/>
    <mergeCell ref="C79:C80"/>
    <mergeCell ref="A81:A82"/>
    <mergeCell ref="B81:B82"/>
    <mergeCell ref="C81:C82"/>
    <mergeCell ref="A75:A76"/>
    <mergeCell ref="B75:B76"/>
    <mergeCell ref="C75:C76"/>
    <mergeCell ref="A77:A78"/>
    <mergeCell ref="B77:B78"/>
    <mergeCell ref="C77:C78"/>
    <mergeCell ref="A98:A99"/>
    <mergeCell ref="B98:B99"/>
    <mergeCell ref="C98:C99"/>
    <mergeCell ref="A100:A101"/>
    <mergeCell ref="B100:B101"/>
    <mergeCell ref="C100:C101"/>
    <mergeCell ref="A94:A95"/>
    <mergeCell ref="B94:B95"/>
    <mergeCell ref="C94:C95"/>
    <mergeCell ref="A96:A97"/>
    <mergeCell ref="B96:B97"/>
    <mergeCell ref="C96:C97"/>
    <mergeCell ref="A106:A107"/>
    <mergeCell ref="B106:B107"/>
    <mergeCell ref="C106:C107"/>
    <mergeCell ref="A108:A109"/>
    <mergeCell ref="B108:B109"/>
    <mergeCell ref="C108:C109"/>
    <mergeCell ref="A102:A103"/>
    <mergeCell ref="B102:B103"/>
    <mergeCell ref="C102:C103"/>
    <mergeCell ref="A104:A105"/>
    <mergeCell ref="B104:B105"/>
    <mergeCell ref="C104:C105"/>
    <mergeCell ref="A114:A115"/>
    <mergeCell ref="B114:B115"/>
    <mergeCell ref="C114:C115"/>
    <mergeCell ref="A116:A117"/>
    <mergeCell ref="B116:B117"/>
    <mergeCell ref="C116:C117"/>
    <mergeCell ref="A110:A111"/>
    <mergeCell ref="B110:B111"/>
    <mergeCell ref="C110:C111"/>
    <mergeCell ref="A112:A113"/>
    <mergeCell ref="B112:B113"/>
    <mergeCell ref="C112:C113"/>
    <mergeCell ref="A122:A123"/>
    <mergeCell ref="B122:B123"/>
    <mergeCell ref="C122:C123"/>
    <mergeCell ref="A124:A125"/>
    <mergeCell ref="B124:B125"/>
    <mergeCell ref="C124:C125"/>
    <mergeCell ref="A118:A119"/>
    <mergeCell ref="B118:B119"/>
    <mergeCell ref="C118:C119"/>
    <mergeCell ref="A120:A121"/>
    <mergeCell ref="B120:B121"/>
    <mergeCell ref="C120:C121"/>
    <mergeCell ref="A130:A131"/>
    <mergeCell ref="B130:B131"/>
    <mergeCell ref="C130:C131"/>
    <mergeCell ref="A132:A133"/>
    <mergeCell ref="B132:B133"/>
    <mergeCell ref="C132:C133"/>
    <mergeCell ref="A126:A127"/>
    <mergeCell ref="B126:B127"/>
    <mergeCell ref="C126:C127"/>
    <mergeCell ref="A128:A129"/>
    <mergeCell ref="B128:B129"/>
    <mergeCell ref="C128:C129"/>
    <mergeCell ref="A149:A150"/>
    <mergeCell ref="B149:B150"/>
    <mergeCell ref="C149:C150"/>
    <mergeCell ref="A151:A152"/>
    <mergeCell ref="B151:B152"/>
    <mergeCell ref="C151:C152"/>
    <mergeCell ref="A134:A135"/>
    <mergeCell ref="B134:B135"/>
    <mergeCell ref="C134:C135"/>
    <mergeCell ref="A136:A137"/>
    <mergeCell ref="B136:B137"/>
    <mergeCell ref="C136:C137"/>
    <mergeCell ref="A157:A158"/>
    <mergeCell ref="B157:B158"/>
    <mergeCell ref="C157:C158"/>
    <mergeCell ref="A159:A160"/>
    <mergeCell ref="B159:B160"/>
    <mergeCell ref="C159:C160"/>
    <mergeCell ref="A153:A154"/>
    <mergeCell ref="B153:B154"/>
    <mergeCell ref="C153:C154"/>
    <mergeCell ref="A155:A156"/>
    <mergeCell ref="B155:B156"/>
    <mergeCell ref="C155:C156"/>
    <mergeCell ref="A165:A166"/>
    <mergeCell ref="B165:B166"/>
    <mergeCell ref="C165:C166"/>
    <mergeCell ref="A167:A168"/>
    <mergeCell ref="B167:B168"/>
    <mergeCell ref="C167:C168"/>
    <mergeCell ref="A161:A162"/>
    <mergeCell ref="B161:B162"/>
    <mergeCell ref="C161:C162"/>
    <mergeCell ref="A163:A164"/>
    <mergeCell ref="B163:B164"/>
    <mergeCell ref="C163:C164"/>
    <mergeCell ref="A173:A174"/>
    <mergeCell ref="B173:B174"/>
    <mergeCell ref="C173:C174"/>
    <mergeCell ref="A175:A176"/>
    <mergeCell ref="B175:B176"/>
    <mergeCell ref="C175:C176"/>
    <mergeCell ref="A169:A170"/>
    <mergeCell ref="B169:B170"/>
    <mergeCell ref="C169:C170"/>
    <mergeCell ref="A171:A172"/>
    <mergeCell ref="B171:B172"/>
    <mergeCell ref="C171:C172"/>
    <mergeCell ref="A192:A193"/>
    <mergeCell ref="B192:B193"/>
    <mergeCell ref="C192:C193"/>
    <mergeCell ref="A194:A195"/>
    <mergeCell ref="B194:B195"/>
    <mergeCell ref="C194:C195"/>
    <mergeCell ref="A177:A178"/>
    <mergeCell ref="B177:B178"/>
    <mergeCell ref="C177:C178"/>
    <mergeCell ref="A179:A180"/>
    <mergeCell ref="B179:B180"/>
    <mergeCell ref="C179:C180"/>
    <mergeCell ref="A200:A201"/>
    <mergeCell ref="B200:B201"/>
    <mergeCell ref="C200:C201"/>
    <mergeCell ref="A202:A203"/>
    <mergeCell ref="B202:B203"/>
    <mergeCell ref="C202:C203"/>
    <mergeCell ref="A196:A197"/>
    <mergeCell ref="B196:B197"/>
    <mergeCell ref="C196:C197"/>
    <mergeCell ref="A198:A199"/>
    <mergeCell ref="B198:B199"/>
    <mergeCell ref="C198:C199"/>
    <mergeCell ref="A208:A209"/>
    <mergeCell ref="B208:B209"/>
    <mergeCell ref="C208:C209"/>
    <mergeCell ref="A210:A211"/>
    <mergeCell ref="B210:B211"/>
    <mergeCell ref="C210:C211"/>
    <mergeCell ref="A204:A205"/>
    <mergeCell ref="B204:B205"/>
    <mergeCell ref="C204:C205"/>
    <mergeCell ref="A206:A207"/>
    <mergeCell ref="B206:B207"/>
    <mergeCell ref="C206:C207"/>
    <mergeCell ref="A216:A217"/>
    <mergeCell ref="B216:B217"/>
    <mergeCell ref="C216:C217"/>
    <mergeCell ref="A218:A219"/>
    <mergeCell ref="B218:B219"/>
    <mergeCell ref="C218:C219"/>
    <mergeCell ref="A212:A213"/>
    <mergeCell ref="B212:B213"/>
    <mergeCell ref="C212:C213"/>
    <mergeCell ref="A214:A215"/>
    <mergeCell ref="B214:B215"/>
    <mergeCell ref="C214:C215"/>
    <mergeCell ref="A224:A225"/>
    <mergeCell ref="B224:B225"/>
    <mergeCell ref="C224:C225"/>
    <mergeCell ref="A220:A221"/>
    <mergeCell ref="B220:B221"/>
    <mergeCell ref="C220:C221"/>
    <mergeCell ref="A222:A223"/>
    <mergeCell ref="B222:B223"/>
    <mergeCell ref="C222:C223"/>
  </mergeCells>
  <pageMargins left="0.7" right="0.7" top="0.75" bottom="0.75" header="0.3" footer="0.3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BC271"/>
  <sheetViews>
    <sheetView topLeftCell="A196" zoomScale="61" zoomScaleNormal="90" workbookViewId="0">
      <selection activeCell="D40" sqref="D40"/>
    </sheetView>
  </sheetViews>
  <sheetFormatPr defaultRowHeight="14.5" x14ac:dyDescent="0.35"/>
  <cols>
    <col min="1" max="1" width="54.453125" bestFit="1" customWidth="1"/>
    <col min="41" max="41" width="28.7265625" bestFit="1" customWidth="1"/>
  </cols>
  <sheetData>
    <row r="1" spans="1:55" x14ac:dyDescent="0.35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  <c r="M1" t="s">
        <v>0</v>
      </c>
    </row>
    <row r="2" spans="1:55" x14ac:dyDescent="0.35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</row>
    <row r="3" spans="1:55" x14ac:dyDescent="0.35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</row>
    <row r="4" spans="1:55" x14ac:dyDescent="0.35">
      <c r="A4" t="s">
        <v>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</row>
    <row r="5" spans="1:55" x14ac:dyDescent="0.35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AM5" s="2"/>
      <c r="AN5" s="2"/>
      <c r="AO5" s="2"/>
      <c r="AP5" s="2"/>
      <c r="AQ5" s="2"/>
      <c r="AR5" s="2"/>
      <c r="AS5" s="2"/>
      <c r="AT5" s="240" t="s">
        <v>2648</v>
      </c>
      <c r="AU5" s="2"/>
      <c r="AV5" s="2"/>
      <c r="AW5" s="2"/>
      <c r="AX5" s="240" t="s">
        <v>2649</v>
      </c>
    </row>
    <row r="6" spans="1:55" x14ac:dyDescent="0.3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AP6" s="241" t="s">
        <v>2529</v>
      </c>
      <c r="AQ6" s="241" t="s">
        <v>2650</v>
      </c>
      <c r="AR6" s="241" t="s">
        <v>2651</v>
      </c>
      <c r="AS6" s="241" t="s">
        <v>2650</v>
      </c>
      <c r="AT6" s="241" t="s">
        <v>2652</v>
      </c>
      <c r="AU6" s="241" t="s">
        <v>2653</v>
      </c>
      <c r="AV6" s="241" t="s">
        <v>2649</v>
      </c>
      <c r="AW6" s="241" t="s">
        <v>2654</v>
      </c>
      <c r="AX6" s="241" t="s">
        <v>2652</v>
      </c>
    </row>
    <row r="7" spans="1:55" x14ac:dyDescent="0.35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Y7" s="241" t="s">
        <v>2682</v>
      </c>
      <c r="Z7" s="241" t="s">
        <v>2683</v>
      </c>
      <c r="AP7" s="241" t="s">
        <v>2655</v>
      </c>
      <c r="AQ7" s="241" t="s">
        <v>2655</v>
      </c>
      <c r="AR7" s="241" t="s">
        <v>2652</v>
      </c>
      <c r="AS7" s="241" t="s">
        <v>2656</v>
      </c>
      <c r="AT7" s="241" t="s">
        <v>2656</v>
      </c>
      <c r="AU7" s="241" t="s">
        <v>2655</v>
      </c>
      <c r="AV7" s="241" t="s">
        <v>2652</v>
      </c>
      <c r="AW7" s="241" t="s">
        <v>2656</v>
      </c>
      <c r="AX7" s="241" t="s">
        <v>2656</v>
      </c>
      <c r="AZ7" s="241" t="s">
        <v>3666</v>
      </c>
      <c r="BB7" s="241" t="s">
        <v>3692</v>
      </c>
      <c r="BC7" s="241" t="s">
        <v>3693</v>
      </c>
    </row>
    <row r="8" spans="1:55" x14ac:dyDescent="0.35">
      <c r="A8" s="291" t="s">
        <v>59</v>
      </c>
      <c r="B8" s="291" t="s">
        <v>2</v>
      </c>
      <c r="C8" s="291" t="s">
        <v>3</v>
      </c>
      <c r="D8" t="s">
        <v>4</v>
      </c>
      <c r="E8" t="s">
        <v>5</v>
      </c>
      <c r="F8" t="s">
        <v>6</v>
      </c>
      <c r="G8" t="s">
        <v>7</v>
      </c>
      <c r="H8" t="s">
        <v>8</v>
      </c>
      <c r="I8" t="s">
        <v>9</v>
      </c>
      <c r="J8" t="s">
        <v>10</v>
      </c>
      <c r="K8" t="s">
        <v>11</v>
      </c>
      <c r="L8" t="s">
        <v>12</v>
      </c>
      <c r="M8" t="s">
        <v>13</v>
      </c>
      <c r="Y8" s="241" t="s">
        <v>2684</v>
      </c>
      <c r="Z8" s="241" t="s">
        <v>2685</v>
      </c>
      <c r="AM8" s="238">
        <f>SUMIFS($C$10:$C$505, $X$10:$X$505, AN8)</f>
        <v>17278</v>
      </c>
      <c r="AN8" t="s">
        <v>2657</v>
      </c>
      <c r="AO8" t="s">
        <v>2535</v>
      </c>
      <c r="AP8" s="242">
        <f>AQ8+AU8</f>
        <v>13</v>
      </c>
      <c r="AQ8" s="238">
        <f>COUNTIFS($X$10:$X$505, AN8,$B$10:$B$505,"F")</f>
        <v>1</v>
      </c>
      <c r="AR8" s="243">
        <f t="shared" ref="AR8:AR34" si="0">IFERROR(AQ8/AP8,0)</f>
        <v>7.6923076923076927E-2</v>
      </c>
      <c r="AS8">
        <f>COUNTIFS($X$10:$X$505, AN8,$B$10:$B$505,"F",$Z$10:$Z$505,"Elected")</f>
        <v>1</v>
      </c>
      <c r="AT8" s="244">
        <f>IFERROR(AS8/AP8,0)</f>
        <v>7.6923076923076927E-2</v>
      </c>
      <c r="AU8" s="245">
        <f>COUNTIFS($X$10:$X$505, AN8,$B$10:$B$505,"M")</f>
        <v>12</v>
      </c>
      <c r="AV8" s="243">
        <f>IFERROR(AU8/AP8,0)</f>
        <v>0.92307692307692313</v>
      </c>
      <c r="AW8">
        <f>COUNTIFS($X$10:$X$505, AN8,$B$10:$B$505,"M",$Z$10:$Z$505,"Elected")</f>
        <v>9</v>
      </c>
      <c r="AX8" s="243">
        <f>IFERROR(AW8/AP8,0)</f>
        <v>0.69230769230769229</v>
      </c>
      <c r="AZ8">
        <f>AW8+AS8</f>
        <v>10</v>
      </c>
      <c r="BB8">
        <f>AC240</f>
        <v>28</v>
      </c>
      <c r="BC8">
        <f>AD240</f>
        <v>25</v>
      </c>
    </row>
    <row r="9" spans="1:55" ht="15.5" x14ac:dyDescent="0.35">
      <c r="A9" s="291" t="s">
        <v>0</v>
      </c>
      <c r="B9" s="291" t="s">
        <v>0</v>
      </c>
      <c r="C9" s="291" t="s">
        <v>17</v>
      </c>
      <c r="D9" t="s">
        <v>1615</v>
      </c>
      <c r="E9" t="s">
        <v>1616</v>
      </c>
      <c r="F9" t="s">
        <v>1617</v>
      </c>
      <c r="G9" t="s">
        <v>1618</v>
      </c>
      <c r="H9" t="s">
        <v>1619</v>
      </c>
      <c r="I9" t="s">
        <v>1620</v>
      </c>
      <c r="J9" t="s">
        <v>1621</v>
      </c>
      <c r="K9" t="s">
        <v>1622</v>
      </c>
      <c r="L9" t="s">
        <v>1623</v>
      </c>
      <c r="M9" t="s">
        <v>1624</v>
      </c>
      <c r="X9" s="257" t="s">
        <v>2681</v>
      </c>
      <c r="Y9" s="241" t="s">
        <v>2686</v>
      </c>
      <c r="Z9" s="241" t="s">
        <v>2687</v>
      </c>
      <c r="AB9" t="s">
        <v>2526</v>
      </c>
      <c r="AC9" t="s">
        <v>2525</v>
      </c>
      <c r="AD9" t="s">
        <v>2524</v>
      </c>
      <c r="AE9" t="s">
        <v>2523</v>
      </c>
      <c r="AF9" t="s">
        <v>759</v>
      </c>
      <c r="AG9" t="s">
        <v>2522</v>
      </c>
      <c r="AH9" t="s">
        <v>2521</v>
      </c>
      <c r="AI9" t="s">
        <v>2520</v>
      </c>
      <c r="AJ9" t="s">
        <v>2519</v>
      </c>
      <c r="AK9" t="s">
        <v>2518</v>
      </c>
      <c r="AM9" s="238">
        <f t="shared" ref="AM9:AM34" si="1">SUMIFS($C$10:$C$505, $X$10:$X$505, AN9)</f>
        <v>19608</v>
      </c>
      <c r="AN9" t="s">
        <v>2658</v>
      </c>
      <c r="AO9" t="s">
        <v>2534</v>
      </c>
      <c r="AP9" s="242">
        <f t="shared" ref="AP9:AP27" si="2">AQ9+AU9</f>
        <v>15</v>
      </c>
      <c r="AQ9" s="238">
        <f t="shared" ref="AQ9:AQ34" si="3">COUNTIFS($X$10:$X$505, AN9,$B$10:$B$505,"F")</f>
        <v>4</v>
      </c>
      <c r="AR9" s="243">
        <f t="shared" si="0"/>
        <v>0.26666666666666666</v>
      </c>
      <c r="AS9">
        <f t="shared" ref="AS9:AS34" si="4">COUNTIFS($X$10:$X$283, AN9,$B$10:$B$283,"F",$Z$10:$Z$283,"Elected")</f>
        <v>2</v>
      </c>
      <c r="AT9" s="244">
        <f t="shared" ref="AT9:AT34" si="5">IFERROR(AS9/AP9,0)</f>
        <v>0.13333333333333333</v>
      </c>
      <c r="AU9" s="245">
        <f t="shared" ref="AU9:AU34" si="6">COUNTIFS($X$10:$X$505, AN9,$B$10:$B$505,"M")</f>
        <v>11</v>
      </c>
      <c r="AV9" s="243">
        <f t="shared" ref="AV9:AV34" si="7">IFERROR(AU9/AP9,0)</f>
        <v>0.73333333333333328</v>
      </c>
      <c r="AW9">
        <f t="shared" ref="AW9:AW34" si="8">COUNTIFS($X$10:$X$505, AN9,$B$10:$B$505,"M",$Z$10:$Z$505,"Elected")</f>
        <v>8</v>
      </c>
      <c r="AX9" s="243">
        <f t="shared" ref="AX9:AX34" si="9">IFERROR(AW9/AP9,0)</f>
        <v>0.53333333333333333</v>
      </c>
      <c r="AZ9">
        <f>AW9+AS9</f>
        <v>10</v>
      </c>
    </row>
    <row r="10" spans="1:55" x14ac:dyDescent="0.35">
      <c r="A10" s="291" t="s">
        <v>1625</v>
      </c>
      <c r="B10" s="291" t="s">
        <v>33</v>
      </c>
      <c r="C10" s="293">
        <v>999</v>
      </c>
      <c r="D10" s="1">
        <v>39</v>
      </c>
      <c r="E10" s="1">
        <v>27</v>
      </c>
      <c r="F10" s="1">
        <v>5</v>
      </c>
      <c r="G10" s="1">
        <v>8</v>
      </c>
      <c r="H10" s="1">
        <v>10</v>
      </c>
      <c r="I10" s="1">
        <v>16</v>
      </c>
      <c r="J10" s="1">
        <v>19</v>
      </c>
      <c r="K10" s="1">
        <v>50</v>
      </c>
      <c r="L10" s="1">
        <v>10</v>
      </c>
      <c r="M10" s="1">
        <v>113</v>
      </c>
      <c r="X10" t="str">
        <f>LEFT(MID(A10,FIND("(",A10)+1,LEN(A10)),FIND(")",MID(A10,FIND("(",A10)+1,LEN(A10)))-1)</f>
        <v>FF</v>
      </c>
      <c r="Z10" t="str">
        <f>Y11</f>
        <v>Excluded</v>
      </c>
      <c r="AB10">
        <v>6</v>
      </c>
      <c r="AC10" s="238">
        <v>21509</v>
      </c>
      <c r="AD10" s="238">
        <f>AH10+AF10</f>
        <v>12548</v>
      </c>
      <c r="AE10" s="227">
        <f>SUM(AD10/AC10*100)</f>
        <v>58.338369984657589</v>
      </c>
      <c r="AF10">
        <v>119</v>
      </c>
      <c r="AG10" s="227">
        <f>SUM(AF10/AC10*100)</f>
        <v>0.55325677623320468</v>
      </c>
      <c r="AH10" s="238">
        <v>12429</v>
      </c>
      <c r="AI10">
        <v>15</v>
      </c>
      <c r="AJ10">
        <v>3</v>
      </c>
      <c r="AK10" s="227">
        <f>SUM(AJ10/AI10*100)</f>
        <v>20</v>
      </c>
      <c r="AM10" s="238">
        <f t="shared" si="1"/>
        <v>6248</v>
      </c>
      <c r="AN10" t="s">
        <v>2659</v>
      </c>
      <c r="AO10" t="s">
        <v>2536</v>
      </c>
      <c r="AP10" s="242">
        <f t="shared" si="2"/>
        <v>9</v>
      </c>
      <c r="AQ10" s="238">
        <f t="shared" si="3"/>
        <v>5</v>
      </c>
      <c r="AR10" s="243">
        <f t="shared" si="0"/>
        <v>0.55555555555555558</v>
      </c>
      <c r="AS10">
        <f t="shared" si="4"/>
        <v>0</v>
      </c>
      <c r="AT10" s="244">
        <f t="shared" si="5"/>
        <v>0</v>
      </c>
      <c r="AU10" s="245">
        <f t="shared" si="6"/>
        <v>4</v>
      </c>
      <c r="AV10" s="243">
        <f t="shared" si="7"/>
        <v>0.44444444444444442</v>
      </c>
      <c r="AW10">
        <f t="shared" si="8"/>
        <v>1</v>
      </c>
      <c r="AX10" s="243">
        <f t="shared" si="9"/>
        <v>0.1111111111111111</v>
      </c>
      <c r="AZ10">
        <f t="shared" ref="AZ10:AZ36" si="10">AW10+AS10</f>
        <v>1</v>
      </c>
    </row>
    <row r="11" spans="1:55" x14ac:dyDescent="0.35">
      <c r="A11" s="291" t="s">
        <v>0</v>
      </c>
      <c r="B11" s="291" t="s">
        <v>0</v>
      </c>
      <c r="C11" s="293">
        <v>999</v>
      </c>
      <c r="D11" s="2">
        <v>1038</v>
      </c>
      <c r="E11" s="2">
        <v>1065</v>
      </c>
      <c r="F11" s="2">
        <v>1070</v>
      </c>
      <c r="G11" s="2">
        <v>1078</v>
      </c>
      <c r="H11" s="2">
        <v>1088</v>
      </c>
      <c r="I11" s="2">
        <v>1104</v>
      </c>
      <c r="J11" s="2">
        <v>1123</v>
      </c>
      <c r="K11" s="2">
        <v>1173</v>
      </c>
      <c r="L11" s="2">
        <v>1183</v>
      </c>
      <c r="M11" s="2">
        <v>1296</v>
      </c>
      <c r="Y11" t="str">
        <f>IF(EXACT(A10,UPPER(A10)),"Elected","Excluded")</f>
        <v>Excluded</v>
      </c>
      <c r="AM11" s="238">
        <f t="shared" si="1"/>
        <v>228</v>
      </c>
      <c r="AN11" t="s">
        <v>2661</v>
      </c>
      <c r="AO11" t="s">
        <v>2727</v>
      </c>
      <c r="AP11" s="242">
        <f t="shared" si="2"/>
        <v>1</v>
      </c>
      <c r="AQ11" s="238">
        <f t="shared" si="3"/>
        <v>0</v>
      </c>
      <c r="AR11" s="243">
        <f t="shared" si="0"/>
        <v>0</v>
      </c>
      <c r="AS11">
        <f t="shared" si="4"/>
        <v>0</v>
      </c>
      <c r="AT11" s="244">
        <f t="shared" si="5"/>
        <v>0</v>
      </c>
      <c r="AU11" s="245">
        <f t="shared" si="6"/>
        <v>1</v>
      </c>
      <c r="AV11" s="243">
        <f t="shared" si="7"/>
        <v>1</v>
      </c>
      <c r="AW11">
        <f t="shared" si="8"/>
        <v>0</v>
      </c>
      <c r="AX11" s="243">
        <f t="shared" si="9"/>
        <v>0</v>
      </c>
      <c r="AZ11">
        <f t="shared" si="10"/>
        <v>0</v>
      </c>
    </row>
    <row r="12" spans="1:55" x14ac:dyDescent="0.35">
      <c r="A12" s="291" t="s">
        <v>3278</v>
      </c>
      <c r="B12" s="291" t="s">
        <v>33</v>
      </c>
      <c r="C12" s="293">
        <v>189</v>
      </c>
      <c r="D12" s="1">
        <v>5</v>
      </c>
      <c r="E12" s="1">
        <v>19</v>
      </c>
      <c r="F12" s="1">
        <v>40</v>
      </c>
      <c r="G12" s="1">
        <v>-253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X12" t="str">
        <f t="shared" ref="X12" si="11">LEFT(MID(A12,FIND("(",A12)+1,LEN(A12)),FIND(")",MID(A12,FIND("(",A12)+1,LEN(A12)))-1)</f>
        <v>NON-P</v>
      </c>
      <c r="Z12" t="str">
        <f>Y13</f>
        <v>Excluded</v>
      </c>
      <c r="AC12" t="s">
        <v>3692</v>
      </c>
      <c r="AD12" t="s">
        <v>3693</v>
      </c>
      <c r="AM12" s="238">
        <f t="shared" si="1"/>
        <v>154</v>
      </c>
      <c r="AN12" t="s">
        <v>2663</v>
      </c>
      <c r="AO12" t="s">
        <v>2574</v>
      </c>
      <c r="AP12" s="242">
        <f t="shared" si="2"/>
        <v>1</v>
      </c>
      <c r="AQ12" s="238">
        <f t="shared" si="3"/>
        <v>0</v>
      </c>
      <c r="AR12" s="243">
        <f t="shared" si="0"/>
        <v>0</v>
      </c>
      <c r="AS12">
        <f t="shared" si="4"/>
        <v>0</v>
      </c>
      <c r="AT12" s="244">
        <f t="shared" si="5"/>
        <v>0</v>
      </c>
      <c r="AU12" s="245">
        <f t="shared" si="6"/>
        <v>1</v>
      </c>
      <c r="AV12" s="243">
        <f t="shared" si="7"/>
        <v>1</v>
      </c>
      <c r="AW12">
        <f t="shared" si="8"/>
        <v>0</v>
      </c>
      <c r="AX12" s="243">
        <f t="shared" si="9"/>
        <v>0</v>
      </c>
      <c r="AZ12">
        <f t="shared" si="10"/>
        <v>0</v>
      </c>
    </row>
    <row r="13" spans="1:55" x14ac:dyDescent="0.35">
      <c r="A13" s="291" t="s">
        <v>0</v>
      </c>
      <c r="B13" s="291" t="s">
        <v>0</v>
      </c>
      <c r="C13" s="293">
        <v>189</v>
      </c>
      <c r="D13" s="2">
        <v>194</v>
      </c>
      <c r="E13" s="2">
        <v>213</v>
      </c>
      <c r="F13" s="2">
        <v>253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Y13" t="str">
        <f t="shared" ref="Y13" si="12">IF(EXACT(A12,UPPER(A12)),"Elected","Excluded")</f>
        <v>Excluded</v>
      </c>
      <c r="AC13">
        <v>5</v>
      </c>
      <c r="AD13">
        <v>5</v>
      </c>
      <c r="AM13" s="238">
        <f t="shared" si="1"/>
        <v>410</v>
      </c>
      <c r="AN13" t="s">
        <v>2689</v>
      </c>
      <c r="AO13" t="s">
        <v>2573</v>
      </c>
      <c r="AP13" s="242">
        <f t="shared" si="2"/>
        <v>2</v>
      </c>
      <c r="AQ13" s="238">
        <f t="shared" si="3"/>
        <v>0</v>
      </c>
      <c r="AR13" s="243">
        <f t="shared" si="0"/>
        <v>0</v>
      </c>
      <c r="AS13">
        <f t="shared" si="4"/>
        <v>0</v>
      </c>
      <c r="AT13" s="244">
        <f t="shared" si="5"/>
        <v>0</v>
      </c>
      <c r="AU13" s="245">
        <f t="shared" si="6"/>
        <v>2</v>
      </c>
      <c r="AV13" s="243">
        <f t="shared" si="7"/>
        <v>1</v>
      </c>
      <c r="AW13">
        <f t="shared" si="8"/>
        <v>0</v>
      </c>
      <c r="AX13" s="243">
        <f t="shared" si="9"/>
        <v>0</v>
      </c>
      <c r="AZ13">
        <f t="shared" si="10"/>
        <v>0</v>
      </c>
    </row>
    <row r="14" spans="1:55" x14ac:dyDescent="0.35">
      <c r="A14" s="291" t="s">
        <v>3272</v>
      </c>
      <c r="B14" s="291" t="s">
        <v>33</v>
      </c>
      <c r="C14" s="293">
        <v>256</v>
      </c>
      <c r="D14" s="1">
        <v>16</v>
      </c>
      <c r="E14" s="1">
        <v>27</v>
      </c>
      <c r="F14" s="1">
        <v>6</v>
      </c>
      <c r="G14" s="1">
        <v>15</v>
      </c>
      <c r="H14" s="1">
        <v>-320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X14" t="str">
        <f t="shared" ref="X14" si="13">LEFT(MID(A14,FIND("(",A14)+1,LEN(A14)),FIND(")",MID(A14,FIND("(",A14)+1,LEN(A14)))-1)</f>
        <v>SF</v>
      </c>
      <c r="Z14" t="str">
        <f t="shared" ref="Z14" si="14">Y15</f>
        <v>Excluded</v>
      </c>
      <c r="AM14" s="238">
        <f t="shared" si="1"/>
        <v>2911</v>
      </c>
      <c r="AN14" t="s">
        <v>2662</v>
      </c>
      <c r="AO14" t="s">
        <v>2575</v>
      </c>
      <c r="AP14" s="242">
        <f t="shared" si="2"/>
        <v>3</v>
      </c>
      <c r="AQ14" s="238">
        <f t="shared" si="3"/>
        <v>0</v>
      </c>
      <c r="AR14" s="243">
        <f t="shared" si="0"/>
        <v>0</v>
      </c>
      <c r="AS14">
        <f t="shared" si="4"/>
        <v>0</v>
      </c>
      <c r="AT14" s="244">
        <f t="shared" si="5"/>
        <v>0</v>
      </c>
      <c r="AU14" s="245">
        <f t="shared" si="6"/>
        <v>3</v>
      </c>
      <c r="AV14" s="243">
        <f t="shared" si="7"/>
        <v>1</v>
      </c>
      <c r="AW14">
        <f t="shared" si="8"/>
        <v>1</v>
      </c>
      <c r="AX14" s="243">
        <f t="shared" si="9"/>
        <v>0.33333333333333331</v>
      </c>
      <c r="AZ14">
        <f t="shared" si="10"/>
        <v>1</v>
      </c>
    </row>
    <row r="15" spans="1:55" x14ac:dyDescent="0.35">
      <c r="A15" s="291" t="s">
        <v>0</v>
      </c>
      <c r="B15" s="291" t="s">
        <v>0</v>
      </c>
      <c r="C15" s="293">
        <v>256</v>
      </c>
      <c r="D15" s="2">
        <v>272</v>
      </c>
      <c r="E15" s="2">
        <v>299</v>
      </c>
      <c r="F15" s="2">
        <v>305</v>
      </c>
      <c r="G15" s="2">
        <v>320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Y15" t="str">
        <f t="shared" ref="Y15" si="15">IF(EXACT(A14,UPPER(A14)),"Elected","Excluded")</f>
        <v>Excluded</v>
      </c>
      <c r="AM15" s="238">
        <f t="shared" si="1"/>
        <v>246</v>
      </c>
      <c r="AN15" t="s">
        <v>2660</v>
      </c>
      <c r="AO15" t="s">
        <v>2594</v>
      </c>
      <c r="AP15" s="242">
        <f t="shared" si="2"/>
        <v>1</v>
      </c>
      <c r="AQ15" s="238">
        <f t="shared" si="3"/>
        <v>0</v>
      </c>
      <c r="AR15" s="243">
        <f t="shared" si="0"/>
        <v>0</v>
      </c>
      <c r="AS15">
        <f t="shared" si="4"/>
        <v>0</v>
      </c>
      <c r="AT15" s="244">
        <f t="shared" si="5"/>
        <v>0</v>
      </c>
      <c r="AU15" s="245">
        <f t="shared" si="6"/>
        <v>1</v>
      </c>
      <c r="AV15" s="243">
        <f t="shared" si="7"/>
        <v>1</v>
      </c>
      <c r="AW15">
        <f t="shared" si="8"/>
        <v>0</v>
      </c>
      <c r="AX15" s="243">
        <f t="shared" si="9"/>
        <v>0</v>
      </c>
      <c r="AZ15">
        <f t="shared" si="10"/>
        <v>0</v>
      </c>
    </row>
    <row r="16" spans="1:55" x14ac:dyDescent="0.35">
      <c r="A16" s="291" t="s">
        <v>3268</v>
      </c>
      <c r="B16" s="291" t="s">
        <v>33</v>
      </c>
      <c r="C16" s="293">
        <v>383</v>
      </c>
      <c r="D16" s="1">
        <v>12</v>
      </c>
      <c r="E16" s="1">
        <v>13</v>
      </c>
      <c r="F16" s="1">
        <v>30</v>
      </c>
      <c r="G16" s="1">
        <v>108</v>
      </c>
      <c r="H16" s="1">
        <v>14</v>
      </c>
      <c r="I16" s="1">
        <v>41</v>
      </c>
      <c r="J16" s="1">
        <v>-601</v>
      </c>
      <c r="K16" s="1">
        <v>0</v>
      </c>
      <c r="L16" s="1">
        <v>0</v>
      </c>
      <c r="M16" s="1">
        <v>0</v>
      </c>
      <c r="X16" t="str">
        <f t="shared" ref="X16" si="16">LEFT(MID(A16,FIND("(",A16)+1,LEN(A16)),FIND(")",MID(A16,FIND("(",A16)+1,LEN(A16)))-1)</f>
        <v>NON-P</v>
      </c>
      <c r="Z16" t="str">
        <f t="shared" ref="Z16" si="17">Y17</f>
        <v>Excluded</v>
      </c>
      <c r="AA16" t="s">
        <v>2860</v>
      </c>
      <c r="AM16" s="238">
        <f t="shared" si="1"/>
        <v>1797</v>
      </c>
      <c r="AN16" t="s">
        <v>3111</v>
      </c>
      <c r="AO16" t="s">
        <v>2576</v>
      </c>
      <c r="AP16" s="242">
        <f t="shared" si="2"/>
        <v>2</v>
      </c>
      <c r="AQ16" s="238">
        <f t="shared" si="3"/>
        <v>0</v>
      </c>
      <c r="AR16" s="243">
        <f t="shared" si="0"/>
        <v>0</v>
      </c>
      <c r="AS16">
        <f t="shared" si="4"/>
        <v>0</v>
      </c>
      <c r="AT16" s="244">
        <f t="shared" si="5"/>
        <v>0</v>
      </c>
      <c r="AU16" s="245">
        <f t="shared" si="6"/>
        <v>2</v>
      </c>
      <c r="AV16" s="243">
        <f t="shared" si="7"/>
        <v>1</v>
      </c>
      <c r="AW16">
        <f t="shared" si="8"/>
        <v>1</v>
      </c>
      <c r="AX16" s="243">
        <f t="shared" si="9"/>
        <v>0.5</v>
      </c>
      <c r="AZ16">
        <f t="shared" si="10"/>
        <v>1</v>
      </c>
    </row>
    <row r="17" spans="1:52" x14ac:dyDescent="0.35">
      <c r="A17" s="291" t="s">
        <v>0</v>
      </c>
      <c r="B17" s="291" t="s">
        <v>0</v>
      </c>
      <c r="C17" s="293">
        <v>383</v>
      </c>
      <c r="D17" s="2">
        <v>395</v>
      </c>
      <c r="E17" s="2">
        <v>408</v>
      </c>
      <c r="F17" s="2">
        <v>438</v>
      </c>
      <c r="G17" s="2">
        <v>546</v>
      </c>
      <c r="H17" s="2">
        <v>560</v>
      </c>
      <c r="I17" s="2">
        <v>601</v>
      </c>
      <c r="J17" s="2">
        <v>0</v>
      </c>
      <c r="K17" s="2">
        <v>0</v>
      </c>
      <c r="L17" s="2">
        <v>0</v>
      </c>
      <c r="M17" s="2">
        <v>0</v>
      </c>
      <c r="Y17" t="str">
        <f t="shared" ref="Y17" si="18">IF(EXACT(A16,UPPER(A16)),"Elected","Excluded")</f>
        <v>Excluded</v>
      </c>
      <c r="AM17" s="238">
        <f t="shared" si="1"/>
        <v>0</v>
      </c>
      <c r="AO17" t="s">
        <v>2590</v>
      </c>
      <c r="AP17" s="242">
        <f t="shared" si="2"/>
        <v>0</v>
      </c>
      <c r="AQ17" s="238">
        <f t="shared" si="3"/>
        <v>0</v>
      </c>
      <c r="AR17" s="243">
        <f t="shared" si="0"/>
        <v>0</v>
      </c>
      <c r="AS17">
        <f t="shared" si="4"/>
        <v>0</v>
      </c>
      <c r="AT17" s="244">
        <f t="shared" si="5"/>
        <v>0</v>
      </c>
      <c r="AU17" s="245">
        <f t="shared" si="6"/>
        <v>0</v>
      </c>
      <c r="AV17" s="243">
        <f t="shared" si="7"/>
        <v>0</v>
      </c>
      <c r="AW17">
        <f t="shared" si="8"/>
        <v>0</v>
      </c>
      <c r="AX17" s="243">
        <f t="shared" si="9"/>
        <v>0</v>
      </c>
      <c r="AZ17">
        <f t="shared" si="10"/>
        <v>0</v>
      </c>
    </row>
    <row r="18" spans="1:52" x14ac:dyDescent="0.35">
      <c r="A18" s="291" t="s">
        <v>3279</v>
      </c>
      <c r="B18" s="291" t="s">
        <v>33</v>
      </c>
      <c r="C18" s="293">
        <v>2328</v>
      </c>
      <c r="D18" s="1">
        <v>0</v>
      </c>
      <c r="E18" s="1">
        <v>-552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X18" t="str">
        <f t="shared" ref="X18" si="19">LEFT(MID(A18,FIND("(",A18)+1,LEN(A18)),FIND(")",MID(A18,FIND("(",A18)+1,LEN(A18)))-1)</f>
        <v>NON-P</v>
      </c>
      <c r="Z18" t="str">
        <f>Y19</f>
        <v>Elected</v>
      </c>
      <c r="AM18" s="238">
        <f t="shared" si="1"/>
        <v>0</v>
      </c>
      <c r="AN18" t="s">
        <v>2671</v>
      </c>
      <c r="AO18" t="s">
        <v>2582</v>
      </c>
      <c r="AP18" s="242">
        <f t="shared" si="2"/>
        <v>0</v>
      </c>
      <c r="AQ18" s="238">
        <f t="shared" si="3"/>
        <v>0</v>
      </c>
      <c r="AR18" s="243">
        <f t="shared" si="0"/>
        <v>0</v>
      </c>
      <c r="AS18">
        <f t="shared" si="4"/>
        <v>0</v>
      </c>
      <c r="AT18" s="244">
        <f t="shared" si="5"/>
        <v>0</v>
      </c>
      <c r="AU18" s="245">
        <f t="shared" si="6"/>
        <v>0</v>
      </c>
      <c r="AV18" s="243">
        <f t="shared" si="7"/>
        <v>0</v>
      </c>
      <c r="AW18">
        <f t="shared" si="8"/>
        <v>0</v>
      </c>
      <c r="AX18" s="243">
        <f t="shared" si="9"/>
        <v>0</v>
      </c>
      <c r="AZ18">
        <f t="shared" si="10"/>
        <v>0</v>
      </c>
    </row>
    <row r="19" spans="1:52" x14ac:dyDescent="0.35">
      <c r="A19" s="291" t="s">
        <v>0</v>
      </c>
      <c r="B19" s="291" t="s">
        <v>0</v>
      </c>
      <c r="C19" s="293">
        <v>2328</v>
      </c>
      <c r="D19" s="2">
        <v>2328</v>
      </c>
      <c r="E19" s="2">
        <v>1776</v>
      </c>
      <c r="F19" s="2">
        <v>1776</v>
      </c>
      <c r="G19" s="2">
        <v>1776</v>
      </c>
      <c r="H19" s="2">
        <v>1776</v>
      </c>
      <c r="I19" s="2">
        <v>1776</v>
      </c>
      <c r="J19" s="2">
        <v>1776</v>
      </c>
      <c r="K19" s="2">
        <v>1776</v>
      </c>
      <c r="L19" s="2">
        <v>1776</v>
      </c>
      <c r="M19" s="2">
        <v>1776</v>
      </c>
      <c r="Y19" t="str">
        <f t="shared" ref="Y19" si="20">IF(EXACT(A18,UPPER(A18)),"Elected","Excluded")</f>
        <v>Elected</v>
      </c>
      <c r="AM19" s="238">
        <f t="shared" si="1"/>
        <v>160</v>
      </c>
      <c r="AN19" t="s">
        <v>2665</v>
      </c>
      <c r="AO19" t="s">
        <v>2598</v>
      </c>
      <c r="AP19" s="242">
        <f t="shared" si="2"/>
        <v>1</v>
      </c>
      <c r="AQ19" s="238">
        <f t="shared" si="3"/>
        <v>0</v>
      </c>
      <c r="AR19" s="243">
        <f t="shared" si="0"/>
        <v>0</v>
      </c>
      <c r="AS19">
        <f t="shared" si="4"/>
        <v>0</v>
      </c>
      <c r="AT19" s="244">
        <f t="shared" si="5"/>
        <v>0</v>
      </c>
      <c r="AU19" s="245">
        <f t="shared" si="6"/>
        <v>1</v>
      </c>
      <c r="AV19" s="243">
        <f t="shared" si="7"/>
        <v>1</v>
      </c>
      <c r="AW19">
        <f t="shared" si="8"/>
        <v>0</v>
      </c>
      <c r="AX19" s="243">
        <f t="shared" si="9"/>
        <v>0</v>
      </c>
      <c r="AZ19">
        <f t="shared" si="10"/>
        <v>0</v>
      </c>
    </row>
    <row r="20" spans="1:52" x14ac:dyDescent="0.35">
      <c r="A20" s="291" t="s">
        <v>3280</v>
      </c>
      <c r="B20" s="291" t="s">
        <v>33</v>
      </c>
      <c r="C20" s="293">
        <v>1130</v>
      </c>
      <c r="D20" s="1">
        <v>55</v>
      </c>
      <c r="E20" s="1">
        <v>54</v>
      </c>
      <c r="F20" s="1">
        <v>23</v>
      </c>
      <c r="G20" s="1">
        <v>23</v>
      </c>
      <c r="H20" s="1">
        <v>15</v>
      </c>
      <c r="I20" s="1">
        <v>60</v>
      </c>
      <c r="J20" s="1">
        <v>193</v>
      </c>
      <c r="K20" s="1">
        <v>60</v>
      </c>
      <c r="L20" s="1">
        <v>18</v>
      </c>
      <c r="M20" s="1">
        <v>94</v>
      </c>
      <c r="X20" t="str">
        <f t="shared" ref="X20" si="21">LEFT(MID(A20,FIND("(",A20)+1,LEN(A20)),FIND(")",MID(A20,FIND("(",A20)+1,LEN(A20)))-1)</f>
        <v>NON-P</v>
      </c>
      <c r="Z20" t="str">
        <f t="shared" ref="Z20" si="22">Y21</f>
        <v>Elected</v>
      </c>
      <c r="AM20" s="238">
        <f t="shared" si="1"/>
        <v>0</v>
      </c>
      <c r="AN20" t="s">
        <v>2666</v>
      </c>
      <c r="AO20" t="s">
        <v>2584</v>
      </c>
      <c r="AP20" s="242">
        <f t="shared" si="2"/>
        <v>0</v>
      </c>
      <c r="AQ20" s="238">
        <f t="shared" si="3"/>
        <v>0</v>
      </c>
      <c r="AR20" s="243">
        <f t="shared" si="0"/>
        <v>0</v>
      </c>
      <c r="AS20">
        <f t="shared" si="4"/>
        <v>0</v>
      </c>
      <c r="AT20" s="244">
        <f t="shared" si="5"/>
        <v>0</v>
      </c>
      <c r="AU20" s="245">
        <f t="shared" si="6"/>
        <v>0</v>
      </c>
      <c r="AV20" s="243">
        <f t="shared" si="7"/>
        <v>0</v>
      </c>
      <c r="AW20">
        <f t="shared" si="8"/>
        <v>0</v>
      </c>
      <c r="AX20" s="243">
        <f t="shared" si="9"/>
        <v>0</v>
      </c>
      <c r="AZ20">
        <f t="shared" si="10"/>
        <v>0</v>
      </c>
    </row>
    <row r="21" spans="1:52" x14ac:dyDescent="0.35">
      <c r="A21" s="291" t="s">
        <v>0</v>
      </c>
      <c r="B21" s="291" t="s">
        <v>0</v>
      </c>
      <c r="C21" s="293">
        <v>1130</v>
      </c>
      <c r="D21" s="2">
        <v>1185</v>
      </c>
      <c r="E21" s="2">
        <v>1239</v>
      </c>
      <c r="F21" s="2">
        <v>1262</v>
      </c>
      <c r="G21" s="2">
        <v>1285</v>
      </c>
      <c r="H21" s="2">
        <v>1300</v>
      </c>
      <c r="I21" s="2">
        <v>1360</v>
      </c>
      <c r="J21" s="2">
        <v>1553</v>
      </c>
      <c r="K21" s="2">
        <v>1613</v>
      </c>
      <c r="L21" s="2">
        <v>1631</v>
      </c>
      <c r="M21" s="2">
        <v>1725</v>
      </c>
      <c r="Y21" t="str">
        <f t="shared" ref="Y21" si="23">IF(EXACT(A20,UPPER(A20)),"Elected","Excluded")</f>
        <v>Elected</v>
      </c>
      <c r="AM21" s="238">
        <f t="shared" si="1"/>
        <v>0</v>
      </c>
      <c r="AN21" t="s">
        <v>2667</v>
      </c>
      <c r="AO21" t="s">
        <v>2577</v>
      </c>
      <c r="AP21" s="242">
        <f t="shared" si="2"/>
        <v>0</v>
      </c>
      <c r="AQ21" s="238">
        <f t="shared" si="3"/>
        <v>0</v>
      </c>
      <c r="AR21" s="243">
        <f t="shared" si="0"/>
        <v>0</v>
      </c>
      <c r="AS21">
        <f t="shared" si="4"/>
        <v>0</v>
      </c>
      <c r="AT21" s="244">
        <f t="shared" si="5"/>
        <v>0</v>
      </c>
      <c r="AU21" s="245">
        <f t="shared" si="6"/>
        <v>0</v>
      </c>
      <c r="AV21" s="243">
        <f t="shared" si="7"/>
        <v>0</v>
      </c>
      <c r="AW21">
        <f t="shared" si="8"/>
        <v>0</v>
      </c>
      <c r="AX21" s="243">
        <f t="shared" si="9"/>
        <v>0</v>
      </c>
      <c r="AZ21">
        <f t="shared" si="10"/>
        <v>0</v>
      </c>
    </row>
    <row r="22" spans="1:52" x14ac:dyDescent="0.35">
      <c r="A22" s="291" t="s">
        <v>3281</v>
      </c>
      <c r="B22" s="291" t="s">
        <v>33</v>
      </c>
      <c r="C22" s="293">
        <v>69</v>
      </c>
      <c r="D22" s="1">
        <v>2</v>
      </c>
      <c r="E22" s="1">
        <v>4</v>
      </c>
      <c r="F22" s="1">
        <v>-75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X22" t="str">
        <f t="shared" ref="X22" si="24">LEFT(MID(A22,FIND("(",A22)+1,LEN(A22)),FIND(")",MID(A22,FIND("(",A22)+1,LEN(A22)))-1)</f>
        <v>NON-P</v>
      </c>
      <c r="Z22" t="str">
        <f t="shared" ref="Z22" si="25">Y23</f>
        <v>Excluded</v>
      </c>
      <c r="AM22" s="238">
        <f t="shared" si="1"/>
        <v>0</v>
      </c>
      <c r="AN22" t="s">
        <v>2670</v>
      </c>
      <c r="AO22" t="s">
        <v>2578</v>
      </c>
      <c r="AP22" s="242">
        <f t="shared" si="2"/>
        <v>0</v>
      </c>
      <c r="AQ22" s="238">
        <f t="shared" si="3"/>
        <v>0</v>
      </c>
      <c r="AR22" s="243">
        <f t="shared" si="0"/>
        <v>0</v>
      </c>
      <c r="AS22">
        <f t="shared" si="4"/>
        <v>0</v>
      </c>
      <c r="AT22" s="244">
        <f t="shared" si="5"/>
        <v>0</v>
      </c>
      <c r="AU22" s="245">
        <f t="shared" si="6"/>
        <v>0</v>
      </c>
      <c r="AV22" s="243">
        <f t="shared" si="7"/>
        <v>0</v>
      </c>
      <c r="AW22">
        <f t="shared" si="8"/>
        <v>0</v>
      </c>
      <c r="AX22" s="243">
        <f t="shared" si="9"/>
        <v>0</v>
      </c>
      <c r="AZ22">
        <f t="shared" si="10"/>
        <v>0</v>
      </c>
    </row>
    <row r="23" spans="1:52" x14ac:dyDescent="0.35">
      <c r="A23" s="291" t="s">
        <v>0</v>
      </c>
      <c r="B23" s="291" t="s">
        <v>0</v>
      </c>
      <c r="C23" s="293">
        <v>69</v>
      </c>
      <c r="D23" s="2">
        <v>71</v>
      </c>
      <c r="E23" s="2">
        <v>75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Y23" t="str">
        <f t="shared" ref="Y23" si="26">IF(EXACT(A22,UPPER(A22)),"Elected","Excluded")</f>
        <v>Excluded</v>
      </c>
      <c r="AM23" s="238">
        <f t="shared" si="1"/>
        <v>0</v>
      </c>
      <c r="AO23" t="s">
        <v>2581</v>
      </c>
      <c r="AP23" s="242">
        <f t="shared" si="2"/>
        <v>0</v>
      </c>
      <c r="AQ23" s="238">
        <f t="shared" si="3"/>
        <v>0</v>
      </c>
      <c r="AR23" s="243">
        <f t="shared" si="0"/>
        <v>0</v>
      </c>
      <c r="AS23">
        <f t="shared" si="4"/>
        <v>0</v>
      </c>
      <c r="AT23" s="244">
        <f t="shared" si="5"/>
        <v>0</v>
      </c>
      <c r="AU23" s="245">
        <f t="shared" si="6"/>
        <v>0</v>
      </c>
      <c r="AV23" s="243">
        <f t="shared" si="7"/>
        <v>0</v>
      </c>
      <c r="AW23">
        <f t="shared" si="8"/>
        <v>0</v>
      </c>
      <c r="AX23" s="243">
        <f t="shared" si="9"/>
        <v>0</v>
      </c>
      <c r="AZ23">
        <f t="shared" si="10"/>
        <v>0</v>
      </c>
    </row>
    <row r="24" spans="1:52" x14ac:dyDescent="0.35">
      <c r="A24" s="291" t="s">
        <v>1626</v>
      </c>
      <c r="B24" s="291" t="s">
        <v>33</v>
      </c>
      <c r="C24" s="293">
        <v>1301</v>
      </c>
      <c r="D24" s="1">
        <v>45</v>
      </c>
      <c r="E24" s="1">
        <v>43</v>
      </c>
      <c r="F24" s="1">
        <v>2</v>
      </c>
      <c r="G24" s="1">
        <v>5</v>
      </c>
      <c r="H24" s="1">
        <v>13</v>
      </c>
      <c r="I24" s="1">
        <v>26</v>
      </c>
      <c r="J24" s="1">
        <v>31</v>
      </c>
      <c r="K24" s="1">
        <v>51</v>
      </c>
      <c r="L24" s="1">
        <v>43</v>
      </c>
      <c r="M24" s="1">
        <v>52</v>
      </c>
      <c r="X24" t="str">
        <f t="shared" ref="X24" si="27">LEFT(MID(A24,FIND("(",A24)+1,LEN(A24)),FIND(")",MID(A24,FIND("(",A24)+1,LEN(A24)))-1)</f>
        <v>FF</v>
      </c>
      <c r="Z24" t="str">
        <f t="shared" ref="Z24" si="28">Y25</f>
        <v>Elected</v>
      </c>
      <c r="AM24" s="238">
        <f t="shared" si="1"/>
        <v>0</v>
      </c>
      <c r="AN24" t="s">
        <v>3077</v>
      </c>
      <c r="AO24" t="s">
        <v>2579</v>
      </c>
      <c r="AP24" s="242">
        <f t="shared" si="2"/>
        <v>0</v>
      </c>
      <c r="AQ24" s="238">
        <f t="shared" si="3"/>
        <v>0</v>
      </c>
      <c r="AR24" s="243">
        <f t="shared" si="0"/>
        <v>0</v>
      </c>
      <c r="AS24">
        <f t="shared" si="4"/>
        <v>0</v>
      </c>
      <c r="AT24" s="244">
        <f t="shared" si="5"/>
        <v>0</v>
      </c>
      <c r="AU24" s="245">
        <f t="shared" si="6"/>
        <v>0</v>
      </c>
      <c r="AV24" s="243">
        <f t="shared" si="7"/>
        <v>0</v>
      </c>
      <c r="AW24">
        <f t="shared" si="8"/>
        <v>0</v>
      </c>
      <c r="AX24" s="243">
        <f t="shared" si="9"/>
        <v>0</v>
      </c>
      <c r="AZ24">
        <f t="shared" si="10"/>
        <v>0</v>
      </c>
    </row>
    <row r="25" spans="1:52" x14ac:dyDescent="0.35">
      <c r="A25" s="291" t="s">
        <v>0</v>
      </c>
      <c r="B25" s="291" t="s">
        <v>0</v>
      </c>
      <c r="C25" s="293">
        <v>1301</v>
      </c>
      <c r="D25" s="2">
        <v>1346</v>
      </c>
      <c r="E25" s="2">
        <v>1389</v>
      </c>
      <c r="F25" s="2">
        <v>1391</v>
      </c>
      <c r="G25" s="2">
        <v>1396</v>
      </c>
      <c r="H25" s="2">
        <v>1409</v>
      </c>
      <c r="I25" s="2">
        <v>1435</v>
      </c>
      <c r="J25" s="2">
        <v>1466</v>
      </c>
      <c r="K25" s="2">
        <v>1517</v>
      </c>
      <c r="L25" s="2">
        <v>1560</v>
      </c>
      <c r="M25" s="2">
        <v>1612</v>
      </c>
      <c r="Y25" t="str">
        <f t="shared" ref="Y25" si="29">IF(EXACT(A24,UPPER(A24)),"Elected","Excluded")</f>
        <v>Elected</v>
      </c>
      <c r="AM25" s="238">
        <f t="shared" si="1"/>
        <v>0</v>
      </c>
      <c r="AN25" t="s">
        <v>2690</v>
      </c>
      <c r="AO25" t="s">
        <v>2585</v>
      </c>
      <c r="AP25" s="242">
        <f t="shared" si="2"/>
        <v>0</v>
      </c>
      <c r="AQ25" s="238">
        <f t="shared" si="3"/>
        <v>0</v>
      </c>
      <c r="AR25" s="243">
        <f t="shared" si="0"/>
        <v>0</v>
      </c>
      <c r="AS25">
        <f t="shared" si="4"/>
        <v>0</v>
      </c>
      <c r="AT25" s="244">
        <f t="shared" si="5"/>
        <v>0</v>
      </c>
      <c r="AU25" s="245">
        <f t="shared" si="6"/>
        <v>0</v>
      </c>
      <c r="AV25" s="243">
        <f t="shared" si="7"/>
        <v>0</v>
      </c>
      <c r="AW25">
        <f t="shared" si="8"/>
        <v>0</v>
      </c>
      <c r="AX25" s="243">
        <f t="shared" si="9"/>
        <v>0</v>
      </c>
      <c r="AZ25">
        <f t="shared" si="10"/>
        <v>0</v>
      </c>
    </row>
    <row r="26" spans="1:52" x14ac:dyDescent="0.35">
      <c r="A26" s="291" t="s">
        <v>1627</v>
      </c>
      <c r="B26" s="291" t="s">
        <v>31</v>
      </c>
      <c r="C26" s="293">
        <v>474</v>
      </c>
      <c r="D26" s="1">
        <v>13</v>
      </c>
      <c r="E26" s="1">
        <v>29</v>
      </c>
      <c r="F26" s="1">
        <v>7</v>
      </c>
      <c r="G26" s="1">
        <v>6</v>
      </c>
      <c r="H26" s="1">
        <v>169</v>
      </c>
      <c r="I26" s="1">
        <v>21</v>
      </c>
      <c r="J26" s="1">
        <v>46</v>
      </c>
      <c r="K26" s="1">
        <v>22</v>
      </c>
      <c r="L26" s="1">
        <v>8</v>
      </c>
      <c r="M26" s="1">
        <v>-795</v>
      </c>
      <c r="X26" t="str">
        <f t="shared" ref="X26" si="30">LEFT(MID(A26,FIND("(",A26)+1,LEN(A26)),FIND(")",MID(A26,FIND("(",A26)+1,LEN(A26)))-1)</f>
        <v>SF</v>
      </c>
      <c r="Z26" t="str">
        <f t="shared" ref="Z26" si="31">Y27</f>
        <v>Excluded</v>
      </c>
      <c r="AM26" s="238">
        <f t="shared" si="1"/>
        <v>0</v>
      </c>
      <c r="AO26" t="s">
        <v>2591</v>
      </c>
      <c r="AP26" s="242">
        <f t="shared" si="2"/>
        <v>0</v>
      </c>
      <c r="AQ26" s="238">
        <f t="shared" si="3"/>
        <v>0</v>
      </c>
      <c r="AR26" s="243">
        <f t="shared" si="0"/>
        <v>0</v>
      </c>
      <c r="AS26">
        <f t="shared" si="4"/>
        <v>0</v>
      </c>
      <c r="AT26" s="244">
        <f t="shared" si="5"/>
        <v>0</v>
      </c>
      <c r="AU26" s="245">
        <f t="shared" si="6"/>
        <v>0</v>
      </c>
      <c r="AV26" s="243">
        <f t="shared" si="7"/>
        <v>0</v>
      </c>
      <c r="AW26">
        <f t="shared" si="8"/>
        <v>0</v>
      </c>
      <c r="AX26" s="243">
        <f t="shared" si="9"/>
        <v>0</v>
      </c>
      <c r="AZ26">
        <f t="shared" si="10"/>
        <v>0</v>
      </c>
    </row>
    <row r="27" spans="1:52" x14ac:dyDescent="0.35">
      <c r="A27" s="291" t="s">
        <v>0</v>
      </c>
      <c r="B27" s="291" t="s">
        <v>0</v>
      </c>
      <c r="C27" s="293">
        <v>474</v>
      </c>
      <c r="D27" s="2">
        <v>487</v>
      </c>
      <c r="E27" s="2">
        <v>516</v>
      </c>
      <c r="F27" s="2">
        <v>523</v>
      </c>
      <c r="G27" s="2">
        <v>529</v>
      </c>
      <c r="H27" s="2">
        <v>698</v>
      </c>
      <c r="I27" s="2">
        <v>719</v>
      </c>
      <c r="J27" s="2">
        <v>765</v>
      </c>
      <c r="K27" s="2">
        <v>787</v>
      </c>
      <c r="L27" s="2">
        <v>795</v>
      </c>
      <c r="M27" s="2">
        <v>0</v>
      </c>
      <c r="Y27" t="str">
        <f t="shared" ref="Y27" si="32">IF(EXACT(A26,UPPER(A26)),"Elected","Excluded")</f>
        <v>Excluded</v>
      </c>
      <c r="AM27" s="238">
        <f t="shared" si="1"/>
        <v>325</v>
      </c>
      <c r="AN27" t="s">
        <v>2664</v>
      </c>
      <c r="AO27" t="s">
        <v>2586</v>
      </c>
      <c r="AP27" s="242">
        <f t="shared" si="2"/>
        <v>3</v>
      </c>
      <c r="AQ27" s="238">
        <f t="shared" si="3"/>
        <v>1</v>
      </c>
      <c r="AR27" s="243">
        <f t="shared" si="0"/>
        <v>0.33333333333333331</v>
      </c>
      <c r="AS27">
        <f t="shared" si="4"/>
        <v>0</v>
      </c>
      <c r="AT27" s="244">
        <f t="shared" si="5"/>
        <v>0</v>
      </c>
      <c r="AU27" s="245">
        <f t="shared" si="6"/>
        <v>2</v>
      </c>
      <c r="AV27" s="243">
        <f t="shared" si="7"/>
        <v>0.66666666666666663</v>
      </c>
      <c r="AW27">
        <f t="shared" si="8"/>
        <v>0</v>
      </c>
      <c r="AX27" s="243">
        <f t="shared" si="9"/>
        <v>0</v>
      </c>
      <c r="AZ27">
        <f t="shared" si="10"/>
        <v>0</v>
      </c>
    </row>
    <row r="28" spans="1:52" x14ac:dyDescent="0.35">
      <c r="A28" s="291" t="s">
        <v>3282</v>
      </c>
      <c r="B28" s="291" t="s">
        <v>31</v>
      </c>
      <c r="C28" s="293">
        <v>81</v>
      </c>
      <c r="D28" s="1">
        <v>5</v>
      </c>
      <c r="E28" s="1">
        <v>11</v>
      </c>
      <c r="F28" s="1">
        <v>-97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X28" t="str">
        <f t="shared" ref="X28" si="33">LEFT(MID(A28,FIND("(",A28)+1,LEN(A28)),FIND(")",MID(A28,FIND("(",A28)+1,LEN(A28)))-1)</f>
        <v>NON-P</v>
      </c>
      <c r="Z28" t="str">
        <f t="shared" ref="Z28" si="34">Y29</f>
        <v>Excluded</v>
      </c>
      <c r="AM28" s="238">
        <f t="shared" si="1"/>
        <v>0</v>
      </c>
      <c r="AN28" t="s">
        <v>2669</v>
      </c>
      <c r="AO28" t="s">
        <v>2587</v>
      </c>
      <c r="AP28" s="242">
        <f>AQ28+AU28</f>
        <v>0</v>
      </c>
      <c r="AQ28" s="238">
        <f t="shared" si="3"/>
        <v>0</v>
      </c>
      <c r="AR28" s="243">
        <f t="shared" si="0"/>
        <v>0</v>
      </c>
      <c r="AS28">
        <f t="shared" si="4"/>
        <v>0</v>
      </c>
      <c r="AT28" s="244">
        <f t="shared" si="5"/>
        <v>0</v>
      </c>
      <c r="AU28" s="245">
        <f t="shared" si="6"/>
        <v>0</v>
      </c>
      <c r="AV28" s="243">
        <f t="shared" si="7"/>
        <v>0</v>
      </c>
      <c r="AW28">
        <f t="shared" si="8"/>
        <v>0</v>
      </c>
      <c r="AX28" s="243">
        <f t="shared" si="9"/>
        <v>0</v>
      </c>
      <c r="AZ28">
        <f t="shared" si="10"/>
        <v>0</v>
      </c>
    </row>
    <row r="29" spans="1:52" x14ac:dyDescent="0.35">
      <c r="A29" s="291" t="s">
        <v>0</v>
      </c>
      <c r="B29" s="291" t="s">
        <v>0</v>
      </c>
      <c r="C29" s="293">
        <v>81</v>
      </c>
      <c r="D29" s="2">
        <v>86</v>
      </c>
      <c r="E29" s="2">
        <v>97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Y29" t="str">
        <f t="shared" ref="Y29" si="35">IF(EXACT(A28,UPPER(A28)),"Elected","Excluded")</f>
        <v>Excluded</v>
      </c>
      <c r="AM29" s="238">
        <f t="shared" si="1"/>
        <v>0</v>
      </c>
      <c r="AN29" t="s">
        <v>2931</v>
      </c>
      <c r="AO29" t="s">
        <v>2580</v>
      </c>
      <c r="AP29" s="242">
        <f t="shared" ref="AP29:AP34" si="36">AQ29+AU29</f>
        <v>0</v>
      </c>
      <c r="AQ29" s="238">
        <f t="shared" si="3"/>
        <v>0</v>
      </c>
      <c r="AR29" s="243">
        <f t="shared" si="0"/>
        <v>0</v>
      </c>
      <c r="AS29">
        <f t="shared" si="4"/>
        <v>0</v>
      </c>
      <c r="AT29" s="244">
        <f t="shared" si="5"/>
        <v>0</v>
      </c>
      <c r="AU29" s="245">
        <f t="shared" si="6"/>
        <v>0</v>
      </c>
      <c r="AV29" s="243">
        <f t="shared" si="7"/>
        <v>0</v>
      </c>
      <c r="AW29">
        <f t="shared" si="8"/>
        <v>0</v>
      </c>
      <c r="AX29" s="243">
        <f t="shared" si="9"/>
        <v>0</v>
      </c>
      <c r="AZ29">
        <f t="shared" si="10"/>
        <v>0</v>
      </c>
    </row>
    <row r="30" spans="1:52" x14ac:dyDescent="0.35">
      <c r="A30" s="291" t="s">
        <v>1628</v>
      </c>
      <c r="B30" s="291" t="s">
        <v>33</v>
      </c>
      <c r="C30" s="293">
        <v>933</v>
      </c>
      <c r="D30" s="1">
        <v>89</v>
      </c>
      <c r="E30" s="1">
        <v>51</v>
      </c>
      <c r="F30" s="1">
        <v>6</v>
      </c>
      <c r="G30" s="1">
        <v>4</v>
      </c>
      <c r="H30" s="1">
        <v>11</v>
      </c>
      <c r="I30" s="1">
        <v>27</v>
      </c>
      <c r="J30" s="1">
        <v>11</v>
      </c>
      <c r="K30" s="1">
        <v>137</v>
      </c>
      <c r="L30" s="1">
        <v>36</v>
      </c>
      <c r="M30" s="1">
        <v>97</v>
      </c>
      <c r="X30" t="str">
        <f t="shared" ref="X30" si="37">LEFT(MID(A30,FIND("(",A30)+1,LEN(A30)),FIND(")",MID(A30,FIND("(",A30)+1,LEN(A30)))-1)</f>
        <v>FG</v>
      </c>
      <c r="Z30" t="str">
        <f t="shared" ref="Z30" si="38">Y31</f>
        <v>Elected</v>
      </c>
      <c r="AM30" s="238">
        <f t="shared" si="1"/>
        <v>0</v>
      </c>
      <c r="AO30" t="s">
        <v>2592</v>
      </c>
      <c r="AP30" s="242">
        <f t="shared" si="36"/>
        <v>0</v>
      </c>
      <c r="AQ30" s="238">
        <f t="shared" si="3"/>
        <v>0</v>
      </c>
      <c r="AR30" s="243">
        <f t="shared" si="0"/>
        <v>0</v>
      </c>
      <c r="AS30">
        <f t="shared" si="4"/>
        <v>0</v>
      </c>
      <c r="AT30" s="244">
        <f t="shared" si="5"/>
        <v>0</v>
      </c>
      <c r="AU30" s="245">
        <f t="shared" si="6"/>
        <v>0</v>
      </c>
      <c r="AV30" s="243">
        <f t="shared" si="7"/>
        <v>0</v>
      </c>
      <c r="AW30">
        <f t="shared" si="8"/>
        <v>0</v>
      </c>
      <c r="AX30" s="243">
        <f t="shared" si="9"/>
        <v>0</v>
      </c>
      <c r="AZ30">
        <f t="shared" si="10"/>
        <v>0</v>
      </c>
    </row>
    <row r="31" spans="1:52" x14ac:dyDescent="0.35">
      <c r="A31" s="291" t="s">
        <v>0</v>
      </c>
      <c r="B31" s="291" t="s">
        <v>0</v>
      </c>
      <c r="C31" s="293">
        <v>933</v>
      </c>
      <c r="D31" s="2">
        <v>1022</v>
      </c>
      <c r="E31" s="2">
        <v>1073</v>
      </c>
      <c r="F31" s="2">
        <v>1079</v>
      </c>
      <c r="G31" s="2">
        <v>1083</v>
      </c>
      <c r="H31" s="2">
        <v>1094</v>
      </c>
      <c r="I31" s="2">
        <v>1121</v>
      </c>
      <c r="J31" s="2">
        <v>1132</v>
      </c>
      <c r="K31" s="2">
        <v>1269</v>
      </c>
      <c r="L31" s="2">
        <v>1305</v>
      </c>
      <c r="M31" s="2">
        <v>1402</v>
      </c>
      <c r="Y31" t="str">
        <f t="shared" ref="Y31" si="39">IF(EXACT(A30,UPPER(A30)),"Elected","Excluded")</f>
        <v>Elected</v>
      </c>
      <c r="AM31" s="238">
        <f t="shared" si="1"/>
        <v>0</v>
      </c>
      <c r="AN31" t="s">
        <v>2809</v>
      </c>
      <c r="AO31" t="s">
        <v>2597</v>
      </c>
      <c r="AP31" s="242">
        <f t="shared" si="36"/>
        <v>0</v>
      </c>
      <c r="AQ31" s="238">
        <f t="shared" si="3"/>
        <v>0</v>
      </c>
      <c r="AR31" s="243">
        <f t="shared" si="0"/>
        <v>0</v>
      </c>
      <c r="AS31">
        <f t="shared" si="4"/>
        <v>0</v>
      </c>
      <c r="AT31" s="244">
        <f t="shared" si="5"/>
        <v>0</v>
      </c>
      <c r="AU31" s="245">
        <f t="shared" si="6"/>
        <v>0</v>
      </c>
      <c r="AV31" s="243">
        <f t="shared" si="7"/>
        <v>0</v>
      </c>
      <c r="AW31">
        <f t="shared" si="8"/>
        <v>0</v>
      </c>
      <c r="AX31" s="243">
        <f t="shared" si="9"/>
        <v>0</v>
      </c>
      <c r="AZ31">
        <f t="shared" si="10"/>
        <v>0</v>
      </c>
    </row>
    <row r="32" spans="1:52" x14ac:dyDescent="0.35">
      <c r="A32" s="291" t="s">
        <v>3283</v>
      </c>
      <c r="B32" s="291" t="s">
        <v>33</v>
      </c>
      <c r="C32" s="293">
        <v>332</v>
      </c>
      <c r="D32" s="1">
        <v>23</v>
      </c>
      <c r="E32" s="1">
        <v>54</v>
      </c>
      <c r="F32" s="1">
        <v>16</v>
      </c>
      <c r="G32" s="1">
        <v>26</v>
      </c>
      <c r="H32" s="1">
        <v>14</v>
      </c>
      <c r="I32" s="1">
        <v>-465</v>
      </c>
      <c r="J32" s="1">
        <v>0</v>
      </c>
      <c r="K32" s="1">
        <v>0</v>
      </c>
      <c r="L32" s="1">
        <v>0</v>
      </c>
      <c r="M32" s="1">
        <v>0</v>
      </c>
      <c r="X32" t="str">
        <f t="shared" ref="X32" si="40">LEFT(MID(A32,FIND("(",A32)+1,LEN(A32)),FIND(")",MID(A32,FIND("(",A32)+1,LEN(A32)))-1)</f>
        <v>NON-P</v>
      </c>
      <c r="Z32" t="str">
        <f t="shared" ref="Z32" si="41">Y33</f>
        <v>Excluded</v>
      </c>
      <c r="AM32" s="238">
        <f t="shared" si="1"/>
        <v>0</v>
      </c>
      <c r="AN32" t="s">
        <v>2668</v>
      </c>
      <c r="AO32" t="s">
        <v>2588</v>
      </c>
      <c r="AP32" s="242">
        <f t="shared" si="36"/>
        <v>0</v>
      </c>
      <c r="AQ32" s="238">
        <f t="shared" si="3"/>
        <v>0</v>
      </c>
      <c r="AR32" s="243">
        <f t="shared" si="0"/>
        <v>0</v>
      </c>
      <c r="AS32">
        <f t="shared" si="4"/>
        <v>0</v>
      </c>
      <c r="AT32" s="244">
        <f t="shared" si="5"/>
        <v>0</v>
      </c>
      <c r="AU32" s="245">
        <f t="shared" si="6"/>
        <v>0</v>
      </c>
      <c r="AV32" s="243">
        <f t="shared" si="7"/>
        <v>0</v>
      </c>
      <c r="AW32">
        <f t="shared" si="8"/>
        <v>0</v>
      </c>
      <c r="AX32" s="243">
        <f t="shared" si="9"/>
        <v>0</v>
      </c>
      <c r="AZ32">
        <f t="shared" si="10"/>
        <v>0</v>
      </c>
    </row>
    <row r="33" spans="1:52" x14ac:dyDescent="0.35">
      <c r="A33" s="291" t="s">
        <v>0</v>
      </c>
      <c r="B33" s="291" t="s">
        <v>0</v>
      </c>
      <c r="C33" s="293">
        <v>332</v>
      </c>
      <c r="D33" s="2">
        <v>355</v>
      </c>
      <c r="E33" s="2">
        <v>409</v>
      </c>
      <c r="F33" s="2">
        <v>425</v>
      </c>
      <c r="G33" s="2">
        <v>451</v>
      </c>
      <c r="H33" s="2">
        <v>465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Y33" t="str">
        <f t="shared" ref="Y33" si="42">IF(EXACT(A32,UPPER(A32)),"Elected","Excluded")</f>
        <v>Excluded</v>
      </c>
      <c r="AM33" s="238">
        <f t="shared" si="1"/>
        <v>0</v>
      </c>
      <c r="AN33" t="s">
        <v>2692</v>
      </c>
      <c r="AO33" t="s">
        <v>2589</v>
      </c>
      <c r="AP33" s="242">
        <f t="shared" si="36"/>
        <v>0</v>
      </c>
      <c r="AQ33" s="238">
        <f t="shared" si="3"/>
        <v>0</v>
      </c>
      <c r="AR33" s="243">
        <f t="shared" si="0"/>
        <v>0</v>
      </c>
      <c r="AS33">
        <f t="shared" si="4"/>
        <v>0</v>
      </c>
      <c r="AT33" s="244">
        <f t="shared" si="5"/>
        <v>0</v>
      </c>
      <c r="AU33" s="245">
        <f t="shared" si="6"/>
        <v>0</v>
      </c>
      <c r="AV33" s="243">
        <f t="shared" si="7"/>
        <v>0</v>
      </c>
      <c r="AW33">
        <f t="shared" si="8"/>
        <v>0</v>
      </c>
      <c r="AX33" s="243">
        <f t="shared" si="9"/>
        <v>0</v>
      </c>
      <c r="AZ33">
        <f t="shared" si="10"/>
        <v>0</v>
      </c>
    </row>
    <row r="34" spans="1:52" x14ac:dyDescent="0.35">
      <c r="A34" s="291" t="s">
        <v>1629</v>
      </c>
      <c r="B34" s="291" t="s">
        <v>33</v>
      </c>
      <c r="C34" s="293">
        <v>2391</v>
      </c>
      <c r="D34" s="1">
        <v>-615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X34" t="str">
        <f t="shared" ref="X34" si="43">LEFT(MID(A34,FIND("(",A34)+1,LEN(A34)),FIND(")",MID(A34,FIND("(",A34)+1,LEN(A34)))-1)</f>
        <v>FG</v>
      </c>
      <c r="Z34" t="str">
        <f t="shared" ref="Z34" si="44">Y35</f>
        <v>Elected</v>
      </c>
      <c r="AM34" s="238">
        <f t="shared" si="1"/>
        <v>17137</v>
      </c>
      <c r="AN34" t="s">
        <v>2672</v>
      </c>
      <c r="AO34" t="s">
        <v>2530</v>
      </c>
      <c r="AP34" s="242">
        <f t="shared" si="36"/>
        <v>22</v>
      </c>
      <c r="AQ34" s="238">
        <f t="shared" si="3"/>
        <v>3</v>
      </c>
      <c r="AR34" s="243">
        <f t="shared" si="0"/>
        <v>0.13636363636363635</v>
      </c>
      <c r="AS34">
        <f t="shared" si="4"/>
        <v>0</v>
      </c>
      <c r="AT34" s="244">
        <f t="shared" si="5"/>
        <v>0</v>
      </c>
      <c r="AU34" s="245">
        <f t="shared" si="6"/>
        <v>19</v>
      </c>
      <c r="AV34" s="243">
        <f t="shared" si="7"/>
        <v>0.86363636363636365</v>
      </c>
      <c r="AW34">
        <f t="shared" si="8"/>
        <v>7</v>
      </c>
      <c r="AX34" s="243">
        <f t="shared" si="9"/>
        <v>0.31818181818181818</v>
      </c>
      <c r="AZ34">
        <f t="shared" si="10"/>
        <v>7</v>
      </c>
    </row>
    <row r="35" spans="1:52" x14ac:dyDescent="0.35">
      <c r="A35" s="291" t="s">
        <v>0</v>
      </c>
      <c r="B35" s="291" t="s">
        <v>0</v>
      </c>
      <c r="C35" s="293">
        <v>2391</v>
      </c>
      <c r="D35" s="2">
        <v>1776</v>
      </c>
      <c r="E35" s="2">
        <v>1776</v>
      </c>
      <c r="F35" s="2">
        <v>1776</v>
      </c>
      <c r="G35" s="2">
        <v>1776</v>
      </c>
      <c r="H35" s="2">
        <v>1776</v>
      </c>
      <c r="I35" s="2">
        <v>1776</v>
      </c>
      <c r="J35" s="2">
        <v>1776</v>
      </c>
      <c r="K35" s="2">
        <v>1776</v>
      </c>
      <c r="L35" s="2">
        <v>1776</v>
      </c>
      <c r="M35" s="2">
        <v>1776</v>
      </c>
      <c r="Y35" t="str">
        <f t="shared" ref="Y35" si="45">IF(EXACT(A34,UPPER(A34)),"Elected","Excluded")</f>
        <v>Elected</v>
      </c>
      <c r="AM35" s="238">
        <f>SUM(AM8:AM34)</f>
        <v>66502</v>
      </c>
      <c r="AN35" s="238"/>
      <c r="AP35" s="242">
        <f>SUM(AP8:AP34)</f>
        <v>73</v>
      </c>
      <c r="AQ35" s="238">
        <f>SUM(AQ8:AQ34)</f>
        <v>14</v>
      </c>
      <c r="AS35">
        <f>SUM(AS8:AS34)</f>
        <v>3</v>
      </c>
      <c r="AU35" s="245">
        <f>SUM(AU8:AU34)</f>
        <v>59</v>
      </c>
      <c r="AW35">
        <f>SUM(AW8:AW34)</f>
        <v>27</v>
      </c>
      <c r="AZ35">
        <f t="shared" si="10"/>
        <v>30</v>
      </c>
    </row>
    <row r="36" spans="1:52" ht="15" thickBot="1" x14ac:dyDescent="0.4">
      <c r="A36" s="291" t="s">
        <v>1630</v>
      </c>
      <c r="B36" s="291" t="s">
        <v>31</v>
      </c>
      <c r="C36" s="293">
        <v>1177</v>
      </c>
      <c r="D36" s="1">
        <v>232</v>
      </c>
      <c r="E36" s="1">
        <v>128</v>
      </c>
      <c r="F36" s="1">
        <v>11</v>
      </c>
      <c r="G36" s="1">
        <v>13</v>
      </c>
      <c r="H36" s="1">
        <v>18</v>
      </c>
      <c r="I36" s="1">
        <v>131</v>
      </c>
      <c r="J36" s="1">
        <v>39</v>
      </c>
      <c r="K36" s="1">
        <v>207</v>
      </c>
      <c r="L36" s="1">
        <v>-180</v>
      </c>
      <c r="M36" s="1">
        <v>0</v>
      </c>
      <c r="X36" t="str">
        <f t="shared" ref="X36" si="46">LEFT(MID(A36,FIND("(",A36)+1,LEN(A36)),FIND(")",MID(A36,FIND("(",A36)+1,LEN(A36)))-1)</f>
        <v>FF</v>
      </c>
      <c r="Z36" t="str">
        <f t="shared" ref="Z36" si="47">Y37</f>
        <v>Elected</v>
      </c>
      <c r="AZ36">
        <f t="shared" si="10"/>
        <v>0</v>
      </c>
    </row>
    <row r="37" spans="1:52" x14ac:dyDescent="0.35">
      <c r="A37" s="291" t="s">
        <v>0</v>
      </c>
      <c r="B37" s="291" t="s">
        <v>0</v>
      </c>
      <c r="C37" s="293">
        <v>1177</v>
      </c>
      <c r="D37" s="2">
        <v>1409</v>
      </c>
      <c r="E37" s="2">
        <v>1537</v>
      </c>
      <c r="F37" s="2">
        <v>1548</v>
      </c>
      <c r="G37" s="2">
        <v>1561</v>
      </c>
      <c r="H37" s="2">
        <v>1579</v>
      </c>
      <c r="I37" s="2">
        <v>1710</v>
      </c>
      <c r="J37" s="2">
        <v>1749</v>
      </c>
      <c r="K37" s="2">
        <v>1956</v>
      </c>
      <c r="L37" s="2">
        <v>1776</v>
      </c>
      <c r="M37" s="2">
        <v>1776</v>
      </c>
      <c r="Y37" t="str">
        <f t="shared" ref="Y37" si="48">IF(EXACT(A36,UPPER(A36)),"Elected","Excluded")</f>
        <v>Elected</v>
      </c>
      <c r="AO37" s="246" t="s">
        <v>2673</v>
      </c>
      <c r="AP37" s="247"/>
      <c r="AQ37" s="248">
        <f>AQ35+AU35</f>
        <v>73</v>
      </c>
      <c r="AR37" s="247" t="s">
        <v>2674</v>
      </c>
      <c r="AS37" s="249"/>
      <c r="AT37" s="249"/>
      <c r="AU37" s="246" t="s">
        <v>2675</v>
      </c>
      <c r="AV37" s="247" t="s">
        <v>2676</v>
      </c>
      <c r="AW37" s="250">
        <f>AW35</f>
        <v>27</v>
      </c>
    </row>
    <row r="38" spans="1:52" ht="15" thickBot="1" x14ac:dyDescent="0.4">
      <c r="A38" s="291" t="s">
        <v>1631</v>
      </c>
      <c r="B38" s="291" t="s">
        <v>33</v>
      </c>
      <c r="C38" s="293">
        <v>386</v>
      </c>
      <c r="D38" s="1">
        <v>79</v>
      </c>
      <c r="E38" s="1">
        <v>92</v>
      </c>
      <c r="F38" s="1">
        <v>6</v>
      </c>
      <c r="G38" s="1">
        <v>4</v>
      </c>
      <c r="H38" s="1">
        <v>10</v>
      </c>
      <c r="I38" s="1">
        <v>63</v>
      </c>
      <c r="J38" s="1">
        <v>31</v>
      </c>
      <c r="K38" s="1">
        <v>-671</v>
      </c>
      <c r="L38" s="1">
        <v>0</v>
      </c>
      <c r="M38" s="1">
        <v>0</v>
      </c>
      <c r="X38" t="str">
        <f t="shared" ref="X38" si="49">LEFT(MID(A38,FIND("(",A38)+1,LEN(A38)),FIND(")",MID(A38,FIND("(",A38)+1,LEN(A38)))-1)</f>
        <v>FG</v>
      </c>
      <c r="Z38" t="str">
        <f t="shared" ref="Z38" si="50">Y39</f>
        <v>Excluded</v>
      </c>
      <c r="AO38" s="251" t="s">
        <v>2677</v>
      </c>
      <c r="AP38" s="252" t="e">
        <f>LEFT(MID(#REF!,FIND("(",#REF!)+1,LEN(#REF!)),FIND(")",MID(#REF!,FIND("(",#REF!)+1,LEN(#REF!)))-1)</f>
        <v>#REF!</v>
      </c>
      <c r="AQ38" s="252">
        <f>BW8</f>
        <v>0</v>
      </c>
      <c r="AR38" s="252" t="s">
        <v>2678</v>
      </c>
      <c r="AS38" s="253"/>
      <c r="AT38" s="253"/>
      <c r="AU38" s="254"/>
      <c r="AV38" s="241" t="s">
        <v>2679</v>
      </c>
      <c r="AW38" s="255">
        <f>AS35</f>
        <v>3</v>
      </c>
    </row>
    <row r="39" spans="1:52" ht="15" thickBot="1" x14ac:dyDescent="0.4">
      <c r="A39" s="291" t="s">
        <v>0</v>
      </c>
      <c r="B39" s="291" t="s">
        <v>0</v>
      </c>
      <c r="C39" s="293">
        <v>386</v>
      </c>
      <c r="D39" s="2">
        <v>465</v>
      </c>
      <c r="E39" s="2">
        <v>557</v>
      </c>
      <c r="F39" s="2">
        <v>563</v>
      </c>
      <c r="G39" s="2">
        <v>567</v>
      </c>
      <c r="H39" s="2">
        <v>577</v>
      </c>
      <c r="I39" s="2">
        <v>640</v>
      </c>
      <c r="J39" s="2">
        <v>671</v>
      </c>
      <c r="K39" s="2">
        <v>0</v>
      </c>
      <c r="L39" s="2">
        <v>0</v>
      </c>
      <c r="M39" s="2">
        <v>0</v>
      </c>
      <c r="Y39" t="str">
        <f t="shared" ref="Y39" si="51">IF(EXACT(A38,UPPER(A38)),"Elected","Excluded")</f>
        <v>Excluded</v>
      </c>
      <c r="AU39" s="251"/>
      <c r="AV39" s="252" t="s">
        <v>2680</v>
      </c>
      <c r="AW39" s="256">
        <f>SUM(AW37:AW38)</f>
        <v>30</v>
      </c>
    </row>
    <row r="40" spans="1:52" x14ac:dyDescent="0.35">
      <c r="A40" s="291" t="s">
        <v>47</v>
      </c>
      <c r="B40" s="291" t="s">
        <v>0</v>
      </c>
      <c r="C40" s="292">
        <v>0</v>
      </c>
      <c r="D40" s="1">
        <f>(D10+D12+D14+D16+D18+D20+D22+D24+D26+D28+D30+D32+D34+D36+D38)*(-1)</f>
        <v>0</v>
      </c>
      <c r="E40" s="1">
        <f t="shared" ref="E40:M40" si="52">(E10+E12+E14+E16+E18+E20+E22+E24+E26+E28+E30+E32+E34+E36+E38)*(-1)</f>
        <v>0</v>
      </c>
      <c r="F40" s="1">
        <f t="shared" si="52"/>
        <v>20</v>
      </c>
      <c r="G40" s="1">
        <f t="shared" si="52"/>
        <v>41</v>
      </c>
      <c r="H40" s="1">
        <f t="shared" si="52"/>
        <v>46</v>
      </c>
      <c r="I40" s="1">
        <f t="shared" si="52"/>
        <v>80</v>
      </c>
      <c r="J40" s="1">
        <f t="shared" si="52"/>
        <v>231</v>
      </c>
      <c r="K40" s="1">
        <f t="shared" si="52"/>
        <v>144</v>
      </c>
      <c r="L40" s="1">
        <f t="shared" si="52"/>
        <v>65</v>
      </c>
      <c r="M40" s="1">
        <f t="shared" si="52"/>
        <v>439</v>
      </c>
    </row>
    <row r="41" spans="1:52" x14ac:dyDescent="0.35">
      <c r="A41" s="291" t="s">
        <v>0</v>
      </c>
      <c r="B41" s="291" t="s">
        <v>0</v>
      </c>
      <c r="C41" s="293">
        <v>0</v>
      </c>
      <c r="D41" s="2">
        <v>0</v>
      </c>
      <c r="E41" s="2">
        <v>0</v>
      </c>
      <c r="F41" s="2">
        <v>20</v>
      </c>
      <c r="G41" s="2">
        <v>61</v>
      </c>
      <c r="H41" s="2">
        <v>107</v>
      </c>
      <c r="I41" s="2">
        <v>187</v>
      </c>
      <c r="J41" s="2">
        <v>418</v>
      </c>
      <c r="K41" s="2">
        <v>562</v>
      </c>
      <c r="L41" s="2">
        <v>627</v>
      </c>
      <c r="M41" s="2">
        <v>1066</v>
      </c>
    </row>
    <row r="42" spans="1:52" x14ac:dyDescent="0.35">
      <c r="A42" t="s">
        <v>48</v>
      </c>
      <c r="B42" t="s">
        <v>0</v>
      </c>
      <c r="C42" s="2">
        <v>12429</v>
      </c>
      <c r="D42" s="2">
        <v>12429</v>
      </c>
      <c r="E42" s="2">
        <v>12429</v>
      </c>
      <c r="F42" s="2">
        <v>12429</v>
      </c>
      <c r="G42" s="2">
        <v>12429</v>
      </c>
      <c r="H42" s="2">
        <v>12429</v>
      </c>
      <c r="I42" s="2">
        <v>12429</v>
      </c>
      <c r="J42" s="2">
        <v>12429</v>
      </c>
      <c r="K42" s="2">
        <v>12429</v>
      </c>
      <c r="L42" s="2">
        <v>12429</v>
      </c>
      <c r="M42" s="2">
        <v>12429</v>
      </c>
    </row>
    <row r="46" spans="1:52" x14ac:dyDescent="0.35">
      <c r="A46" t="s">
        <v>0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</row>
    <row r="47" spans="1:52" x14ac:dyDescent="0.35">
      <c r="A47" t="s">
        <v>0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</row>
    <row r="48" spans="1:52" x14ac:dyDescent="0.35">
      <c r="A48" t="s">
        <v>0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</row>
    <row r="49" spans="1:37" x14ac:dyDescent="0.35">
      <c r="A49" t="s">
        <v>0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</row>
    <row r="50" spans="1:37" x14ac:dyDescent="0.35">
      <c r="A50" t="s">
        <v>0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</row>
    <row r="51" spans="1:37" x14ac:dyDescent="0.35">
      <c r="A51" t="s">
        <v>0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</row>
    <row r="52" spans="1:37" x14ac:dyDescent="0.35">
      <c r="A52" t="s">
        <v>0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</row>
    <row r="53" spans="1:37" x14ac:dyDescent="0.35">
      <c r="A53" s="291" t="s">
        <v>49</v>
      </c>
      <c r="B53" s="291" t="s">
        <v>2</v>
      </c>
      <c r="C53" s="291" t="s">
        <v>3</v>
      </c>
      <c r="D53" t="s">
        <v>4</v>
      </c>
      <c r="E53" t="s">
        <v>5</v>
      </c>
      <c r="F53" t="s">
        <v>6</v>
      </c>
      <c r="G53" t="s">
        <v>7</v>
      </c>
    </row>
    <row r="54" spans="1:37" x14ac:dyDescent="0.35">
      <c r="A54" s="291" t="s">
        <v>0</v>
      </c>
      <c r="B54" s="291" t="s">
        <v>0</v>
      </c>
      <c r="C54" s="291" t="s">
        <v>17</v>
      </c>
      <c r="D54" t="s">
        <v>1632</v>
      </c>
      <c r="E54" t="s">
        <v>1633</v>
      </c>
      <c r="F54" t="s">
        <v>1634</v>
      </c>
      <c r="G54" t="s">
        <v>1635</v>
      </c>
      <c r="AB54" t="s">
        <v>2526</v>
      </c>
      <c r="AC54" t="s">
        <v>2525</v>
      </c>
      <c r="AD54" t="s">
        <v>2524</v>
      </c>
      <c r="AE54" t="s">
        <v>2523</v>
      </c>
      <c r="AF54" t="s">
        <v>759</v>
      </c>
      <c r="AG54" t="s">
        <v>2522</v>
      </c>
      <c r="AH54" t="s">
        <v>2521</v>
      </c>
      <c r="AI54" t="s">
        <v>2520</v>
      </c>
      <c r="AJ54" t="s">
        <v>2519</v>
      </c>
      <c r="AK54" t="s">
        <v>2518</v>
      </c>
    </row>
    <row r="55" spans="1:37" x14ac:dyDescent="0.35">
      <c r="A55" s="291" t="s">
        <v>3276</v>
      </c>
      <c r="B55" s="291" t="s">
        <v>33</v>
      </c>
      <c r="C55" s="293">
        <v>117</v>
      </c>
      <c r="D55" s="1">
        <v>-117</v>
      </c>
      <c r="E55" s="1">
        <v>0</v>
      </c>
      <c r="F55" s="1">
        <v>0</v>
      </c>
      <c r="G55" s="1">
        <v>0</v>
      </c>
      <c r="X55" t="str">
        <f>LEFT(MID(A55,FIND("(",A55)+1,LEN(A55)),FIND(")",MID(A55,FIND("(",A55)+1,LEN(A55)))-1)</f>
        <v>GRN</v>
      </c>
      <c r="Z55" t="str">
        <f>Y56</f>
        <v>Excluded</v>
      </c>
      <c r="AB55">
        <v>3</v>
      </c>
      <c r="AC55" s="238">
        <v>12131</v>
      </c>
      <c r="AD55" s="238">
        <f>AH55+AF55</f>
        <v>7426</v>
      </c>
      <c r="AE55" s="227">
        <f>SUM(AD55/AC55*100)</f>
        <v>61.215068831918231</v>
      </c>
      <c r="AF55">
        <v>80</v>
      </c>
      <c r="AG55" s="227">
        <f>SUM(AF55/AC55*100)</f>
        <v>0.65946748000989208</v>
      </c>
      <c r="AH55" s="238">
        <v>7346</v>
      </c>
      <c r="AI55">
        <v>8</v>
      </c>
      <c r="AJ55">
        <v>1</v>
      </c>
      <c r="AK55" s="227">
        <f>SUM(AJ55/AI55*100)</f>
        <v>12.5</v>
      </c>
    </row>
    <row r="56" spans="1:37" x14ac:dyDescent="0.35">
      <c r="A56" s="291" t="s">
        <v>0</v>
      </c>
      <c r="B56" s="291" t="s">
        <v>0</v>
      </c>
      <c r="C56" s="293">
        <v>117</v>
      </c>
      <c r="D56" s="2">
        <v>0</v>
      </c>
      <c r="E56" s="2">
        <v>0</v>
      </c>
      <c r="F56" s="2">
        <v>0</v>
      </c>
      <c r="G56" s="2">
        <v>0</v>
      </c>
      <c r="Y56" t="str">
        <f>IF(EXACT(A55,UPPER(A55)),"Elected","Excluded")</f>
        <v>Excluded</v>
      </c>
    </row>
    <row r="57" spans="1:37" x14ac:dyDescent="0.35">
      <c r="A57" s="291" t="s">
        <v>3284</v>
      </c>
      <c r="B57" s="291" t="s">
        <v>33</v>
      </c>
      <c r="C57" s="293">
        <v>331</v>
      </c>
      <c r="D57" s="1">
        <v>37</v>
      </c>
      <c r="E57" s="1">
        <v>-368</v>
      </c>
      <c r="F57" s="1">
        <v>0</v>
      </c>
      <c r="G57" s="1">
        <v>0</v>
      </c>
      <c r="X57" t="str">
        <f t="shared" ref="X57" si="53">LEFT(MID(A57,FIND("(",A57)+1,LEN(A57)),FIND(")",MID(A57,FIND("(",A57)+1,LEN(A57)))-1)</f>
        <v>NON-P</v>
      </c>
      <c r="Z57" t="str">
        <f>Y58</f>
        <v>Excluded</v>
      </c>
      <c r="AC57" t="s">
        <v>3692</v>
      </c>
      <c r="AD57" t="s">
        <v>3693</v>
      </c>
    </row>
    <row r="58" spans="1:37" x14ac:dyDescent="0.35">
      <c r="A58" s="291" t="s">
        <v>0</v>
      </c>
      <c r="B58" s="291" t="s">
        <v>0</v>
      </c>
      <c r="C58" s="293">
        <v>331</v>
      </c>
      <c r="D58" s="2">
        <v>368</v>
      </c>
      <c r="E58" s="2">
        <v>0</v>
      </c>
      <c r="F58" s="2">
        <v>0</v>
      </c>
      <c r="G58" s="2">
        <v>0</v>
      </c>
      <c r="Y58" t="str">
        <f t="shared" ref="Y58" si="54">IF(EXACT(A57,UPPER(A57)),"Elected","Excluded")</f>
        <v>Excluded</v>
      </c>
      <c r="AC58">
        <v>3</v>
      </c>
      <c r="AD58">
        <v>3</v>
      </c>
    </row>
    <row r="59" spans="1:37" x14ac:dyDescent="0.35">
      <c r="A59" s="291" t="s">
        <v>1636</v>
      </c>
      <c r="B59" s="291" t="s">
        <v>33</v>
      </c>
      <c r="C59" s="293">
        <v>1455</v>
      </c>
      <c r="D59" s="1">
        <v>23</v>
      </c>
      <c r="E59" s="1">
        <v>65</v>
      </c>
      <c r="F59" s="1">
        <v>100</v>
      </c>
      <c r="G59" s="1">
        <v>128</v>
      </c>
      <c r="X59" t="str">
        <f t="shared" ref="X59" si="55">LEFT(MID(A59,FIND("(",A59)+1,LEN(A59)),FIND(")",MID(A59,FIND("(",A59)+1,LEN(A59)))-1)</f>
        <v>FF</v>
      </c>
      <c r="Z59" t="str">
        <f t="shared" ref="Z59" si="56">Y60</f>
        <v>Elected</v>
      </c>
    </row>
    <row r="60" spans="1:37" x14ac:dyDescent="0.35">
      <c r="A60" s="291" t="s">
        <v>0</v>
      </c>
      <c r="B60" s="291" t="s">
        <v>0</v>
      </c>
      <c r="C60" s="293">
        <v>1455</v>
      </c>
      <c r="D60" s="2">
        <v>1478</v>
      </c>
      <c r="E60" s="2">
        <v>1543</v>
      </c>
      <c r="F60" s="2">
        <v>1643</v>
      </c>
      <c r="G60" s="2">
        <v>1771</v>
      </c>
      <c r="Y60" t="str">
        <f t="shared" ref="Y60" si="57">IF(EXACT(A59,UPPER(A59)),"Elected","Excluded")</f>
        <v>Elected</v>
      </c>
    </row>
    <row r="61" spans="1:37" x14ac:dyDescent="0.35">
      <c r="A61" s="291" t="s">
        <v>1637</v>
      </c>
      <c r="B61" s="291" t="s">
        <v>33</v>
      </c>
      <c r="C61" s="293">
        <v>1052</v>
      </c>
      <c r="D61" s="1">
        <v>5</v>
      </c>
      <c r="E61" s="1">
        <v>27</v>
      </c>
      <c r="F61" s="1">
        <v>-1084</v>
      </c>
      <c r="G61" s="1">
        <v>0</v>
      </c>
      <c r="X61" t="str">
        <f t="shared" ref="X61" si="58">LEFT(MID(A61,FIND("(",A61)+1,LEN(A61)),FIND(")",MID(A61,FIND("(",A61)+1,LEN(A61)))-1)</f>
        <v>FG</v>
      </c>
      <c r="Z61" t="str">
        <f t="shared" ref="Z61" si="59">Y62</f>
        <v>Excluded</v>
      </c>
    </row>
    <row r="62" spans="1:37" x14ac:dyDescent="0.35">
      <c r="A62" s="291" t="s">
        <v>0</v>
      </c>
      <c r="B62" s="291" t="s">
        <v>0</v>
      </c>
      <c r="C62" s="293">
        <v>1052</v>
      </c>
      <c r="D62" s="2">
        <v>1057</v>
      </c>
      <c r="E62" s="2">
        <v>1084</v>
      </c>
      <c r="F62" s="2">
        <v>0</v>
      </c>
      <c r="G62" s="2">
        <v>0</v>
      </c>
      <c r="Y62" t="str">
        <f t="shared" ref="Y62" si="60">IF(EXACT(A61,UPPER(A61)),"Elected","Excluded")</f>
        <v>Excluded</v>
      </c>
    </row>
    <row r="63" spans="1:37" x14ac:dyDescent="0.35">
      <c r="A63" s="291" t="s">
        <v>1638</v>
      </c>
      <c r="B63" s="291" t="s">
        <v>33</v>
      </c>
      <c r="C63" s="293">
        <v>1519</v>
      </c>
      <c r="D63" s="1">
        <v>23</v>
      </c>
      <c r="E63" s="1">
        <v>72</v>
      </c>
      <c r="F63" s="1">
        <v>253</v>
      </c>
      <c r="G63" s="1">
        <v>0</v>
      </c>
      <c r="X63" t="str">
        <f t="shared" ref="X63" si="61">LEFT(MID(A63,FIND("(",A63)+1,LEN(A63)),FIND(")",MID(A63,FIND("(",A63)+1,LEN(A63)))-1)</f>
        <v>FG</v>
      </c>
      <c r="Z63" t="str">
        <f>Y64</f>
        <v>Elected</v>
      </c>
    </row>
    <row r="64" spans="1:37" x14ac:dyDescent="0.35">
      <c r="A64" s="291" t="s">
        <v>0</v>
      </c>
      <c r="B64" s="291" t="s">
        <v>0</v>
      </c>
      <c r="C64" s="293">
        <v>1519</v>
      </c>
      <c r="D64" s="2">
        <v>1542</v>
      </c>
      <c r="E64" s="2">
        <v>1614</v>
      </c>
      <c r="F64" s="2">
        <v>1867</v>
      </c>
      <c r="G64" s="2">
        <v>1867</v>
      </c>
      <c r="Y64" t="str">
        <f t="shared" ref="Y64" si="62">IF(EXACT(A63,UPPER(A63)),"Elected","Excluded")</f>
        <v>Elected</v>
      </c>
    </row>
    <row r="65" spans="1:26" x14ac:dyDescent="0.35">
      <c r="A65" s="291" t="s">
        <v>1639</v>
      </c>
      <c r="B65" s="291" t="s">
        <v>31</v>
      </c>
      <c r="C65" s="293">
        <v>1079</v>
      </c>
      <c r="D65" s="1">
        <v>48</v>
      </c>
      <c r="E65" s="1">
        <v>88</v>
      </c>
      <c r="F65" s="1">
        <v>174</v>
      </c>
      <c r="G65" s="1">
        <v>109</v>
      </c>
      <c r="X65" t="str">
        <f t="shared" ref="X65" si="63">LEFT(MID(A65,FIND("(",A65)+1,LEN(A65)),FIND(")",MID(A65,FIND("(",A65)+1,LEN(A65)))-1)</f>
        <v>SF</v>
      </c>
      <c r="Z65" t="str">
        <f t="shared" ref="Z65" si="64">Y66</f>
        <v>Excluded</v>
      </c>
    </row>
    <row r="66" spans="1:26" x14ac:dyDescent="0.35">
      <c r="A66" s="291" t="s">
        <v>0</v>
      </c>
      <c r="B66" s="291" t="s">
        <v>0</v>
      </c>
      <c r="C66" s="293">
        <v>1079</v>
      </c>
      <c r="D66" s="2">
        <v>1127</v>
      </c>
      <c r="E66" s="2">
        <v>1215</v>
      </c>
      <c r="F66" s="2">
        <v>1389</v>
      </c>
      <c r="G66" s="2">
        <v>1498</v>
      </c>
      <c r="Y66" t="str">
        <f t="shared" ref="Y66" si="65">IF(EXACT(A65,UPPER(A65)),"Elected","Excluded")</f>
        <v>Excluded</v>
      </c>
    </row>
    <row r="67" spans="1:26" x14ac:dyDescent="0.35">
      <c r="A67" s="291" t="s">
        <v>3285</v>
      </c>
      <c r="B67" s="291" t="s">
        <v>33</v>
      </c>
      <c r="C67" s="293">
        <v>48</v>
      </c>
      <c r="D67" s="1">
        <v>-48</v>
      </c>
      <c r="E67" s="1">
        <v>0</v>
      </c>
      <c r="F67" s="1">
        <v>0</v>
      </c>
      <c r="G67" s="1">
        <v>0</v>
      </c>
      <c r="X67" t="str">
        <f t="shared" ref="X67" si="66">LEFT(MID(A67,FIND("(",A67)+1,LEN(A67)),FIND(")",MID(A67,FIND("(",A67)+1,LEN(A67)))-1)</f>
        <v>NON-P</v>
      </c>
      <c r="Z67" t="str">
        <f t="shared" ref="Z67" si="67">Y68</f>
        <v>Excluded</v>
      </c>
    </row>
    <row r="68" spans="1:26" x14ac:dyDescent="0.35">
      <c r="A68" s="291" t="s">
        <v>0</v>
      </c>
      <c r="B68" s="291" t="s">
        <v>0</v>
      </c>
      <c r="C68" s="293">
        <v>48</v>
      </c>
      <c r="D68" s="2">
        <v>0</v>
      </c>
      <c r="E68" s="2">
        <v>0</v>
      </c>
      <c r="F68" s="2">
        <v>0</v>
      </c>
      <c r="G68" s="2">
        <v>0</v>
      </c>
      <c r="Y68" t="str">
        <f t="shared" ref="Y68" si="68">IF(EXACT(A67,UPPER(A67)),"Elected","Excluded")</f>
        <v>Excluded</v>
      </c>
    </row>
    <row r="69" spans="1:26" x14ac:dyDescent="0.35">
      <c r="A69" s="291" t="s">
        <v>1640</v>
      </c>
      <c r="B69" s="291" t="s">
        <v>33</v>
      </c>
      <c r="C69" s="293">
        <v>1745</v>
      </c>
      <c r="D69" s="1">
        <v>11</v>
      </c>
      <c r="E69" s="1">
        <v>9</v>
      </c>
      <c r="F69" s="1">
        <v>463</v>
      </c>
      <c r="G69" s="1">
        <v>-391</v>
      </c>
      <c r="X69" t="str">
        <f t="shared" ref="X69" si="69">LEFT(MID(A69,FIND("(",A69)+1,LEN(A69)),FIND(")",MID(A69,FIND("(",A69)+1,LEN(A69)))-1)</f>
        <v>FF</v>
      </c>
      <c r="Z69" t="str">
        <f t="shared" ref="Z69" si="70">Y70</f>
        <v>Elected</v>
      </c>
    </row>
    <row r="70" spans="1:26" x14ac:dyDescent="0.35">
      <c r="A70" s="291" t="s">
        <v>0</v>
      </c>
      <c r="B70" s="291" t="s">
        <v>0</v>
      </c>
      <c r="C70" s="293">
        <v>1745</v>
      </c>
      <c r="D70" s="2">
        <v>1756</v>
      </c>
      <c r="E70" s="2">
        <v>1765</v>
      </c>
      <c r="F70" s="2">
        <v>2228</v>
      </c>
      <c r="G70" s="2">
        <v>1837</v>
      </c>
      <c r="Y70" t="str">
        <f t="shared" ref="Y70" si="71">IF(EXACT(A69,UPPER(A69)),"Elected","Excluded")</f>
        <v>Elected</v>
      </c>
    </row>
    <row r="71" spans="1:26" x14ac:dyDescent="0.35">
      <c r="A71" s="291" t="s">
        <v>47</v>
      </c>
      <c r="B71" s="291" t="s">
        <v>0</v>
      </c>
      <c r="C71" s="292">
        <v>0</v>
      </c>
      <c r="D71" s="1">
        <f>(D55+D57+D59+D61+D63+D65+D67+D69)*(-1)</f>
        <v>18</v>
      </c>
      <c r="E71" s="1">
        <f t="shared" ref="E71:G71" si="72">(E55+E57+E59+E61+E63+E65+E67+E69)*(-1)</f>
        <v>107</v>
      </c>
      <c r="F71" s="1">
        <f t="shared" si="72"/>
        <v>94</v>
      </c>
      <c r="G71" s="1">
        <f t="shared" si="72"/>
        <v>154</v>
      </c>
    </row>
    <row r="72" spans="1:26" x14ac:dyDescent="0.35">
      <c r="A72" s="291" t="s">
        <v>0</v>
      </c>
      <c r="B72" s="291" t="s">
        <v>0</v>
      </c>
      <c r="C72" s="293">
        <v>0</v>
      </c>
      <c r="D72" s="2">
        <v>18</v>
      </c>
      <c r="E72" s="2">
        <v>125</v>
      </c>
      <c r="F72" s="2">
        <v>219</v>
      </c>
      <c r="G72" s="2">
        <v>373</v>
      </c>
    </row>
    <row r="73" spans="1:26" x14ac:dyDescent="0.35">
      <c r="A73" t="s">
        <v>48</v>
      </c>
      <c r="B73" t="s">
        <v>0</v>
      </c>
      <c r="C73" s="2">
        <v>7346</v>
      </c>
      <c r="D73" s="2">
        <v>7346</v>
      </c>
      <c r="E73" s="2">
        <v>7346</v>
      </c>
      <c r="F73" s="2">
        <v>7346</v>
      </c>
      <c r="G73" s="2">
        <v>7346</v>
      </c>
    </row>
    <row r="77" spans="1:26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</row>
    <row r="78" spans="1:26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</row>
    <row r="79" spans="1:26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</row>
    <row r="80" spans="1:26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</row>
    <row r="81" spans="1:3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</row>
    <row r="82" spans="1:3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</row>
    <row r="83" spans="1:3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</row>
    <row r="84" spans="1:37" x14ac:dyDescent="0.35">
      <c r="A84" s="291" t="s">
        <v>685</v>
      </c>
      <c r="B84" s="291" t="s">
        <v>2</v>
      </c>
      <c r="C84" s="291" t="s">
        <v>3</v>
      </c>
      <c r="D84" t="s">
        <v>4</v>
      </c>
      <c r="E84" t="s">
        <v>5</v>
      </c>
      <c r="F84" t="s">
        <v>6</v>
      </c>
      <c r="G84" t="s">
        <v>7</v>
      </c>
      <c r="H84" t="s">
        <v>8</v>
      </c>
      <c r="I84" t="s">
        <v>9</v>
      </c>
      <c r="J84" t="s">
        <v>10</v>
      </c>
      <c r="K84" t="s">
        <v>11</v>
      </c>
      <c r="L84" t="s">
        <v>12</v>
      </c>
      <c r="M84" t="s">
        <v>13</v>
      </c>
      <c r="N84" t="s">
        <v>14</v>
      </c>
      <c r="O84" t="s">
        <v>15</v>
      </c>
      <c r="P84" t="s">
        <v>16</v>
      </c>
    </row>
    <row r="85" spans="1:37" x14ac:dyDescent="0.35">
      <c r="A85" s="291" t="s">
        <v>0</v>
      </c>
      <c r="B85" s="291" t="s">
        <v>0</v>
      </c>
      <c r="C85" s="291" t="s">
        <v>17</v>
      </c>
      <c r="D85" t="s">
        <v>1641</v>
      </c>
      <c r="E85" t="s">
        <v>1642</v>
      </c>
      <c r="F85" t="s">
        <v>1643</v>
      </c>
      <c r="G85" t="s">
        <v>1644</v>
      </c>
      <c r="H85" t="s">
        <v>1645</v>
      </c>
      <c r="I85" t="s">
        <v>1646</v>
      </c>
      <c r="J85" t="s">
        <v>1647</v>
      </c>
      <c r="K85" t="s">
        <v>1648</v>
      </c>
      <c r="L85" t="s">
        <v>1649</v>
      </c>
      <c r="M85" t="s">
        <v>1650</v>
      </c>
      <c r="N85" t="s">
        <v>1651</v>
      </c>
      <c r="O85" t="s">
        <v>1652</v>
      </c>
      <c r="P85" t="s">
        <v>1653</v>
      </c>
      <c r="AB85" t="s">
        <v>2526</v>
      </c>
      <c r="AC85" t="s">
        <v>2525</v>
      </c>
      <c r="AD85" t="s">
        <v>2524</v>
      </c>
      <c r="AE85" t="s">
        <v>2523</v>
      </c>
      <c r="AF85" t="s">
        <v>759</v>
      </c>
      <c r="AG85" t="s">
        <v>2522</v>
      </c>
      <c r="AH85" t="s">
        <v>2521</v>
      </c>
      <c r="AI85" t="s">
        <v>2520</v>
      </c>
      <c r="AJ85" t="s">
        <v>2519</v>
      </c>
      <c r="AK85" t="s">
        <v>2518</v>
      </c>
    </row>
    <row r="86" spans="1:37" x14ac:dyDescent="0.35">
      <c r="A86" s="291" t="s">
        <v>3286</v>
      </c>
      <c r="B86" s="291" t="s">
        <v>33</v>
      </c>
      <c r="C86" s="293">
        <v>743</v>
      </c>
      <c r="D86" s="1">
        <v>57</v>
      </c>
      <c r="E86" s="1">
        <v>9</v>
      </c>
      <c r="F86" s="1">
        <v>6</v>
      </c>
      <c r="G86" s="1">
        <v>17</v>
      </c>
      <c r="H86" s="1">
        <v>28</v>
      </c>
      <c r="I86" s="1">
        <v>8</v>
      </c>
      <c r="J86" s="1">
        <v>41</v>
      </c>
      <c r="K86" s="1">
        <v>84</v>
      </c>
      <c r="L86" s="1">
        <v>91</v>
      </c>
      <c r="M86" s="1">
        <v>70</v>
      </c>
      <c r="N86" s="1">
        <v>13</v>
      </c>
      <c r="O86" s="1">
        <v>214</v>
      </c>
      <c r="P86" s="1">
        <v>194</v>
      </c>
      <c r="X86" t="str">
        <f>LEFT(MID(A86,FIND("(",A86)+1,LEN(A86)),FIND(")",MID(A86,FIND("(",A86)+1,LEN(A86)))-1)</f>
        <v>NON-P</v>
      </c>
      <c r="Z86" t="str">
        <f>Y87</f>
        <v>Elected</v>
      </c>
      <c r="AB86">
        <v>7</v>
      </c>
      <c r="AC86" s="238">
        <v>25979</v>
      </c>
      <c r="AD86" s="238">
        <f>AH86+AF86</f>
        <v>15137</v>
      </c>
      <c r="AE86" s="227">
        <f>SUM(AD86/AC86*100)</f>
        <v>58.26629200508102</v>
      </c>
      <c r="AF86">
        <v>122</v>
      </c>
      <c r="AG86" s="227">
        <f>SUM(AF86/AC86*100)</f>
        <v>0.46961006967165786</v>
      </c>
      <c r="AH86" s="238">
        <v>15015</v>
      </c>
      <c r="AI86">
        <v>19</v>
      </c>
      <c r="AJ86">
        <v>3</v>
      </c>
      <c r="AK86" s="227">
        <f>SUM(AJ86/AI86*100)</f>
        <v>15.789473684210526</v>
      </c>
    </row>
    <row r="87" spans="1:37" x14ac:dyDescent="0.35">
      <c r="A87" s="291" t="s">
        <v>0</v>
      </c>
      <c r="B87" s="291" t="s">
        <v>0</v>
      </c>
      <c r="C87" s="293">
        <v>743</v>
      </c>
      <c r="D87" s="2">
        <v>800</v>
      </c>
      <c r="E87" s="2">
        <v>809</v>
      </c>
      <c r="F87" s="2">
        <v>815</v>
      </c>
      <c r="G87" s="2">
        <v>832</v>
      </c>
      <c r="H87" s="2">
        <v>860</v>
      </c>
      <c r="I87" s="2">
        <v>868</v>
      </c>
      <c r="J87" s="2">
        <v>909</v>
      </c>
      <c r="K87" s="2">
        <v>993</v>
      </c>
      <c r="L87" s="2">
        <v>1084</v>
      </c>
      <c r="M87" s="2">
        <v>1154</v>
      </c>
      <c r="N87" s="2">
        <v>1167</v>
      </c>
      <c r="O87" s="2">
        <v>1381</v>
      </c>
      <c r="P87" s="2">
        <v>1575</v>
      </c>
      <c r="Y87" t="str">
        <f>IF(EXACT(A86,UPPER(A86)),"Elected","Excluded")</f>
        <v>Elected</v>
      </c>
    </row>
    <row r="88" spans="1:37" x14ac:dyDescent="0.35">
      <c r="A88" s="291" t="s">
        <v>1654</v>
      </c>
      <c r="B88" s="291" t="s">
        <v>33</v>
      </c>
      <c r="C88" s="293">
        <v>154</v>
      </c>
      <c r="D88" s="1">
        <v>2</v>
      </c>
      <c r="E88" s="1">
        <v>0</v>
      </c>
      <c r="F88" s="1">
        <v>1</v>
      </c>
      <c r="G88" s="1">
        <v>-157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X88" t="str">
        <f t="shared" ref="X88" si="73">LEFT(MID(A88,FIND("(",A88)+1,LEN(A88)),FIND(")",MID(A88,FIND("(",A88)+1,LEN(A88)))-1)</f>
        <v>SD</v>
      </c>
      <c r="Z88" t="str">
        <f>Y89</f>
        <v>Excluded</v>
      </c>
      <c r="AC88" t="s">
        <v>3692</v>
      </c>
      <c r="AD88" t="s">
        <v>3693</v>
      </c>
    </row>
    <row r="89" spans="1:37" x14ac:dyDescent="0.35">
      <c r="A89" s="291" t="s">
        <v>0</v>
      </c>
      <c r="B89" s="291" t="s">
        <v>0</v>
      </c>
      <c r="C89" s="293">
        <v>154</v>
      </c>
      <c r="D89" s="2">
        <v>156</v>
      </c>
      <c r="E89" s="2">
        <v>156</v>
      </c>
      <c r="F89" s="2">
        <v>157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Y89" t="str">
        <f t="shared" ref="Y89" si="74">IF(EXACT(A88,UPPER(A88)),"Elected","Excluded")</f>
        <v>Excluded</v>
      </c>
      <c r="AC89">
        <v>7</v>
      </c>
      <c r="AD89">
        <v>6</v>
      </c>
    </row>
    <row r="90" spans="1:37" x14ac:dyDescent="0.35">
      <c r="A90" s="291" t="s">
        <v>1655</v>
      </c>
      <c r="B90" s="291" t="s">
        <v>33</v>
      </c>
      <c r="C90" s="293">
        <v>1358</v>
      </c>
      <c r="D90" s="1">
        <v>38</v>
      </c>
      <c r="E90" s="1">
        <v>15</v>
      </c>
      <c r="F90" s="1">
        <v>2</v>
      </c>
      <c r="G90" s="1">
        <v>3</v>
      </c>
      <c r="H90" s="1">
        <v>5</v>
      </c>
      <c r="I90" s="1">
        <v>4</v>
      </c>
      <c r="J90" s="1">
        <v>18</v>
      </c>
      <c r="K90" s="1">
        <v>10</v>
      </c>
      <c r="L90" s="1">
        <v>41</v>
      </c>
      <c r="M90" s="1">
        <v>45</v>
      </c>
      <c r="N90" s="1">
        <v>7</v>
      </c>
      <c r="O90" s="1">
        <v>62</v>
      </c>
      <c r="P90" s="1">
        <v>171</v>
      </c>
      <c r="X90" t="str">
        <f t="shared" ref="X90" si="75">LEFT(MID(A90,FIND("(",A90)+1,LEN(A90)),FIND(")",MID(A90,FIND("(",A90)+1,LEN(A90)))-1)</f>
        <v>FG</v>
      </c>
      <c r="Z90" t="str">
        <f t="shared" ref="Z90" si="76">Y91</f>
        <v>Elected</v>
      </c>
    </row>
    <row r="91" spans="1:37" x14ac:dyDescent="0.35">
      <c r="A91" s="291" t="s">
        <v>0</v>
      </c>
      <c r="B91" s="291" t="s">
        <v>0</v>
      </c>
      <c r="C91" s="293">
        <v>1358</v>
      </c>
      <c r="D91" s="2">
        <v>1396</v>
      </c>
      <c r="E91" s="2">
        <v>1411</v>
      </c>
      <c r="F91" s="2">
        <v>1413</v>
      </c>
      <c r="G91" s="2">
        <v>1416</v>
      </c>
      <c r="H91" s="2">
        <v>1421</v>
      </c>
      <c r="I91" s="2">
        <v>1425</v>
      </c>
      <c r="J91" s="2">
        <v>1443</v>
      </c>
      <c r="K91" s="2">
        <v>1453</v>
      </c>
      <c r="L91" s="2">
        <v>1494</v>
      </c>
      <c r="M91" s="2">
        <v>1539</v>
      </c>
      <c r="N91" s="2">
        <v>1546</v>
      </c>
      <c r="O91" s="2">
        <v>1608</v>
      </c>
      <c r="P91" s="2">
        <v>1779</v>
      </c>
      <c r="Y91" t="str">
        <f t="shared" ref="Y91" si="77">IF(EXACT(A90,UPPER(A90)),"Elected","Excluded")</f>
        <v>Elected</v>
      </c>
    </row>
    <row r="92" spans="1:37" x14ac:dyDescent="0.35">
      <c r="A92" s="291" t="s">
        <v>1656</v>
      </c>
      <c r="B92" s="291" t="s">
        <v>33</v>
      </c>
      <c r="C92" s="293">
        <v>246</v>
      </c>
      <c r="D92" s="1">
        <v>11</v>
      </c>
      <c r="E92" s="1">
        <v>1</v>
      </c>
      <c r="F92" s="1">
        <v>3</v>
      </c>
      <c r="G92" s="1">
        <v>25</v>
      </c>
      <c r="H92" s="1">
        <v>7</v>
      </c>
      <c r="I92" s="1">
        <v>11</v>
      </c>
      <c r="J92" s="1">
        <v>28</v>
      </c>
      <c r="K92" s="1">
        <v>-332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X92" t="str">
        <f t="shared" ref="X92" si="78">LEFT(MID(A92,FIND("(",A92)+1,LEN(A92)),FIND(")",MID(A92,FIND("(",A92)+1,LEN(A92)))-1)</f>
        <v>PBP</v>
      </c>
      <c r="Z92" t="str">
        <f t="shared" ref="Z92" si="79">Y93</f>
        <v>Excluded</v>
      </c>
    </row>
    <row r="93" spans="1:37" x14ac:dyDescent="0.35">
      <c r="A93" s="291" t="s">
        <v>0</v>
      </c>
      <c r="B93" s="291" t="s">
        <v>0</v>
      </c>
      <c r="C93" s="293">
        <v>246</v>
      </c>
      <c r="D93" s="2">
        <v>257</v>
      </c>
      <c r="E93" s="2">
        <v>258</v>
      </c>
      <c r="F93" s="2">
        <v>261</v>
      </c>
      <c r="G93" s="2">
        <v>286</v>
      </c>
      <c r="H93" s="2">
        <v>293</v>
      </c>
      <c r="I93" s="2">
        <v>304</v>
      </c>
      <c r="J93" s="2">
        <v>332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Y93" t="str">
        <f t="shared" ref="Y93" si="80">IF(EXACT(A92,UPPER(A92)),"Elected","Excluded")</f>
        <v>Excluded</v>
      </c>
    </row>
    <row r="94" spans="1:37" x14ac:dyDescent="0.35">
      <c r="A94" s="291" t="s">
        <v>1657</v>
      </c>
      <c r="B94" s="291" t="s">
        <v>33</v>
      </c>
      <c r="C94" s="293">
        <v>1958</v>
      </c>
      <c r="D94" s="1">
        <v>0</v>
      </c>
      <c r="E94" s="1">
        <v>-81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X94" t="str">
        <f t="shared" ref="X94" si="81">LEFT(MID(A94,FIND("(",A94)+1,LEN(A94)),FIND(")",MID(A94,FIND("(",A94)+1,LEN(A94)))-1)</f>
        <v>FG</v>
      </c>
      <c r="Z94" t="str">
        <f>Y95</f>
        <v>Elected</v>
      </c>
    </row>
    <row r="95" spans="1:37" x14ac:dyDescent="0.35">
      <c r="A95" s="291" t="s">
        <v>0</v>
      </c>
      <c r="B95" s="291" t="s">
        <v>0</v>
      </c>
      <c r="C95" s="293">
        <v>1958</v>
      </c>
      <c r="D95" s="2">
        <v>1958</v>
      </c>
      <c r="E95" s="2">
        <v>1877</v>
      </c>
      <c r="F95" s="2">
        <v>1877</v>
      </c>
      <c r="G95" s="2">
        <v>1877</v>
      </c>
      <c r="H95" s="2">
        <v>1877</v>
      </c>
      <c r="I95" s="2">
        <v>1877</v>
      </c>
      <c r="J95" s="2">
        <v>1877</v>
      </c>
      <c r="K95" s="2">
        <v>1877</v>
      </c>
      <c r="L95" s="2">
        <v>1877</v>
      </c>
      <c r="M95" s="2">
        <v>1877</v>
      </c>
      <c r="N95" s="2">
        <v>1877</v>
      </c>
      <c r="O95" s="2">
        <v>1877</v>
      </c>
      <c r="P95" s="2">
        <v>1877</v>
      </c>
      <c r="Y95" t="str">
        <f t="shared" ref="Y95" si="82">IF(EXACT(A94,UPPER(A94)),"Elected","Excluded")</f>
        <v>Elected</v>
      </c>
    </row>
    <row r="96" spans="1:37" x14ac:dyDescent="0.35">
      <c r="A96" s="291" t="s">
        <v>1658</v>
      </c>
      <c r="B96" s="291" t="s">
        <v>33</v>
      </c>
      <c r="C96" s="293">
        <v>1526</v>
      </c>
      <c r="D96" s="1">
        <v>122</v>
      </c>
      <c r="E96" s="1">
        <v>16</v>
      </c>
      <c r="F96" s="1">
        <v>0</v>
      </c>
      <c r="G96" s="1">
        <v>2</v>
      </c>
      <c r="H96" s="1">
        <v>28</v>
      </c>
      <c r="I96" s="1">
        <v>5</v>
      </c>
      <c r="J96" s="1">
        <v>17</v>
      </c>
      <c r="K96" s="1">
        <v>24</v>
      </c>
      <c r="L96" s="1">
        <v>90</v>
      </c>
      <c r="M96" s="1">
        <v>106</v>
      </c>
      <c r="N96" s="1">
        <v>-59</v>
      </c>
      <c r="O96" s="1">
        <v>0</v>
      </c>
      <c r="P96" s="1">
        <v>0</v>
      </c>
      <c r="X96" t="str">
        <f t="shared" ref="X96" si="83">LEFT(MID(A96,FIND("(",A96)+1,LEN(A96)),FIND(")",MID(A96,FIND("(",A96)+1,LEN(A96)))-1)</f>
        <v>FF</v>
      </c>
      <c r="Z96" t="str">
        <f t="shared" ref="Z96" si="84">Y97</f>
        <v>Elected</v>
      </c>
    </row>
    <row r="97" spans="1:27" x14ac:dyDescent="0.35">
      <c r="A97" s="291" t="s">
        <v>0</v>
      </c>
      <c r="B97" s="291" t="s">
        <v>0</v>
      </c>
      <c r="C97" s="293">
        <v>1526</v>
      </c>
      <c r="D97" s="2">
        <v>1648</v>
      </c>
      <c r="E97" s="2">
        <v>1664</v>
      </c>
      <c r="F97" s="2">
        <v>1664</v>
      </c>
      <c r="G97" s="2">
        <v>1666</v>
      </c>
      <c r="H97" s="2">
        <v>1694</v>
      </c>
      <c r="I97" s="2">
        <v>1699</v>
      </c>
      <c r="J97" s="2">
        <v>1716</v>
      </c>
      <c r="K97" s="2">
        <v>1740</v>
      </c>
      <c r="L97" s="2">
        <v>1830</v>
      </c>
      <c r="M97" s="2">
        <v>1936</v>
      </c>
      <c r="N97" s="2">
        <v>1877</v>
      </c>
      <c r="O97" s="2">
        <v>1877</v>
      </c>
      <c r="P97" s="2">
        <v>1877</v>
      </c>
      <c r="Y97" t="str">
        <f t="shared" ref="Y97" si="85">IF(EXACT(A96,UPPER(A96)),"Elected","Excluded")</f>
        <v>Elected</v>
      </c>
    </row>
    <row r="98" spans="1:27" x14ac:dyDescent="0.35">
      <c r="A98" s="291" t="s">
        <v>3296</v>
      </c>
      <c r="B98" s="291" t="s">
        <v>33</v>
      </c>
      <c r="C98" s="293">
        <v>442</v>
      </c>
      <c r="D98" s="1">
        <v>35</v>
      </c>
      <c r="E98" s="1">
        <v>3</v>
      </c>
      <c r="F98" s="1">
        <v>6</v>
      </c>
      <c r="G98" s="1">
        <v>2</v>
      </c>
      <c r="H98" s="1">
        <v>13</v>
      </c>
      <c r="I98" s="1">
        <v>4</v>
      </c>
      <c r="J98" s="1">
        <v>13</v>
      </c>
      <c r="K98" s="1">
        <v>15</v>
      </c>
      <c r="L98" s="1">
        <v>-533</v>
      </c>
      <c r="M98" s="1">
        <v>0</v>
      </c>
      <c r="N98" s="1">
        <v>0</v>
      </c>
      <c r="O98" s="1">
        <v>0</v>
      </c>
      <c r="P98" s="1">
        <v>0</v>
      </c>
      <c r="X98" t="str">
        <f t="shared" ref="X98" si="86">LEFT(MID(A98,FIND("(",A98)+1,LEN(A98)),FIND(")",MID(A98,FIND("(",A98)+1,LEN(A98)))-1)</f>
        <v>INDI</v>
      </c>
      <c r="Z98" t="str">
        <f t="shared" ref="Z98" si="87">Y99</f>
        <v>Excluded</v>
      </c>
    </row>
    <row r="99" spans="1:27" x14ac:dyDescent="0.35">
      <c r="A99" s="291" t="s">
        <v>0</v>
      </c>
      <c r="B99" s="291" t="s">
        <v>0</v>
      </c>
      <c r="C99" s="293">
        <v>442</v>
      </c>
      <c r="D99" s="2">
        <v>477</v>
      </c>
      <c r="E99" s="2">
        <v>480</v>
      </c>
      <c r="F99" s="2">
        <v>486</v>
      </c>
      <c r="G99" s="2">
        <v>488</v>
      </c>
      <c r="H99" s="2">
        <v>501</v>
      </c>
      <c r="I99" s="2">
        <v>505</v>
      </c>
      <c r="J99" s="2">
        <v>518</v>
      </c>
      <c r="K99" s="2">
        <v>533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Y99" t="str">
        <f t="shared" ref="Y99" si="88">IF(EXACT(A98,UPPER(A98)),"Elected","Excluded")</f>
        <v>Excluded</v>
      </c>
    </row>
    <row r="100" spans="1:27" x14ac:dyDescent="0.35">
      <c r="A100" s="291" t="s">
        <v>1659</v>
      </c>
      <c r="B100" s="291" t="s">
        <v>31</v>
      </c>
      <c r="C100" s="293">
        <v>599</v>
      </c>
      <c r="D100" s="1">
        <v>28</v>
      </c>
      <c r="E100" s="1">
        <v>2</v>
      </c>
      <c r="F100" s="1">
        <v>7</v>
      </c>
      <c r="G100" s="1">
        <v>5</v>
      </c>
      <c r="H100" s="1">
        <v>6</v>
      </c>
      <c r="I100" s="1">
        <v>142</v>
      </c>
      <c r="J100" s="1">
        <v>23</v>
      </c>
      <c r="K100" s="1">
        <v>91</v>
      </c>
      <c r="L100" s="1">
        <v>50</v>
      </c>
      <c r="M100" s="1">
        <v>54</v>
      </c>
      <c r="N100" s="1">
        <v>5</v>
      </c>
      <c r="O100" s="1">
        <v>-1012</v>
      </c>
      <c r="P100" s="1">
        <v>0</v>
      </c>
      <c r="X100" t="str">
        <f t="shared" ref="X100" si="89">LEFT(MID(A100,FIND("(",A100)+1,LEN(A100)),FIND(")",MID(A100,FIND("(",A100)+1,LEN(A100)))-1)</f>
        <v>SF</v>
      </c>
      <c r="Z100" t="str">
        <f t="shared" ref="Z100" si="90">Y101</f>
        <v>Excluded</v>
      </c>
    </row>
    <row r="101" spans="1:27" x14ac:dyDescent="0.35">
      <c r="A101" s="291" t="s">
        <v>0</v>
      </c>
      <c r="B101" s="291" t="s">
        <v>0</v>
      </c>
      <c r="C101" s="293">
        <v>599</v>
      </c>
      <c r="D101" s="2">
        <v>627</v>
      </c>
      <c r="E101" s="2">
        <v>629</v>
      </c>
      <c r="F101" s="2">
        <v>636</v>
      </c>
      <c r="G101" s="2">
        <v>641</v>
      </c>
      <c r="H101" s="2">
        <v>647</v>
      </c>
      <c r="I101" s="2">
        <v>789</v>
      </c>
      <c r="J101" s="2">
        <v>812</v>
      </c>
      <c r="K101" s="2">
        <v>903</v>
      </c>
      <c r="L101" s="2">
        <v>953</v>
      </c>
      <c r="M101" s="2">
        <v>1007</v>
      </c>
      <c r="N101" s="2">
        <v>1012</v>
      </c>
      <c r="O101" s="2">
        <v>0</v>
      </c>
      <c r="P101" s="2">
        <v>0</v>
      </c>
      <c r="Y101" t="str">
        <f t="shared" ref="Y101" si="91">IF(EXACT(A100,UPPER(A100)),"Elected","Excluded")</f>
        <v>Excluded</v>
      </c>
    </row>
    <row r="102" spans="1:27" x14ac:dyDescent="0.35">
      <c r="A102" s="291" t="s">
        <v>3690</v>
      </c>
      <c r="B102" s="291" t="s">
        <v>33</v>
      </c>
      <c r="C102" s="293">
        <v>228</v>
      </c>
      <c r="D102" s="1">
        <v>6</v>
      </c>
      <c r="E102" s="1">
        <v>3</v>
      </c>
      <c r="F102" s="1">
        <v>7</v>
      </c>
      <c r="G102" s="1">
        <v>15</v>
      </c>
      <c r="H102" s="1">
        <v>2</v>
      </c>
      <c r="I102" s="1">
        <v>4</v>
      </c>
      <c r="J102" s="1">
        <v>-265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X102" t="str">
        <f t="shared" ref="X102" si="92">LEFT(MID(A102,FIND("(",A102)+1,LEN(A102)),FIND(")",MID(A102,FIND("(",A102)+1,LEN(A102)))-1)</f>
        <v>LAB</v>
      </c>
      <c r="Z102" t="str">
        <f t="shared" ref="Z102" si="93">Y103</f>
        <v>Excluded</v>
      </c>
    </row>
    <row r="103" spans="1:27" x14ac:dyDescent="0.35">
      <c r="A103" s="291" t="s">
        <v>0</v>
      </c>
      <c r="B103" s="291" t="s">
        <v>0</v>
      </c>
      <c r="C103" s="293">
        <v>228</v>
      </c>
      <c r="D103" s="2">
        <v>234</v>
      </c>
      <c r="E103" s="2">
        <v>237</v>
      </c>
      <c r="F103" s="2">
        <v>244</v>
      </c>
      <c r="G103" s="2">
        <v>259</v>
      </c>
      <c r="H103" s="2">
        <v>261</v>
      </c>
      <c r="I103" s="2">
        <v>265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Y103" t="str">
        <f t="shared" ref="Y103" si="94">IF(EXACT(A102,UPPER(A102)),"Elected","Excluded")</f>
        <v>Excluded</v>
      </c>
    </row>
    <row r="104" spans="1:27" x14ac:dyDescent="0.35">
      <c r="A104" s="291" t="s">
        <v>3270</v>
      </c>
      <c r="B104" s="291" t="s">
        <v>33</v>
      </c>
      <c r="C104" s="293">
        <v>899</v>
      </c>
      <c r="D104" s="1">
        <v>36</v>
      </c>
      <c r="E104" s="1">
        <v>1</v>
      </c>
      <c r="F104" s="1">
        <v>25</v>
      </c>
      <c r="G104" s="1">
        <v>4</v>
      </c>
      <c r="H104" s="1">
        <v>11</v>
      </c>
      <c r="I104" s="1">
        <v>4</v>
      </c>
      <c r="J104" s="1">
        <v>6</v>
      </c>
      <c r="K104" s="1">
        <v>10</v>
      </c>
      <c r="L104" s="1">
        <v>61</v>
      </c>
      <c r="M104" s="1">
        <v>43</v>
      </c>
      <c r="N104" s="1">
        <v>2</v>
      </c>
      <c r="O104" s="1">
        <v>81</v>
      </c>
      <c r="P104" s="1">
        <v>43</v>
      </c>
      <c r="X104" t="str">
        <f t="shared" ref="X104" si="95">LEFT(MID(A104,FIND("(",A104)+1,LEN(A104)),FIND(")",MID(A104,FIND("(",A104)+1,LEN(A104)))-1)</f>
        <v>NON-P</v>
      </c>
      <c r="Z104" t="str">
        <f t="shared" ref="Z104" si="96">Y105</f>
        <v>Excluded</v>
      </c>
      <c r="AA104" t="s">
        <v>2860</v>
      </c>
    </row>
    <row r="105" spans="1:27" x14ac:dyDescent="0.35">
      <c r="A105" s="291" t="s">
        <v>0</v>
      </c>
      <c r="B105" s="291" t="s">
        <v>0</v>
      </c>
      <c r="C105" s="293">
        <v>899</v>
      </c>
      <c r="D105" s="2">
        <v>935</v>
      </c>
      <c r="E105" s="2">
        <v>936</v>
      </c>
      <c r="F105" s="2">
        <v>961</v>
      </c>
      <c r="G105" s="2">
        <v>965</v>
      </c>
      <c r="H105" s="2">
        <v>976</v>
      </c>
      <c r="I105" s="2">
        <v>980</v>
      </c>
      <c r="J105" s="2">
        <v>986</v>
      </c>
      <c r="K105" s="2">
        <v>996</v>
      </c>
      <c r="L105" s="2">
        <v>1057</v>
      </c>
      <c r="M105" s="2">
        <v>1100</v>
      </c>
      <c r="N105" s="2">
        <v>1102</v>
      </c>
      <c r="O105" s="2">
        <v>1183</v>
      </c>
      <c r="P105" s="2">
        <v>1226</v>
      </c>
      <c r="Y105" t="str">
        <f t="shared" ref="Y105" si="97">IF(EXACT(A104,UPPER(A104)),"Elected","Excluded")</f>
        <v>Excluded</v>
      </c>
    </row>
    <row r="106" spans="1:27" x14ac:dyDescent="0.35">
      <c r="A106" s="291" t="s">
        <v>3287</v>
      </c>
      <c r="B106" s="291" t="s">
        <v>33</v>
      </c>
      <c r="C106" s="293">
        <v>2403</v>
      </c>
      <c r="D106" s="1">
        <v>-526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X106" t="str">
        <f t="shared" ref="X106" si="98">LEFT(MID(A106,FIND("(",A106)+1,LEN(A106)),FIND(")",MID(A106,FIND("(",A106)+1,LEN(A106)))-1)</f>
        <v>NON-P</v>
      </c>
      <c r="Z106" t="str">
        <f t="shared" ref="Z106" si="99">Y107</f>
        <v>Elected</v>
      </c>
    </row>
    <row r="107" spans="1:27" x14ac:dyDescent="0.35">
      <c r="A107" s="291" t="s">
        <v>0</v>
      </c>
      <c r="B107" s="291" t="s">
        <v>0</v>
      </c>
      <c r="C107" s="293">
        <v>2403</v>
      </c>
      <c r="D107" s="2">
        <v>1877</v>
      </c>
      <c r="E107" s="2">
        <v>1877</v>
      </c>
      <c r="F107" s="2">
        <v>1877</v>
      </c>
      <c r="G107" s="2">
        <v>1877</v>
      </c>
      <c r="H107" s="2">
        <v>1877</v>
      </c>
      <c r="I107" s="2">
        <v>1877</v>
      </c>
      <c r="J107" s="2">
        <v>1877</v>
      </c>
      <c r="K107" s="2">
        <v>1877</v>
      </c>
      <c r="L107" s="2">
        <v>1877</v>
      </c>
      <c r="M107" s="2">
        <v>1877</v>
      </c>
      <c r="N107" s="2">
        <v>1877</v>
      </c>
      <c r="O107" s="2">
        <v>1877</v>
      </c>
      <c r="P107" s="2">
        <v>1877</v>
      </c>
      <c r="Y107" t="str">
        <f t="shared" ref="Y107" si="100">IF(EXACT(A106,UPPER(A106)),"Elected","Excluded")</f>
        <v>Elected</v>
      </c>
    </row>
    <row r="108" spans="1:27" x14ac:dyDescent="0.35">
      <c r="A108" s="291" t="s">
        <v>3288</v>
      </c>
      <c r="B108" s="291" t="s">
        <v>33</v>
      </c>
      <c r="C108" s="293">
        <v>172</v>
      </c>
      <c r="D108" s="1">
        <v>9</v>
      </c>
      <c r="E108" s="1">
        <v>1</v>
      </c>
      <c r="F108" s="1">
        <v>3</v>
      </c>
      <c r="G108" s="1">
        <v>10</v>
      </c>
      <c r="H108" s="1">
        <v>-195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X108" t="str">
        <f t="shared" ref="X108" si="101">LEFT(MID(A108,FIND("(",A108)+1,LEN(A108)),FIND(")",MID(A108,FIND("(",A108)+1,LEN(A108)))-1)</f>
        <v>NON-P</v>
      </c>
      <c r="Z108" t="str">
        <f t="shared" ref="Z108" si="102">Y109</f>
        <v>Excluded</v>
      </c>
    </row>
    <row r="109" spans="1:27" x14ac:dyDescent="0.35">
      <c r="A109" s="291" t="s">
        <v>0</v>
      </c>
      <c r="B109" s="291" t="s">
        <v>0</v>
      </c>
      <c r="C109" s="293">
        <v>172</v>
      </c>
      <c r="D109" s="2">
        <v>181</v>
      </c>
      <c r="E109" s="2">
        <v>182</v>
      </c>
      <c r="F109" s="2">
        <v>185</v>
      </c>
      <c r="G109" s="2">
        <v>195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Y109" t="str">
        <f t="shared" ref="Y109" si="103">IF(EXACT(A108,UPPER(A108)),"Elected","Excluded")</f>
        <v>Excluded</v>
      </c>
    </row>
    <row r="110" spans="1:27" x14ac:dyDescent="0.35">
      <c r="A110" s="291" t="s">
        <v>3289</v>
      </c>
      <c r="B110" s="291" t="s">
        <v>33</v>
      </c>
      <c r="C110" s="293">
        <v>542</v>
      </c>
      <c r="D110" s="1">
        <v>23</v>
      </c>
      <c r="E110" s="1">
        <v>1</v>
      </c>
      <c r="F110" s="1">
        <v>2</v>
      </c>
      <c r="G110" s="1">
        <v>44</v>
      </c>
      <c r="H110" s="1">
        <v>35</v>
      </c>
      <c r="I110" s="1">
        <v>6</v>
      </c>
      <c r="J110" s="1">
        <v>5</v>
      </c>
      <c r="K110" s="1">
        <v>11</v>
      </c>
      <c r="L110" s="1">
        <v>27</v>
      </c>
      <c r="M110" s="1">
        <v>-696</v>
      </c>
      <c r="N110" s="1">
        <v>0</v>
      </c>
      <c r="O110" s="1">
        <v>0</v>
      </c>
      <c r="P110" s="1">
        <v>0</v>
      </c>
      <c r="X110" t="str">
        <f t="shared" ref="X110" si="104">LEFT(MID(A110,FIND("(",A110)+1,LEN(A110)),FIND(")",MID(A110,FIND("(",A110)+1,LEN(A110)))-1)</f>
        <v>NON-P</v>
      </c>
      <c r="Z110" t="str">
        <f t="shared" ref="Z110" si="105">Y111</f>
        <v>Excluded</v>
      </c>
    </row>
    <row r="111" spans="1:27" x14ac:dyDescent="0.35">
      <c r="A111" s="291" t="s">
        <v>0</v>
      </c>
      <c r="B111" s="291" t="s">
        <v>0</v>
      </c>
      <c r="C111" s="293">
        <v>542</v>
      </c>
      <c r="D111" s="2">
        <v>565</v>
      </c>
      <c r="E111" s="2">
        <v>566</v>
      </c>
      <c r="F111" s="2">
        <v>568</v>
      </c>
      <c r="G111" s="2">
        <v>612</v>
      </c>
      <c r="H111" s="2">
        <v>647</v>
      </c>
      <c r="I111" s="2">
        <v>653</v>
      </c>
      <c r="J111" s="2">
        <v>658</v>
      </c>
      <c r="K111" s="2">
        <v>669</v>
      </c>
      <c r="L111" s="2">
        <v>696</v>
      </c>
      <c r="M111" s="2">
        <v>0</v>
      </c>
      <c r="N111" s="2">
        <v>0</v>
      </c>
      <c r="O111" s="2">
        <v>0</v>
      </c>
      <c r="P111" s="2">
        <v>0</v>
      </c>
      <c r="Y111" t="str">
        <f t="shared" ref="Y111" si="106">IF(EXACT(A110,UPPER(A110)),"Elected","Excluded")</f>
        <v>Excluded</v>
      </c>
    </row>
    <row r="112" spans="1:27" x14ac:dyDescent="0.35">
      <c r="A112" s="291" t="s">
        <v>1660</v>
      </c>
      <c r="B112" s="291" t="s">
        <v>33</v>
      </c>
      <c r="C112" s="293">
        <v>1631</v>
      </c>
      <c r="D112" s="1">
        <v>72</v>
      </c>
      <c r="E112" s="1">
        <v>6</v>
      </c>
      <c r="F112" s="1">
        <v>1</v>
      </c>
      <c r="G112" s="1">
        <v>7</v>
      </c>
      <c r="H112" s="1">
        <v>5</v>
      </c>
      <c r="I112" s="1">
        <v>12</v>
      </c>
      <c r="J112" s="1">
        <v>17</v>
      </c>
      <c r="K112" s="1">
        <v>15</v>
      </c>
      <c r="L112" s="1">
        <v>29</v>
      </c>
      <c r="M112" s="1">
        <v>39</v>
      </c>
      <c r="N112" s="1">
        <v>5</v>
      </c>
      <c r="O112" s="1">
        <v>79</v>
      </c>
      <c r="P112" s="1">
        <v>0</v>
      </c>
      <c r="X112" t="str">
        <f t="shared" ref="X112" si="107">LEFT(MID(A112,FIND("(",A112)+1,LEN(A112)),FIND(")",MID(A112,FIND("(",A112)+1,LEN(A112)))-1)</f>
        <v>FF</v>
      </c>
      <c r="Z112" t="str">
        <f t="shared" ref="Z112" si="108">Y113</f>
        <v>Elected</v>
      </c>
    </row>
    <row r="113" spans="1:27" x14ac:dyDescent="0.35">
      <c r="A113" s="291" t="s">
        <v>0</v>
      </c>
      <c r="B113" s="291" t="s">
        <v>0</v>
      </c>
      <c r="C113" s="293">
        <v>1631</v>
      </c>
      <c r="D113" s="2">
        <v>1703</v>
      </c>
      <c r="E113" s="2">
        <v>1709</v>
      </c>
      <c r="F113" s="2">
        <v>1710</v>
      </c>
      <c r="G113" s="2">
        <v>1717</v>
      </c>
      <c r="H113" s="2">
        <v>1722</v>
      </c>
      <c r="I113" s="2">
        <v>1734</v>
      </c>
      <c r="J113" s="2">
        <v>1751</v>
      </c>
      <c r="K113" s="2">
        <v>1766</v>
      </c>
      <c r="L113" s="2">
        <v>1795</v>
      </c>
      <c r="M113" s="2">
        <v>1834</v>
      </c>
      <c r="N113" s="2">
        <v>1839</v>
      </c>
      <c r="O113" s="2">
        <v>1918</v>
      </c>
      <c r="P113" s="2">
        <v>1918</v>
      </c>
      <c r="Y113" t="str">
        <f t="shared" ref="Y113" si="109">IF(EXACT(A112,UPPER(A112)),"Elected","Excluded")</f>
        <v>Elected</v>
      </c>
    </row>
    <row r="114" spans="1:27" x14ac:dyDescent="0.35">
      <c r="A114" s="291" t="s">
        <v>1661</v>
      </c>
      <c r="B114" s="291" t="s">
        <v>33</v>
      </c>
      <c r="C114" s="293">
        <v>835</v>
      </c>
      <c r="D114" s="1">
        <v>32</v>
      </c>
      <c r="E114" s="1">
        <v>8</v>
      </c>
      <c r="F114" s="1">
        <v>0</v>
      </c>
      <c r="G114" s="1">
        <v>5</v>
      </c>
      <c r="H114" s="1">
        <v>12</v>
      </c>
      <c r="I114" s="1">
        <v>7</v>
      </c>
      <c r="J114" s="1">
        <v>5</v>
      </c>
      <c r="K114" s="1">
        <v>8</v>
      </c>
      <c r="L114" s="1">
        <v>16</v>
      </c>
      <c r="M114" s="1">
        <v>126</v>
      </c>
      <c r="N114" s="1">
        <v>14</v>
      </c>
      <c r="O114" s="1">
        <v>45</v>
      </c>
      <c r="P114" s="1">
        <v>-1113</v>
      </c>
      <c r="X114" t="str">
        <f t="shared" ref="X114" si="110">LEFT(MID(A114,FIND("(",A114)+1,LEN(A114)),FIND(")",MID(A114,FIND("(",A114)+1,LEN(A114)))-1)</f>
        <v>FF</v>
      </c>
      <c r="Z114" t="str">
        <f t="shared" ref="Z114" si="111">Y115</f>
        <v>Excluded</v>
      </c>
    </row>
    <row r="115" spans="1:27" x14ac:dyDescent="0.35">
      <c r="A115" s="291" t="s">
        <v>0</v>
      </c>
      <c r="B115" s="291" t="s">
        <v>0</v>
      </c>
      <c r="C115" s="293">
        <v>835</v>
      </c>
      <c r="D115" s="2">
        <v>867</v>
      </c>
      <c r="E115" s="2">
        <v>875</v>
      </c>
      <c r="F115" s="2">
        <v>875</v>
      </c>
      <c r="G115" s="2">
        <v>880</v>
      </c>
      <c r="H115" s="2">
        <v>892</v>
      </c>
      <c r="I115" s="2">
        <v>899</v>
      </c>
      <c r="J115" s="2">
        <v>904</v>
      </c>
      <c r="K115" s="2">
        <v>912</v>
      </c>
      <c r="L115" s="2">
        <v>928</v>
      </c>
      <c r="M115" s="2">
        <v>1054</v>
      </c>
      <c r="N115" s="2">
        <v>1068</v>
      </c>
      <c r="O115" s="2">
        <v>1113</v>
      </c>
      <c r="P115" s="2">
        <v>0</v>
      </c>
      <c r="Y115" t="str">
        <f t="shared" ref="Y115" si="112">IF(EXACT(A114,UPPER(A114)),"Elected","Excluded")</f>
        <v>Excluded</v>
      </c>
    </row>
    <row r="116" spans="1:27" x14ac:dyDescent="0.35">
      <c r="A116" s="291" t="s">
        <v>1662</v>
      </c>
      <c r="B116" s="291" t="s">
        <v>33</v>
      </c>
      <c r="C116" s="293">
        <v>42</v>
      </c>
      <c r="D116" s="1">
        <v>3</v>
      </c>
      <c r="E116" s="1">
        <v>0</v>
      </c>
      <c r="F116" s="1">
        <v>-45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X116" t="str">
        <f t="shared" ref="X116" si="113">LEFT(MID(A116,FIND("(",A116)+1,LEN(A116)),FIND(")",MID(A116,FIND("(",A116)+1,LEN(A116)))-1)</f>
        <v>TIP</v>
      </c>
      <c r="Z116" t="str">
        <f t="shared" ref="Z116" si="114">Y117</f>
        <v>Excluded</v>
      </c>
    </row>
    <row r="117" spans="1:27" x14ac:dyDescent="0.35">
      <c r="A117" s="291" t="s">
        <v>0</v>
      </c>
      <c r="B117" s="291" t="s">
        <v>0</v>
      </c>
      <c r="C117" s="293">
        <v>42</v>
      </c>
      <c r="D117" s="2">
        <v>45</v>
      </c>
      <c r="E117" s="2">
        <v>45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Y117" t="str">
        <f t="shared" ref="Y117" si="115">IF(EXACT(A116,UPPER(A116)),"Elected","Excluded")</f>
        <v>Excluded</v>
      </c>
    </row>
    <row r="118" spans="1:27" x14ac:dyDescent="0.35">
      <c r="A118" s="291" t="s">
        <v>1663</v>
      </c>
      <c r="B118" s="291" t="s">
        <v>31</v>
      </c>
      <c r="C118" s="293">
        <v>206</v>
      </c>
      <c r="D118" s="1">
        <v>10</v>
      </c>
      <c r="E118" s="1">
        <v>1</v>
      </c>
      <c r="F118" s="1">
        <v>3</v>
      </c>
      <c r="G118" s="1">
        <v>2</v>
      </c>
      <c r="H118" s="1">
        <v>4</v>
      </c>
      <c r="I118" s="1">
        <v>-226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X118" t="str">
        <f t="shared" ref="X118" si="116">LEFT(MID(A118,FIND("(",A118)+1,LEN(A118)),FIND(")",MID(A118,FIND("(",A118)+1,LEN(A118)))-1)</f>
        <v>SF</v>
      </c>
      <c r="Z118" t="str">
        <f t="shared" ref="Z118" si="117">Y119</f>
        <v>Excluded</v>
      </c>
    </row>
    <row r="119" spans="1:27" x14ac:dyDescent="0.35">
      <c r="A119" s="291" t="s">
        <v>0</v>
      </c>
      <c r="B119" s="291" t="s">
        <v>0</v>
      </c>
      <c r="C119" s="293">
        <v>206</v>
      </c>
      <c r="D119" s="2">
        <v>216</v>
      </c>
      <c r="E119" s="2">
        <v>217</v>
      </c>
      <c r="F119" s="2">
        <v>220</v>
      </c>
      <c r="G119" s="2">
        <v>222</v>
      </c>
      <c r="H119" s="2">
        <v>226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Y119" t="str">
        <f t="shared" ref="Y119" si="118">IF(EXACT(A118,UPPER(A118)),"Elected","Excluded")</f>
        <v>Excluded</v>
      </c>
    </row>
    <row r="120" spans="1:27" x14ac:dyDescent="0.35">
      <c r="A120" s="291" t="s">
        <v>3269</v>
      </c>
      <c r="B120" s="291" t="s">
        <v>33</v>
      </c>
      <c r="C120" s="293">
        <v>35</v>
      </c>
      <c r="D120" s="1">
        <v>1</v>
      </c>
      <c r="E120" s="1">
        <v>0</v>
      </c>
      <c r="F120" s="1">
        <v>-36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X120" t="str">
        <f t="shared" ref="X120" si="119">LEFT(MID(A120,FIND("(",A120)+1,LEN(A120)),FIND(")",MID(A120,FIND("(",A120)+1,LEN(A120)))-1)</f>
        <v>NON-P</v>
      </c>
      <c r="Z120" t="str">
        <f t="shared" ref="Z120" si="120">Y121</f>
        <v>Excluded</v>
      </c>
      <c r="AA120" t="s">
        <v>2860</v>
      </c>
    </row>
    <row r="121" spans="1:27" x14ac:dyDescent="0.35">
      <c r="A121" s="291" t="s">
        <v>0</v>
      </c>
      <c r="B121" s="291" t="s">
        <v>0</v>
      </c>
      <c r="C121" s="293">
        <v>35</v>
      </c>
      <c r="D121" s="2">
        <v>36</v>
      </c>
      <c r="E121" s="2">
        <v>36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Y121" t="str">
        <f t="shared" ref="Y121" si="121">IF(EXACT(A120,UPPER(A120)),"Elected","Excluded")</f>
        <v>Excluded</v>
      </c>
    </row>
    <row r="122" spans="1:27" x14ac:dyDescent="0.35">
      <c r="A122" s="291" t="s">
        <v>1664</v>
      </c>
      <c r="B122" s="291" t="s">
        <v>31</v>
      </c>
      <c r="C122" s="293">
        <v>996</v>
      </c>
      <c r="D122" s="1">
        <v>41</v>
      </c>
      <c r="E122" s="1">
        <v>14</v>
      </c>
      <c r="F122" s="1">
        <v>4</v>
      </c>
      <c r="G122" s="1">
        <v>7</v>
      </c>
      <c r="H122" s="1">
        <v>17</v>
      </c>
      <c r="I122" s="1">
        <v>9</v>
      </c>
      <c r="J122" s="1">
        <v>12</v>
      </c>
      <c r="K122" s="1">
        <v>18</v>
      </c>
      <c r="L122" s="1">
        <v>38</v>
      </c>
      <c r="M122" s="1">
        <v>61</v>
      </c>
      <c r="N122" s="1">
        <v>13</v>
      </c>
      <c r="O122" s="1">
        <v>127</v>
      </c>
      <c r="P122" s="1">
        <v>176</v>
      </c>
      <c r="X122" t="str">
        <f t="shared" ref="X122" si="122">LEFT(MID(A122,FIND("(",A122)+1,LEN(A122)),FIND(")",MID(A122,FIND("(",A122)+1,LEN(A122)))-1)</f>
        <v>FG</v>
      </c>
      <c r="Z122" t="str">
        <f t="shared" ref="Z122" si="123">Y123</f>
        <v>Elected</v>
      </c>
    </row>
    <row r="123" spans="1:27" x14ac:dyDescent="0.35">
      <c r="A123" s="291" t="s">
        <v>0</v>
      </c>
      <c r="B123" s="291" t="s">
        <v>0</v>
      </c>
      <c r="C123" s="293">
        <v>996</v>
      </c>
      <c r="D123" s="2">
        <v>1037</v>
      </c>
      <c r="E123" s="2">
        <v>1051</v>
      </c>
      <c r="F123" s="2">
        <v>1055</v>
      </c>
      <c r="G123" s="2">
        <v>1062</v>
      </c>
      <c r="H123" s="2">
        <v>1079</v>
      </c>
      <c r="I123" s="2">
        <v>1088</v>
      </c>
      <c r="J123" s="2">
        <v>1100</v>
      </c>
      <c r="K123" s="2">
        <v>1118</v>
      </c>
      <c r="L123" s="2">
        <v>1156</v>
      </c>
      <c r="M123" s="2">
        <v>1217</v>
      </c>
      <c r="N123" s="2">
        <v>1230</v>
      </c>
      <c r="O123" s="2">
        <v>1357</v>
      </c>
      <c r="P123" s="2">
        <v>1533</v>
      </c>
      <c r="Y123" t="str">
        <f t="shared" ref="Y123" si="124">IF(EXACT(A122,UPPER(A122)),"Elected","Excluded")</f>
        <v>Elected</v>
      </c>
    </row>
    <row r="124" spans="1:27" x14ac:dyDescent="0.35">
      <c r="A124" s="291" t="s">
        <v>47</v>
      </c>
      <c r="B124" s="291" t="s">
        <v>0</v>
      </c>
      <c r="C124" s="292">
        <v>0</v>
      </c>
      <c r="D124" s="1">
        <f>(D86+D88+D90+D92+D94+D96+D98+D100+D102+D104+D106+D108+D110+D112+D114+D116+D118+D120+D122)*(-1)</f>
        <v>0</v>
      </c>
      <c r="E124" s="1">
        <f t="shared" ref="E124:P124" si="125">(E86+E88+E90+E92+E94+E96+E98+E100+E102+E104+E106+E108+E110+E112+E114+E116+E118+E120+E122)*(-1)</f>
        <v>0</v>
      </c>
      <c r="F124" s="1">
        <f t="shared" si="125"/>
        <v>11</v>
      </c>
      <c r="G124" s="1">
        <f t="shared" si="125"/>
        <v>9</v>
      </c>
      <c r="H124" s="1">
        <f t="shared" si="125"/>
        <v>22</v>
      </c>
      <c r="I124" s="1">
        <f t="shared" si="125"/>
        <v>10</v>
      </c>
      <c r="J124" s="1">
        <f t="shared" si="125"/>
        <v>80</v>
      </c>
      <c r="K124" s="1">
        <f t="shared" si="125"/>
        <v>46</v>
      </c>
      <c r="L124" s="1">
        <f t="shared" si="125"/>
        <v>90</v>
      </c>
      <c r="M124" s="1">
        <f t="shared" si="125"/>
        <v>152</v>
      </c>
      <c r="N124" s="1">
        <f t="shared" si="125"/>
        <v>0</v>
      </c>
      <c r="O124" s="1">
        <f t="shared" si="125"/>
        <v>404</v>
      </c>
      <c r="P124" s="1">
        <f t="shared" si="125"/>
        <v>529</v>
      </c>
      <c r="Q124" s="1"/>
    </row>
    <row r="125" spans="1:27" x14ac:dyDescent="0.35">
      <c r="A125" s="291" t="s">
        <v>0</v>
      </c>
      <c r="B125" s="291" t="s">
        <v>0</v>
      </c>
      <c r="C125" s="293">
        <v>0</v>
      </c>
      <c r="D125" s="2">
        <v>0</v>
      </c>
      <c r="E125" s="2">
        <v>0</v>
      </c>
      <c r="F125" s="2">
        <v>11</v>
      </c>
      <c r="G125" s="2">
        <v>20</v>
      </c>
      <c r="H125" s="2">
        <v>42</v>
      </c>
      <c r="I125" s="2">
        <v>52</v>
      </c>
      <c r="J125" s="2">
        <v>132</v>
      </c>
      <c r="K125" s="2">
        <v>178</v>
      </c>
      <c r="L125" s="2">
        <v>268</v>
      </c>
      <c r="M125" s="2">
        <v>420</v>
      </c>
      <c r="N125" s="2">
        <v>420</v>
      </c>
      <c r="O125" s="2">
        <v>824</v>
      </c>
      <c r="P125" s="2">
        <v>1353</v>
      </c>
    </row>
    <row r="126" spans="1:27" x14ac:dyDescent="0.35">
      <c r="A126" t="s">
        <v>48</v>
      </c>
      <c r="B126" t="s">
        <v>0</v>
      </c>
      <c r="C126" s="2">
        <v>15015</v>
      </c>
      <c r="D126" s="2">
        <v>15015</v>
      </c>
      <c r="E126" s="2">
        <v>15015</v>
      </c>
      <c r="F126" s="2">
        <v>15015</v>
      </c>
      <c r="G126" s="2">
        <v>15015</v>
      </c>
      <c r="H126" s="2">
        <v>15015</v>
      </c>
      <c r="I126" s="2">
        <v>15015</v>
      </c>
      <c r="J126" s="2">
        <v>15015</v>
      </c>
      <c r="K126" s="2">
        <v>15015</v>
      </c>
      <c r="L126" s="2">
        <v>15015</v>
      </c>
      <c r="M126" s="2">
        <v>15015</v>
      </c>
      <c r="N126" s="2">
        <v>15015</v>
      </c>
      <c r="O126" s="2">
        <v>15015</v>
      </c>
      <c r="P126" s="2">
        <v>15015</v>
      </c>
    </row>
    <row r="130" spans="1:3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</row>
    <row r="131" spans="1:3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</row>
    <row r="132" spans="1:3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</row>
    <row r="133" spans="1:3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</row>
    <row r="134" spans="1:3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</row>
    <row r="135" spans="1:3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</row>
    <row r="136" spans="1:3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</row>
    <row r="137" spans="1:37" x14ac:dyDescent="0.35">
      <c r="A137" s="291" t="s">
        <v>79</v>
      </c>
      <c r="B137" s="291" t="s">
        <v>2</v>
      </c>
      <c r="C137" s="291" t="s">
        <v>3</v>
      </c>
      <c r="D137" t="s">
        <v>4</v>
      </c>
      <c r="E137" t="s">
        <v>5</v>
      </c>
      <c r="F137" t="s">
        <v>6</v>
      </c>
      <c r="G137" t="s">
        <v>7</v>
      </c>
      <c r="H137" t="s">
        <v>8</v>
      </c>
      <c r="I137" t="s">
        <v>9</v>
      </c>
    </row>
    <row r="138" spans="1:37" x14ac:dyDescent="0.35">
      <c r="A138" s="291" t="s">
        <v>0</v>
      </c>
      <c r="B138" s="291" t="s">
        <v>0</v>
      </c>
      <c r="C138" s="291" t="s">
        <v>17</v>
      </c>
      <c r="D138" t="s">
        <v>783</v>
      </c>
      <c r="E138" t="s">
        <v>1665</v>
      </c>
      <c r="F138" t="s">
        <v>1666</v>
      </c>
      <c r="G138" t="s">
        <v>1667</v>
      </c>
      <c r="H138" t="s">
        <v>1668</v>
      </c>
      <c r="I138" t="s">
        <v>1669</v>
      </c>
      <c r="AB138" t="s">
        <v>2526</v>
      </c>
      <c r="AC138" t="s">
        <v>2525</v>
      </c>
      <c r="AD138" t="s">
        <v>2524</v>
      </c>
      <c r="AE138" t="s">
        <v>2523</v>
      </c>
      <c r="AF138" t="s">
        <v>759</v>
      </c>
      <c r="AG138" t="s">
        <v>2522</v>
      </c>
      <c r="AH138" t="s">
        <v>2521</v>
      </c>
      <c r="AI138" t="s">
        <v>2520</v>
      </c>
      <c r="AJ138" t="s">
        <v>2519</v>
      </c>
      <c r="AK138" t="s">
        <v>2518</v>
      </c>
    </row>
    <row r="139" spans="1:37" x14ac:dyDescent="0.35">
      <c r="A139" s="291" t="s">
        <v>1670</v>
      </c>
      <c r="B139" s="291" t="s">
        <v>33</v>
      </c>
      <c r="C139" s="293">
        <v>1456</v>
      </c>
      <c r="D139" s="1">
        <v>194</v>
      </c>
      <c r="E139" s="1">
        <v>76</v>
      </c>
      <c r="F139" s="1">
        <v>6</v>
      </c>
      <c r="G139" s="1">
        <v>27</v>
      </c>
      <c r="H139" s="1">
        <v>11</v>
      </c>
      <c r="I139" s="1">
        <v>7</v>
      </c>
      <c r="X139" t="str">
        <f>LEFT(MID(A139,FIND("(",A139)+1,LEN(A139)),FIND(")",MID(A139,FIND("(",A139)+1,LEN(A139)))-1)</f>
        <v>FG</v>
      </c>
      <c r="Z139" t="str">
        <f>Y140</f>
        <v>Elected</v>
      </c>
      <c r="AB139">
        <v>6</v>
      </c>
      <c r="AC139" s="238">
        <v>23184</v>
      </c>
      <c r="AD139" s="238">
        <f>AH139+AF139</f>
        <v>13813</v>
      </c>
      <c r="AE139" s="227">
        <f>SUM(AD139/AC139*100)</f>
        <v>59.57988267770876</v>
      </c>
      <c r="AF139">
        <v>137</v>
      </c>
      <c r="AG139" s="227">
        <f>SUM(AF139/AC139*100)</f>
        <v>0.59092477570738444</v>
      </c>
      <c r="AH139" s="238">
        <v>13676</v>
      </c>
      <c r="AI139">
        <v>13</v>
      </c>
      <c r="AJ139">
        <v>3</v>
      </c>
      <c r="AK139" s="227">
        <f>SUM(AJ139/AI139*100)</f>
        <v>23.076923076923077</v>
      </c>
    </row>
    <row r="140" spans="1:37" x14ac:dyDescent="0.35">
      <c r="A140" s="291" t="s">
        <v>0</v>
      </c>
      <c r="B140" s="291" t="s">
        <v>0</v>
      </c>
      <c r="C140" s="293">
        <v>1456</v>
      </c>
      <c r="D140" s="2">
        <v>1650</v>
      </c>
      <c r="E140" s="2">
        <v>1726</v>
      </c>
      <c r="F140" s="2">
        <v>1732</v>
      </c>
      <c r="G140" s="2">
        <v>1759</v>
      </c>
      <c r="H140" s="2">
        <v>1770</v>
      </c>
      <c r="I140" s="2">
        <v>1777</v>
      </c>
      <c r="Y140" t="str">
        <f>IF(EXACT(A139,UPPER(A139)),"Elected","Excluded")</f>
        <v>Elected</v>
      </c>
    </row>
    <row r="141" spans="1:37" x14ac:dyDescent="0.35">
      <c r="A141" s="291" t="s">
        <v>1671</v>
      </c>
      <c r="B141" s="291" t="s">
        <v>33</v>
      </c>
      <c r="C141" s="293">
        <v>92</v>
      </c>
      <c r="D141" s="1">
        <v>9</v>
      </c>
      <c r="E141" s="1">
        <v>-101</v>
      </c>
      <c r="F141" s="1">
        <v>0</v>
      </c>
      <c r="G141" s="1">
        <v>0</v>
      </c>
      <c r="H141" s="1">
        <v>0</v>
      </c>
      <c r="I141" s="1">
        <v>0</v>
      </c>
      <c r="X141" t="str">
        <f t="shared" ref="X141" si="126">LEFT(MID(A141,FIND("(",A141)+1,LEN(A141)),FIND(")",MID(A141,FIND("(",A141)+1,LEN(A141)))-1)</f>
        <v>TIP</v>
      </c>
      <c r="Z141" t="str">
        <f>Y142</f>
        <v>Excluded</v>
      </c>
      <c r="AC141" t="s">
        <v>3692</v>
      </c>
      <c r="AD141" t="s">
        <v>3693</v>
      </c>
    </row>
    <row r="142" spans="1:37" x14ac:dyDescent="0.35">
      <c r="A142" s="291" t="s">
        <v>0</v>
      </c>
      <c r="B142" s="291" t="s">
        <v>0</v>
      </c>
      <c r="C142" s="293">
        <v>92</v>
      </c>
      <c r="D142" s="2">
        <v>101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Y142" t="str">
        <f t="shared" ref="Y142" si="127">IF(EXACT(A141,UPPER(A141)),"Elected","Excluded")</f>
        <v>Excluded</v>
      </c>
      <c r="AC142">
        <v>5</v>
      </c>
      <c r="AD142">
        <v>4</v>
      </c>
    </row>
    <row r="143" spans="1:37" x14ac:dyDescent="0.35">
      <c r="A143" s="291" t="s">
        <v>1672</v>
      </c>
      <c r="B143" s="291" t="s">
        <v>33</v>
      </c>
      <c r="C143" s="293">
        <v>1216</v>
      </c>
      <c r="D143" s="1">
        <v>84</v>
      </c>
      <c r="E143" s="1">
        <v>19</v>
      </c>
      <c r="F143" s="1">
        <v>23</v>
      </c>
      <c r="G143" s="1">
        <v>140</v>
      </c>
      <c r="H143" s="1">
        <v>54</v>
      </c>
      <c r="I143" s="1">
        <v>32</v>
      </c>
      <c r="X143" t="str">
        <f t="shared" ref="X143" si="128">LEFT(MID(A143,FIND("(",A143)+1,LEN(A143)),FIND(")",MID(A143,FIND("(",A143)+1,LEN(A143)))-1)</f>
        <v>FG</v>
      </c>
      <c r="Z143" t="str">
        <f t="shared" ref="Z143" si="129">Y144</f>
        <v>Excluded</v>
      </c>
    </row>
    <row r="144" spans="1:37" x14ac:dyDescent="0.35">
      <c r="A144" s="291" t="s">
        <v>0</v>
      </c>
      <c r="B144" s="291" t="s">
        <v>0</v>
      </c>
      <c r="C144" s="293">
        <v>1216</v>
      </c>
      <c r="D144" s="2">
        <v>1300</v>
      </c>
      <c r="E144" s="2">
        <v>1319</v>
      </c>
      <c r="F144" s="2">
        <v>1342</v>
      </c>
      <c r="G144" s="2">
        <v>1482</v>
      </c>
      <c r="H144" s="2">
        <v>1536</v>
      </c>
      <c r="I144" s="2">
        <v>1568</v>
      </c>
      <c r="Y144" t="str">
        <f t="shared" ref="Y144" si="130">IF(EXACT(A143,UPPER(A143)),"Elected","Excluded")</f>
        <v>Excluded</v>
      </c>
    </row>
    <row r="145" spans="1:26" x14ac:dyDescent="0.35">
      <c r="A145" s="291" t="s">
        <v>3297</v>
      </c>
      <c r="B145" s="291" t="s">
        <v>33</v>
      </c>
      <c r="C145" s="293">
        <v>676</v>
      </c>
      <c r="D145" s="1">
        <v>51</v>
      </c>
      <c r="E145" s="1">
        <v>68</v>
      </c>
      <c r="F145" s="1">
        <v>25</v>
      </c>
      <c r="G145" s="1">
        <v>-820</v>
      </c>
      <c r="H145" s="1">
        <v>0</v>
      </c>
      <c r="I145" s="1">
        <v>0</v>
      </c>
      <c r="X145" t="str">
        <f t="shared" ref="X145" si="131">LEFT(MID(A145,FIND("(",A145)+1,LEN(A145)),FIND(")",MID(A145,FIND("(",A145)+1,LEN(A145)))-1)</f>
        <v>INDI</v>
      </c>
      <c r="Z145" t="str">
        <f t="shared" ref="Z145" si="132">Y146</f>
        <v>Excluded</v>
      </c>
    </row>
    <row r="146" spans="1:26" x14ac:dyDescent="0.35">
      <c r="A146" s="291" t="s">
        <v>0</v>
      </c>
      <c r="B146" s="291" t="s">
        <v>0</v>
      </c>
      <c r="C146" s="293">
        <v>676</v>
      </c>
      <c r="D146" s="2">
        <v>727</v>
      </c>
      <c r="E146" s="2">
        <v>795</v>
      </c>
      <c r="F146" s="2">
        <v>820</v>
      </c>
      <c r="G146" s="2">
        <v>0</v>
      </c>
      <c r="H146" s="2">
        <v>0</v>
      </c>
      <c r="I146" s="2">
        <v>0</v>
      </c>
      <c r="Y146" t="str">
        <f t="shared" ref="Y146" si="133">IF(EXACT(A145,UPPER(A145)),"Elected","Excluded")</f>
        <v>Excluded</v>
      </c>
    </row>
    <row r="147" spans="1:26" x14ac:dyDescent="0.35">
      <c r="A147" s="291" t="s">
        <v>3290</v>
      </c>
      <c r="B147" s="291" t="s">
        <v>33</v>
      </c>
      <c r="C147" s="293">
        <v>1831</v>
      </c>
      <c r="D147" s="1">
        <v>95</v>
      </c>
      <c r="E147" s="1">
        <v>121</v>
      </c>
      <c r="F147" s="1">
        <v>-93</v>
      </c>
      <c r="G147" s="1">
        <v>0</v>
      </c>
      <c r="H147" s="1">
        <v>0</v>
      </c>
      <c r="I147" s="1">
        <v>0</v>
      </c>
      <c r="X147" t="str">
        <f t="shared" ref="X147" si="134">LEFT(MID(A147,FIND("(",A147)+1,LEN(A147)),FIND(")",MID(A147,FIND("(",A147)+1,LEN(A147)))-1)</f>
        <v>NON-P</v>
      </c>
      <c r="Z147" t="str">
        <f>Y148</f>
        <v>Elected</v>
      </c>
    </row>
    <row r="148" spans="1:26" x14ac:dyDescent="0.35">
      <c r="A148" s="291" t="s">
        <v>0</v>
      </c>
      <c r="B148" s="291" t="s">
        <v>0</v>
      </c>
      <c r="C148" s="293">
        <v>1831</v>
      </c>
      <c r="D148" s="2">
        <v>1926</v>
      </c>
      <c r="E148" s="2">
        <v>2047</v>
      </c>
      <c r="F148" s="2">
        <v>1954</v>
      </c>
      <c r="G148" s="2">
        <v>1954</v>
      </c>
      <c r="H148" s="2">
        <v>1954</v>
      </c>
      <c r="I148" s="2">
        <v>1954</v>
      </c>
      <c r="Y148" t="str">
        <f t="shared" ref="Y148" si="135">IF(EXACT(A147,UPPER(A147)),"Elected","Excluded")</f>
        <v>Elected</v>
      </c>
    </row>
    <row r="149" spans="1:26" x14ac:dyDescent="0.35">
      <c r="A149" s="291" t="s">
        <v>1673</v>
      </c>
      <c r="B149" s="291" t="s">
        <v>31</v>
      </c>
      <c r="C149" s="293">
        <v>1471</v>
      </c>
      <c r="D149" s="1">
        <v>29</v>
      </c>
      <c r="E149" s="1">
        <v>36</v>
      </c>
      <c r="F149" s="1">
        <v>9</v>
      </c>
      <c r="G149" s="1">
        <v>132</v>
      </c>
      <c r="H149" s="1">
        <v>364</v>
      </c>
      <c r="I149" s="1">
        <v>0</v>
      </c>
      <c r="X149" t="str">
        <f t="shared" ref="X149" si="136">LEFT(MID(A149,FIND("(",A149)+1,LEN(A149)),FIND(")",MID(A149,FIND("(",A149)+1,LEN(A149)))-1)</f>
        <v>FG</v>
      </c>
      <c r="Z149" t="str">
        <f t="shared" ref="Z149" si="137">Y150</f>
        <v>Elected</v>
      </c>
    </row>
    <row r="150" spans="1:26" x14ac:dyDescent="0.35">
      <c r="A150" s="291" t="s">
        <v>0</v>
      </c>
      <c r="B150" s="291" t="s">
        <v>0</v>
      </c>
      <c r="C150" s="293">
        <v>1471</v>
      </c>
      <c r="D150" s="2">
        <v>1500</v>
      </c>
      <c r="E150" s="2">
        <v>1536</v>
      </c>
      <c r="F150" s="2">
        <v>1545</v>
      </c>
      <c r="G150" s="2">
        <v>1677</v>
      </c>
      <c r="H150" s="2">
        <v>2041</v>
      </c>
      <c r="I150" s="2">
        <v>2041</v>
      </c>
      <c r="Y150" t="str">
        <f t="shared" ref="Y150" si="138">IF(EXACT(A149,UPPER(A149)),"Elected","Excluded")</f>
        <v>Elected</v>
      </c>
    </row>
    <row r="151" spans="1:26" x14ac:dyDescent="0.35">
      <c r="A151" s="291" t="s">
        <v>3291</v>
      </c>
      <c r="B151" s="291" t="s">
        <v>31</v>
      </c>
      <c r="C151" s="293">
        <v>156</v>
      </c>
      <c r="D151" s="1">
        <v>35</v>
      </c>
      <c r="E151" s="1">
        <v>-191</v>
      </c>
      <c r="F151" s="1">
        <v>0</v>
      </c>
      <c r="G151" s="1">
        <v>0</v>
      </c>
      <c r="H151" s="1">
        <v>0</v>
      </c>
      <c r="I151" s="1">
        <v>0</v>
      </c>
      <c r="X151" t="str">
        <f t="shared" ref="X151" si="139">LEFT(MID(A151,FIND("(",A151)+1,LEN(A151)),FIND(")",MID(A151,FIND("(",A151)+1,LEN(A151)))-1)</f>
        <v>NON-P</v>
      </c>
      <c r="Z151" t="str">
        <f t="shared" ref="Z151" si="140">Y152</f>
        <v>Excluded</v>
      </c>
    </row>
    <row r="152" spans="1:26" x14ac:dyDescent="0.35">
      <c r="A152" s="291" t="s">
        <v>0</v>
      </c>
      <c r="B152" s="291" t="s">
        <v>0</v>
      </c>
      <c r="C152" s="293">
        <v>156</v>
      </c>
      <c r="D152" s="2">
        <v>191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Y152" t="str">
        <f t="shared" ref="Y152" si="141">IF(EXACT(A151,UPPER(A151)),"Elected","Excluded")</f>
        <v>Excluded</v>
      </c>
    </row>
    <row r="153" spans="1:26" x14ac:dyDescent="0.35">
      <c r="A153" s="291" t="s">
        <v>3273</v>
      </c>
      <c r="B153" s="291" t="s">
        <v>33</v>
      </c>
      <c r="C153" s="293">
        <v>1177</v>
      </c>
      <c r="D153" s="1">
        <v>41</v>
      </c>
      <c r="E153" s="1">
        <v>107</v>
      </c>
      <c r="F153" s="1">
        <v>9</v>
      </c>
      <c r="G153" s="1">
        <v>271</v>
      </c>
      <c r="H153" s="1">
        <v>165</v>
      </c>
      <c r="I153" s="1">
        <v>33</v>
      </c>
      <c r="X153" t="str">
        <f t="shared" ref="X153" si="142">LEFT(MID(A153,FIND("(",A153)+1,LEN(A153)),FIND(")",MID(A153,FIND("(",A153)+1,LEN(A153)))-1)</f>
        <v>ANT</v>
      </c>
      <c r="Z153" t="str">
        <f t="shared" ref="Z153" si="143">Y154</f>
        <v>Elected</v>
      </c>
    </row>
    <row r="154" spans="1:26" x14ac:dyDescent="0.35">
      <c r="A154" s="291" t="s">
        <v>0</v>
      </c>
      <c r="B154" s="291" t="s">
        <v>0</v>
      </c>
      <c r="C154" s="293">
        <v>1177</v>
      </c>
      <c r="D154" s="2">
        <v>1218</v>
      </c>
      <c r="E154" s="2">
        <v>1325</v>
      </c>
      <c r="F154" s="2">
        <v>1334</v>
      </c>
      <c r="G154" s="2">
        <v>1605</v>
      </c>
      <c r="H154" s="2">
        <v>1770</v>
      </c>
      <c r="I154" s="2">
        <v>1803</v>
      </c>
      <c r="Y154" t="str">
        <f t="shared" ref="Y154" si="144">IF(EXACT(A153,UPPER(A153)),"Elected","Excluded")</f>
        <v>Elected</v>
      </c>
    </row>
    <row r="155" spans="1:26" x14ac:dyDescent="0.35">
      <c r="A155" s="291" t="s">
        <v>1674</v>
      </c>
      <c r="B155" s="291" t="s">
        <v>33</v>
      </c>
      <c r="C155" s="293">
        <v>880</v>
      </c>
      <c r="D155" s="1">
        <v>9</v>
      </c>
      <c r="E155" s="1">
        <v>12</v>
      </c>
      <c r="F155" s="1">
        <v>5</v>
      </c>
      <c r="G155" s="1">
        <v>39</v>
      </c>
      <c r="H155" s="1">
        <v>-945</v>
      </c>
      <c r="I155" s="1">
        <v>0</v>
      </c>
      <c r="X155" t="str">
        <f t="shared" ref="X155" si="145">LEFT(MID(A155,FIND("(",A155)+1,LEN(A155)),FIND(")",MID(A155,FIND("(",A155)+1,LEN(A155)))-1)</f>
        <v>FF</v>
      </c>
      <c r="Z155" t="str">
        <f t="shared" ref="Z155" si="146">Y156</f>
        <v>Excluded</v>
      </c>
    </row>
    <row r="156" spans="1:26" x14ac:dyDescent="0.35">
      <c r="A156" s="291" t="s">
        <v>0</v>
      </c>
      <c r="B156" s="291" t="s">
        <v>0</v>
      </c>
      <c r="C156" s="293">
        <v>880</v>
      </c>
      <c r="D156" s="2">
        <v>889</v>
      </c>
      <c r="E156" s="2">
        <v>901</v>
      </c>
      <c r="F156" s="2">
        <v>906</v>
      </c>
      <c r="G156" s="2">
        <v>945</v>
      </c>
      <c r="H156" s="2">
        <v>0</v>
      </c>
      <c r="I156" s="2">
        <v>0</v>
      </c>
      <c r="Y156" t="str">
        <f t="shared" ref="Y156" si="147">IF(EXACT(A155,UPPER(A155)),"Elected","Excluded")</f>
        <v>Excluded</v>
      </c>
    </row>
    <row r="157" spans="1:26" x14ac:dyDescent="0.35">
      <c r="A157" s="291" t="s">
        <v>3292</v>
      </c>
      <c r="B157" s="291" t="s">
        <v>33</v>
      </c>
      <c r="C157" s="293">
        <v>2738</v>
      </c>
      <c r="D157" s="1">
        <v>-784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X157" t="str">
        <f t="shared" ref="X157" si="148">LEFT(MID(A157,FIND("(",A157)+1,LEN(A157)),FIND(")",MID(A157,FIND("(",A157)+1,LEN(A157)))-1)</f>
        <v>NON-P</v>
      </c>
      <c r="Z157" t="str">
        <f t="shared" ref="Z157" si="149">Y158</f>
        <v>Elected</v>
      </c>
    </row>
    <row r="158" spans="1:26" x14ac:dyDescent="0.35">
      <c r="A158" s="291" t="s">
        <v>0</v>
      </c>
      <c r="B158" s="291" t="s">
        <v>0</v>
      </c>
      <c r="C158" s="293">
        <v>2738</v>
      </c>
      <c r="D158" s="2">
        <v>1954</v>
      </c>
      <c r="E158" s="2">
        <v>1954</v>
      </c>
      <c r="F158" s="2">
        <v>1954</v>
      </c>
      <c r="G158" s="2">
        <v>1954</v>
      </c>
      <c r="H158" s="2">
        <v>1954</v>
      </c>
      <c r="I158" s="2">
        <v>1954</v>
      </c>
      <c r="Y158" t="str">
        <f t="shared" ref="Y158" si="150">IF(EXACT(A157,UPPER(A157)),"Elected","Excluded")</f>
        <v>Elected</v>
      </c>
    </row>
    <row r="159" spans="1:26" x14ac:dyDescent="0.35">
      <c r="A159" s="291" t="s">
        <v>1675</v>
      </c>
      <c r="B159" s="291" t="s">
        <v>33</v>
      </c>
      <c r="C159" s="293">
        <v>311</v>
      </c>
      <c r="D159" s="1">
        <v>18</v>
      </c>
      <c r="E159" s="1">
        <v>-329</v>
      </c>
      <c r="F159" s="1">
        <v>0</v>
      </c>
      <c r="G159" s="1">
        <v>0</v>
      </c>
      <c r="H159" s="1">
        <v>0</v>
      </c>
      <c r="I159" s="1">
        <v>0</v>
      </c>
      <c r="X159" t="str">
        <f t="shared" ref="X159" si="151">LEFT(MID(A159,FIND("(",A159)+1,LEN(A159)),FIND(")",MID(A159,FIND("(",A159)+1,LEN(A159)))-1)</f>
        <v>SF</v>
      </c>
      <c r="Z159" t="str">
        <f t="shared" ref="Z159" si="152">Y160</f>
        <v>Excluded</v>
      </c>
    </row>
    <row r="160" spans="1:26" x14ac:dyDescent="0.35">
      <c r="A160" s="291" t="s">
        <v>0</v>
      </c>
      <c r="B160" s="291" t="s">
        <v>0</v>
      </c>
      <c r="C160" s="293">
        <v>311</v>
      </c>
      <c r="D160" s="2">
        <v>329</v>
      </c>
      <c r="E160" s="2">
        <v>0</v>
      </c>
      <c r="F160" s="2">
        <v>0</v>
      </c>
      <c r="G160" s="2">
        <v>0</v>
      </c>
      <c r="H160" s="2">
        <v>0</v>
      </c>
      <c r="I160" s="2">
        <v>0</v>
      </c>
      <c r="Y160" t="str">
        <f t="shared" ref="Y160" si="153">IF(EXACT(A159,UPPER(A159)),"Elected","Excluded")</f>
        <v>Excluded</v>
      </c>
    </row>
    <row r="161" spans="1:26" x14ac:dyDescent="0.35">
      <c r="A161" s="291" t="s">
        <v>1676</v>
      </c>
      <c r="B161" s="291" t="s">
        <v>33</v>
      </c>
      <c r="C161" s="293">
        <v>1616</v>
      </c>
      <c r="D161" s="1">
        <v>212</v>
      </c>
      <c r="E161" s="1">
        <v>73</v>
      </c>
      <c r="F161" s="1">
        <v>6</v>
      </c>
      <c r="G161" s="1">
        <v>36</v>
      </c>
      <c r="H161" s="1">
        <v>173</v>
      </c>
      <c r="I161" s="1">
        <v>-162</v>
      </c>
      <c r="X161" t="str">
        <f t="shared" ref="X161" si="154">LEFT(MID(A161,FIND("(",A161)+1,LEN(A161)),FIND(")",MID(A161,FIND("(",A161)+1,LEN(A161)))-1)</f>
        <v>FF</v>
      </c>
      <c r="Z161" t="str">
        <f t="shared" ref="Z161" si="155">Y162</f>
        <v>Elected</v>
      </c>
    </row>
    <row r="162" spans="1:26" x14ac:dyDescent="0.35">
      <c r="A162" s="291" t="s">
        <v>0</v>
      </c>
      <c r="B162" s="291" t="s">
        <v>0</v>
      </c>
      <c r="C162" s="293">
        <v>1616</v>
      </c>
      <c r="D162" s="2">
        <v>1828</v>
      </c>
      <c r="E162" s="2">
        <v>1901</v>
      </c>
      <c r="F162" s="2">
        <v>1907</v>
      </c>
      <c r="G162" s="2">
        <v>1943</v>
      </c>
      <c r="H162" s="2">
        <v>2116</v>
      </c>
      <c r="I162" s="2">
        <v>1954</v>
      </c>
      <c r="Y162" t="str">
        <f t="shared" ref="Y162" si="156">IF(EXACT(A161,UPPER(A161)),"Elected","Excluded")</f>
        <v>Elected</v>
      </c>
    </row>
    <row r="163" spans="1:26" x14ac:dyDescent="0.35">
      <c r="A163" s="291" t="s">
        <v>3293</v>
      </c>
      <c r="B163" s="291" t="s">
        <v>31</v>
      </c>
      <c r="C163" s="293">
        <v>56</v>
      </c>
      <c r="D163" s="1">
        <v>7</v>
      </c>
      <c r="E163" s="1">
        <v>-63</v>
      </c>
      <c r="F163" s="1">
        <v>0</v>
      </c>
      <c r="G163" s="1">
        <v>0</v>
      </c>
      <c r="H163" s="1">
        <v>0</v>
      </c>
      <c r="I163" s="1">
        <v>0</v>
      </c>
      <c r="X163" t="str">
        <f t="shared" ref="X163" si="157">LEFT(MID(A163,FIND("(",A163)+1,LEN(A163)),FIND(")",MID(A163,FIND("(",A163)+1,LEN(A163)))-1)</f>
        <v>NON-P</v>
      </c>
      <c r="Z163" t="str">
        <f t="shared" ref="Z163" si="158">Y164</f>
        <v>Excluded</v>
      </c>
    </row>
    <row r="164" spans="1:26" x14ac:dyDescent="0.35">
      <c r="A164" s="291" t="s">
        <v>0</v>
      </c>
      <c r="B164" s="291" t="s">
        <v>0</v>
      </c>
      <c r="C164" s="293">
        <v>56</v>
      </c>
      <c r="D164" s="2">
        <v>63</v>
      </c>
      <c r="E164" s="2">
        <v>0</v>
      </c>
      <c r="F164" s="2">
        <v>0</v>
      </c>
      <c r="G164" s="2">
        <v>0</v>
      </c>
      <c r="H164" s="2">
        <v>0</v>
      </c>
      <c r="I164" s="2">
        <v>0</v>
      </c>
      <c r="Y164" t="str">
        <f t="shared" ref="Y164" si="159">IF(EXACT(A163,UPPER(A163)),"Elected","Excluded")</f>
        <v>Excluded</v>
      </c>
    </row>
    <row r="165" spans="1:26" x14ac:dyDescent="0.35">
      <c r="A165" s="291" t="s">
        <v>47</v>
      </c>
      <c r="B165" s="291" t="s">
        <v>0</v>
      </c>
      <c r="C165" s="292">
        <v>0</v>
      </c>
      <c r="D165" s="1">
        <f>(D139+D141+D143+D145+D147+D149+D151+D153+D155+D157+D159+D161+D163)*(-1)</f>
        <v>0</v>
      </c>
      <c r="E165" s="1">
        <f t="shared" ref="E165:I165" si="160">(E139+E141+E143+E145+E147+E149+E151+E153+E155+E157+E159+E161+E163)*(-1)</f>
        <v>172</v>
      </c>
      <c r="F165" s="1">
        <f t="shared" si="160"/>
        <v>10</v>
      </c>
      <c r="G165" s="1">
        <f t="shared" si="160"/>
        <v>175</v>
      </c>
      <c r="H165" s="1">
        <f t="shared" si="160"/>
        <v>178</v>
      </c>
      <c r="I165" s="1">
        <f t="shared" si="160"/>
        <v>90</v>
      </c>
    </row>
    <row r="166" spans="1:26" x14ac:dyDescent="0.35">
      <c r="A166" s="291" t="s">
        <v>0</v>
      </c>
      <c r="B166" s="291" t="s">
        <v>0</v>
      </c>
      <c r="C166" s="293">
        <v>0</v>
      </c>
      <c r="D166" s="2">
        <v>0</v>
      </c>
      <c r="E166" s="2">
        <v>172</v>
      </c>
      <c r="F166" s="2">
        <v>182</v>
      </c>
      <c r="G166" s="2">
        <v>357</v>
      </c>
      <c r="H166" s="2">
        <v>535</v>
      </c>
      <c r="I166" s="2">
        <v>625</v>
      </c>
    </row>
    <row r="167" spans="1:26" x14ac:dyDescent="0.35">
      <c r="A167" t="s">
        <v>48</v>
      </c>
      <c r="B167" t="s">
        <v>0</v>
      </c>
      <c r="C167" s="2">
        <v>13676</v>
      </c>
      <c r="D167" s="2">
        <v>13676</v>
      </c>
      <c r="E167" s="2">
        <v>13676</v>
      </c>
      <c r="F167" s="2">
        <v>13676</v>
      </c>
      <c r="G167" s="2">
        <v>13676</v>
      </c>
      <c r="H167" s="2">
        <v>13676</v>
      </c>
      <c r="I167" s="2">
        <v>13676</v>
      </c>
    </row>
    <row r="171" spans="1:26" x14ac:dyDescent="0.35">
      <c r="A171" t="s">
        <v>0</v>
      </c>
      <c r="B171" t="s">
        <v>0</v>
      </c>
      <c r="C171" t="s">
        <v>0</v>
      </c>
      <c r="D171" t="s">
        <v>0</v>
      </c>
      <c r="E171" t="s">
        <v>0</v>
      </c>
      <c r="F171" t="s">
        <v>0</v>
      </c>
      <c r="G171" t="s">
        <v>0</v>
      </c>
    </row>
    <row r="172" spans="1:26" x14ac:dyDescent="0.35">
      <c r="A172" t="s">
        <v>0</v>
      </c>
      <c r="B172" t="s">
        <v>0</v>
      </c>
      <c r="C172" t="s">
        <v>0</v>
      </c>
      <c r="D172" t="s">
        <v>0</v>
      </c>
      <c r="E172" t="s">
        <v>0</v>
      </c>
      <c r="F172" t="s">
        <v>0</v>
      </c>
      <c r="G172" t="s">
        <v>0</v>
      </c>
    </row>
    <row r="173" spans="1:26" x14ac:dyDescent="0.35">
      <c r="A173" t="s">
        <v>0</v>
      </c>
      <c r="B173" t="s">
        <v>0</v>
      </c>
      <c r="C173" t="s">
        <v>0</v>
      </c>
      <c r="D173" t="s">
        <v>0</v>
      </c>
      <c r="E173" t="s">
        <v>0</v>
      </c>
      <c r="F173" t="s">
        <v>0</v>
      </c>
      <c r="G173" t="s">
        <v>0</v>
      </c>
    </row>
    <row r="174" spans="1:26" x14ac:dyDescent="0.35">
      <c r="A174" t="s">
        <v>0</v>
      </c>
      <c r="B174" t="s">
        <v>0</v>
      </c>
      <c r="C174" t="s">
        <v>0</v>
      </c>
      <c r="D174" t="s">
        <v>0</v>
      </c>
      <c r="E174" t="s">
        <v>0</v>
      </c>
      <c r="F174" t="s">
        <v>0</v>
      </c>
      <c r="G174" t="s">
        <v>0</v>
      </c>
    </row>
    <row r="175" spans="1:26" x14ac:dyDescent="0.35">
      <c r="A175" t="s">
        <v>0</v>
      </c>
      <c r="B175" t="s">
        <v>0</v>
      </c>
      <c r="C175" t="s">
        <v>0</v>
      </c>
      <c r="D175" t="s">
        <v>0</v>
      </c>
      <c r="E175" t="s">
        <v>0</v>
      </c>
      <c r="F175" t="s">
        <v>0</v>
      </c>
      <c r="G175" t="s">
        <v>0</v>
      </c>
    </row>
    <row r="176" spans="1:26" x14ac:dyDescent="0.35">
      <c r="A176" t="s">
        <v>0</v>
      </c>
      <c r="B176" t="s">
        <v>0</v>
      </c>
      <c r="C176" t="s">
        <v>0</v>
      </c>
      <c r="D176" t="s">
        <v>0</v>
      </c>
      <c r="E176" t="s">
        <v>0</v>
      </c>
      <c r="F176" t="s">
        <v>0</v>
      </c>
      <c r="G176" t="s">
        <v>0</v>
      </c>
    </row>
    <row r="177" spans="1:37" x14ac:dyDescent="0.35">
      <c r="A177" t="s">
        <v>0</v>
      </c>
      <c r="B177" t="s">
        <v>0</v>
      </c>
      <c r="C177" t="s">
        <v>0</v>
      </c>
      <c r="D177" t="s">
        <v>0</v>
      </c>
      <c r="E177" t="s">
        <v>0</v>
      </c>
      <c r="F177" t="s">
        <v>0</v>
      </c>
      <c r="G177" t="s">
        <v>0</v>
      </c>
    </row>
    <row r="178" spans="1:37" x14ac:dyDescent="0.35">
      <c r="A178" s="291" t="s">
        <v>131</v>
      </c>
      <c r="B178" s="291" t="s">
        <v>2</v>
      </c>
      <c r="C178" s="291" t="s">
        <v>3</v>
      </c>
      <c r="D178" t="s">
        <v>4</v>
      </c>
      <c r="E178" t="s">
        <v>5</v>
      </c>
      <c r="F178" t="s">
        <v>6</v>
      </c>
      <c r="G178" t="s">
        <v>7</v>
      </c>
    </row>
    <row r="179" spans="1:37" x14ac:dyDescent="0.35">
      <c r="A179" s="291" t="s">
        <v>0</v>
      </c>
      <c r="B179" s="291" t="s">
        <v>0</v>
      </c>
      <c r="C179" s="291" t="s">
        <v>17</v>
      </c>
      <c r="D179" t="s">
        <v>1677</v>
      </c>
      <c r="E179" t="s">
        <v>1678</v>
      </c>
      <c r="F179" t="s">
        <v>1679</v>
      </c>
      <c r="G179" t="s">
        <v>1680</v>
      </c>
      <c r="AB179" t="s">
        <v>2526</v>
      </c>
      <c r="AC179" t="s">
        <v>2525</v>
      </c>
      <c r="AD179" t="s">
        <v>2524</v>
      </c>
      <c r="AE179" t="s">
        <v>2523</v>
      </c>
      <c r="AF179" t="s">
        <v>759</v>
      </c>
      <c r="AG179" t="s">
        <v>2522</v>
      </c>
      <c r="AH179" t="s">
        <v>2521</v>
      </c>
      <c r="AI179" t="s">
        <v>2520</v>
      </c>
      <c r="AJ179" t="s">
        <v>2519</v>
      </c>
      <c r="AK179" t="s">
        <v>2518</v>
      </c>
    </row>
    <row r="180" spans="1:37" x14ac:dyDescent="0.35">
      <c r="A180" s="291" t="s">
        <v>1681</v>
      </c>
      <c r="B180" s="291" t="s">
        <v>33</v>
      </c>
      <c r="C180" s="293">
        <v>1326</v>
      </c>
      <c r="D180" s="1">
        <v>13</v>
      </c>
      <c r="E180" s="1">
        <v>137</v>
      </c>
      <c r="F180" s="1">
        <v>125</v>
      </c>
      <c r="G180" s="1">
        <v>42</v>
      </c>
      <c r="X180" t="str">
        <f>LEFT(MID(A180,FIND("(",A180)+1,LEN(A180)),FIND(")",MID(A180,FIND("(",A180)+1,LEN(A180)))-1)</f>
        <v>FF</v>
      </c>
      <c r="Z180" t="str">
        <f>Y181</f>
        <v>Elected</v>
      </c>
      <c r="AB180">
        <v>4</v>
      </c>
      <c r="AC180" s="238">
        <v>15477</v>
      </c>
      <c r="AD180" s="238">
        <f>AH180+AF180</f>
        <v>8827</v>
      </c>
      <c r="AE180" s="227">
        <f>SUM(AD180/AC180*100)</f>
        <v>57.033016734509268</v>
      </c>
      <c r="AF180">
        <v>111</v>
      </c>
      <c r="AG180" s="227">
        <f>SUM(AF180/AC180*100)</f>
        <v>0.71719325450668736</v>
      </c>
      <c r="AH180" s="238">
        <v>8716</v>
      </c>
      <c r="AI180">
        <v>9</v>
      </c>
      <c r="AJ180">
        <v>2</v>
      </c>
      <c r="AK180" s="227">
        <f>SUM(AJ180/AI180*100)</f>
        <v>22.222222222222221</v>
      </c>
    </row>
    <row r="181" spans="1:37" x14ac:dyDescent="0.35">
      <c r="A181" s="291" t="s">
        <v>0</v>
      </c>
      <c r="B181" s="291" t="s">
        <v>0</v>
      </c>
      <c r="C181" s="293">
        <v>1326</v>
      </c>
      <c r="D181" s="2">
        <v>1339</v>
      </c>
      <c r="E181" s="2">
        <v>1476</v>
      </c>
      <c r="F181" s="2">
        <v>1601</v>
      </c>
      <c r="G181" s="2">
        <v>1643</v>
      </c>
      <c r="Y181" t="str">
        <f>IF(EXACT(A180,UPPER(A180)),"Elected","Excluded")</f>
        <v>Elected</v>
      </c>
    </row>
    <row r="182" spans="1:37" x14ac:dyDescent="0.35">
      <c r="A182" s="291" t="s">
        <v>1682</v>
      </c>
      <c r="B182" s="291" t="s">
        <v>33</v>
      </c>
      <c r="C182" s="293">
        <v>1251</v>
      </c>
      <c r="D182" s="1">
        <v>31</v>
      </c>
      <c r="E182" s="1">
        <v>26</v>
      </c>
      <c r="F182" s="1">
        <v>325</v>
      </c>
      <c r="G182" s="1">
        <v>4</v>
      </c>
      <c r="X182" t="str">
        <f t="shared" ref="X182" si="161">LEFT(MID(A182,FIND("(",A182)+1,LEN(A182)),FIND(")",MID(A182,FIND("(",A182)+1,LEN(A182)))-1)</f>
        <v>FG</v>
      </c>
      <c r="Z182" t="str">
        <f>Y183</f>
        <v>Elected</v>
      </c>
      <c r="AC182" t="s">
        <v>3692</v>
      </c>
      <c r="AD182" t="s">
        <v>3693</v>
      </c>
    </row>
    <row r="183" spans="1:37" x14ac:dyDescent="0.35">
      <c r="A183" s="291" t="s">
        <v>0</v>
      </c>
      <c r="B183" s="291" t="s">
        <v>0</v>
      </c>
      <c r="C183" s="293">
        <v>1251</v>
      </c>
      <c r="D183" s="2">
        <v>1282</v>
      </c>
      <c r="E183" s="2">
        <v>1308</v>
      </c>
      <c r="F183" s="2">
        <v>1633</v>
      </c>
      <c r="G183" s="2">
        <v>1637</v>
      </c>
      <c r="Y183" t="str">
        <f t="shared" ref="Y183" si="162">IF(EXACT(A182,UPPER(A182)),"Elected","Excluded")</f>
        <v>Elected</v>
      </c>
      <c r="AC183">
        <v>4</v>
      </c>
      <c r="AD183">
        <v>4</v>
      </c>
    </row>
    <row r="184" spans="1:37" x14ac:dyDescent="0.35">
      <c r="A184" s="291" t="s">
        <v>1683</v>
      </c>
      <c r="B184" s="291" t="s">
        <v>33</v>
      </c>
      <c r="C184" s="293">
        <v>1459</v>
      </c>
      <c r="D184" s="1">
        <v>17</v>
      </c>
      <c r="E184" s="1">
        <v>49</v>
      </c>
      <c r="F184" s="1">
        <v>138</v>
      </c>
      <c r="G184" s="1">
        <v>4</v>
      </c>
      <c r="X184" t="str">
        <f t="shared" ref="X184" si="163">LEFT(MID(A184,FIND("(",A184)+1,LEN(A184)),FIND(")",MID(A184,FIND("(",A184)+1,LEN(A184)))-1)</f>
        <v>FF</v>
      </c>
      <c r="Z184" t="str">
        <f t="shared" ref="Z184" si="164">Y185</f>
        <v>Elected</v>
      </c>
    </row>
    <row r="185" spans="1:37" x14ac:dyDescent="0.35">
      <c r="A185" s="291" t="s">
        <v>0</v>
      </c>
      <c r="B185" s="291" t="s">
        <v>0</v>
      </c>
      <c r="C185" s="293">
        <v>1459</v>
      </c>
      <c r="D185" s="2">
        <v>1476</v>
      </c>
      <c r="E185" s="2">
        <v>1525</v>
      </c>
      <c r="F185" s="2">
        <v>1663</v>
      </c>
      <c r="G185" s="2">
        <v>1667</v>
      </c>
      <c r="Y185" t="str">
        <f t="shared" ref="Y185" si="165">IF(EXACT(A184,UPPER(A184)),"Elected","Excluded")</f>
        <v>Elected</v>
      </c>
    </row>
    <row r="186" spans="1:37" x14ac:dyDescent="0.35">
      <c r="A186" s="291" t="s">
        <v>3294</v>
      </c>
      <c r="B186" s="291" t="s">
        <v>33</v>
      </c>
      <c r="C186" s="293">
        <v>100</v>
      </c>
      <c r="D186" s="1">
        <v>-100</v>
      </c>
      <c r="E186" s="1">
        <v>0</v>
      </c>
      <c r="F186" s="1">
        <v>0</v>
      </c>
      <c r="G186" s="1">
        <v>0</v>
      </c>
      <c r="X186" t="str">
        <f t="shared" ref="X186" si="166">LEFT(MID(A186,FIND("(",A186)+1,LEN(A186)),FIND(")",MID(A186,FIND("(",A186)+1,LEN(A186)))-1)</f>
        <v>NON-P</v>
      </c>
      <c r="Z186" t="str">
        <f t="shared" ref="Z186" si="167">Y187</f>
        <v>Excluded</v>
      </c>
    </row>
    <row r="187" spans="1:37" x14ac:dyDescent="0.35">
      <c r="A187" s="291" t="s">
        <v>0</v>
      </c>
      <c r="B187" s="291" t="s">
        <v>0</v>
      </c>
      <c r="C187" s="293">
        <v>100</v>
      </c>
      <c r="D187" s="2">
        <v>0</v>
      </c>
      <c r="E187" s="2">
        <v>0</v>
      </c>
      <c r="F187" s="2">
        <v>0</v>
      </c>
      <c r="G187" s="2">
        <v>0</v>
      </c>
      <c r="Y187" t="str">
        <f t="shared" ref="Y187" si="168">IF(EXACT(A186,UPPER(A186)),"Elected","Excluded")</f>
        <v>Excluded</v>
      </c>
    </row>
    <row r="188" spans="1:37" x14ac:dyDescent="0.35">
      <c r="A188" s="291" t="s">
        <v>1684</v>
      </c>
      <c r="B188" s="291" t="s">
        <v>31</v>
      </c>
      <c r="C188" s="293">
        <v>191</v>
      </c>
      <c r="D188" s="1">
        <v>-191</v>
      </c>
      <c r="E188" s="1">
        <v>0</v>
      </c>
      <c r="F188" s="1">
        <v>0</v>
      </c>
      <c r="G188" s="1">
        <v>0</v>
      </c>
      <c r="X188" t="str">
        <f t="shared" ref="X188" si="169">LEFT(MID(A188,FIND("(",A188)+1,LEN(A188)),FIND(")",MID(A188,FIND("(",A188)+1,LEN(A188)))-1)</f>
        <v>TIP</v>
      </c>
      <c r="Z188" t="str">
        <f>Y189</f>
        <v>Excluded</v>
      </c>
    </row>
    <row r="189" spans="1:37" x14ac:dyDescent="0.35">
      <c r="A189" s="291" t="s">
        <v>0</v>
      </c>
      <c r="B189" s="291" t="s">
        <v>0</v>
      </c>
      <c r="C189" s="293">
        <v>191</v>
      </c>
      <c r="D189" s="2">
        <v>0</v>
      </c>
      <c r="E189" s="2">
        <v>0</v>
      </c>
      <c r="F189" s="2">
        <v>0</v>
      </c>
      <c r="G189" s="2">
        <v>0</v>
      </c>
      <c r="Y189" t="str">
        <f t="shared" ref="Y189" si="170">IF(EXACT(A188,UPPER(A188)),"Elected","Excluded")</f>
        <v>Excluded</v>
      </c>
    </row>
    <row r="190" spans="1:37" x14ac:dyDescent="0.35">
      <c r="A190" s="291" t="s">
        <v>3274</v>
      </c>
      <c r="B190" s="291" t="s">
        <v>33</v>
      </c>
      <c r="C190" s="293">
        <v>620</v>
      </c>
      <c r="D190" s="1">
        <v>84</v>
      </c>
      <c r="E190" s="1">
        <v>-704</v>
      </c>
      <c r="F190" s="1">
        <v>0</v>
      </c>
      <c r="G190" s="1">
        <v>0</v>
      </c>
      <c r="X190" t="str">
        <f t="shared" ref="X190" si="171">LEFT(MID(A190,FIND("(",A190)+1,LEN(A190)),FIND(")",MID(A190,FIND("(",A190)+1,LEN(A190)))-1)</f>
        <v>ANT</v>
      </c>
      <c r="Z190" t="str">
        <f t="shared" ref="Z190" si="172">Y191</f>
        <v>Excluded</v>
      </c>
    </row>
    <row r="191" spans="1:37" x14ac:dyDescent="0.35">
      <c r="A191" s="291" t="s">
        <v>0</v>
      </c>
      <c r="B191" s="291" t="s">
        <v>0</v>
      </c>
      <c r="C191" s="293">
        <v>620</v>
      </c>
      <c r="D191" s="2">
        <v>704</v>
      </c>
      <c r="E191" s="2">
        <v>0</v>
      </c>
      <c r="F191" s="2">
        <v>0</v>
      </c>
      <c r="G191" s="2">
        <v>0</v>
      </c>
      <c r="Y191" t="str">
        <f t="shared" ref="Y191" si="173">IF(EXACT(A190,UPPER(A190)),"Elected","Excluded")</f>
        <v>Excluded</v>
      </c>
    </row>
    <row r="192" spans="1:37" x14ac:dyDescent="0.35">
      <c r="A192" s="291" t="s">
        <v>1685</v>
      </c>
      <c r="B192" s="291" t="s">
        <v>33</v>
      </c>
      <c r="C192" s="293">
        <v>1587</v>
      </c>
      <c r="D192" s="1">
        <v>28</v>
      </c>
      <c r="E192" s="1">
        <v>205</v>
      </c>
      <c r="F192" s="1">
        <v>0</v>
      </c>
      <c r="G192" s="1">
        <v>-76</v>
      </c>
      <c r="X192" t="str">
        <f t="shared" ref="X192" si="174">LEFT(MID(A192,FIND("(",A192)+1,LEN(A192)),FIND(")",MID(A192,FIND("(",A192)+1,LEN(A192)))-1)</f>
        <v>SF</v>
      </c>
      <c r="Z192" t="str">
        <f t="shared" ref="Z192" si="175">Y193</f>
        <v>Elected</v>
      </c>
    </row>
    <row r="193" spans="1:26" x14ac:dyDescent="0.35">
      <c r="A193" s="291" t="s">
        <v>0</v>
      </c>
      <c r="B193" s="291" t="s">
        <v>0</v>
      </c>
      <c r="C193" s="293">
        <v>1587</v>
      </c>
      <c r="D193" s="2">
        <v>1615</v>
      </c>
      <c r="E193" s="2">
        <v>1820</v>
      </c>
      <c r="F193" s="2">
        <v>1820</v>
      </c>
      <c r="G193" s="2">
        <v>1744</v>
      </c>
      <c r="Y193" t="str">
        <f t="shared" ref="Y193" si="176">IF(EXACT(A192,UPPER(A192)),"Elected","Excluded")</f>
        <v>Elected</v>
      </c>
    </row>
    <row r="194" spans="1:26" x14ac:dyDescent="0.35">
      <c r="A194" s="291" t="s">
        <v>3275</v>
      </c>
      <c r="B194" s="291" t="s">
        <v>31</v>
      </c>
      <c r="C194" s="293">
        <v>878</v>
      </c>
      <c r="D194" s="1">
        <v>12</v>
      </c>
      <c r="E194" s="1">
        <v>63</v>
      </c>
      <c r="F194" s="1">
        <v>-953</v>
      </c>
      <c r="G194" s="1">
        <v>0</v>
      </c>
      <c r="X194" t="str">
        <f t="shared" ref="X194" si="177">LEFT(MID(A194,FIND("(",A194)+1,LEN(A194)),FIND(")",MID(A194,FIND("(",A194)+1,LEN(A194)))-1)</f>
        <v>FG</v>
      </c>
      <c r="Z194" t="str">
        <f t="shared" ref="Z194" si="178">Y195</f>
        <v>Excluded</v>
      </c>
    </row>
    <row r="195" spans="1:26" x14ac:dyDescent="0.35">
      <c r="A195" s="291" t="s">
        <v>0</v>
      </c>
      <c r="B195" s="291" t="s">
        <v>0</v>
      </c>
      <c r="C195" s="293">
        <v>878</v>
      </c>
      <c r="D195" s="2">
        <v>890</v>
      </c>
      <c r="E195" s="2">
        <v>953</v>
      </c>
      <c r="F195" s="2">
        <v>0</v>
      </c>
      <c r="G195" s="2">
        <v>0</v>
      </c>
      <c r="Y195" t="str">
        <f t="shared" ref="Y195" si="179">IF(EXACT(A194,UPPER(A194)),"Elected","Excluded")</f>
        <v>Excluded</v>
      </c>
    </row>
    <row r="196" spans="1:26" x14ac:dyDescent="0.35">
      <c r="A196" s="291" t="s">
        <v>1686</v>
      </c>
      <c r="B196" s="291" t="s">
        <v>33</v>
      </c>
      <c r="C196" s="293">
        <v>1304</v>
      </c>
      <c r="D196" s="1">
        <v>12</v>
      </c>
      <c r="E196" s="1">
        <v>43</v>
      </c>
      <c r="F196" s="1">
        <v>251</v>
      </c>
      <c r="G196" s="1">
        <v>26</v>
      </c>
      <c r="X196" t="str">
        <f t="shared" ref="X196" si="180">LEFT(MID(A196,FIND("(",A196)+1,LEN(A196)),FIND(")",MID(A196,FIND("(",A196)+1,LEN(A196)))-1)</f>
        <v>SF</v>
      </c>
      <c r="Z196" t="str">
        <f t="shared" ref="Z196" si="181">Y197</f>
        <v>Excluded</v>
      </c>
    </row>
    <row r="197" spans="1:26" x14ac:dyDescent="0.35">
      <c r="A197" s="291" t="s">
        <v>0</v>
      </c>
      <c r="B197" s="291" t="s">
        <v>0</v>
      </c>
      <c r="C197" s="293">
        <v>1304</v>
      </c>
      <c r="D197" s="2">
        <v>1316</v>
      </c>
      <c r="E197" s="2">
        <v>1359</v>
      </c>
      <c r="F197" s="2">
        <v>1610</v>
      </c>
      <c r="G197" s="2">
        <v>1636</v>
      </c>
      <c r="Y197" t="str">
        <f t="shared" ref="Y197" si="182">IF(EXACT(A196,UPPER(A196)),"Elected","Excluded")</f>
        <v>Excluded</v>
      </c>
    </row>
    <row r="198" spans="1:26" x14ac:dyDescent="0.35">
      <c r="A198" s="291" t="s">
        <v>47</v>
      </c>
      <c r="B198" s="291" t="s">
        <v>0</v>
      </c>
      <c r="C198" s="292">
        <v>0</v>
      </c>
      <c r="D198" s="1">
        <f>(D180+D182+D184+D186+D188+D190+D192+D194+D196)*(-1)</f>
        <v>94</v>
      </c>
      <c r="E198" s="1">
        <f t="shared" ref="E198:G198" si="183">(E180+E182+E184+E186+E188+E190+E192+E194+E196)*(-1)</f>
        <v>181</v>
      </c>
      <c r="F198" s="1">
        <f t="shared" si="183"/>
        <v>114</v>
      </c>
      <c r="G198" s="1">
        <f t="shared" si="183"/>
        <v>0</v>
      </c>
    </row>
    <row r="199" spans="1:26" x14ac:dyDescent="0.35">
      <c r="A199" s="291" t="s">
        <v>0</v>
      </c>
      <c r="B199" s="291" t="s">
        <v>0</v>
      </c>
      <c r="C199" s="293">
        <v>0</v>
      </c>
      <c r="D199" s="2">
        <v>94</v>
      </c>
      <c r="E199" s="2">
        <v>275</v>
      </c>
      <c r="F199" s="2">
        <v>389</v>
      </c>
      <c r="G199" s="2">
        <v>389</v>
      </c>
    </row>
    <row r="200" spans="1:26" x14ac:dyDescent="0.35">
      <c r="A200" t="s">
        <v>48</v>
      </c>
      <c r="B200" t="s">
        <v>0</v>
      </c>
      <c r="C200" s="2">
        <v>8716</v>
      </c>
      <c r="D200" s="2">
        <v>8716</v>
      </c>
      <c r="E200" s="2">
        <v>8716</v>
      </c>
      <c r="F200" s="2">
        <v>8716</v>
      </c>
      <c r="G200" s="2">
        <v>8716</v>
      </c>
    </row>
    <row r="204" spans="1:26" x14ac:dyDescent="0.35">
      <c r="A204" t="s">
        <v>0</v>
      </c>
      <c r="B204" t="s">
        <v>0</v>
      </c>
      <c r="C204" t="s">
        <v>0</v>
      </c>
      <c r="D204" t="s">
        <v>0</v>
      </c>
      <c r="E204" t="s">
        <v>0</v>
      </c>
      <c r="F204" t="s">
        <v>0</v>
      </c>
      <c r="G204" t="s">
        <v>0</v>
      </c>
    </row>
    <row r="205" spans="1:26" x14ac:dyDescent="0.35">
      <c r="A205" t="s">
        <v>0</v>
      </c>
      <c r="B205" t="s">
        <v>0</v>
      </c>
      <c r="C205" t="s">
        <v>0</v>
      </c>
      <c r="D205" t="s">
        <v>0</v>
      </c>
      <c r="E205" t="s">
        <v>0</v>
      </c>
      <c r="F205" t="s">
        <v>0</v>
      </c>
      <c r="G205" t="s">
        <v>0</v>
      </c>
    </row>
    <row r="206" spans="1:26" x14ac:dyDescent="0.35">
      <c r="A206" t="s">
        <v>0</v>
      </c>
      <c r="B206" t="s">
        <v>0</v>
      </c>
      <c r="C206" t="s">
        <v>0</v>
      </c>
      <c r="D206" t="s">
        <v>0</v>
      </c>
      <c r="E206" t="s">
        <v>0</v>
      </c>
      <c r="F206" t="s">
        <v>0</v>
      </c>
      <c r="G206" t="s">
        <v>0</v>
      </c>
    </row>
    <row r="207" spans="1:26" x14ac:dyDescent="0.35">
      <c r="A207" t="s">
        <v>0</v>
      </c>
      <c r="B207" t="s">
        <v>0</v>
      </c>
      <c r="C207" t="s">
        <v>0</v>
      </c>
      <c r="D207" t="s">
        <v>0</v>
      </c>
      <c r="E207" t="s">
        <v>0</v>
      </c>
      <c r="F207" t="s">
        <v>0</v>
      </c>
      <c r="G207" t="s">
        <v>0</v>
      </c>
    </row>
    <row r="208" spans="1:26" x14ac:dyDescent="0.35">
      <c r="A208" t="s">
        <v>0</v>
      </c>
      <c r="B208" t="s">
        <v>0</v>
      </c>
      <c r="C208" t="s">
        <v>0</v>
      </c>
      <c r="D208" t="s">
        <v>0</v>
      </c>
      <c r="E208" t="s">
        <v>0</v>
      </c>
      <c r="F208" t="s">
        <v>0</v>
      </c>
      <c r="G208" t="s">
        <v>0</v>
      </c>
    </row>
    <row r="209" spans="1:37" x14ac:dyDescent="0.35">
      <c r="A209" t="s">
        <v>0</v>
      </c>
      <c r="B209" t="s">
        <v>0</v>
      </c>
      <c r="C209" t="s">
        <v>0</v>
      </c>
      <c r="D209" t="s">
        <v>0</v>
      </c>
      <c r="E209" t="s">
        <v>0</v>
      </c>
      <c r="F209" t="s">
        <v>0</v>
      </c>
      <c r="G209" t="s">
        <v>0</v>
      </c>
    </row>
    <row r="210" spans="1:37" x14ac:dyDescent="0.35">
      <c r="A210" t="s">
        <v>0</v>
      </c>
      <c r="B210" t="s">
        <v>0</v>
      </c>
      <c r="C210" t="s">
        <v>0</v>
      </c>
      <c r="D210" t="s">
        <v>0</v>
      </c>
      <c r="E210" t="s">
        <v>0</v>
      </c>
      <c r="F210" t="s">
        <v>0</v>
      </c>
      <c r="G210" t="s">
        <v>0</v>
      </c>
    </row>
    <row r="211" spans="1:37" x14ac:dyDescent="0.35">
      <c r="A211" s="291" t="s">
        <v>131</v>
      </c>
      <c r="B211" s="291" t="s">
        <v>2</v>
      </c>
      <c r="C211" s="291" t="s">
        <v>3</v>
      </c>
      <c r="D211" t="s">
        <v>4</v>
      </c>
      <c r="E211" t="s">
        <v>5</v>
      </c>
      <c r="F211" t="s">
        <v>6</v>
      </c>
      <c r="G211" t="s">
        <v>7</v>
      </c>
    </row>
    <row r="212" spans="1:37" x14ac:dyDescent="0.35">
      <c r="A212" s="291" t="s">
        <v>0</v>
      </c>
      <c r="B212" s="291" t="s">
        <v>0</v>
      </c>
      <c r="C212" s="291" t="s">
        <v>17</v>
      </c>
      <c r="D212" t="s">
        <v>1687</v>
      </c>
      <c r="E212" t="s">
        <v>1688</v>
      </c>
      <c r="F212" t="s">
        <v>1689</v>
      </c>
      <c r="G212" t="s">
        <v>1690</v>
      </c>
      <c r="AB212" t="s">
        <v>2526</v>
      </c>
      <c r="AC212" t="s">
        <v>2525</v>
      </c>
      <c r="AD212" t="s">
        <v>2524</v>
      </c>
      <c r="AE212" t="s">
        <v>2523</v>
      </c>
      <c r="AF212" t="s">
        <v>759</v>
      </c>
      <c r="AG212" t="s">
        <v>2522</v>
      </c>
      <c r="AH212" t="s">
        <v>2521</v>
      </c>
      <c r="AI212" t="s">
        <v>2520</v>
      </c>
      <c r="AJ212" t="s">
        <v>2519</v>
      </c>
      <c r="AK212" t="s">
        <v>2518</v>
      </c>
    </row>
    <row r="213" spans="1:37" x14ac:dyDescent="0.35">
      <c r="A213" s="291" t="s">
        <v>1691</v>
      </c>
      <c r="B213" s="291" t="s">
        <v>33</v>
      </c>
      <c r="C213" s="293">
        <v>1559</v>
      </c>
      <c r="D213" s="1">
        <v>135</v>
      </c>
      <c r="E213" s="1">
        <v>6</v>
      </c>
      <c r="F213" s="1">
        <v>556</v>
      </c>
      <c r="G213" s="1">
        <v>-391</v>
      </c>
      <c r="X213" t="str">
        <f>LEFT(MID(A213,FIND("(",A213)+1,LEN(A213)),FIND(")",MID(A213,FIND("(",A213)+1,LEN(A213)))-1)</f>
        <v>FG</v>
      </c>
      <c r="Z213" t="str">
        <f>Y214</f>
        <v>Elected</v>
      </c>
      <c r="AB213">
        <v>4</v>
      </c>
      <c r="AC213" s="238">
        <v>15148</v>
      </c>
      <c r="AD213" s="238">
        <f>AH213+AF213</f>
        <v>9383</v>
      </c>
      <c r="AE213" s="227">
        <f>SUM(AD213/AC213*100)</f>
        <v>61.942170583575383</v>
      </c>
      <c r="AF213">
        <v>63</v>
      </c>
      <c r="AG213" s="227">
        <f>SUM(AF213/AC213*100)</f>
        <v>0.41589648798521256</v>
      </c>
      <c r="AH213" s="238">
        <v>9320</v>
      </c>
      <c r="AI213">
        <v>9</v>
      </c>
      <c r="AJ213">
        <v>2</v>
      </c>
      <c r="AK213" s="227">
        <f>SUM(AJ213/AI213*100)</f>
        <v>22.222222222222221</v>
      </c>
    </row>
    <row r="214" spans="1:37" x14ac:dyDescent="0.35">
      <c r="A214" s="291" t="s">
        <v>0</v>
      </c>
      <c r="B214" s="291" t="s">
        <v>0</v>
      </c>
      <c r="C214" s="293">
        <v>1559</v>
      </c>
      <c r="D214" s="2">
        <v>1694</v>
      </c>
      <c r="E214" s="2">
        <v>1700</v>
      </c>
      <c r="F214" s="2">
        <v>2256</v>
      </c>
      <c r="G214" s="2">
        <v>1865</v>
      </c>
      <c r="Y214" t="str">
        <f>IF(EXACT(A213,UPPER(A213)),"Elected","Excluded")</f>
        <v>Elected</v>
      </c>
    </row>
    <row r="215" spans="1:37" x14ac:dyDescent="0.35">
      <c r="A215" s="291" t="s">
        <v>1692</v>
      </c>
      <c r="B215" s="291" t="s">
        <v>31</v>
      </c>
      <c r="C215" s="293">
        <v>432</v>
      </c>
      <c r="D215" s="1">
        <v>-432</v>
      </c>
      <c r="E215" s="1">
        <v>0</v>
      </c>
      <c r="F215" s="1">
        <v>0</v>
      </c>
      <c r="G215" s="1">
        <v>0</v>
      </c>
      <c r="X215" t="str">
        <f t="shared" ref="X215" si="184">LEFT(MID(A215,FIND("(",A215)+1,LEN(A215)),FIND(")",MID(A215,FIND("(",A215)+1,LEN(A215)))-1)</f>
        <v>SF</v>
      </c>
      <c r="Z215" t="str">
        <f>Y216</f>
        <v>Excluded</v>
      </c>
      <c r="AC215" t="s">
        <v>3692</v>
      </c>
      <c r="AD215" t="s">
        <v>3693</v>
      </c>
    </row>
    <row r="216" spans="1:37" x14ac:dyDescent="0.35">
      <c r="A216" s="291" t="s">
        <v>0</v>
      </c>
      <c r="B216" s="291" t="s">
        <v>0</v>
      </c>
      <c r="C216" s="293">
        <v>432</v>
      </c>
      <c r="D216" s="2">
        <v>0</v>
      </c>
      <c r="E216" s="2">
        <v>0</v>
      </c>
      <c r="F216" s="2">
        <v>0</v>
      </c>
      <c r="G216" s="2">
        <v>0</v>
      </c>
      <c r="Y216" t="str">
        <f t="shared" ref="Y216" si="185">IF(EXACT(A215,UPPER(A215)),"Elected","Excluded")</f>
        <v>Excluded</v>
      </c>
      <c r="AC216">
        <v>4</v>
      </c>
      <c r="AD216">
        <v>3</v>
      </c>
    </row>
    <row r="217" spans="1:37" x14ac:dyDescent="0.35">
      <c r="A217" s="291" t="s">
        <v>3271</v>
      </c>
      <c r="B217" s="291" t="s">
        <v>33</v>
      </c>
      <c r="C217" s="293">
        <v>1221</v>
      </c>
      <c r="D217" s="1">
        <v>122</v>
      </c>
      <c r="E217" s="1">
        <v>20</v>
      </c>
      <c r="F217" s="1">
        <v>225</v>
      </c>
      <c r="G217" s="1">
        <v>154</v>
      </c>
      <c r="X217" t="str">
        <f t="shared" ref="X217" si="186">LEFT(MID(A217,FIND("(",A217)+1,LEN(A217)),FIND(")",MID(A217,FIND("(",A217)+1,LEN(A217)))-1)</f>
        <v>NON-P</v>
      </c>
      <c r="Z217" t="str">
        <f t="shared" ref="Z217" si="187">Y218</f>
        <v>Excluded</v>
      </c>
      <c r="AA217" t="s">
        <v>2860</v>
      </c>
    </row>
    <row r="218" spans="1:37" x14ac:dyDescent="0.35">
      <c r="A218" s="291" t="s">
        <v>0</v>
      </c>
      <c r="B218" s="291" t="s">
        <v>0</v>
      </c>
      <c r="C218" s="293">
        <v>1221</v>
      </c>
      <c r="D218" s="2">
        <v>1343</v>
      </c>
      <c r="E218" s="2">
        <v>1363</v>
      </c>
      <c r="F218" s="2">
        <v>1588</v>
      </c>
      <c r="G218" s="2">
        <v>1742</v>
      </c>
      <c r="Y218" t="str">
        <f t="shared" ref="Y218" si="188">IF(EXACT(A217,UPPER(A217)),"Elected","Excluded")</f>
        <v>Excluded</v>
      </c>
    </row>
    <row r="219" spans="1:37" x14ac:dyDescent="0.35">
      <c r="A219" s="291" t="s">
        <v>1693</v>
      </c>
      <c r="B219" s="291" t="s">
        <v>31</v>
      </c>
      <c r="C219" s="293">
        <v>1184</v>
      </c>
      <c r="D219" s="1">
        <v>98</v>
      </c>
      <c r="E219" s="1">
        <v>8</v>
      </c>
      <c r="F219" s="1">
        <v>-1290</v>
      </c>
      <c r="G219" s="1">
        <v>0</v>
      </c>
      <c r="X219" t="str">
        <f t="shared" ref="X219" si="189">LEFT(MID(A219,FIND("(",A219)+1,LEN(A219)),FIND(")",MID(A219,FIND("(",A219)+1,LEN(A219)))-1)</f>
        <v>FG</v>
      </c>
      <c r="Z219" t="str">
        <f t="shared" ref="Z219" si="190">Y220</f>
        <v>Excluded</v>
      </c>
    </row>
    <row r="220" spans="1:37" x14ac:dyDescent="0.35">
      <c r="A220" s="291" t="s">
        <v>0</v>
      </c>
      <c r="B220" s="291" t="s">
        <v>0</v>
      </c>
      <c r="C220" s="293">
        <v>1184</v>
      </c>
      <c r="D220" s="2">
        <v>1282</v>
      </c>
      <c r="E220" s="2">
        <v>1290</v>
      </c>
      <c r="F220" s="2">
        <v>0</v>
      </c>
      <c r="G220" s="2">
        <v>0</v>
      </c>
      <c r="Y220" t="str">
        <f t="shared" ref="Y220" si="191">IF(EXACT(A219,UPPER(A219)),"Elected","Excluded")</f>
        <v>Excluded</v>
      </c>
    </row>
    <row r="221" spans="1:37" x14ac:dyDescent="0.35">
      <c r="A221" s="291" t="s">
        <v>3298</v>
      </c>
      <c r="B221" s="291" t="s">
        <v>33</v>
      </c>
      <c r="C221" s="293">
        <v>1793</v>
      </c>
      <c r="D221" s="1">
        <v>146</v>
      </c>
      <c r="E221" s="1">
        <v>-74</v>
      </c>
      <c r="F221" s="1">
        <v>0</v>
      </c>
      <c r="G221" s="1">
        <v>0</v>
      </c>
      <c r="X221" t="str">
        <f t="shared" ref="X221" si="192">LEFT(MID(A221,FIND("(",A221)+1,LEN(A221)),FIND(")",MID(A221,FIND("(",A221)+1,LEN(A221)))-1)</f>
        <v>INDI</v>
      </c>
      <c r="Z221" t="str">
        <f>Y222</f>
        <v>Elected</v>
      </c>
    </row>
    <row r="222" spans="1:37" x14ac:dyDescent="0.35">
      <c r="A222" s="291" t="s">
        <v>0</v>
      </c>
      <c r="B222" s="291" t="s">
        <v>0</v>
      </c>
      <c r="C222" s="293">
        <v>1793</v>
      </c>
      <c r="D222" s="2">
        <v>1939</v>
      </c>
      <c r="E222" s="2">
        <v>1865</v>
      </c>
      <c r="F222" s="2">
        <v>1865</v>
      </c>
      <c r="G222" s="2">
        <v>1865</v>
      </c>
      <c r="Y222" t="str">
        <f t="shared" ref="Y222" si="193">IF(EXACT(A221,UPPER(A221)),"Elected","Excluded")</f>
        <v>Elected</v>
      </c>
    </row>
    <row r="223" spans="1:37" x14ac:dyDescent="0.35">
      <c r="A223" s="291" t="s">
        <v>1694</v>
      </c>
      <c r="B223" s="291" t="s">
        <v>33</v>
      </c>
      <c r="C223" s="293">
        <v>160</v>
      </c>
      <c r="D223" s="1">
        <v>-160</v>
      </c>
      <c r="E223" s="1">
        <v>0</v>
      </c>
      <c r="F223" s="1">
        <v>0</v>
      </c>
      <c r="G223" s="1">
        <v>0</v>
      </c>
      <c r="X223" t="str">
        <f t="shared" ref="X223" si="194">LEFT(MID(A223,FIND("(",A223)+1,LEN(A223)),FIND(")",MID(A223,FIND("(",A223)+1,LEN(A223)))-1)</f>
        <v>IFP</v>
      </c>
      <c r="Z223" t="str">
        <f t="shared" ref="Z223" si="195">Y224</f>
        <v>Excluded</v>
      </c>
    </row>
    <row r="224" spans="1:37" x14ac:dyDescent="0.35">
      <c r="A224" s="291" t="s">
        <v>0</v>
      </c>
      <c r="B224" s="291" t="s">
        <v>0</v>
      </c>
      <c r="C224" s="293">
        <v>160</v>
      </c>
      <c r="D224" s="2">
        <v>0</v>
      </c>
      <c r="E224" s="2">
        <v>0</v>
      </c>
      <c r="F224" s="2">
        <v>0</v>
      </c>
      <c r="G224" s="2">
        <v>0</v>
      </c>
      <c r="Y224" t="str">
        <f t="shared" ref="Y224" si="196">IF(EXACT(A223,UPPER(A223)),"Elected","Excluded")</f>
        <v>Excluded</v>
      </c>
    </row>
    <row r="225" spans="1:37" x14ac:dyDescent="0.35">
      <c r="A225" s="291" t="s">
        <v>1695</v>
      </c>
      <c r="B225" s="291" t="s">
        <v>33</v>
      </c>
      <c r="C225" s="293">
        <v>1328</v>
      </c>
      <c r="D225" s="1">
        <v>82</v>
      </c>
      <c r="E225" s="1">
        <v>10</v>
      </c>
      <c r="F225" s="1">
        <v>217</v>
      </c>
      <c r="G225" s="1">
        <v>155</v>
      </c>
      <c r="X225" t="str">
        <f t="shared" ref="X225" si="197">LEFT(MID(A225,FIND("(",A225)+1,LEN(A225)),FIND(")",MID(A225,FIND("(",A225)+1,LEN(A225)))-1)</f>
        <v>FF</v>
      </c>
      <c r="Z225" t="str">
        <f t="shared" ref="Z225" si="198">Y226</f>
        <v>Elected</v>
      </c>
    </row>
    <row r="226" spans="1:37" x14ac:dyDescent="0.35">
      <c r="A226" s="291" t="s">
        <v>0</v>
      </c>
      <c r="B226" s="291" t="s">
        <v>0</v>
      </c>
      <c r="C226" s="293">
        <v>1328</v>
      </c>
      <c r="D226" s="2">
        <v>1410</v>
      </c>
      <c r="E226" s="2">
        <v>1420</v>
      </c>
      <c r="F226" s="2">
        <v>1637</v>
      </c>
      <c r="G226" s="2">
        <v>1792</v>
      </c>
      <c r="Y226" t="str">
        <f t="shared" ref="Y226" si="199">IF(EXACT(A225,UPPER(A225)),"Elected","Excluded")</f>
        <v>Elected</v>
      </c>
    </row>
    <row r="227" spans="1:37" x14ac:dyDescent="0.35">
      <c r="A227" s="291" t="s">
        <v>3277</v>
      </c>
      <c r="B227" s="291" t="s">
        <v>33</v>
      </c>
      <c r="C227" s="293">
        <v>293</v>
      </c>
      <c r="D227" s="1">
        <v>-293</v>
      </c>
      <c r="E227" s="1">
        <v>0</v>
      </c>
      <c r="F227" s="1">
        <v>0</v>
      </c>
      <c r="G227" s="1">
        <v>0</v>
      </c>
      <c r="X227" t="str">
        <f t="shared" ref="X227" si="200">LEFT(MID(A227,FIND("(",A227)+1,LEN(A227)),FIND(")",MID(A227,FIND("(",A227)+1,LEN(A227)))-1)</f>
        <v>GRN</v>
      </c>
      <c r="Z227" t="str">
        <f t="shared" ref="Z227" si="201">Y228</f>
        <v>Excluded</v>
      </c>
    </row>
    <row r="228" spans="1:37" x14ac:dyDescent="0.35">
      <c r="A228" s="291" t="s">
        <v>0</v>
      </c>
      <c r="B228" s="291" t="s">
        <v>0</v>
      </c>
      <c r="C228" s="293">
        <v>293</v>
      </c>
      <c r="D228" s="2">
        <v>0</v>
      </c>
      <c r="E228" s="2">
        <v>0</v>
      </c>
      <c r="F228" s="2">
        <v>0</v>
      </c>
      <c r="G228" s="2">
        <v>0</v>
      </c>
      <c r="Y228" t="str">
        <f t="shared" ref="Y228" si="202">IF(EXACT(A227,UPPER(A227)),"Elected","Excluded")</f>
        <v>Excluded</v>
      </c>
    </row>
    <row r="229" spans="1:37" x14ac:dyDescent="0.35">
      <c r="A229" s="291" t="s">
        <v>3295</v>
      </c>
      <c r="B229" s="291" t="s">
        <v>33</v>
      </c>
      <c r="C229" s="293">
        <v>1350</v>
      </c>
      <c r="D229" s="1">
        <v>145</v>
      </c>
      <c r="E229" s="1">
        <v>30</v>
      </c>
      <c r="F229" s="1">
        <v>190</v>
      </c>
      <c r="G229" s="1">
        <v>82</v>
      </c>
      <c r="X229" t="str">
        <f t="shared" ref="X229" si="203">LEFT(MID(A229,FIND("(",A229)+1,LEN(A229)),FIND(")",MID(A229,FIND("(",A229)+1,LEN(A229)))-1)</f>
        <v>NON-P</v>
      </c>
      <c r="Z229" t="str">
        <f t="shared" ref="Z229" si="204">Y230</f>
        <v>Elected</v>
      </c>
    </row>
    <row r="230" spans="1:37" x14ac:dyDescent="0.35">
      <c r="A230" s="291" t="s">
        <v>0</v>
      </c>
      <c r="B230" s="291" t="s">
        <v>0</v>
      </c>
      <c r="C230" s="293">
        <v>1350</v>
      </c>
      <c r="D230" s="2">
        <v>1495</v>
      </c>
      <c r="E230" s="2">
        <v>1525</v>
      </c>
      <c r="F230" s="2">
        <v>1715</v>
      </c>
      <c r="G230" s="2">
        <v>1797</v>
      </c>
      <c r="Y230" t="str">
        <f t="shared" ref="Y230" si="205">IF(EXACT(A229,UPPER(A229)),"Elected","Excluded")</f>
        <v>Elected</v>
      </c>
    </row>
    <row r="231" spans="1:37" x14ac:dyDescent="0.35">
      <c r="A231" s="291" t="s">
        <v>47</v>
      </c>
      <c r="B231" s="291" t="s">
        <v>0</v>
      </c>
      <c r="C231" s="292">
        <v>0</v>
      </c>
      <c r="D231" s="1">
        <f>(D213+D215+D217+D219+D221+D223+D225+D227+D229)*(-1)</f>
        <v>157</v>
      </c>
      <c r="E231" s="1">
        <f t="shared" ref="E231:G231" si="206">(E213+E215+E217+E219+E221+E223+E225+E227+E229)*(-1)</f>
        <v>0</v>
      </c>
      <c r="F231" s="1">
        <f t="shared" si="206"/>
        <v>102</v>
      </c>
      <c r="G231" s="1">
        <f t="shared" si="206"/>
        <v>0</v>
      </c>
    </row>
    <row r="232" spans="1:37" x14ac:dyDescent="0.35">
      <c r="A232" s="291" t="s">
        <v>0</v>
      </c>
      <c r="B232" s="291" t="s">
        <v>0</v>
      </c>
      <c r="C232" s="293">
        <v>0</v>
      </c>
      <c r="D232" s="2">
        <v>157</v>
      </c>
      <c r="E232" s="2">
        <v>157</v>
      </c>
      <c r="F232" s="2">
        <v>259</v>
      </c>
      <c r="G232" s="2">
        <v>259</v>
      </c>
    </row>
    <row r="233" spans="1:37" x14ac:dyDescent="0.35">
      <c r="A233" t="s">
        <v>48</v>
      </c>
      <c r="B233" t="s">
        <v>0</v>
      </c>
      <c r="C233" s="2">
        <v>9320</v>
      </c>
      <c r="D233" s="2">
        <v>9320</v>
      </c>
      <c r="E233" s="2">
        <v>9320</v>
      </c>
      <c r="F233" s="2">
        <v>9320</v>
      </c>
      <c r="G233" s="2">
        <v>9320</v>
      </c>
    </row>
    <row r="236" spans="1:37" x14ac:dyDescent="0.35">
      <c r="AB236" t="s">
        <v>2526</v>
      </c>
      <c r="AC236" t="s">
        <v>2525</v>
      </c>
      <c r="AD236" t="s">
        <v>2524</v>
      </c>
      <c r="AE236" t="s">
        <v>2523</v>
      </c>
      <c r="AF236" t="s">
        <v>759</v>
      </c>
      <c r="AG236" t="s">
        <v>2522</v>
      </c>
      <c r="AH236" t="s">
        <v>2521</v>
      </c>
      <c r="AI236" t="s">
        <v>2520</v>
      </c>
      <c r="AJ236" t="s">
        <v>2519</v>
      </c>
      <c r="AK236" t="s">
        <v>2518</v>
      </c>
    </row>
    <row r="237" spans="1:37" x14ac:dyDescent="0.35">
      <c r="A237" s="2"/>
      <c r="B237" s="2"/>
      <c r="C237" s="2"/>
      <c r="D237" s="2"/>
      <c r="E237" s="2"/>
      <c r="F237" s="2"/>
      <c r="G237" s="2"/>
      <c r="H237" s="240" t="s">
        <v>2648</v>
      </c>
      <c r="I237" s="2"/>
      <c r="J237" s="2"/>
      <c r="K237" s="2"/>
      <c r="L237" s="240" t="s">
        <v>2649</v>
      </c>
      <c r="AB237">
        <f>AB213+AB180+AB139+AB86+AB55+AB10</f>
        <v>30</v>
      </c>
      <c r="AC237">
        <f>AC213+AC180+AC139+AC86+AC55+AC10</f>
        <v>113428</v>
      </c>
      <c r="AD237" s="238">
        <f>AH237+AF237</f>
        <v>67134</v>
      </c>
      <c r="AE237" s="227">
        <f>SUM(AD237/AC237*100)</f>
        <v>59.186444264202841</v>
      </c>
      <c r="AF237">
        <f>AF213+AF180+AF139+AF86+AF55+AF10</f>
        <v>632</v>
      </c>
      <c r="AG237" s="227">
        <f>SUM(AF237/AC237*100)</f>
        <v>0.55718164827026839</v>
      </c>
      <c r="AH237">
        <f>AH213+AH180+AH139+AH86+AH55+AH10</f>
        <v>66502</v>
      </c>
      <c r="AI237">
        <f>AI213+AI180+AI139+AI86+AI55+AI10</f>
        <v>73</v>
      </c>
      <c r="AJ237">
        <f>AJ213+AJ180+AJ139+AJ86+AJ55+AJ10</f>
        <v>14</v>
      </c>
      <c r="AK237" s="227">
        <f>SUM(AJ237/AI237*100)</f>
        <v>19.17808219178082</v>
      </c>
    </row>
    <row r="238" spans="1:37" x14ac:dyDescent="0.35">
      <c r="D238" s="241" t="s">
        <v>2529</v>
      </c>
      <c r="E238" s="241" t="s">
        <v>2650</v>
      </c>
      <c r="F238" s="241" t="s">
        <v>2651</v>
      </c>
      <c r="G238" s="241" t="s">
        <v>2650</v>
      </c>
      <c r="H238" s="241" t="s">
        <v>2652</v>
      </c>
      <c r="I238" s="241" t="s">
        <v>2653</v>
      </c>
      <c r="J238" s="241" t="s">
        <v>2649</v>
      </c>
      <c r="K238" s="241" t="s">
        <v>2654</v>
      </c>
      <c r="L238" s="241" t="s">
        <v>2652</v>
      </c>
    </row>
    <row r="239" spans="1:37" x14ac:dyDescent="0.35">
      <c r="D239" s="241" t="s">
        <v>2655</v>
      </c>
      <c r="E239" s="241" t="s">
        <v>2655</v>
      </c>
      <c r="F239" s="241" t="s">
        <v>2652</v>
      </c>
      <c r="G239" s="241" t="s">
        <v>2656</v>
      </c>
      <c r="H239" s="241" t="s">
        <v>2656</v>
      </c>
      <c r="I239" s="241" t="s">
        <v>2655</v>
      </c>
      <c r="J239" s="241" t="s">
        <v>2652</v>
      </c>
      <c r="K239" s="241" t="s">
        <v>2656</v>
      </c>
      <c r="L239" s="241" t="s">
        <v>2656</v>
      </c>
      <c r="AC239" t="s">
        <v>3692</v>
      </c>
      <c r="AD239" t="s">
        <v>3693</v>
      </c>
    </row>
    <row r="240" spans="1:37" x14ac:dyDescent="0.35">
      <c r="A240" s="238">
        <f>SUMIFS($C$10:$C$505, $X$10:$X$505, B240)</f>
        <v>17278</v>
      </c>
      <c r="B240" t="s">
        <v>2657</v>
      </c>
      <c r="C240" t="s">
        <v>2535</v>
      </c>
      <c r="D240" s="242">
        <f>E240+I240</f>
        <v>13</v>
      </c>
      <c r="E240" s="238">
        <f>COUNTIFS($X$10:$X$505, B240,$B$10:$B$505,"F")</f>
        <v>1</v>
      </c>
      <c r="F240" s="243">
        <f t="shared" ref="F240:F266" si="207">IFERROR(E240/D240,0)</f>
        <v>7.6923076923076927E-2</v>
      </c>
      <c r="G240">
        <f>COUNTIFS($X$10:$X$505, B240,$B$10:$B$505,"F",$Z$10:$Z$505,"Elected")</f>
        <v>1</v>
      </c>
      <c r="H240" s="244">
        <f>IFERROR(G240/D240,0)</f>
        <v>7.6923076923076927E-2</v>
      </c>
      <c r="I240" s="245">
        <f>COUNTIFS($X$10:$X$505, B240,$B$10:$B$505,"M")</f>
        <v>12</v>
      </c>
      <c r="J240" s="243">
        <f>IFERROR(I240/D240,0)</f>
        <v>0.92307692307692313</v>
      </c>
      <c r="K240">
        <f>COUNTIFS($X$10:$X$505, B240,$B$10:$B$505,"M",$Z$10:$Z$505,"Elected")</f>
        <v>9</v>
      </c>
      <c r="L240" s="243">
        <f>IFERROR(K240/D240,0)</f>
        <v>0.69230769230769229</v>
      </c>
      <c r="AC240">
        <f>AC216+AC183+AC142+AC89+AC58+AC13</f>
        <v>28</v>
      </c>
      <c r="AD240">
        <f>AD216+AD183+AD142+AD89+AD58+AD13</f>
        <v>25</v>
      </c>
    </row>
    <row r="241" spans="1:12" x14ac:dyDescent="0.35">
      <c r="A241" s="238">
        <f t="shared" ref="A241:A266" si="208">SUMIFS($C$10:$C$505, $X$10:$X$505, B241)</f>
        <v>19608</v>
      </c>
      <c r="B241" t="s">
        <v>2658</v>
      </c>
      <c r="C241" t="s">
        <v>2534</v>
      </c>
      <c r="D241" s="242">
        <f t="shared" ref="D241:D266" si="209">E241+I241</f>
        <v>15</v>
      </c>
      <c r="E241" s="238">
        <f t="shared" ref="E241:E266" si="210">COUNTIFS($X$10:$X$505, B241,$B$10:$B$505,"F")</f>
        <v>4</v>
      </c>
      <c r="F241" s="243">
        <f t="shared" si="207"/>
        <v>0.26666666666666666</v>
      </c>
      <c r="G241">
        <f t="shared" ref="G241:G266" si="211">COUNTIFS($X$10:$X$283, B241,$B$10:$B$283,"F",$Z$10:$Z$283,"Elected")</f>
        <v>2</v>
      </c>
      <c r="H241" s="244">
        <f t="shared" ref="H241:H266" si="212">IFERROR(G241/D241,0)</f>
        <v>0.13333333333333333</v>
      </c>
      <c r="I241" s="245">
        <f t="shared" ref="I241:I266" si="213">COUNTIFS($X$10:$X$505, B241,$B$10:$B$505,"M")</f>
        <v>11</v>
      </c>
      <c r="J241" s="243">
        <f t="shared" ref="J241:J266" si="214">IFERROR(I241/D241,0)</f>
        <v>0.73333333333333328</v>
      </c>
      <c r="K241">
        <f t="shared" ref="K241:K266" si="215">COUNTIFS($X$10:$X$505, B241,$B$10:$B$505,"M",$Z$10:$Z$505,"Elected")</f>
        <v>8</v>
      </c>
      <c r="L241" s="243">
        <f t="shared" ref="L241:L266" si="216">IFERROR(K241/D241,0)</f>
        <v>0.53333333333333333</v>
      </c>
    </row>
    <row r="242" spans="1:12" x14ac:dyDescent="0.35">
      <c r="A242" s="238">
        <f t="shared" si="208"/>
        <v>6248</v>
      </c>
      <c r="B242" t="s">
        <v>2659</v>
      </c>
      <c r="C242" t="s">
        <v>2536</v>
      </c>
      <c r="D242" s="242">
        <f t="shared" si="209"/>
        <v>9</v>
      </c>
      <c r="E242" s="238">
        <f t="shared" si="210"/>
        <v>5</v>
      </c>
      <c r="F242" s="243">
        <f t="shared" si="207"/>
        <v>0.55555555555555558</v>
      </c>
      <c r="G242">
        <f t="shared" si="211"/>
        <v>0</v>
      </c>
      <c r="H242" s="244">
        <f t="shared" si="212"/>
        <v>0</v>
      </c>
      <c r="I242" s="245">
        <f t="shared" si="213"/>
        <v>4</v>
      </c>
      <c r="J242" s="243">
        <f t="shared" si="214"/>
        <v>0.44444444444444442</v>
      </c>
      <c r="K242">
        <f t="shared" si="215"/>
        <v>1</v>
      </c>
      <c r="L242" s="243">
        <f t="shared" si="216"/>
        <v>0.1111111111111111</v>
      </c>
    </row>
    <row r="243" spans="1:12" x14ac:dyDescent="0.35">
      <c r="A243" s="238">
        <f t="shared" si="208"/>
        <v>228</v>
      </c>
      <c r="B243" t="s">
        <v>2661</v>
      </c>
      <c r="C243" t="s">
        <v>2727</v>
      </c>
      <c r="D243" s="242">
        <f t="shared" si="209"/>
        <v>1</v>
      </c>
      <c r="E243" s="238">
        <f t="shared" si="210"/>
        <v>0</v>
      </c>
      <c r="F243" s="243">
        <f t="shared" si="207"/>
        <v>0</v>
      </c>
      <c r="G243">
        <f t="shared" si="211"/>
        <v>0</v>
      </c>
      <c r="H243" s="244">
        <f t="shared" si="212"/>
        <v>0</v>
      </c>
      <c r="I243" s="245">
        <f t="shared" si="213"/>
        <v>1</v>
      </c>
      <c r="J243" s="243">
        <f t="shared" si="214"/>
        <v>1</v>
      </c>
      <c r="K243">
        <f t="shared" si="215"/>
        <v>0</v>
      </c>
      <c r="L243" s="243">
        <f t="shared" si="216"/>
        <v>0</v>
      </c>
    </row>
    <row r="244" spans="1:12" x14ac:dyDescent="0.35">
      <c r="A244" s="238">
        <f t="shared" si="208"/>
        <v>154</v>
      </c>
      <c r="B244" t="s">
        <v>2663</v>
      </c>
      <c r="C244" t="s">
        <v>2574</v>
      </c>
      <c r="D244" s="242">
        <f t="shared" si="209"/>
        <v>1</v>
      </c>
      <c r="E244" s="238">
        <f t="shared" si="210"/>
        <v>0</v>
      </c>
      <c r="F244" s="243">
        <f t="shared" si="207"/>
        <v>0</v>
      </c>
      <c r="G244">
        <f t="shared" si="211"/>
        <v>0</v>
      </c>
      <c r="H244" s="244">
        <f t="shared" si="212"/>
        <v>0</v>
      </c>
      <c r="I244" s="245">
        <f t="shared" si="213"/>
        <v>1</v>
      </c>
      <c r="J244" s="243">
        <f t="shared" si="214"/>
        <v>1</v>
      </c>
      <c r="K244">
        <f t="shared" si="215"/>
        <v>0</v>
      </c>
      <c r="L244" s="243">
        <f t="shared" si="216"/>
        <v>0</v>
      </c>
    </row>
    <row r="245" spans="1:12" x14ac:dyDescent="0.35">
      <c r="A245" s="238">
        <f t="shared" si="208"/>
        <v>410</v>
      </c>
      <c r="B245" t="s">
        <v>2689</v>
      </c>
      <c r="C245" t="s">
        <v>2573</v>
      </c>
      <c r="D245" s="242">
        <f t="shared" si="209"/>
        <v>2</v>
      </c>
      <c r="E245" s="238">
        <f t="shared" si="210"/>
        <v>0</v>
      </c>
      <c r="F245" s="243">
        <f t="shared" si="207"/>
        <v>0</v>
      </c>
      <c r="G245">
        <f t="shared" si="211"/>
        <v>0</v>
      </c>
      <c r="H245" s="244">
        <f t="shared" si="212"/>
        <v>0</v>
      </c>
      <c r="I245" s="245">
        <f t="shared" si="213"/>
        <v>2</v>
      </c>
      <c r="J245" s="243">
        <f t="shared" si="214"/>
        <v>1</v>
      </c>
      <c r="K245">
        <f t="shared" si="215"/>
        <v>0</v>
      </c>
      <c r="L245" s="243">
        <f t="shared" si="216"/>
        <v>0</v>
      </c>
    </row>
    <row r="246" spans="1:12" x14ac:dyDescent="0.35">
      <c r="A246" s="238">
        <f t="shared" si="208"/>
        <v>2911</v>
      </c>
      <c r="B246" t="s">
        <v>2662</v>
      </c>
      <c r="C246" t="s">
        <v>2575</v>
      </c>
      <c r="D246" s="242">
        <f t="shared" si="209"/>
        <v>3</v>
      </c>
      <c r="E246" s="238">
        <f t="shared" si="210"/>
        <v>0</v>
      </c>
      <c r="F246" s="243">
        <f t="shared" si="207"/>
        <v>0</v>
      </c>
      <c r="G246">
        <f t="shared" si="211"/>
        <v>0</v>
      </c>
      <c r="H246" s="244">
        <f t="shared" si="212"/>
        <v>0</v>
      </c>
      <c r="I246" s="245">
        <f t="shared" si="213"/>
        <v>3</v>
      </c>
      <c r="J246" s="243">
        <f t="shared" si="214"/>
        <v>1</v>
      </c>
      <c r="K246">
        <f t="shared" si="215"/>
        <v>1</v>
      </c>
      <c r="L246" s="243">
        <f t="shared" si="216"/>
        <v>0.33333333333333331</v>
      </c>
    </row>
    <row r="247" spans="1:12" x14ac:dyDescent="0.35">
      <c r="A247" s="238">
        <f t="shared" si="208"/>
        <v>246</v>
      </c>
      <c r="B247" t="s">
        <v>2660</v>
      </c>
      <c r="C247" t="s">
        <v>2594</v>
      </c>
      <c r="D247" s="242">
        <f t="shared" si="209"/>
        <v>1</v>
      </c>
      <c r="E247" s="238">
        <f t="shared" si="210"/>
        <v>0</v>
      </c>
      <c r="F247" s="243">
        <f t="shared" si="207"/>
        <v>0</v>
      </c>
      <c r="G247">
        <f t="shared" si="211"/>
        <v>0</v>
      </c>
      <c r="H247" s="244">
        <f t="shared" si="212"/>
        <v>0</v>
      </c>
      <c r="I247" s="245">
        <f t="shared" si="213"/>
        <v>1</v>
      </c>
      <c r="J247" s="243">
        <f t="shared" si="214"/>
        <v>1</v>
      </c>
      <c r="K247">
        <f t="shared" si="215"/>
        <v>0</v>
      </c>
      <c r="L247" s="243">
        <f t="shared" si="216"/>
        <v>0</v>
      </c>
    </row>
    <row r="248" spans="1:12" x14ac:dyDescent="0.35">
      <c r="A248" s="238">
        <f t="shared" si="208"/>
        <v>1797</v>
      </c>
      <c r="B248" t="s">
        <v>3111</v>
      </c>
      <c r="C248" t="s">
        <v>2576</v>
      </c>
      <c r="D248" s="242">
        <f t="shared" si="209"/>
        <v>2</v>
      </c>
      <c r="E248" s="238">
        <f t="shared" si="210"/>
        <v>0</v>
      </c>
      <c r="F248" s="243">
        <f t="shared" si="207"/>
        <v>0</v>
      </c>
      <c r="G248">
        <f t="shared" si="211"/>
        <v>0</v>
      </c>
      <c r="H248" s="244">
        <f t="shared" si="212"/>
        <v>0</v>
      </c>
      <c r="I248" s="245">
        <f t="shared" si="213"/>
        <v>2</v>
      </c>
      <c r="J248" s="243">
        <f t="shared" si="214"/>
        <v>1</v>
      </c>
      <c r="K248">
        <f t="shared" si="215"/>
        <v>1</v>
      </c>
      <c r="L248" s="243">
        <f t="shared" si="216"/>
        <v>0.5</v>
      </c>
    </row>
    <row r="249" spans="1:12" x14ac:dyDescent="0.35">
      <c r="A249" s="238">
        <f t="shared" si="208"/>
        <v>0</v>
      </c>
      <c r="C249" t="s">
        <v>2590</v>
      </c>
      <c r="D249" s="242">
        <f t="shared" si="209"/>
        <v>0</v>
      </c>
      <c r="E249" s="238">
        <f t="shared" si="210"/>
        <v>0</v>
      </c>
      <c r="F249" s="243">
        <f t="shared" si="207"/>
        <v>0</v>
      </c>
      <c r="G249">
        <f t="shared" si="211"/>
        <v>0</v>
      </c>
      <c r="H249" s="244">
        <f t="shared" si="212"/>
        <v>0</v>
      </c>
      <c r="I249" s="245">
        <f t="shared" si="213"/>
        <v>0</v>
      </c>
      <c r="J249" s="243">
        <f t="shared" si="214"/>
        <v>0</v>
      </c>
      <c r="K249">
        <f t="shared" si="215"/>
        <v>0</v>
      </c>
      <c r="L249" s="243">
        <f t="shared" si="216"/>
        <v>0</v>
      </c>
    </row>
    <row r="250" spans="1:12" x14ac:dyDescent="0.35">
      <c r="A250" s="238">
        <f t="shared" si="208"/>
        <v>0</v>
      </c>
      <c r="B250" t="s">
        <v>2671</v>
      </c>
      <c r="C250" t="s">
        <v>2582</v>
      </c>
      <c r="D250" s="242">
        <f t="shared" si="209"/>
        <v>0</v>
      </c>
      <c r="E250" s="238">
        <f t="shared" si="210"/>
        <v>0</v>
      </c>
      <c r="F250" s="243">
        <f t="shared" si="207"/>
        <v>0</v>
      </c>
      <c r="G250">
        <f t="shared" si="211"/>
        <v>0</v>
      </c>
      <c r="H250" s="244">
        <f t="shared" si="212"/>
        <v>0</v>
      </c>
      <c r="I250" s="245">
        <f t="shared" si="213"/>
        <v>0</v>
      </c>
      <c r="J250" s="243">
        <f t="shared" si="214"/>
        <v>0</v>
      </c>
      <c r="K250">
        <f t="shared" si="215"/>
        <v>0</v>
      </c>
      <c r="L250" s="243">
        <f t="shared" si="216"/>
        <v>0</v>
      </c>
    </row>
    <row r="251" spans="1:12" x14ac:dyDescent="0.35">
      <c r="A251" s="238">
        <f t="shared" si="208"/>
        <v>160</v>
      </c>
      <c r="B251" t="s">
        <v>2665</v>
      </c>
      <c r="C251" t="s">
        <v>2598</v>
      </c>
      <c r="D251" s="242">
        <f t="shared" si="209"/>
        <v>1</v>
      </c>
      <c r="E251" s="238">
        <f t="shared" si="210"/>
        <v>0</v>
      </c>
      <c r="F251" s="243">
        <f t="shared" si="207"/>
        <v>0</v>
      </c>
      <c r="G251">
        <f t="shared" si="211"/>
        <v>0</v>
      </c>
      <c r="H251" s="244">
        <f t="shared" si="212"/>
        <v>0</v>
      </c>
      <c r="I251" s="245">
        <f t="shared" si="213"/>
        <v>1</v>
      </c>
      <c r="J251" s="243">
        <f t="shared" si="214"/>
        <v>1</v>
      </c>
      <c r="K251">
        <f t="shared" si="215"/>
        <v>0</v>
      </c>
      <c r="L251" s="243">
        <f t="shared" si="216"/>
        <v>0</v>
      </c>
    </row>
    <row r="252" spans="1:12" x14ac:dyDescent="0.35">
      <c r="A252" s="238">
        <f t="shared" si="208"/>
        <v>0</v>
      </c>
      <c r="B252" t="s">
        <v>2666</v>
      </c>
      <c r="C252" t="s">
        <v>2584</v>
      </c>
      <c r="D252" s="242">
        <f t="shared" si="209"/>
        <v>0</v>
      </c>
      <c r="E252" s="238">
        <f t="shared" si="210"/>
        <v>0</v>
      </c>
      <c r="F252" s="243">
        <f t="shared" si="207"/>
        <v>0</v>
      </c>
      <c r="G252">
        <f t="shared" si="211"/>
        <v>0</v>
      </c>
      <c r="H252" s="244">
        <f t="shared" si="212"/>
        <v>0</v>
      </c>
      <c r="I252" s="245">
        <f t="shared" si="213"/>
        <v>0</v>
      </c>
      <c r="J252" s="243">
        <f t="shared" si="214"/>
        <v>0</v>
      </c>
      <c r="K252">
        <f t="shared" si="215"/>
        <v>0</v>
      </c>
      <c r="L252" s="243">
        <f t="shared" si="216"/>
        <v>0</v>
      </c>
    </row>
    <row r="253" spans="1:12" x14ac:dyDescent="0.35">
      <c r="A253" s="238">
        <f t="shared" si="208"/>
        <v>0</v>
      </c>
      <c r="B253" t="s">
        <v>2667</v>
      </c>
      <c r="C253" t="s">
        <v>2577</v>
      </c>
      <c r="D253" s="242">
        <f t="shared" si="209"/>
        <v>0</v>
      </c>
      <c r="E253" s="238">
        <f t="shared" si="210"/>
        <v>0</v>
      </c>
      <c r="F253" s="243">
        <f t="shared" si="207"/>
        <v>0</v>
      </c>
      <c r="G253">
        <f t="shared" si="211"/>
        <v>0</v>
      </c>
      <c r="H253" s="244">
        <f t="shared" si="212"/>
        <v>0</v>
      </c>
      <c r="I253" s="245">
        <f t="shared" si="213"/>
        <v>0</v>
      </c>
      <c r="J253" s="243">
        <f t="shared" si="214"/>
        <v>0</v>
      </c>
      <c r="K253">
        <f t="shared" si="215"/>
        <v>0</v>
      </c>
      <c r="L253" s="243">
        <f t="shared" si="216"/>
        <v>0</v>
      </c>
    </row>
    <row r="254" spans="1:12" x14ac:dyDescent="0.35">
      <c r="A254" s="238">
        <f t="shared" si="208"/>
        <v>0</v>
      </c>
      <c r="B254" t="s">
        <v>2670</v>
      </c>
      <c r="C254" t="s">
        <v>2578</v>
      </c>
      <c r="D254" s="242">
        <f t="shared" si="209"/>
        <v>0</v>
      </c>
      <c r="E254" s="238">
        <f t="shared" si="210"/>
        <v>0</v>
      </c>
      <c r="F254" s="243">
        <f t="shared" si="207"/>
        <v>0</v>
      </c>
      <c r="G254">
        <f t="shared" si="211"/>
        <v>0</v>
      </c>
      <c r="H254" s="244">
        <f t="shared" si="212"/>
        <v>0</v>
      </c>
      <c r="I254" s="245">
        <f t="shared" si="213"/>
        <v>0</v>
      </c>
      <c r="J254" s="243">
        <f t="shared" si="214"/>
        <v>0</v>
      </c>
      <c r="K254">
        <f t="shared" si="215"/>
        <v>0</v>
      </c>
      <c r="L254" s="243">
        <f t="shared" si="216"/>
        <v>0</v>
      </c>
    </row>
    <row r="255" spans="1:12" x14ac:dyDescent="0.35">
      <c r="A255" s="238">
        <f t="shared" si="208"/>
        <v>0</v>
      </c>
      <c r="C255" t="s">
        <v>2581</v>
      </c>
      <c r="D255" s="242">
        <f t="shared" si="209"/>
        <v>0</v>
      </c>
      <c r="E255" s="238">
        <f t="shared" si="210"/>
        <v>0</v>
      </c>
      <c r="F255" s="243">
        <f t="shared" si="207"/>
        <v>0</v>
      </c>
      <c r="G255">
        <f t="shared" si="211"/>
        <v>0</v>
      </c>
      <c r="H255" s="244">
        <f t="shared" si="212"/>
        <v>0</v>
      </c>
      <c r="I255" s="245">
        <f t="shared" si="213"/>
        <v>0</v>
      </c>
      <c r="J255" s="243">
        <f t="shared" si="214"/>
        <v>0</v>
      </c>
      <c r="K255">
        <f t="shared" si="215"/>
        <v>0</v>
      </c>
      <c r="L255" s="243">
        <f t="shared" si="216"/>
        <v>0</v>
      </c>
    </row>
    <row r="256" spans="1:12" x14ac:dyDescent="0.35">
      <c r="A256" s="238">
        <f t="shared" si="208"/>
        <v>0</v>
      </c>
      <c r="B256" t="s">
        <v>3077</v>
      </c>
      <c r="C256" t="s">
        <v>2579</v>
      </c>
      <c r="D256" s="242">
        <f t="shared" si="209"/>
        <v>0</v>
      </c>
      <c r="E256" s="238">
        <f t="shared" si="210"/>
        <v>0</v>
      </c>
      <c r="F256" s="243">
        <f t="shared" si="207"/>
        <v>0</v>
      </c>
      <c r="G256">
        <f t="shared" si="211"/>
        <v>0</v>
      </c>
      <c r="H256" s="244">
        <f t="shared" si="212"/>
        <v>0</v>
      </c>
      <c r="I256" s="245">
        <f t="shared" si="213"/>
        <v>0</v>
      </c>
      <c r="J256" s="243">
        <f t="shared" si="214"/>
        <v>0</v>
      </c>
      <c r="K256">
        <f t="shared" si="215"/>
        <v>0</v>
      </c>
      <c r="L256" s="243">
        <f t="shared" si="216"/>
        <v>0</v>
      </c>
    </row>
    <row r="257" spans="1:12" x14ac:dyDescent="0.35">
      <c r="A257" s="238">
        <f t="shared" si="208"/>
        <v>0</v>
      </c>
      <c r="B257" t="s">
        <v>2690</v>
      </c>
      <c r="C257" t="s">
        <v>2585</v>
      </c>
      <c r="D257" s="242">
        <f t="shared" si="209"/>
        <v>0</v>
      </c>
      <c r="E257" s="238">
        <f t="shared" si="210"/>
        <v>0</v>
      </c>
      <c r="F257" s="243">
        <f t="shared" si="207"/>
        <v>0</v>
      </c>
      <c r="G257">
        <f t="shared" si="211"/>
        <v>0</v>
      </c>
      <c r="H257" s="244">
        <f t="shared" si="212"/>
        <v>0</v>
      </c>
      <c r="I257" s="245">
        <f t="shared" si="213"/>
        <v>0</v>
      </c>
      <c r="J257" s="243">
        <f t="shared" si="214"/>
        <v>0</v>
      </c>
      <c r="K257">
        <f t="shared" si="215"/>
        <v>0</v>
      </c>
      <c r="L257" s="243">
        <f t="shared" si="216"/>
        <v>0</v>
      </c>
    </row>
    <row r="258" spans="1:12" x14ac:dyDescent="0.35">
      <c r="A258" s="238">
        <f t="shared" si="208"/>
        <v>0</v>
      </c>
      <c r="C258" t="s">
        <v>2591</v>
      </c>
      <c r="D258" s="242">
        <f t="shared" si="209"/>
        <v>0</v>
      </c>
      <c r="E258" s="238">
        <f t="shared" si="210"/>
        <v>0</v>
      </c>
      <c r="F258" s="243">
        <f t="shared" si="207"/>
        <v>0</v>
      </c>
      <c r="G258">
        <f t="shared" si="211"/>
        <v>0</v>
      </c>
      <c r="H258" s="244">
        <f t="shared" si="212"/>
        <v>0</v>
      </c>
      <c r="I258" s="245">
        <f t="shared" si="213"/>
        <v>0</v>
      </c>
      <c r="J258" s="243">
        <f t="shared" si="214"/>
        <v>0</v>
      </c>
      <c r="K258">
        <f t="shared" si="215"/>
        <v>0</v>
      </c>
      <c r="L258" s="243">
        <f t="shared" si="216"/>
        <v>0</v>
      </c>
    </row>
    <row r="259" spans="1:12" x14ac:dyDescent="0.35">
      <c r="A259" s="238">
        <f t="shared" si="208"/>
        <v>325</v>
      </c>
      <c r="B259" t="s">
        <v>2664</v>
      </c>
      <c r="C259" t="s">
        <v>2586</v>
      </c>
      <c r="D259" s="242">
        <f t="shared" si="209"/>
        <v>3</v>
      </c>
      <c r="E259" s="238">
        <f t="shared" si="210"/>
        <v>1</v>
      </c>
      <c r="F259" s="243">
        <f t="shared" si="207"/>
        <v>0.33333333333333331</v>
      </c>
      <c r="G259">
        <f t="shared" si="211"/>
        <v>0</v>
      </c>
      <c r="H259" s="244">
        <f t="shared" si="212"/>
        <v>0</v>
      </c>
      <c r="I259" s="245">
        <f t="shared" si="213"/>
        <v>2</v>
      </c>
      <c r="J259" s="243">
        <f t="shared" si="214"/>
        <v>0.66666666666666663</v>
      </c>
      <c r="K259">
        <f t="shared" si="215"/>
        <v>0</v>
      </c>
      <c r="L259" s="243">
        <f t="shared" si="216"/>
        <v>0</v>
      </c>
    </row>
    <row r="260" spans="1:12" x14ac:dyDescent="0.35">
      <c r="A260" s="238">
        <f t="shared" si="208"/>
        <v>0</v>
      </c>
      <c r="B260" t="s">
        <v>2669</v>
      </c>
      <c r="C260" t="s">
        <v>2587</v>
      </c>
      <c r="D260" s="242">
        <f>E260+I260</f>
        <v>0</v>
      </c>
      <c r="E260" s="238">
        <f t="shared" si="210"/>
        <v>0</v>
      </c>
      <c r="F260" s="243">
        <f t="shared" si="207"/>
        <v>0</v>
      </c>
      <c r="G260">
        <f t="shared" si="211"/>
        <v>0</v>
      </c>
      <c r="H260" s="244">
        <f t="shared" si="212"/>
        <v>0</v>
      </c>
      <c r="I260" s="245">
        <f t="shared" si="213"/>
        <v>0</v>
      </c>
      <c r="J260" s="243">
        <f t="shared" si="214"/>
        <v>0</v>
      </c>
      <c r="K260">
        <f t="shared" si="215"/>
        <v>0</v>
      </c>
      <c r="L260" s="243">
        <f t="shared" si="216"/>
        <v>0</v>
      </c>
    </row>
    <row r="261" spans="1:12" x14ac:dyDescent="0.35">
      <c r="A261" s="238">
        <f t="shared" si="208"/>
        <v>0</v>
      </c>
      <c r="B261" t="s">
        <v>2931</v>
      </c>
      <c r="C261" t="s">
        <v>2580</v>
      </c>
      <c r="D261" s="242">
        <f t="shared" si="209"/>
        <v>0</v>
      </c>
      <c r="E261" s="238">
        <f t="shared" si="210"/>
        <v>0</v>
      </c>
      <c r="F261" s="243">
        <f t="shared" si="207"/>
        <v>0</v>
      </c>
      <c r="G261">
        <f t="shared" si="211"/>
        <v>0</v>
      </c>
      <c r="H261" s="244">
        <f t="shared" si="212"/>
        <v>0</v>
      </c>
      <c r="I261" s="245">
        <f t="shared" si="213"/>
        <v>0</v>
      </c>
      <c r="J261" s="243">
        <f t="shared" si="214"/>
        <v>0</v>
      </c>
      <c r="K261">
        <f t="shared" si="215"/>
        <v>0</v>
      </c>
      <c r="L261" s="243">
        <f t="shared" si="216"/>
        <v>0</v>
      </c>
    </row>
    <row r="262" spans="1:12" x14ac:dyDescent="0.35">
      <c r="A262" s="238">
        <f t="shared" si="208"/>
        <v>0</v>
      </c>
      <c r="C262" t="s">
        <v>2592</v>
      </c>
      <c r="D262" s="242">
        <f t="shared" si="209"/>
        <v>0</v>
      </c>
      <c r="E262" s="238">
        <f t="shared" si="210"/>
        <v>0</v>
      </c>
      <c r="F262" s="243">
        <f t="shared" si="207"/>
        <v>0</v>
      </c>
      <c r="G262">
        <f t="shared" si="211"/>
        <v>0</v>
      </c>
      <c r="H262" s="244">
        <f t="shared" si="212"/>
        <v>0</v>
      </c>
      <c r="I262" s="245">
        <f t="shared" si="213"/>
        <v>0</v>
      </c>
      <c r="J262" s="243">
        <f t="shared" si="214"/>
        <v>0</v>
      </c>
      <c r="K262">
        <f t="shared" si="215"/>
        <v>0</v>
      </c>
      <c r="L262" s="243">
        <f t="shared" si="216"/>
        <v>0</v>
      </c>
    </row>
    <row r="263" spans="1:12" x14ac:dyDescent="0.35">
      <c r="A263" s="238">
        <f t="shared" si="208"/>
        <v>0</v>
      </c>
      <c r="B263" t="s">
        <v>2809</v>
      </c>
      <c r="C263" t="s">
        <v>2597</v>
      </c>
      <c r="D263" s="242">
        <f t="shared" si="209"/>
        <v>0</v>
      </c>
      <c r="E263" s="238">
        <f t="shared" si="210"/>
        <v>0</v>
      </c>
      <c r="F263" s="243">
        <f t="shared" si="207"/>
        <v>0</v>
      </c>
      <c r="G263">
        <f t="shared" si="211"/>
        <v>0</v>
      </c>
      <c r="H263" s="244">
        <f t="shared" si="212"/>
        <v>0</v>
      </c>
      <c r="I263" s="245">
        <f t="shared" si="213"/>
        <v>0</v>
      </c>
      <c r="J263" s="243">
        <f t="shared" si="214"/>
        <v>0</v>
      </c>
      <c r="K263">
        <f t="shared" si="215"/>
        <v>0</v>
      </c>
      <c r="L263" s="243">
        <f t="shared" si="216"/>
        <v>0</v>
      </c>
    </row>
    <row r="264" spans="1:12" x14ac:dyDescent="0.35">
      <c r="A264" s="238">
        <f t="shared" si="208"/>
        <v>0</v>
      </c>
      <c r="B264" t="s">
        <v>2668</v>
      </c>
      <c r="C264" t="s">
        <v>2588</v>
      </c>
      <c r="D264" s="242">
        <f t="shared" si="209"/>
        <v>0</v>
      </c>
      <c r="E264" s="238">
        <f t="shared" si="210"/>
        <v>0</v>
      </c>
      <c r="F264" s="243">
        <f t="shared" si="207"/>
        <v>0</v>
      </c>
      <c r="G264">
        <f t="shared" si="211"/>
        <v>0</v>
      </c>
      <c r="H264" s="244">
        <f t="shared" si="212"/>
        <v>0</v>
      </c>
      <c r="I264" s="245">
        <f t="shared" si="213"/>
        <v>0</v>
      </c>
      <c r="J264" s="243">
        <f t="shared" si="214"/>
        <v>0</v>
      </c>
      <c r="K264">
        <f t="shared" si="215"/>
        <v>0</v>
      </c>
      <c r="L264" s="243">
        <f t="shared" si="216"/>
        <v>0</v>
      </c>
    </row>
    <row r="265" spans="1:12" x14ac:dyDescent="0.35">
      <c r="A265" s="238">
        <f t="shared" si="208"/>
        <v>0</v>
      </c>
      <c r="B265" t="s">
        <v>2692</v>
      </c>
      <c r="C265" t="s">
        <v>2589</v>
      </c>
      <c r="D265" s="242">
        <f t="shared" si="209"/>
        <v>0</v>
      </c>
      <c r="E265" s="238">
        <f t="shared" si="210"/>
        <v>0</v>
      </c>
      <c r="F265" s="243">
        <f t="shared" si="207"/>
        <v>0</v>
      </c>
      <c r="G265">
        <f t="shared" si="211"/>
        <v>0</v>
      </c>
      <c r="H265" s="244">
        <f t="shared" si="212"/>
        <v>0</v>
      </c>
      <c r="I265" s="245">
        <f t="shared" si="213"/>
        <v>0</v>
      </c>
      <c r="J265" s="243">
        <f t="shared" si="214"/>
        <v>0</v>
      </c>
      <c r="K265">
        <f t="shared" si="215"/>
        <v>0</v>
      </c>
      <c r="L265" s="243">
        <f t="shared" si="216"/>
        <v>0</v>
      </c>
    </row>
    <row r="266" spans="1:12" x14ac:dyDescent="0.35">
      <c r="A266" s="238">
        <f t="shared" si="208"/>
        <v>17137</v>
      </c>
      <c r="B266" t="s">
        <v>2672</v>
      </c>
      <c r="C266" t="s">
        <v>2530</v>
      </c>
      <c r="D266" s="242">
        <f t="shared" si="209"/>
        <v>22</v>
      </c>
      <c r="E266" s="238">
        <f t="shared" si="210"/>
        <v>3</v>
      </c>
      <c r="F266" s="243">
        <f t="shared" si="207"/>
        <v>0.13636363636363635</v>
      </c>
      <c r="G266">
        <f t="shared" si="211"/>
        <v>0</v>
      </c>
      <c r="H266" s="244">
        <f t="shared" si="212"/>
        <v>0</v>
      </c>
      <c r="I266" s="245">
        <f t="shared" si="213"/>
        <v>19</v>
      </c>
      <c r="J266" s="243">
        <f t="shared" si="214"/>
        <v>0.86363636363636365</v>
      </c>
      <c r="K266">
        <f t="shared" si="215"/>
        <v>7</v>
      </c>
      <c r="L266" s="243">
        <f t="shared" si="216"/>
        <v>0.31818181818181818</v>
      </c>
    </row>
    <row r="267" spans="1:12" x14ac:dyDescent="0.35">
      <c r="A267" s="238">
        <f>SUM(A240:A266)</f>
        <v>66502</v>
      </c>
      <c r="B267" s="238"/>
      <c r="D267" s="242">
        <f>SUM(D240:D266)</f>
        <v>73</v>
      </c>
      <c r="E267" s="238">
        <f>SUM(E240:E266)</f>
        <v>14</v>
      </c>
      <c r="G267">
        <f>SUM(G240:G266)</f>
        <v>3</v>
      </c>
      <c r="I267" s="245">
        <f>SUM(I240:I266)</f>
        <v>59</v>
      </c>
      <c r="K267">
        <f>SUM(K240:K266)</f>
        <v>27</v>
      </c>
    </row>
    <row r="268" spans="1:12" ht="15" thickBot="1" x14ac:dyDescent="0.4"/>
    <row r="269" spans="1:12" x14ac:dyDescent="0.35">
      <c r="C269" s="246" t="s">
        <v>2673</v>
      </c>
      <c r="D269" s="247"/>
      <c r="E269" s="248">
        <f>E267+I267</f>
        <v>73</v>
      </c>
      <c r="F269" s="247" t="s">
        <v>2674</v>
      </c>
      <c r="G269" s="249"/>
      <c r="H269" s="249"/>
      <c r="I269" s="246" t="s">
        <v>2675</v>
      </c>
      <c r="J269" s="247" t="s">
        <v>2676</v>
      </c>
      <c r="K269" s="250">
        <f>K267</f>
        <v>27</v>
      </c>
    </row>
    <row r="270" spans="1:12" ht="15" thickBot="1" x14ac:dyDescent="0.4">
      <c r="C270" s="251" t="s">
        <v>2677</v>
      </c>
      <c r="D270" s="252" t="e">
        <f>LEFT(MID(#REF!,FIND("(",#REF!)+1,LEN(#REF!)),FIND(")",MID(#REF!,FIND("(",#REF!)+1,LEN(#REF!)))-1)</f>
        <v>#REF!</v>
      </c>
      <c r="E270" s="252">
        <f>AK240</f>
        <v>0</v>
      </c>
      <c r="F270" s="252" t="s">
        <v>2678</v>
      </c>
      <c r="G270" s="253"/>
      <c r="H270" s="253"/>
      <c r="I270" s="254"/>
      <c r="J270" s="241" t="s">
        <v>2679</v>
      </c>
      <c r="K270" s="255">
        <f>G267</f>
        <v>3</v>
      </c>
    </row>
    <row r="271" spans="1:12" ht="15" thickBot="1" x14ac:dyDescent="0.4">
      <c r="I271" s="251"/>
      <c r="J271" s="252" t="s">
        <v>2680</v>
      </c>
      <c r="K271" s="256">
        <f>SUM(K269:K270)</f>
        <v>30</v>
      </c>
    </row>
  </sheetData>
  <mergeCells count="255">
    <mergeCell ref="A8:A9"/>
    <mergeCell ref="B8:B9"/>
    <mergeCell ref="C8:C9"/>
    <mergeCell ref="A10:A11"/>
    <mergeCell ref="B10:B11"/>
    <mergeCell ref="C10:C11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24:A25"/>
    <mergeCell ref="B24:B25"/>
    <mergeCell ref="C24:C25"/>
    <mergeCell ref="A26:A27"/>
    <mergeCell ref="B26:B27"/>
    <mergeCell ref="C26:C27"/>
    <mergeCell ref="A20:A21"/>
    <mergeCell ref="B20:B21"/>
    <mergeCell ref="C20:C21"/>
    <mergeCell ref="A22:A23"/>
    <mergeCell ref="B22:B23"/>
    <mergeCell ref="C22:C23"/>
    <mergeCell ref="A32:A33"/>
    <mergeCell ref="B32:B33"/>
    <mergeCell ref="C32:C33"/>
    <mergeCell ref="A34:A35"/>
    <mergeCell ref="B34:B35"/>
    <mergeCell ref="C34:C35"/>
    <mergeCell ref="A28:A29"/>
    <mergeCell ref="B28:B29"/>
    <mergeCell ref="C28:C29"/>
    <mergeCell ref="A30:A31"/>
    <mergeCell ref="B30:B31"/>
    <mergeCell ref="C30:C31"/>
    <mergeCell ref="A40:A41"/>
    <mergeCell ref="B40:B41"/>
    <mergeCell ref="C40:C41"/>
    <mergeCell ref="A53:A54"/>
    <mergeCell ref="B53:B54"/>
    <mergeCell ref="C53:C54"/>
    <mergeCell ref="A36:A37"/>
    <mergeCell ref="B36:B37"/>
    <mergeCell ref="C36:C37"/>
    <mergeCell ref="A38:A39"/>
    <mergeCell ref="B38:B39"/>
    <mergeCell ref="C38:C39"/>
    <mergeCell ref="A59:A60"/>
    <mergeCell ref="B59:B60"/>
    <mergeCell ref="C59:C60"/>
    <mergeCell ref="A61:A62"/>
    <mergeCell ref="B61:B62"/>
    <mergeCell ref="C61:C62"/>
    <mergeCell ref="A55:A56"/>
    <mergeCell ref="B55:B56"/>
    <mergeCell ref="C55:C56"/>
    <mergeCell ref="A57:A58"/>
    <mergeCell ref="B57:B58"/>
    <mergeCell ref="C57:C58"/>
    <mergeCell ref="A67:A68"/>
    <mergeCell ref="B67:B68"/>
    <mergeCell ref="C67:C68"/>
    <mergeCell ref="A69:A70"/>
    <mergeCell ref="B69:B70"/>
    <mergeCell ref="C69:C70"/>
    <mergeCell ref="A63:A64"/>
    <mergeCell ref="B63:B64"/>
    <mergeCell ref="C63:C64"/>
    <mergeCell ref="A65:A66"/>
    <mergeCell ref="B65:B66"/>
    <mergeCell ref="C65:C66"/>
    <mergeCell ref="A86:A87"/>
    <mergeCell ref="B86:B87"/>
    <mergeCell ref="C86:C87"/>
    <mergeCell ref="A88:A89"/>
    <mergeCell ref="B88:B89"/>
    <mergeCell ref="C88:C89"/>
    <mergeCell ref="A71:A72"/>
    <mergeCell ref="B71:B72"/>
    <mergeCell ref="C71:C72"/>
    <mergeCell ref="A84:A85"/>
    <mergeCell ref="B84:B85"/>
    <mergeCell ref="C84:C85"/>
    <mergeCell ref="A94:A95"/>
    <mergeCell ref="B94:B95"/>
    <mergeCell ref="C94:C95"/>
    <mergeCell ref="A96:A97"/>
    <mergeCell ref="B96:B97"/>
    <mergeCell ref="C96:C97"/>
    <mergeCell ref="A90:A91"/>
    <mergeCell ref="B90:B91"/>
    <mergeCell ref="C90:C91"/>
    <mergeCell ref="A92:A93"/>
    <mergeCell ref="B92:B93"/>
    <mergeCell ref="C92:C93"/>
    <mergeCell ref="A102:A103"/>
    <mergeCell ref="B102:B103"/>
    <mergeCell ref="C102:C103"/>
    <mergeCell ref="A104:A105"/>
    <mergeCell ref="B104:B105"/>
    <mergeCell ref="C104:C105"/>
    <mergeCell ref="A98:A99"/>
    <mergeCell ref="B98:B99"/>
    <mergeCell ref="C98:C99"/>
    <mergeCell ref="A100:A101"/>
    <mergeCell ref="B100:B101"/>
    <mergeCell ref="C100:C101"/>
    <mergeCell ref="A110:A111"/>
    <mergeCell ref="B110:B111"/>
    <mergeCell ref="C110:C111"/>
    <mergeCell ref="A112:A113"/>
    <mergeCell ref="B112:B113"/>
    <mergeCell ref="C112:C113"/>
    <mergeCell ref="A106:A107"/>
    <mergeCell ref="B106:B107"/>
    <mergeCell ref="C106:C107"/>
    <mergeCell ref="A108:A109"/>
    <mergeCell ref="B108:B109"/>
    <mergeCell ref="C108:C109"/>
    <mergeCell ref="A118:A119"/>
    <mergeCell ref="B118:B119"/>
    <mergeCell ref="C118:C119"/>
    <mergeCell ref="A120:A121"/>
    <mergeCell ref="B120:B121"/>
    <mergeCell ref="C120:C121"/>
    <mergeCell ref="A114:A115"/>
    <mergeCell ref="B114:B115"/>
    <mergeCell ref="C114:C115"/>
    <mergeCell ref="A116:A117"/>
    <mergeCell ref="B116:B117"/>
    <mergeCell ref="C116:C117"/>
    <mergeCell ref="A137:A138"/>
    <mergeCell ref="B137:B138"/>
    <mergeCell ref="C137:C138"/>
    <mergeCell ref="A139:A140"/>
    <mergeCell ref="B139:B140"/>
    <mergeCell ref="C139:C140"/>
    <mergeCell ref="A122:A123"/>
    <mergeCell ref="B122:B123"/>
    <mergeCell ref="C122:C123"/>
    <mergeCell ref="A124:A125"/>
    <mergeCell ref="B124:B125"/>
    <mergeCell ref="C124:C125"/>
    <mergeCell ref="A145:A146"/>
    <mergeCell ref="B145:B146"/>
    <mergeCell ref="C145:C146"/>
    <mergeCell ref="A147:A148"/>
    <mergeCell ref="B147:B148"/>
    <mergeCell ref="C147:C148"/>
    <mergeCell ref="A141:A142"/>
    <mergeCell ref="B141:B142"/>
    <mergeCell ref="C141:C142"/>
    <mergeCell ref="A143:A144"/>
    <mergeCell ref="B143:B144"/>
    <mergeCell ref="C143:C144"/>
    <mergeCell ref="A153:A154"/>
    <mergeCell ref="B153:B154"/>
    <mergeCell ref="C153:C154"/>
    <mergeCell ref="A155:A156"/>
    <mergeCell ref="B155:B156"/>
    <mergeCell ref="C155:C156"/>
    <mergeCell ref="A149:A150"/>
    <mergeCell ref="B149:B150"/>
    <mergeCell ref="C149:C150"/>
    <mergeCell ref="A151:A152"/>
    <mergeCell ref="B151:B152"/>
    <mergeCell ref="C151:C152"/>
    <mergeCell ref="A161:A162"/>
    <mergeCell ref="B161:B162"/>
    <mergeCell ref="C161:C162"/>
    <mergeCell ref="A163:A164"/>
    <mergeCell ref="B163:B164"/>
    <mergeCell ref="C163:C164"/>
    <mergeCell ref="A157:A158"/>
    <mergeCell ref="B157:B158"/>
    <mergeCell ref="C157:C158"/>
    <mergeCell ref="A159:A160"/>
    <mergeCell ref="B159:B160"/>
    <mergeCell ref="C159:C160"/>
    <mergeCell ref="A180:A181"/>
    <mergeCell ref="B180:B181"/>
    <mergeCell ref="C180:C181"/>
    <mergeCell ref="A182:A183"/>
    <mergeCell ref="B182:B183"/>
    <mergeCell ref="C182:C183"/>
    <mergeCell ref="A165:A166"/>
    <mergeCell ref="B165:B166"/>
    <mergeCell ref="C165:C166"/>
    <mergeCell ref="A178:A179"/>
    <mergeCell ref="B178:B179"/>
    <mergeCell ref="C178:C179"/>
    <mergeCell ref="A188:A189"/>
    <mergeCell ref="B188:B189"/>
    <mergeCell ref="C188:C189"/>
    <mergeCell ref="A190:A191"/>
    <mergeCell ref="B190:B191"/>
    <mergeCell ref="C190:C191"/>
    <mergeCell ref="A184:A185"/>
    <mergeCell ref="B184:B185"/>
    <mergeCell ref="C184:C185"/>
    <mergeCell ref="A186:A187"/>
    <mergeCell ref="B186:B187"/>
    <mergeCell ref="C186:C187"/>
    <mergeCell ref="A196:A197"/>
    <mergeCell ref="B196:B197"/>
    <mergeCell ref="C196:C197"/>
    <mergeCell ref="A198:A199"/>
    <mergeCell ref="B198:B199"/>
    <mergeCell ref="C198:C199"/>
    <mergeCell ref="A192:A193"/>
    <mergeCell ref="B192:B193"/>
    <mergeCell ref="C192:C193"/>
    <mergeCell ref="A194:A195"/>
    <mergeCell ref="B194:B195"/>
    <mergeCell ref="C194:C195"/>
    <mergeCell ref="A215:A216"/>
    <mergeCell ref="B215:B216"/>
    <mergeCell ref="C215:C216"/>
    <mergeCell ref="A217:A218"/>
    <mergeCell ref="B217:B218"/>
    <mergeCell ref="C217:C218"/>
    <mergeCell ref="A211:A212"/>
    <mergeCell ref="B211:B212"/>
    <mergeCell ref="C211:C212"/>
    <mergeCell ref="A213:A214"/>
    <mergeCell ref="B213:B214"/>
    <mergeCell ref="C213:C214"/>
    <mergeCell ref="A223:A224"/>
    <mergeCell ref="B223:B224"/>
    <mergeCell ref="C223:C224"/>
    <mergeCell ref="A225:A226"/>
    <mergeCell ref="B225:B226"/>
    <mergeCell ref="C225:C226"/>
    <mergeCell ref="A219:A220"/>
    <mergeCell ref="B219:B220"/>
    <mergeCell ref="C219:C220"/>
    <mergeCell ref="A221:A222"/>
    <mergeCell ref="B221:B222"/>
    <mergeCell ref="C221:C222"/>
    <mergeCell ref="A231:A232"/>
    <mergeCell ref="B231:B232"/>
    <mergeCell ref="C231:C232"/>
    <mergeCell ref="A227:A228"/>
    <mergeCell ref="B227:B228"/>
    <mergeCell ref="C227:C228"/>
    <mergeCell ref="A229:A230"/>
    <mergeCell ref="B229:B230"/>
    <mergeCell ref="C229:C230"/>
  </mergeCells>
  <pageMargins left="0.7" right="0.7" top="0.75" bottom="0.75" header="0.3" footer="0.3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BC309"/>
  <sheetViews>
    <sheetView topLeftCell="A214" zoomScale="53" zoomScaleNormal="90" workbookViewId="0">
      <selection activeCell="E269" sqref="E269:J270"/>
    </sheetView>
  </sheetViews>
  <sheetFormatPr defaultRowHeight="14.5" x14ac:dyDescent="0.35"/>
  <cols>
    <col min="1" max="1" width="54.453125" bestFit="1" customWidth="1"/>
  </cols>
  <sheetData>
    <row r="1" spans="1:55" x14ac:dyDescent="0.35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  <c r="M1" t="s">
        <v>0</v>
      </c>
    </row>
    <row r="2" spans="1:55" x14ac:dyDescent="0.35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</row>
    <row r="3" spans="1:55" x14ac:dyDescent="0.35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</row>
    <row r="4" spans="1:55" x14ac:dyDescent="0.35">
      <c r="A4" t="s">
        <v>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</row>
    <row r="5" spans="1:55" x14ac:dyDescent="0.35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AM5" s="2"/>
      <c r="AN5" s="2"/>
      <c r="AO5" s="2"/>
      <c r="AP5" s="2"/>
      <c r="AQ5" s="2"/>
      <c r="AR5" s="2"/>
      <c r="AS5" s="2"/>
      <c r="AT5" s="240" t="s">
        <v>2648</v>
      </c>
      <c r="AU5" s="2"/>
      <c r="AV5" s="2"/>
      <c r="AW5" s="2"/>
      <c r="AX5" s="240" t="s">
        <v>2649</v>
      </c>
    </row>
    <row r="6" spans="1:55" x14ac:dyDescent="0.3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AP6" s="241" t="s">
        <v>2529</v>
      </c>
      <c r="AQ6" s="241" t="s">
        <v>2650</v>
      </c>
      <c r="AR6" s="241" t="s">
        <v>2651</v>
      </c>
      <c r="AS6" s="241" t="s">
        <v>2650</v>
      </c>
      <c r="AT6" s="241" t="s">
        <v>2652</v>
      </c>
      <c r="AU6" s="241" t="s">
        <v>2653</v>
      </c>
      <c r="AV6" s="241" t="s">
        <v>2649</v>
      </c>
      <c r="AW6" s="241" t="s">
        <v>2654</v>
      </c>
      <c r="AX6" s="241" t="s">
        <v>2652</v>
      </c>
    </row>
    <row r="7" spans="1:55" x14ac:dyDescent="0.35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Y7" s="241" t="s">
        <v>2682</v>
      </c>
      <c r="Z7" s="241" t="s">
        <v>2683</v>
      </c>
      <c r="AP7" s="241" t="s">
        <v>2655</v>
      </c>
      <c r="AQ7" s="241" t="s">
        <v>2655</v>
      </c>
      <c r="AR7" s="241" t="s">
        <v>2652</v>
      </c>
      <c r="AS7" s="241" t="s">
        <v>2656</v>
      </c>
      <c r="AT7" s="241" t="s">
        <v>2656</v>
      </c>
      <c r="AU7" s="241" t="s">
        <v>2655</v>
      </c>
      <c r="AV7" s="241" t="s">
        <v>2652</v>
      </c>
      <c r="AW7" s="241" t="s">
        <v>2656</v>
      </c>
      <c r="AX7" s="241" t="s">
        <v>2656</v>
      </c>
      <c r="AZ7" s="241" t="s">
        <v>3666</v>
      </c>
      <c r="BB7" s="241" t="s">
        <v>3692</v>
      </c>
      <c r="BC7" s="241" t="s">
        <v>3693</v>
      </c>
    </row>
    <row r="8" spans="1:55" x14ac:dyDescent="0.35">
      <c r="A8" s="291" t="s">
        <v>243</v>
      </c>
      <c r="B8" s="291" t="s">
        <v>2</v>
      </c>
      <c r="C8" s="291" t="s">
        <v>3</v>
      </c>
      <c r="D8" t="s">
        <v>4</v>
      </c>
      <c r="E8" t="s">
        <v>5</v>
      </c>
      <c r="F8" t="s">
        <v>6</v>
      </c>
      <c r="G8" t="s">
        <v>7</v>
      </c>
      <c r="H8" t="s">
        <v>8</v>
      </c>
      <c r="I8" t="s">
        <v>9</v>
      </c>
      <c r="J8" t="s">
        <v>10</v>
      </c>
      <c r="K8" t="s">
        <v>11</v>
      </c>
      <c r="L8" t="s">
        <v>12</v>
      </c>
      <c r="M8" t="s">
        <v>13</v>
      </c>
      <c r="Y8" s="241" t="s">
        <v>2684</v>
      </c>
      <c r="Z8" s="241" t="s">
        <v>2685</v>
      </c>
      <c r="AM8" s="238">
        <f>SUMIFS($C$10:$C$505, $X$10:$X$505, AN8)</f>
        <v>15888</v>
      </c>
      <c r="AN8" t="s">
        <v>2657</v>
      </c>
      <c r="AO8" t="s">
        <v>2535</v>
      </c>
      <c r="AP8" s="242">
        <f>AQ8+AU8</f>
        <v>17</v>
      </c>
      <c r="AQ8" s="238">
        <f>COUNTIFS($X$10:$X$505, AN8,$B$10:$B$505,"F")</f>
        <v>3</v>
      </c>
      <c r="AR8" s="243">
        <f t="shared" ref="AR8:AR34" si="0">IFERROR(AQ8/AP8,0)</f>
        <v>0.17647058823529413</v>
      </c>
      <c r="AS8">
        <f>COUNTIFS($X$10:$X$505, AN8,$B$10:$B$505,"F",$Z$10:$Z$505,"Elected")</f>
        <v>2</v>
      </c>
      <c r="AT8" s="244">
        <f>IFERROR(AS8/AP8,0)</f>
        <v>0.11764705882352941</v>
      </c>
      <c r="AU8" s="245">
        <f>COUNTIFS($X$10:$X$505, AN8,$B$10:$B$505,"M")</f>
        <v>14</v>
      </c>
      <c r="AV8" s="243">
        <f>IFERROR(AU8/AP8,0)</f>
        <v>0.82352941176470584</v>
      </c>
      <c r="AW8">
        <f>COUNTIFS($X$10:$X$505, AN8,$B$10:$B$505,"M",$Z$10:$Z$505,"Elected")</f>
        <v>7</v>
      </c>
      <c r="AX8" s="243">
        <f>IFERROR(AW8/AP8,0)</f>
        <v>0.41176470588235292</v>
      </c>
      <c r="AZ8">
        <f>AW8+AS8</f>
        <v>9</v>
      </c>
      <c r="BB8">
        <f>AC278</f>
        <v>39</v>
      </c>
      <c r="BC8">
        <f>AD278</f>
        <v>33</v>
      </c>
    </row>
    <row r="9" spans="1:55" ht="15.5" x14ac:dyDescent="0.35">
      <c r="A9" s="291" t="s">
        <v>0</v>
      </c>
      <c r="B9" s="291" t="s">
        <v>0</v>
      </c>
      <c r="C9" s="291" t="s">
        <v>17</v>
      </c>
      <c r="D9" t="s">
        <v>1696</v>
      </c>
      <c r="E9" t="s">
        <v>1697</v>
      </c>
      <c r="F9" t="s">
        <v>1698</v>
      </c>
      <c r="G9" t="s">
        <v>1699</v>
      </c>
      <c r="H9" t="s">
        <v>610</v>
      </c>
      <c r="I9" t="s">
        <v>1700</v>
      </c>
      <c r="J9" t="s">
        <v>108</v>
      </c>
      <c r="K9" t="s">
        <v>1701</v>
      </c>
      <c r="L9" t="s">
        <v>1702</v>
      </c>
      <c r="M9" t="s">
        <v>1703</v>
      </c>
      <c r="X9" s="257" t="s">
        <v>2681</v>
      </c>
      <c r="Y9" s="241" t="s">
        <v>2686</v>
      </c>
      <c r="Z9" s="241" t="s">
        <v>2687</v>
      </c>
      <c r="AB9" t="s">
        <v>2526</v>
      </c>
      <c r="AC9" t="s">
        <v>2525</v>
      </c>
      <c r="AD9" t="s">
        <v>2524</v>
      </c>
      <c r="AE9" t="s">
        <v>2523</v>
      </c>
      <c r="AF9" t="s">
        <v>759</v>
      </c>
      <c r="AG9" t="s">
        <v>2522</v>
      </c>
      <c r="AH9" t="s">
        <v>2521</v>
      </c>
      <c r="AI9" t="s">
        <v>2520</v>
      </c>
      <c r="AJ9" t="s">
        <v>2519</v>
      </c>
      <c r="AK9" t="s">
        <v>2518</v>
      </c>
      <c r="AM9" s="238">
        <f t="shared" ref="AM9:AM34" si="1">SUMIFS($C$10:$C$505, $X$10:$X$505, AN9)</f>
        <v>18559</v>
      </c>
      <c r="AN9" t="s">
        <v>2658</v>
      </c>
      <c r="AO9" t="s">
        <v>2534</v>
      </c>
      <c r="AP9" s="242">
        <f t="shared" ref="AP9:AP27" si="2">AQ9+AU9</f>
        <v>17</v>
      </c>
      <c r="AQ9" s="238">
        <f t="shared" ref="AQ9:AQ34" si="3">COUNTIFS($X$10:$X$505, AN9,$B$10:$B$505,"F")</f>
        <v>8</v>
      </c>
      <c r="AR9" s="243">
        <f t="shared" si="0"/>
        <v>0.47058823529411764</v>
      </c>
      <c r="AS9">
        <f t="shared" ref="AS9:AS34" si="4">COUNTIFS($X$10:$X$283, AN9,$B$10:$B$283,"F",$Z$10:$Z$283,"Elected")</f>
        <v>6</v>
      </c>
      <c r="AT9" s="244">
        <f t="shared" ref="AT9:AT34" si="5">IFERROR(AS9/AP9,0)</f>
        <v>0.35294117647058826</v>
      </c>
      <c r="AU9" s="245">
        <f t="shared" ref="AU9:AU34" si="6">COUNTIFS($X$10:$X$505, AN9,$B$10:$B$505,"M")</f>
        <v>9</v>
      </c>
      <c r="AV9" s="243">
        <f t="shared" ref="AV9:AV34" si="7">IFERROR(AU9/AP9,0)</f>
        <v>0.52941176470588236</v>
      </c>
      <c r="AW9">
        <f t="shared" ref="AW9:AW34" si="8">COUNTIFS($X$10:$X$505, AN9,$B$10:$B$505,"M",$Z$10:$Z$505,"Elected")</f>
        <v>5</v>
      </c>
      <c r="AX9" s="243">
        <f t="shared" ref="AX9:AX34" si="9">IFERROR(AW9/AP9,0)</f>
        <v>0.29411764705882354</v>
      </c>
      <c r="AZ9">
        <f t="shared" ref="AZ9:AZ35" si="10">AW9+AS9</f>
        <v>11</v>
      </c>
    </row>
    <row r="10" spans="1:55" x14ac:dyDescent="0.35">
      <c r="A10" s="291" t="s">
        <v>3315</v>
      </c>
      <c r="B10" s="291" t="s">
        <v>33</v>
      </c>
      <c r="C10" s="293">
        <v>73</v>
      </c>
      <c r="D10" s="1">
        <v>54</v>
      </c>
      <c r="E10" s="1">
        <v>-127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X10" t="str">
        <f>LEFT(MID(A10,FIND("(",A10)+1,LEN(A10)),FIND(")",MID(A10,FIND("(",A10)+1,LEN(A10)))-1)</f>
        <v>NON-P</v>
      </c>
      <c r="Z10" t="str">
        <f>Y11</f>
        <v>Excluded</v>
      </c>
      <c r="AB10">
        <v>6</v>
      </c>
      <c r="AC10" s="238">
        <v>23012</v>
      </c>
      <c r="AD10" s="238">
        <f>AH10+AF10</f>
        <v>10887</v>
      </c>
      <c r="AE10" s="227">
        <f>SUM(AD10/AC10*100)</f>
        <v>47.310099078741523</v>
      </c>
      <c r="AF10">
        <v>166</v>
      </c>
      <c r="AG10" s="227">
        <f>SUM(AF10/AC10*100)</f>
        <v>0.72136276725186854</v>
      </c>
      <c r="AH10" s="238">
        <v>10721</v>
      </c>
      <c r="AI10">
        <v>16</v>
      </c>
      <c r="AJ10">
        <v>6</v>
      </c>
      <c r="AK10" s="227">
        <f>SUM(AJ10/AI10*100)</f>
        <v>37.5</v>
      </c>
      <c r="AM10" s="238">
        <f t="shared" si="1"/>
        <v>10170</v>
      </c>
      <c r="AN10" t="s">
        <v>2659</v>
      </c>
      <c r="AO10" t="s">
        <v>2536</v>
      </c>
      <c r="AP10" s="242">
        <f t="shared" si="2"/>
        <v>14</v>
      </c>
      <c r="AQ10" s="238">
        <f t="shared" si="3"/>
        <v>7</v>
      </c>
      <c r="AR10" s="243">
        <f t="shared" si="0"/>
        <v>0.5</v>
      </c>
      <c r="AS10">
        <f t="shared" si="4"/>
        <v>2</v>
      </c>
      <c r="AT10" s="244">
        <f t="shared" si="5"/>
        <v>0.14285714285714285</v>
      </c>
      <c r="AU10" s="245">
        <f t="shared" si="6"/>
        <v>7</v>
      </c>
      <c r="AV10" s="243">
        <f t="shared" si="7"/>
        <v>0.5</v>
      </c>
      <c r="AW10">
        <f t="shared" si="8"/>
        <v>4</v>
      </c>
      <c r="AX10" s="243">
        <f t="shared" si="9"/>
        <v>0.2857142857142857</v>
      </c>
      <c r="AZ10">
        <f t="shared" si="10"/>
        <v>6</v>
      </c>
    </row>
    <row r="11" spans="1:55" x14ac:dyDescent="0.35">
      <c r="A11" s="291" t="s">
        <v>0</v>
      </c>
      <c r="B11" s="291" t="s">
        <v>0</v>
      </c>
      <c r="C11" s="293">
        <v>73</v>
      </c>
      <c r="D11" s="2">
        <v>127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Y11" t="str">
        <f>IF(EXACT(A10,UPPER(A10)),"Elected","Excluded")</f>
        <v>Excluded</v>
      </c>
      <c r="AM11" s="238">
        <f t="shared" si="1"/>
        <v>1389</v>
      </c>
      <c r="AN11" t="s">
        <v>2661</v>
      </c>
      <c r="AO11" t="s">
        <v>2727</v>
      </c>
      <c r="AP11" s="242">
        <f t="shared" si="2"/>
        <v>3</v>
      </c>
      <c r="AQ11" s="238">
        <f t="shared" si="3"/>
        <v>3</v>
      </c>
      <c r="AR11" s="243">
        <f t="shared" si="0"/>
        <v>1</v>
      </c>
      <c r="AS11">
        <f t="shared" si="4"/>
        <v>0</v>
      </c>
      <c r="AT11" s="244">
        <f t="shared" si="5"/>
        <v>0</v>
      </c>
      <c r="AU11" s="245">
        <f t="shared" si="6"/>
        <v>0</v>
      </c>
      <c r="AV11" s="243">
        <f t="shared" si="7"/>
        <v>0</v>
      </c>
      <c r="AW11">
        <f t="shared" si="8"/>
        <v>0</v>
      </c>
      <c r="AX11" s="243">
        <f t="shared" si="9"/>
        <v>0</v>
      </c>
      <c r="AZ11">
        <f t="shared" si="10"/>
        <v>0</v>
      </c>
    </row>
    <row r="12" spans="1:55" x14ac:dyDescent="0.35">
      <c r="A12" s="291" t="s">
        <v>3316</v>
      </c>
      <c r="B12" s="291" t="s">
        <v>33</v>
      </c>
      <c r="C12" s="293">
        <v>154</v>
      </c>
      <c r="D12" s="1">
        <v>116</v>
      </c>
      <c r="E12" s="1">
        <v>52</v>
      </c>
      <c r="F12" s="1">
        <v>2</v>
      </c>
      <c r="G12" s="1">
        <v>26</v>
      </c>
      <c r="H12" s="1">
        <v>61</v>
      </c>
      <c r="I12" s="1">
        <v>-411</v>
      </c>
      <c r="J12" s="1">
        <v>0</v>
      </c>
      <c r="K12" s="1">
        <v>0</v>
      </c>
      <c r="L12" s="1">
        <v>0</v>
      </c>
      <c r="M12" s="1">
        <v>0</v>
      </c>
      <c r="X12" t="str">
        <f t="shared" ref="X12" si="11">LEFT(MID(A12,FIND("(",A12)+1,LEN(A12)),FIND(")",MID(A12,FIND("(",A12)+1,LEN(A12)))-1)</f>
        <v>NON-P</v>
      </c>
      <c r="Z12" t="str">
        <f>Y13</f>
        <v>Excluded</v>
      </c>
      <c r="AC12" t="s">
        <v>3692</v>
      </c>
      <c r="AD12" t="s">
        <v>3693</v>
      </c>
      <c r="AM12" s="238">
        <f t="shared" si="1"/>
        <v>1251</v>
      </c>
      <c r="AN12" t="s">
        <v>2663</v>
      </c>
      <c r="AO12" t="s">
        <v>2574</v>
      </c>
      <c r="AP12" s="242">
        <f t="shared" si="2"/>
        <v>2</v>
      </c>
      <c r="AQ12" s="238">
        <f t="shared" si="3"/>
        <v>0</v>
      </c>
      <c r="AR12" s="243">
        <f t="shared" si="0"/>
        <v>0</v>
      </c>
      <c r="AS12">
        <f t="shared" si="4"/>
        <v>0</v>
      </c>
      <c r="AT12" s="244">
        <f t="shared" si="5"/>
        <v>0</v>
      </c>
      <c r="AU12" s="245">
        <f t="shared" si="6"/>
        <v>2</v>
      </c>
      <c r="AV12" s="243">
        <f t="shared" si="7"/>
        <v>1</v>
      </c>
      <c r="AW12">
        <f t="shared" si="8"/>
        <v>1</v>
      </c>
      <c r="AX12" s="243">
        <f t="shared" si="9"/>
        <v>0.5</v>
      </c>
      <c r="AZ12">
        <f t="shared" si="10"/>
        <v>1</v>
      </c>
    </row>
    <row r="13" spans="1:55" x14ac:dyDescent="0.35">
      <c r="A13" s="291" t="s">
        <v>0</v>
      </c>
      <c r="B13" s="291" t="s">
        <v>0</v>
      </c>
      <c r="C13" s="293">
        <v>154</v>
      </c>
      <c r="D13" s="2">
        <v>270</v>
      </c>
      <c r="E13" s="2">
        <v>322</v>
      </c>
      <c r="F13" s="2">
        <v>324</v>
      </c>
      <c r="G13" s="2">
        <v>350</v>
      </c>
      <c r="H13" s="2">
        <v>411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Y13" t="str">
        <f t="shared" ref="Y13" si="12">IF(EXACT(A12,UPPER(A12)),"Elected","Excluded")</f>
        <v>Excluded</v>
      </c>
      <c r="AC13">
        <v>6</v>
      </c>
      <c r="AD13">
        <v>6</v>
      </c>
      <c r="AM13" s="238">
        <f t="shared" si="1"/>
        <v>1154</v>
      </c>
      <c r="AN13" t="s">
        <v>2689</v>
      </c>
      <c r="AO13" t="s">
        <v>2573</v>
      </c>
      <c r="AP13" s="242">
        <f t="shared" si="2"/>
        <v>4</v>
      </c>
      <c r="AQ13" s="238">
        <f t="shared" si="3"/>
        <v>1</v>
      </c>
      <c r="AR13" s="243">
        <f t="shared" si="0"/>
        <v>0.25</v>
      </c>
      <c r="AS13">
        <f t="shared" si="4"/>
        <v>0</v>
      </c>
      <c r="AT13" s="244">
        <f t="shared" si="5"/>
        <v>0</v>
      </c>
      <c r="AU13" s="245">
        <f t="shared" si="6"/>
        <v>3</v>
      </c>
      <c r="AV13" s="243">
        <f t="shared" si="7"/>
        <v>0.75</v>
      </c>
      <c r="AW13">
        <f t="shared" si="8"/>
        <v>0</v>
      </c>
      <c r="AX13" s="243">
        <f t="shared" si="9"/>
        <v>0</v>
      </c>
      <c r="AZ13">
        <f t="shared" si="10"/>
        <v>0</v>
      </c>
    </row>
    <row r="14" spans="1:55" x14ac:dyDescent="0.35">
      <c r="A14" s="291" t="s">
        <v>3317</v>
      </c>
      <c r="B14" s="291" t="s">
        <v>33</v>
      </c>
      <c r="C14" s="293">
        <v>2685</v>
      </c>
      <c r="D14" s="1">
        <v>-1153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X14" t="str">
        <f t="shared" ref="X14" si="13">LEFT(MID(A14,FIND("(",A14)+1,LEN(A14)),FIND(")",MID(A14,FIND("(",A14)+1,LEN(A14)))-1)</f>
        <v>NON-P</v>
      </c>
      <c r="Z14" t="str">
        <f t="shared" ref="Z14" si="14">Y15</f>
        <v>Elected</v>
      </c>
      <c r="AM14" s="238">
        <f t="shared" si="1"/>
        <v>464</v>
      </c>
      <c r="AN14" t="s">
        <v>2662</v>
      </c>
      <c r="AO14" t="s">
        <v>2575</v>
      </c>
      <c r="AP14" s="242">
        <f t="shared" si="2"/>
        <v>2</v>
      </c>
      <c r="AQ14" s="238">
        <f t="shared" si="3"/>
        <v>0</v>
      </c>
      <c r="AR14" s="243">
        <f t="shared" si="0"/>
        <v>0</v>
      </c>
      <c r="AS14">
        <f t="shared" si="4"/>
        <v>0</v>
      </c>
      <c r="AT14" s="244">
        <f t="shared" si="5"/>
        <v>0</v>
      </c>
      <c r="AU14" s="245">
        <f t="shared" si="6"/>
        <v>2</v>
      </c>
      <c r="AV14" s="243">
        <f t="shared" si="7"/>
        <v>1</v>
      </c>
      <c r="AW14">
        <f t="shared" si="8"/>
        <v>0</v>
      </c>
      <c r="AX14" s="243">
        <f t="shared" si="9"/>
        <v>0</v>
      </c>
      <c r="AZ14">
        <f t="shared" si="10"/>
        <v>0</v>
      </c>
    </row>
    <row r="15" spans="1:55" x14ac:dyDescent="0.35">
      <c r="A15" s="291" t="s">
        <v>0</v>
      </c>
      <c r="B15" s="291" t="s">
        <v>0</v>
      </c>
      <c r="C15" s="293">
        <v>2685</v>
      </c>
      <c r="D15" s="2">
        <v>1532</v>
      </c>
      <c r="E15" s="2">
        <v>1532</v>
      </c>
      <c r="F15" s="2">
        <v>1532</v>
      </c>
      <c r="G15" s="2">
        <v>1532</v>
      </c>
      <c r="H15" s="2">
        <v>1532</v>
      </c>
      <c r="I15" s="2">
        <v>1532</v>
      </c>
      <c r="J15" s="2">
        <v>1532</v>
      </c>
      <c r="K15" s="2">
        <v>1532</v>
      </c>
      <c r="L15" s="2">
        <v>1532</v>
      </c>
      <c r="M15" s="2">
        <v>1532</v>
      </c>
      <c r="Y15" t="str">
        <f t="shared" ref="Y15" si="15">IF(EXACT(A14,UPPER(A14)),"Elected","Excluded")</f>
        <v>Elected</v>
      </c>
      <c r="AM15" s="238">
        <f t="shared" si="1"/>
        <v>0</v>
      </c>
      <c r="AN15" t="s">
        <v>2660</v>
      </c>
      <c r="AO15" t="s">
        <v>2594</v>
      </c>
      <c r="AP15" s="242">
        <f t="shared" si="2"/>
        <v>0</v>
      </c>
      <c r="AQ15" s="238">
        <f t="shared" si="3"/>
        <v>0</v>
      </c>
      <c r="AR15" s="243">
        <f t="shared" si="0"/>
        <v>0</v>
      </c>
      <c r="AS15">
        <f t="shared" si="4"/>
        <v>0</v>
      </c>
      <c r="AT15" s="244">
        <f t="shared" si="5"/>
        <v>0</v>
      </c>
      <c r="AU15" s="245">
        <f t="shared" si="6"/>
        <v>0</v>
      </c>
      <c r="AV15" s="243">
        <f t="shared" si="7"/>
        <v>0</v>
      </c>
      <c r="AW15">
        <f t="shared" si="8"/>
        <v>0</v>
      </c>
      <c r="AX15" s="243">
        <f t="shared" si="9"/>
        <v>0</v>
      </c>
      <c r="AZ15">
        <f t="shared" si="10"/>
        <v>0</v>
      </c>
    </row>
    <row r="16" spans="1:55" x14ac:dyDescent="0.35">
      <c r="A16" s="291" t="s">
        <v>3318</v>
      </c>
      <c r="B16" s="291" t="s">
        <v>33</v>
      </c>
      <c r="C16" s="293">
        <v>19</v>
      </c>
      <c r="D16" s="1">
        <v>13</v>
      </c>
      <c r="E16" s="1">
        <v>-32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X16" t="str">
        <f t="shared" ref="X16" si="16">LEFT(MID(A16,FIND("(",A16)+1,LEN(A16)),FIND(")",MID(A16,FIND("(",A16)+1,LEN(A16)))-1)</f>
        <v>NON-P</v>
      </c>
      <c r="Z16" t="str">
        <f t="shared" ref="Z16" si="17">Y17</f>
        <v>Excluded</v>
      </c>
      <c r="AM16" s="238">
        <f t="shared" si="1"/>
        <v>4880</v>
      </c>
      <c r="AN16" t="s">
        <v>3111</v>
      </c>
      <c r="AO16" t="s">
        <v>2576</v>
      </c>
      <c r="AP16" s="242">
        <f t="shared" si="2"/>
        <v>7</v>
      </c>
      <c r="AQ16" s="238">
        <f t="shared" si="3"/>
        <v>1</v>
      </c>
      <c r="AR16" s="243">
        <f t="shared" si="0"/>
        <v>0.14285714285714285</v>
      </c>
      <c r="AS16">
        <f t="shared" si="4"/>
        <v>1</v>
      </c>
      <c r="AT16" s="244">
        <f t="shared" si="5"/>
        <v>0.14285714285714285</v>
      </c>
      <c r="AU16" s="245">
        <f t="shared" si="6"/>
        <v>6</v>
      </c>
      <c r="AV16" s="243">
        <f t="shared" si="7"/>
        <v>0.8571428571428571</v>
      </c>
      <c r="AW16">
        <f t="shared" si="8"/>
        <v>1</v>
      </c>
      <c r="AX16" s="243">
        <f t="shared" si="9"/>
        <v>0.14285714285714285</v>
      </c>
      <c r="AZ16">
        <f t="shared" si="10"/>
        <v>2</v>
      </c>
    </row>
    <row r="17" spans="1:52" x14ac:dyDescent="0.35">
      <c r="A17" s="291" t="s">
        <v>0</v>
      </c>
      <c r="B17" s="291" t="s">
        <v>0</v>
      </c>
      <c r="C17" s="293">
        <v>19</v>
      </c>
      <c r="D17" s="2">
        <v>32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Y17" t="str">
        <f t="shared" ref="Y17" si="18">IF(EXACT(A16,UPPER(A16)),"Elected","Excluded")</f>
        <v>Excluded</v>
      </c>
      <c r="AM17" s="238">
        <f t="shared" si="1"/>
        <v>0</v>
      </c>
      <c r="AO17" t="s">
        <v>2590</v>
      </c>
      <c r="AP17" s="242">
        <f t="shared" si="2"/>
        <v>0</v>
      </c>
      <c r="AQ17" s="238">
        <f t="shared" si="3"/>
        <v>0</v>
      </c>
      <c r="AR17" s="243">
        <f t="shared" si="0"/>
        <v>0</v>
      </c>
      <c r="AS17">
        <f t="shared" si="4"/>
        <v>0</v>
      </c>
      <c r="AT17" s="244">
        <f t="shared" si="5"/>
        <v>0</v>
      </c>
      <c r="AU17" s="245">
        <f t="shared" si="6"/>
        <v>0</v>
      </c>
      <c r="AV17" s="243">
        <f t="shared" si="7"/>
        <v>0</v>
      </c>
      <c r="AW17">
        <f t="shared" si="8"/>
        <v>0</v>
      </c>
      <c r="AX17" s="243">
        <f t="shared" si="9"/>
        <v>0</v>
      </c>
      <c r="AZ17">
        <f t="shared" si="10"/>
        <v>0</v>
      </c>
    </row>
    <row r="18" spans="1:52" x14ac:dyDescent="0.35">
      <c r="A18" s="291" t="s">
        <v>3311</v>
      </c>
      <c r="B18" s="291" t="s">
        <v>31</v>
      </c>
      <c r="C18" s="293">
        <v>164</v>
      </c>
      <c r="D18" s="1">
        <v>16</v>
      </c>
      <c r="E18" s="1">
        <v>1</v>
      </c>
      <c r="F18" s="1">
        <v>-181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X18" t="str">
        <f t="shared" ref="X18" si="19">LEFT(MID(A18,FIND("(",A18)+1,LEN(A18)),FIND(")",MID(A18,FIND("(",A18)+1,LEN(A18)))-1)</f>
        <v>GRN</v>
      </c>
      <c r="Z18" t="str">
        <f>Y19</f>
        <v>Excluded</v>
      </c>
      <c r="AM18" s="238">
        <f t="shared" si="1"/>
        <v>0</v>
      </c>
      <c r="AN18" t="s">
        <v>2671</v>
      </c>
      <c r="AO18" t="s">
        <v>2582</v>
      </c>
      <c r="AP18" s="242">
        <f t="shared" si="2"/>
        <v>0</v>
      </c>
      <c r="AQ18" s="238">
        <f t="shared" si="3"/>
        <v>0</v>
      </c>
      <c r="AR18" s="243">
        <f t="shared" si="0"/>
        <v>0</v>
      </c>
      <c r="AS18">
        <f t="shared" si="4"/>
        <v>0</v>
      </c>
      <c r="AT18" s="244">
        <f t="shared" si="5"/>
        <v>0</v>
      </c>
      <c r="AU18" s="245">
        <f t="shared" si="6"/>
        <v>0</v>
      </c>
      <c r="AV18" s="243">
        <f t="shared" si="7"/>
        <v>0</v>
      </c>
      <c r="AW18">
        <f t="shared" si="8"/>
        <v>0</v>
      </c>
      <c r="AX18" s="243">
        <f t="shared" si="9"/>
        <v>0</v>
      </c>
      <c r="AZ18">
        <f t="shared" si="10"/>
        <v>0</v>
      </c>
    </row>
    <row r="19" spans="1:52" x14ac:dyDescent="0.35">
      <c r="A19" s="291" t="s">
        <v>0</v>
      </c>
      <c r="B19" s="291" t="s">
        <v>0</v>
      </c>
      <c r="C19" s="293">
        <v>164</v>
      </c>
      <c r="D19" s="2">
        <v>180</v>
      </c>
      <c r="E19" s="2">
        <v>181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Y19" t="str">
        <f t="shared" ref="Y19" si="20">IF(EXACT(A18,UPPER(A18)),"Elected","Excluded")</f>
        <v>Excluded</v>
      </c>
      <c r="AM19" s="238">
        <f t="shared" si="1"/>
        <v>297</v>
      </c>
      <c r="AN19" t="s">
        <v>2665</v>
      </c>
      <c r="AO19" t="s">
        <v>2598</v>
      </c>
      <c r="AP19" s="242">
        <f t="shared" si="2"/>
        <v>1</v>
      </c>
      <c r="AQ19" s="238">
        <f t="shared" si="3"/>
        <v>0</v>
      </c>
      <c r="AR19" s="243">
        <f t="shared" si="0"/>
        <v>0</v>
      </c>
      <c r="AS19">
        <f t="shared" si="4"/>
        <v>0</v>
      </c>
      <c r="AT19" s="244">
        <f t="shared" si="5"/>
        <v>0</v>
      </c>
      <c r="AU19" s="245">
        <f t="shared" si="6"/>
        <v>1</v>
      </c>
      <c r="AV19" s="243">
        <f t="shared" si="7"/>
        <v>1</v>
      </c>
      <c r="AW19">
        <f t="shared" si="8"/>
        <v>0</v>
      </c>
      <c r="AX19" s="243">
        <f t="shared" si="9"/>
        <v>0</v>
      </c>
      <c r="AZ19">
        <f t="shared" si="10"/>
        <v>0</v>
      </c>
    </row>
    <row r="20" spans="1:52" x14ac:dyDescent="0.35">
      <c r="A20" s="291" t="s">
        <v>1704</v>
      </c>
      <c r="B20" s="291" t="s">
        <v>31</v>
      </c>
      <c r="C20" s="293">
        <v>1244</v>
      </c>
      <c r="D20" s="1">
        <v>55</v>
      </c>
      <c r="E20" s="1">
        <v>4</v>
      </c>
      <c r="F20" s="1">
        <v>31</v>
      </c>
      <c r="G20" s="1">
        <v>21</v>
      </c>
      <c r="H20" s="1">
        <v>2</v>
      </c>
      <c r="I20" s="1">
        <v>33</v>
      </c>
      <c r="J20" s="1">
        <v>4</v>
      </c>
      <c r="K20" s="1">
        <v>38</v>
      </c>
      <c r="L20" s="1">
        <v>178</v>
      </c>
      <c r="M20" s="1">
        <v>0</v>
      </c>
      <c r="X20" t="str">
        <f t="shared" ref="X20" si="21">LEFT(MID(A20,FIND("(",A20)+1,LEN(A20)),FIND(")",MID(A20,FIND("(",A20)+1,LEN(A20)))-1)</f>
        <v>FG</v>
      </c>
      <c r="Z20" t="str">
        <f t="shared" ref="Z20" si="22">Y21</f>
        <v>Elected</v>
      </c>
      <c r="AM20" s="238">
        <f t="shared" si="1"/>
        <v>556</v>
      </c>
      <c r="AN20" t="s">
        <v>2666</v>
      </c>
      <c r="AO20" t="s">
        <v>2584</v>
      </c>
      <c r="AP20" s="242">
        <f t="shared" si="2"/>
        <v>2</v>
      </c>
      <c r="AQ20" s="238">
        <f t="shared" si="3"/>
        <v>2</v>
      </c>
      <c r="AR20" s="243">
        <f t="shared" si="0"/>
        <v>1</v>
      </c>
      <c r="AS20">
        <f t="shared" si="4"/>
        <v>0</v>
      </c>
      <c r="AT20" s="244">
        <f t="shared" si="5"/>
        <v>0</v>
      </c>
      <c r="AU20" s="245">
        <f t="shared" si="6"/>
        <v>0</v>
      </c>
      <c r="AV20" s="243">
        <f t="shared" si="7"/>
        <v>0</v>
      </c>
      <c r="AW20">
        <f t="shared" si="8"/>
        <v>0</v>
      </c>
      <c r="AX20" s="243">
        <f t="shared" si="9"/>
        <v>0</v>
      </c>
      <c r="AZ20">
        <f t="shared" si="10"/>
        <v>0</v>
      </c>
    </row>
    <row r="21" spans="1:52" x14ac:dyDescent="0.35">
      <c r="A21" s="291" t="s">
        <v>0</v>
      </c>
      <c r="B21" s="291" t="s">
        <v>0</v>
      </c>
      <c r="C21" s="293">
        <v>1244</v>
      </c>
      <c r="D21" s="2">
        <v>1299</v>
      </c>
      <c r="E21" s="2">
        <v>1303</v>
      </c>
      <c r="F21" s="2">
        <v>1334</v>
      </c>
      <c r="G21" s="2">
        <v>1355</v>
      </c>
      <c r="H21" s="2">
        <v>1357</v>
      </c>
      <c r="I21" s="2">
        <v>1390</v>
      </c>
      <c r="J21" s="2">
        <v>1394</v>
      </c>
      <c r="K21" s="2">
        <v>1432</v>
      </c>
      <c r="L21" s="2">
        <v>1610</v>
      </c>
      <c r="M21" s="2">
        <v>1610</v>
      </c>
      <c r="Y21" t="str">
        <f t="shared" ref="Y21" si="23">IF(EXACT(A20,UPPER(A20)),"Elected","Excluded")</f>
        <v>Elected</v>
      </c>
      <c r="AM21" s="238">
        <f t="shared" si="1"/>
        <v>0</v>
      </c>
      <c r="AN21" t="s">
        <v>2667</v>
      </c>
      <c r="AO21" t="s">
        <v>2577</v>
      </c>
      <c r="AP21" s="242">
        <f t="shared" si="2"/>
        <v>0</v>
      </c>
      <c r="AQ21" s="238">
        <f t="shared" si="3"/>
        <v>0</v>
      </c>
      <c r="AR21" s="243">
        <f t="shared" si="0"/>
        <v>0</v>
      </c>
      <c r="AS21">
        <f t="shared" si="4"/>
        <v>0</v>
      </c>
      <c r="AT21" s="244">
        <f t="shared" si="5"/>
        <v>0</v>
      </c>
      <c r="AU21" s="245">
        <f t="shared" si="6"/>
        <v>0</v>
      </c>
      <c r="AV21" s="243">
        <f t="shared" si="7"/>
        <v>0</v>
      </c>
      <c r="AW21">
        <f t="shared" si="8"/>
        <v>0</v>
      </c>
      <c r="AX21" s="243">
        <f t="shared" si="9"/>
        <v>0</v>
      </c>
      <c r="AZ21">
        <f t="shared" si="10"/>
        <v>0</v>
      </c>
    </row>
    <row r="22" spans="1:52" x14ac:dyDescent="0.35">
      <c r="A22" s="291" t="s">
        <v>1705</v>
      </c>
      <c r="B22" s="291" t="s">
        <v>33</v>
      </c>
      <c r="C22" s="293">
        <v>567</v>
      </c>
      <c r="D22" s="1">
        <v>17</v>
      </c>
      <c r="E22" s="1">
        <v>3</v>
      </c>
      <c r="F22" s="1">
        <v>16</v>
      </c>
      <c r="G22" s="1">
        <v>4</v>
      </c>
      <c r="H22" s="1">
        <v>6</v>
      </c>
      <c r="I22" s="1">
        <v>16</v>
      </c>
      <c r="J22" s="1">
        <v>0</v>
      </c>
      <c r="K22" s="1">
        <v>23</v>
      </c>
      <c r="L22" s="1">
        <v>-652</v>
      </c>
      <c r="M22" s="1">
        <v>0</v>
      </c>
      <c r="X22" t="str">
        <f t="shared" ref="X22" si="24">LEFT(MID(A22,FIND("(",A22)+1,LEN(A22)),FIND(")",MID(A22,FIND("(",A22)+1,LEN(A22)))-1)</f>
        <v>FF</v>
      </c>
      <c r="Z22" t="str">
        <f t="shared" ref="Z22" si="25">Y23</f>
        <v>Excluded</v>
      </c>
      <c r="AM22" s="238">
        <f t="shared" si="1"/>
        <v>0</v>
      </c>
      <c r="AN22" t="s">
        <v>2670</v>
      </c>
      <c r="AO22" t="s">
        <v>2578</v>
      </c>
      <c r="AP22" s="242">
        <f t="shared" si="2"/>
        <v>0</v>
      </c>
      <c r="AQ22" s="238">
        <f t="shared" si="3"/>
        <v>0</v>
      </c>
      <c r="AR22" s="243">
        <f t="shared" si="0"/>
        <v>0</v>
      </c>
      <c r="AS22">
        <f t="shared" si="4"/>
        <v>0</v>
      </c>
      <c r="AT22" s="244">
        <f t="shared" si="5"/>
        <v>0</v>
      </c>
      <c r="AU22" s="245">
        <f t="shared" si="6"/>
        <v>0</v>
      </c>
      <c r="AV22" s="243">
        <f t="shared" si="7"/>
        <v>0</v>
      </c>
      <c r="AW22">
        <f t="shared" si="8"/>
        <v>0</v>
      </c>
      <c r="AX22" s="243">
        <f t="shared" si="9"/>
        <v>0</v>
      </c>
      <c r="AZ22">
        <f t="shared" si="10"/>
        <v>0</v>
      </c>
    </row>
    <row r="23" spans="1:52" x14ac:dyDescent="0.35">
      <c r="A23" s="291" t="s">
        <v>0</v>
      </c>
      <c r="B23" s="291" t="s">
        <v>0</v>
      </c>
      <c r="C23" s="293">
        <v>567</v>
      </c>
      <c r="D23" s="2">
        <v>584</v>
      </c>
      <c r="E23" s="2">
        <v>587</v>
      </c>
      <c r="F23" s="2">
        <v>603</v>
      </c>
      <c r="G23" s="2">
        <v>607</v>
      </c>
      <c r="H23" s="2">
        <v>613</v>
      </c>
      <c r="I23" s="2">
        <v>629</v>
      </c>
      <c r="J23" s="2">
        <v>629</v>
      </c>
      <c r="K23" s="2">
        <v>652</v>
      </c>
      <c r="L23" s="2">
        <v>0</v>
      </c>
      <c r="M23" s="2">
        <v>0</v>
      </c>
      <c r="Y23" t="str">
        <f t="shared" ref="Y23" si="26">IF(EXACT(A22,UPPER(A22)),"Elected","Excluded")</f>
        <v>Excluded</v>
      </c>
      <c r="AM23" s="238">
        <f t="shared" si="1"/>
        <v>0</v>
      </c>
      <c r="AO23" t="s">
        <v>2581</v>
      </c>
      <c r="AP23" s="242">
        <f t="shared" si="2"/>
        <v>0</v>
      </c>
      <c r="AQ23" s="238">
        <f t="shared" si="3"/>
        <v>0</v>
      </c>
      <c r="AR23" s="243">
        <f t="shared" si="0"/>
        <v>0</v>
      </c>
      <c r="AS23">
        <f t="shared" si="4"/>
        <v>0</v>
      </c>
      <c r="AT23" s="244">
        <f t="shared" si="5"/>
        <v>0</v>
      </c>
      <c r="AU23" s="245">
        <f t="shared" si="6"/>
        <v>0</v>
      </c>
      <c r="AV23" s="243">
        <f t="shared" si="7"/>
        <v>0</v>
      </c>
      <c r="AW23">
        <f t="shared" si="8"/>
        <v>0</v>
      </c>
      <c r="AX23" s="243">
        <f t="shared" si="9"/>
        <v>0</v>
      </c>
      <c r="AZ23">
        <f t="shared" si="10"/>
        <v>0</v>
      </c>
    </row>
    <row r="24" spans="1:52" x14ac:dyDescent="0.35">
      <c r="A24" s="291" t="s">
        <v>1706</v>
      </c>
      <c r="B24" s="291" t="s">
        <v>31</v>
      </c>
      <c r="C24" s="293">
        <v>539</v>
      </c>
      <c r="D24" s="1">
        <v>96</v>
      </c>
      <c r="E24" s="1">
        <v>8</v>
      </c>
      <c r="F24" s="1">
        <v>4</v>
      </c>
      <c r="G24" s="1">
        <v>7</v>
      </c>
      <c r="H24" s="1">
        <v>10</v>
      </c>
      <c r="I24" s="1">
        <v>21</v>
      </c>
      <c r="J24" s="1">
        <v>1</v>
      </c>
      <c r="K24" s="1">
        <v>286</v>
      </c>
      <c r="L24" s="1">
        <v>29</v>
      </c>
      <c r="M24" s="1">
        <v>241</v>
      </c>
      <c r="X24" t="str">
        <f t="shared" ref="X24" si="27">LEFT(MID(A24,FIND("(",A24)+1,LEN(A24)),FIND(")",MID(A24,FIND("(",A24)+1,LEN(A24)))-1)</f>
        <v>SF</v>
      </c>
      <c r="Z24" t="str">
        <f t="shared" ref="Z24" si="28">Y25</f>
        <v>Elected</v>
      </c>
      <c r="AM24" s="238">
        <f t="shared" si="1"/>
        <v>0</v>
      </c>
      <c r="AN24" t="s">
        <v>3077</v>
      </c>
      <c r="AO24" t="s">
        <v>2579</v>
      </c>
      <c r="AP24" s="242">
        <f t="shared" si="2"/>
        <v>0</v>
      </c>
      <c r="AQ24" s="238">
        <f t="shared" si="3"/>
        <v>0</v>
      </c>
      <c r="AR24" s="243">
        <f t="shared" si="0"/>
        <v>0</v>
      </c>
      <c r="AS24">
        <f t="shared" si="4"/>
        <v>0</v>
      </c>
      <c r="AT24" s="244">
        <f t="shared" si="5"/>
        <v>0</v>
      </c>
      <c r="AU24" s="245">
        <f t="shared" si="6"/>
        <v>0</v>
      </c>
      <c r="AV24" s="243">
        <f t="shared" si="7"/>
        <v>0</v>
      </c>
      <c r="AW24">
        <f t="shared" si="8"/>
        <v>0</v>
      </c>
      <c r="AX24" s="243">
        <f t="shared" si="9"/>
        <v>0</v>
      </c>
      <c r="AZ24">
        <f t="shared" si="10"/>
        <v>0</v>
      </c>
    </row>
    <row r="25" spans="1:52" x14ac:dyDescent="0.35">
      <c r="A25" s="291" t="s">
        <v>0</v>
      </c>
      <c r="B25" s="291" t="s">
        <v>0</v>
      </c>
      <c r="C25" s="293">
        <v>539</v>
      </c>
      <c r="D25" s="2">
        <v>635</v>
      </c>
      <c r="E25" s="2">
        <v>643</v>
      </c>
      <c r="F25" s="2">
        <v>647</v>
      </c>
      <c r="G25" s="2">
        <v>654</v>
      </c>
      <c r="H25" s="2">
        <v>664</v>
      </c>
      <c r="I25" s="2">
        <v>685</v>
      </c>
      <c r="J25" s="2">
        <v>686</v>
      </c>
      <c r="K25" s="2">
        <v>972</v>
      </c>
      <c r="L25" s="2">
        <v>1001</v>
      </c>
      <c r="M25" s="2">
        <v>1242</v>
      </c>
      <c r="Y25" t="str">
        <f t="shared" ref="Y25" si="29">IF(EXACT(A24,UPPER(A24)),"Elected","Excluded")</f>
        <v>Elected</v>
      </c>
      <c r="AM25" s="238">
        <f t="shared" si="1"/>
        <v>0</v>
      </c>
      <c r="AN25" t="s">
        <v>2690</v>
      </c>
      <c r="AO25" t="s">
        <v>2585</v>
      </c>
      <c r="AP25" s="242">
        <f t="shared" si="2"/>
        <v>0</v>
      </c>
      <c r="AQ25" s="238">
        <f t="shared" si="3"/>
        <v>0</v>
      </c>
      <c r="AR25" s="243">
        <f t="shared" si="0"/>
        <v>0</v>
      </c>
      <c r="AS25">
        <f t="shared" si="4"/>
        <v>0</v>
      </c>
      <c r="AT25" s="244">
        <f t="shared" si="5"/>
        <v>0</v>
      </c>
      <c r="AU25" s="245">
        <f t="shared" si="6"/>
        <v>0</v>
      </c>
      <c r="AV25" s="243">
        <f t="shared" si="7"/>
        <v>0</v>
      </c>
      <c r="AW25">
        <f t="shared" si="8"/>
        <v>0</v>
      </c>
      <c r="AX25" s="243">
        <f t="shared" si="9"/>
        <v>0</v>
      </c>
      <c r="AZ25">
        <f t="shared" si="10"/>
        <v>0</v>
      </c>
    </row>
    <row r="26" spans="1:52" x14ac:dyDescent="0.35">
      <c r="A26" s="291" t="s">
        <v>623</v>
      </c>
      <c r="B26" s="291" t="s">
        <v>31</v>
      </c>
      <c r="C26" s="293">
        <v>247</v>
      </c>
      <c r="D26" s="1">
        <v>38</v>
      </c>
      <c r="E26" s="1">
        <v>5</v>
      </c>
      <c r="F26" s="1">
        <v>5</v>
      </c>
      <c r="G26" s="1">
        <v>3</v>
      </c>
      <c r="H26" s="1">
        <v>-298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X26" t="str">
        <f t="shared" ref="X26" si="30">LEFT(MID(A26,FIND("(",A26)+1,LEN(A26)),FIND(")",MID(A26,FIND("(",A26)+1,LEN(A26)))-1)</f>
        <v>TNP</v>
      </c>
      <c r="Z26" t="str">
        <f t="shared" ref="Z26" si="31">Y27</f>
        <v>Excluded</v>
      </c>
      <c r="AM26" s="238">
        <f t="shared" si="1"/>
        <v>0</v>
      </c>
      <c r="AO26" t="s">
        <v>2591</v>
      </c>
      <c r="AP26" s="242">
        <f t="shared" si="2"/>
        <v>0</v>
      </c>
      <c r="AQ26" s="238">
        <f t="shared" si="3"/>
        <v>0</v>
      </c>
      <c r="AR26" s="243">
        <f t="shared" si="0"/>
        <v>0</v>
      </c>
      <c r="AS26">
        <f t="shared" si="4"/>
        <v>0</v>
      </c>
      <c r="AT26" s="244">
        <f t="shared" si="5"/>
        <v>0</v>
      </c>
      <c r="AU26" s="245">
        <f t="shared" si="6"/>
        <v>0</v>
      </c>
      <c r="AV26" s="243">
        <f t="shared" si="7"/>
        <v>0</v>
      </c>
      <c r="AW26">
        <f t="shared" si="8"/>
        <v>0</v>
      </c>
      <c r="AX26" s="243">
        <f t="shared" si="9"/>
        <v>0</v>
      </c>
      <c r="AZ26">
        <f t="shared" si="10"/>
        <v>0</v>
      </c>
    </row>
    <row r="27" spans="1:52" x14ac:dyDescent="0.35">
      <c r="A27" s="291" t="s">
        <v>0</v>
      </c>
      <c r="B27" s="291" t="s">
        <v>0</v>
      </c>
      <c r="C27" s="293">
        <v>247</v>
      </c>
      <c r="D27" s="2">
        <v>285</v>
      </c>
      <c r="E27" s="2">
        <v>290</v>
      </c>
      <c r="F27" s="2">
        <v>295</v>
      </c>
      <c r="G27" s="2">
        <v>298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Y27" t="str">
        <f t="shared" ref="Y27" si="32">IF(EXACT(A26,UPPER(A26)),"Elected","Excluded")</f>
        <v>Excluded</v>
      </c>
      <c r="AM27" s="238">
        <f t="shared" si="1"/>
        <v>0</v>
      </c>
      <c r="AN27" t="s">
        <v>2664</v>
      </c>
      <c r="AO27" t="s">
        <v>2586</v>
      </c>
      <c r="AP27" s="242">
        <f t="shared" si="2"/>
        <v>0</v>
      </c>
      <c r="AQ27" s="238">
        <f t="shared" si="3"/>
        <v>0</v>
      </c>
      <c r="AR27" s="243">
        <f t="shared" si="0"/>
        <v>0</v>
      </c>
      <c r="AS27">
        <f t="shared" si="4"/>
        <v>0</v>
      </c>
      <c r="AT27" s="244">
        <f t="shared" si="5"/>
        <v>0</v>
      </c>
      <c r="AU27" s="245">
        <f t="shared" si="6"/>
        <v>0</v>
      </c>
      <c r="AV27" s="243">
        <f t="shared" si="7"/>
        <v>0</v>
      </c>
      <c r="AW27">
        <f t="shared" si="8"/>
        <v>0</v>
      </c>
      <c r="AX27" s="243">
        <f t="shared" si="9"/>
        <v>0</v>
      </c>
      <c r="AZ27">
        <f t="shared" si="10"/>
        <v>0</v>
      </c>
    </row>
    <row r="28" spans="1:52" x14ac:dyDescent="0.35">
      <c r="A28" s="291" t="s">
        <v>3319</v>
      </c>
      <c r="B28" s="291" t="s">
        <v>33</v>
      </c>
      <c r="C28" s="293">
        <v>172</v>
      </c>
      <c r="D28" s="1">
        <v>46</v>
      </c>
      <c r="E28" s="1">
        <v>12</v>
      </c>
      <c r="F28" s="1">
        <v>17</v>
      </c>
      <c r="G28" s="1">
        <v>-247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X28" t="str">
        <f t="shared" ref="X28" si="33">LEFT(MID(A28,FIND("(",A28)+1,LEN(A28)),FIND(")",MID(A28,FIND("(",A28)+1,LEN(A28)))-1)</f>
        <v>NON-P</v>
      </c>
      <c r="Z28" t="str">
        <f t="shared" ref="Z28" si="34">Y29</f>
        <v>Excluded</v>
      </c>
      <c r="AM28" s="238">
        <f t="shared" si="1"/>
        <v>0</v>
      </c>
      <c r="AN28" t="s">
        <v>2669</v>
      </c>
      <c r="AO28" t="s">
        <v>2587</v>
      </c>
      <c r="AP28" s="242">
        <f>AQ28+AU28</f>
        <v>0</v>
      </c>
      <c r="AQ28" s="238">
        <f t="shared" si="3"/>
        <v>0</v>
      </c>
      <c r="AR28" s="243">
        <f t="shared" si="0"/>
        <v>0</v>
      </c>
      <c r="AS28">
        <f t="shared" si="4"/>
        <v>0</v>
      </c>
      <c r="AT28" s="244">
        <f t="shared" si="5"/>
        <v>0</v>
      </c>
      <c r="AU28" s="245">
        <f t="shared" si="6"/>
        <v>0</v>
      </c>
      <c r="AV28" s="243">
        <f t="shared" si="7"/>
        <v>0</v>
      </c>
      <c r="AW28">
        <f t="shared" si="8"/>
        <v>0</v>
      </c>
      <c r="AX28" s="243">
        <f t="shared" si="9"/>
        <v>0</v>
      </c>
      <c r="AZ28">
        <f t="shared" si="10"/>
        <v>0</v>
      </c>
    </row>
    <row r="29" spans="1:52" x14ac:dyDescent="0.35">
      <c r="A29" s="291" t="s">
        <v>0</v>
      </c>
      <c r="B29" s="291" t="s">
        <v>0</v>
      </c>
      <c r="C29" s="293">
        <v>172</v>
      </c>
      <c r="D29" s="2">
        <v>218</v>
      </c>
      <c r="E29" s="2">
        <v>230</v>
      </c>
      <c r="F29" s="2">
        <v>247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Y29" t="str">
        <f t="shared" ref="Y29" si="35">IF(EXACT(A28,UPPER(A28)),"Elected","Excluded")</f>
        <v>Excluded</v>
      </c>
      <c r="AM29" s="238">
        <f t="shared" si="1"/>
        <v>178</v>
      </c>
      <c r="AN29" t="s">
        <v>2931</v>
      </c>
      <c r="AO29" t="s">
        <v>2580</v>
      </c>
      <c r="AP29" s="242">
        <f t="shared" ref="AP29:AP34" si="36">AQ29+AU29</f>
        <v>1</v>
      </c>
      <c r="AQ29" s="238">
        <f t="shared" si="3"/>
        <v>0</v>
      </c>
      <c r="AR29" s="243">
        <f t="shared" si="0"/>
        <v>0</v>
      </c>
      <c r="AS29">
        <f t="shared" si="4"/>
        <v>0</v>
      </c>
      <c r="AT29" s="244">
        <f t="shared" si="5"/>
        <v>0</v>
      </c>
      <c r="AU29" s="245">
        <f t="shared" si="6"/>
        <v>1</v>
      </c>
      <c r="AV29" s="243">
        <f t="shared" si="7"/>
        <v>1</v>
      </c>
      <c r="AW29">
        <f t="shared" si="8"/>
        <v>0</v>
      </c>
      <c r="AX29" s="243">
        <f t="shared" si="9"/>
        <v>0</v>
      </c>
      <c r="AZ29">
        <f t="shared" si="10"/>
        <v>0</v>
      </c>
    </row>
    <row r="30" spans="1:52" x14ac:dyDescent="0.35">
      <c r="A30" s="291" t="s">
        <v>1707</v>
      </c>
      <c r="B30" s="291" t="s">
        <v>33</v>
      </c>
      <c r="C30" s="293">
        <v>453</v>
      </c>
      <c r="D30" s="1">
        <v>141</v>
      </c>
      <c r="E30" s="1">
        <v>9</v>
      </c>
      <c r="F30" s="1">
        <v>43</v>
      </c>
      <c r="G30" s="1">
        <v>44</v>
      </c>
      <c r="H30" s="1">
        <v>20</v>
      </c>
      <c r="I30" s="1">
        <v>43</v>
      </c>
      <c r="J30" s="1">
        <v>2</v>
      </c>
      <c r="K30" s="1">
        <v>24</v>
      </c>
      <c r="L30" s="1">
        <v>29</v>
      </c>
      <c r="M30" s="1">
        <v>-808</v>
      </c>
      <c r="X30" t="str">
        <f t="shared" ref="X30" si="37">LEFT(MID(A30,FIND("(",A30)+1,LEN(A30)),FIND(")",MID(A30,FIND("(",A30)+1,LEN(A30)))-1)</f>
        <v>SD</v>
      </c>
      <c r="Z30" t="str">
        <f t="shared" ref="Z30" si="38">Y31</f>
        <v>Excluded</v>
      </c>
      <c r="AM30" s="238">
        <f t="shared" si="1"/>
        <v>0</v>
      </c>
      <c r="AO30" t="s">
        <v>2592</v>
      </c>
      <c r="AP30" s="242">
        <f t="shared" si="36"/>
        <v>0</v>
      </c>
      <c r="AQ30" s="238">
        <f t="shared" si="3"/>
        <v>0</v>
      </c>
      <c r="AR30" s="243">
        <f t="shared" si="0"/>
        <v>0</v>
      </c>
      <c r="AS30">
        <f t="shared" si="4"/>
        <v>0</v>
      </c>
      <c r="AT30" s="244">
        <f t="shared" si="5"/>
        <v>0</v>
      </c>
      <c r="AU30" s="245">
        <f t="shared" si="6"/>
        <v>0</v>
      </c>
      <c r="AV30" s="243">
        <f t="shared" si="7"/>
        <v>0</v>
      </c>
      <c r="AW30">
        <f t="shared" si="8"/>
        <v>0</v>
      </c>
      <c r="AX30" s="243">
        <f t="shared" si="9"/>
        <v>0</v>
      </c>
      <c r="AZ30">
        <f t="shared" si="10"/>
        <v>0</v>
      </c>
    </row>
    <row r="31" spans="1:52" x14ac:dyDescent="0.35">
      <c r="A31" s="291" t="s">
        <v>0</v>
      </c>
      <c r="B31" s="291" t="s">
        <v>0</v>
      </c>
      <c r="C31" s="293">
        <v>453</v>
      </c>
      <c r="D31" s="2">
        <v>594</v>
      </c>
      <c r="E31" s="2">
        <v>603</v>
      </c>
      <c r="F31" s="2">
        <v>646</v>
      </c>
      <c r="G31" s="2">
        <v>690</v>
      </c>
      <c r="H31" s="2">
        <v>710</v>
      </c>
      <c r="I31" s="2">
        <v>753</v>
      </c>
      <c r="J31" s="2">
        <v>755</v>
      </c>
      <c r="K31" s="2">
        <v>779</v>
      </c>
      <c r="L31" s="2">
        <v>808</v>
      </c>
      <c r="M31" s="2">
        <v>0</v>
      </c>
      <c r="Y31" t="str">
        <f t="shared" ref="Y31" si="39">IF(EXACT(A30,UPPER(A30)),"Elected","Excluded")</f>
        <v>Excluded</v>
      </c>
      <c r="AM31" s="238">
        <f t="shared" si="1"/>
        <v>0</v>
      </c>
      <c r="AN31" t="s">
        <v>2809</v>
      </c>
      <c r="AO31" t="s">
        <v>2597</v>
      </c>
      <c r="AP31" s="242">
        <f t="shared" si="36"/>
        <v>0</v>
      </c>
      <c r="AQ31" s="238">
        <f t="shared" si="3"/>
        <v>0</v>
      </c>
      <c r="AR31" s="243">
        <f t="shared" si="0"/>
        <v>0</v>
      </c>
      <c r="AS31">
        <f t="shared" si="4"/>
        <v>0</v>
      </c>
      <c r="AT31" s="244">
        <f t="shared" si="5"/>
        <v>0</v>
      </c>
      <c r="AU31" s="245">
        <f t="shared" si="6"/>
        <v>0</v>
      </c>
      <c r="AV31" s="243">
        <f t="shared" si="7"/>
        <v>0</v>
      </c>
      <c r="AW31">
        <f t="shared" si="8"/>
        <v>0</v>
      </c>
      <c r="AX31" s="243">
        <f t="shared" si="9"/>
        <v>0</v>
      </c>
      <c r="AZ31">
        <f t="shared" si="10"/>
        <v>0</v>
      </c>
    </row>
    <row r="32" spans="1:52" x14ac:dyDescent="0.35">
      <c r="A32" s="291" t="s">
        <v>3301</v>
      </c>
      <c r="B32" s="291" t="s">
        <v>33</v>
      </c>
      <c r="C32" s="293">
        <v>564</v>
      </c>
      <c r="D32" s="1">
        <v>57</v>
      </c>
      <c r="E32" s="1">
        <v>17</v>
      </c>
      <c r="F32" s="1">
        <v>11</v>
      </c>
      <c r="G32" s="1">
        <v>9</v>
      </c>
      <c r="H32" s="1">
        <v>99</v>
      </c>
      <c r="I32" s="1">
        <v>54</v>
      </c>
      <c r="J32" s="1">
        <v>2</v>
      </c>
      <c r="K32" s="1">
        <v>49</v>
      </c>
      <c r="L32" s="1">
        <v>71</v>
      </c>
      <c r="M32" s="1">
        <v>107</v>
      </c>
      <c r="X32" t="str">
        <f t="shared" ref="X32" si="40">LEFT(MID(A32,FIND("(",A32)+1,LEN(A32)),FIND(")",MID(A32,FIND("(",A32)+1,LEN(A32)))-1)</f>
        <v>ANT</v>
      </c>
      <c r="Z32" t="str">
        <f t="shared" ref="Z32" si="41">Y33</f>
        <v>Excluded</v>
      </c>
      <c r="AM32" s="238">
        <f t="shared" si="1"/>
        <v>80</v>
      </c>
      <c r="AN32" t="s">
        <v>2668</v>
      </c>
      <c r="AO32" t="s">
        <v>2588</v>
      </c>
      <c r="AP32" s="242">
        <f t="shared" si="36"/>
        <v>1</v>
      </c>
      <c r="AQ32" s="238">
        <f t="shared" si="3"/>
        <v>1</v>
      </c>
      <c r="AR32" s="243">
        <f t="shared" si="0"/>
        <v>1</v>
      </c>
      <c r="AS32">
        <f t="shared" si="4"/>
        <v>0</v>
      </c>
      <c r="AT32" s="244">
        <f t="shared" si="5"/>
        <v>0</v>
      </c>
      <c r="AU32" s="245">
        <f t="shared" si="6"/>
        <v>0</v>
      </c>
      <c r="AV32" s="243">
        <f t="shared" si="7"/>
        <v>0</v>
      </c>
      <c r="AW32">
        <f t="shared" si="8"/>
        <v>0</v>
      </c>
      <c r="AX32" s="243">
        <f t="shared" si="9"/>
        <v>0</v>
      </c>
      <c r="AZ32">
        <f t="shared" si="10"/>
        <v>0</v>
      </c>
    </row>
    <row r="33" spans="1:52" x14ac:dyDescent="0.35">
      <c r="A33" s="291" t="s">
        <v>0</v>
      </c>
      <c r="B33" s="291" t="s">
        <v>0</v>
      </c>
      <c r="C33" s="293">
        <v>564</v>
      </c>
      <c r="D33" s="2">
        <v>621</v>
      </c>
      <c r="E33" s="2">
        <v>638</v>
      </c>
      <c r="F33" s="2">
        <v>649</v>
      </c>
      <c r="G33" s="2">
        <v>658</v>
      </c>
      <c r="H33" s="2">
        <v>757</v>
      </c>
      <c r="I33" s="2">
        <v>811</v>
      </c>
      <c r="J33" s="2">
        <v>813</v>
      </c>
      <c r="K33" s="2">
        <v>862</v>
      </c>
      <c r="L33" s="2">
        <v>933</v>
      </c>
      <c r="M33" s="2">
        <v>1040</v>
      </c>
      <c r="Y33" t="str">
        <f t="shared" ref="Y33" si="42">IF(EXACT(A32,UPPER(A32)),"Elected","Excluded")</f>
        <v>Excluded</v>
      </c>
      <c r="AM33" s="238">
        <f t="shared" si="1"/>
        <v>0</v>
      </c>
      <c r="AN33" t="s">
        <v>2692</v>
      </c>
      <c r="AO33" t="s">
        <v>2589</v>
      </c>
      <c r="AP33" s="242">
        <f t="shared" si="36"/>
        <v>0</v>
      </c>
      <c r="AQ33" s="238">
        <f t="shared" si="3"/>
        <v>0</v>
      </c>
      <c r="AR33" s="243">
        <f t="shared" si="0"/>
        <v>0</v>
      </c>
      <c r="AS33">
        <f t="shared" si="4"/>
        <v>0</v>
      </c>
      <c r="AT33" s="244">
        <f t="shared" si="5"/>
        <v>0</v>
      </c>
      <c r="AU33" s="245">
        <f t="shared" si="6"/>
        <v>0</v>
      </c>
      <c r="AV33" s="243">
        <f t="shared" si="7"/>
        <v>0</v>
      </c>
      <c r="AW33">
        <f t="shared" si="8"/>
        <v>0</v>
      </c>
      <c r="AX33" s="243">
        <f t="shared" si="9"/>
        <v>0</v>
      </c>
      <c r="AZ33">
        <f t="shared" si="10"/>
        <v>0</v>
      </c>
    </row>
    <row r="34" spans="1:52" x14ac:dyDescent="0.35">
      <c r="A34" s="291" t="s">
        <v>3320</v>
      </c>
      <c r="B34" s="291" t="s">
        <v>31</v>
      </c>
      <c r="C34" s="293">
        <v>1514</v>
      </c>
      <c r="D34" s="1">
        <v>32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-14</v>
      </c>
      <c r="K34" s="1">
        <v>0</v>
      </c>
      <c r="L34" s="1">
        <v>0</v>
      </c>
      <c r="M34" s="1">
        <v>0</v>
      </c>
      <c r="X34" t="str">
        <f t="shared" ref="X34" si="43">LEFT(MID(A34,FIND("(",A34)+1,LEN(A34)),FIND(")",MID(A34,FIND("(",A34)+1,LEN(A34)))-1)</f>
        <v>NON-P</v>
      </c>
      <c r="Z34" t="str">
        <f t="shared" ref="Z34" si="44">Y35</f>
        <v>Elected</v>
      </c>
      <c r="AM34" s="238">
        <f t="shared" si="1"/>
        <v>21304</v>
      </c>
      <c r="AN34" t="s">
        <v>2672</v>
      </c>
      <c r="AO34" t="s">
        <v>2530</v>
      </c>
      <c r="AP34" s="242">
        <f t="shared" si="36"/>
        <v>21</v>
      </c>
      <c r="AQ34" s="238">
        <f t="shared" si="3"/>
        <v>7</v>
      </c>
      <c r="AR34" s="243">
        <f t="shared" si="0"/>
        <v>0.33333333333333331</v>
      </c>
      <c r="AS34">
        <f t="shared" si="4"/>
        <v>4</v>
      </c>
      <c r="AT34" s="244">
        <f t="shared" si="5"/>
        <v>0.19047619047619047</v>
      </c>
      <c r="AU34" s="245">
        <f t="shared" si="6"/>
        <v>14</v>
      </c>
      <c r="AV34" s="243">
        <f t="shared" si="7"/>
        <v>0.66666666666666663</v>
      </c>
      <c r="AW34">
        <f t="shared" si="8"/>
        <v>7</v>
      </c>
      <c r="AX34" s="243">
        <f t="shared" si="9"/>
        <v>0.33333333333333331</v>
      </c>
      <c r="AZ34">
        <f t="shared" si="10"/>
        <v>11</v>
      </c>
    </row>
    <row r="35" spans="1:52" x14ac:dyDescent="0.35">
      <c r="A35" s="291" t="s">
        <v>0</v>
      </c>
      <c r="B35" s="291" t="s">
        <v>0</v>
      </c>
      <c r="C35" s="293">
        <v>1514</v>
      </c>
      <c r="D35" s="2">
        <v>1546</v>
      </c>
      <c r="E35" s="2">
        <v>1546</v>
      </c>
      <c r="F35" s="2">
        <v>1546</v>
      </c>
      <c r="G35" s="2">
        <v>1546</v>
      </c>
      <c r="H35" s="2">
        <v>1546</v>
      </c>
      <c r="I35" s="2">
        <v>1546</v>
      </c>
      <c r="J35" s="2">
        <v>1532</v>
      </c>
      <c r="K35" s="2">
        <v>1532</v>
      </c>
      <c r="L35" s="2">
        <v>1532</v>
      </c>
      <c r="M35" s="2">
        <v>1532</v>
      </c>
      <c r="Y35" t="str">
        <f t="shared" ref="Y35" si="45">IF(EXACT(A34,UPPER(A34)),"Elected","Excluded")</f>
        <v>Elected</v>
      </c>
      <c r="AM35" s="238">
        <f>SUM(AM8:AM34)</f>
        <v>76170</v>
      </c>
      <c r="AN35" s="238"/>
      <c r="AP35" s="242">
        <f>SUM(AP8:AP34)</f>
        <v>92</v>
      </c>
      <c r="AQ35" s="238">
        <f>SUM(AQ8:AQ34)</f>
        <v>33</v>
      </c>
      <c r="AS35">
        <f>SUM(AS8:AS34)</f>
        <v>15</v>
      </c>
      <c r="AU35" s="245">
        <f>SUM(AU8:AU34)</f>
        <v>59</v>
      </c>
      <c r="AW35">
        <f>SUM(AW8:AW34)</f>
        <v>25</v>
      </c>
      <c r="AZ35">
        <f t="shared" si="10"/>
        <v>40</v>
      </c>
    </row>
    <row r="36" spans="1:52" ht="15" thickBot="1" x14ac:dyDescent="0.4">
      <c r="A36" s="291" t="s">
        <v>1708</v>
      </c>
      <c r="B36" s="291" t="s">
        <v>33</v>
      </c>
      <c r="C36" s="293">
        <v>1119</v>
      </c>
      <c r="D36" s="1">
        <v>272</v>
      </c>
      <c r="E36" s="1">
        <v>18</v>
      </c>
      <c r="F36" s="1">
        <v>19</v>
      </c>
      <c r="G36" s="1">
        <v>51</v>
      </c>
      <c r="H36" s="1">
        <v>4</v>
      </c>
      <c r="I36" s="1">
        <v>46</v>
      </c>
      <c r="J36" s="1">
        <v>2</v>
      </c>
      <c r="K36" s="1">
        <v>13</v>
      </c>
      <c r="L36" s="1">
        <v>0</v>
      </c>
      <c r="M36" s="1">
        <v>0</v>
      </c>
      <c r="X36" t="str">
        <f t="shared" ref="X36" si="46">LEFT(MID(A36,FIND("(",A36)+1,LEN(A36)),FIND(")",MID(A36,FIND("(",A36)+1,LEN(A36)))-1)</f>
        <v>FG</v>
      </c>
      <c r="Z36" t="str">
        <f t="shared" ref="Z36" si="47">Y37</f>
        <v>Elected</v>
      </c>
    </row>
    <row r="37" spans="1:52" x14ac:dyDescent="0.35">
      <c r="A37" s="291" t="s">
        <v>0</v>
      </c>
      <c r="B37" s="291" t="s">
        <v>0</v>
      </c>
      <c r="C37" s="293">
        <v>1119</v>
      </c>
      <c r="D37" s="2">
        <v>1391</v>
      </c>
      <c r="E37" s="2">
        <v>1409</v>
      </c>
      <c r="F37" s="2">
        <v>1428</v>
      </c>
      <c r="G37" s="2">
        <v>1479</v>
      </c>
      <c r="H37" s="2">
        <v>1483</v>
      </c>
      <c r="I37" s="2">
        <v>1529</v>
      </c>
      <c r="J37" s="2">
        <v>1531</v>
      </c>
      <c r="K37" s="2">
        <v>1544</v>
      </c>
      <c r="L37" s="2">
        <v>1544</v>
      </c>
      <c r="M37" s="2">
        <v>1544</v>
      </c>
      <c r="Y37" t="str">
        <f t="shared" ref="Y37" si="48">IF(EXACT(A36,UPPER(A36)),"Elected","Excluded")</f>
        <v>Elected</v>
      </c>
      <c r="AO37" s="246" t="s">
        <v>2673</v>
      </c>
      <c r="AP37" s="247"/>
      <c r="AQ37" s="248">
        <f>AQ35+AU35</f>
        <v>92</v>
      </c>
      <c r="AR37" s="247" t="s">
        <v>2674</v>
      </c>
      <c r="AS37" s="249"/>
      <c r="AT37" s="249"/>
      <c r="AU37" s="246" t="s">
        <v>2675</v>
      </c>
      <c r="AV37" s="247" t="s">
        <v>2676</v>
      </c>
      <c r="AW37" s="250">
        <f>AW35</f>
        <v>25</v>
      </c>
    </row>
    <row r="38" spans="1:52" ht="15" thickBot="1" x14ac:dyDescent="0.4">
      <c r="A38" s="291" t="s">
        <v>1709</v>
      </c>
      <c r="B38" s="291" t="s">
        <v>33</v>
      </c>
      <c r="C38" s="293">
        <v>773</v>
      </c>
      <c r="D38" s="1">
        <v>176</v>
      </c>
      <c r="E38" s="1">
        <v>6</v>
      </c>
      <c r="F38" s="1">
        <v>2</v>
      </c>
      <c r="G38" s="1">
        <v>18</v>
      </c>
      <c r="H38" s="1">
        <v>4</v>
      </c>
      <c r="I38" s="1">
        <v>38</v>
      </c>
      <c r="J38" s="1">
        <v>2</v>
      </c>
      <c r="K38" s="1">
        <v>17</v>
      </c>
      <c r="L38" s="1">
        <v>207</v>
      </c>
      <c r="M38" s="1">
        <v>152</v>
      </c>
      <c r="X38" t="str">
        <f t="shared" ref="X38" si="49">LEFT(MID(A38,FIND("(",A38)+1,LEN(A38)),FIND(")",MID(A38,FIND("(",A38)+1,LEN(A38)))-1)</f>
        <v>FF</v>
      </c>
      <c r="Z38" t="str">
        <f t="shared" ref="Z38" si="50">Y39</f>
        <v>Elected</v>
      </c>
      <c r="AO38" s="251" t="s">
        <v>2677</v>
      </c>
      <c r="AP38" s="252" t="e">
        <f>LEFT(MID(#REF!,FIND("(",#REF!)+1,LEN(#REF!)),FIND(")",MID(#REF!,FIND("(",#REF!)+1,LEN(#REF!)))-1)</f>
        <v>#REF!</v>
      </c>
      <c r="AQ38" s="252">
        <f>BW8</f>
        <v>0</v>
      </c>
      <c r="AR38" s="252" t="s">
        <v>2678</v>
      </c>
      <c r="AS38" s="253"/>
      <c r="AT38" s="253"/>
      <c r="AU38" s="254"/>
      <c r="AV38" s="241" t="s">
        <v>2679</v>
      </c>
      <c r="AW38" s="255">
        <f>AS35</f>
        <v>15</v>
      </c>
    </row>
    <row r="39" spans="1:52" ht="15" thickBot="1" x14ac:dyDescent="0.4">
      <c r="A39" s="291" t="s">
        <v>0</v>
      </c>
      <c r="B39" s="291" t="s">
        <v>0</v>
      </c>
      <c r="C39" s="293">
        <v>773</v>
      </c>
      <c r="D39" s="2">
        <v>949</v>
      </c>
      <c r="E39" s="2">
        <v>955</v>
      </c>
      <c r="F39" s="2">
        <v>957</v>
      </c>
      <c r="G39" s="2">
        <v>975</v>
      </c>
      <c r="H39" s="2">
        <v>979</v>
      </c>
      <c r="I39" s="2">
        <v>1017</v>
      </c>
      <c r="J39" s="2">
        <v>1019</v>
      </c>
      <c r="K39" s="2">
        <v>1036</v>
      </c>
      <c r="L39" s="2">
        <v>1243</v>
      </c>
      <c r="M39" s="2">
        <v>1395</v>
      </c>
      <c r="Y39" t="str">
        <f t="shared" ref="Y39" si="51">IF(EXACT(A38,UPPER(A38)),"Elected","Excluded")</f>
        <v>Elected</v>
      </c>
      <c r="AU39" s="251"/>
      <c r="AV39" s="252" t="s">
        <v>2680</v>
      </c>
      <c r="AW39" s="256">
        <f>SUM(AW37:AW38)</f>
        <v>40</v>
      </c>
    </row>
    <row r="40" spans="1:52" x14ac:dyDescent="0.35">
      <c r="A40" s="291" t="s">
        <v>1710</v>
      </c>
      <c r="B40" s="291" t="s">
        <v>31</v>
      </c>
      <c r="C40" s="293">
        <v>434</v>
      </c>
      <c r="D40" s="1">
        <v>24</v>
      </c>
      <c r="E40" s="1">
        <v>6</v>
      </c>
      <c r="F40" s="1">
        <v>6</v>
      </c>
      <c r="G40" s="1">
        <v>6</v>
      </c>
      <c r="H40" s="1">
        <v>10</v>
      </c>
      <c r="I40" s="1">
        <v>16</v>
      </c>
      <c r="J40" s="1">
        <v>1</v>
      </c>
      <c r="K40" s="1">
        <v>-503</v>
      </c>
      <c r="L40" s="1">
        <v>0</v>
      </c>
      <c r="M40" s="1">
        <v>0</v>
      </c>
      <c r="X40" t="str">
        <f t="shared" ref="X40" si="52">LEFT(MID(A40,FIND("(",A40)+1,LEN(A40)),FIND(")",MID(A40,FIND("(",A40)+1,LEN(A40)))-1)</f>
        <v>SF</v>
      </c>
      <c r="Z40" t="str">
        <f t="shared" ref="Z40" si="53">Y41</f>
        <v>Excluded</v>
      </c>
    </row>
    <row r="41" spans="1:52" x14ac:dyDescent="0.35">
      <c r="A41" s="291" t="s">
        <v>0</v>
      </c>
      <c r="B41" s="291" t="s">
        <v>0</v>
      </c>
      <c r="C41" s="293">
        <v>434</v>
      </c>
      <c r="D41" s="2">
        <v>458</v>
      </c>
      <c r="E41" s="2">
        <v>464</v>
      </c>
      <c r="F41" s="2">
        <v>470</v>
      </c>
      <c r="G41" s="2">
        <v>476</v>
      </c>
      <c r="H41" s="2">
        <v>486</v>
      </c>
      <c r="I41" s="2">
        <v>502</v>
      </c>
      <c r="J41" s="2">
        <v>503</v>
      </c>
      <c r="K41" s="2">
        <v>0</v>
      </c>
      <c r="L41" s="2">
        <v>0</v>
      </c>
      <c r="M41" s="2">
        <v>0</v>
      </c>
      <c r="Y41" t="str">
        <f t="shared" ref="Y41" si="54">IF(EXACT(A40,UPPER(A40)),"Elected","Excluded")</f>
        <v>Excluded</v>
      </c>
    </row>
    <row r="42" spans="1:52" x14ac:dyDescent="0.35">
      <c r="A42" s="291" t="s">
        <v>47</v>
      </c>
      <c r="B42" s="291" t="s">
        <v>0</v>
      </c>
      <c r="C42" s="292">
        <v>0</v>
      </c>
      <c r="D42" s="1">
        <f>(D10+D12+D14+D16+D18+D20+D22+D24+D26+D28+D30+D32+D34+D36+D38+D40)*(-1)</f>
        <v>0</v>
      </c>
      <c r="E42" s="1">
        <f t="shared" ref="E42:M42" si="55">(E10+E12+E14+E16+E18+E20+E22+E24+E26+E28+E30+E32+E34+E36+E38+E40)*(-1)</f>
        <v>18</v>
      </c>
      <c r="F42" s="1">
        <f t="shared" si="55"/>
        <v>25</v>
      </c>
      <c r="G42" s="1">
        <f t="shared" si="55"/>
        <v>58</v>
      </c>
      <c r="H42" s="1">
        <f t="shared" si="55"/>
        <v>82</v>
      </c>
      <c r="I42" s="1">
        <f t="shared" si="55"/>
        <v>144</v>
      </c>
      <c r="J42" s="1">
        <f t="shared" si="55"/>
        <v>0</v>
      </c>
      <c r="K42" s="1">
        <f t="shared" si="55"/>
        <v>53</v>
      </c>
      <c r="L42" s="1">
        <f t="shared" si="55"/>
        <v>138</v>
      </c>
      <c r="M42" s="1">
        <f t="shared" si="55"/>
        <v>308</v>
      </c>
    </row>
    <row r="43" spans="1:52" x14ac:dyDescent="0.35">
      <c r="A43" s="291" t="s">
        <v>0</v>
      </c>
      <c r="B43" s="291" t="s">
        <v>0</v>
      </c>
      <c r="C43" s="293">
        <v>0</v>
      </c>
      <c r="D43" s="2">
        <v>0</v>
      </c>
      <c r="E43" s="2">
        <v>18</v>
      </c>
      <c r="F43" s="2">
        <v>43</v>
      </c>
      <c r="G43" s="2">
        <v>101</v>
      </c>
      <c r="H43" s="2">
        <v>183</v>
      </c>
      <c r="I43" s="2">
        <v>327</v>
      </c>
      <c r="J43" s="2">
        <v>327</v>
      </c>
      <c r="K43" s="2">
        <v>380</v>
      </c>
      <c r="L43" s="2">
        <v>518</v>
      </c>
      <c r="M43" s="2">
        <v>826</v>
      </c>
    </row>
    <row r="44" spans="1:52" x14ac:dyDescent="0.35">
      <c r="A44" t="s">
        <v>48</v>
      </c>
      <c r="B44" t="s">
        <v>0</v>
      </c>
      <c r="C44" s="2">
        <v>10721</v>
      </c>
      <c r="D44" s="2">
        <v>10721</v>
      </c>
      <c r="E44" s="2">
        <v>10721</v>
      </c>
      <c r="F44" s="2">
        <v>10721</v>
      </c>
      <c r="G44" s="2">
        <v>10721</v>
      </c>
      <c r="H44" s="2">
        <v>10721</v>
      </c>
      <c r="I44" s="2">
        <v>10721</v>
      </c>
      <c r="J44" s="2">
        <v>10721</v>
      </c>
      <c r="K44" s="2">
        <v>10721</v>
      </c>
      <c r="L44" s="2">
        <v>10721</v>
      </c>
      <c r="M44" s="2">
        <v>10721</v>
      </c>
    </row>
    <row r="48" spans="1:52" x14ac:dyDescent="0.35">
      <c r="A48" t="s">
        <v>0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</row>
    <row r="49" spans="1:37" x14ac:dyDescent="0.35">
      <c r="A49" t="s">
        <v>0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</row>
    <row r="50" spans="1:37" x14ac:dyDescent="0.35">
      <c r="A50" t="s">
        <v>0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</row>
    <row r="51" spans="1:37" x14ac:dyDescent="0.35">
      <c r="A51" t="s">
        <v>0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</row>
    <row r="52" spans="1:37" x14ac:dyDescent="0.35">
      <c r="A52" t="s">
        <v>0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</row>
    <row r="53" spans="1:37" x14ac:dyDescent="0.35">
      <c r="A53" t="s">
        <v>0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</row>
    <row r="54" spans="1:37" x14ac:dyDescent="0.35">
      <c r="A54" t="s">
        <v>0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</row>
    <row r="55" spans="1:37" x14ac:dyDescent="0.35">
      <c r="A55" s="291" t="s">
        <v>647</v>
      </c>
      <c r="B55" s="291" t="s">
        <v>2</v>
      </c>
      <c r="C55" s="291" t="s">
        <v>3</v>
      </c>
      <c r="D55" t="s">
        <v>4</v>
      </c>
      <c r="E55" t="s">
        <v>5</v>
      </c>
      <c r="F55" t="s">
        <v>6</v>
      </c>
      <c r="G55" t="s">
        <v>7</v>
      </c>
      <c r="H55" t="s">
        <v>8</v>
      </c>
      <c r="I55" t="s">
        <v>9</v>
      </c>
      <c r="J55" t="s">
        <v>10</v>
      </c>
      <c r="K55" t="s">
        <v>11</v>
      </c>
      <c r="L55" t="s">
        <v>12</v>
      </c>
    </row>
    <row r="56" spans="1:37" x14ac:dyDescent="0.35">
      <c r="A56" s="291" t="s">
        <v>0</v>
      </c>
      <c r="B56" s="291" t="s">
        <v>0</v>
      </c>
      <c r="C56" s="291" t="s">
        <v>17</v>
      </c>
      <c r="D56" t="s">
        <v>1711</v>
      </c>
      <c r="E56" t="s">
        <v>1712</v>
      </c>
      <c r="F56" t="s">
        <v>1713</v>
      </c>
      <c r="G56" t="s">
        <v>1714</v>
      </c>
      <c r="H56" t="s">
        <v>1715</v>
      </c>
      <c r="I56" t="s">
        <v>1716</v>
      </c>
      <c r="J56" t="s">
        <v>1717</v>
      </c>
      <c r="K56" t="s">
        <v>1718</v>
      </c>
      <c r="L56" t="s">
        <v>1719</v>
      </c>
      <c r="AB56" t="s">
        <v>2526</v>
      </c>
      <c r="AC56" t="s">
        <v>2525</v>
      </c>
      <c r="AD56" t="s">
        <v>2524</v>
      </c>
      <c r="AE56" t="s">
        <v>2523</v>
      </c>
      <c r="AF56" t="s">
        <v>759</v>
      </c>
      <c r="AG56" t="s">
        <v>2522</v>
      </c>
      <c r="AH56" t="s">
        <v>2521</v>
      </c>
      <c r="AI56" t="s">
        <v>2520</v>
      </c>
      <c r="AJ56" t="s">
        <v>2519</v>
      </c>
      <c r="AK56" t="s">
        <v>2518</v>
      </c>
    </row>
    <row r="57" spans="1:37" x14ac:dyDescent="0.35">
      <c r="A57" s="291" t="s">
        <v>1720</v>
      </c>
      <c r="B57" s="291" t="s">
        <v>33</v>
      </c>
      <c r="C57" s="293">
        <v>1328</v>
      </c>
      <c r="D57" s="1">
        <v>19</v>
      </c>
      <c r="E57" s="1">
        <v>8</v>
      </c>
      <c r="F57" s="1">
        <v>33</v>
      </c>
      <c r="G57" s="1">
        <v>92</v>
      </c>
      <c r="H57" s="1">
        <v>0</v>
      </c>
      <c r="I57" s="1">
        <v>48</v>
      </c>
      <c r="J57" s="1">
        <v>202</v>
      </c>
      <c r="K57" s="1">
        <v>45</v>
      </c>
      <c r="L57" s="1">
        <v>311</v>
      </c>
      <c r="X57" t="str">
        <f>LEFT(MID(A57,FIND("(",A57)+1,LEN(A57)),FIND(")",MID(A57,FIND("(",A57)+1,LEN(A57)))-1)</f>
        <v>FF</v>
      </c>
      <c r="Z57" t="str">
        <f>Y58</f>
        <v>Elected</v>
      </c>
      <c r="AB57">
        <v>7</v>
      </c>
      <c r="AC57" s="238">
        <v>27565</v>
      </c>
      <c r="AD57" s="238">
        <f>AH57+AF57</f>
        <v>15171</v>
      </c>
      <c r="AE57" s="227">
        <f>SUM(AD57/AC57*100)</f>
        <v>55.037184835842559</v>
      </c>
      <c r="AF57">
        <v>208</v>
      </c>
      <c r="AG57" s="227">
        <f>SUM(AF57/AC57*100)</f>
        <v>0.75458008343914384</v>
      </c>
      <c r="AH57" s="238">
        <v>14963</v>
      </c>
      <c r="AI57">
        <v>14</v>
      </c>
      <c r="AJ57">
        <v>1</v>
      </c>
      <c r="AK57" s="227">
        <f>SUM(AJ57/AI57*100)</f>
        <v>7.1428571428571423</v>
      </c>
    </row>
    <row r="58" spans="1:37" x14ac:dyDescent="0.35">
      <c r="A58" s="291" t="s">
        <v>0</v>
      </c>
      <c r="B58" s="291" t="s">
        <v>0</v>
      </c>
      <c r="C58" s="293">
        <v>1328</v>
      </c>
      <c r="D58" s="2">
        <v>1347</v>
      </c>
      <c r="E58" s="2">
        <v>1355</v>
      </c>
      <c r="F58" s="2">
        <v>1388</v>
      </c>
      <c r="G58" s="2">
        <v>1480</v>
      </c>
      <c r="H58" s="2">
        <v>1480</v>
      </c>
      <c r="I58" s="2">
        <v>1528</v>
      </c>
      <c r="J58" s="2">
        <v>1730</v>
      </c>
      <c r="K58" s="2">
        <v>1775</v>
      </c>
      <c r="L58" s="2">
        <v>2086</v>
      </c>
      <c r="Y58" t="str">
        <f>IF(EXACT(A57,UPPER(A57)),"Elected","Excluded")</f>
        <v>Elected</v>
      </c>
    </row>
    <row r="59" spans="1:37" x14ac:dyDescent="0.35">
      <c r="A59" s="291" t="s">
        <v>1721</v>
      </c>
      <c r="B59" s="291" t="s">
        <v>33</v>
      </c>
      <c r="C59" s="293">
        <v>987</v>
      </c>
      <c r="D59" s="1">
        <v>4</v>
      </c>
      <c r="E59" s="1">
        <v>4</v>
      </c>
      <c r="F59" s="1">
        <v>18</v>
      </c>
      <c r="G59" s="1">
        <v>256</v>
      </c>
      <c r="H59" s="1">
        <v>0</v>
      </c>
      <c r="I59" s="1">
        <v>51</v>
      </c>
      <c r="J59" s="1">
        <v>12</v>
      </c>
      <c r="K59" s="1">
        <v>3</v>
      </c>
      <c r="L59" s="1">
        <v>189</v>
      </c>
      <c r="X59" t="str">
        <f t="shared" ref="X59" si="56">LEFT(MID(A59,FIND("(",A59)+1,LEN(A59)),FIND(")",MID(A59,FIND("(",A59)+1,LEN(A59)))-1)</f>
        <v>SF</v>
      </c>
      <c r="Z59" t="str">
        <f>Y60</f>
        <v>Elected</v>
      </c>
      <c r="AC59" t="s">
        <v>3692</v>
      </c>
      <c r="AD59" t="s">
        <v>3693</v>
      </c>
    </row>
    <row r="60" spans="1:37" x14ac:dyDescent="0.35">
      <c r="A60" s="291" t="s">
        <v>0</v>
      </c>
      <c r="B60" s="291" t="s">
        <v>0</v>
      </c>
      <c r="C60" s="293">
        <v>987</v>
      </c>
      <c r="D60" s="2">
        <v>991</v>
      </c>
      <c r="E60" s="2">
        <v>995</v>
      </c>
      <c r="F60" s="2">
        <v>1013</v>
      </c>
      <c r="G60" s="2">
        <v>1269</v>
      </c>
      <c r="H60" s="2">
        <v>1269</v>
      </c>
      <c r="I60" s="2">
        <v>1320</v>
      </c>
      <c r="J60" s="2">
        <v>1332</v>
      </c>
      <c r="K60" s="2">
        <v>1335</v>
      </c>
      <c r="L60" s="2">
        <v>1524</v>
      </c>
      <c r="Y60" t="str">
        <f t="shared" ref="Y60" si="57">IF(EXACT(A59,UPPER(A59)),"Elected","Excluded")</f>
        <v>Elected</v>
      </c>
      <c r="AC60">
        <v>7</v>
      </c>
      <c r="AD60">
        <v>6</v>
      </c>
    </row>
    <row r="61" spans="1:37" x14ac:dyDescent="0.35">
      <c r="A61" s="291" t="s">
        <v>1722</v>
      </c>
      <c r="B61" s="291" t="s">
        <v>33</v>
      </c>
      <c r="C61" s="293">
        <v>1833</v>
      </c>
      <c r="D61" s="1">
        <v>41</v>
      </c>
      <c r="E61" s="1">
        <v>0</v>
      </c>
      <c r="F61" s="1">
        <v>0</v>
      </c>
      <c r="G61" s="1">
        <v>0</v>
      </c>
      <c r="H61" s="1">
        <v>-3</v>
      </c>
      <c r="I61" s="1">
        <v>0</v>
      </c>
      <c r="J61" s="1">
        <v>0</v>
      </c>
      <c r="K61" s="1">
        <v>0</v>
      </c>
      <c r="L61" s="1">
        <v>0</v>
      </c>
      <c r="X61" t="str">
        <f t="shared" ref="X61" si="58">LEFT(MID(A61,FIND("(",A61)+1,LEN(A61)),FIND(")",MID(A61,FIND("(",A61)+1,LEN(A61)))-1)</f>
        <v>FG</v>
      </c>
      <c r="Z61" t="str">
        <f t="shared" ref="Z61" si="59">Y62</f>
        <v>Elected</v>
      </c>
    </row>
    <row r="62" spans="1:37" x14ac:dyDescent="0.35">
      <c r="A62" s="291" t="s">
        <v>0</v>
      </c>
      <c r="B62" s="291" t="s">
        <v>0</v>
      </c>
      <c r="C62" s="293">
        <v>1833</v>
      </c>
      <c r="D62" s="2">
        <v>1874</v>
      </c>
      <c r="E62" s="2">
        <v>1874</v>
      </c>
      <c r="F62" s="2">
        <v>1874</v>
      </c>
      <c r="G62" s="2">
        <v>1874</v>
      </c>
      <c r="H62" s="2">
        <v>1871</v>
      </c>
      <c r="I62" s="2">
        <v>1871</v>
      </c>
      <c r="J62" s="2">
        <v>1871</v>
      </c>
      <c r="K62" s="2">
        <v>1871</v>
      </c>
      <c r="L62" s="2">
        <v>1871</v>
      </c>
      <c r="Y62" t="str">
        <f t="shared" ref="Y62" si="60">IF(EXACT(A61,UPPER(A61)),"Elected","Excluded")</f>
        <v>Elected</v>
      </c>
    </row>
    <row r="63" spans="1:37" x14ac:dyDescent="0.35">
      <c r="A63" s="291" t="s">
        <v>3321</v>
      </c>
      <c r="B63" s="291" t="s">
        <v>33</v>
      </c>
      <c r="C63" s="293">
        <v>547</v>
      </c>
      <c r="D63" s="1">
        <v>11</v>
      </c>
      <c r="E63" s="1">
        <v>30</v>
      </c>
      <c r="F63" s="1">
        <v>-588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X63" t="str">
        <f t="shared" ref="X63" si="61">LEFT(MID(A63,FIND("(",A63)+1,LEN(A63)),FIND(")",MID(A63,FIND("(",A63)+1,LEN(A63)))-1)</f>
        <v>NON-P</v>
      </c>
      <c r="Z63" t="str">
        <f t="shared" ref="Z63" si="62">Y64</f>
        <v>Excluded</v>
      </c>
    </row>
    <row r="64" spans="1:37" x14ac:dyDescent="0.35">
      <c r="A64" s="291" t="s">
        <v>0</v>
      </c>
      <c r="B64" s="291" t="s">
        <v>0</v>
      </c>
      <c r="C64" s="293">
        <v>547</v>
      </c>
      <c r="D64" s="2">
        <v>558</v>
      </c>
      <c r="E64" s="2">
        <v>588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Y64" t="str">
        <f t="shared" ref="Y64" si="63">IF(EXACT(A63,UPPER(A63)),"Elected","Excluded")</f>
        <v>Excluded</v>
      </c>
    </row>
    <row r="65" spans="1:26" x14ac:dyDescent="0.35">
      <c r="A65" s="291" t="s">
        <v>1723</v>
      </c>
      <c r="B65" s="291" t="s">
        <v>33</v>
      </c>
      <c r="C65" s="293">
        <v>955</v>
      </c>
      <c r="D65" s="1">
        <v>5</v>
      </c>
      <c r="E65" s="1">
        <v>8</v>
      </c>
      <c r="F65" s="1">
        <v>79</v>
      </c>
      <c r="G65" s="1">
        <v>6</v>
      </c>
      <c r="H65" s="1">
        <v>0</v>
      </c>
      <c r="I65" s="1">
        <v>66</v>
      </c>
      <c r="J65" s="1">
        <v>53</v>
      </c>
      <c r="K65" s="1">
        <v>6</v>
      </c>
      <c r="L65" s="1">
        <v>56</v>
      </c>
      <c r="X65" t="str">
        <f t="shared" ref="X65" si="64">LEFT(MID(A65,FIND("(",A65)+1,LEN(A65)),FIND(")",MID(A65,FIND("(",A65)+1,LEN(A65)))-1)</f>
        <v>SF</v>
      </c>
      <c r="Z65" t="str">
        <f>Y66</f>
        <v>Excluded</v>
      </c>
    </row>
    <row r="66" spans="1:26" x14ac:dyDescent="0.35">
      <c r="A66" s="291" t="s">
        <v>0</v>
      </c>
      <c r="B66" s="291" t="s">
        <v>0</v>
      </c>
      <c r="C66" s="293">
        <v>955</v>
      </c>
      <c r="D66" s="2">
        <v>960</v>
      </c>
      <c r="E66" s="2">
        <v>968</v>
      </c>
      <c r="F66" s="2">
        <v>1047</v>
      </c>
      <c r="G66" s="2">
        <v>1053</v>
      </c>
      <c r="H66" s="2">
        <v>1053</v>
      </c>
      <c r="I66" s="2">
        <v>1119</v>
      </c>
      <c r="J66" s="2">
        <v>1172</v>
      </c>
      <c r="K66" s="2">
        <v>1178</v>
      </c>
      <c r="L66" s="2">
        <v>1234</v>
      </c>
      <c r="Y66" t="str">
        <f t="shared" ref="Y66" si="65">IF(EXACT(A65,UPPER(A65)),"Elected","Excluded")</f>
        <v>Excluded</v>
      </c>
    </row>
    <row r="67" spans="1:26" x14ac:dyDescent="0.35">
      <c r="A67" s="291" t="s">
        <v>3302</v>
      </c>
      <c r="B67" s="291" t="s">
        <v>33</v>
      </c>
      <c r="C67" s="293">
        <v>706</v>
      </c>
      <c r="D67" s="1">
        <v>8</v>
      </c>
      <c r="E67" s="1">
        <v>67</v>
      </c>
      <c r="F67" s="1">
        <v>88</v>
      </c>
      <c r="G67" s="1">
        <v>28</v>
      </c>
      <c r="H67" s="1">
        <v>0</v>
      </c>
      <c r="I67" s="1">
        <v>-897</v>
      </c>
      <c r="J67" s="1">
        <v>0</v>
      </c>
      <c r="K67" s="1">
        <v>0</v>
      </c>
      <c r="L67" s="1">
        <v>0</v>
      </c>
      <c r="X67" t="str">
        <f t="shared" ref="X67" si="66">LEFT(MID(A67,FIND("(",A67)+1,LEN(A67)),FIND(")",MID(A67,FIND("(",A67)+1,LEN(A67)))-1)</f>
        <v>ANT</v>
      </c>
      <c r="Z67" t="str">
        <f t="shared" ref="Z67" si="67">Y68</f>
        <v>Excluded</v>
      </c>
    </row>
    <row r="68" spans="1:26" x14ac:dyDescent="0.35">
      <c r="A68" s="291" t="s">
        <v>0</v>
      </c>
      <c r="B68" s="291" t="s">
        <v>0</v>
      </c>
      <c r="C68" s="293">
        <v>706</v>
      </c>
      <c r="D68" s="2">
        <v>714</v>
      </c>
      <c r="E68" s="2">
        <v>781</v>
      </c>
      <c r="F68" s="2">
        <v>869</v>
      </c>
      <c r="G68" s="2">
        <v>897</v>
      </c>
      <c r="H68" s="2">
        <v>897</v>
      </c>
      <c r="I68" s="2">
        <v>0</v>
      </c>
      <c r="J68" s="2">
        <v>0</v>
      </c>
      <c r="K68" s="2">
        <v>0</v>
      </c>
      <c r="L68" s="2">
        <v>0</v>
      </c>
      <c r="Y68" t="str">
        <f t="shared" ref="Y68" si="68">IF(EXACT(A67,UPPER(A67)),"Elected","Excluded")</f>
        <v>Excluded</v>
      </c>
    </row>
    <row r="69" spans="1:26" x14ac:dyDescent="0.35">
      <c r="A69" s="291" t="s">
        <v>1724</v>
      </c>
      <c r="B69" s="291" t="s">
        <v>33</v>
      </c>
      <c r="C69" s="293">
        <v>1476</v>
      </c>
      <c r="D69" s="1">
        <v>30</v>
      </c>
      <c r="E69" s="1">
        <v>7</v>
      </c>
      <c r="F69" s="1">
        <v>81</v>
      </c>
      <c r="G69" s="1">
        <v>45</v>
      </c>
      <c r="H69" s="1">
        <v>0</v>
      </c>
      <c r="I69" s="1">
        <v>65</v>
      </c>
      <c r="J69" s="1">
        <v>235</v>
      </c>
      <c r="K69" s="1">
        <v>-68</v>
      </c>
      <c r="L69" s="1">
        <v>0</v>
      </c>
      <c r="X69" t="str">
        <f t="shared" ref="X69" si="69">LEFT(MID(A69,FIND("(",A69)+1,LEN(A69)),FIND(")",MID(A69,FIND("(",A69)+1,LEN(A69)))-1)</f>
        <v>FF</v>
      </c>
      <c r="Z69" t="str">
        <f t="shared" ref="Z69" si="70">Y70</f>
        <v>Elected</v>
      </c>
    </row>
    <row r="70" spans="1:26" x14ac:dyDescent="0.35">
      <c r="A70" s="291" t="s">
        <v>0</v>
      </c>
      <c r="B70" s="291" t="s">
        <v>0</v>
      </c>
      <c r="C70" s="293">
        <v>1476</v>
      </c>
      <c r="D70" s="2">
        <v>1506</v>
      </c>
      <c r="E70" s="2">
        <v>1513</v>
      </c>
      <c r="F70" s="2">
        <v>1594</v>
      </c>
      <c r="G70" s="2">
        <v>1639</v>
      </c>
      <c r="H70" s="2">
        <v>1639</v>
      </c>
      <c r="I70" s="2">
        <v>1704</v>
      </c>
      <c r="J70" s="2">
        <v>1939</v>
      </c>
      <c r="K70" s="2">
        <v>1871</v>
      </c>
      <c r="L70" s="2">
        <v>1871</v>
      </c>
      <c r="Y70" t="str">
        <f t="shared" ref="Y70" si="71">IF(EXACT(A69,UPPER(A69)),"Elected","Excluded")</f>
        <v>Elected</v>
      </c>
    </row>
    <row r="71" spans="1:26" x14ac:dyDescent="0.35">
      <c r="A71" s="291" t="s">
        <v>1725</v>
      </c>
      <c r="B71" s="291" t="s">
        <v>33</v>
      </c>
      <c r="C71" s="293">
        <v>1258</v>
      </c>
      <c r="D71" s="1">
        <v>6</v>
      </c>
      <c r="E71" s="1">
        <v>15</v>
      </c>
      <c r="F71" s="1">
        <v>25</v>
      </c>
      <c r="G71" s="1">
        <v>6</v>
      </c>
      <c r="H71" s="1">
        <v>1</v>
      </c>
      <c r="I71" s="1">
        <v>128</v>
      </c>
      <c r="J71" s="1">
        <v>105</v>
      </c>
      <c r="K71" s="1">
        <v>6</v>
      </c>
      <c r="L71" s="1">
        <v>41</v>
      </c>
      <c r="X71" t="str">
        <f t="shared" ref="X71" si="72">LEFT(MID(A71,FIND("(",A71)+1,LEN(A71)),FIND(")",MID(A71,FIND("(",A71)+1,LEN(A71)))-1)</f>
        <v>SF</v>
      </c>
      <c r="Z71" t="str">
        <f t="shared" ref="Z71" si="73">Y72</f>
        <v>Elected</v>
      </c>
    </row>
    <row r="72" spans="1:26" x14ac:dyDescent="0.35">
      <c r="A72" s="291" t="s">
        <v>0</v>
      </c>
      <c r="B72" s="291" t="s">
        <v>0</v>
      </c>
      <c r="C72" s="293">
        <v>1258</v>
      </c>
      <c r="D72" s="2">
        <v>1264</v>
      </c>
      <c r="E72" s="2">
        <v>1279</v>
      </c>
      <c r="F72" s="2">
        <v>1304</v>
      </c>
      <c r="G72" s="2">
        <v>1310</v>
      </c>
      <c r="H72" s="2">
        <v>1311</v>
      </c>
      <c r="I72" s="2">
        <v>1439</v>
      </c>
      <c r="J72" s="2">
        <v>1544</v>
      </c>
      <c r="K72" s="2">
        <v>1550</v>
      </c>
      <c r="L72" s="2">
        <v>1591</v>
      </c>
      <c r="Y72" t="str">
        <f t="shared" ref="Y72" si="74">IF(EXACT(A71,UPPER(A71)),"Elected","Excluded")</f>
        <v>Elected</v>
      </c>
    </row>
    <row r="73" spans="1:26" x14ac:dyDescent="0.35">
      <c r="A73" s="291" t="s">
        <v>3322</v>
      </c>
      <c r="B73" s="291" t="s">
        <v>33</v>
      </c>
      <c r="C73" s="293">
        <v>1231</v>
      </c>
      <c r="D73" s="1">
        <v>8</v>
      </c>
      <c r="E73" s="1">
        <v>70</v>
      </c>
      <c r="F73" s="1">
        <v>118</v>
      </c>
      <c r="G73" s="1">
        <v>15</v>
      </c>
      <c r="H73" s="1">
        <v>0</v>
      </c>
      <c r="I73" s="1">
        <v>246</v>
      </c>
      <c r="J73" s="1">
        <v>47</v>
      </c>
      <c r="K73" s="1">
        <v>3</v>
      </c>
      <c r="L73" s="1">
        <v>138</v>
      </c>
      <c r="X73" t="str">
        <f t="shared" ref="X73" si="75">LEFT(MID(A73,FIND("(",A73)+1,LEN(A73)),FIND(")",MID(A73,FIND("(",A73)+1,LEN(A73)))-1)</f>
        <v>NON-P</v>
      </c>
      <c r="Z73" t="str">
        <f t="shared" ref="Z73" si="76">Y74</f>
        <v>Elected</v>
      </c>
    </row>
    <row r="74" spans="1:26" x14ac:dyDescent="0.35">
      <c r="A74" s="291" t="s">
        <v>0</v>
      </c>
      <c r="B74" s="291" t="s">
        <v>0</v>
      </c>
      <c r="C74" s="293">
        <v>1231</v>
      </c>
      <c r="D74" s="2">
        <v>1239</v>
      </c>
      <c r="E74" s="2">
        <v>1309</v>
      </c>
      <c r="F74" s="2">
        <v>1427</v>
      </c>
      <c r="G74" s="2">
        <v>1442</v>
      </c>
      <c r="H74" s="2">
        <v>1442</v>
      </c>
      <c r="I74" s="2">
        <v>1688</v>
      </c>
      <c r="J74" s="2">
        <v>1735</v>
      </c>
      <c r="K74" s="2">
        <v>1738</v>
      </c>
      <c r="L74" s="2">
        <v>1876</v>
      </c>
      <c r="Y74" t="str">
        <f t="shared" ref="Y74" si="77">IF(EXACT(A73,UPPER(A73)),"Elected","Excluded")</f>
        <v>Elected</v>
      </c>
    </row>
    <row r="75" spans="1:26" x14ac:dyDescent="0.35">
      <c r="A75" s="291" t="s">
        <v>3299</v>
      </c>
      <c r="B75" s="291" t="s">
        <v>33</v>
      </c>
      <c r="C75" s="293">
        <v>257</v>
      </c>
      <c r="D75" s="1">
        <v>1</v>
      </c>
      <c r="E75" s="1">
        <v>-258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X75" t="str">
        <f t="shared" ref="X75" si="78">LEFT(MID(A75,FIND("(",A75)+1,LEN(A75)),FIND(")",MID(A75,FIND("(",A75)+1,LEN(A75)))-1)</f>
        <v>INDI</v>
      </c>
      <c r="Z75" t="str">
        <f t="shared" ref="Z75" si="79">Y76</f>
        <v>Excluded</v>
      </c>
    </row>
    <row r="76" spans="1:26" x14ac:dyDescent="0.35">
      <c r="A76" s="291" t="s">
        <v>0</v>
      </c>
      <c r="B76" s="291" t="s">
        <v>0</v>
      </c>
      <c r="C76" s="293">
        <v>257</v>
      </c>
      <c r="D76" s="2">
        <v>258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Y76" t="str">
        <f t="shared" ref="Y76" si="80">IF(EXACT(A75,UPPER(A75)),"Elected","Excluded")</f>
        <v>Excluded</v>
      </c>
    </row>
    <row r="77" spans="1:26" x14ac:dyDescent="0.35">
      <c r="A77" s="291" t="s">
        <v>1726</v>
      </c>
      <c r="B77" s="291" t="s">
        <v>33</v>
      </c>
      <c r="C77" s="293">
        <v>798</v>
      </c>
      <c r="D77" s="1">
        <v>17</v>
      </c>
      <c r="E77" s="1">
        <v>0</v>
      </c>
      <c r="F77" s="1">
        <v>29</v>
      </c>
      <c r="G77" s="1">
        <v>55</v>
      </c>
      <c r="H77" s="1">
        <v>0</v>
      </c>
      <c r="I77" s="1">
        <v>42</v>
      </c>
      <c r="J77" s="1">
        <v>-941</v>
      </c>
      <c r="K77" s="1">
        <v>0</v>
      </c>
      <c r="L77" s="1">
        <v>0</v>
      </c>
      <c r="X77" t="str">
        <f t="shared" ref="X77" si="81">LEFT(MID(A77,FIND("(",A77)+1,LEN(A77)),FIND(")",MID(A77,FIND("(",A77)+1,LEN(A77)))-1)</f>
        <v>FF</v>
      </c>
      <c r="Z77" t="str">
        <f t="shared" ref="Z77" si="82">Y78</f>
        <v>Excluded</v>
      </c>
    </row>
    <row r="78" spans="1:26" x14ac:dyDescent="0.35">
      <c r="A78" s="291" t="s">
        <v>0</v>
      </c>
      <c r="B78" s="291" t="s">
        <v>0</v>
      </c>
      <c r="C78" s="293">
        <v>798</v>
      </c>
      <c r="D78" s="2">
        <v>815</v>
      </c>
      <c r="E78" s="2">
        <v>815</v>
      </c>
      <c r="F78" s="2">
        <v>844</v>
      </c>
      <c r="G78" s="2">
        <v>899</v>
      </c>
      <c r="H78" s="2">
        <v>899</v>
      </c>
      <c r="I78" s="2">
        <v>941</v>
      </c>
      <c r="J78" s="2">
        <v>0</v>
      </c>
      <c r="K78" s="2">
        <v>0</v>
      </c>
      <c r="L78" s="2">
        <v>0</v>
      </c>
      <c r="Y78" t="str">
        <f t="shared" ref="Y78" si="83">IF(EXACT(A77,UPPER(A77)),"Elected","Excluded")</f>
        <v>Excluded</v>
      </c>
    </row>
    <row r="79" spans="1:26" x14ac:dyDescent="0.35">
      <c r="A79" s="291" t="s">
        <v>1727</v>
      </c>
      <c r="B79" s="291" t="s">
        <v>33</v>
      </c>
      <c r="C79" s="293">
        <v>798</v>
      </c>
      <c r="D79" s="1">
        <v>47</v>
      </c>
      <c r="E79" s="1">
        <v>3</v>
      </c>
      <c r="F79" s="1">
        <v>30</v>
      </c>
      <c r="G79" s="1">
        <v>146</v>
      </c>
      <c r="H79" s="1">
        <v>2</v>
      </c>
      <c r="I79" s="1">
        <v>31</v>
      </c>
      <c r="J79" s="1">
        <v>82</v>
      </c>
      <c r="K79" s="1">
        <v>5</v>
      </c>
      <c r="L79" s="1">
        <v>-1144</v>
      </c>
      <c r="X79" t="str">
        <f t="shared" ref="X79" si="84">LEFT(MID(A79,FIND("(",A79)+1,LEN(A79)),FIND(")",MID(A79,FIND("(",A79)+1,LEN(A79)))-1)</f>
        <v>FG</v>
      </c>
      <c r="Z79" t="str">
        <f t="shared" ref="Z79" si="85">Y80</f>
        <v>Excluded</v>
      </c>
    </row>
    <row r="80" spans="1:26" x14ac:dyDescent="0.35">
      <c r="A80" s="291" t="s">
        <v>0</v>
      </c>
      <c r="B80" s="291" t="s">
        <v>0</v>
      </c>
      <c r="C80" s="293">
        <v>798</v>
      </c>
      <c r="D80" s="2">
        <v>845</v>
      </c>
      <c r="E80" s="2">
        <v>848</v>
      </c>
      <c r="F80" s="2">
        <v>878</v>
      </c>
      <c r="G80" s="2">
        <v>1024</v>
      </c>
      <c r="H80" s="2">
        <v>1026</v>
      </c>
      <c r="I80" s="2">
        <v>1057</v>
      </c>
      <c r="J80" s="2">
        <v>1139</v>
      </c>
      <c r="K80" s="2">
        <v>1144</v>
      </c>
      <c r="L80" s="2">
        <v>0</v>
      </c>
      <c r="Y80" t="str">
        <f t="shared" ref="Y80" si="86">IF(EXACT(A79,UPPER(A79)),"Elected","Excluded")</f>
        <v>Excluded</v>
      </c>
    </row>
    <row r="81" spans="1:26" x14ac:dyDescent="0.35">
      <c r="A81" s="291" t="s">
        <v>1728</v>
      </c>
      <c r="B81" s="291" t="s">
        <v>31</v>
      </c>
      <c r="C81" s="293">
        <v>2077</v>
      </c>
      <c r="D81" s="1">
        <v>-206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X81" t="str">
        <f t="shared" ref="X81" si="87">LEFT(MID(A81,FIND("(",A81)+1,LEN(A81)),FIND(")",MID(A81,FIND("(",A81)+1,LEN(A81)))-1)</f>
        <v>FG</v>
      </c>
      <c r="Z81" t="str">
        <f t="shared" ref="Z81" si="88">Y82</f>
        <v>Elected</v>
      </c>
    </row>
    <row r="82" spans="1:26" x14ac:dyDescent="0.35">
      <c r="A82" s="291" t="s">
        <v>0</v>
      </c>
      <c r="B82" s="291" t="s">
        <v>0</v>
      </c>
      <c r="C82" s="293">
        <v>2077</v>
      </c>
      <c r="D82" s="2">
        <v>1871</v>
      </c>
      <c r="E82" s="2">
        <v>1871</v>
      </c>
      <c r="F82" s="2">
        <v>1871</v>
      </c>
      <c r="G82" s="2">
        <v>1871</v>
      </c>
      <c r="H82" s="2">
        <v>1871</v>
      </c>
      <c r="I82" s="2">
        <v>1871</v>
      </c>
      <c r="J82" s="2">
        <v>1871</v>
      </c>
      <c r="K82" s="2">
        <v>1871</v>
      </c>
      <c r="L82" s="2">
        <v>1871</v>
      </c>
      <c r="Y82" t="str">
        <f t="shared" ref="Y82" si="89">IF(EXACT(A81,UPPER(A81)),"Elected","Excluded")</f>
        <v>Elected</v>
      </c>
    </row>
    <row r="83" spans="1:26" x14ac:dyDescent="0.35">
      <c r="A83" s="291" t="s">
        <v>1729</v>
      </c>
      <c r="B83" s="291" t="s">
        <v>33</v>
      </c>
      <c r="C83" s="293">
        <v>712</v>
      </c>
      <c r="D83" s="1">
        <v>9</v>
      </c>
      <c r="E83" s="1">
        <v>1</v>
      </c>
      <c r="F83" s="1">
        <v>6</v>
      </c>
      <c r="G83" s="1">
        <v>-728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X83" t="str">
        <f t="shared" ref="X83" si="90">LEFT(MID(A83,FIND("(",A83)+1,LEN(A83)),FIND(")",MID(A83,FIND("(",A83)+1,LEN(A83)))-1)</f>
        <v>FF</v>
      </c>
      <c r="Z83" t="str">
        <f t="shared" ref="Z83" si="91">Y84</f>
        <v>Excluded</v>
      </c>
    </row>
    <row r="84" spans="1:26" x14ac:dyDescent="0.35">
      <c r="A84" s="291" t="s">
        <v>0</v>
      </c>
      <c r="B84" s="291" t="s">
        <v>0</v>
      </c>
      <c r="C84" s="293">
        <v>712</v>
      </c>
      <c r="D84" s="2">
        <v>721</v>
      </c>
      <c r="E84" s="2">
        <v>722</v>
      </c>
      <c r="F84" s="2">
        <v>728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Y84" t="str">
        <f t="shared" ref="Y84" si="92">IF(EXACT(A83,UPPER(A83)),"Elected","Excluded")</f>
        <v>Excluded</v>
      </c>
    </row>
    <row r="85" spans="1:26" x14ac:dyDescent="0.35">
      <c r="A85" s="291" t="s">
        <v>47</v>
      </c>
      <c r="B85" s="291" t="s">
        <v>0</v>
      </c>
      <c r="C85" s="292">
        <v>0</v>
      </c>
      <c r="D85" s="1">
        <f>(D57+D59+D61+D63+D65+D67+D69+D71+D73+D75+D77+D79+D81+D83)*(-1)</f>
        <v>0</v>
      </c>
      <c r="E85" s="1">
        <f t="shared" ref="E85:L85" si="93">(E57+E59+E61+E63+E65+E67+E69+E71+E73+E75+E77+E79+E81+E83)*(-1)</f>
        <v>45</v>
      </c>
      <c r="F85" s="1">
        <f t="shared" si="93"/>
        <v>81</v>
      </c>
      <c r="G85" s="1">
        <f t="shared" si="93"/>
        <v>79</v>
      </c>
      <c r="H85" s="1">
        <f t="shared" si="93"/>
        <v>0</v>
      </c>
      <c r="I85" s="1">
        <f t="shared" si="93"/>
        <v>220</v>
      </c>
      <c r="J85" s="1">
        <f t="shared" si="93"/>
        <v>205</v>
      </c>
      <c r="K85" s="1">
        <f t="shared" si="93"/>
        <v>0</v>
      </c>
      <c r="L85" s="1">
        <f t="shared" si="93"/>
        <v>409</v>
      </c>
    </row>
    <row r="86" spans="1:26" x14ac:dyDescent="0.35">
      <c r="A86" s="291" t="s">
        <v>0</v>
      </c>
      <c r="B86" s="291" t="s">
        <v>0</v>
      </c>
      <c r="C86" s="293">
        <v>0</v>
      </c>
      <c r="D86" s="2">
        <v>0</v>
      </c>
      <c r="E86" s="2">
        <v>45</v>
      </c>
      <c r="F86" s="2">
        <v>126</v>
      </c>
      <c r="G86" s="2">
        <v>205</v>
      </c>
      <c r="H86" s="2">
        <v>205</v>
      </c>
      <c r="I86" s="2">
        <v>425</v>
      </c>
      <c r="J86" s="2">
        <v>630</v>
      </c>
      <c r="K86" s="2">
        <v>630</v>
      </c>
      <c r="L86" s="2">
        <v>1039</v>
      </c>
    </row>
    <row r="87" spans="1:26" x14ac:dyDescent="0.35">
      <c r="A87" t="s">
        <v>48</v>
      </c>
      <c r="B87" t="s">
        <v>0</v>
      </c>
      <c r="C87" s="2">
        <v>14963</v>
      </c>
      <c r="D87" s="2">
        <v>14963</v>
      </c>
      <c r="E87" s="2">
        <v>14963</v>
      </c>
      <c r="F87" s="2">
        <v>14963</v>
      </c>
      <c r="G87" s="2">
        <v>14963</v>
      </c>
      <c r="H87" s="2">
        <v>14963</v>
      </c>
      <c r="I87" s="2">
        <v>14963</v>
      </c>
      <c r="J87" s="2">
        <v>14963</v>
      </c>
      <c r="K87" s="2">
        <v>14963</v>
      </c>
      <c r="L87" s="2">
        <v>14963</v>
      </c>
    </row>
    <row r="91" spans="1:26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</row>
    <row r="92" spans="1:26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</row>
    <row r="93" spans="1:26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</row>
    <row r="94" spans="1:26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</row>
    <row r="95" spans="1:26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</row>
    <row r="96" spans="1:26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</row>
    <row r="97" spans="1:3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</row>
    <row r="98" spans="1:37" x14ac:dyDescent="0.35">
      <c r="A98" s="291" t="s">
        <v>243</v>
      </c>
      <c r="B98" s="291" t="s">
        <v>2</v>
      </c>
      <c r="C98" s="291" t="s">
        <v>3</v>
      </c>
      <c r="D98" t="s">
        <v>4</v>
      </c>
      <c r="E98" t="s">
        <v>5</v>
      </c>
      <c r="F98" t="s">
        <v>6</v>
      </c>
      <c r="G98" t="s">
        <v>7</v>
      </c>
      <c r="H98" t="s">
        <v>8</v>
      </c>
      <c r="I98" t="s">
        <v>9</v>
      </c>
      <c r="J98" t="s">
        <v>10</v>
      </c>
      <c r="K98" t="s">
        <v>11</v>
      </c>
      <c r="L98" t="s">
        <v>12</v>
      </c>
      <c r="M98" t="s">
        <v>13</v>
      </c>
    </row>
    <row r="99" spans="1:37" x14ac:dyDescent="0.35">
      <c r="A99" s="291" t="s">
        <v>0</v>
      </c>
      <c r="B99" s="291" t="s">
        <v>0</v>
      </c>
      <c r="C99" s="291" t="s">
        <v>17</v>
      </c>
      <c r="D99" t="s">
        <v>1730</v>
      </c>
      <c r="E99" t="s">
        <v>1731</v>
      </c>
      <c r="F99" t="s">
        <v>1732</v>
      </c>
      <c r="G99" t="s">
        <v>1733</v>
      </c>
      <c r="H99" t="s">
        <v>1734</v>
      </c>
      <c r="I99" t="s">
        <v>1735</v>
      </c>
      <c r="J99" t="s">
        <v>1736</v>
      </c>
      <c r="K99" t="s">
        <v>1737</v>
      </c>
      <c r="L99" t="s">
        <v>1738</v>
      </c>
      <c r="M99" t="s">
        <v>1451</v>
      </c>
      <c r="AB99" t="s">
        <v>2526</v>
      </c>
      <c r="AC99" t="s">
        <v>2525</v>
      </c>
      <c r="AD99" t="s">
        <v>2524</v>
      </c>
      <c r="AE99" t="s">
        <v>2523</v>
      </c>
      <c r="AF99" t="s">
        <v>759</v>
      </c>
      <c r="AG99" t="s">
        <v>2522</v>
      </c>
      <c r="AH99" t="s">
        <v>2521</v>
      </c>
      <c r="AI99" t="s">
        <v>2520</v>
      </c>
      <c r="AJ99" t="s">
        <v>2519</v>
      </c>
      <c r="AK99" t="s">
        <v>2518</v>
      </c>
    </row>
    <row r="100" spans="1:37" x14ac:dyDescent="0.35">
      <c r="A100" s="291" t="s">
        <v>1739</v>
      </c>
      <c r="B100" s="291" t="s">
        <v>33</v>
      </c>
      <c r="C100" s="293">
        <v>640</v>
      </c>
      <c r="D100" s="1">
        <v>21</v>
      </c>
      <c r="E100" s="1">
        <v>4</v>
      </c>
      <c r="F100" s="1">
        <v>15</v>
      </c>
      <c r="G100" s="1">
        <v>34</v>
      </c>
      <c r="H100" s="1">
        <v>16</v>
      </c>
      <c r="I100" s="1">
        <v>16</v>
      </c>
      <c r="J100" s="1">
        <v>3</v>
      </c>
      <c r="K100" s="1">
        <v>-749</v>
      </c>
      <c r="L100" s="1">
        <v>0</v>
      </c>
      <c r="M100" s="1">
        <v>0</v>
      </c>
      <c r="X100" t="str">
        <f>LEFT(MID(A100,FIND("(",A100)+1,LEN(A100)),FIND(")",MID(A100,FIND("(",A100)+1,LEN(A100)))-1)</f>
        <v>FF</v>
      </c>
      <c r="Z100" t="str">
        <f>Y101</f>
        <v>Excluded</v>
      </c>
      <c r="AB100">
        <v>7</v>
      </c>
      <c r="AC100" s="238">
        <v>28991</v>
      </c>
      <c r="AD100" s="238">
        <f>AH100+AF100</f>
        <v>13605</v>
      </c>
      <c r="AE100" s="227">
        <f>SUM(AD100/AC100*100)</f>
        <v>46.928357076334038</v>
      </c>
      <c r="AF100">
        <v>160</v>
      </c>
      <c r="AG100" s="227">
        <f>SUM(AF100/AC100*100)</f>
        <v>0.55189541581870238</v>
      </c>
      <c r="AH100" s="238">
        <v>13445</v>
      </c>
      <c r="AI100">
        <v>16</v>
      </c>
      <c r="AJ100">
        <v>6</v>
      </c>
      <c r="AK100" s="227">
        <f>SUM(AJ100/AI100*100)</f>
        <v>37.5</v>
      </c>
    </row>
    <row r="101" spans="1:37" x14ac:dyDescent="0.35">
      <c r="A101" s="291" t="s">
        <v>0</v>
      </c>
      <c r="B101" s="291" t="s">
        <v>0</v>
      </c>
      <c r="C101" s="293">
        <v>640</v>
      </c>
      <c r="D101" s="2">
        <v>661</v>
      </c>
      <c r="E101" s="2">
        <v>665</v>
      </c>
      <c r="F101" s="2">
        <v>680</v>
      </c>
      <c r="G101" s="2">
        <v>714</v>
      </c>
      <c r="H101" s="2">
        <v>730</v>
      </c>
      <c r="I101" s="2">
        <v>746</v>
      </c>
      <c r="J101" s="2">
        <v>749</v>
      </c>
      <c r="K101" s="2">
        <v>0</v>
      </c>
      <c r="L101" s="2">
        <v>0</v>
      </c>
      <c r="M101" s="2">
        <v>0</v>
      </c>
      <c r="Y101" t="str">
        <f>IF(EXACT(A100,UPPER(A100)),"Elected","Excluded")</f>
        <v>Excluded</v>
      </c>
    </row>
    <row r="102" spans="1:37" x14ac:dyDescent="0.35">
      <c r="A102" s="291" t="s">
        <v>1740</v>
      </c>
      <c r="B102" s="291" t="s">
        <v>33</v>
      </c>
      <c r="C102" s="293">
        <v>1278</v>
      </c>
      <c r="D102" s="1">
        <v>1</v>
      </c>
      <c r="E102" s="1">
        <v>3</v>
      </c>
      <c r="F102" s="1">
        <v>2</v>
      </c>
      <c r="G102" s="1">
        <v>15</v>
      </c>
      <c r="H102" s="1">
        <v>43</v>
      </c>
      <c r="I102" s="1">
        <v>126</v>
      </c>
      <c r="J102" s="1">
        <v>14</v>
      </c>
      <c r="K102" s="1">
        <v>187</v>
      </c>
      <c r="L102" s="1">
        <v>57</v>
      </c>
      <c r="M102" s="1">
        <v>0</v>
      </c>
      <c r="X102" t="str">
        <f t="shared" ref="X102" si="94">LEFT(MID(A102,FIND("(",A102)+1,LEN(A102)),FIND(")",MID(A102,FIND("(",A102)+1,LEN(A102)))-1)</f>
        <v>FF</v>
      </c>
      <c r="Z102" t="str">
        <f>Y103</f>
        <v>Elected</v>
      </c>
      <c r="AC102" t="s">
        <v>3692</v>
      </c>
      <c r="AD102" t="s">
        <v>3693</v>
      </c>
    </row>
    <row r="103" spans="1:37" x14ac:dyDescent="0.35">
      <c r="A103" s="291" t="s">
        <v>0</v>
      </c>
      <c r="B103" s="291" t="s">
        <v>0</v>
      </c>
      <c r="C103" s="293">
        <v>1278</v>
      </c>
      <c r="D103" s="2">
        <v>1279</v>
      </c>
      <c r="E103" s="2">
        <v>1282</v>
      </c>
      <c r="F103" s="2">
        <v>1284</v>
      </c>
      <c r="G103" s="2">
        <v>1299</v>
      </c>
      <c r="H103" s="2">
        <v>1342</v>
      </c>
      <c r="I103" s="2">
        <v>1468</v>
      </c>
      <c r="J103" s="2">
        <v>1482</v>
      </c>
      <c r="K103" s="2">
        <v>1669</v>
      </c>
      <c r="L103" s="2">
        <v>1726</v>
      </c>
      <c r="M103" s="2">
        <v>1726</v>
      </c>
      <c r="Y103" t="str">
        <f t="shared" ref="Y103" si="95">IF(EXACT(A102,UPPER(A102)),"Elected","Excluded")</f>
        <v>Elected</v>
      </c>
      <c r="AC103">
        <v>7</v>
      </c>
      <c r="AD103">
        <v>5</v>
      </c>
    </row>
    <row r="104" spans="1:37" x14ac:dyDescent="0.35">
      <c r="A104" s="291" t="s">
        <v>3323</v>
      </c>
      <c r="B104" s="291" t="s">
        <v>31</v>
      </c>
      <c r="C104" s="293">
        <v>1538</v>
      </c>
      <c r="D104" s="1">
        <v>2</v>
      </c>
      <c r="E104" s="1">
        <v>17</v>
      </c>
      <c r="F104" s="1">
        <v>38</v>
      </c>
      <c r="G104" s="1">
        <v>17</v>
      </c>
      <c r="H104" s="1">
        <v>54</v>
      </c>
      <c r="I104" s="1">
        <v>158</v>
      </c>
      <c r="J104" s="1">
        <v>-143</v>
      </c>
      <c r="K104" s="1">
        <v>0</v>
      </c>
      <c r="L104" s="1">
        <v>0</v>
      </c>
      <c r="M104" s="1">
        <v>0</v>
      </c>
      <c r="X104" t="str">
        <f t="shared" ref="X104" si="96">LEFT(MID(A104,FIND("(",A104)+1,LEN(A104)),FIND(")",MID(A104,FIND("(",A104)+1,LEN(A104)))-1)</f>
        <v>NON-P</v>
      </c>
      <c r="Z104" t="str">
        <f t="shared" ref="Z104" si="97">Y105</f>
        <v>Elected</v>
      </c>
    </row>
    <row r="105" spans="1:37" x14ac:dyDescent="0.35">
      <c r="A105" s="291" t="s">
        <v>0</v>
      </c>
      <c r="B105" s="291" t="s">
        <v>0</v>
      </c>
      <c r="C105" s="293">
        <v>1538</v>
      </c>
      <c r="D105" s="2">
        <v>1540</v>
      </c>
      <c r="E105" s="2">
        <v>1557</v>
      </c>
      <c r="F105" s="2">
        <v>1595</v>
      </c>
      <c r="G105" s="2">
        <v>1612</v>
      </c>
      <c r="H105" s="2">
        <v>1666</v>
      </c>
      <c r="I105" s="2">
        <v>1824</v>
      </c>
      <c r="J105" s="2">
        <v>1681</v>
      </c>
      <c r="K105" s="2">
        <v>1681</v>
      </c>
      <c r="L105" s="2">
        <v>1681</v>
      </c>
      <c r="M105" s="2">
        <v>1681</v>
      </c>
      <c r="Y105" t="str">
        <f t="shared" ref="Y105" si="98">IF(EXACT(A104,UPPER(A104)),"Elected","Excluded")</f>
        <v>Elected</v>
      </c>
    </row>
    <row r="106" spans="1:37" x14ac:dyDescent="0.35">
      <c r="A106" s="291" t="s">
        <v>3324</v>
      </c>
      <c r="B106" s="291" t="s">
        <v>31</v>
      </c>
      <c r="C106" s="293">
        <v>934</v>
      </c>
      <c r="D106" s="1">
        <v>10</v>
      </c>
      <c r="E106" s="1">
        <v>46</v>
      </c>
      <c r="F106" s="1">
        <v>45</v>
      </c>
      <c r="G106" s="1">
        <v>18</v>
      </c>
      <c r="H106" s="1">
        <v>2</v>
      </c>
      <c r="I106" s="1">
        <v>81</v>
      </c>
      <c r="J106" s="1">
        <v>60</v>
      </c>
      <c r="K106" s="1">
        <v>106</v>
      </c>
      <c r="L106" s="1">
        <v>17</v>
      </c>
      <c r="M106" s="1">
        <v>39</v>
      </c>
      <c r="X106" t="str">
        <f t="shared" ref="X106" si="99">LEFT(MID(A106,FIND("(",A106)+1,LEN(A106)),FIND(")",MID(A106,FIND("(",A106)+1,LEN(A106)))-1)</f>
        <v>NON-P</v>
      </c>
      <c r="Z106" t="str">
        <f t="shared" ref="Z106" si="100">Y107</f>
        <v>Elected</v>
      </c>
    </row>
    <row r="107" spans="1:37" x14ac:dyDescent="0.35">
      <c r="A107" s="291" t="s">
        <v>0</v>
      </c>
      <c r="B107" s="291" t="s">
        <v>0</v>
      </c>
      <c r="C107" s="293">
        <v>934</v>
      </c>
      <c r="D107" s="2">
        <v>944</v>
      </c>
      <c r="E107" s="2">
        <v>990</v>
      </c>
      <c r="F107" s="2">
        <v>1035</v>
      </c>
      <c r="G107" s="2">
        <v>1053</v>
      </c>
      <c r="H107" s="2">
        <v>1055</v>
      </c>
      <c r="I107" s="2">
        <v>1136</v>
      </c>
      <c r="J107" s="2">
        <v>1196</v>
      </c>
      <c r="K107" s="2">
        <v>1302</v>
      </c>
      <c r="L107" s="2">
        <v>1319</v>
      </c>
      <c r="M107" s="2">
        <v>1358</v>
      </c>
      <c r="Y107" t="str">
        <f t="shared" ref="Y107" si="101">IF(EXACT(A106,UPPER(A106)),"Elected","Excluded")</f>
        <v>Elected</v>
      </c>
    </row>
    <row r="108" spans="1:37" x14ac:dyDescent="0.35">
      <c r="A108" s="291" t="s">
        <v>1741</v>
      </c>
      <c r="B108" s="291" t="s">
        <v>33</v>
      </c>
      <c r="C108" s="293">
        <v>744</v>
      </c>
      <c r="D108" s="1">
        <v>1</v>
      </c>
      <c r="E108" s="1">
        <v>9</v>
      </c>
      <c r="F108" s="1">
        <v>2</v>
      </c>
      <c r="G108" s="1">
        <v>10</v>
      </c>
      <c r="H108" s="1">
        <v>22</v>
      </c>
      <c r="I108" s="1">
        <v>66</v>
      </c>
      <c r="J108" s="1">
        <v>9</v>
      </c>
      <c r="K108" s="1">
        <v>23</v>
      </c>
      <c r="L108" s="1">
        <v>5</v>
      </c>
      <c r="M108" s="1">
        <v>-891</v>
      </c>
      <c r="X108" t="str">
        <f t="shared" ref="X108" si="102">LEFT(MID(A108,FIND("(",A108)+1,LEN(A108)),FIND(")",MID(A108,FIND("(",A108)+1,LEN(A108)))-1)</f>
        <v>SF</v>
      </c>
      <c r="Z108" t="str">
        <f>Y109</f>
        <v>Excluded</v>
      </c>
    </row>
    <row r="109" spans="1:37" x14ac:dyDescent="0.35">
      <c r="A109" s="291" t="s">
        <v>0</v>
      </c>
      <c r="B109" s="291" t="s">
        <v>0</v>
      </c>
      <c r="C109" s="293">
        <v>744</v>
      </c>
      <c r="D109" s="2">
        <v>745</v>
      </c>
      <c r="E109" s="2">
        <v>754</v>
      </c>
      <c r="F109" s="2">
        <v>756</v>
      </c>
      <c r="G109" s="2">
        <v>766</v>
      </c>
      <c r="H109" s="2">
        <v>788</v>
      </c>
      <c r="I109" s="2">
        <v>854</v>
      </c>
      <c r="J109" s="2">
        <v>863</v>
      </c>
      <c r="K109" s="2">
        <v>886</v>
      </c>
      <c r="L109" s="2">
        <v>891</v>
      </c>
      <c r="M109" s="2">
        <v>0</v>
      </c>
      <c r="Y109" t="str">
        <f t="shared" ref="Y109" si="103">IF(EXACT(A108,UPPER(A108)),"Elected","Excluded")</f>
        <v>Excluded</v>
      </c>
    </row>
    <row r="110" spans="1:37" x14ac:dyDescent="0.35">
      <c r="A110" s="291" t="s">
        <v>3312</v>
      </c>
      <c r="B110" s="291" t="s">
        <v>33</v>
      </c>
      <c r="C110" s="293">
        <v>357</v>
      </c>
      <c r="D110" s="1">
        <v>7</v>
      </c>
      <c r="E110" s="1">
        <v>6</v>
      </c>
      <c r="F110" s="1">
        <v>8</v>
      </c>
      <c r="G110" s="1">
        <v>-378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X110" t="str">
        <f t="shared" ref="X110" si="104">LEFT(MID(A110,FIND("(",A110)+1,LEN(A110)),FIND(")",MID(A110,FIND("(",A110)+1,LEN(A110)))-1)</f>
        <v>GRN</v>
      </c>
      <c r="Z110" t="str">
        <f t="shared" ref="Z110" si="105">Y111</f>
        <v>Excluded</v>
      </c>
    </row>
    <row r="111" spans="1:37" x14ac:dyDescent="0.35">
      <c r="A111" s="291" t="s">
        <v>0</v>
      </c>
      <c r="B111" s="291" t="s">
        <v>0</v>
      </c>
      <c r="C111" s="293">
        <v>357</v>
      </c>
      <c r="D111" s="2">
        <v>364</v>
      </c>
      <c r="E111" s="2">
        <v>370</v>
      </c>
      <c r="F111" s="2">
        <v>378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Y111" t="str">
        <f t="shared" ref="Y111" si="106">IF(EXACT(A110,UPPER(A110)),"Elected","Excluded")</f>
        <v>Excluded</v>
      </c>
    </row>
    <row r="112" spans="1:37" x14ac:dyDescent="0.35">
      <c r="A112" s="291" t="s">
        <v>3308</v>
      </c>
      <c r="B112" s="291" t="s">
        <v>31</v>
      </c>
      <c r="C112" s="293">
        <v>729</v>
      </c>
      <c r="D112" s="1">
        <v>8</v>
      </c>
      <c r="E112" s="1">
        <v>9</v>
      </c>
      <c r="F112" s="1">
        <v>4</v>
      </c>
      <c r="G112" s="1">
        <v>132</v>
      </c>
      <c r="H112" s="1">
        <v>12</v>
      </c>
      <c r="I112" s="1">
        <v>25</v>
      </c>
      <c r="J112" s="1">
        <v>4</v>
      </c>
      <c r="K112" s="1">
        <v>71</v>
      </c>
      <c r="L112" s="1">
        <v>19</v>
      </c>
      <c r="M112" s="1">
        <v>50</v>
      </c>
      <c r="X112" t="str">
        <f t="shared" ref="X112" si="107">LEFT(MID(A112,FIND("(",A112)+1,LEN(A112)),FIND(")",MID(A112,FIND("(",A112)+1,LEN(A112)))-1)</f>
        <v>LAB</v>
      </c>
      <c r="Z112" t="str">
        <f t="shared" ref="Z112" si="108">Y113</f>
        <v>Excluded</v>
      </c>
    </row>
    <row r="113" spans="1:26" x14ac:dyDescent="0.35">
      <c r="A113" s="291" t="s">
        <v>0</v>
      </c>
      <c r="B113" s="291" t="s">
        <v>0</v>
      </c>
      <c r="C113" s="293">
        <v>729</v>
      </c>
      <c r="D113" s="2">
        <v>737</v>
      </c>
      <c r="E113" s="2">
        <v>746</v>
      </c>
      <c r="F113" s="2">
        <v>750</v>
      </c>
      <c r="G113" s="2">
        <v>882</v>
      </c>
      <c r="H113" s="2">
        <v>894</v>
      </c>
      <c r="I113" s="2">
        <v>919</v>
      </c>
      <c r="J113" s="2">
        <v>923</v>
      </c>
      <c r="K113" s="2">
        <v>994</v>
      </c>
      <c r="L113" s="2">
        <v>1013</v>
      </c>
      <c r="M113" s="2">
        <v>1063</v>
      </c>
      <c r="Y113" t="str">
        <f t="shared" ref="Y113" si="109">IF(EXACT(A112,UPPER(A112)),"Elected","Excluded")</f>
        <v>Excluded</v>
      </c>
    </row>
    <row r="114" spans="1:26" x14ac:dyDescent="0.35">
      <c r="A114" s="291" t="s">
        <v>1742</v>
      </c>
      <c r="B114" s="291" t="s">
        <v>33</v>
      </c>
      <c r="C114" s="293">
        <v>1499</v>
      </c>
      <c r="D114" s="1">
        <v>16</v>
      </c>
      <c r="E114" s="1">
        <v>6</v>
      </c>
      <c r="F114" s="1">
        <v>7</v>
      </c>
      <c r="G114" s="1">
        <v>33</v>
      </c>
      <c r="H114" s="1">
        <v>64</v>
      </c>
      <c r="I114" s="1">
        <v>26</v>
      </c>
      <c r="J114" s="1">
        <v>6</v>
      </c>
      <c r="K114" s="1">
        <v>167</v>
      </c>
      <c r="L114" s="1">
        <v>-143</v>
      </c>
      <c r="M114" s="1">
        <v>0</v>
      </c>
      <c r="X114" t="str">
        <f t="shared" ref="X114" si="110">LEFT(MID(A114,FIND("(",A114)+1,LEN(A114)),FIND(")",MID(A114,FIND("(",A114)+1,LEN(A114)))-1)</f>
        <v>FF</v>
      </c>
      <c r="Z114" t="str">
        <f t="shared" ref="Z114" si="111">Y115</f>
        <v>Elected</v>
      </c>
    </row>
    <row r="115" spans="1:26" x14ac:dyDescent="0.35">
      <c r="A115" s="291" t="s">
        <v>0</v>
      </c>
      <c r="B115" s="291" t="s">
        <v>0</v>
      </c>
      <c r="C115" s="293">
        <v>1499</v>
      </c>
      <c r="D115" s="2">
        <v>1515</v>
      </c>
      <c r="E115" s="2">
        <v>1521</v>
      </c>
      <c r="F115" s="2">
        <v>1528</v>
      </c>
      <c r="G115" s="2">
        <v>1561</v>
      </c>
      <c r="H115" s="2">
        <v>1625</v>
      </c>
      <c r="I115" s="2">
        <v>1651</v>
      </c>
      <c r="J115" s="2">
        <v>1657</v>
      </c>
      <c r="K115" s="2">
        <v>1824</v>
      </c>
      <c r="L115" s="2">
        <v>1681</v>
      </c>
      <c r="M115" s="2">
        <v>1681</v>
      </c>
      <c r="Y115" t="str">
        <f t="shared" ref="Y115" si="112">IF(EXACT(A114,UPPER(A114)),"Elected","Excluded")</f>
        <v>Elected</v>
      </c>
    </row>
    <row r="116" spans="1:26" x14ac:dyDescent="0.35">
      <c r="A116" s="291" t="s">
        <v>1743</v>
      </c>
      <c r="B116" s="291" t="s">
        <v>33</v>
      </c>
      <c r="C116" s="293">
        <v>1467</v>
      </c>
      <c r="D116" s="1">
        <v>12</v>
      </c>
      <c r="E116" s="1">
        <v>4</v>
      </c>
      <c r="F116" s="1">
        <v>3</v>
      </c>
      <c r="G116" s="1">
        <v>27</v>
      </c>
      <c r="H116" s="1">
        <v>168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X116" t="str">
        <f t="shared" ref="X116" si="113">LEFT(MID(A116,FIND("(",A116)+1,LEN(A116)),FIND(")",MID(A116,FIND("(",A116)+1,LEN(A116)))-1)</f>
        <v>FG</v>
      </c>
      <c r="Z116" t="str">
        <f t="shared" ref="Z116" si="114">Y117</f>
        <v>Elected</v>
      </c>
    </row>
    <row r="117" spans="1:26" x14ac:dyDescent="0.35">
      <c r="A117" s="291" t="s">
        <v>0</v>
      </c>
      <c r="B117" s="291" t="s">
        <v>0</v>
      </c>
      <c r="C117" s="293">
        <v>1467</v>
      </c>
      <c r="D117" s="2">
        <v>1479</v>
      </c>
      <c r="E117" s="2">
        <v>1483</v>
      </c>
      <c r="F117" s="2">
        <v>1486</v>
      </c>
      <c r="G117" s="2">
        <v>1513</v>
      </c>
      <c r="H117" s="2">
        <v>1681</v>
      </c>
      <c r="I117" s="2">
        <v>1681</v>
      </c>
      <c r="J117" s="2">
        <v>1681</v>
      </c>
      <c r="K117" s="2">
        <v>1681</v>
      </c>
      <c r="L117" s="2">
        <v>1681</v>
      </c>
      <c r="M117" s="2">
        <v>1681</v>
      </c>
      <c r="Y117" t="str">
        <f t="shared" ref="Y117" si="115">IF(EXACT(A116,UPPER(A116)),"Elected","Excluded")</f>
        <v>Elected</v>
      </c>
    </row>
    <row r="118" spans="1:26" x14ac:dyDescent="0.35">
      <c r="A118" s="291" t="s">
        <v>1744</v>
      </c>
      <c r="B118" s="291" t="s">
        <v>33</v>
      </c>
      <c r="C118" s="293">
        <v>430</v>
      </c>
      <c r="D118" s="1">
        <v>10</v>
      </c>
      <c r="E118" s="1">
        <v>0</v>
      </c>
      <c r="F118" s="1">
        <v>6</v>
      </c>
      <c r="G118" s="1">
        <v>18</v>
      </c>
      <c r="H118" s="1">
        <v>-464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X118" t="str">
        <f t="shared" ref="X118" si="116">LEFT(MID(A118,FIND("(",A118)+1,LEN(A118)),FIND(")",MID(A118,FIND("(",A118)+1,LEN(A118)))-1)</f>
        <v>FG</v>
      </c>
      <c r="Z118" t="str">
        <f t="shared" ref="Z118" si="117">Y119</f>
        <v>Excluded</v>
      </c>
    </row>
    <row r="119" spans="1:26" x14ac:dyDescent="0.35">
      <c r="A119" s="291" t="s">
        <v>0</v>
      </c>
      <c r="B119" s="291" t="s">
        <v>0</v>
      </c>
      <c r="C119" s="293">
        <v>430</v>
      </c>
      <c r="D119" s="2">
        <v>440</v>
      </c>
      <c r="E119" s="2">
        <v>440</v>
      </c>
      <c r="F119" s="2">
        <v>446</v>
      </c>
      <c r="G119" s="2">
        <v>464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Y119" t="str">
        <f t="shared" ref="Y119" si="118">IF(EXACT(A118,UPPER(A118)),"Elected","Excluded")</f>
        <v>Excluded</v>
      </c>
    </row>
    <row r="120" spans="1:26" x14ac:dyDescent="0.35">
      <c r="A120" s="291" t="s">
        <v>3325</v>
      </c>
      <c r="B120" s="291" t="s">
        <v>31</v>
      </c>
      <c r="C120" s="293">
        <v>51</v>
      </c>
      <c r="D120" s="1">
        <v>1</v>
      </c>
      <c r="E120" s="1">
        <v>-52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X120" t="str">
        <f t="shared" ref="X120" si="119">LEFT(MID(A120,FIND("(",A120)+1,LEN(A120)),FIND(")",MID(A120,FIND("(",A120)+1,LEN(A120)))-1)</f>
        <v>NON-P</v>
      </c>
      <c r="Z120" t="str">
        <f t="shared" ref="Z120" si="120">Y121</f>
        <v>Excluded</v>
      </c>
    </row>
    <row r="121" spans="1:26" x14ac:dyDescent="0.35">
      <c r="A121" s="291" t="s">
        <v>0</v>
      </c>
      <c r="B121" s="291" t="s">
        <v>0</v>
      </c>
      <c r="C121" s="293">
        <v>51</v>
      </c>
      <c r="D121" s="2">
        <v>52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Y121" t="str">
        <f t="shared" ref="Y121" si="121">IF(EXACT(A120,UPPER(A120)),"Elected","Excluded")</f>
        <v>Excluded</v>
      </c>
    </row>
    <row r="122" spans="1:26" x14ac:dyDescent="0.35">
      <c r="A122" s="291" t="s">
        <v>3326</v>
      </c>
      <c r="B122" s="291" t="s">
        <v>33</v>
      </c>
      <c r="C122" s="293">
        <v>105</v>
      </c>
      <c r="D122" s="1">
        <v>0</v>
      </c>
      <c r="E122" s="1">
        <v>-105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X122" t="str">
        <f t="shared" ref="X122" si="122">LEFT(MID(A122,FIND("(",A122)+1,LEN(A122)),FIND(")",MID(A122,FIND("(",A122)+1,LEN(A122)))-1)</f>
        <v>NON-P</v>
      </c>
      <c r="Z122" t="str">
        <f t="shared" ref="Z122" si="123">Y123</f>
        <v>Excluded</v>
      </c>
    </row>
    <row r="123" spans="1:26" x14ac:dyDescent="0.35">
      <c r="A123" s="291" t="s">
        <v>0</v>
      </c>
      <c r="B123" s="291" t="s">
        <v>0</v>
      </c>
      <c r="C123" s="293">
        <v>105</v>
      </c>
      <c r="D123" s="2">
        <v>105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Y123" t="str">
        <f t="shared" ref="Y123" si="124">IF(EXACT(A122,UPPER(A122)),"Elected","Excluded")</f>
        <v>Excluded</v>
      </c>
    </row>
    <row r="124" spans="1:26" x14ac:dyDescent="0.35">
      <c r="A124" s="291" t="s">
        <v>1745</v>
      </c>
      <c r="B124" s="291" t="s">
        <v>31</v>
      </c>
      <c r="C124" s="293">
        <v>1782</v>
      </c>
      <c r="D124" s="1">
        <v>-101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X124" t="str">
        <f t="shared" ref="X124" si="125">LEFT(MID(A124,FIND("(",A124)+1,LEN(A124)),FIND(")",MID(A124,FIND("(",A124)+1,LEN(A124)))-1)</f>
        <v>FG</v>
      </c>
      <c r="Z124" t="str">
        <f t="shared" ref="Z124" si="126">Y125</f>
        <v>Elected</v>
      </c>
    </row>
    <row r="125" spans="1:26" x14ac:dyDescent="0.35">
      <c r="A125" s="291" t="s">
        <v>0</v>
      </c>
      <c r="B125" s="291" t="s">
        <v>0</v>
      </c>
      <c r="C125" s="293">
        <v>1782</v>
      </c>
      <c r="D125" s="2">
        <v>1681</v>
      </c>
      <c r="E125" s="2">
        <v>1681</v>
      </c>
      <c r="F125" s="2">
        <v>1681</v>
      </c>
      <c r="G125" s="2">
        <v>1681</v>
      </c>
      <c r="H125" s="2">
        <v>1681</v>
      </c>
      <c r="I125" s="2">
        <v>1681</v>
      </c>
      <c r="J125" s="2">
        <v>1681</v>
      </c>
      <c r="K125" s="2">
        <v>1681</v>
      </c>
      <c r="L125" s="2">
        <v>1681</v>
      </c>
      <c r="M125" s="2">
        <v>1681</v>
      </c>
      <c r="Y125" t="str">
        <f t="shared" ref="Y125" si="127">IF(EXACT(A124,UPPER(A124)),"Elected","Excluded")</f>
        <v>Elected</v>
      </c>
    </row>
    <row r="126" spans="1:26" x14ac:dyDescent="0.35">
      <c r="A126" s="291" t="s">
        <v>3300</v>
      </c>
      <c r="B126" s="291" t="s">
        <v>33</v>
      </c>
      <c r="C126" s="293">
        <v>207</v>
      </c>
      <c r="D126" s="1">
        <v>1</v>
      </c>
      <c r="E126" s="1">
        <v>18</v>
      </c>
      <c r="F126" s="1">
        <v>-226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X126" t="str">
        <f t="shared" ref="X126" si="128">LEFT(MID(A126,FIND("(",A126)+1,LEN(A126)),FIND(")",MID(A126,FIND("(",A126)+1,LEN(A126)))-1)</f>
        <v>INDI</v>
      </c>
      <c r="Z126" t="str">
        <f t="shared" ref="Z126" si="129">Y127</f>
        <v>Excluded</v>
      </c>
    </row>
    <row r="127" spans="1:26" x14ac:dyDescent="0.35">
      <c r="A127" s="291" t="s">
        <v>0</v>
      </c>
      <c r="B127" s="291" t="s">
        <v>0</v>
      </c>
      <c r="C127" s="293">
        <v>207</v>
      </c>
      <c r="D127" s="2">
        <v>208</v>
      </c>
      <c r="E127" s="2">
        <v>226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Y127" t="str">
        <f t="shared" ref="Y127" si="130">IF(EXACT(A126,UPPER(A126)),"Elected","Excluded")</f>
        <v>Excluded</v>
      </c>
    </row>
    <row r="128" spans="1:26" x14ac:dyDescent="0.35">
      <c r="A128" s="291" t="s">
        <v>3303</v>
      </c>
      <c r="B128" s="291" t="s">
        <v>33</v>
      </c>
      <c r="C128" s="293">
        <v>625</v>
      </c>
      <c r="D128" s="1">
        <v>1</v>
      </c>
      <c r="E128" s="1">
        <v>8</v>
      </c>
      <c r="F128" s="1">
        <v>50</v>
      </c>
      <c r="G128" s="1">
        <v>3</v>
      </c>
      <c r="H128" s="1">
        <v>18</v>
      </c>
      <c r="I128" s="1">
        <v>-705</v>
      </c>
      <c r="J128" s="1">
        <v>0</v>
      </c>
      <c r="K128" s="1">
        <v>0</v>
      </c>
      <c r="L128" s="1">
        <v>0</v>
      </c>
      <c r="M128" s="1">
        <v>0</v>
      </c>
      <c r="X128" t="str">
        <f t="shared" ref="X128" si="131">LEFT(MID(A128,FIND("(",A128)+1,LEN(A128)),FIND(")",MID(A128,FIND("(",A128)+1,LEN(A128)))-1)</f>
        <v>ANT</v>
      </c>
      <c r="Z128" t="str">
        <f t="shared" ref="Z128" si="132">Y129</f>
        <v>Excluded</v>
      </c>
    </row>
    <row r="129" spans="1:26" x14ac:dyDescent="0.35">
      <c r="A129" s="291" t="s">
        <v>0</v>
      </c>
      <c r="B129" s="291" t="s">
        <v>0</v>
      </c>
      <c r="C129" s="293">
        <v>625</v>
      </c>
      <c r="D129" s="2">
        <v>626</v>
      </c>
      <c r="E129" s="2">
        <v>634</v>
      </c>
      <c r="F129" s="2">
        <v>684</v>
      </c>
      <c r="G129" s="2">
        <v>687</v>
      </c>
      <c r="H129" s="2">
        <v>705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Y129" t="str">
        <f t="shared" ref="Y129" si="133">IF(EXACT(A128,UPPER(A128)),"Elected","Excluded")</f>
        <v>Excluded</v>
      </c>
    </row>
    <row r="130" spans="1:26" x14ac:dyDescent="0.35">
      <c r="A130" s="291" t="s">
        <v>1746</v>
      </c>
      <c r="B130" s="291" t="s">
        <v>31</v>
      </c>
      <c r="C130" s="293">
        <v>1059</v>
      </c>
      <c r="D130" s="1">
        <v>10</v>
      </c>
      <c r="E130" s="1">
        <v>13</v>
      </c>
      <c r="F130" s="1">
        <v>15</v>
      </c>
      <c r="G130" s="1">
        <v>35</v>
      </c>
      <c r="H130" s="1">
        <v>5</v>
      </c>
      <c r="I130" s="1">
        <v>65</v>
      </c>
      <c r="J130" s="1">
        <v>5</v>
      </c>
      <c r="K130" s="1">
        <v>57</v>
      </c>
      <c r="L130" s="1">
        <v>16</v>
      </c>
      <c r="M130" s="1">
        <v>641</v>
      </c>
      <c r="X130" t="str">
        <f t="shared" ref="X130" si="134">LEFT(MID(A130,FIND("(",A130)+1,LEN(A130)),FIND(")",MID(A130,FIND("(",A130)+1,LEN(A130)))-1)</f>
        <v>SF</v>
      </c>
      <c r="Z130" t="str">
        <f t="shared" ref="Z130" si="135">Y131</f>
        <v>Elected</v>
      </c>
    </row>
    <row r="131" spans="1:26" x14ac:dyDescent="0.35">
      <c r="A131" s="291" t="s">
        <v>0</v>
      </c>
      <c r="B131" s="291" t="s">
        <v>0</v>
      </c>
      <c r="C131" s="293">
        <v>1059</v>
      </c>
      <c r="D131" s="2">
        <v>1069</v>
      </c>
      <c r="E131" s="2">
        <v>1082</v>
      </c>
      <c r="F131" s="2">
        <v>1097</v>
      </c>
      <c r="G131" s="2">
        <v>1132</v>
      </c>
      <c r="H131" s="2">
        <v>1137</v>
      </c>
      <c r="I131" s="2">
        <v>1202</v>
      </c>
      <c r="J131" s="2">
        <v>1207</v>
      </c>
      <c r="K131" s="2">
        <v>1264</v>
      </c>
      <c r="L131" s="2">
        <v>1280</v>
      </c>
      <c r="M131" s="2">
        <v>1921</v>
      </c>
      <c r="Y131" t="str">
        <f t="shared" ref="Y131" si="136">IF(EXACT(A130,UPPER(A130)),"Elected","Excluded")</f>
        <v>Elected</v>
      </c>
    </row>
    <row r="132" spans="1:26" x14ac:dyDescent="0.35">
      <c r="A132" s="291" t="s">
        <v>47</v>
      </c>
      <c r="B132" s="291" t="s">
        <v>0</v>
      </c>
      <c r="C132" s="292">
        <v>0</v>
      </c>
      <c r="D132" s="1">
        <f>(D100+D102+D104+D106+D108+D110+D112+D114+D116+D118+D120+D122+D124+D126+D128+D130)*(-1)</f>
        <v>0</v>
      </c>
      <c r="E132" s="1">
        <f t="shared" ref="E132:M132" si="137">(E100+E102+E104+E106+E108+E110+E112+E114+E116+E118+E120+E122+E124+E126+E128+E130)*(-1)</f>
        <v>14</v>
      </c>
      <c r="F132" s="1">
        <f t="shared" si="137"/>
        <v>31</v>
      </c>
      <c r="G132" s="1">
        <f t="shared" si="137"/>
        <v>36</v>
      </c>
      <c r="H132" s="1">
        <f t="shared" si="137"/>
        <v>60</v>
      </c>
      <c r="I132" s="1">
        <f t="shared" si="137"/>
        <v>142</v>
      </c>
      <c r="J132" s="1">
        <f t="shared" si="137"/>
        <v>42</v>
      </c>
      <c r="K132" s="1">
        <f t="shared" si="137"/>
        <v>138</v>
      </c>
      <c r="L132" s="1">
        <f t="shared" si="137"/>
        <v>29</v>
      </c>
      <c r="M132" s="1">
        <f t="shared" si="137"/>
        <v>161</v>
      </c>
    </row>
    <row r="133" spans="1:26" x14ac:dyDescent="0.35">
      <c r="A133" s="291" t="s">
        <v>0</v>
      </c>
      <c r="B133" s="291" t="s">
        <v>0</v>
      </c>
      <c r="C133" s="293">
        <v>0</v>
      </c>
      <c r="D133" s="2">
        <v>0</v>
      </c>
      <c r="E133" s="2">
        <v>14</v>
      </c>
      <c r="F133" s="2">
        <v>45</v>
      </c>
      <c r="G133" s="2">
        <v>81</v>
      </c>
      <c r="H133" s="2">
        <v>141</v>
      </c>
      <c r="I133" s="2">
        <v>283</v>
      </c>
      <c r="J133" s="2">
        <v>325</v>
      </c>
      <c r="K133" s="2">
        <v>463</v>
      </c>
      <c r="L133" s="2">
        <v>492</v>
      </c>
      <c r="M133" s="2">
        <v>653</v>
      </c>
    </row>
    <row r="134" spans="1:26" x14ac:dyDescent="0.35">
      <c r="A134" t="s">
        <v>48</v>
      </c>
      <c r="B134" t="s">
        <v>0</v>
      </c>
      <c r="C134" s="2">
        <v>13445</v>
      </c>
      <c r="D134" s="2">
        <v>13445</v>
      </c>
      <c r="E134" s="2">
        <v>13445</v>
      </c>
      <c r="F134" s="2">
        <v>13445</v>
      </c>
      <c r="G134" s="2">
        <v>13445</v>
      </c>
      <c r="H134" s="2">
        <v>13445</v>
      </c>
      <c r="I134" s="2">
        <v>13445</v>
      </c>
      <c r="J134" s="2">
        <v>13445</v>
      </c>
      <c r="K134" s="2">
        <v>13445</v>
      </c>
      <c r="L134" s="2">
        <v>13445</v>
      </c>
      <c r="M134" s="2">
        <v>13445</v>
      </c>
    </row>
    <row r="138" spans="1:26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</row>
    <row r="139" spans="1:26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</row>
    <row r="140" spans="1:26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</row>
    <row r="141" spans="1:26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</row>
    <row r="142" spans="1:26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</row>
    <row r="143" spans="1:26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</row>
    <row r="144" spans="1:26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</row>
    <row r="145" spans="1:37" x14ac:dyDescent="0.35">
      <c r="A145" s="291" t="s">
        <v>1</v>
      </c>
      <c r="B145" s="291" t="s">
        <v>2</v>
      </c>
      <c r="C145" s="291" t="s">
        <v>3</v>
      </c>
      <c r="D145" t="s">
        <v>4</v>
      </c>
      <c r="E145" t="s">
        <v>5</v>
      </c>
      <c r="F145" t="s">
        <v>6</v>
      </c>
      <c r="G145" t="s">
        <v>7</v>
      </c>
      <c r="H145" t="s">
        <v>8</v>
      </c>
      <c r="I145" t="s">
        <v>9</v>
      </c>
      <c r="J145" t="s">
        <v>10</v>
      </c>
      <c r="K145" t="s">
        <v>11</v>
      </c>
      <c r="L145" t="s">
        <v>12</v>
      </c>
      <c r="M145" t="s">
        <v>13</v>
      </c>
      <c r="N145" t="s">
        <v>14</v>
      </c>
      <c r="O145" t="s">
        <v>15</v>
      </c>
    </row>
    <row r="146" spans="1:37" x14ac:dyDescent="0.35">
      <c r="A146" s="291" t="s">
        <v>0</v>
      </c>
      <c r="B146" s="291" t="s">
        <v>0</v>
      </c>
      <c r="C146" s="291" t="s">
        <v>17</v>
      </c>
      <c r="D146" t="s">
        <v>1747</v>
      </c>
      <c r="E146" t="s">
        <v>1748</v>
      </c>
      <c r="F146" t="s">
        <v>1749</v>
      </c>
      <c r="G146" t="s">
        <v>1750</v>
      </c>
      <c r="H146" t="s">
        <v>1751</v>
      </c>
      <c r="I146" t="s">
        <v>1752</v>
      </c>
      <c r="J146" t="s">
        <v>1410</v>
      </c>
      <c r="K146" t="s">
        <v>1753</v>
      </c>
      <c r="L146" t="s">
        <v>1754</v>
      </c>
      <c r="M146" t="s">
        <v>1755</v>
      </c>
      <c r="N146" t="s">
        <v>1756</v>
      </c>
      <c r="O146" t="s">
        <v>1757</v>
      </c>
      <c r="AB146" t="s">
        <v>2526</v>
      </c>
      <c r="AC146" t="s">
        <v>2525</v>
      </c>
      <c r="AD146" t="s">
        <v>2524</v>
      </c>
      <c r="AE146" t="s">
        <v>2523</v>
      </c>
      <c r="AF146" t="s">
        <v>759</v>
      </c>
      <c r="AG146" t="s">
        <v>2522</v>
      </c>
      <c r="AH146" t="s">
        <v>2521</v>
      </c>
      <c r="AI146" t="s">
        <v>2520</v>
      </c>
      <c r="AJ146" t="s">
        <v>2519</v>
      </c>
      <c r="AK146" t="s">
        <v>2518</v>
      </c>
    </row>
    <row r="147" spans="1:37" x14ac:dyDescent="0.35">
      <c r="A147" s="291" t="s">
        <v>1758</v>
      </c>
      <c r="B147" s="291" t="s">
        <v>31</v>
      </c>
      <c r="C147" s="293">
        <v>755</v>
      </c>
      <c r="D147" s="1">
        <v>4</v>
      </c>
      <c r="E147" s="1">
        <v>3</v>
      </c>
      <c r="F147" s="1">
        <v>5</v>
      </c>
      <c r="G147" s="1">
        <v>6</v>
      </c>
      <c r="H147" s="1">
        <v>14</v>
      </c>
      <c r="I147" s="1">
        <v>4</v>
      </c>
      <c r="J147" s="1">
        <v>0</v>
      </c>
      <c r="K147" s="1">
        <v>70</v>
      </c>
      <c r="L147" s="1">
        <v>43</v>
      </c>
      <c r="M147" s="1">
        <v>107</v>
      </c>
      <c r="N147" s="1">
        <v>200</v>
      </c>
      <c r="O147" s="1">
        <v>61</v>
      </c>
      <c r="X147" t="str">
        <f>LEFT(MID(A147,FIND("(",A147)+1,LEN(A147)),FIND(")",MID(A147,FIND("(",A147)+1,LEN(A147)))-1)</f>
        <v>FG</v>
      </c>
      <c r="Z147" t="str">
        <f>Y148</f>
        <v>Elected</v>
      </c>
      <c r="AB147">
        <v>7</v>
      </c>
      <c r="AC147" s="238">
        <v>25710</v>
      </c>
      <c r="AD147" s="238">
        <f>AH147+AF147</f>
        <v>12189</v>
      </c>
      <c r="AE147" s="227">
        <f>SUM(AD147/AC147*100)</f>
        <v>47.409568261376897</v>
      </c>
      <c r="AF147">
        <v>227</v>
      </c>
      <c r="AG147" s="227">
        <f>SUM(AF147/AC147*100)</f>
        <v>0.88292493193309995</v>
      </c>
      <c r="AH147" s="238">
        <v>11962</v>
      </c>
      <c r="AI147">
        <v>18</v>
      </c>
      <c r="AJ147">
        <v>7</v>
      </c>
      <c r="AK147" s="227">
        <f>SUM(AJ147/AI147*100)</f>
        <v>38.888888888888893</v>
      </c>
    </row>
    <row r="148" spans="1:37" x14ac:dyDescent="0.35">
      <c r="A148" s="291" t="s">
        <v>0</v>
      </c>
      <c r="B148" s="291" t="s">
        <v>0</v>
      </c>
      <c r="C148" s="293">
        <v>755</v>
      </c>
      <c r="D148" s="2">
        <v>759</v>
      </c>
      <c r="E148" s="2">
        <v>762</v>
      </c>
      <c r="F148" s="2">
        <v>767</v>
      </c>
      <c r="G148" s="2">
        <v>773</v>
      </c>
      <c r="H148" s="2">
        <v>787</v>
      </c>
      <c r="I148" s="2">
        <v>791</v>
      </c>
      <c r="J148" s="2">
        <v>791</v>
      </c>
      <c r="K148" s="2">
        <v>861</v>
      </c>
      <c r="L148" s="2">
        <v>904</v>
      </c>
      <c r="M148" s="2">
        <v>1011</v>
      </c>
      <c r="N148" s="2">
        <v>1211</v>
      </c>
      <c r="O148" s="2">
        <v>1272</v>
      </c>
      <c r="Y148" t="str">
        <f>IF(EXACT(A147,UPPER(A147)),"Elected","Excluded")</f>
        <v>Elected</v>
      </c>
    </row>
    <row r="149" spans="1:37" x14ac:dyDescent="0.35">
      <c r="A149" s="291" t="s">
        <v>1759</v>
      </c>
      <c r="B149" s="291" t="s">
        <v>33</v>
      </c>
      <c r="C149" s="293">
        <v>694</v>
      </c>
      <c r="D149" s="1">
        <v>3</v>
      </c>
      <c r="E149" s="1">
        <v>2</v>
      </c>
      <c r="F149" s="1">
        <v>0</v>
      </c>
      <c r="G149" s="1">
        <v>1</v>
      </c>
      <c r="H149" s="1">
        <v>39</v>
      </c>
      <c r="I149" s="1">
        <v>4</v>
      </c>
      <c r="J149" s="1">
        <v>2</v>
      </c>
      <c r="K149" s="1">
        <v>29</v>
      </c>
      <c r="L149" s="1">
        <v>38</v>
      </c>
      <c r="M149" s="1">
        <v>62</v>
      </c>
      <c r="N149" s="1">
        <v>-874</v>
      </c>
      <c r="O149" s="1">
        <v>0</v>
      </c>
      <c r="X149" t="str">
        <f t="shared" ref="X149" si="138">LEFT(MID(A149,FIND("(",A149)+1,LEN(A149)),FIND(")",MID(A149,FIND("(",A149)+1,LEN(A149)))-1)</f>
        <v>FF</v>
      </c>
      <c r="Z149" t="str">
        <f>Y150</f>
        <v>Excluded</v>
      </c>
      <c r="AC149" t="s">
        <v>3692</v>
      </c>
      <c r="AD149" t="s">
        <v>3693</v>
      </c>
    </row>
    <row r="150" spans="1:37" x14ac:dyDescent="0.35">
      <c r="A150" s="291" t="s">
        <v>0</v>
      </c>
      <c r="B150" s="291" t="s">
        <v>0</v>
      </c>
      <c r="C150" s="293">
        <v>694</v>
      </c>
      <c r="D150" s="2">
        <v>697</v>
      </c>
      <c r="E150" s="2">
        <v>699</v>
      </c>
      <c r="F150" s="2">
        <v>699</v>
      </c>
      <c r="G150" s="2">
        <v>700</v>
      </c>
      <c r="H150" s="2">
        <v>739</v>
      </c>
      <c r="I150" s="2">
        <v>743</v>
      </c>
      <c r="J150" s="2">
        <v>745</v>
      </c>
      <c r="K150" s="2">
        <v>774</v>
      </c>
      <c r="L150" s="2">
        <v>812</v>
      </c>
      <c r="M150" s="2">
        <v>874</v>
      </c>
      <c r="N150" s="2">
        <v>0</v>
      </c>
      <c r="O150" s="2">
        <v>0</v>
      </c>
      <c r="Y150" t="str">
        <f t="shared" ref="Y150" si="139">IF(EXACT(A149,UPPER(A149)),"Elected","Excluded")</f>
        <v>Excluded</v>
      </c>
      <c r="AC150">
        <v>7</v>
      </c>
      <c r="AD150">
        <v>6</v>
      </c>
    </row>
    <row r="151" spans="1:37" x14ac:dyDescent="0.35">
      <c r="A151" s="291" t="s">
        <v>1760</v>
      </c>
      <c r="B151" s="291" t="s">
        <v>31</v>
      </c>
      <c r="C151" s="293">
        <v>225</v>
      </c>
      <c r="D151" s="1">
        <v>1</v>
      </c>
      <c r="E151" s="1">
        <v>2</v>
      </c>
      <c r="F151" s="1">
        <v>1</v>
      </c>
      <c r="G151" s="1">
        <v>7</v>
      </c>
      <c r="H151" s="1">
        <v>-236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X151" t="str">
        <f t="shared" ref="X151" si="140">LEFT(MID(A151,FIND("(",A151)+1,LEN(A151)),FIND(")",MID(A151,FIND("(",A151)+1,LEN(A151)))-1)</f>
        <v>FF</v>
      </c>
      <c r="Z151" t="str">
        <f t="shared" ref="Z151" si="141">Y152</f>
        <v>Excluded</v>
      </c>
    </row>
    <row r="152" spans="1:37" x14ac:dyDescent="0.35">
      <c r="A152" s="291" t="s">
        <v>0</v>
      </c>
      <c r="B152" s="291" t="s">
        <v>0</v>
      </c>
      <c r="C152" s="293">
        <v>225</v>
      </c>
      <c r="D152" s="2">
        <v>226</v>
      </c>
      <c r="E152" s="2">
        <v>228</v>
      </c>
      <c r="F152" s="2">
        <v>229</v>
      </c>
      <c r="G152" s="2">
        <v>236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Y152" t="str">
        <f t="shared" ref="Y152" si="142">IF(EXACT(A151,UPPER(A151)),"Elected","Excluded")</f>
        <v>Excluded</v>
      </c>
    </row>
    <row r="153" spans="1:37" x14ac:dyDescent="0.35">
      <c r="A153" s="291" t="s">
        <v>3304</v>
      </c>
      <c r="B153" s="291" t="s">
        <v>33</v>
      </c>
      <c r="C153" s="293">
        <v>333</v>
      </c>
      <c r="D153" s="1">
        <v>2</v>
      </c>
      <c r="E153" s="1">
        <v>7</v>
      </c>
      <c r="F153" s="1">
        <v>2</v>
      </c>
      <c r="G153" s="1">
        <v>82</v>
      </c>
      <c r="H153" s="1">
        <v>5</v>
      </c>
      <c r="I153" s="1">
        <v>5</v>
      </c>
      <c r="J153" s="1">
        <v>32</v>
      </c>
      <c r="K153" s="1">
        <v>14</v>
      </c>
      <c r="L153" s="1">
        <v>-482</v>
      </c>
      <c r="M153" s="1">
        <v>0</v>
      </c>
      <c r="N153" s="1">
        <v>0</v>
      </c>
      <c r="O153" s="1">
        <v>0</v>
      </c>
      <c r="X153" t="str">
        <f t="shared" ref="X153" si="143">LEFT(MID(A153,FIND("(",A153)+1,LEN(A153)),FIND(")",MID(A153,FIND("(",A153)+1,LEN(A153)))-1)</f>
        <v>ANT</v>
      </c>
      <c r="Z153" t="str">
        <f t="shared" ref="Z153" si="144">Y154</f>
        <v>Excluded</v>
      </c>
    </row>
    <row r="154" spans="1:37" x14ac:dyDescent="0.35">
      <c r="A154" s="291" t="s">
        <v>0</v>
      </c>
      <c r="B154" s="291" t="s">
        <v>0</v>
      </c>
      <c r="C154" s="293">
        <v>333</v>
      </c>
      <c r="D154" s="2">
        <v>335</v>
      </c>
      <c r="E154" s="2">
        <v>342</v>
      </c>
      <c r="F154" s="2">
        <v>344</v>
      </c>
      <c r="G154" s="2">
        <v>426</v>
      </c>
      <c r="H154" s="2">
        <v>431</v>
      </c>
      <c r="I154" s="2">
        <v>436</v>
      </c>
      <c r="J154" s="2">
        <v>468</v>
      </c>
      <c r="K154" s="2">
        <v>482</v>
      </c>
      <c r="L154" s="2">
        <v>0</v>
      </c>
      <c r="M154" s="2">
        <v>0</v>
      </c>
      <c r="N154" s="2">
        <v>0</v>
      </c>
      <c r="O154" s="2">
        <v>0</v>
      </c>
      <c r="Y154" t="str">
        <f t="shared" ref="Y154" si="145">IF(EXACT(A153,UPPER(A153)),"Elected","Excluded")</f>
        <v>Excluded</v>
      </c>
    </row>
    <row r="155" spans="1:37" x14ac:dyDescent="0.35">
      <c r="A155" s="291" t="s">
        <v>3327</v>
      </c>
      <c r="B155" s="291" t="s">
        <v>33</v>
      </c>
      <c r="C155" s="293">
        <v>1164</v>
      </c>
      <c r="D155" s="1">
        <v>12</v>
      </c>
      <c r="E155" s="1">
        <v>6</v>
      </c>
      <c r="F155" s="1">
        <v>16</v>
      </c>
      <c r="G155" s="1">
        <v>24</v>
      </c>
      <c r="H155" s="1">
        <v>22</v>
      </c>
      <c r="I155" s="1">
        <v>17</v>
      </c>
      <c r="J155" s="1">
        <v>74</v>
      </c>
      <c r="K155" s="1">
        <v>36</v>
      </c>
      <c r="L155" s="1">
        <v>48</v>
      </c>
      <c r="M155" s="1">
        <v>33</v>
      </c>
      <c r="N155" s="1">
        <v>68</v>
      </c>
      <c r="O155" s="1">
        <v>0</v>
      </c>
      <c r="X155" t="str">
        <f t="shared" ref="X155" si="146">LEFT(MID(A155,FIND("(",A155)+1,LEN(A155)),FIND(")",MID(A155,FIND("(",A155)+1,LEN(A155)))-1)</f>
        <v>NON-P</v>
      </c>
      <c r="Z155" t="str">
        <f>Y156</f>
        <v>Elected</v>
      </c>
    </row>
    <row r="156" spans="1:37" x14ac:dyDescent="0.35">
      <c r="A156" s="291" t="s">
        <v>0</v>
      </c>
      <c r="B156" s="291" t="s">
        <v>0</v>
      </c>
      <c r="C156" s="293">
        <v>1164</v>
      </c>
      <c r="D156" s="2">
        <v>1176</v>
      </c>
      <c r="E156" s="2">
        <v>1182</v>
      </c>
      <c r="F156" s="2">
        <v>1198</v>
      </c>
      <c r="G156" s="2">
        <v>1222</v>
      </c>
      <c r="H156" s="2">
        <v>1244</v>
      </c>
      <c r="I156" s="2">
        <v>1261</v>
      </c>
      <c r="J156" s="2">
        <v>1335</v>
      </c>
      <c r="K156" s="2">
        <v>1371</v>
      </c>
      <c r="L156" s="2">
        <v>1419</v>
      </c>
      <c r="M156" s="2">
        <v>1452</v>
      </c>
      <c r="N156" s="2">
        <v>1520</v>
      </c>
      <c r="O156" s="2">
        <v>1520</v>
      </c>
      <c r="Y156" t="str">
        <f t="shared" ref="Y156" si="147">IF(EXACT(A155,UPPER(A155)),"Elected","Excluded")</f>
        <v>Elected</v>
      </c>
    </row>
    <row r="157" spans="1:37" x14ac:dyDescent="0.35">
      <c r="A157" s="291" t="s">
        <v>1761</v>
      </c>
      <c r="B157" s="291" t="s">
        <v>33</v>
      </c>
      <c r="C157" s="293">
        <v>1711</v>
      </c>
      <c r="D157" s="1">
        <v>-215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X157" t="str">
        <f t="shared" ref="X157" si="148">LEFT(MID(A157,FIND("(",A157)+1,LEN(A157)),FIND(")",MID(A157,FIND("(",A157)+1,LEN(A157)))-1)</f>
        <v>SF</v>
      </c>
      <c r="Z157" t="str">
        <f t="shared" ref="Z157" si="149">Y158</f>
        <v>Elected</v>
      </c>
    </row>
    <row r="158" spans="1:37" x14ac:dyDescent="0.35">
      <c r="A158" s="291" t="s">
        <v>0</v>
      </c>
      <c r="B158" s="291" t="s">
        <v>0</v>
      </c>
      <c r="C158" s="293">
        <v>1711</v>
      </c>
      <c r="D158" s="2">
        <v>1496</v>
      </c>
      <c r="E158" s="2">
        <v>1496</v>
      </c>
      <c r="F158" s="2">
        <v>1496</v>
      </c>
      <c r="G158" s="2">
        <v>1496</v>
      </c>
      <c r="H158" s="2">
        <v>1496</v>
      </c>
      <c r="I158" s="2">
        <v>1496</v>
      </c>
      <c r="J158" s="2">
        <v>1496</v>
      </c>
      <c r="K158" s="2">
        <v>1496</v>
      </c>
      <c r="L158" s="2">
        <v>1496</v>
      </c>
      <c r="M158" s="2">
        <v>1496</v>
      </c>
      <c r="N158" s="2">
        <v>1496</v>
      </c>
      <c r="O158" s="2">
        <v>1496</v>
      </c>
      <c r="Y158" t="str">
        <f t="shared" ref="Y158" si="150">IF(EXACT(A157,UPPER(A157)),"Elected","Excluded")</f>
        <v>Elected</v>
      </c>
    </row>
    <row r="159" spans="1:37" x14ac:dyDescent="0.35">
      <c r="A159" s="291" t="s">
        <v>1762</v>
      </c>
      <c r="B159" s="291" t="s">
        <v>33</v>
      </c>
      <c r="C159" s="293">
        <v>920</v>
      </c>
      <c r="D159" s="1">
        <v>19</v>
      </c>
      <c r="E159" s="1">
        <v>3</v>
      </c>
      <c r="F159" s="1">
        <v>3</v>
      </c>
      <c r="G159" s="1">
        <v>4</v>
      </c>
      <c r="H159" s="1">
        <v>50</v>
      </c>
      <c r="I159" s="1">
        <v>7</v>
      </c>
      <c r="J159" s="1">
        <v>5</v>
      </c>
      <c r="K159" s="1">
        <v>27</v>
      </c>
      <c r="L159" s="1">
        <v>11</v>
      </c>
      <c r="M159" s="1">
        <v>20</v>
      </c>
      <c r="N159" s="1">
        <v>123</v>
      </c>
      <c r="O159" s="1">
        <v>47</v>
      </c>
      <c r="X159" t="str">
        <f t="shared" ref="X159" si="151">LEFT(MID(A159,FIND("(",A159)+1,LEN(A159)),FIND(")",MID(A159,FIND("(",A159)+1,LEN(A159)))-1)</f>
        <v>FF</v>
      </c>
      <c r="Z159" t="str">
        <f t="shared" ref="Z159" si="152">Y160</f>
        <v>Elected</v>
      </c>
    </row>
    <row r="160" spans="1:37" x14ac:dyDescent="0.35">
      <c r="A160" s="291" t="s">
        <v>0</v>
      </c>
      <c r="B160" s="291" t="s">
        <v>0</v>
      </c>
      <c r="C160" s="293">
        <v>920</v>
      </c>
      <c r="D160" s="2">
        <v>939</v>
      </c>
      <c r="E160" s="2">
        <v>942</v>
      </c>
      <c r="F160" s="2">
        <v>945</v>
      </c>
      <c r="G160" s="2">
        <v>949</v>
      </c>
      <c r="H160" s="2">
        <v>999</v>
      </c>
      <c r="I160" s="2">
        <v>1006</v>
      </c>
      <c r="J160" s="2">
        <v>1011</v>
      </c>
      <c r="K160" s="2">
        <v>1038</v>
      </c>
      <c r="L160" s="2">
        <v>1049</v>
      </c>
      <c r="M160" s="2">
        <v>1069</v>
      </c>
      <c r="N160" s="2">
        <v>1192</v>
      </c>
      <c r="O160" s="2">
        <v>1239</v>
      </c>
      <c r="Y160" t="str">
        <f t="shared" ref="Y160" si="153">IF(EXACT(A159,UPPER(A159)),"Elected","Excluded")</f>
        <v>Elected</v>
      </c>
    </row>
    <row r="161" spans="1:26" x14ac:dyDescent="0.35">
      <c r="A161" s="291" t="s">
        <v>3328</v>
      </c>
      <c r="B161" s="291" t="s">
        <v>31</v>
      </c>
      <c r="C161" s="293">
        <v>126</v>
      </c>
      <c r="D161" s="1">
        <v>2</v>
      </c>
      <c r="E161" s="1">
        <v>1</v>
      </c>
      <c r="F161" s="1">
        <v>-129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X161" t="str">
        <f t="shared" ref="X161" si="154">LEFT(MID(A161,FIND("(",A161)+1,LEN(A161)),FIND(")",MID(A161,FIND("(",A161)+1,LEN(A161)))-1)</f>
        <v>NON-P</v>
      </c>
      <c r="Z161" t="str">
        <f t="shared" ref="Z161" si="155">Y162</f>
        <v>Excluded</v>
      </c>
    </row>
    <row r="162" spans="1:26" x14ac:dyDescent="0.35">
      <c r="A162" s="291" t="s">
        <v>0</v>
      </c>
      <c r="B162" s="291" t="s">
        <v>0</v>
      </c>
      <c r="C162" s="293">
        <v>126</v>
      </c>
      <c r="D162" s="2">
        <v>128</v>
      </c>
      <c r="E162" s="2">
        <v>129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Y162" t="str">
        <f t="shared" ref="Y162" si="156">IF(EXACT(A161,UPPER(A161)),"Elected","Excluded")</f>
        <v>Excluded</v>
      </c>
    </row>
    <row r="163" spans="1:26" x14ac:dyDescent="0.35">
      <c r="A163" s="291" t="s">
        <v>1763</v>
      </c>
      <c r="B163" s="291" t="s">
        <v>33</v>
      </c>
      <c r="C163" s="293">
        <v>441</v>
      </c>
      <c r="D163" s="1">
        <v>3</v>
      </c>
      <c r="E163" s="1">
        <v>2</v>
      </c>
      <c r="F163" s="1">
        <v>1</v>
      </c>
      <c r="G163" s="1">
        <v>2</v>
      </c>
      <c r="H163" s="1">
        <v>12</v>
      </c>
      <c r="I163" s="1">
        <v>2</v>
      </c>
      <c r="J163" s="1">
        <v>4</v>
      </c>
      <c r="K163" s="1">
        <v>31</v>
      </c>
      <c r="L163" s="1">
        <v>24</v>
      </c>
      <c r="M163" s="1">
        <v>-522</v>
      </c>
      <c r="N163" s="1">
        <v>0</v>
      </c>
      <c r="O163" s="1">
        <v>0</v>
      </c>
      <c r="X163" t="str">
        <f t="shared" ref="X163" si="157">LEFT(MID(A163,FIND("(",A163)+1,LEN(A163)),FIND(")",MID(A163,FIND("(",A163)+1,LEN(A163)))-1)</f>
        <v>FG</v>
      </c>
      <c r="Z163" t="str">
        <f t="shared" ref="Z163" si="158">Y164</f>
        <v>Excluded</v>
      </c>
    </row>
    <row r="164" spans="1:26" x14ac:dyDescent="0.35">
      <c r="A164" s="291" t="s">
        <v>0</v>
      </c>
      <c r="B164" s="291" t="s">
        <v>0</v>
      </c>
      <c r="C164" s="293">
        <v>441</v>
      </c>
      <c r="D164" s="2">
        <v>444</v>
      </c>
      <c r="E164" s="2">
        <v>446</v>
      </c>
      <c r="F164" s="2">
        <v>447</v>
      </c>
      <c r="G164" s="2">
        <v>449</v>
      </c>
      <c r="H164" s="2">
        <v>461</v>
      </c>
      <c r="I164" s="2">
        <v>463</v>
      </c>
      <c r="J164" s="2">
        <v>467</v>
      </c>
      <c r="K164" s="2">
        <v>498</v>
      </c>
      <c r="L164" s="2">
        <v>522</v>
      </c>
      <c r="M164" s="2">
        <v>0</v>
      </c>
      <c r="N164" s="2">
        <v>0</v>
      </c>
      <c r="O164" s="2">
        <v>0</v>
      </c>
      <c r="Y164" t="str">
        <f t="shared" ref="Y164" si="159">IF(EXACT(A163,UPPER(A163)),"Elected","Excluded")</f>
        <v>Excluded</v>
      </c>
    </row>
    <row r="165" spans="1:26" x14ac:dyDescent="0.35">
      <c r="A165" s="291" t="s">
        <v>3329</v>
      </c>
      <c r="B165" s="291" t="s">
        <v>33</v>
      </c>
      <c r="C165" s="293">
        <v>774</v>
      </c>
      <c r="D165" s="1">
        <v>20</v>
      </c>
      <c r="E165" s="1">
        <v>6</v>
      </c>
      <c r="F165" s="1">
        <v>27</v>
      </c>
      <c r="G165" s="1">
        <v>11</v>
      </c>
      <c r="H165" s="1">
        <v>2</v>
      </c>
      <c r="I165" s="1">
        <v>19</v>
      </c>
      <c r="J165" s="1">
        <v>95</v>
      </c>
      <c r="K165" s="1">
        <v>44</v>
      </c>
      <c r="L165" s="1">
        <v>41</v>
      </c>
      <c r="M165" s="1">
        <v>41</v>
      </c>
      <c r="N165" s="1">
        <v>54</v>
      </c>
      <c r="O165" s="1">
        <v>183</v>
      </c>
      <c r="X165" t="str">
        <f t="shared" ref="X165" si="160">LEFT(MID(A165,FIND("(",A165)+1,LEN(A165)),FIND(")",MID(A165,FIND("(",A165)+1,LEN(A165)))-1)</f>
        <v>NON-P</v>
      </c>
      <c r="Z165" t="str">
        <f t="shared" ref="Z165" si="161">Y166</f>
        <v>Elected</v>
      </c>
    </row>
    <row r="166" spans="1:26" x14ac:dyDescent="0.35">
      <c r="A166" s="291" t="s">
        <v>0</v>
      </c>
      <c r="B166" s="291" t="s">
        <v>0</v>
      </c>
      <c r="C166" s="293">
        <v>774</v>
      </c>
      <c r="D166" s="2">
        <v>794</v>
      </c>
      <c r="E166" s="2">
        <v>800</v>
      </c>
      <c r="F166" s="2">
        <v>827</v>
      </c>
      <c r="G166" s="2">
        <v>838</v>
      </c>
      <c r="H166" s="2">
        <v>840</v>
      </c>
      <c r="I166" s="2">
        <v>859</v>
      </c>
      <c r="J166" s="2">
        <v>954</v>
      </c>
      <c r="K166" s="2">
        <v>998</v>
      </c>
      <c r="L166" s="2">
        <v>1039</v>
      </c>
      <c r="M166" s="2">
        <v>1080</v>
      </c>
      <c r="N166" s="2">
        <v>1134</v>
      </c>
      <c r="O166" s="2">
        <v>1317</v>
      </c>
      <c r="Y166" t="str">
        <f t="shared" ref="Y166" si="162">IF(EXACT(A165,UPPER(A165)),"Elected","Excluded")</f>
        <v>Elected</v>
      </c>
    </row>
    <row r="167" spans="1:26" x14ac:dyDescent="0.35">
      <c r="A167" s="291" t="s">
        <v>3313</v>
      </c>
      <c r="B167" s="291" t="s">
        <v>33</v>
      </c>
      <c r="C167" s="293">
        <v>349</v>
      </c>
      <c r="D167" s="1">
        <v>5</v>
      </c>
      <c r="E167" s="1">
        <v>1</v>
      </c>
      <c r="F167" s="1">
        <v>1</v>
      </c>
      <c r="G167" s="1">
        <v>10</v>
      </c>
      <c r="H167" s="1">
        <v>8</v>
      </c>
      <c r="I167" s="1">
        <v>6</v>
      </c>
      <c r="J167" s="1">
        <v>4</v>
      </c>
      <c r="K167" s="1">
        <v>-384</v>
      </c>
      <c r="L167" s="1">
        <v>0</v>
      </c>
      <c r="M167" s="1">
        <v>0</v>
      </c>
      <c r="N167" s="1">
        <v>0</v>
      </c>
      <c r="O167" s="1">
        <v>0</v>
      </c>
      <c r="X167" t="str">
        <f t="shared" ref="X167" si="163">LEFT(MID(A167,FIND("(",A167)+1,LEN(A167)),FIND(")",MID(A167,FIND("(",A167)+1,LEN(A167)))-1)</f>
        <v>GRN</v>
      </c>
      <c r="Z167" t="str">
        <f t="shared" ref="Z167" si="164">Y168</f>
        <v>Excluded</v>
      </c>
    </row>
    <row r="168" spans="1:26" x14ac:dyDescent="0.35">
      <c r="A168" s="291" t="s">
        <v>0</v>
      </c>
      <c r="B168" s="291" t="s">
        <v>0</v>
      </c>
      <c r="C168" s="293">
        <v>349</v>
      </c>
      <c r="D168" s="2">
        <v>354</v>
      </c>
      <c r="E168" s="2">
        <v>355</v>
      </c>
      <c r="F168" s="2">
        <v>356</v>
      </c>
      <c r="G168" s="2">
        <v>366</v>
      </c>
      <c r="H168" s="2">
        <v>374</v>
      </c>
      <c r="I168" s="2">
        <v>380</v>
      </c>
      <c r="J168" s="2">
        <v>384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Y168" t="str">
        <f t="shared" ref="Y168" si="165">IF(EXACT(A167,UPPER(A167)),"Elected","Excluded")</f>
        <v>Excluded</v>
      </c>
    </row>
    <row r="169" spans="1:26" x14ac:dyDescent="0.35">
      <c r="A169" s="291" t="s">
        <v>1764</v>
      </c>
      <c r="B169" s="291" t="s">
        <v>31</v>
      </c>
      <c r="C169" s="293">
        <v>240</v>
      </c>
      <c r="D169" s="1">
        <v>40</v>
      </c>
      <c r="E169" s="1">
        <v>3</v>
      </c>
      <c r="F169" s="1">
        <v>2</v>
      </c>
      <c r="G169" s="1">
        <v>9</v>
      </c>
      <c r="H169" s="1">
        <v>2</v>
      </c>
      <c r="I169" s="1">
        <v>-296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X169" t="str">
        <f t="shared" ref="X169" si="166">LEFT(MID(A169,FIND("(",A169)+1,LEN(A169)),FIND(")",MID(A169,FIND("(",A169)+1,LEN(A169)))-1)</f>
        <v>SF</v>
      </c>
      <c r="Z169" t="str">
        <f t="shared" ref="Z169" si="167">Y170</f>
        <v>Excluded</v>
      </c>
    </row>
    <row r="170" spans="1:26" x14ac:dyDescent="0.35">
      <c r="A170" s="291" t="s">
        <v>0</v>
      </c>
      <c r="B170" s="291" t="s">
        <v>0</v>
      </c>
      <c r="C170" s="293">
        <v>240</v>
      </c>
      <c r="D170" s="2">
        <v>280</v>
      </c>
      <c r="E170" s="2">
        <v>283</v>
      </c>
      <c r="F170" s="2">
        <v>285</v>
      </c>
      <c r="G170" s="2">
        <v>294</v>
      </c>
      <c r="H170" s="2">
        <v>296</v>
      </c>
      <c r="I170" s="2">
        <v>0</v>
      </c>
      <c r="J170" s="2">
        <v>0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Y170" t="str">
        <f t="shared" ref="Y170" si="168">IF(EXACT(A169,UPPER(A169)),"Elected","Excluded")</f>
        <v>Excluded</v>
      </c>
    </row>
    <row r="171" spans="1:26" x14ac:dyDescent="0.35">
      <c r="A171" s="291" t="s">
        <v>1765</v>
      </c>
      <c r="B171" s="291" t="s">
        <v>31</v>
      </c>
      <c r="C171" s="293">
        <v>870</v>
      </c>
      <c r="D171" s="1">
        <v>10</v>
      </c>
      <c r="E171" s="1">
        <v>6</v>
      </c>
      <c r="F171" s="1">
        <v>7</v>
      </c>
      <c r="G171" s="1">
        <v>6</v>
      </c>
      <c r="H171" s="1">
        <v>32</v>
      </c>
      <c r="I171" s="1">
        <v>6</v>
      </c>
      <c r="J171" s="1">
        <v>6</v>
      </c>
      <c r="K171" s="1">
        <v>40</v>
      </c>
      <c r="L171" s="1">
        <v>17</v>
      </c>
      <c r="M171" s="1">
        <v>145</v>
      </c>
      <c r="N171" s="1">
        <v>92</v>
      </c>
      <c r="O171" s="1">
        <v>56</v>
      </c>
      <c r="X171" t="str">
        <f t="shared" ref="X171" si="169">LEFT(MID(A171,FIND("(",A171)+1,LEN(A171)),FIND(")",MID(A171,FIND("(",A171)+1,LEN(A171)))-1)</f>
        <v>FG</v>
      </c>
      <c r="Z171" t="str">
        <f t="shared" ref="Z171" si="170">Y172</f>
        <v>Elected</v>
      </c>
    </row>
    <row r="172" spans="1:26" x14ac:dyDescent="0.35">
      <c r="A172" s="291" t="s">
        <v>0</v>
      </c>
      <c r="B172" s="291" t="s">
        <v>0</v>
      </c>
      <c r="C172" s="293">
        <v>870</v>
      </c>
      <c r="D172" s="2">
        <v>880</v>
      </c>
      <c r="E172" s="2">
        <v>886</v>
      </c>
      <c r="F172" s="2">
        <v>893</v>
      </c>
      <c r="G172" s="2">
        <v>899</v>
      </c>
      <c r="H172" s="2">
        <v>931</v>
      </c>
      <c r="I172" s="2">
        <v>937</v>
      </c>
      <c r="J172" s="2">
        <v>943</v>
      </c>
      <c r="K172" s="2">
        <v>983</v>
      </c>
      <c r="L172" s="2">
        <v>1000</v>
      </c>
      <c r="M172" s="2">
        <v>1145</v>
      </c>
      <c r="N172" s="2">
        <v>1237</v>
      </c>
      <c r="O172" s="2">
        <v>1293</v>
      </c>
      <c r="Y172" t="str">
        <f t="shared" ref="Y172" si="171">IF(EXACT(A171,UPPER(A171)),"Elected","Excluded")</f>
        <v>Elected</v>
      </c>
    </row>
    <row r="173" spans="1:26" x14ac:dyDescent="0.35">
      <c r="A173" s="291" t="s">
        <v>1766</v>
      </c>
      <c r="B173" s="291" t="s">
        <v>31</v>
      </c>
      <c r="C173" s="293">
        <v>512</v>
      </c>
      <c r="D173" s="1">
        <v>76</v>
      </c>
      <c r="E173" s="1">
        <v>3</v>
      </c>
      <c r="F173" s="1">
        <v>0</v>
      </c>
      <c r="G173" s="1">
        <v>9</v>
      </c>
      <c r="H173" s="1">
        <v>10</v>
      </c>
      <c r="I173" s="1">
        <v>183</v>
      </c>
      <c r="J173" s="1">
        <v>16</v>
      </c>
      <c r="K173" s="1">
        <v>40</v>
      </c>
      <c r="L173" s="1">
        <v>18</v>
      </c>
      <c r="M173" s="1">
        <v>14</v>
      </c>
      <c r="N173" s="1">
        <v>32</v>
      </c>
      <c r="O173" s="1">
        <v>-913</v>
      </c>
      <c r="X173" t="str">
        <f t="shared" ref="X173" si="172">LEFT(MID(A173,FIND("(",A173)+1,LEN(A173)),FIND(")",MID(A173,FIND("(",A173)+1,LEN(A173)))-1)</f>
        <v>SF</v>
      </c>
      <c r="Z173" t="str">
        <f t="shared" ref="Z173" si="173">Y174</f>
        <v>Excluded</v>
      </c>
    </row>
    <row r="174" spans="1:26" x14ac:dyDescent="0.35">
      <c r="A174" s="291" t="s">
        <v>0</v>
      </c>
      <c r="B174" s="291" t="s">
        <v>0</v>
      </c>
      <c r="C174" s="293">
        <v>512</v>
      </c>
      <c r="D174" s="2">
        <v>588</v>
      </c>
      <c r="E174" s="2">
        <v>591</v>
      </c>
      <c r="F174" s="2">
        <v>591</v>
      </c>
      <c r="G174" s="2">
        <v>600</v>
      </c>
      <c r="H174" s="2">
        <v>610</v>
      </c>
      <c r="I174" s="2">
        <v>793</v>
      </c>
      <c r="J174" s="2">
        <v>809</v>
      </c>
      <c r="K174" s="2">
        <v>849</v>
      </c>
      <c r="L174" s="2">
        <v>867</v>
      </c>
      <c r="M174" s="2">
        <v>881</v>
      </c>
      <c r="N174" s="2">
        <v>913</v>
      </c>
      <c r="O174" s="2">
        <v>0</v>
      </c>
      <c r="Y174" t="str">
        <f t="shared" ref="Y174" si="174">IF(EXACT(A173,UPPER(A173)),"Elected","Excluded")</f>
        <v>Excluded</v>
      </c>
    </row>
    <row r="175" spans="1:26" x14ac:dyDescent="0.35">
      <c r="A175" s="291" t="s">
        <v>1767</v>
      </c>
      <c r="B175" s="291" t="s">
        <v>33</v>
      </c>
      <c r="C175" s="293">
        <v>297</v>
      </c>
      <c r="D175" s="1">
        <v>2</v>
      </c>
      <c r="E175" s="1">
        <v>2</v>
      </c>
      <c r="F175" s="1">
        <v>47</v>
      </c>
      <c r="G175" s="1">
        <v>21</v>
      </c>
      <c r="H175" s="1">
        <v>1</v>
      </c>
      <c r="I175" s="1">
        <v>5</v>
      </c>
      <c r="J175" s="1">
        <v>-375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X175" t="str">
        <f t="shared" ref="X175" si="175">LEFT(MID(A175,FIND("(",A175)+1,LEN(A175)),FIND(")",MID(A175,FIND("(",A175)+1,LEN(A175)))-1)</f>
        <v>IFP</v>
      </c>
      <c r="Z175" t="str">
        <f t="shared" ref="Z175" si="176">Y176</f>
        <v>Excluded</v>
      </c>
    </row>
    <row r="176" spans="1:26" x14ac:dyDescent="0.35">
      <c r="A176" s="291" t="s">
        <v>0</v>
      </c>
      <c r="B176" s="291" t="s">
        <v>0</v>
      </c>
      <c r="C176" s="293">
        <v>297</v>
      </c>
      <c r="D176" s="2">
        <v>299</v>
      </c>
      <c r="E176" s="2">
        <v>301</v>
      </c>
      <c r="F176" s="2">
        <v>348</v>
      </c>
      <c r="G176" s="2">
        <v>369</v>
      </c>
      <c r="H176" s="2">
        <v>370</v>
      </c>
      <c r="I176" s="2">
        <v>375</v>
      </c>
      <c r="J176" s="2">
        <v>0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  <c r="Y176" t="str">
        <f t="shared" ref="Y176" si="177">IF(EXACT(A175,UPPER(A175)),"Elected","Excluded")</f>
        <v>Excluded</v>
      </c>
    </row>
    <row r="177" spans="1:26" x14ac:dyDescent="0.35">
      <c r="A177" s="291" t="s">
        <v>3305</v>
      </c>
      <c r="B177" s="291" t="s">
        <v>33</v>
      </c>
      <c r="C177" s="293">
        <v>169</v>
      </c>
      <c r="D177" s="1">
        <v>6</v>
      </c>
      <c r="E177" s="1">
        <v>40</v>
      </c>
      <c r="F177" s="1">
        <v>8</v>
      </c>
      <c r="G177" s="1">
        <v>-223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X177" t="str">
        <f t="shared" ref="X177" si="178">LEFT(MID(A177,FIND("(",A177)+1,LEN(A177)),FIND(")",MID(A177,FIND("(",A177)+1,LEN(A177)))-1)</f>
        <v>ANT</v>
      </c>
      <c r="Z177" t="str">
        <f t="shared" ref="Z177" si="179">Y178</f>
        <v>Excluded</v>
      </c>
    </row>
    <row r="178" spans="1:26" x14ac:dyDescent="0.35">
      <c r="A178" s="291" t="s">
        <v>0</v>
      </c>
      <c r="B178" s="291" t="s">
        <v>0</v>
      </c>
      <c r="C178" s="293">
        <v>169</v>
      </c>
      <c r="D178" s="2">
        <v>175</v>
      </c>
      <c r="E178" s="2">
        <v>215</v>
      </c>
      <c r="F178" s="2">
        <v>223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Y178" t="str">
        <f t="shared" ref="Y178" si="180">IF(EXACT(A177,UPPER(A177)),"Elected","Excluded")</f>
        <v>Excluded</v>
      </c>
    </row>
    <row r="179" spans="1:26" x14ac:dyDescent="0.35">
      <c r="A179" s="291" t="s">
        <v>1768</v>
      </c>
      <c r="B179" s="291" t="s">
        <v>33</v>
      </c>
      <c r="C179" s="293">
        <v>794</v>
      </c>
      <c r="D179" s="1">
        <v>10</v>
      </c>
      <c r="E179" s="1">
        <v>5</v>
      </c>
      <c r="F179" s="1">
        <v>2</v>
      </c>
      <c r="G179" s="1">
        <v>9</v>
      </c>
      <c r="H179" s="1">
        <v>22</v>
      </c>
      <c r="I179" s="1">
        <v>7</v>
      </c>
      <c r="J179" s="1">
        <v>5</v>
      </c>
      <c r="K179" s="1">
        <v>16</v>
      </c>
      <c r="L179" s="1">
        <v>10</v>
      </c>
      <c r="M179" s="1">
        <v>25</v>
      </c>
      <c r="N179" s="1">
        <v>64</v>
      </c>
      <c r="O179" s="1">
        <v>56</v>
      </c>
      <c r="X179" t="str">
        <f t="shared" ref="X179" si="181">LEFT(MID(A179,FIND("(",A179)+1,LEN(A179)),FIND(")",MID(A179,FIND("(",A179)+1,LEN(A179)))-1)</f>
        <v>FF</v>
      </c>
      <c r="Z179" t="str">
        <f t="shared" ref="Z179" si="182">Y180</f>
        <v>Excluded</v>
      </c>
    </row>
    <row r="180" spans="1:26" x14ac:dyDescent="0.35">
      <c r="A180" s="291" t="s">
        <v>0</v>
      </c>
      <c r="B180" s="291" t="s">
        <v>0</v>
      </c>
      <c r="C180" s="293">
        <v>794</v>
      </c>
      <c r="D180" s="2">
        <v>804</v>
      </c>
      <c r="E180" s="2">
        <v>809</v>
      </c>
      <c r="F180" s="2">
        <v>811</v>
      </c>
      <c r="G180" s="2">
        <v>820</v>
      </c>
      <c r="H180" s="2">
        <v>842</v>
      </c>
      <c r="I180" s="2">
        <v>849</v>
      </c>
      <c r="J180" s="2">
        <v>854</v>
      </c>
      <c r="K180" s="2">
        <v>870</v>
      </c>
      <c r="L180" s="2">
        <v>880</v>
      </c>
      <c r="M180" s="2">
        <v>905</v>
      </c>
      <c r="N180" s="2">
        <v>969</v>
      </c>
      <c r="O180" s="2">
        <v>1025</v>
      </c>
      <c r="Y180" t="str">
        <f t="shared" ref="Y180" si="183">IF(EXACT(A179,UPPER(A179)),"Elected","Excluded")</f>
        <v>Excluded</v>
      </c>
    </row>
    <row r="181" spans="1:26" x14ac:dyDescent="0.35">
      <c r="A181" s="291" t="s">
        <v>3306</v>
      </c>
      <c r="B181" s="291" t="s">
        <v>31</v>
      </c>
      <c r="C181" s="293">
        <v>1588</v>
      </c>
      <c r="D181" s="1">
        <v>0</v>
      </c>
      <c r="E181" s="1">
        <v>-92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X181" t="str">
        <f t="shared" ref="X181" si="184">LEFT(MID(A181,FIND("(",A181)+1,LEN(A181)),FIND(")",MID(A181,FIND("(",A181)+1,LEN(A181)))-1)</f>
        <v>ANT</v>
      </c>
      <c r="Z181" t="str">
        <f t="shared" ref="Z181" si="185">Y182</f>
        <v>Elected</v>
      </c>
    </row>
    <row r="182" spans="1:26" x14ac:dyDescent="0.35">
      <c r="A182" s="291" t="s">
        <v>0</v>
      </c>
      <c r="B182" s="291" t="s">
        <v>0</v>
      </c>
      <c r="C182" s="293">
        <v>1588</v>
      </c>
      <c r="D182" s="2">
        <v>1588</v>
      </c>
      <c r="E182" s="2">
        <v>1496</v>
      </c>
      <c r="F182" s="2">
        <v>1496</v>
      </c>
      <c r="G182" s="2">
        <v>1496</v>
      </c>
      <c r="H182" s="2">
        <v>1496</v>
      </c>
      <c r="I182" s="2">
        <v>1496</v>
      </c>
      <c r="J182" s="2">
        <v>1496</v>
      </c>
      <c r="K182" s="2">
        <v>1496</v>
      </c>
      <c r="L182" s="2">
        <v>1496</v>
      </c>
      <c r="M182" s="2">
        <v>1496</v>
      </c>
      <c r="N182" s="2">
        <v>1496</v>
      </c>
      <c r="O182" s="2">
        <v>1496</v>
      </c>
      <c r="Y182" t="str">
        <f t="shared" ref="Y182" si="186">IF(EXACT(A181,UPPER(A181)),"Elected","Excluded")</f>
        <v>Elected</v>
      </c>
    </row>
    <row r="183" spans="1:26" x14ac:dyDescent="0.35">
      <c r="A183" s="291" t="s">
        <v>47</v>
      </c>
      <c r="B183" s="291" t="s">
        <v>0</v>
      </c>
      <c r="C183" s="292">
        <v>0</v>
      </c>
      <c r="D183" s="1">
        <f>(D147+D149+D151+D153+D155+D157+D159+D161+D163+D165+D167+D169+D171+D173+D175+D177+D179+D181)*(-1)</f>
        <v>0</v>
      </c>
      <c r="E183" s="1">
        <f t="shared" ref="E183:O183" si="187">(E147+E149+E151+E153+E155+E157+E159+E161+E163+E165+E167+E169+E171+E173+E175+E177+E179+E181)*(-1)</f>
        <v>0</v>
      </c>
      <c r="F183" s="1">
        <f t="shared" si="187"/>
        <v>7</v>
      </c>
      <c r="G183" s="1">
        <f t="shared" si="187"/>
        <v>22</v>
      </c>
      <c r="H183" s="1">
        <f t="shared" si="187"/>
        <v>17</v>
      </c>
      <c r="I183" s="1">
        <f t="shared" si="187"/>
        <v>31</v>
      </c>
      <c r="J183" s="1">
        <f t="shared" si="187"/>
        <v>132</v>
      </c>
      <c r="K183" s="1">
        <f t="shared" si="187"/>
        <v>37</v>
      </c>
      <c r="L183" s="1">
        <f t="shared" si="187"/>
        <v>232</v>
      </c>
      <c r="M183" s="1">
        <f t="shared" si="187"/>
        <v>75</v>
      </c>
      <c r="N183" s="1">
        <f t="shared" si="187"/>
        <v>241</v>
      </c>
      <c r="O183" s="1">
        <f t="shared" si="187"/>
        <v>510</v>
      </c>
    </row>
    <row r="184" spans="1:26" x14ac:dyDescent="0.35">
      <c r="A184" s="291" t="s">
        <v>0</v>
      </c>
      <c r="B184" s="291" t="s">
        <v>0</v>
      </c>
      <c r="C184" s="293">
        <v>0</v>
      </c>
      <c r="D184" s="2">
        <v>0</v>
      </c>
      <c r="E184" s="2">
        <v>0</v>
      </c>
      <c r="F184" s="2">
        <v>7</v>
      </c>
      <c r="G184" s="2">
        <v>29</v>
      </c>
      <c r="H184" s="2">
        <v>46</v>
      </c>
      <c r="I184" s="2">
        <v>77</v>
      </c>
      <c r="J184" s="2">
        <v>209</v>
      </c>
      <c r="K184" s="2">
        <v>246</v>
      </c>
      <c r="L184" s="2">
        <v>478</v>
      </c>
      <c r="M184" s="2">
        <v>553</v>
      </c>
      <c r="N184" s="2">
        <v>794</v>
      </c>
      <c r="O184" s="2">
        <v>1304</v>
      </c>
    </row>
    <row r="185" spans="1:26" x14ac:dyDescent="0.35">
      <c r="A185" t="s">
        <v>48</v>
      </c>
      <c r="B185" t="s">
        <v>0</v>
      </c>
      <c r="C185" s="2">
        <v>11962</v>
      </c>
      <c r="D185" s="2">
        <v>11962</v>
      </c>
      <c r="E185" s="2">
        <v>11962</v>
      </c>
      <c r="F185" s="2">
        <v>11962</v>
      </c>
      <c r="G185" s="2">
        <v>11962</v>
      </c>
      <c r="H185" s="2">
        <v>11962</v>
      </c>
      <c r="I185" s="2">
        <v>11962</v>
      </c>
      <c r="J185" s="2">
        <v>11962</v>
      </c>
      <c r="K185" s="2">
        <v>11962</v>
      </c>
      <c r="L185" s="2">
        <v>11962</v>
      </c>
      <c r="M185" s="2">
        <v>11962</v>
      </c>
      <c r="N185" s="2">
        <v>11962</v>
      </c>
      <c r="O185" s="2">
        <v>11962</v>
      </c>
    </row>
    <row r="189" spans="1:26" x14ac:dyDescent="0.35">
      <c r="A189" t="s">
        <v>0</v>
      </c>
      <c r="B189" t="s">
        <v>0</v>
      </c>
      <c r="C189" t="s">
        <v>0</v>
      </c>
      <c r="D189" t="s">
        <v>0</v>
      </c>
      <c r="E189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</row>
    <row r="190" spans="1:26" x14ac:dyDescent="0.35">
      <c r="A190" t="s">
        <v>0</v>
      </c>
      <c r="B190" t="s">
        <v>0</v>
      </c>
      <c r="C190" t="s">
        <v>0</v>
      </c>
      <c r="D190" t="s">
        <v>0</v>
      </c>
      <c r="E190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</row>
    <row r="191" spans="1:26" x14ac:dyDescent="0.35">
      <c r="A191" t="s">
        <v>0</v>
      </c>
      <c r="B191" t="s">
        <v>0</v>
      </c>
      <c r="C191" t="s">
        <v>0</v>
      </c>
      <c r="D191" t="s">
        <v>0</v>
      </c>
      <c r="E191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</row>
    <row r="192" spans="1:26" x14ac:dyDescent="0.35">
      <c r="A192" t="s">
        <v>0</v>
      </c>
      <c r="B192" t="s">
        <v>0</v>
      </c>
      <c r="C192" t="s">
        <v>0</v>
      </c>
      <c r="D192" t="s">
        <v>0</v>
      </c>
      <c r="E192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</row>
    <row r="193" spans="1:37" x14ac:dyDescent="0.35">
      <c r="A193" t="s">
        <v>0</v>
      </c>
      <c r="B193" t="s">
        <v>0</v>
      </c>
      <c r="C193" t="s">
        <v>0</v>
      </c>
      <c r="D193" t="s">
        <v>0</v>
      </c>
      <c r="E193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</row>
    <row r="194" spans="1:37" x14ac:dyDescent="0.35">
      <c r="A194" t="s">
        <v>0</v>
      </c>
      <c r="B194" t="s">
        <v>0</v>
      </c>
      <c r="C194" t="s">
        <v>0</v>
      </c>
      <c r="D194" t="s">
        <v>0</v>
      </c>
      <c r="E194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</row>
    <row r="195" spans="1:37" x14ac:dyDescent="0.35">
      <c r="A195" t="s">
        <v>0</v>
      </c>
      <c r="B195" t="s">
        <v>0</v>
      </c>
      <c r="C195" t="s">
        <v>0</v>
      </c>
      <c r="D195" t="s">
        <v>0</v>
      </c>
      <c r="E19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</row>
    <row r="196" spans="1:37" x14ac:dyDescent="0.35">
      <c r="A196" s="291" t="s">
        <v>243</v>
      </c>
      <c r="B196" s="291" t="s">
        <v>2</v>
      </c>
      <c r="C196" s="291" t="s">
        <v>3</v>
      </c>
      <c r="D196" t="s">
        <v>4</v>
      </c>
      <c r="E196" t="s">
        <v>5</v>
      </c>
      <c r="F196" t="s">
        <v>6</v>
      </c>
      <c r="G196" t="s">
        <v>7</v>
      </c>
      <c r="H196" t="s">
        <v>8</v>
      </c>
      <c r="I196" t="s">
        <v>9</v>
      </c>
      <c r="J196" t="s">
        <v>10</v>
      </c>
      <c r="K196" t="s">
        <v>11</v>
      </c>
      <c r="L196" t="s">
        <v>12</v>
      </c>
      <c r="M196" t="s">
        <v>13</v>
      </c>
      <c r="N196" t="s">
        <v>14</v>
      </c>
      <c r="O196" t="s">
        <v>15</v>
      </c>
    </row>
    <row r="197" spans="1:37" x14ac:dyDescent="0.35">
      <c r="A197" s="291" t="s">
        <v>0</v>
      </c>
      <c r="B197" s="291" t="s">
        <v>0</v>
      </c>
      <c r="C197" s="291" t="s">
        <v>17</v>
      </c>
      <c r="D197" t="s">
        <v>1769</v>
      </c>
      <c r="E197" t="s">
        <v>1770</v>
      </c>
      <c r="F197" t="s">
        <v>1771</v>
      </c>
      <c r="G197" t="s">
        <v>1772</v>
      </c>
      <c r="H197" t="s">
        <v>1773</v>
      </c>
      <c r="I197" t="s">
        <v>1774</v>
      </c>
      <c r="J197" t="s">
        <v>1775</v>
      </c>
      <c r="K197" t="s">
        <v>610</v>
      </c>
      <c r="L197" t="s">
        <v>1776</v>
      </c>
      <c r="M197" t="s">
        <v>1777</v>
      </c>
      <c r="N197" t="s">
        <v>1778</v>
      </c>
      <c r="O197" t="s">
        <v>1779</v>
      </c>
      <c r="AB197" t="s">
        <v>2526</v>
      </c>
      <c r="AC197" t="s">
        <v>2525</v>
      </c>
      <c r="AD197" t="s">
        <v>2524</v>
      </c>
      <c r="AE197" t="s">
        <v>2523</v>
      </c>
      <c r="AF197" t="s">
        <v>759</v>
      </c>
      <c r="AG197" t="s">
        <v>2522</v>
      </c>
      <c r="AH197" t="s">
        <v>2521</v>
      </c>
      <c r="AI197" t="s">
        <v>2520</v>
      </c>
      <c r="AJ197" t="s">
        <v>2519</v>
      </c>
      <c r="AK197" t="s">
        <v>2518</v>
      </c>
    </row>
    <row r="198" spans="1:37" x14ac:dyDescent="0.35">
      <c r="A198" s="291" t="s">
        <v>3309</v>
      </c>
      <c r="B198" s="291" t="s">
        <v>31</v>
      </c>
      <c r="C198" s="293">
        <v>483</v>
      </c>
      <c r="D198" s="1">
        <v>192</v>
      </c>
      <c r="E198" s="1">
        <v>4</v>
      </c>
      <c r="F198" s="1">
        <v>7</v>
      </c>
      <c r="G198" s="1">
        <v>3</v>
      </c>
      <c r="H198" s="1">
        <v>48</v>
      </c>
      <c r="I198" s="1">
        <v>18</v>
      </c>
      <c r="J198" s="1">
        <v>118</v>
      </c>
      <c r="K198" s="1">
        <v>22</v>
      </c>
      <c r="L198" s="1">
        <v>172</v>
      </c>
      <c r="M198" s="1">
        <v>14</v>
      </c>
      <c r="N198" s="1">
        <v>11</v>
      </c>
      <c r="O198" s="1">
        <v>108</v>
      </c>
      <c r="X198" t="str">
        <f>LEFT(MID(A198,FIND("(",A198)+1,LEN(A198)),FIND(")",MID(A198,FIND("(",A198)+1,LEN(A198)))-1)</f>
        <v>LAB</v>
      </c>
      <c r="Z198" t="str">
        <f>Y199</f>
        <v>Excluded</v>
      </c>
      <c r="AB198">
        <v>7</v>
      </c>
      <c r="AC198" s="238">
        <v>28420</v>
      </c>
      <c r="AD198" s="238">
        <f>AH198+AF198</f>
        <v>13353</v>
      </c>
      <c r="AE198" s="227">
        <f>SUM(AD198/AC198*100)</f>
        <v>46.984517945109076</v>
      </c>
      <c r="AF198">
        <v>98</v>
      </c>
      <c r="AG198" s="227">
        <f>SUM(AF198/AC198*100)</f>
        <v>0.34482758620689657</v>
      </c>
      <c r="AH198" s="238">
        <v>13255</v>
      </c>
      <c r="AI198">
        <v>16</v>
      </c>
      <c r="AJ198">
        <v>8</v>
      </c>
      <c r="AK198" s="227">
        <f>SUM(AJ198/AI198*100)</f>
        <v>50</v>
      </c>
    </row>
    <row r="199" spans="1:37" x14ac:dyDescent="0.35">
      <c r="A199" s="291" t="s">
        <v>0</v>
      </c>
      <c r="B199" s="291" t="s">
        <v>0</v>
      </c>
      <c r="C199" s="293">
        <v>483</v>
      </c>
      <c r="D199" s="2">
        <v>675</v>
      </c>
      <c r="E199" s="2">
        <v>679</v>
      </c>
      <c r="F199" s="2">
        <v>686</v>
      </c>
      <c r="G199" s="2">
        <v>689</v>
      </c>
      <c r="H199" s="2">
        <v>737</v>
      </c>
      <c r="I199" s="2">
        <v>755</v>
      </c>
      <c r="J199" s="2">
        <v>873</v>
      </c>
      <c r="K199" s="2">
        <v>895</v>
      </c>
      <c r="L199" s="2">
        <v>1067</v>
      </c>
      <c r="M199" s="2">
        <v>1081</v>
      </c>
      <c r="N199" s="2">
        <v>1092</v>
      </c>
      <c r="O199" s="2">
        <v>1200</v>
      </c>
      <c r="Y199" t="str">
        <f>IF(EXACT(A198,UPPER(A198)),"Elected","Excluded")</f>
        <v>Excluded</v>
      </c>
    </row>
    <row r="200" spans="1:37" x14ac:dyDescent="0.35">
      <c r="A200" s="291" t="s">
        <v>1780</v>
      </c>
      <c r="B200" s="291" t="s">
        <v>33</v>
      </c>
      <c r="C200" s="293">
        <v>693</v>
      </c>
      <c r="D200" s="1">
        <v>76</v>
      </c>
      <c r="E200" s="1">
        <v>3</v>
      </c>
      <c r="F200" s="1">
        <v>7</v>
      </c>
      <c r="G200" s="1">
        <v>14</v>
      </c>
      <c r="H200" s="1">
        <v>24</v>
      </c>
      <c r="I200" s="1">
        <v>189</v>
      </c>
      <c r="J200" s="1">
        <v>33</v>
      </c>
      <c r="K200" s="1">
        <v>22</v>
      </c>
      <c r="L200" s="1">
        <v>24</v>
      </c>
      <c r="M200" s="1">
        <v>9</v>
      </c>
      <c r="N200" s="1">
        <v>0</v>
      </c>
      <c r="O200" s="1">
        <v>121</v>
      </c>
      <c r="X200" t="str">
        <f t="shared" ref="X200" si="188">LEFT(MID(A200,FIND("(",A200)+1,LEN(A200)),FIND(")",MID(A200,FIND("(",A200)+1,LEN(A200)))-1)</f>
        <v>SF</v>
      </c>
      <c r="Z200" t="str">
        <f>Y201</f>
        <v>Elected</v>
      </c>
      <c r="AC200" t="s">
        <v>3692</v>
      </c>
      <c r="AD200" t="s">
        <v>3693</v>
      </c>
    </row>
    <row r="201" spans="1:37" x14ac:dyDescent="0.35">
      <c r="A201" s="291" t="s">
        <v>0</v>
      </c>
      <c r="B201" s="291" t="s">
        <v>0</v>
      </c>
      <c r="C201" s="293">
        <v>693</v>
      </c>
      <c r="D201" s="2">
        <v>769</v>
      </c>
      <c r="E201" s="2">
        <v>772</v>
      </c>
      <c r="F201" s="2">
        <v>779</v>
      </c>
      <c r="G201" s="2">
        <v>793</v>
      </c>
      <c r="H201" s="2">
        <v>817</v>
      </c>
      <c r="I201" s="2">
        <v>1006</v>
      </c>
      <c r="J201" s="2">
        <v>1039</v>
      </c>
      <c r="K201" s="2">
        <v>1061</v>
      </c>
      <c r="L201" s="2">
        <v>1085</v>
      </c>
      <c r="M201" s="2">
        <v>1094</v>
      </c>
      <c r="N201" s="2">
        <v>1094</v>
      </c>
      <c r="O201" s="2">
        <v>1215</v>
      </c>
      <c r="Y201" t="str">
        <f t="shared" ref="Y201" si="189">IF(EXACT(A200,UPPER(A200)),"Elected","Excluded")</f>
        <v>Elected</v>
      </c>
      <c r="AC201">
        <v>6</v>
      </c>
      <c r="AD201">
        <v>6</v>
      </c>
    </row>
    <row r="202" spans="1:37" x14ac:dyDescent="0.35">
      <c r="A202" s="291" t="s">
        <v>3314</v>
      </c>
      <c r="B202" s="291" t="s">
        <v>33</v>
      </c>
      <c r="C202" s="293">
        <v>284</v>
      </c>
      <c r="D202" s="1">
        <v>32</v>
      </c>
      <c r="E202" s="1">
        <v>8</v>
      </c>
      <c r="F202" s="1">
        <v>7</v>
      </c>
      <c r="G202" s="1">
        <v>6</v>
      </c>
      <c r="H202" s="1">
        <v>18</v>
      </c>
      <c r="I202" s="1">
        <v>5</v>
      </c>
      <c r="J202" s="1">
        <v>-360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X202" t="str">
        <f t="shared" ref="X202" si="190">LEFT(MID(A202,FIND("(",A202)+1,LEN(A202)),FIND(")",MID(A202,FIND("(",A202)+1,LEN(A202)))-1)</f>
        <v>GRN</v>
      </c>
      <c r="Z202" t="str">
        <f t="shared" ref="Z202" si="191">Y203</f>
        <v>Excluded</v>
      </c>
    </row>
    <row r="203" spans="1:37" x14ac:dyDescent="0.35">
      <c r="A203" s="291" t="s">
        <v>0</v>
      </c>
      <c r="B203" s="291" t="s">
        <v>0</v>
      </c>
      <c r="C203" s="293">
        <v>284</v>
      </c>
      <c r="D203" s="2">
        <v>316</v>
      </c>
      <c r="E203" s="2">
        <v>324</v>
      </c>
      <c r="F203" s="2">
        <v>331</v>
      </c>
      <c r="G203" s="2">
        <v>337</v>
      </c>
      <c r="H203" s="2">
        <v>355</v>
      </c>
      <c r="I203" s="2">
        <v>360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Y203" t="str">
        <f t="shared" ref="Y203" si="192">IF(EXACT(A202,UPPER(A202)),"Elected","Excluded")</f>
        <v>Excluded</v>
      </c>
    </row>
    <row r="204" spans="1:37" x14ac:dyDescent="0.35">
      <c r="A204" s="291" t="s">
        <v>3330</v>
      </c>
      <c r="B204" s="291" t="s">
        <v>31</v>
      </c>
      <c r="C204" s="293">
        <v>107</v>
      </c>
      <c r="D204" s="1">
        <v>13</v>
      </c>
      <c r="E204" s="1">
        <v>3</v>
      </c>
      <c r="F204" s="1">
        <v>7</v>
      </c>
      <c r="G204" s="1">
        <v>-130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X204" t="str">
        <f t="shared" ref="X204" si="193">LEFT(MID(A204,FIND("(",A204)+1,LEN(A204)),FIND(")",MID(A204,FIND("(",A204)+1,LEN(A204)))-1)</f>
        <v>NON-P</v>
      </c>
      <c r="Z204" t="str">
        <f t="shared" ref="Z204" si="194">Y205</f>
        <v>Excluded</v>
      </c>
    </row>
    <row r="205" spans="1:37" x14ac:dyDescent="0.35">
      <c r="A205" s="291" t="s">
        <v>0</v>
      </c>
      <c r="B205" s="291" t="s">
        <v>0</v>
      </c>
      <c r="C205" s="293">
        <v>107</v>
      </c>
      <c r="D205" s="2">
        <v>120</v>
      </c>
      <c r="E205" s="2">
        <v>123</v>
      </c>
      <c r="F205" s="2">
        <v>130</v>
      </c>
      <c r="G205" s="2">
        <v>0</v>
      </c>
      <c r="H205" s="2">
        <v>0</v>
      </c>
      <c r="I205" s="2">
        <v>0</v>
      </c>
      <c r="J205" s="2">
        <v>0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Y205" t="str">
        <f t="shared" ref="Y205" si="195">IF(EXACT(A204,UPPER(A204)),"Elected","Excluded")</f>
        <v>Excluded</v>
      </c>
    </row>
    <row r="206" spans="1:37" x14ac:dyDescent="0.35">
      <c r="A206" s="291" t="s">
        <v>1781</v>
      </c>
      <c r="B206" s="291" t="s">
        <v>33</v>
      </c>
      <c r="C206" s="293">
        <v>874</v>
      </c>
      <c r="D206" s="1">
        <v>90</v>
      </c>
      <c r="E206" s="1">
        <v>2</v>
      </c>
      <c r="F206" s="1">
        <v>4</v>
      </c>
      <c r="G206" s="1">
        <v>4</v>
      </c>
      <c r="H206" s="1">
        <v>2</v>
      </c>
      <c r="I206" s="1">
        <v>1</v>
      </c>
      <c r="J206" s="1">
        <v>23</v>
      </c>
      <c r="K206" s="1">
        <v>7</v>
      </c>
      <c r="L206" s="1">
        <v>49</v>
      </c>
      <c r="M206" s="1">
        <v>5</v>
      </c>
      <c r="N206" s="1">
        <v>3</v>
      </c>
      <c r="O206" s="1">
        <v>-1064</v>
      </c>
      <c r="X206" t="str">
        <f t="shared" ref="X206" si="196">LEFT(MID(A206,FIND("(",A206)+1,LEN(A206)),FIND(")",MID(A206,FIND("(",A206)+1,LEN(A206)))-1)</f>
        <v>FF</v>
      </c>
      <c r="Z206" t="str">
        <f>Y207</f>
        <v>Excluded</v>
      </c>
    </row>
    <row r="207" spans="1:37" x14ac:dyDescent="0.35">
      <c r="A207" s="291" t="s">
        <v>0</v>
      </c>
      <c r="B207" s="291" t="s">
        <v>0</v>
      </c>
      <c r="C207" s="293">
        <v>874</v>
      </c>
      <c r="D207" s="2">
        <v>964</v>
      </c>
      <c r="E207" s="2">
        <v>966</v>
      </c>
      <c r="F207" s="2">
        <v>970</v>
      </c>
      <c r="G207" s="2">
        <v>974</v>
      </c>
      <c r="H207" s="2">
        <v>976</v>
      </c>
      <c r="I207" s="2">
        <v>977</v>
      </c>
      <c r="J207" s="2">
        <v>1000</v>
      </c>
      <c r="K207" s="2">
        <v>1007</v>
      </c>
      <c r="L207" s="2">
        <v>1056</v>
      </c>
      <c r="M207" s="2">
        <v>1061</v>
      </c>
      <c r="N207" s="2">
        <v>1064</v>
      </c>
      <c r="O207" s="2">
        <v>0</v>
      </c>
      <c r="Y207" t="str">
        <f t="shared" ref="Y207" si="197">IF(EXACT(A206,UPPER(A206)),"Elected","Excluded")</f>
        <v>Excluded</v>
      </c>
    </row>
    <row r="208" spans="1:37" x14ac:dyDescent="0.35">
      <c r="A208" s="291" t="s">
        <v>1782</v>
      </c>
      <c r="B208" s="291" t="s">
        <v>31</v>
      </c>
      <c r="C208" s="293">
        <v>80</v>
      </c>
      <c r="D208" s="1">
        <v>25</v>
      </c>
      <c r="E208" s="1">
        <v>2</v>
      </c>
      <c r="F208" s="1">
        <v>-107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X208" t="str">
        <f t="shared" ref="X208" si="198">LEFT(MID(A208,FIND("(",A208)+1,LEN(A208)),FIND(")",MID(A208,FIND("(",A208)+1,LEN(A208)))-1)</f>
        <v>PAW</v>
      </c>
      <c r="Z208" t="str">
        <f t="shared" ref="Z208" si="199">Y209</f>
        <v>Excluded</v>
      </c>
    </row>
    <row r="209" spans="1:26" x14ac:dyDescent="0.35">
      <c r="A209" s="291" t="s">
        <v>0</v>
      </c>
      <c r="B209" s="291" t="s">
        <v>0</v>
      </c>
      <c r="C209" s="293">
        <v>80</v>
      </c>
      <c r="D209" s="2">
        <v>105</v>
      </c>
      <c r="E209" s="2">
        <v>107</v>
      </c>
      <c r="F209" s="2">
        <v>0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Y209" t="str">
        <f t="shared" ref="Y209" si="200">IF(EXACT(A208,UPPER(A208)),"Elected","Excluded")</f>
        <v>Excluded</v>
      </c>
    </row>
    <row r="210" spans="1:26" x14ac:dyDescent="0.35">
      <c r="A210" s="291" t="s">
        <v>3331</v>
      </c>
      <c r="B210" s="291" t="s">
        <v>33</v>
      </c>
      <c r="C210" s="293">
        <v>1488</v>
      </c>
      <c r="D210" s="1">
        <v>93</v>
      </c>
      <c r="E210" s="1">
        <v>12</v>
      </c>
      <c r="F210" s="1">
        <v>11</v>
      </c>
      <c r="G210" s="1">
        <v>22</v>
      </c>
      <c r="H210" s="1">
        <v>16</v>
      </c>
      <c r="I210" s="1">
        <v>9</v>
      </c>
      <c r="J210" s="1">
        <v>23</v>
      </c>
      <c r="K210" s="1">
        <v>0</v>
      </c>
      <c r="L210" s="1">
        <v>0</v>
      </c>
      <c r="M210" s="1">
        <v>0</v>
      </c>
      <c r="N210" s="1">
        <v>-17</v>
      </c>
      <c r="O210" s="1">
        <v>0</v>
      </c>
      <c r="X210" t="str">
        <f t="shared" ref="X210" si="201">LEFT(MID(A210,FIND("(",A210)+1,LEN(A210)),FIND(")",MID(A210,FIND("(",A210)+1,LEN(A210)))-1)</f>
        <v>NON-P</v>
      </c>
      <c r="Z210" t="str">
        <f t="shared" ref="Z210" si="202">Y211</f>
        <v>Elected</v>
      </c>
    </row>
    <row r="211" spans="1:26" x14ac:dyDescent="0.35">
      <c r="A211" s="291" t="s">
        <v>0</v>
      </c>
      <c r="B211" s="291" t="s">
        <v>0</v>
      </c>
      <c r="C211" s="293">
        <v>1488</v>
      </c>
      <c r="D211" s="2">
        <v>1581</v>
      </c>
      <c r="E211" s="2">
        <v>1593</v>
      </c>
      <c r="F211" s="2">
        <v>1604</v>
      </c>
      <c r="G211" s="2">
        <v>1626</v>
      </c>
      <c r="H211" s="2">
        <v>1642</v>
      </c>
      <c r="I211" s="2">
        <v>1651</v>
      </c>
      <c r="J211" s="2">
        <v>1674</v>
      </c>
      <c r="K211" s="2">
        <v>1674</v>
      </c>
      <c r="L211" s="2">
        <v>1674</v>
      </c>
      <c r="M211" s="2">
        <v>1674</v>
      </c>
      <c r="N211" s="2">
        <v>1657</v>
      </c>
      <c r="O211" s="2">
        <v>1657</v>
      </c>
      <c r="Y211" t="str">
        <f t="shared" ref="Y211" si="203">IF(EXACT(A210,UPPER(A210)),"Elected","Excluded")</f>
        <v>Elected</v>
      </c>
    </row>
    <row r="212" spans="1:26" x14ac:dyDescent="0.35">
      <c r="A212" s="291" t="s">
        <v>3332</v>
      </c>
      <c r="B212" s="291" t="s">
        <v>33</v>
      </c>
      <c r="C212" s="293">
        <v>1025</v>
      </c>
      <c r="D212" s="1">
        <v>443</v>
      </c>
      <c r="E212" s="1">
        <v>3</v>
      </c>
      <c r="F212" s="1">
        <v>9</v>
      </c>
      <c r="G212" s="1">
        <v>17</v>
      </c>
      <c r="H212" s="1">
        <v>42</v>
      </c>
      <c r="I212" s="1">
        <v>18</v>
      </c>
      <c r="J212" s="1">
        <v>25</v>
      </c>
      <c r="K212" s="1">
        <v>141</v>
      </c>
      <c r="L212" s="1">
        <v>0</v>
      </c>
      <c r="M212" s="1">
        <v>-66</v>
      </c>
      <c r="N212" s="1">
        <v>0</v>
      </c>
      <c r="O212" s="1">
        <v>0</v>
      </c>
      <c r="X212" t="str">
        <f t="shared" ref="X212" si="204">LEFT(MID(A212,FIND("(",A212)+1,LEN(A212)),FIND(")",MID(A212,FIND("(",A212)+1,LEN(A212)))-1)</f>
        <v>NON-P</v>
      </c>
      <c r="Z212" t="str">
        <f t="shared" ref="Z212" si="205">Y213</f>
        <v>Elected</v>
      </c>
    </row>
    <row r="213" spans="1:26" x14ac:dyDescent="0.35">
      <c r="A213" s="291" t="s">
        <v>0</v>
      </c>
      <c r="B213" s="291" t="s">
        <v>0</v>
      </c>
      <c r="C213" s="293">
        <v>1025</v>
      </c>
      <c r="D213" s="2">
        <v>1468</v>
      </c>
      <c r="E213" s="2">
        <v>1471</v>
      </c>
      <c r="F213" s="2">
        <v>1480</v>
      </c>
      <c r="G213" s="2">
        <v>1497</v>
      </c>
      <c r="H213" s="2">
        <v>1539</v>
      </c>
      <c r="I213" s="2">
        <v>1557</v>
      </c>
      <c r="J213" s="2">
        <v>1582</v>
      </c>
      <c r="K213" s="2">
        <v>1723</v>
      </c>
      <c r="L213" s="2">
        <v>1723</v>
      </c>
      <c r="M213" s="2">
        <v>1657</v>
      </c>
      <c r="N213" s="2">
        <v>1657</v>
      </c>
      <c r="O213" s="2">
        <v>1657</v>
      </c>
      <c r="Y213" t="str">
        <f t="shared" ref="Y213" si="206">IF(EXACT(A212,UPPER(A212)),"Elected","Excluded")</f>
        <v>Elected</v>
      </c>
    </row>
    <row r="214" spans="1:26" x14ac:dyDescent="0.35">
      <c r="A214" s="291" t="s">
        <v>1783</v>
      </c>
      <c r="B214" s="291" t="s">
        <v>31</v>
      </c>
      <c r="C214" s="293">
        <v>1794</v>
      </c>
      <c r="D214" s="1">
        <v>0</v>
      </c>
      <c r="E214" s="1">
        <v>-137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X214" t="str">
        <f t="shared" ref="X214" si="207">LEFT(MID(A214,FIND("(",A214)+1,LEN(A214)),FIND(")",MID(A214,FIND("(",A214)+1,LEN(A214)))-1)</f>
        <v>FG</v>
      </c>
      <c r="Z214" t="str">
        <f t="shared" ref="Z214" si="208">Y215</f>
        <v>Elected</v>
      </c>
    </row>
    <row r="215" spans="1:26" x14ac:dyDescent="0.35">
      <c r="A215" s="291" t="s">
        <v>0</v>
      </c>
      <c r="B215" s="291" t="s">
        <v>0</v>
      </c>
      <c r="C215" s="293">
        <v>1794</v>
      </c>
      <c r="D215" s="2">
        <v>1794</v>
      </c>
      <c r="E215" s="2">
        <v>1657</v>
      </c>
      <c r="F215" s="2">
        <v>1657</v>
      </c>
      <c r="G215" s="2">
        <v>1657</v>
      </c>
      <c r="H215" s="2">
        <v>1657</v>
      </c>
      <c r="I215" s="2">
        <v>1657</v>
      </c>
      <c r="J215" s="2">
        <v>1657</v>
      </c>
      <c r="K215" s="2">
        <v>1657</v>
      </c>
      <c r="L215" s="2">
        <v>1657</v>
      </c>
      <c r="M215" s="2">
        <v>1657</v>
      </c>
      <c r="N215" s="2">
        <v>1657</v>
      </c>
      <c r="O215" s="2">
        <v>1657</v>
      </c>
      <c r="Y215" t="str">
        <f t="shared" ref="Y215" si="209">IF(EXACT(A214,UPPER(A214)),"Elected","Excluded")</f>
        <v>Elected</v>
      </c>
    </row>
    <row r="216" spans="1:26" x14ac:dyDescent="0.35">
      <c r="A216" s="291" t="s">
        <v>623</v>
      </c>
      <c r="B216" s="291" t="s">
        <v>31</v>
      </c>
      <c r="C216" s="293">
        <v>309</v>
      </c>
      <c r="D216" s="1">
        <v>49</v>
      </c>
      <c r="E216" s="1">
        <v>0</v>
      </c>
      <c r="F216" s="1">
        <v>11</v>
      </c>
      <c r="G216" s="1">
        <v>9</v>
      </c>
      <c r="H216" s="1">
        <v>13</v>
      </c>
      <c r="I216" s="1">
        <v>4</v>
      </c>
      <c r="J216" s="1">
        <v>3</v>
      </c>
      <c r="K216" s="1">
        <v>-398</v>
      </c>
      <c r="L216" s="1">
        <v>0</v>
      </c>
      <c r="M216" s="1">
        <v>0</v>
      </c>
      <c r="N216" s="1">
        <v>0</v>
      </c>
      <c r="O216" s="1">
        <v>0</v>
      </c>
      <c r="X216" t="str">
        <f t="shared" ref="X216" si="210">LEFT(MID(A216,FIND("(",A216)+1,LEN(A216)),FIND(")",MID(A216,FIND("(",A216)+1,LEN(A216)))-1)</f>
        <v>TNP</v>
      </c>
      <c r="Z216" t="str">
        <f t="shared" ref="Z216" si="211">Y217</f>
        <v>Excluded</v>
      </c>
    </row>
    <row r="217" spans="1:26" x14ac:dyDescent="0.35">
      <c r="A217" s="291" t="s">
        <v>0</v>
      </c>
      <c r="B217" s="291" t="s">
        <v>0</v>
      </c>
      <c r="C217" s="293">
        <v>309</v>
      </c>
      <c r="D217" s="2">
        <v>358</v>
      </c>
      <c r="E217" s="2">
        <v>358</v>
      </c>
      <c r="F217" s="2">
        <v>369</v>
      </c>
      <c r="G217" s="2">
        <v>378</v>
      </c>
      <c r="H217" s="2">
        <v>391</v>
      </c>
      <c r="I217" s="2">
        <v>395</v>
      </c>
      <c r="J217" s="2">
        <v>398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Y217" t="str">
        <f t="shared" ref="Y217" si="212">IF(EXACT(A216,UPPER(A216)),"Elected","Excluded")</f>
        <v>Excluded</v>
      </c>
    </row>
    <row r="218" spans="1:26" x14ac:dyDescent="0.35">
      <c r="A218" s="291" t="s">
        <v>1784</v>
      </c>
      <c r="B218" s="291" t="s">
        <v>31</v>
      </c>
      <c r="C218" s="293">
        <v>212</v>
      </c>
      <c r="D218" s="1">
        <v>26</v>
      </c>
      <c r="E218" s="1">
        <v>1</v>
      </c>
      <c r="F218" s="1">
        <v>4</v>
      </c>
      <c r="G218" s="1">
        <v>5</v>
      </c>
      <c r="H218" s="1">
        <v>19</v>
      </c>
      <c r="I218" s="1">
        <v>-267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X218" t="str">
        <f t="shared" ref="X218" si="213">LEFT(MID(A218,FIND("(",A218)+1,LEN(A218)),FIND(")",MID(A218,FIND("(",A218)+1,LEN(A218)))-1)</f>
        <v>SF</v>
      </c>
      <c r="Z218" t="str">
        <f t="shared" ref="Z218" si="214">Y219</f>
        <v>Excluded</v>
      </c>
    </row>
    <row r="219" spans="1:26" x14ac:dyDescent="0.35">
      <c r="A219" s="291" t="s">
        <v>0</v>
      </c>
      <c r="B219" s="291" t="s">
        <v>0</v>
      </c>
      <c r="C219" s="293">
        <v>212</v>
      </c>
      <c r="D219" s="2">
        <v>238</v>
      </c>
      <c r="E219" s="2">
        <v>239</v>
      </c>
      <c r="F219" s="2">
        <v>243</v>
      </c>
      <c r="G219" s="2">
        <v>248</v>
      </c>
      <c r="H219" s="2">
        <v>267</v>
      </c>
      <c r="I219" s="2">
        <v>0</v>
      </c>
      <c r="J219" s="2">
        <v>0</v>
      </c>
      <c r="K219" s="2">
        <v>0</v>
      </c>
      <c r="L219" s="2">
        <v>0</v>
      </c>
      <c r="M219" s="2">
        <v>0</v>
      </c>
      <c r="N219" s="2">
        <v>0</v>
      </c>
      <c r="O219" s="2">
        <v>0</v>
      </c>
      <c r="Y219" t="str">
        <f t="shared" ref="Y219" si="215">IF(EXACT(A218,UPPER(A218)),"Elected","Excluded")</f>
        <v>Excluded</v>
      </c>
    </row>
    <row r="220" spans="1:26" x14ac:dyDescent="0.35">
      <c r="A220" s="291" t="s">
        <v>1785</v>
      </c>
      <c r="B220" s="291" t="s">
        <v>33</v>
      </c>
      <c r="C220" s="293">
        <v>754</v>
      </c>
      <c r="D220" s="1">
        <v>182</v>
      </c>
      <c r="E220" s="1">
        <v>25</v>
      </c>
      <c r="F220" s="1">
        <v>4</v>
      </c>
      <c r="G220" s="1">
        <v>1</v>
      </c>
      <c r="H220" s="1">
        <v>12</v>
      </c>
      <c r="I220" s="1">
        <v>1</v>
      </c>
      <c r="J220" s="1">
        <v>27</v>
      </c>
      <c r="K220" s="1">
        <v>11</v>
      </c>
      <c r="L220" s="1">
        <v>193</v>
      </c>
      <c r="M220" s="1">
        <v>9</v>
      </c>
      <c r="N220" s="1">
        <v>3</v>
      </c>
      <c r="O220" s="1">
        <v>381</v>
      </c>
      <c r="X220" t="str">
        <f t="shared" ref="X220" si="216">LEFT(MID(A220,FIND("(",A220)+1,LEN(A220)),FIND(")",MID(A220,FIND("(",A220)+1,LEN(A220)))-1)</f>
        <v>FG</v>
      </c>
      <c r="Z220" t="str">
        <f t="shared" ref="Z220" si="217">Y221</f>
        <v>Elected</v>
      </c>
    </row>
    <row r="221" spans="1:26" x14ac:dyDescent="0.35">
      <c r="A221" s="291" t="s">
        <v>0</v>
      </c>
      <c r="B221" s="291" t="s">
        <v>0</v>
      </c>
      <c r="C221" s="293">
        <v>754</v>
      </c>
      <c r="D221" s="2">
        <v>936</v>
      </c>
      <c r="E221" s="2">
        <v>961</v>
      </c>
      <c r="F221" s="2">
        <v>965</v>
      </c>
      <c r="G221" s="2">
        <v>966</v>
      </c>
      <c r="H221" s="2">
        <v>978</v>
      </c>
      <c r="I221" s="2">
        <v>979</v>
      </c>
      <c r="J221" s="2">
        <v>1006</v>
      </c>
      <c r="K221" s="2">
        <v>1017</v>
      </c>
      <c r="L221" s="2">
        <v>1210</v>
      </c>
      <c r="M221" s="2">
        <v>1219</v>
      </c>
      <c r="N221" s="2">
        <v>1222</v>
      </c>
      <c r="O221" s="2">
        <v>1603</v>
      </c>
      <c r="Y221" t="str">
        <f t="shared" ref="Y221" si="218">IF(EXACT(A220,UPPER(A220)),"Elected","Excluded")</f>
        <v>Elected</v>
      </c>
    </row>
    <row r="222" spans="1:26" x14ac:dyDescent="0.35">
      <c r="A222" s="291" t="s">
        <v>1786</v>
      </c>
      <c r="B222" s="291" t="s">
        <v>31</v>
      </c>
      <c r="C222" s="293">
        <v>1433</v>
      </c>
      <c r="D222" s="1">
        <v>67</v>
      </c>
      <c r="E222" s="1">
        <v>64</v>
      </c>
      <c r="F222" s="1">
        <v>9</v>
      </c>
      <c r="G222" s="1">
        <v>26</v>
      </c>
      <c r="H222" s="1">
        <v>10</v>
      </c>
      <c r="I222" s="1">
        <v>5</v>
      </c>
      <c r="J222" s="1">
        <v>54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X222" t="str">
        <f t="shared" ref="X222" si="219">LEFT(MID(A222,FIND("(",A222)+1,LEN(A222)),FIND(")",MID(A222,FIND("(",A222)+1,LEN(A222)))-1)</f>
        <v>FF</v>
      </c>
      <c r="Z222" t="str">
        <f t="shared" ref="Z222" si="220">Y223</f>
        <v>Elected</v>
      </c>
    </row>
    <row r="223" spans="1:26" x14ac:dyDescent="0.35">
      <c r="A223" s="291" t="s">
        <v>0</v>
      </c>
      <c r="B223" s="291" t="s">
        <v>0</v>
      </c>
      <c r="C223" s="293">
        <v>1433</v>
      </c>
      <c r="D223" s="2">
        <v>1500</v>
      </c>
      <c r="E223" s="2">
        <v>1564</v>
      </c>
      <c r="F223" s="2">
        <v>1573</v>
      </c>
      <c r="G223" s="2">
        <v>1599</v>
      </c>
      <c r="H223" s="2">
        <v>1609</v>
      </c>
      <c r="I223" s="2">
        <v>1614</v>
      </c>
      <c r="J223" s="2">
        <v>1668</v>
      </c>
      <c r="K223" s="2">
        <v>1668</v>
      </c>
      <c r="L223" s="2">
        <v>1668</v>
      </c>
      <c r="M223" s="2">
        <v>1668</v>
      </c>
      <c r="N223" s="2">
        <v>1668</v>
      </c>
      <c r="O223" s="2">
        <v>1668</v>
      </c>
      <c r="Y223" t="str">
        <f t="shared" ref="Y223" si="221">IF(EXACT(A222,UPPER(A222)),"Elected","Excluded")</f>
        <v>Elected</v>
      </c>
    </row>
    <row r="224" spans="1:26" x14ac:dyDescent="0.35">
      <c r="A224" s="291" t="s">
        <v>1787</v>
      </c>
      <c r="B224" s="291" t="s">
        <v>33</v>
      </c>
      <c r="C224" s="293">
        <v>383</v>
      </c>
      <c r="D224" s="1">
        <v>163</v>
      </c>
      <c r="E224" s="1">
        <v>9</v>
      </c>
      <c r="F224" s="1">
        <v>3</v>
      </c>
      <c r="G224" s="1">
        <v>2</v>
      </c>
      <c r="H224" s="1">
        <v>11</v>
      </c>
      <c r="I224" s="1">
        <v>7</v>
      </c>
      <c r="J224" s="1">
        <v>12</v>
      </c>
      <c r="K224" s="1">
        <v>21</v>
      </c>
      <c r="L224" s="1">
        <v>-611</v>
      </c>
      <c r="M224" s="1">
        <v>0</v>
      </c>
      <c r="N224" s="1">
        <v>0</v>
      </c>
      <c r="O224" s="1">
        <v>0</v>
      </c>
      <c r="X224" t="str">
        <f t="shared" ref="X224" si="222">LEFT(MID(A224,FIND("(",A224)+1,LEN(A224)),FIND(")",MID(A224,FIND("(",A224)+1,LEN(A224)))-1)</f>
        <v>FG</v>
      </c>
      <c r="Z224" t="str">
        <f t="shared" ref="Z224" si="223">Y225</f>
        <v>Excluded</v>
      </c>
    </row>
    <row r="225" spans="1:26" x14ac:dyDescent="0.35">
      <c r="A225" s="291" t="s">
        <v>0</v>
      </c>
      <c r="B225" s="291" t="s">
        <v>0</v>
      </c>
      <c r="C225" s="293">
        <v>383</v>
      </c>
      <c r="D225" s="2">
        <v>546</v>
      </c>
      <c r="E225" s="2">
        <v>555</v>
      </c>
      <c r="F225" s="2">
        <v>558</v>
      </c>
      <c r="G225" s="2">
        <v>560</v>
      </c>
      <c r="H225" s="2">
        <v>571</v>
      </c>
      <c r="I225" s="2">
        <v>578</v>
      </c>
      <c r="J225" s="2">
        <v>590</v>
      </c>
      <c r="K225" s="2">
        <v>611</v>
      </c>
      <c r="L225" s="2">
        <v>0</v>
      </c>
      <c r="M225" s="2">
        <v>0</v>
      </c>
      <c r="N225" s="2">
        <v>0</v>
      </c>
      <c r="O225" s="2">
        <v>0</v>
      </c>
      <c r="Y225" t="str">
        <f t="shared" ref="Y225" si="224">IF(EXACT(A224,UPPER(A224)),"Elected","Excluded")</f>
        <v>Excluded</v>
      </c>
    </row>
    <row r="226" spans="1:26" x14ac:dyDescent="0.35">
      <c r="A226" s="291" t="s">
        <v>1788</v>
      </c>
      <c r="B226" s="291" t="s">
        <v>33</v>
      </c>
      <c r="C226" s="293">
        <v>178</v>
      </c>
      <c r="D226" s="1">
        <v>50</v>
      </c>
      <c r="E226" s="1">
        <v>1</v>
      </c>
      <c r="F226" s="1">
        <v>4</v>
      </c>
      <c r="G226" s="1">
        <v>6</v>
      </c>
      <c r="H226" s="1">
        <v>-239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X226" t="str">
        <f t="shared" ref="X226" si="225">LEFT(MID(A226,FIND("(",A226)+1,LEN(A226)),FIND(")",MID(A226,FIND("(",A226)+1,LEN(A226)))-1)</f>
        <v>TWP</v>
      </c>
      <c r="Z226" t="str">
        <f t="shared" ref="Z226" si="226">Y227</f>
        <v>Excluded</v>
      </c>
    </row>
    <row r="227" spans="1:26" x14ac:dyDescent="0.35">
      <c r="A227" s="291" t="s">
        <v>0</v>
      </c>
      <c r="B227" s="291" t="s">
        <v>0</v>
      </c>
      <c r="C227" s="293">
        <v>178</v>
      </c>
      <c r="D227" s="2">
        <v>228</v>
      </c>
      <c r="E227" s="2">
        <v>229</v>
      </c>
      <c r="F227" s="2">
        <v>233</v>
      </c>
      <c r="G227" s="2">
        <v>239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Y227" t="str">
        <f t="shared" ref="Y227" si="227">IF(EXACT(A226,UPPER(A226)),"Elected","Excluded")</f>
        <v>Excluded</v>
      </c>
    </row>
    <row r="228" spans="1:26" x14ac:dyDescent="0.35">
      <c r="A228" s="291" t="s">
        <v>3333</v>
      </c>
      <c r="B228" s="291" t="s">
        <v>31</v>
      </c>
      <c r="C228" s="293">
        <v>3158</v>
      </c>
      <c r="D228" s="1">
        <v>-1501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X228" t="str">
        <f t="shared" ref="X228" si="228">LEFT(MID(A228,FIND("(",A228)+1,LEN(A228)),FIND(")",MID(A228,FIND("(",A228)+1,LEN(A228)))-1)</f>
        <v>NON-P</v>
      </c>
      <c r="Z228" t="str">
        <f t="shared" ref="Z228" si="229">Y229</f>
        <v>Elected</v>
      </c>
    </row>
    <row r="229" spans="1:26" x14ac:dyDescent="0.35">
      <c r="A229" s="291" t="s">
        <v>0</v>
      </c>
      <c r="B229" s="291" t="s">
        <v>0</v>
      </c>
      <c r="C229" s="293">
        <v>3158</v>
      </c>
      <c r="D229" s="2">
        <v>1657</v>
      </c>
      <c r="E229" s="2">
        <v>1657</v>
      </c>
      <c r="F229" s="2">
        <v>1657</v>
      </c>
      <c r="G229" s="2">
        <v>1657</v>
      </c>
      <c r="H229" s="2">
        <v>1657</v>
      </c>
      <c r="I229" s="2">
        <v>1657</v>
      </c>
      <c r="J229" s="2">
        <v>1657</v>
      </c>
      <c r="K229" s="2">
        <v>1657</v>
      </c>
      <c r="L229" s="2">
        <v>1657</v>
      </c>
      <c r="M229" s="2">
        <v>1657</v>
      </c>
      <c r="N229" s="2">
        <v>1657</v>
      </c>
      <c r="O229" s="2">
        <v>1657</v>
      </c>
      <c r="Y229" t="str">
        <f t="shared" ref="Y229" si="230">IF(EXACT(A228,UPPER(A228)),"Elected","Excluded")</f>
        <v>Elected</v>
      </c>
    </row>
    <row r="230" spans="1:26" x14ac:dyDescent="0.35">
      <c r="A230" s="291" t="s">
        <v>47</v>
      </c>
      <c r="B230" s="291" t="s">
        <v>0</v>
      </c>
      <c r="C230" s="292">
        <v>0</v>
      </c>
      <c r="D230" s="1">
        <f>(D198+D200+D202+D204+D206+D208+D210+D212+D214+D216+D218+D220+D222+D224+D226+D228)*(-1)</f>
        <v>0</v>
      </c>
      <c r="E230" s="1">
        <f t="shared" ref="E230:O230" si="231">(E198+E200+E202+E204+E206+E208+E210+E212+E214+E216+E218+E220+E222+E224+E226+E228)*(-1)</f>
        <v>0</v>
      </c>
      <c r="F230" s="1">
        <f t="shared" si="231"/>
        <v>20</v>
      </c>
      <c r="G230" s="1">
        <f t="shared" si="231"/>
        <v>15</v>
      </c>
      <c r="H230" s="1">
        <f t="shared" si="231"/>
        <v>24</v>
      </c>
      <c r="I230" s="1">
        <f t="shared" si="231"/>
        <v>10</v>
      </c>
      <c r="J230" s="1">
        <f t="shared" si="231"/>
        <v>42</v>
      </c>
      <c r="K230" s="1">
        <f t="shared" si="231"/>
        <v>174</v>
      </c>
      <c r="L230" s="1">
        <f t="shared" si="231"/>
        <v>173</v>
      </c>
      <c r="M230" s="1">
        <f t="shared" si="231"/>
        <v>29</v>
      </c>
      <c r="N230" s="1">
        <f t="shared" si="231"/>
        <v>0</v>
      </c>
      <c r="O230" s="1">
        <f t="shared" si="231"/>
        <v>454</v>
      </c>
    </row>
    <row r="231" spans="1:26" x14ac:dyDescent="0.35">
      <c r="A231" s="291" t="s">
        <v>0</v>
      </c>
      <c r="B231" s="291" t="s">
        <v>0</v>
      </c>
      <c r="C231" s="293">
        <v>0</v>
      </c>
      <c r="D231" s="2">
        <v>0</v>
      </c>
      <c r="E231" s="2">
        <v>0</v>
      </c>
      <c r="F231" s="2">
        <v>20</v>
      </c>
      <c r="G231" s="2">
        <v>35</v>
      </c>
      <c r="H231" s="2">
        <v>59</v>
      </c>
      <c r="I231" s="2">
        <v>69</v>
      </c>
      <c r="J231" s="2">
        <v>111</v>
      </c>
      <c r="K231" s="2">
        <v>285</v>
      </c>
      <c r="L231" s="2">
        <v>458</v>
      </c>
      <c r="M231" s="2">
        <v>487</v>
      </c>
      <c r="N231" s="2">
        <v>487</v>
      </c>
      <c r="O231" s="2">
        <v>941</v>
      </c>
    </row>
    <row r="232" spans="1:26" x14ac:dyDescent="0.35">
      <c r="A232" t="s">
        <v>48</v>
      </c>
      <c r="B232" t="s">
        <v>0</v>
      </c>
      <c r="C232" s="2">
        <v>13255</v>
      </c>
      <c r="D232" s="2">
        <v>13255</v>
      </c>
      <c r="E232" s="2">
        <v>13255</v>
      </c>
      <c r="F232" s="2">
        <v>13255</v>
      </c>
      <c r="G232" s="2">
        <v>13255</v>
      </c>
      <c r="H232" s="2">
        <v>13255</v>
      </c>
      <c r="I232" s="2">
        <v>13255</v>
      </c>
      <c r="J232" s="2">
        <v>13255</v>
      </c>
      <c r="K232" s="2">
        <v>13255</v>
      </c>
      <c r="L232" s="2">
        <v>13255</v>
      </c>
      <c r="M232" s="2">
        <v>13255</v>
      </c>
      <c r="N232" s="2">
        <v>13255</v>
      </c>
      <c r="O232" s="2">
        <v>13255</v>
      </c>
    </row>
    <row r="236" spans="1:26" x14ac:dyDescent="0.35">
      <c r="A236" t="s">
        <v>0</v>
      </c>
      <c r="B236" t="s">
        <v>0</v>
      </c>
      <c r="C236" t="s">
        <v>0</v>
      </c>
      <c r="D236" t="s">
        <v>0</v>
      </c>
      <c r="E236" t="s">
        <v>0</v>
      </c>
      <c r="F236" t="s">
        <v>0</v>
      </c>
      <c r="G236" t="s">
        <v>0</v>
      </c>
      <c r="H236" t="s">
        <v>0</v>
      </c>
      <c r="I236" t="s">
        <v>0</v>
      </c>
      <c r="J236" t="s">
        <v>0</v>
      </c>
    </row>
    <row r="237" spans="1:26" x14ac:dyDescent="0.35">
      <c r="A237" t="s">
        <v>0</v>
      </c>
      <c r="B237" t="s">
        <v>0</v>
      </c>
      <c r="C237" t="s">
        <v>0</v>
      </c>
      <c r="D237" t="s">
        <v>0</v>
      </c>
      <c r="E237" t="s">
        <v>0</v>
      </c>
      <c r="F237" t="s">
        <v>0</v>
      </c>
      <c r="G237" t="s">
        <v>0</v>
      </c>
      <c r="H237" t="s">
        <v>0</v>
      </c>
      <c r="I237" t="s">
        <v>0</v>
      </c>
      <c r="J237" t="s">
        <v>0</v>
      </c>
    </row>
    <row r="238" spans="1:26" x14ac:dyDescent="0.35">
      <c r="A238" t="s">
        <v>0</v>
      </c>
      <c r="B238" t="s">
        <v>0</v>
      </c>
      <c r="C238" t="s">
        <v>0</v>
      </c>
      <c r="D238" t="s">
        <v>0</v>
      </c>
      <c r="E238" t="s">
        <v>0</v>
      </c>
      <c r="F238" t="s">
        <v>0</v>
      </c>
      <c r="G238" t="s">
        <v>0</v>
      </c>
      <c r="H238" t="s">
        <v>0</v>
      </c>
      <c r="I238" t="s">
        <v>0</v>
      </c>
      <c r="J238" t="s">
        <v>0</v>
      </c>
    </row>
    <row r="239" spans="1:26" x14ac:dyDescent="0.35">
      <c r="A239" t="s">
        <v>0</v>
      </c>
      <c r="B239" t="s">
        <v>0</v>
      </c>
      <c r="C239" t="s">
        <v>0</v>
      </c>
      <c r="D239" t="s">
        <v>0</v>
      </c>
      <c r="E239" t="s">
        <v>0</v>
      </c>
      <c r="F239" t="s">
        <v>0</v>
      </c>
      <c r="G239" t="s">
        <v>0</v>
      </c>
      <c r="H239" t="s">
        <v>0</v>
      </c>
      <c r="I239" t="s">
        <v>0</v>
      </c>
      <c r="J239" t="s">
        <v>0</v>
      </c>
    </row>
    <row r="240" spans="1:26" x14ac:dyDescent="0.35">
      <c r="A240" t="s">
        <v>0</v>
      </c>
      <c r="B240" t="s">
        <v>0</v>
      </c>
      <c r="C240" t="s">
        <v>0</v>
      </c>
      <c r="D240" t="s">
        <v>0</v>
      </c>
      <c r="E240" t="s">
        <v>0</v>
      </c>
      <c r="F240" t="s">
        <v>0</v>
      </c>
      <c r="G240" t="s">
        <v>0</v>
      </c>
      <c r="H240" t="s">
        <v>0</v>
      </c>
      <c r="I240" t="s">
        <v>0</v>
      </c>
      <c r="J240" t="s">
        <v>0</v>
      </c>
    </row>
    <row r="241" spans="1:37" x14ac:dyDescent="0.35">
      <c r="A241" t="s">
        <v>0</v>
      </c>
      <c r="B241" t="s">
        <v>0</v>
      </c>
      <c r="C241" t="s">
        <v>0</v>
      </c>
      <c r="D241" t="s">
        <v>0</v>
      </c>
      <c r="E241" t="s">
        <v>0</v>
      </c>
      <c r="F241" t="s">
        <v>0</v>
      </c>
      <c r="G241" t="s">
        <v>0</v>
      </c>
      <c r="H241" t="s">
        <v>0</v>
      </c>
      <c r="I241" t="s">
        <v>0</v>
      </c>
      <c r="J241" t="s">
        <v>0</v>
      </c>
    </row>
    <row r="242" spans="1:37" x14ac:dyDescent="0.35">
      <c r="A242" t="s">
        <v>0</v>
      </c>
      <c r="B242" t="s">
        <v>0</v>
      </c>
      <c r="C242" t="s">
        <v>0</v>
      </c>
      <c r="D242" t="s">
        <v>0</v>
      </c>
      <c r="E242" t="s">
        <v>0</v>
      </c>
      <c r="F242" t="s">
        <v>0</v>
      </c>
      <c r="G242" t="s">
        <v>0</v>
      </c>
      <c r="H242" t="s">
        <v>0</v>
      </c>
      <c r="I242" t="s">
        <v>0</v>
      </c>
      <c r="J242" t="s">
        <v>0</v>
      </c>
    </row>
    <row r="243" spans="1:37" x14ac:dyDescent="0.35">
      <c r="A243" s="291" t="s">
        <v>107</v>
      </c>
      <c r="B243" s="291" t="s">
        <v>2</v>
      </c>
      <c r="C243" s="291" t="s">
        <v>3</v>
      </c>
      <c r="D243" t="s">
        <v>4</v>
      </c>
      <c r="E243" t="s">
        <v>5</v>
      </c>
      <c r="F243" t="s">
        <v>6</v>
      </c>
      <c r="G243" t="s">
        <v>7</v>
      </c>
      <c r="H243" t="s">
        <v>8</v>
      </c>
      <c r="I243" t="s">
        <v>9</v>
      </c>
      <c r="J243" t="s">
        <v>10</v>
      </c>
    </row>
    <row r="244" spans="1:37" x14ac:dyDescent="0.35">
      <c r="A244" s="291" t="s">
        <v>0</v>
      </c>
      <c r="B244" s="291" t="s">
        <v>0</v>
      </c>
      <c r="C244" s="291" t="s">
        <v>17</v>
      </c>
      <c r="D244" t="s">
        <v>1789</v>
      </c>
      <c r="E244" t="s">
        <v>1790</v>
      </c>
      <c r="F244" t="s">
        <v>1791</v>
      </c>
      <c r="G244" t="s">
        <v>1792</v>
      </c>
      <c r="H244" t="s">
        <v>1793</v>
      </c>
      <c r="I244" t="s">
        <v>1794</v>
      </c>
      <c r="J244" t="s">
        <v>1795</v>
      </c>
      <c r="AB244" t="s">
        <v>2526</v>
      </c>
      <c r="AC244" t="s">
        <v>2525</v>
      </c>
      <c r="AD244" t="s">
        <v>2524</v>
      </c>
      <c r="AE244" t="s">
        <v>2523</v>
      </c>
      <c r="AF244" t="s">
        <v>759</v>
      </c>
      <c r="AG244" t="s">
        <v>2522</v>
      </c>
      <c r="AH244" t="s">
        <v>2521</v>
      </c>
      <c r="AI244" t="s">
        <v>2520</v>
      </c>
      <c r="AJ244" t="s">
        <v>2519</v>
      </c>
      <c r="AK244" t="s">
        <v>2518</v>
      </c>
    </row>
    <row r="245" spans="1:37" x14ac:dyDescent="0.35">
      <c r="A245" s="291" t="s">
        <v>3307</v>
      </c>
      <c r="B245" s="291" t="s">
        <v>33</v>
      </c>
      <c r="C245" s="293">
        <v>895</v>
      </c>
      <c r="D245" s="1">
        <v>264</v>
      </c>
      <c r="E245" s="1">
        <v>20</v>
      </c>
      <c r="F245" s="1">
        <v>13</v>
      </c>
      <c r="G245" s="1">
        <v>25</v>
      </c>
      <c r="H245" s="1">
        <v>34</v>
      </c>
      <c r="I245" s="1">
        <v>191</v>
      </c>
      <c r="J245" s="1">
        <v>60</v>
      </c>
      <c r="X245" t="str">
        <f>LEFT(MID(A245,FIND("(",A245)+1,LEN(A245)),FIND(")",MID(A245,FIND("(",A245)+1,LEN(A245)))-1)</f>
        <v>ANT</v>
      </c>
      <c r="Z245" t="str">
        <f>Y246</f>
        <v>Elected</v>
      </c>
      <c r="AB245">
        <v>6</v>
      </c>
      <c r="AC245" s="238">
        <v>27282</v>
      </c>
      <c r="AD245" s="238">
        <f>AH245+AF245</f>
        <v>11986</v>
      </c>
      <c r="AE245" s="227">
        <f>SUM(AD245/AC245*100)</f>
        <v>43.933729198739094</v>
      </c>
      <c r="AF245">
        <v>162</v>
      </c>
      <c r="AG245" s="227">
        <f>SUM(AF245/AC245*100)</f>
        <v>0.59379810864306137</v>
      </c>
      <c r="AH245" s="238">
        <v>11824</v>
      </c>
      <c r="AI245">
        <v>12</v>
      </c>
      <c r="AJ245">
        <v>5</v>
      </c>
      <c r="AK245" s="227">
        <f>SUM(AJ245/AI245*100)</f>
        <v>41.666666666666671</v>
      </c>
    </row>
    <row r="246" spans="1:37" x14ac:dyDescent="0.35">
      <c r="A246" s="291" t="s">
        <v>0</v>
      </c>
      <c r="B246" s="291" t="s">
        <v>0</v>
      </c>
      <c r="C246" s="293">
        <v>895</v>
      </c>
      <c r="D246" s="2">
        <v>1159</v>
      </c>
      <c r="E246" s="2">
        <v>1179</v>
      </c>
      <c r="F246" s="2">
        <v>1192</v>
      </c>
      <c r="G246" s="2">
        <v>1217</v>
      </c>
      <c r="H246" s="2">
        <v>1251</v>
      </c>
      <c r="I246" s="2">
        <v>1442</v>
      </c>
      <c r="J246" s="2">
        <v>1502</v>
      </c>
      <c r="Y246" t="str">
        <f>IF(EXACT(A245,UPPER(A245)),"Elected","Excluded")</f>
        <v>Elected</v>
      </c>
    </row>
    <row r="247" spans="1:37" x14ac:dyDescent="0.35">
      <c r="A247" s="291" t="s">
        <v>1796</v>
      </c>
      <c r="B247" s="291" t="s">
        <v>33</v>
      </c>
      <c r="C247" s="293">
        <v>833</v>
      </c>
      <c r="D247" s="1">
        <v>203</v>
      </c>
      <c r="E247" s="1">
        <v>19</v>
      </c>
      <c r="F247" s="1">
        <v>28</v>
      </c>
      <c r="G247" s="1">
        <v>22</v>
      </c>
      <c r="H247" s="1">
        <v>10</v>
      </c>
      <c r="I247" s="1">
        <v>36</v>
      </c>
      <c r="J247" s="1">
        <v>288</v>
      </c>
      <c r="X247" t="str">
        <f t="shared" ref="X247" si="232">LEFT(MID(A247,FIND("(",A247)+1,LEN(A247)),FIND(")",MID(A247,FIND("(",A247)+1,LEN(A247)))-1)</f>
        <v>FF</v>
      </c>
      <c r="Z247" t="str">
        <f>Y248</f>
        <v>Elected</v>
      </c>
      <c r="AC247" t="s">
        <v>3692</v>
      </c>
      <c r="AD247" t="s">
        <v>3693</v>
      </c>
    </row>
    <row r="248" spans="1:37" x14ac:dyDescent="0.35">
      <c r="A248" s="291" t="s">
        <v>0</v>
      </c>
      <c r="B248" s="291" t="s">
        <v>0</v>
      </c>
      <c r="C248" s="293">
        <v>833</v>
      </c>
      <c r="D248" s="2">
        <v>1036</v>
      </c>
      <c r="E248" s="2">
        <v>1055</v>
      </c>
      <c r="F248" s="2">
        <v>1083</v>
      </c>
      <c r="G248" s="2">
        <v>1105</v>
      </c>
      <c r="H248" s="2">
        <v>1115</v>
      </c>
      <c r="I248" s="2">
        <v>1151</v>
      </c>
      <c r="J248" s="2">
        <v>1439</v>
      </c>
      <c r="Y248" t="str">
        <f t="shared" ref="Y248" si="233">IF(EXACT(A247,UPPER(A247)),"Elected","Excluded")</f>
        <v>Elected</v>
      </c>
      <c r="AC248">
        <v>6</v>
      </c>
      <c r="AD248">
        <v>4</v>
      </c>
    </row>
    <row r="249" spans="1:37" x14ac:dyDescent="0.35">
      <c r="A249" s="291" t="s">
        <v>1797</v>
      </c>
      <c r="B249" s="291" t="s">
        <v>31</v>
      </c>
      <c r="C249" s="293">
        <v>1044</v>
      </c>
      <c r="D249" s="1">
        <v>321</v>
      </c>
      <c r="E249" s="1">
        <v>47</v>
      </c>
      <c r="F249" s="1">
        <v>35</v>
      </c>
      <c r="G249" s="1">
        <v>14</v>
      </c>
      <c r="H249" s="1">
        <v>117</v>
      </c>
      <c r="I249" s="1">
        <v>43</v>
      </c>
      <c r="J249" s="1">
        <v>189</v>
      </c>
      <c r="X249" t="str">
        <f t="shared" ref="X249" si="234">LEFT(MID(A249,FIND("(",A249)+1,LEN(A249)),FIND(")",MID(A249,FIND("(",A249)+1,LEN(A249)))-1)</f>
        <v>FF</v>
      </c>
      <c r="Z249" t="str">
        <f t="shared" ref="Z249" si="235">Y250</f>
        <v>Elected</v>
      </c>
    </row>
    <row r="250" spans="1:37" x14ac:dyDescent="0.35">
      <c r="A250" s="291" t="s">
        <v>0</v>
      </c>
      <c r="B250" s="291" t="s">
        <v>0</v>
      </c>
      <c r="C250" s="293">
        <v>1044</v>
      </c>
      <c r="D250" s="2">
        <v>1365</v>
      </c>
      <c r="E250" s="2">
        <v>1412</v>
      </c>
      <c r="F250" s="2">
        <v>1447</v>
      </c>
      <c r="G250" s="2">
        <v>1461</v>
      </c>
      <c r="H250" s="2">
        <v>1578</v>
      </c>
      <c r="I250" s="2">
        <v>1621</v>
      </c>
      <c r="J250" s="2">
        <v>1810</v>
      </c>
      <c r="Y250" t="str">
        <f t="shared" ref="Y250" si="236">IF(EXACT(A249,UPPER(A249)),"Elected","Excluded")</f>
        <v>Elected</v>
      </c>
    </row>
    <row r="251" spans="1:37" x14ac:dyDescent="0.35">
      <c r="A251" s="291" t="s">
        <v>1798</v>
      </c>
      <c r="B251" s="291" t="s">
        <v>31</v>
      </c>
      <c r="C251" s="293">
        <v>400</v>
      </c>
      <c r="D251" s="1">
        <v>90</v>
      </c>
      <c r="E251" s="1">
        <v>8</v>
      </c>
      <c r="F251" s="1">
        <v>3</v>
      </c>
      <c r="G251" s="1">
        <v>-501</v>
      </c>
      <c r="H251" s="1">
        <v>0</v>
      </c>
      <c r="I251" s="1">
        <v>0</v>
      </c>
      <c r="J251" s="1">
        <v>0</v>
      </c>
      <c r="X251" t="str">
        <f t="shared" ref="X251" si="237">LEFT(MID(A251,FIND("(",A251)+1,LEN(A251)),FIND(")",MID(A251,FIND("(",A251)+1,LEN(A251)))-1)</f>
        <v>SF</v>
      </c>
      <c r="Z251" t="str">
        <f t="shared" ref="Z251" si="238">Y252</f>
        <v>Excluded</v>
      </c>
    </row>
    <row r="252" spans="1:37" x14ac:dyDescent="0.35">
      <c r="A252" s="291" t="s">
        <v>0</v>
      </c>
      <c r="B252" s="291" t="s">
        <v>0</v>
      </c>
      <c r="C252" s="293">
        <v>400</v>
      </c>
      <c r="D252" s="2">
        <v>490</v>
      </c>
      <c r="E252" s="2">
        <v>498</v>
      </c>
      <c r="F252" s="2">
        <v>501</v>
      </c>
      <c r="G252" s="2">
        <v>0</v>
      </c>
      <c r="H252" s="2">
        <v>0</v>
      </c>
      <c r="I252" s="2">
        <v>0</v>
      </c>
      <c r="J252" s="2">
        <v>0</v>
      </c>
      <c r="Y252" t="str">
        <f t="shared" ref="Y252" si="239">IF(EXACT(A251,UPPER(A251)),"Elected","Excluded")</f>
        <v>Excluded</v>
      </c>
    </row>
    <row r="253" spans="1:37" x14ac:dyDescent="0.35">
      <c r="A253" s="291" t="s">
        <v>1799</v>
      </c>
      <c r="B253" s="291" t="s">
        <v>33</v>
      </c>
      <c r="C253" s="293">
        <v>1881</v>
      </c>
      <c r="D253" s="1">
        <v>0</v>
      </c>
      <c r="E253" s="1">
        <v>0</v>
      </c>
      <c r="F253" s="1">
        <v>-191</v>
      </c>
      <c r="G253" s="1">
        <v>0</v>
      </c>
      <c r="H253" s="1">
        <v>0</v>
      </c>
      <c r="I253" s="1">
        <v>0</v>
      </c>
      <c r="J253" s="1">
        <v>0</v>
      </c>
      <c r="X253" t="str">
        <f t="shared" ref="X253" si="240">LEFT(MID(A253,FIND("(",A253)+1,LEN(A253)),FIND(")",MID(A253,FIND("(",A253)+1,LEN(A253)))-1)</f>
        <v>FG</v>
      </c>
      <c r="Z253" t="str">
        <f>Y254</f>
        <v>Elected</v>
      </c>
    </row>
    <row r="254" spans="1:37" x14ac:dyDescent="0.35">
      <c r="A254" s="291" t="s">
        <v>0</v>
      </c>
      <c r="B254" s="291" t="s">
        <v>0</v>
      </c>
      <c r="C254" s="293">
        <v>1881</v>
      </c>
      <c r="D254" s="2">
        <v>1881</v>
      </c>
      <c r="E254" s="2">
        <v>1881</v>
      </c>
      <c r="F254" s="2">
        <v>1690</v>
      </c>
      <c r="G254" s="2">
        <v>1690</v>
      </c>
      <c r="H254" s="2">
        <v>1690</v>
      </c>
      <c r="I254" s="2">
        <v>1690</v>
      </c>
      <c r="J254" s="2">
        <v>1690</v>
      </c>
      <c r="Y254" t="str">
        <f t="shared" ref="Y254" si="241">IF(EXACT(A253,UPPER(A253)),"Elected","Excluded")</f>
        <v>Elected</v>
      </c>
    </row>
    <row r="255" spans="1:37" x14ac:dyDescent="0.35">
      <c r="A255" s="291" t="s">
        <v>3334</v>
      </c>
      <c r="B255" s="291" t="s">
        <v>33</v>
      </c>
      <c r="C255" s="293">
        <v>3963</v>
      </c>
      <c r="D255" s="1">
        <v>-2273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X255" t="str">
        <f t="shared" ref="X255" si="242">LEFT(MID(A255,FIND("(",A255)+1,LEN(A255)),FIND(")",MID(A255,FIND("(",A255)+1,LEN(A255)))-1)</f>
        <v>NON-P</v>
      </c>
      <c r="Z255" t="str">
        <f t="shared" ref="Z255" si="243">Y256</f>
        <v>Elected</v>
      </c>
    </row>
    <row r="256" spans="1:37" x14ac:dyDescent="0.35">
      <c r="A256" s="291" t="s">
        <v>0</v>
      </c>
      <c r="B256" s="291" t="s">
        <v>0</v>
      </c>
      <c r="C256" s="293">
        <v>3963</v>
      </c>
      <c r="D256" s="2">
        <v>1690</v>
      </c>
      <c r="E256" s="2">
        <v>1690</v>
      </c>
      <c r="F256" s="2">
        <v>1690</v>
      </c>
      <c r="G256" s="2">
        <v>1690</v>
      </c>
      <c r="H256" s="2">
        <v>1690</v>
      </c>
      <c r="I256" s="2">
        <v>1690</v>
      </c>
      <c r="J256" s="2">
        <v>1690</v>
      </c>
      <c r="Y256" t="str">
        <f t="shared" ref="Y256" si="244">IF(EXACT(A255,UPPER(A255)),"Elected","Excluded")</f>
        <v>Elected</v>
      </c>
    </row>
    <row r="257" spans="1:26" x14ac:dyDescent="0.35">
      <c r="A257" s="291" t="s">
        <v>3335</v>
      </c>
      <c r="B257" s="291" t="s">
        <v>33</v>
      </c>
      <c r="C257" s="293">
        <v>476</v>
      </c>
      <c r="D257" s="1">
        <v>476</v>
      </c>
      <c r="E257" s="1">
        <v>30</v>
      </c>
      <c r="F257" s="1">
        <v>10</v>
      </c>
      <c r="G257" s="1">
        <v>13</v>
      </c>
      <c r="H257" s="1">
        <v>64</v>
      </c>
      <c r="I257" s="1">
        <v>118</v>
      </c>
      <c r="J257" s="1">
        <v>95</v>
      </c>
      <c r="X257" t="str">
        <f t="shared" ref="X257" si="245">LEFT(MID(A257,FIND("(",A257)+1,LEN(A257)),FIND(")",MID(A257,FIND("(",A257)+1,LEN(A257)))-1)</f>
        <v>NON-P</v>
      </c>
      <c r="Z257" t="str">
        <f t="shared" ref="Z257" si="246">Y258</f>
        <v>Excluded</v>
      </c>
    </row>
    <row r="258" spans="1:26" x14ac:dyDescent="0.35">
      <c r="A258" s="291" t="s">
        <v>0</v>
      </c>
      <c r="B258" s="291" t="s">
        <v>0</v>
      </c>
      <c r="C258" s="293">
        <v>476</v>
      </c>
      <c r="D258" s="2">
        <v>952</v>
      </c>
      <c r="E258" s="2">
        <v>982</v>
      </c>
      <c r="F258" s="2">
        <v>992</v>
      </c>
      <c r="G258" s="2">
        <v>1005</v>
      </c>
      <c r="H258" s="2">
        <v>1069</v>
      </c>
      <c r="I258" s="2">
        <v>1187</v>
      </c>
      <c r="J258" s="2">
        <v>1282</v>
      </c>
      <c r="Y258" t="str">
        <f t="shared" ref="Y258" si="247">IF(EXACT(A257,UPPER(A257)),"Elected","Excluded")</f>
        <v>Excluded</v>
      </c>
    </row>
    <row r="259" spans="1:26" x14ac:dyDescent="0.35">
      <c r="A259" s="291" t="s">
        <v>1800</v>
      </c>
      <c r="B259" s="291" t="s">
        <v>31</v>
      </c>
      <c r="C259" s="293">
        <v>414</v>
      </c>
      <c r="D259" s="1">
        <v>154</v>
      </c>
      <c r="E259" s="1">
        <v>13</v>
      </c>
      <c r="F259" s="1">
        <v>41</v>
      </c>
      <c r="G259" s="1">
        <v>15</v>
      </c>
      <c r="H259" s="1">
        <v>-637</v>
      </c>
      <c r="I259" s="1">
        <v>0</v>
      </c>
      <c r="J259" s="1">
        <v>0</v>
      </c>
      <c r="X259" t="str">
        <f t="shared" ref="X259" si="248">LEFT(MID(A259,FIND("(",A259)+1,LEN(A259)),FIND(")",MID(A259,FIND("(",A259)+1,LEN(A259)))-1)</f>
        <v>FG</v>
      </c>
      <c r="Z259" t="str">
        <f t="shared" ref="Z259" si="249">Y260</f>
        <v>Excluded</v>
      </c>
    </row>
    <row r="260" spans="1:26" x14ac:dyDescent="0.35">
      <c r="A260" s="291" t="s">
        <v>0</v>
      </c>
      <c r="B260" s="291" t="s">
        <v>0</v>
      </c>
      <c r="C260" s="293">
        <v>414</v>
      </c>
      <c r="D260" s="2">
        <v>568</v>
      </c>
      <c r="E260" s="2">
        <v>581</v>
      </c>
      <c r="F260" s="2">
        <v>622</v>
      </c>
      <c r="G260" s="2">
        <v>637</v>
      </c>
      <c r="H260" s="2">
        <v>0</v>
      </c>
      <c r="I260" s="2">
        <v>0</v>
      </c>
      <c r="J260" s="2">
        <v>0</v>
      </c>
      <c r="Y260" t="str">
        <f t="shared" ref="Y260" si="250">IF(EXACT(A259,UPPER(A259)),"Elected","Excluded")</f>
        <v>Excluded</v>
      </c>
    </row>
    <row r="261" spans="1:26" x14ac:dyDescent="0.35">
      <c r="A261" s="291" t="s">
        <v>3310</v>
      </c>
      <c r="B261" s="291" t="s">
        <v>31</v>
      </c>
      <c r="C261" s="293">
        <v>177</v>
      </c>
      <c r="D261" s="1">
        <v>96</v>
      </c>
      <c r="E261" s="1">
        <v>-273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X261" t="str">
        <f t="shared" ref="X261" si="251">LEFT(MID(A261,FIND("(",A261)+1,LEN(A261)),FIND(")",MID(A261,FIND("(",A261)+1,LEN(A261)))-1)</f>
        <v>LAB</v>
      </c>
      <c r="Z261" t="str">
        <f t="shared" ref="Z261" si="252">Y262</f>
        <v>Excluded</v>
      </c>
    </row>
    <row r="262" spans="1:26" x14ac:dyDescent="0.35">
      <c r="A262" s="291" t="s">
        <v>0</v>
      </c>
      <c r="B262" s="291" t="s">
        <v>0</v>
      </c>
      <c r="C262" s="293">
        <v>177</v>
      </c>
      <c r="D262" s="2">
        <v>273</v>
      </c>
      <c r="E262" s="2">
        <v>0</v>
      </c>
      <c r="F262" s="2">
        <v>0</v>
      </c>
      <c r="G262" s="2">
        <v>0</v>
      </c>
      <c r="H262" s="2">
        <v>0</v>
      </c>
      <c r="I262" s="2">
        <v>0</v>
      </c>
      <c r="J262" s="2">
        <v>0</v>
      </c>
      <c r="Y262" t="str">
        <f t="shared" ref="Y262" si="253">IF(EXACT(A261,UPPER(A261)),"Elected","Excluded")</f>
        <v>Excluded</v>
      </c>
    </row>
    <row r="263" spans="1:26" x14ac:dyDescent="0.35">
      <c r="A263" s="291" t="s">
        <v>1801</v>
      </c>
      <c r="B263" s="291" t="s">
        <v>33</v>
      </c>
      <c r="C263" s="293">
        <v>426</v>
      </c>
      <c r="D263" s="1">
        <v>112</v>
      </c>
      <c r="E263" s="1">
        <v>17</v>
      </c>
      <c r="F263" s="1">
        <v>4</v>
      </c>
      <c r="G263" s="1">
        <v>340</v>
      </c>
      <c r="H263" s="1">
        <v>18</v>
      </c>
      <c r="I263" s="1">
        <v>-917</v>
      </c>
      <c r="J263" s="1">
        <v>0</v>
      </c>
      <c r="X263" t="str">
        <f t="shared" ref="X263" si="254">LEFT(MID(A263,FIND("(",A263)+1,LEN(A263)),FIND(")",MID(A263,FIND("(",A263)+1,LEN(A263)))-1)</f>
        <v>SF</v>
      </c>
      <c r="Z263" t="str">
        <f t="shared" ref="Z263" si="255">Y264</f>
        <v>Excluded</v>
      </c>
    </row>
    <row r="264" spans="1:26" x14ac:dyDescent="0.35">
      <c r="A264" s="291" t="s">
        <v>0</v>
      </c>
      <c r="B264" s="291" t="s">
        <v>0</v>
      </c>
      <c r="C264" s="293">
        <v>426</v>
      </c>
      <c r="D264" s="2">
        <v>538</v>
      </c>
      <c r="E264" s="2">
        <v>555</v>
      </c>
      <c r="F264" s="2">
        <v>559</v>
      </c>
      <c r="G264" s="2">
        <v>899</v>
      </c>
      <c r="H264" s="2">
        <v>917</v>
      </c>
      <c r="I264" s="2">
        <v>0</v>
      </c>
      <c r="J264" s="2">
        <v>0</v>
      </c>
      <c r="Y264" t="str">
        <f t="shared" ref="Y264" si="256">IF(EXACT(A263,UPPER(A263)),"Elected","Excluded")</f>
        <v>Excluded</v>
      </c>
    </row>
    <row r="265" spans="1:26" x14ac:dyDescent="0.35">
      <c r="A265" s="291" t="s">
        <v>1802</v>
      </c>
      <c r="B265" s="291" t="s">
        <v>33</v>
      </c>
      <c r="C265" s="293">
        <v>798</v>
      </c>
      <c r="D265" s="1">
        <v>386</v>
      </c>
      <c r="E265" s="1">
        <v>33</v>
      </c>
      <c r="F265" s="1">
        <v>12</v>
      </c>
      <c r="G265" s="1">
        <v>25</v>
      </c>
      <c r="H265" s="1">
        <v>100</v>
      </c>
      <c r="I265" s="1">
        <v>203</v>
      </c>
      <c r="J265" s="1">
        <v>120</v>
      </c>
      <c r="X265" t="str">
        <f t="shared" ref="X265" si="257">LEFT(MID(A265,FIND("(",A265)+1,LEN(A265)),FIND(")",MID(A265,FIND("(",A265)+1,LEN(A265)))-1)</f>
        <v>SD</v>
      </c>
      <c r="Z265" t="str">
        <f t="shared" ref="Z265" si="258">Y266</f>
        <v>Elected</v>
      </c>
    </row>
    <row r="266" spans="1:26" x14ac:dyDescent="0.35">
      <c r="A266" s="291" t="s">
        <v>0</v>
      </c>
      <c r="B266" s="291" t="s">
        <v>0</v>
      </c>
      <c r="C266" s="293">
        <v>798</v>
      </c>
      <c r="D266" s="2">
        <v>1184</v>
      </c>
      <c r="E266" s="2">
        <v>1217</v>
      </c>
      <c r="F266" s="2">
        <v>1229</v>
      </c>
      <c r="G266" s="2">
        <v>1254</v>
      </c>
      <c r="H266" s="2">
        <v>1354</v>
      </c>
      <c r="I266" s="2">
        <v>1557</v>
      </c>
      <c r="J266" s="2">
        <v>1677</v>
      </c>
      <c r="Y266" t="str">
        <f t="shared" ref="Y266" si="259">IF(EXACT(A265,UPPER(A265)),"Elected","Excluded")</f>
        <v>Elected</v>
      </c>
    </row>
    <row r="267" spans="1:26" x14ac:dyDescent="0.35">
      <c r="A267" s="291" t="s">
        <v>1803</v>
      </c>
      <c r="B267" s="291" t="s">
        <v>31</v>
      </c>
      <c r="C267" s="293">
        <v>517</v>
      </c>
      <c r="D267" s="1">
        <v>171</v>
      </c>
      <c r="E267" s="1">
        <v>35</v>
      </c>
      <c r="F267" s="1">
        <v>45</v>
      </c>
      <c r="G267" s="1">
        <v>6</v>
      </c>
      <c r="H267" s="1">
        <v>227</v>
      </c>
      <c r="I267" s="1">
        <v>34</v>
      </c>
      <c r="J267" s="1">
        <v>-1035</v>
      </c>
      <c r="X267" t="str">
        <f t="shared" ref="X267" si="260">LEFT(MID(A267,FIND("(",A267)+1,LEN(A267)),FIND(")",MID(A267,FIND("(",A267)+1,LEN(A267)))-1)</f>
        <v>FG</v>
      </c>
      <c r="Z267" t="str">
        <f t="shared" ref="Z267" si="261">Y268</f>
        <v>Excluded</v>
      </c>
    </row>
    <row r="268" spans="1:26" x14ac:dyDescent="0.35">
      <c r="A268" s="291" t="s">
        <v>0</v>
      </c>
      <c r="B268" s="291" t="s">
        <v>0</v>
      </c>
      <c r="C268" s="293">
        <v>517</v>
      </c>
      <c r="D268" s="2">
        <v>688</v>
      </c>
      <c r="E268" s="2">
        <v>723</v>
      </c>
      <c r="F268" s="2">
        <v>768</v>
      </c>
      <c r="G268" s="2">
        <v>774</v>
      </c>
      <c r="H268" s="2">
        <v>1001</v>
      </c>
      <c r="I268" s="2">
        <v>1035</v>
      </c>
      <c r="J268" s="2">
        <v>0</v>
      </c>
      <c r="Y268" t="str">
        <f t="shared" ref="Y268" si="262">IF(EXACT(A267,UPPER(A267)),"Elected","Excluded")</f>
        <v>Excluded</v>
      </c>
    </row>
    <row r="269" spans="1:26" x14ac:dyDescent="0.35">
      <c r="A269" s="291" t="s">
        <v>47</v>
      </c>
      <c r="B269" s="291" t="s">
        <v>0</v>
      </c>
      <c r="C269" s="292">
        <v>0</v>
      </c>
      <c r="D269" s="1">
        <f>(D245+D247+D249+D251+D253+D255+D257+D259+D261+D263+D265+D267)*(-1)</f>
        <v>0</v>
      </c>
      <c r="E269" s="1">
        <f t="shared" ref="E269:J269" si="263">(E245+E247+E249+E251+E253+E255+E257+E259+E261+E263+E265+E267)*(-1)</f>
        <v>51</v>
      </c>
      <c r="F269" s="1">
        <f t="shared" si="263"/>
        <v>0</v>
      </c>
      <c r="G269" s="1">
        <f t="shared" si="263"/>
        <v>41</v>
      </c>
      <c r="H269" s="1">
        <f t="shared" si="263"/>
        <v>67</v>
      </c>
      <c r="I269" s="1">
        <f t="shared" si="263"/>
        <v>292</v>
      </c>
      <c r="J269" s="1">
        <f t="shared" si="263"/>
        <v>283</v>
      </c>
    </row>
    <row r="270" spans="1:26" x14ac:dyDescent="0.35">
      <c r="A270" s="291" t="s">
        <v>0</v>
      </c>
      <c r="B270" s="291" t="s">
        <v>0</v>
      </c>
      <c r="C270" s="293">
        <v>0</v>
      </c>
      <c r="D270" s="2">
        <v>0</v>
      </c>
      <c r="E270" s="2">
        <v>51</v>
      </c>
      <c r="F270" s="2">
        <v>51</v>
      </c>
      <c r="G270" s="2">
        <v>92</v>
      </c>
      <c r="H270" s="2">
        <v>159</v>
      </c>
      <c r="I270" s="2">
        <v>451</v>
      </c>
      <c r="J270" s="2">
        <v>734</v>
      </c>
    </row>
    <row r="271" spans="1:26" x14ac:dyDescent="0.35">
      <c r="A271" t="s">
        <v>48</v>
      </c>
      <c r="B271" t="s">
        <v>0</v>
      </c>
      <c r="C271" s="2">
        <v>11824</v>
      </c>
      <c r="D271" s="2">
        <v>11824</v>
      </c>
      <c r="E271" s="2">
        <v>11824</v>
      </c>
      <c r="F271" s="2">
        <v>11824</v>
      </c>
      <c r="G271" s="2">
        <v>11824</v>
      </c>
      <c r="H271" s="2">
        <v>11824</v>
      </c>
      <c r="I271" s="2">
        <v>11824</v>
      </c>
      <c r="J271" s="2">
        <v>11824</v>
      </c>
    </row>
    <row r="274" spans="1:37" x14ac:dyDescent="0.35">
      <c r="AB274" t="s">
        <v>2526</v>
      </c>
      <c r="AC274" t="s">
        <v>2525</v>
      </c>
      <c r="AD274" t="s">
        <v>2524</v>
      </c>
      <c r="AE274" t="s">
        <v>2523</v>
      </c>
      <c r="AF274" t="s">
        <v>759</v>
      </c>
      <c r="AG274" t="s">
        <v>2522</v>
      </c>
      <c r="AH274" t="s">
        <v>2521</v>
      </c>
      <c r="AI274" t="s">
        <v>2520</v>
      </c>
      <c r="AJ274" t="s">
        <v>2519</v>
      </c>
      <c r="AK274" t="s">
        <v>2518</v>
      </c>
    </row>
    <row r="275" spans="1:37" x14ac:dyDescent="0.35">
      <c r="A275" s="2"/>
      <c r="B275" s="2"/>
      <c r="C275" s="2"/>
      <c r="D275" s="2"/>
      <c r="E275" s="2"/>
      <c r="F275" s="2"/>
      <c r="G275" s="2"/>
      <c r="H275" s="240" t="s">
        <v>2648</v>
      </c>
      <c r="I275" s="2"/>
      <c r="J275" s="2"/>
      <c r="K275" s="2"/>
      <c r="L275" s="240" t="s">
        <v>2649</v>
      </c>
      <c r="AB275">
        <f>AB245+AB198+AB147+AB100+AB57+AB10</f>
        <v>40</v>
      </c>
      <c r="AC275">
        <f>AC245+AC198+AC147+AC100+AC57+AC10</f>
        <v>160980</v>
      </c>
      <c r="AD275" s="238">
        <f>AH275+AF275</f>
        <v>77191</v>
      </c>
      <c r="AE275" s="227">
        <f>SUM(AD275/AC275*100)</f>
        <v>47.950677102745679</v>
      </c>
      <c r="AF275">
        <f>AF245+AF198+AF147+AF100+AF57+AF10</f>
        <v>1021</v>
      </c>
      <c r="AG275" s="227">
        <f>SUM(AF275/AC275*100)</f>
        <v>0.63424027829544039</v>
      </c>
      <c r="AH275">
        <f>AH245+AH198+AH147+AH100+AH57+AH10</f>
        <v>76170</v>
      </c>
      <c r="AI275">
        <f>AI245+AI198+AI147+AI100+AI57+AI10</f>
        <v>92</v>
      </c>
      <c r="AJ275">
        <f>AJ245+AJ198+AJ147+AJ100+AJ57+AJ10</f>
        <v>33</v>
      </c>
      <c r="AK275" s="227">
        <f>SUM(AJ275/AI275*100)</f>
        <v>35.869565217391305</v>
      </c>
    </row>
    <row r="276" spans="1:37" x14ac:dyDescent="0.35">
      <c r="D276" s="241" t="s">
        <v>2529</v>
      </c>
      <c r="E276" s="241" t="s">
        <v>2650</v>
      </c>
      <c r="F276" s="241" t="s">
        <v>2651</v>
      </c>
      <c r="G276" s="241" t="s">
        <v>2650</v>
      </c>
      <c r="H276" s="241" t="s">
        <v>2652</v>
      </c>
      <c r="I276" s="241" t="s">
        <v>2653</v>
      </c>
      <c r="J276" s="241" t="s">
        <v>2649</v>
      </c>
      <c r="K276" s="241" t="s">
        <v>2654</v>
      </c>
      <c r="L276" s="241" t="s">
        <v>2652</v>
      </c>
    </row>
    <row r="277" spans="1:37" x14ac:dyDescent="0.35">
      <c r="D277" s="241" t="s">
        <v>2655</v>
      </c>
      <c r="E277" s="241" t="s">
        <v>2655</v>
      </c>
      <c r="F277" s="241" t="s">
        <v>2652</v>
      </c>
      <c r="G277" s="241" t="s">
        <v>2656</v>
      </c>
      <c r="H277" s="241" t="s">
        <v>2656</v>
      </c>
      <c r="I277" s="241" t="s">
        <v>2655</v>
      </c>
      <c r="J277" s="241" t="s">
        <v>2652</v>
      </c>
      <c r="K277" s="241" t="s">
        <v>2656</v>
      </c>
      <c r="L277" s="241" t="s">
        <v>2656</v>
      </c>
      <c r="AC277" t="s">
        <v>3692</v>
      </c>
      <c r="AD277" t="s">
        <v>3693</v>
      </c>
    </row>
    <row r="278" spans="1:37" x14ac:dyDescent="0.35">
      <c r="A278" s="238">
        <f>SUMIFS($C$10:$C$505, $X$10:$X$505, B278)</f>
        <v>15888</v>
      </c>
      <c r="B278" t="s">
        <v>2657</v>
      </c>
      <c r="C278" t="s">
        <v>2535</v>
      </c>
      <c r="D278" s="242">
        <f>E278+I278</f>
        <v>17</v>
      </c>
      <c r="E278" s="238">
        <f>COUNTIFS($X$10:$X$505, B278,$B$10:$B$505,"F")</f>
        <v>3</v>
      </c>
      <c r="F278" s="243">
        <f t="shared" ref="F278:F304" si="264">IFERROR(E278/D278,0)</f>
        <v>0.17647058823529413</v>
      </c>
      <c r="G278">
        <f>COUNTIFS($X$10:$X$505, B278,$B$10:$B$505,"F",$Z$10:$Z$505,"Elected")</f>
        <v>2</v>
      </c>
      <c r="H278" s="244">
        <f>IFERROR(G278/D278,0)</f>
        <v>0.11764705882352941</v>
      </c>
      <c r="I278" s="245">
        <f>COUNTIFS($X$10:$X$505, B278,$B$10:$B$505,"M")</f>
        <v>14</v>
      </c>
      <c r="J278" s="243">
        <f>IFERROR(I278/D278,0)</f>
        <v>0.82352941176470584</v>
      </c>
      <c r="K278">
        <f>COUNTIFS($X$10:$X$505, B278,$B$10:$B$505,"M",$Z$10:$Z$505,"Elected")</f>
        <v>7</v>
      </c>
      <c r="L278" s="243">
        <f>IFERROR(K278/D278,0)</f>
        <v>0.41176470588235292</v>
      </c>
      <c r="AC278">
        <f>AC248+AC201+AC150+AC103+AC60+AC13</f>
        <v>39</v>
      </c>
      <c r="AD278">
        <f>AD248+AD201+AD150+AD103+AD60+AD13</f>
        <v>33</v>
      </c>
    </row>
    <row r="279" spans="1:37" x14ac:dyDescent="0.35">
      <c r="A279" s="238">
        <f t="shared" ref="A279:A304" si="265">SUMIFS($C$10:$C$505, $X$10:$X$505, B279)</f>
        <v>18559</v>
      </c>
      <c r="B279" t="s">
        <v>2658</v>
      </c>
      <c r="C279" t="s">
        <v>2534</v>
      </c>
      <c r="D279" s="242">
        <f t="shared" ref="D279:D304" si="266">E279+I279</f>
        <v>17</v>
      </c>
      <c r="E279" s="238">
        <f t="shared" ref="E279:E304" si="267">COUNTIFS($X$10:$X$505, B279,$B$10:$B$505,"F")</f>
        <v>8</v>
      </c>
      <c r="F279" s="243">
        <f t="shared" si="264"/>
        <v>0.47058823529411764</v>
      </c>
      <c r="G279">
        <f t="shared" ref="G279:G304" si="268">COUNTIFS($X$10:$X$283, B279,$B$10:$B$283,"F",$Z$10:$Z$283,"Elected")</f>
        <v>6</v>
      </c>
      <c r="H279" s="244">
        <f t="shared" ref="H279:H304" si="269">IFERROR(G279/D279,0)</f>
        <v>0.35294117647058826</v>
      </c>
      <c r="I279" s="245">
        <f t="shared" ref="I279:I304" si="270">COUNTIFS($X$10:$X$505, B279,$B$10:$B$505,"M")</f>
        <v>9</v>
      </c>
      <c r="J279" s="243">
        <f t="shared" ref="J279:J304" si="271">IFERROR(I279/D279,0)</f>
        <v>0.52941176470588236</v>
      </c>
      <c r="K279">
        <f t="shared" ref="K279:K304" si="272">COUNTIFS($X$10:$X$505, B279,$B$10:$B$505,"M",$Z$10:$Z$505,"Elected")</f>
        <v>5</v>
      </c>
      <c r="L279" s="243">
        <f t="shared" ref="L279:L304" si="273">IFERROR(K279/D279,0)</f>
        <v>0.29411764705882354</v>
      </c>
    </row>
    <row r="280" spans="1:37" x14ac:dyDescent="0.35">
      <c r="A280" s="238">
        <f t="shared" si="265"/>
        <v>10170</v>
      </c>
      <c r="B280" t="s">
        <v>2659</v>
      </c>
      <c r="C280" t="s">
        <v>2536</v>
      </c>
      <c r="D280" s="242">
        <f t="shared" si="266"/>
        <v>14</v>
      </c>
      <c r="E280" s="238">
        <f t="shared" si="267"/>
        <v>7</v>
      </c>
      <c r="F280" s="243">
        <f t="shared" si="264"/>
        <v>0.5</v>
      </c>
      <c r="G280">
        <f t="shared" si="268"/>
        <v>2</v>
      </c>
      <c r="H280" s="244">
        <f t="shared" si="269"/>
        <v>0.14285714285714285</v>
      </c>
      <c r="I280" s="245">
        <f t="shared" si="270"/>
        <v>7</v>
      </c>
      <c r="J280" s="243">
        <f t="shared" si="271"/>
        <v>0.5</v>
      </c>
      <c r="K280">
        <f t="shared" si="272"/>
        <v>4</v>
      </c>
      <c r="L280" s="243">
        <f t="shared" si="273"/>
        <v>0.2857142857142857</v>
      </c>
    </row>
    <row r="281" spans="1:37" x14ac:dyDescent="0.35">
      <c r="A281" s="238">
        <f t="shared" si="265"/>
        <v>1389</v>
      </c>
      <c r="B281" t="s">
        <v>2661</v>
      </c>
      <c r="C281" t="s">
        <v>2727</v>
      </c>
      <c r="D281" s="242">
        <f t="shared" si="266"/>
        <v>3</v>
      </c>
      <c r="E281" s="238">
        <f t="shared" si="267"/>
        <v>3</v>
      </c>
      <c r="F281" s="243">
        <f t="shared" si="264"/>
        <v>1</v>
      </c>
      <c r="G281">
        <f t="shared" si="268"/>
        <v>0</v>
      </c>
      <c r="H281" s="244">
        <f t="shared" si="269"/>
        <v>0</v>
      </c>
      <c r="I281" s="245">
        <f t="shared" si="270"/>
        <v>0</v>
      </c>
      <c r="J281" s="243">
        <f t="shared" si="271"/>
        <v>0</v>
      </c>
      <c r="K281">
        <f t="shared" si="272"/>
        <v>0</v>
      </c>
      <c r="L281" s="243">
        <f t="shared" si="273"/>
        <v>0</v>
      </c>
    </row>
    <row r="282" spans="1:37" x14ac:dyDescent="0.35">
      <c r="A282" s="238">
        <f t="shared" si="265"/>
        <v>1251</v>
      </c>
      <c r="B282" t="s">
        <v>2663</v>
      </c>
      <c r="C282" t="s">
        <v>2574</v>
      </c>
      <c r="D282" s="242">
        <f t="shared" si="266"/>
        <v>2</v>
      </c>
      <c r="E282" s="238">
        <f t="shared" si="267"/>
        <v>0</v>
      </c>
      <c r="F282" s="243">
        <f t="shared" si="264"/>
        <v>0</v>
      </c>
      <c r="G282">
        <f t="shared" si="268"/>
        <v>0</v>
      </c>
      <c r="H282" s="244">
        <f t="shared" si="269"/>
        <v>0</v>
      </c>
      <c r="I282" s="245">
        <f t="shared" si="270"/>
        <v>2</v>
      </c>
      <c r="J282" s="243">
        <f t="shared" si="271"/>
        <v>1</v>
      </c>
      <c r="K282">
        <f t="shared" si="272"/>
        <v>1</v>
      </c>
      <c r="L282" s="243">
        <f t="shared" si="273"/>
        <v>0.5</v>
      </c>
    </row>
    <row r="283" spans="1:37" x14ac:dyDescent="0.35">
      <c r="A283" s="238">
        <f t="shared" si="265"/>
        <v>1154</v>
      </c>
      <c r="B283" t="s">
        <v>2689</v>
      </c>
      <c r="C283" t="s">
        <v>2573</v>
      </c>
      <c r="D283" s="242">
        <f t="shared" si="266"/>
        <v>4</v>
      </c>
      <c r="E283" s="238">
        <f t="shared" si="267"/>
        <v>1</v>
      </c>
      <c r="F283" s="243">
        <f t="shared" si="264"/>
        <v>0.25</v>
      </c>
      <c r="G283">
        <f t="shared" si="268"/>
        <v>0</v>
      </c>
      <c r="H283" s="244">
        <f t="shared" si="269"/>
        <v>0</v>
      </c>
      <c r="I283" s="245">
        <f t="shared" si="270"/>
        <v>3</v>
      </c>
      <c r="J283" s="243">
        <f t="shared" si="271"/>
        <v>0.75</v>
      </c>
      <c r="K283">
        <f t="shared" si="272"/>
        <v>0</v>
      </c>
      <c r="L283" s="243">
        <f t="shared" si="273"/>
        <v>0</v>
      </c>
    </row>
    <row r="284" spans="1:37" x14ac:dyDescent="0.35">
      <c r="A284" s="238">
        <f t="shared" si="265"/>
        <v>464</v>
      </c>
      <c r="B284" t="s">
        <v>2662</v>
      </c>
      <c r="C284" t="s">
        <v>2575</v>
      </c>
      <c r="D284" s="242">
        <f t="shared" si="266"/>
        <v>2</v>
      </c>
      <c r="E284" s="238">
        <f t="shared" si="267"/>
        <v>0</v>
      </c>
      <c r="F284" s="243">
        <f t="shared" si="264"/>
        <v>0</v>
      </c>
      <c r="G284">
        <f t="shared" si="268"/>
        <v>0</v>
      </c>
      <c r="H284" s="244">
        <f t="shared" si="269"/>
        <v>0</v>
      </c>
      <c r="I284" s="245">
        <f t="shared" si="270"/>
        <v>2</v>
      </c>
      <c r="J284" s="243">
        <f t="shared" si="271"/>
        <v>1</v>
      </c>
      <c r="K284">
        <f t="shared" si="272"/>
        <v>0</v>
      </c>
      <c r="L284" s="243">
        <f t="shared" si="273"/>
        <v>0</v>
      </c>
    </row>
    <row r="285" spans="1:37" x14ac:dyDescent="0.35">
      <c r="A285" s="238">
        <f t="shared" si="265"/>
        <v>0</v>
      </c>
      <c r="B285" t="s">
        <v>2660</v>
      </c>
      <c r="C285" t="s">
        <v>2594</v>
      </c>
      <c r="D285" s="242">
        <f t="shared" si="266"/>
        <v>0</v>
      </c>
      <c r="E285" s="238">
        <f t="shared" si="267"/>
        <v>0</v>
      </c>
      <c r="F285" s="243">
        <f t="shared" si="264"/>
        <v>0</v>
      </c>
      <c r="G285">
        <f t="shared" si="268"/>
        <v>0</v>
      </c>
      <c r="H285" s="244">
        <f t="shared" si="269"/>
        <v>0</v>
      </c>
      <c r="I285" s="245">
        <f t="shared" si="270"/>
        <v>0</v>
      </c>
      <c r="J285" s="243">
        <f t="shared" si="271"/>
        <v>0</v>
      </c>
      <c r="K285">
        <f t="shared" si="272"/>
        <v>0</v>
      </c>
      <c r="L285" s="243">
        <f t="shared" si="273"/>
        <v>0</v>
      </c>
    </row>
    <row r="286" spans="1:37" x14ac:dyDescent="0.35">
      <c r="A286" s="238">
        <f t="shared" si="265"/>
        <v>4880</v>
      </c>
      <c r="B286" t="s">
        <v>3111</v>
      </c>
      <c r="C286" t="s">
        <v>2576</v>
      </c>
      <c r="D286" s="242">
        <f t="shared" si="266"/>
        <v>7</v>
      </c>
      <c r="E286" s="238">
        <f t="shared" si="267"/>
        <v>1</v>
      </c>
      <c r="F286" s="243">
        <f t="shared" si="264"/>
        <v>0.14285714285714285</v>
      </c>
      <c r="G286">
        <f t="shared" si="268"/>
        <v>1</v>
      </c>
      <c r="H286" s="244">
        <f t="shared" si="269"/>
        <v>0.14285714285714285</v>
      </c>
      <c r="I286" s="245">
        <f t="shared" si="270"/>
        <v>6</v>
      </c>
      <c r="J286" s="243">
        <f t="shared" si="271"/>
        <v>0.8571428571428571</v>
      </c>
      <c r="K286">
        <f t="shared" si="272"/>
        <v>1</v>
      </c>
      <c r="L286" s="243">
        <f t="shared" si="273"/>
        <v>0.14285714285714285</v>
      </c>
    </row>
    <row r="287" spans="1:37" x14ac:dyDescent="0.35">
      <c r="A287" s="238">
        <f t="shared" si="265"/>
        <v>0</v>
      </c>
      <c r="C287" t="s">
        <v>2590</v>
      </c>
      <c r="D287" s="242">
        <f t="shared" si="266"/>
        <v>0</v>
      </c>
      <c r="E287" s="238">
        <f t="shared" si="267"/>
        <v>0</v>
      </c>
      <c r="F287" s="243">
        <f t="shared" si="264"/>
        <v>0</v>
      </c>
      <c r="G287">
        <f t="shared" si="268"/>
        <v>0</v>
      </c>
      <c r="H287" s="244">
        <f t="shared" si="269"/>
        <v>0</v>
      </c>
      <c r="I287" s="245">
        <f t="shared" si="270"/>
        <v>0</v>
      </c>
      <c r="J287" s="243">
        <f t="shared" si="271"/>
        <v>0</v>
      </c>
      <c r="K287">
        <f t="shared" si="272"/>
        <v>0</v>
      </c>
      <c r="L287" s="243">
        <f t="shared" si="273"/>
        <v>0</v>
      </c>
    </row>
    <row r="288" spans="1:37" x14ac:dyDescent="0.35">
      <c r="A288" s="238">
        <f t="shared" si="265"/>
        <v>0</v>
      </c>
      <c r="B288" t="s">
        <v>2671</v>
      </c>
      <c r="C288" t="s">
        <v>2582</v>
      </c>
      <c r="D288" s="242">
        <f t="shared" si="266"/>
        <v>0</v>
      </c>
      <c r="E288" s="238">
        <f t="shared" si="267"/>
        <v>0</v>
      </c>
      <c r="F288" s="243">
        <f t="shared" si="264"/>
        <v>0</v>
      </c>
      <c r="G288">
        <f t="shared" si="268"/>
        <v>0</v>
      </c>
      <c r="H288" s="244">
        <f t="shared" si="269"/>
        <v>0</v>
      </c>
      <c r="I288" s="245">
        <f t="shared" si="270"/>
        <v>0</v>
      </c>
      <c r="J288" s="243">
        <f t="shared" si="271"/>
        <v>0</v>
      </c>
      <c r="K288">
        <f t="shared" si="272"/>
        <v>0</v>
      </c>
      <c r="L288" s="243">
        <f t="shared" si="273"/>
        <v>0</v>
      </c>
    </row>
    <row r="289" spans="1:12" x14ac:dyDescent="0.35">
      <c r="A289" s="238">
        <f t="shared" si="265"/>
        <v>297</v>
      </c>
      <c r="B289" t="s">
        <v>2665</v>
      </c>
      <c r="C289" t="s">
        <v>2598</v>
      </c>
      <c r="D289" s="242">
        <f t="shared" si="266"/>
        <v>1</v>
      </c>
      <c r="E289" s="238">
        <f t="shared" si="267"/>
        <v>0</v>
      </c>
      <c r="F289" s="243">
        <f t="shared" si="264"/>
        <v>0</v>
      </c>
      <c r="G289">
        <f t="shared" si="268"/>
        <v>0</v>
      </c>
      <c r="H289" s="244">
        <f t="shared" si="269"/>
        <v>0</v>
      </c>
      <c r="I289" s="245">
        <f t="shared" si="270"/>
        <v>1</v>
      </c>
      <c r="J289" s="243">
        <f t="shared" si="271"/>
        <v>1</v>
      </c>
      <c r="K289">
        <f t="shared" si="272"/>
        <v>0</v>
      </c>
      <c r="L289" s="243">
        <f t="shared" si="273"/>
        <v>0</v>
      </c>
    </row>
    <row r="290" spans="1:12" x14ac:dyDescent="0.35">
      <c r="A290" s="238">
        <f t="shared" si="265"/>
        <v>556</v>
      </c>
      <c r="B290" t="s">
        <v>2666</v>
      </c>
      <c r="C290" t="s">
        <v>2584</v>
      </c>
      <c r="D290" s="242">
        <f t="shared" si="266"/>
        <v>2</v>
      </c>
      <c r="E290" s="238">
        <f t="shared" si="267"/>
        <v>2</v>
      </c>
      <c r="F290" s="243">
        <f t="shared" si="264"/>
        <v>1</v>
      </c>
      <c r="G290">
        <f t="shared" si="268"/>
        <v>0</v>
      </c>
      <c r="H290" s="244">
        <f t="shared" si="269"/>
        <v>0</v>
      </c>
      <c r="I290" s="245">
        <f t="shared" si="270"/>
        <v>0</v>
      </c>
      <c r="J290" s="243">
        <f t="shared" si="271"/>
        <v>0</v>
      </c>
      <c r="K290">
        <f t="shared" si="272"/>
        <v>0</v>
      </c>
      <c r="L290" s="243">
        <f t="shared" si="273"/>
        <v>0</v>
      </c>
    </row>
    <row r="291" spans="1:12" x14ac:dyDescent="0.35">
      <c r="A291" s="238">
        <f t="shared" si="265"/>
        <v>0</v>
      </c>
      <c r="B291" t="s">
        <v>2667</v>
      </c>
      <c r="C291" t="s">
        <v>2577</v>
      </c>
      <c r="D291" s="242">
        <f t="shared" si="266"/>
        <v>0</v>
      </c>
      <c r="E291" s="238">
        <f t="shared" si="267"/>
        <v>0</v>
      </c>
      <c r="F291" s="243">
        <f t="shared" si="264"/>
        <v>0</v>
      </c>
      <c r="G291">
        <f t="shared" si="268"/>
        <v>0</v>
      </c>
      <c r="H291" s="244">
        <f t="shared" si="269"/>
        <v>0</v>
      </c>
      <c r="I291" s="245">
        <f t="shared" si="270"/>
        <v>0</v>
      </c>
      <c r="J291" s="243">
        <f t="shared" si="271"/>
        <v>0</v>
      </c>
      <c r="K291">
        <f t="shared" si="272"/>
        <v>0</v>
      </c>
      <c r="L291" s="243">
        <f t="shared" si="273"/>
        <v>0</v>
      </c>
    </row>
    <row r="292" spans="1:12" x14ac:dyDescent="0.35">
      <c r="A292" s="238">
        <f t="shared" si="265"/>
        <v>0</v>
      </c>
      <c r="B292" t="s">
        <v>2670</v>
      </c>
      <c r="C292" t="s">
        <v>2578</v>
      </c>
      <c r="D292" s="242">
        <f t="shared" si="266"/>
        <v>0</v>
      </c>
      <c r="E292" s="238">
        <f t="shared" si="267"/>
        <v>0</v>
      </c>
      <c r="F292" s="243">
        <f t="shared" si="264"/>
        <v>0</v>
      </c>
      <c r="G292">
        <f t="shared" si="268"/>
        <v>0</v>
      </c>
      <c r="H292" s="244">
        <f t="shared" si="269"/>
        <v>0</v>
      </c>
      <c r="I292" s="245">
        <f t="shared" si="270"/>
        <v>0</v>
      </c>
      <c r="J292" s="243">
        <f t="shared" si="271"/>
        <v>0</v>
      </c>
      <c r="K292">
        <f t="shared" si="272"/>
        <v>0</v>
      </c>
      <c r="L292" s="243">
        <f t="shared" si="273"/>
        <v>0</v>
      </c>
    </row>
    <row r="293" spans="1:12" x14ac:dyDescent="0.35">
      <c r="A293" s="238">
        <f t="shared" si="265"/>
        <v>0</v>
      </c>
      <c r="C293" t="s">
        <v>2581</v>
      </c>
      <c r="D293" s="242">
        <f t="shared" si="266"/>
        <v>0</v>
      </c>
      <c r="E293" s="238">
        <f t="shared" si="267"/>
        <v>0</v>
      </c>
      <c r="F293" s="243">
        <f t="shared" si="264"/>
        <v>0</v>
      </c>
      <c r="G293">
        <f t="shared" si="268"/>
        <v>0</v>
      </c>
      <c r="H293" s="244">
        <f t="shared" si="269"/>
        <v>0</v>
      </c>
      <c r="I293" s="245">
        <f t="shared" si="270"/>
        <v>0</v>
      </c>
      <c r="J293" s="243">
        <f t="shared" si="271"/>
        <v>0</v>
      </c>
      <c r="K293">
        <f t="shared" si="272"/>
        <v>0</v>
      </c>
      <c r="L293" s="243">
        <f t="shared" si="273"/>
        <v>0</v>
      </c>
    </row>
    <row r="294" spans="1:12" x14ac:dyDescent="0.35">
      <c r="A294" s="238">
        <f t="shared" si="265"/>
        <v>0</v>
      </c>
      <c r="B294" t="s">
        <v>3077</v>
      </c>
      <c r="C294" t="s">
        <v>2579</v>
      </c>
      <c r="D294" s="242">
        <f t="shared" si="266"/>
        <v>0</v>
      </c>
      <c r="E294" s="238">
        <f t="shared" si="267"/>
        <v>0</v>
      </c>
      <c r="F294" s="243">
        <f t="shared" si="264"/>
        <v>0</v>
      </c>
      <c r="G294">
        <f t="shared" si="268"/>
        <v>0</v>
      </c>
      <c r="H294" s="244">
        <f t="shared" si="269"/>
        <v>0</v>
      </c>
      <c r="I294" s="245">
        <f t="shared" si="270"/>
        <v>0</v>
      </c>
      <c r="J294" s="243">
        <f t="shared" si="271"/>
        <v>0</v>
      </c>
      <c r="K294">
        <f t="shared" si="272"/>
        <v>0</v>
      </c>
      <c r="L294" s="243">
        <f t="shared" si="273"/>
        <v>0</v>
      </c>
    </row>
    <row r="295" spans="1:12" x14ac:dyDescent="0.35">
      <c r="A295" s="238">
        <f t="shared" si="265"/>
        <v>0</v>
      </c>
      <c r="B295" t="s">
        <v>2690</v>
      </c>
      <c r="C295" t="s">
        <v>2585</v>
      </c>
      <c r="D295" s="242">
        <f t="shared" si="266"/>
        <v>0</v>
      </c>
      <c r="E295" s="238">
        <f t="shared" si="267"/>
        <v>0</v>
      </c>
      <c r="F295" s="243">
        <f t="shared" si="264"/>
        <v>0</v>
      </c>
      <c r="G295">
        <f t="shared" si="268"/>
        <v>0</v>
      </c>
      <c r="H295" s="244">
        <f t="shared" si="269"/>
        <v>0</v>
      </c>
      <c r="I295" s="245">
        <f t="shared" si="270"/>
        <v>0</v>
      </c>
      <c r="J295" s="243">
        <f t="shared" si="271"/>
        <v>0</v>
      </c>
      <c r="K295">
        <f t="shared" si="272"/>
        <v>0</v>
      </c>
      <c r="L295" s="243">
        <f t="shared" si="273"/>
        <v>0</v>
      </c>
    </row>
    <row r="296" spans="1:12" x14ac:dyDescent="0.35">
      <c r="A296" s="238">
        <f t="shared" si="265"/>
        <v>0</v>
      </c>
      <c r="C296" t="s">
        <v>2591</v>
      </c>
      <c r="D296" s="242">
        <f t="shared" si="266"/>
        <v>0</v>
      </c>
      <c r="E296" s="238">
        <f t="shared" si="267"/>
        <v>0</v>
      </c>
      <c r="F296" s="243">
        <f t="shared" si="264"/>
        <v>0</v>
      </c>
      <c r="G296">
        <f t="shared" si="268"/>
        <v>0</v>
      </c>
      <c r="H296" s="244">
        <f t="shared" si="269"/>
        <v>0</v>
      </c>
      <c r="I296" s="245">
        <f t="shared" si="270"/>
        <v>0</v>
      </c>
      <c r="J296" s="243">
        <f t="shared" si="271"/>
        <v>0</v>
      </c>
      <c r="K296">
        <f t="shared" si="272"/>
        <v>0</v>
      </c>
      <c r="L296" s="243">
        <f t="shared" si="273"/>
        <v>0</v>
      </c>
    </row>
    <row r="297" spans="1:12" x14ac:dyDescent="0.35">
      <c r="A297" s="238">
        <f t="shared" si="265"/>
        <v>0</v>
      </c>
      <c r="B297" t="s">
        <v>2664</v>
      </c>
      <c r="C297" t="s">
        <v>2586</v>
      </c>
      <c r="D297" s="242">
        <f t="shared" si="266"/>
        <v>0</v>
      </c>
      <c r="E297" s="238">
        <f t="shared" si="267"/>
        <v>0</v>
      </c>
      <c r="F297" s="243">
        <f t="shared" si="264"/>
        <v>0</v>
      </c>
      <c r="G297">
        <f t="shared" si="268"/>
        <v>0</v>
      </c>
      <c r="H297" s="244">
        <f t="shared" si="269"/>
        <v>0</v>
      </c>
      <c r="I297" s="245">
        <f t="shared" si="270"/>
        <v>0</v>
      </c>
      <c r="J297" s="243">
        <f t="shared" si="271"/>
        <v>0</v>
      </c>
      <c r="K297">
        <f t="shared" si="272"/>
        <v>0</v>
      </c>
      <c r="L297" s="243">
        <f t="shared" si="273"/>
        <v>0</v>
      </c>
    </row>
    <row r="298" spans="1:12" x14ac:dyDescent="0.35">
      <c r="A298" s="238">
        <f t="shared" si="265"/>
        <v>0</v>
      </c>
      <c r="B298" t="s">
        <v>2669</v>
      </c>
      <c r="C298" t="s">
        <v>2587</v>
      </c>
      <c r="D298" s="242">
        <f>E298+I298</f>
        <v>0</v>
      </c>
      <c r="E298" s="238">
        <f t="shared" si="267"/>
        <v>0</v>
      </c>
      <c r="F298" s="243">
        <f t="shared" si="264"/>
        <v>0</v>
      </c>
      <c r="G298">
        <f t="shared" si="268"/>
        <v>0</v>
      </c>
      <c r="H298" s="244">
        <f t="shared" si="269"/>
        <v>0</v>
      </c>
      <c r="I298" s="245">
        <f t="shared" si="270"/>
        <v>0</v>
      </c>
      <c r="J298" s="243">
        <f t="shared" si="271"/>
        <v>0</v>
      </c>
      <c r="K298">
        <f t="shared" si="272"/>
        <v>0</v>
      </c>
      <c r="L298" s="243">
        <f t="shared" si="273"/>
        <v>0</v>
      </c>
    </row>
    <row r="299" spans="1:12" x14ac:dyDescent="0.35">
      <c r="A299" s="238">
        <f t="shared" si="265"/>
        <v>178</v>
      </c>
      <c r="B299" t="s">
        <v>2931</v>
      </c>
      <c r="C299" t="s">
        <v>2580</v>
      </c>
      <c r="D299" s="242">
        <f t="shared" si="266"/>
        <v>1</v>
      </c>
      <c r="E299" s="238">
        <f t="shared" si="267"/>
        <v>0</v>
      </c>
      <c r="F299" s="243">
        <f t="shared" si="264"/>
        <v>0</v>
      </c>
      <c r="G299">
        <f t="shared" si="268"/>
        <v>0</v>
      </c>
      <c r="H299" s="244">
        <f t="shared" si="269"/>
        <v>0</v>
      </c>
      <c r="I299" s="245">
        <f t="shared" si="270"/>
        <v>1</v>
      </c>
      <c r="J299" s="243">
        <f t="shared" si="271"/>
        <v>1</v>
      </c>
      <c r="K299">
        <f t="shared" si="272"/>
        <v>0</v>
      </c>
      <c r="L299" s="243">
        <f t="shared" si="273"/>
        <v>0</v>
      </c>
    </row>
    <row r="300" spans="1:12" x14ac:dyDescent="0.35">
      <c r="A300" s="238">
        <f t="shared" si="265"/>
        <v>0</v>
      </c>
      <c r="C300" t="s">
        <v>2592</v>
      </c>
      <c r="D300" s="242">
        <f t="shared" si="266"/>
        <v>0</v>
      </c>
      <c r="E300" s="238">
        <f t="shared" si="267"/>
        <v>0</v>
      </c>
      <c r="F300" s="243">
        <f t="shared" si="264"/>
        <v>0</v>
      </c>
      <c r="G300">
        <f t="shared" si="268"/>
        <v>0</v>
      </c>
      <c r="H300" s="244">
        <f t="shared" si="269"/>
        <v>0</v>
      </c>
      <c r="I300" s="245">
        <f t="shared" si="270"/>
        <v>0</v>
      </c>
      <c r="J300" s="243">
        <f t="shared" si="271"/>
        <v>0</v>
      </c>
      <c r="K300">
        <f t="shared" si="272"/>
        <v>0</v>
      </c>
      <c r="L300" s="243">
        <f t="shared" si="273"/>
        <v>0</v>
      </c>
    </row>
    <row r="301" spans="1:12" x14ac:dyDescent="0.35">
      <c r="A301" s="238">
        <f t="shared" si="265"/>
        <v>0</v>
      </c>
      <c r="B301" t="s">
        <v>2809</v>
      </c>
      <c r="C301" t="s">
        <v>2597</v>
      </c>
      <c r="D301" s="242">
        <f t="shared" si="266"/>
        <v>0</v>
      </c>
      <c r="E301" s="238">
        <f t="shared" si="267"/>
        <v>0</v>
      </c>
      <c r="F301" s="243">
        <f t="shared" si="264"/>
        <v>0</v>
      </c>
      <c r="G301">
        <f t="shared" si="268"/>
        <v>0</v>
      </c>
      <c r="H301" s="244">
        <f t="shared" si="269"/>
        <v>0</v>
      </c>
      <c r="I301" s="245">
        <f t="shared" si="270"/>
        <v>0</v>
      </c>
      <c r="J301" s="243">
        <f t="shared" si="271"/>
        <v>0</v>
      </c>
      <c r="K301">
        <f t="shared" si="272"/>
        <v>0</v>
      </c>
      <c r="L301" s="243">
        <f t="shared" si="273"/>
        <v>0</v>
      </c>
    </row>
    <row r="302" spans="1:12" x14ac:dyDescent="0.35">
      <c r="A302" s="238">
        <f t="shared" si="265"/>
        <v>80</v>
      </c>
      <c r="B302" t="s">
        <v>2668</v>
      </c>
      <c r="C302" t="s">
        <v>2588</v>
      </c>
      <c r="D302" s="242">
        <f t="shared" si="266"/>
        <v>1</v>
      </c>
      <c r="E302" s="238">
        <f t="shared" si="267"/>
        <v>1</v>
      </c>
      <c r="F302" s="243">
        <f t="shared" si="264"/>
        <v>1</v>
      </c>
      <c r="G302">
        <f t="shared" si="268"/>
        <v>0</v>
      </c>
      <c r="H302" s="244">
        <f t="shared" si="269"/>
        <v>0</v>
      </c>
      <c r="I302" s="245">
        <f t="shared" si="270"/>
        <v>0</v>
      </c>
      <c r="J302" s="243">
        <f t="shared" si="271"/>
        <v>0</v>
      </c>
      <c r="K302">
        <f t="shared" si="272"/>
        <v>0</v>
      </c>
      <c r="L302" s="243">
        <f t="shared" si="273"/>
        <v>0</v>
      </c>
    </row>
    <row r="303" spans="1:12" x14ac:dyDescent="0.35">
      <c r="A303" s="238">
        <f t="shared" si="265"/>
        <v>0</v>
      </c>
      <c r="B303" t="s">
        <v>2692</v>
      </c>
      <c r="C303" t="s">
        <v>2589</v>
      </c>
      <c r="D303" s="242">
        <f t="shared" si="266"/>
        <v>0</v>
      </c>
      <c r="E303" s="238">
        <f t="shared" si="267"/>
        <v>0</v>
      </c>
      <c r="F303" s="243">
        <f t="shared" si="264"/>
        <v>0</v>
      </c>
      <c r="G303">
        <f t="shared" si="268"/>
        <v>0</v>
      </c>
      <c r="H303" s="244">
        <f t="shared" si="269"/>
        <v>0</v>
      </c>
      <c r="I303" s="245">
        <f t="shared" si="270"/>
        <v>0</v>
      </c>
      <c r="J303" s="243">
        <f t="shared" si="271"/>
        <v>0</v>
      </c>
      <c r="K303">
        <f t="shared" si="272"/>
        <v>0</v>
      </c>
      <c r="L303" s="243">
        <f t="shared" si="273"/>
        <v>0</v>
      </c>
    </row>
    <row r="304" spans="1:12" x14ac:dyDescent="0.35">
      <c r="A304" s="238">
        <f t="shared" si="265"/>
        <v>21304</v>
      </c>
      <c r="B304" t="s">
        <v>2672</v>
      </c>
      <c r="C304" t="s">
        <v>2530</v>
      </c>
      <c r="D304" s="242">
        <f t="shared" si="266"/>
        <v>21</v>
      </c>
      <c r="E304" s="238">
        <f t="shared" si="267"/>
        <v>7</v>
      </c>
      <c r="F304" s="243">
        <f t="shared" si="264"/>
        <v>0.33333333333333331</v>
      </c>
      <c r="G304">
        <f t="shared" si="268"/>
        <v>4</v>
      </c>
      <c r="H304" s="244">
        <f t="shared" si="269"/>
        <v>0.19047619047619047</v>
      </c>
      <c r="I304" s="245">
        <f t="shared" si="270"/>
        <v>14</v>
      </c>
      <c r="J304" s="243">
        <f t="shared" si="271"/>
        <v>0.66666666666666663</v>
      </c>
      <c r="K304">
        <f t="shared" si="272"/>
        <v>7</v>
      </c>
      <c r="L304" s="243">
        <f t="shared" si="273"/>
        <v>0.33333333333333331</v>
      </c>
    </row>
    <row r="305" spans="1:11" x14ac:dyDescent="0.35">
      <c r="A305" s="238">
        <f>SUM(A278:A304)</f>
        <v>76170</v>
      </c>
      <c r="B305" s="238"/>
      <c r="D305" s="242">
        <f>SUM(D278:D304)</f>
        <v>92</v>
      </c>
      <c r="E305" s="238">
        <f>SUM(E278:E304)</f>
        <v>33</v>
      </c>
      <c r="G305">
        <f>SUM(G278:G304)</f>
        <v>15</v>
      </c>
      <c r="I305" s="245">
        <f>SUM(I278:I304)</f>
        <v>59</v>
      </c>
      <c r="K305">
        <f>SUM(K278:K304)</f>
        <v>25</v>
      </c>
    </row>
    <row r="306" spans="1:11" ht="15" thickBot="1" x14ac:dyDescent="0.4"/>
    <row r="307" spans="1:11" x14ac:dyDescent="0.35">
      <c r="C307" s="246" t="s">
        <v>2673</v>
      </c>
      <c r="D307" s="247"/>
      <c r="E307" s="248">
        <f>E305+I305</f>
        <v>92</v>
      </c>
      <c r="F307" s="247" t="s">
        <v>2674</v>
      </c>
      <c r="G307" s="249"/>
      <c r="H307" s="249"/>
      <c r="I307" s="246" t="s">
        <v>2675</v>
      </c>
      <c r="J307" s="247" t="s">
        <v>2676</v>
      </c>
      <c r="K307" s="250">
        <f>K305</f>
        <v>25</v>
      </c>
    </row>
    <row r="308" spans="1:11" ht="15" thickBot="1" x14ac:dyDescent="0.4">
      <c r="C308" s="251" t="s">
        <v>2677</v>
      </c>
      <c r="D308" s="252" t="e">
        <f>LEFT(MID(#REF!,FIND("(",#REF!)+1,LEN(#REF!)),FIND(")",MID(#REF!,FIND("(",#REF!)+1,LEN(#REF!)))-1)</f>
        <v>#REF!</v>
      </c>
      <c r="E308" s="252">
        <f>AK278</f>
        <v>0</v>
      </c>
      <c r="F308" s="252" t="s">
        <v>2678</v>
      </c>
      <c r="G308" s="253"/>
      <c r="H308" s="253"/>
      <c r="I308" s="254"/>
      <c r="J308" s="241" t="s">
        <v>2679</v>
      </c>
      <c r="K308" s="255">
        <f>G305</f>
        <v>15</v>
      </c>
    </row>
    <row r="309" spans="1:11" ht="15" thickBot="1" x14ac:dyDescent="0.4">
      <c r="I309" s="251"/>
      <c r="J309" s="252" t="s">
        <v>2680</v>
      </c>
      <c r="K309" s="256">
        <f>SUM(K307:K308)</f>
        <v>40</v>
      </c>
    </row>
  </sheetData>
  <mergeCells count="312">
    <mergeCell ref="A12:A13"/>
    <mergeCell ref="B12:B13"/>
    <mergeCell ref="C12:C13"/>
    <mergeCell ref="A14:A15"/>
    <mergeCell ref="B14:B15"/>
    <mergeCell ref="C14:C15"/>
    <mergeCell ref="A8:A9"/>
    <mergeCell ref="B8:B9"/>
    <mergeCell ref="C8:C9"/>
    <mergeCell ref="A10:A11"/>
    <mergeCell ref="B10:B11"/>
    <mergeCell ref="C10:C11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A28:A29"/>
    <mergeCell ref="B28:B29"/>
    <mergeCell ref="C28:C29"/>
    <mergeCell ref="A30:A31"/>
    <mergeCell ref="B30:B31"/>
    <mergeCell ref="C30:C31"/>
    <mergeCell ref="A24:A25"/>
    <mergeCell ref="B24:B25"/>
    <mergeCell ref="C24:C25"/>
    <mergeCell ref="A26:A27"/>
    <mergeCell ref="B26:B27"/>
    <mergeCell ref="C26:C27"/>
    <mergeCell ref="A36:A37"/>
    <mergeCell ref="B36:B37"/>
    <mergeCell ref="C36:C37"/>
    <mergeCell ref="A38:A39"/>
    <mergeCell ref="B38:B39"/>
    <mergeCell ref="C38:C39"/>
    <mergeCell ref="A32:A33"/>
    <mergeCell ref="B32:B33"/>
    <mergeCell ref="C32:C33"/>
    <mergeCell ref="A34:A35"/>
    <mergeCell ref="B34:B35"/>
    <mergeCell ref="C34:C35"/>
    <mergeCell ref="A55:A56"/>
    <mergeCell ref="B55:B56"/>
    <mergeCell ref="C55:C56"/>
    <mergeCell ref="A57:A58"/>
    <mergeCell ref="B57:B58"/>
    <mergeCell ref="C57:C58"/>
    <mergeCell ref="A40:A41"/>
    <mergeCell ref="B40:B41"/>
    <mergeCell ref="C40:C41"/>
    <mergeCell ref="A42:A43"/>
    <mergeCell ref="B42:B43"/>
    <mergeCell ref="C42:C43"/>
    <mergeCell ref="A63:A64"/>
    <mergeCell ref="B63:B64"/>
    <mergeCell ref="C63:C64"/>
    <mergeCell ref="A65:A66"/>
    <mergeCell ref="B65:B66"/>
    <mergeCell ref="C65:C66"/>
    <mergeCell ref="A59:A60"/>
    <mergeCell ref="B59:B60"/>
    <mergeCell ref="C59:C60"/>
    <mergeCell ref="A61:A62"/>
    <mergeCell ref="B61:B62"/>
    <mergeCell ref="C61:C62"/>
    <mergeCell ref="A71:A72"/>
    <mergeCell ref="B71:B72"/>
    <mergeCell ref="C71:C72"/>
    <mergeCell ref="A73:A74"/>
    <mergeCell ref="B73:B74"/>
    <mergeCell ref="C73:C74"/>
    <mergeCell ref="A67:A68"/>
    <mergeCell ref="B67:B68"/>
    <mergeCell ref="C67:C68"/>
    <mergeCell ref="A69:A70"/>
    <mergeCell ref="B69:B70"/>
    <mergeCell ref="C69:C70"/>
    <mergeCell ref="A79:A80"/>
    <mergeCell ref="B79:B80"/>
    <mergeCell ref="C79:C80"/>
    <mergeCell ref="A81:A82"/>
    <mergeCell ref="B81:B82"/>
    <mergeCell ref="C81:C82"/>
    <mergeCell ref="A75:A76"/>
    <mergeCell ref="B75:B76"/>
    <mergeCell ref="C75:C76"/>
    <mergeCell ref="A77:A78"/>
    <mergeCell ref="B77:B78"/>
    <mergeCell ref="C77:C78"/>
    <mergeCell ref="A98:A99"/>
    <mergeCell ref="B98:B99"/>
    <mergeCell ref="C98:C99"/>
    <mergeCell ref="A100:A101"/>
    <mergeCell ref="B100:B101"/>
    <mergeCell ref="C100:C101"/>
    <mergeCell ref="A83:A84"/>
    <mergeCell ref="B83:B84"/>
    <mergeCell ref="C83:C84"/>
    <mergeCell ref="A85:A86"/>
    <mergeCell ref="B85:B86"/>
    <mergeCell ref="C85:C86"/>
    <mergeCell ref="A106:A107"/>
    <mergeCell ref="B106:B107"/>
    <mergeCell ref="C106:C107"/>
    <mergeCell ref="A108:A109"/>
    <mergeCell ref="B108:B109"/>
    <mergeCell ref="C108:C109"/>
    <mergeCell ref="A102:A103"/>
    <mergeCell ref="B102:B103"/>
    <mergeCell ref="C102:C103"/>
    <mergeCell ref="A104:A105"/>
    <mergeCell ref="B104:B105"/>
    <mergeCell ref="C104:C105"/>
    <mergeCell ref="A114:A115"/>
    <mergeCell ref="B114:B115"/>
    <mergeCell ref="C114:C115"/>
    <mergeCell ref="A116:A117"/>
    <mergeCell ref="B116:B117"/>
    <mergeCell ref="C116:C117"/>
    <mergeCell ref="A110:A111"/>
    <mergeCell ref="B110:B111"/>
    <mergeCell ref="C110:C111"/>
    <mergeCell ref="A112:A113"/>
    <mergeCell ref="B112:B113"/>
    <mergeCell ref="C112:C113"/>
    <mergeCell ref="A122:A123"/>
    <mergeCell ref="B122:B123"/>
    <mergeCell ref="C122:C123"/>
    <mergeCell ref="A124:A125"/>
    <mergeCell ref="B124:B125"/>
    <mergeCell ref="C124:C125"/>
    <mergeCell ref="A118:A119"/>
    <mergeCell ref="B118:B119"/>
    <mergeCell ref="C118:C119"/>
    <mergeCell ref="A120:A121"/>
    <mergeCell ref="B120:B121"/>
    <mergeCell ref="C120:C121"/>
    <mergeCell ref="A130:A131"/>
    <mergeCell ref="B130:B131"/>
    <mergeCell ref="C130:C131"/>
    <mergeCell ref="A132:A133"/>
    <mergeCell ref="B132:B133"/>
    <mergeCell ref="C132:C133"/>
    <mergeCell ref="A126:A127"/>
    <mergeCell ref="B126:B127"/>
    <mergeCell ref="C126:C127"/>
    <mergeCell ref="A128:A129"/>
    <mergeCell ref="B128:B129"/>
    <mergeCell ref="C128:C129"/>
    <mergeCell ref="A149:A150"/>
    <mergeCell ref="B149:B150"/>
    <mergeCell ref="C149:C150"/>
    <mergeCell ref="A151:A152"/>
    <mergeCell ref="B151:B152"/>
    <mergeCell ref="C151:C152"/>
    <mergeCell ref="A145:A146"/>
    <mergeCell ref="B145:B146"/>
    <mergeCell ref="C145:C146"/>
    <mergeCell ref="A147:A148"/>
    <mergeCell ref="B147:B148"/>
    <mergeCell ref="C147:C148"/>
    <mergeCell ref="A157:A158"/>
    <mergeCell ref="B157:B158"/>
    <mergeCell ref="C157:C158"/>
    <mergeCell ref="A159:A160"/>
    <mergeCell ref="B159:B160"/>
    <mergeCell ref="C159:C160"/>
    <mergeCell ref="A153:A154"/>
    <mergeCell ref="B153:B154"/>
    <mergeCell ref="C153:C154"/>
    <mergeCell ref="A155:A156"/>
    <mergeCell ref="B155:B156"/>
    <mergeCell ref="C155:C156"/>
    <mergeCell ref="A165:A166"/>
    <mergeCell ref="B165:B166"/>
    <mergeCell ref="C165:C166"/>
    <mergeCell ref="A167:A168"/>
    <mergeCell ref="B167:B168"/>
    <mergeCell ref="C167:C168"/>
    <mergeCell ref="A161:A162"/>
    <mergeCell ref="B161:B162"/>
    <mergeCell ref="C161:C162"/>
    <mergeCell ref="A163:A164"/>
    <mergeCell ref="B163:B164"/>
    <mergeCell ref="C163:C164"/>
    <mergeCell ref="A173:A174"/>
    <mergeCell ref="B173:B174"/>
    <mergeCell ref="C173:C174"/>
    <mergeCell ref="A175:A176"/>
    <mergeCell ref="B175:B176"/>
    <mergeCell ref="C175:C176"/>
    <mergeCell ref="A169:A170"/>
    <mergeCell ref="B169:B170"/>
    <mergeCell ref="C169:C170"/>
    <mergeCell ref="A171:A172"/>
    <mergeCell ref="B171:B172"/>
    <mergeCell ref="C171:C172"/>
    <mergeCell ref="A181:A182"/>
    <mergeCell ref="B181:B182"/>
    <mergeCell ref="C181:C182"/>
    <mergeCell ref="A183:A184"/>
    <mergeCell ref="B183:B184"/>
    <mergeCell ref="C183:C184"/>
    <mergeCell ref="A177:A178"/>
    <mergeCell ref="B177:B178"/>
    <mergeCell ref="C177:C178"/>
    <mergeCell ref="A179:A180"/>
    <mergeCell ref="B179:B180"/>
    <mergeCell ref="C179:C180"/>
    <mergeCell ref="A200:A201"/>
    <mergeCell ref="B200:B201"/>
    <mergeCell ref="C200:C201"/>
    <mergeCell ref="A202:A203"/>
    <mergeCell ref="B202:B203"/>
    <mergeCell ref="C202:C203"/>
    <mergeCell ref="A196:A197"/>
    <mergeCell ref="B196:B197"/>
    <mergeCell ref="C196:C197"/>
    <mergeCell ref="A198:A199"/>
    <mergeCell ref="B198:B199"/>
    <mergeCell ref="C198:C199"/>
    <mergeCell ref="A208:A209"/>
    <mergeCell ref="B208:B209"/>
    <mergeCell ref="C208:C209"/>
    <mergeCell ref="A210:A211"/>
    <mergeCell ref="B210:B211"/>
    <mergeCell ref="C210:C211"/>
    <mergeCell ref="A204:A205"/>
    <mergeCell ref="B204:B205"/>
    <mergeCell ref="C204:C205"/>
    <mergeCell ref="A206:A207"/>
    <mergeCell ref="B206:B207"/>
    <mergeCell ref="C206:C207"/>
    <mergeCell ref="A216:A217"/>
    <mergeCell ref="B216:B217"/>
    <mergeCell ref="C216:C217"/>
    <mergeCell ref="A218:A219"/>
    <mergeCell ref="B218:B219"/>
    <mergeCell ref="C218:C219"/>
    <mergeCell ref="A212:A213"/>
    <mergeCell ref="B212:B213"/>
    <mergeCell ref="C212:C213"/>
    <mergeCell ref="A214:A215"/>
    <mergeCell ref="B214:B215"/>
    <mergeCell ref="C214:C215"/>
    <mergeCell ref="A224:A225"/>
    <mergeCell ref="B224:B225"/>
    <mergeCell ref="C224:C225"/>
    <mergeCell ref="A226:A227"/>
    <mergeCell ref="B226:B227"/>
    <mergeCell ref="C226:C227"/>
    <mergeCell ref="A220:A221"/>
    <mergeCell ref="B220:B221"/>
    <mergeCell ref="C220:C221"/>
    <mergeCell ref="A222:A223"/>
    <mergeCell ref="B222:B223"/>
    <mergeCell ref="C222:C223"/>
    <mergeCell ref="A243:A244"/>
    <mergeCell ref="B243:B244"/>
    <mergeCell ref="C243:C244"/>
    <mergeCell ref="A245:A246"/>
    <mergeCell ref="B245:B246"/>
    <mergeCell ref="C245:C246"/>
    <mergeCell ref="A228:A229"/>
    <mergeCell ref="B228:B229"/>
    <mergeCell ref="C228:C229"/>
    <mergeCell ref="A230:A231"/>
    <mergeCell ref="B230:B231"/>
    <mergeCell ref="C230:C231"/>
    <mergeCell ref="A251:A252"/>
    <mergeCell ref="B251:B252"/>
    <mergeCell ref="C251:C252"/>
    <mergeCell ref="A253:A254"/>
    <mergeCell ref="B253:B254"/>
    <mergeCell ref="C253:C254"/>
    <mergeCell ref="A247:A248"/>
    <mergeCell ref="B247:B248"/>
    <mergeCell ref="C247:C248"/>
    <mergeCell ref="A249:A250"/>
    <mergeCell ref="B249:B250"/>
    <mergeCell ref="C249:C250"/>
    <mergeCell ref="A259:A260"/>
    <mergeCell ref="B259:B260"/>
    <mergeCell ref="C259:C260"/>
    <mergeCell ref="A261:A262"/>
    <mergeCell ref="B261:B262"/>
    <mergeCell ref="C261:C262"/>
    <mergeCell ref="A255:A256"/>
    <mergeCell ref="B255:B256"/>
    <mergeCell ref="C255:C256"/>
    <mergeCell ref="A257:A258"/>
    <mergeCell ref="B257:B258"/>
    <mergeCell ref="C257:C258"/>
    <mergeCell ref="A267:A268"/>
    <mergeCell ref="B267:B268"/>
    <mergeCell ref="C267:C268"/>
    <mergeCell ref="A269:A270"/>
    <mergeCell ref="B269:B270"/>
    <mergeCell ref="C269:C270"/>
    <mergeCell ref="A263:A264"/>
    <mergeCell ref="B263:B264"/>
    <mergeCell ref="C263:C264"/>
    <mergeCell ref="A265:A266"/>
    <mergeCell ref="B265:B266"/>
    <mergeCell ref="C265:C266"/>
  </mergeCells>
  <pageMargins left="0.7" right="0.7" top="0.75" bottom="0.75" header="0.3" footer="0.3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BC151"/>
  <sheetViews>
    <sheetView topLeftCell="A64" zoomScale="54" zoomScaleNormal="80" workbookViewId="0">
      <selection activeCell="D112" sqref="D112:I113"/>
    </sheetView>
  </sheetViews>
  <sheetFormatPr defaultRowHeight="14.5" x14ac:dyDescent="0.35"/>
  <cols>
    <col min="1" max="1" width="54.453125" bestFit="1" customWidth="1"/>
  </cols>
  <sheetData>
    <row r="1" spans="1:55" x14ac:dyDescent="0.35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</row>
    <row r="2" spans="1:55" x14ac:dyDescent="0.35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</row>
    <row r="3" spans="1:55" x14ac:dyDescent="0.35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</row>
    <row r="4" spans="1:55" x14ac:dyDescent="0.35">
      <c r="A4" t="s">
        <v>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</row>
    <row r="5" spans="1:55" x14ac:dyDescent="0.35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AM5" s="2"/>
      <c r="AN5" s="2"/>
      <c r="AO5" s="2"/>
      <c r="AP5" s="2"/>
      <c r="AQ5" s="2"/>
      <c r="AR5" s="2"/>
      <c r="AS5" s="2"/>
      <c r="AT5" s="240" t="s">
        <v>2648</v>
      </c>
      <c r="AU5" s="2"/>
      <c r="AV5" s="2"/>
      <c r="AW5" s="2"/>
      <c r="AX5" s="240" t="s">
        <v>2649</v>
      </c>
    </row>
    <row r="6" spans="1:55" x14ac:dyDescent="0.3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AP6" s="241" t="s">
        <v>2529</v>
      </c>
      <c r="AQ6" s="241" t="s">
        <v>2650</v>
      </c>
      <c r="AR6" s="241" t="s">
        <v>2651</v>
      </c>
      <c r="AS6" s="241" t="s">
        <v>2650</v>
      </c>
      <c r="AT6" s="241" t="s">
        <v>2652</v>
      </c>
      <c r="AU6" s="241" t="s">
        <v>2653</v>
      </c>
      <c r="AV6" s="241" t="s">
        <v>2649</v>
      </c>
      <c r="AW6" s="241" t="s">
        <v>2654</v>
      </c>
      <c r="AX6" s="241" t="s">
        <v>2652</v>
      </c>
    </row>
    <row r="7" spans="1:55" x14ac:dyDescent="0.35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Y7" s="241" t="s">
        <v>2682</v>
      </c>
      <c r="Z7" s="241" t="s">
        <v>2683</v>
      </c>
      <c r="AP7" s="241" t="s">
        <v>2655</v>
      </c>
      <c r="AQ7" s="241" t="s">
        <v>2655</v>
      </c>
      <c r="AR7" s="241" t="s">
        <v>2652</v>
      </c>
      <c r="AS7" s="241" t="s">
        <v>2656</v>
      </c>
      <c r="AT7" s="241" t="s">
        <v>2656</v>
      </c>
      <c r="AU7" s="241" t="s">
        <v>2655</v>
      </c>
      <c r="AV7" s="241" t="s">
        <v>2652</v>
      </c>
      <c r="AW7" s="241" t="s">
        <v>2656</v>
      </c>
      <c r="AX7" s="241" t="s">
        <v>2656</v>
      </c>
      <c r="AZ7" s="241" t="s">
        <v>3666</v>
      </c>
      <c r="BB7" s="241" t="s">
        <v>3692</v>
      </c>
      <c r="BC7" s="241" t="s">
        <v>3693</v>
      </c>
    </row>
    <row r="8" spans="1:55" x14ac:dyDescent="0.35">
      <c r="A8" s="291" t="s">
        <v>131</v>
      </c>
      <c r="B8" s="291" t="s">
        <v>2</v>
      </c>
      <c r="C8" s="291" t="s">
        <v>3</v>
      </c>
      <c r="D8" t="s">
        <v>4</v>
      </c>
      <c r="E8" t="s">
        <v>5</v>
      </c>
      <c r="F8" t="s">
        <v>6</v>
      </c>
      <c r="G8" t="s">
        <v>7</v>
      </c>
      <c r="H8" t="s">
        <v>8</v>
      </c>
      <c r="Y8" s="241" t="s">
        <v>2684</v>
      </c>
      <c r="Z8" s="241" t="s">
        <v>2685</v>
      </c>
      <c r="AM8" s="238">
        <f>SUMIFS($C$10:$C$505, $X$10:$X$505, AN8)</f>
        <v>6739</v>
      </c>
      <c r="AN8" t="s">
        <v>2657</v>
      </c>
      <c r="AO8" t="s">
        <v>2535</v>
      </c>
      <c r="AP8" s="242">
        <f>AQ8+AU8</f>
        <v>8</v>
      </c>
      <c r="AQ8" s="238">
        <f>COUNTIFS($X$10:$X$505, AN8,$B$10:$B$505,"F")</f>
        <v>2</v>
      </c>
      <c r="AR8" s="243">
        <f t="shared" ref="AR8:AR34" si="0">IFERROR(AQ8/AP8,0)</f>
        <v>0.25</v>
      </c>
      <c r="AS8">
        <f>COUNTIFS($X$10:$X$505, AN8,$B$10:$B$505,"F",$Z$10:$Z$505,"Elected")</f>
        <v>0</v>
      </c>
      <c r="AT8" s="244">
        <f>IFERROR(AS8/AP8,0)</f>
        <v>0</v>
      </c>
      <c r="AU8" s="245">
        <f>COUNTIFS($X$10:$X$505, AN8,$B$10:$B$505,"M")</f>
        <v>6</v>
      </c>
      <c r="AV8" s="243">
        <f>IFERROR(AU8/AP8,0)</f>
        <v>0.75</v>
      </c>
      <c r="AW8">
        <f>COUNTIFS($X$10:$X$505, AN8,$B$10:$B$505,"M",$Z$10:$Z$505,"Elected")</f>
        <v>3</v>
      </c>
      <c r="AX8" s="243">
        <f>IFERROR(AW8/AP8,0)</f>
        <v>0.375</v>
      </c>
      <c r="AZ8">
        <f>AW8+AS8</f>
        <v>3</v>
      </c>
      <c r="BB8">
        <f>AC120</f>
        <v>15</v>
      </c>
      <c r="BC8">
        <f>AD120</f>
        <v>14</v>
      </c>
    </row>
    <row r="9" spans="1:55" ht="15.5" x14ac:dyDescent="0.35">
      <c r="A9" s="291" t="s">
        <v>0</v>
      </c>
      <c r="B9" s="291" t="s">
        <v>0</v>
      </c>
      <c r="C9" s="291" t="s">
        <v>17</v>
      </c>
      <c r="D9" t="s">
        <v>1804</v>
      </c>
      <c r="E9" t="s">
        <v>1805</v>
      </c>
      <c r="F9" t="s">
        <v>1806</v>
      </c>
      <c r="G9" t="s">
        <v>1807</v>
      </c>
      <c r="H9" t="s">
        <v>1808</v>
      </c>
      <c r="X9" s="257" t="s">
        <v>2681</v>
      </c>
      <c r="Y9" s="241" t="s">
        <v>2686</v>
      </c>
      <c r="Z9" s="241" t="s">
        <v>2687</v>
      </c>
      <c r="AB9" t="s">
        <v>2526</v>
      </c>
      <c r="AC9" t="s">
        <v>2525</v>
      </c>
      <c r="AD9" t="s">
        <v>2524</v>
      </c>
      <c r="AE9" t="s">
        <v>2523</v>
      </c>
      <c r="AF9" t="s">
        <v>759</v>
      </c>
      <c r="AG9" t="s">
        <v>2522</v>
      </c>
      <c r="AH9" t="s">
        <v>2521</v>
      </c>
      <c r="AI9" t="s">
        <v>2520</v>
      </c>
      <c r="AJ9" t="s">
        <v>2519</v>
      </c>
      <c r="AK9" t="s">
        <v>2518</v>
      </c>
      <c r="AM9" s="238">
        <f t="shared" ref="AM9:AM34" si="1">SUMIFS($C$10:$C$505, $X$10:$X$505, AN9)</f>
        <v>7119</v>
      </c>
      <c r="AN9" t="s">
        <v>2658</v>
      </c>
      <c r="AO9" t="s">
        <v>2534</v>
      </c>
      <c r="AP9" s="242">
        <f t="shared" ref="AP9:AP27" si="2">AQ9+AU9</f>
        <v>6</v>
      </c>
      <c r="AQ9" s="238">
        <f t="shared" ref="AQ9:AQ34" si="3">COUNTIFS($X$10:$X$505, AN9,$B$10:$B$505,"F")</f>
        <v>0</v>
      </c>
      <c r="AR9" s="243">
        <f t="shared" si="0"/>
        <v>0</v>
      </c>
      <c r="AS9">
        <f t="shared" ref="AS9:AS34" si="4">COUNTIFS($X$10:$X$283, AN9,$B$10:$B$283,"F",$Z$10:$Z$283,"Elected")</f>
        <v>0</v>
      </c>
      <c r="AT9" s="244">
        <f t="shared" ref="AT9:AT34" si="5">IFERROR(AS9/AP9,0)</f>
        <v>0</v>
      </c>
      <c r="AU9" s="245">
        <f t="shared" ref="AU9:AU34" si="6">COUNTIFS($X$10:$X$505, AN9,$B$10:$B$505,"M")</f>
        <v>6</v>
      </c>
      <c r="AV9" s="243">
        <f t="shared" ref="AV9:AV34" si="7">IFERROR(AU9/AP9,0)</f>
        <v>1</v>
      </c>
      <c r="AW9">
        <f t="shared" ref="AW9:AW34" si="8">COUNTIFS($X$10:$X$505, AN9,$B$10:$B$505,"M",$Z$10:$Z$505,"Elected")</f>
        <v>6</v>
      </c>
      <c r="AX9" s="243">
        <f t="shared" ref="AX9:AX34" si="9">IFERROR(AW9/AP9,0)</f>
        <v>1</v>
      </c>
      <c r="AZ9">
        <f t="shared" ref="AZ9:AZ35" si="10">AW9+AS9</f>
        <v>6</v>
      </c>
    </row>
    <row r="10" spans="1:55" x14ac:dyDescent="0.35">
      <c r="A10" s="291" t="s">
        <v>1809</v>
      </c>
      <c r="B10" s="291" t="s">
        <v>33</v>
      </c>
      <c r="C10" s="293">
        <v>422</v>
      </c>
      <c r="D10" s="1">
        <v>19</v>
      </c>
      <c r="E10" s="1">
        <v>3</v>
      </c>
      <c r="F10" s="1">
        <v>4</v>
      </c>
      <c r="G10" s="1">
        <v>-448</v>
      </c>
      <c r="H10" s="1">
        <v>0</v>
      </c>
      <c r="X10" t="str">
        <f>LEFT(MID(A10,FIND("(",A10)+1,LEN(A10)),FIND(")",MID(A10,FIND("(",A10)+1,LEN(A10)))-1)</f>
        <v>IFP</v>
      </c>
      <c r="Z10" t="str">
        <f>Y11</f>
        <v>Excluded</v>
      </c>
      <c r="AB10">
        <v>5</v>
      </c>
      <c r="AC10" s="238">
        <v>15264</v>
      </c>
      <c r="AD10" s="238">
        <f>AH10+AF10</f>
        <v>8561</v>
      </c>
      <c r="AE10" s="227">
        <f>SUM(AD10/AC10*100)</f>
        <v>56.086215932914044</v>
      </c>
      <c r="AF10">
        <v>98</v>
      </c>
      <c r="AG10" s="227">
        <f>SUM(AF10/AC10*100)</f>
        <v>0.64203354297693915</v>
      </c>
      <c r="AH10" s="238">
        <v>8463</v>
      </c>
      <c r="AI10">
        <v>9</v>
      </c>
      <c r="AJ10">
        <v>3</v>
      </c>
      <c r="AK10" s="227">
        <f>SUM(AJ10/AI10*100)</f>
        <v>33.333333333333329</v>
      </c>
      <c r="AM10" s="238">
        <f t="shared" si="1"/>
        <v>9947</v>
      </c>
      <c r="AN10" t="s">
        <v>2659</v>
      </c>
      <c r="AO10" t="s">
        <v>2536</v>
      </c>
      <c r="AP10" s="242">
        <f t="shared" si="2"/>
        <v>10</v>
      </c>
      <c r="AQ10" s="238">
        <f t="shared" si="3"/>
        <v>5</v>
      </c>
      <c r="AR10" s="243">
        <f t="shared" si="0"/>
        <v>0.5</v>
      </c>
      <c r="AS10">
        <f t="shared" si="4"/>
        <v>3</v>
      </c>
      <c r="AT10" s="244">
        <f t="shared" si="5"/>
        <v>0.3</v>
      </c>
      <c r="AU10" s="245">
        <f t="shared" si="6"/>
        <v>5</v>
      </c>
      <c r="AV10" s="243">
        <f t="shared" si="7"/>
        <v>0.5</v>
      </c>
      <c r="AW10">
        <f t="shared" si="8"/>
        <v>5</v>
      </c>
      <c r="AX10" s="243">
        <f t="shared" si="9"/>
        <v>0.5</v>
      </c>
      <c r="AZ10">
        <f t="shared" si="10"/>
        <v>8</v>
      </c>
    </row>
    <row r="11" spans="1:55" x14ac:dyDescent="0.35">
      <c r="A11" s="291" t="s">
        <v>0</v>
      </c>
      <c r="B11" s="291" t="s">
        <v>0</v>
      </c>
      <c r="C11" s="293">
        <v>422</v>
      </c>
      <c r="D11" s="2">
        <v>441</v>
      </c>
      <c r="E11" s="2">
        <v>444</v>
      </c>
      <c r="F11" s="2">
        <v>448</v>
      </c>
      <c r="G11" s="2">
        <v>0</v>
      </c>
      <c r="H11" s="2">
        <v>0</v>
      </c>
      <c r="Y11" t="str">
        <f>IF(EXACT(A10,UPPER(A10)),"Elected","Excluded")</f>
        <v>Excluded</v>
      </c>
      <c r="AM11" s="238">
        <f t="shared" si="1"/>
        <v>0</v>
      </c>
      <c r="AN11" t="s">
        <v>2661</v>
      </c>
      <c r="AO11" t="s">
        <v>2727</v>
      </c>
      <c r="AP11" s="242">
        <f t="shared" si="2"/>
        <v>0</v>
      </c>
      <c r="AQ11" s="238">
        <f t="shared" si="3"/>
        <v>0</v>
      </c>
      <c r="AR11" s="243">
        <f t="shared" si="0"/>
        <v>0</v>
      </c>
      <c r="AS11">
        <f t="shared" si="4"/>
        <v>0</v>
      </c>
      <c r="AT11" s="244">
        <f t="shared" si="5"/>
        <v>0</v>
      </c>
      <c r="AU11" s="245">
        <f t="shared" si="6"/>
        <v>0</v>
      </c>
      <c r="AV11" s="243">
        <f t="shared" si="7"/>
        <v>0</v>
      </c>
      <c r="AW11">
        <f t="shared" si="8"/>
        <v>0</v>
      </c>
      <c r="AX11" s="243">
        <f t="shared" si="9"/>
        <v>0</v>
      </c>
      <c r="AZ11">
        <f t="shared" si="10"/>
        <v>0</v>
      </c>
    </row>
    <row r="12" spans="1:55" x14ac:dyDescent="0.35">
      <c r="A12" s="291" t="s">
        <v>1810</v>
      </c>
      <c r="B12" s="291" t="s">
        <v>33</v>
      </c>
      <c r="C12" s="293">
        <v>274</v>
      </c>
      <c r="D12" s="1">
        <v>36</v>
      </c>
      <c r="E12" s="1">
        <v>7</v>
      </c>
      <c r="F12" s="1">
        <v>-317</v>
      </c>
      <c r="G12" s="1">
        <v>0</v>
      </c>
      <c r="H12" s="1">
        <v>0</v>
      </c>
      <c r="X12" t="str">
        <f t="shared" ref="X12" si="11">LEFT(MID(A12,FIND("(",A12)+1,LEN(A12)),FIND(")",MID(A12,FIND("(",A12)+1,LEN(A12)))-1)</f>
        <v>FF</v>
      </c>
      <c r="Z12" t="str">
        <f>Y13</f>
        <v>Excluded</v>
      </c>
      <c r="AC12" t="s">
        <v>3692</v>
      </c>
      <c r="AD12" t="s">
        <v>3693</v>
      </c>
      <c r="AM12" s="238">
        <f t="shared" si="1"/>
        <v>0</v>
      </c>
      <c r="AN12" t="s">
        <v>2663</v>
      </c>
      <c r="AO12" t="s">
        <v>2574</v>
      </c>
      <c r="AP12" s="242">
        <f t="shared" si="2"/>
        <v>0</v>
      </c>
      <c r="AQ12" s="238">
        <f t="shared" si="3"/>
        <v>0</v>
      </c>
      <c r="AR12" s="243">
        <f t="shared" si="0"/>
        <v>0</v>
      </c>
      <c r="AS12">
        <f t="shared" si="4"/>
        <v>0</v>
      </c>
      <c r="AT12" s="244">
        <f t="shared" si="5"/>
        <v>0</v>
      </c>
      <c r="AU12" s="245">
        <f t="shared" si="6"/>
        <v>0</v>
      </c>
      <c r="AV12" s="243">
        <f t="shared" si="7"/>
        <v>0</v>
      </c>
      <c r="AW12">
        <f t="shared" si="8"/>
        <v>0</v>
      </c>
      <c r="AX12" s="243">
        <f t="shared" si="9"/>
        <v>0</v>
      </c>
      <c r="AZ12">
        <f t="shared" si="10"/>
        <v>0</v>
      </c>
    </row>
    <row r="13" spans="1:55" x14ac:dyDescent="0.35">
      <c r="A13" s="291" t="s">
        <v>0</v>
      </c>
      <c r="B13" s="291" t="s">
        <v>0</v>
      </c>
      <c r="C13" s="293">
        <v>274</v>
      </c>
      <c r="D13" s="2">
        <v>310</v>
      </c>
      <c r="E13" s="2">
        <v>317</v>
      </c>
      <c r="F13" s="2">
        <v>0</v>
      </c>
      <c r="G13" s="2">
        <v>0</v>
      </c>
      <c r="H13" s="2">
        <v>0</v>
      </c>
      <c r="Y13" t="str">
        <f t="shared" ref="Y13" si="12">IF(EXACT(A12,UPPER(A12)),"Elected","Excluded")</f>
        <v>Excluded</v>
      </c>
      <c r="AC13">
        <v>4</v>
      </c>
      <c r="AD13">
        <v>4</v>
      </c>
      <c r="AM13" s="238">
        <f t="shared" si="1"/>
        <v>538</v>
      </c>
      <c r="AN13" t="s">
        <v>2689</v>
      </c>
      <c r="AO13" t="s">
        <v>2573</v>
      </c>
      <c r="AP13" s="242">
        <f t="shared" si="2"/>
        <v>2</v>
      </c>
      <c r="AQ13" s="238">
        <f t="shared" si="3"/>
        <v>0</v>
      </c>
      <c r="AR13" s="243">
        <f t="shared" si="0"/>
        <v>0</v>
      </c>
      <c r="AS13">
        <f t="shared" si="4"/>
        <v>0</v>
      </c>
      <c r="AT13" s="244">
        <f t="shared" si="5"/>
        <v>0</v>
      </c>
      <c r="AU13" s="245">
        <f t="shared" si="6"/>
        <v>2</v>
      </c>
      <c r="AV13" s="243">
        <f t="shared" si="7"/>
        <v>1</v>
      </c>
      <c r="AW13">
        <f t="shared" si="8"/>
        <v>0</v>
      </c>
      <c r="AX13" s="243">
        <f t="shared" si="9"/>
        <v>0</v>
      </c>
      <c r="AZ13">
        <f t="shared" si="10"/>
        <v>0</v>
      </c>
    </row>
    <row r="14" spans="1:55" x14ac:dyDescent="0.35">
      <c r="A14" s="291" t="s">
        <v>1811</v>
      </c>
      <c r="B14" s="291" t="s">
        <v>33</v>
      </c>
      <c r="C14" s="293">
        <v>1665</v>
      </c>
      <c r="D14" s="1">
        <v>-254</v>
      </c>
      <c r="E14" s="1">
        <v>0</v>
      </c>
      <c r="F14" s="1">
        <v>0</v>
      </c>
      <c r="G14" s="1">
        <v>0</v>
      </c>
      <c r="H14" s="1">
        <v>0</v>
      </c>
      <c r="X14" t="str">
        <f t="shared" ref="X14" si="13">LEFT(MID(A14,FIND("(",A14)+1,LEN(A14)),FIND(")",MID(A14,FIND("(",A14)+1,LEN(A14)))-1)</f>
        <v>FF</v>
      </c>
      <c r="Z14" t="str">
        <f t="shared" ref="Z14" si="14">Y15</f>
        <v>Elected</v>
      </c>
      <c r="AM14" s="238">
        <f t="shared" si="1"/>
        <v>0</v>
      </c>
      <c r="AN14" t="s">
        <v>2662</v>
      </c>
      <c r="AO14" t="s">
        <v>2575</v>
      </c>
      <c r="AP14" s="242">
        <f t="shared" si="2"/>
        <v>0</v>
      </c>
      <c r="AQ14" s="238">
        <f t="shared" si="3"/>
        <v>0</v>
      </c>
      <c r="AR14" s="243">
        <f t="shared" si="0"/>
        <v>0</v>
      </c>
      <c r="AS14">
        <f t="shared" si="4"/>
        <v>0</v>
      </c>
      <c r="AT14" s="244">
        <f t="shared" si="5"/>
        <v>0</v>
      </c>
      <c r="AU14" s="245">
        <f t="shared" si="6"/>
        <v>0</v>
      </c>
      <c r="AV14" s="243">
        <f t="shared" si="7"/>
        <v>0</v>
      </c>
      <c r="AW14">
        <f t="shared" si="8"/>
        <v>0</v>
      </c>
      <c r="AX14" s="243">
        <f t="shared" si="9"/>
        <v>0</v>
      </c>
      <c r="AZ14">
        <f t="shared" si="10"/>
        <v>0</v>
      </c>
    </row>
    <row r="15" spans="1:55" x14ac:dyDescent="0.35">
      <c r="A15" s="291" t="s">
        <v>0</v>
      </c>
      <c r="B15" s="291" t="s">
        <v>0</v>
      </c>
      <c r="C15" s="293">
        <v>1665</v>
      </c>
      <c r="D15" s="2">
        <v>1411</v>
      </c>
      <c r="E15" s="2">
        <v>1411</v>
      </c>
      <c r="F15" s="2">
        <v>1411</v>
      </c>
      <c r="G15" s="2">
        <v>1411</v>
      </c>
      <c r="H15" s="2">
        <v>1411</v>
      </c>
      <c r="Y15" t="str">
        <f t="shared" ref="Y15" si="15">IF(EXACT(A14,UPPER(A14)),"Elected","Excluded")</f>
        <v>Elected</v>
      </c>
      <c r="AM15" s="238">
        <f t="shared" si="1"/>
        <v>0</v>
      </c>
      <c r="AN15" t="s">
        <v>2660</v>
      </c>
      <c r="AO15" t="s">
        <v>2594</v>
      </c>
      <c r="AP15" s="242">
        <f t="shared" si="2"/>
        <v>0</v>
      </c>
      <c r="AQ15" s="238">
        <f t="shared" si="3"/>
        <v>0</v>
      </c>
      <c r="AR15" s="243">
        <f t="shared" si="0"/>
        <v>0</v>
      </c>
      <c r="AS15">
        <f t="shared" si="4"/>
        <v>0</v>
      </c>
      <c r="AT15" s="244">
        <f t="shared" si="5"/>
        <v>0</v>
      </c>
      <c r="AU15" s="245">
        <f t="shared" si="6"/>
        <v>0</v>
      </c>
      <c r="AV15" s="243">
        <f t="shared" si="7"/>
        <v>0</v>
      </c>
      <c r="AW15">
        <f t="shared" si="8"/>
        <v>0</v>
      </c>
      <c r="AX15" s="243">
        <f t="shared" si="9"/>
        <v>0</v>
      </c>
      <c r="AZ15">
        <f t="shared" si="10"/>
        <v>0</v>
      </c>
    </row>
    <row r="16" spans="1:55" x14ac:dyDescent="0.35">
      <c r="A16" s="291" t="s">
        <v>1812</v>
      </c>
      <c r="B16" s="291" t="s">
        <v>31</v>
      </c>
      <c r="C16" s="293">
        <v>417</v>
      </c>
      <c r="D16" s="1">
        <v>52</v>
      </c>
      <c r="E16" s="1">
        <v>13</v>
      </c>
      <c r="F16" s="1">
        <v>104</v>
      </c>
      <c r="G16" s="1">
        <v>36</v>
      </c>
      <c r="H16" s="1">
        <v>-622</v>
      </c>
      <c r="X16" t="str">
        <f t="shared" ref="X16" si="16">LEFT(MID(A16,FIND("(",A16)+1,LEN(A16)),FIND(")",MID(A16,FIND("(",A16)+1,LEN(A16)))-1)</f>
        <v>FF</v>
      </c>
      <c r="Z16" t="str">
        <f t="shared" ref="Z16" si="17">Y17</f>
        <v>Excluded</v>
      </c>
      <c r="AM16" s="238">
        <f t="shared" si="1"/>
        <v>932</v>
      </c>
      <c r="AN16" t="s">
        <v>3111</v>
      </c>
      <c r="AO16" t="s">
        <v>2576</v>
      </c>
      <c r="AP16" s="242">
        <f t="shared" si="2"/>
        <v>2</v>
      </c>
      <c r="AQ16" s="238">
        <f t="shared" si="3"/>
        <v>1</v>
      </c>
      <c r="AR16" s="243">
        <f t="shared" si="0"/>
        <v>0.5</v>
      </c>
      <c r="AS16">
        <f t="shared" si="4"/>
        <v>0</v>
      </c>
      <c r="AT16" s="244">
        <f t="shared" si="5"/>
        <v>0</v>
      </c>
      <c r="AU16" s="245">
        <f t="shared" si="6"/>
        <v>1</v>
      </c>
      <c r="AV16" s="243">
        <f t="shared" si="7"/>
        <v>0.5</v>
      </c>
      <c r="AW16">
        <f t="shared" si="8"/>
        <v>0</v>
      </c>
      <c r="AX16" s="243">
        <f t="shared" si="9"/>
        <v>0</v>
      </c>
      <c r="AZ16">
        <f t="shared" si="10"/>
        <v>0</v>
      </c>
    </row>
    <row r="17" spans="1:52" x14ac:dyDescent="0.35">
      <c r="A17" s="291" t="s">
        <v>0</v>
      </c>
      <c r="B17" s="291" t="s">
        <v>0</v>
      </c>
      <c r="C17" s="293">
        <v>417</v>
      </c>
      <c r="D17" s="2">
        <v>469</v>
      </c>
      <c r="E17" s="2">
        <v>482</v>
      </c>
      <c r="F17" s="2">
        <v>586</v>
      </c>
      <c r="G17" s="2">
        <v>622</v>
      </c>
      <c r="H17" s="2">
        <v>0</v>
      </c>
      <c r="Y17" t="str">
        <f t="shared" ref="Y17" si="18">IF(EXACT(A16,UPPER(A16)),"Elected","Excluded")</f>
        <v>Excluded</v>
      </c>
      <c r="AM17" s="238">
        <f t="shared" si="1"/>
        <v>0</v>
      </c>
      <c r="AO17" t="s">
        <v>2590</v>
      </c>
      <c r="AP17" s="242">
        <f t="shared" si="2"/>
        <v>0</v>
      </c>
      <c r="AQ17" s="238">
        <f t="shared" si="3"/>
        <v>0</v>
      </c>
      <c r="AR17" s="243">
        <f t="shared" si="0"/>
        <v>0</v>
      </c>
      <c r="AS17">
        <f t="shared" si="4"/>
        <v>0</v>
      </c>
      <c r="AT17" s="244">
        <f t="shared" si="5"/>
        <v>0</v>
      </c>
      <c r="AU17" s="245">
        <f t="shared" si="6"/>
        <v>0</v>
      </c>
      <c r="AV17" s="243">
        <f t="shared" si="7"/>
        <v>0</v>
      </c>
      <c r="AW17">
        <f t="shared" si="8"/>
        <v>0</v>
      </c>
      <c r="AX17" s="243">
        <f t="shared" si="9"/>
        <v>0</v>
      </c>
      <c r="AZ17">
        <f t="shared" si="10"/>
        <v>0</v>
      </c>
    </row>
    <row r="18" spans="1:52" x14ac:dyDescent="0.35">
      <c r="A18" s="291" t="s">
        <v>1813</v>
      </c>
      <c r="B18" s="291" t="s">
        <v>31</v>
      </c>
      <c r="C18" s="293">
        <v>1187</v>
      </c>
      <c r="D18" s="1">
        <v>32</v>
      </c>
      <c r="E18" s="1">
        <v>9</v>
      </c>
      <c r="F18" s="1">
        <v>31</v>
      </c>
      <c r="G18" s="1">
        <v>71</v>
      </c>
      <c r="H18" s="1">
        <v>129</v>
      </c>
      <c r="X18" t="str">
        <f t="shared" ref="X18" si="19">LEFT(MID(A18,FIND("(",A18)+1,LEN(A18)),FIND(")",MID(A18,FIND("(",A18)+1,LEN(A18)))-1)</f>
        <v>SF</v>
      </c>
      <c r="Z18" t="str">
        <f>Y19</f>
        <v>Elected</v>
      </c>
      <c r="AM18" s="238">
        <f t="shared" si="1"/>
        <v>0</v>
      </c>
      <c r="AN18" t="s">
        <v>2671</v>
      </c>
      <c r="AO18" t="s">
        <v>2582</v>
      </c>
      <c r="AP18" s="242">
        <f t="shared" si="2"/>
        <v>0</v>
      </c>
      <c r="AQ18" s="238">
        <f t="shared" si="3"/>
        <v>0</v>
      </c>
      <c r="AR18" s="243">
        <f t="shared" si="0"/>
        <v>0</v>
      </c>
      <c r="AS18">
        <f t="shared" si="4"/>
        <v>0</v>
      </c>
      <c r="AT18" s="244">
        <f t="shared" si="5"/>
        <v>0</v>
      </c>
      <c r="AU18" s="245">
        <f t="shared" si="6"/>
        <v>0</v>
      </c>
      <c r="AV18" s="243">
        <f t="shared" si="7"/>
        <v>0</v>
      </c>
      <c r="AW18">
        <f t="shared" si="8"/>
        <v>0</v>
      </c>
      <c r="AX18" s="243">
        <f t="shared" si="9"/>
        <v>0</v>
      </c>
      <c r="AZ18">
        <f t="shared" si="10"/>
        <v>0</v>
      </c>
    </row>
    <row r="19" spans="1:52" x14ac:dyDescent="0.35">
      <c r="A19" s="291" t="s">
        <v>0</v>
      </c>
      <c r="B19" s="291" t="s">
        <v>0</v>
      </c>
      <c r="C19" s="293">
        <v>1187</v>
      </c>
      <c r="D19" s="2">
        <v>1219</v>
      </c>
      <c r="E19" s="2">
        <v>1228</v>
      </c>
      <c r="F19" s="2">
        <v>1259</v>
      </c>
      <c r="G19" s="2">
        <v>1330</v>
      </c>
      <c r="H19" s="2">
        <v>1459</v>
      </c>
      <c r="Y19" t="str">
        <f t="shared" ref="Y19" si="20">IF(EXACT(A18,UPPER(A18)),"Elected","Excluded")</f>
        <v>Elected</v>
      </c>
      <c r="AM19" s="238">
        <f t="shared" si="1"/>
        <v>422</v>
      </c>
      <c r="AN19" t="s">
        <v>2665</v>
      </c>
      <c r="AO19" t="s">
        <v>2598</v>
      </c>
      <c r="AP19" s="242">
        <f t="shared" si="2"/>
        <v>1</v>
      </c>
      <c r="AQ19" s="238">
        <f t="shared" si="3"/>
        <v>0</v>
      </c>
      <c r="AR19" s="243">
        <f t="shared" si="0"/>
        <v>0</v>
      </c>
      <c r="AS19">
        <f t="shared" si="4"/>
        <v>0</v>
      </c>
      <c r="AT19" s="244">
        <f t="shared" si="5"/>
        <v>0</v>
      </c>
      <c r="AU19" s="245">
        <f t="shared" si="6"/>
        <v>1</v>
      </c>
      <c r="AV19" s="243">
        <f t="shared" si="7"/>
        <v>1</v>
      </c>
      <c r="AW19">
        <f t="shared" si="8"/>
        <v>0</v>
      </c>
      <c r="AX19" s="243">
        <f t="shared" si="9"/>
        <v>0</v>
      </c>
      <c r="AZ19">
        <f t="shared" si="10"/>
        <v>0</v>
      </c>
    </row>
    <row r="20" spans="1:52" x14ac:dyDescent="0.35">
      <c r="A20" s="291" t="s">
        <v>1814</v>
      </c>
      <c r="B20" s="291" t="s">
        <v>33</v>
      </c>
      <c r="C20" s="293">
        <v>1214</v>
      </c>
      <c r="D20" s="1">
        <v>87</v>
      </c>
      <c r="E20" s="1">
        <v>109</v>
      </c>
      <c r="F20" s="1">
        <v>34</v>
      </c>
      <c r="G20" s="1">
        <v>0</v>
      </c>
      <c r="H20" s="1">
        <v>0</v>
      </c>
      <c r="X20" t="str">
        <f t="shared" ref="X20" si="21">LEFT(MID(A20,FIND("(",A20)+1,LEN(A20)),FIND(")",MID(A20,FIND("(",A20)+1,LEN(A20)))-1)</f>
        <v>FG</v>
      </c>
      <c r="Z20" t="str">
        <f t="shared" ref="Z20" si="22">Y21</f>
        <v>Elected</v>
      </c>
      <c r="AM20" s="238">
        <f t="shared" si="1"/>
        <v>0</v>
      </c>
      <c r="AN20" t="s">
        <v>2666</v>
      </c>
      <c r="AO20" t="s">
        <v>2584</v>
      </c>
      <c r="AP20" s="242">
        <f t="shared" si="2"/>
        <v>0</v>
      </c>
      <c r="AQ20" s="238">
        <f t="shared" si="3"/>
        <v>0</v>
      </c>
      <c r="AR20" s="243">
        <f t="shared" si="0"/>
        <v>0</v>
      </c>
      <c r="AS20">
        <f t="shared" si="4"/>
        <v>0</v>
      </c>
      <c r="AT20" s="244">
        <f t="shared" si="5"/>
        <v>0</v>
      </c>
      <c r="AU20" s="245">
        <f t="shared" si="6"/>
        <v>0</v>
      </c>
      <c r="AV20" s="243">
        <f t="shared" si="7"/>
        <v>0</v>
      </c>
      <c r="AW20">
        <f t="shared" si="8"/>
        <v>0</v>
      </c>
      <c r="AX20" s="243">
        <f t="shared" si="9"/>
        <v>0</v>
      </c>
      <c r="AZ20">
        <f t="shared" si="10"/>
        <v>0</v>
      </c>
    </row>
    <row r="21" spans="1:52" x14ac:dyDescent="0.35">
      <c r="A21" s="291" t="s">
        <v>0</v>
      </c>
      <c r="B21" s="291" t="s">
        <v>0</v>
      </c>
      <c r="C21" s="293">
        <v>1214</v>
      </c>
      <c r="D21" s="2">
        <v>1301</v>
      </c>
      <c r="E21" s="2">
        <v>1410</v>
      </c>
      <c r="F21" s="2">
        <v>1444</v>
      </c>
      <c r="G21" s="2">
        <v>1444</v>
      </c>
      <c r="H21" s="2">
        <v>1444</v>
      </c>
      <c r="Y21" t="str">
        <f t="shared" ref="Y21" si="23">IF(EXACT(A20,UPPER(A20)),"Elected","Excluded")</f>
        <v>Elected</v>
      </c>
      <c r="AM21" s="238">
        <f t="shared" si="1"/>
        <v>0</v>
      </c>
      <c r="AN21" t="s">
        <v>2667</v>
      </c>
      <c r="AO21" t="s">
        <v>2577</v>
      </c>
      <c r="AP21" s="242">
        <f t="shared" si="2"/>
        <v>0</v>
      </c>
      <c r="AQ21" s="238">
        <f t="shared" si="3"/>
        <v>0</v>
      </c>
      <c r="AR21" s="243">
        <f t="shared" si="0"/>
        <v>0</v>
      </c>
      <c r="AS21">
        <f t="shared" si="4"/>
        <v>0</v>
      </c>
      <c r="AT21" s="244">
        <f t="shared" si="5"/>
        <v>0</v>
      </c>
      <c r="AU21" s="245">
        <f t="shared" si="6"/>
        <v>0</v>
      </c>
      <c r="AV21" s="243">
        <f t="shared" si="7"/>
        <v>0</v>
      </c>
      <c r="AW21">
        <f t="shared" si="8"/>
        <v>0</v>
      </c>
      <c r="AX21" s="243">
        <f t="shared" si="9"/>
        <v>0</v>
      </c>
      <c r="AZ21">
        <f t="shared" si="10"/>
        <v>0</v>
      </c>
    </row>
    <row r="22" spans="1:52" x14ac:dyDescent="0.35">
      <c r="A22" s="291" t="s">
        <v>3343</v>
      </c>
      <c r="B22" s="291" t="s">
        <v>31</v>
      </c>
      <c r="C22" s="293">
        <v>624</v>
      </c>
      <c r="D22" s="1">
        <v>14</v>
      </c>
      <c r="E22" s="1">
        <v>13</v>
      </c>
      <c r="F22" s="1">
        <v>20</v>
      </c>
      <c r="G22" s="1">
        <v>165</v>
      </c>
      <c r="H22" s="1">
        <v>129</v>
      </c>
      <c r="X22" t="str">
        <f t="shared" ref="X22" si="24">LEFT(MID(A22,FIND("(",A22)+1,LEN(A22)),FIND(")",MID(A22,FIND("(",A22)+1,LEN(A22)))-1)</f>
        <v>ANT</v>
      </c>
      <c r="Z22" t="str">
        <f t="shared" ref="Z22" si="25">Y23</f>
        <v>Excluded</v>
      </c>
      <c r="AM22" s="238">
        <f t="shared" si="1"/>
        <v>0</v>
      </c>
      <c r="AN22" t="s">
        <v>2670</v>
      </c>
      <c r="AO22" t="s">
        <v>2578</v>
      </c>
      <c r="AP22" s="242">
        <f t="shared" si="2"/>
        <v>0</v>
      </c>
      <c r="AQ22" s="238">
        <f t="shared" si="3"/>
        <v>0</v>
      </c>
      <c r="AR22" s="243">
        <f t="shared" si="0"/>
        <v>0</v>
      </c>
      <c r="AS22">
        <f t="shared" si="4"/>
        <v>0</v>
      </c>
      <c r="AT22" s="244">
        <f t="shared" si="5"/>
        <v>0</v>
      </c>
      <c r="AU22" s="245">
        <f t="shared" si="6"/>
        <v>0</v>
      </c>
      <c r="AV22" s="243">
        <f t="shared" si="7"/>
        <v>0</v>
      </c>
      <c r="AW22">
        <f t="shared" si="8"/>
        <v>0</v>
      </c>
      <c r="AX22" s="243">
        <f t="shared" si="9"/>
        <v>0</v>
      </c>
      <c r="AZ22">
        <f t="shared" si="10"/>
        <v>0</v>
      </c>
    </row>
    <row r="23" spans="1:52" x14ac:dyDescent="0.35">
      <c r="A23" s="291" t="s">
        <v>0</v>
      </c>
      <c r="B23" s="291" t="s">
        <v>0</v>
      </c>
      <c r="C23" s="293">
        <v>624</v>
      </c>
      <c r="D23" s="2">
        <v>638</v>
      </c>
      <c r="E23" s="2">
        <v>651</v>
      </c>
      <c r="F23" s="2">
        <v>671</v>
      </c>
      <c r="G23" s="2">
        <v>836</v>
      </c>
      <c r="H23" s="2">
        <v>965</v>
      </c>
      <c r="Y23" t="str">
        <f t="shared" ref="Y23" si="26">IF(EXACT(A22,UPPER(A22)),"Elected","Excluded")</f>
        <v>Excluded</v>
      </c>
      <c r="AM23" s="238">
        <f t="shared" si="1"/>
        <v>0</v>
      </c>
      <c r="AO23" t="s">
        <v>2581</v>
      </c>
      <c r="AP23" s="242">
        <f t="shared" si="2"/>
        <v>0</v>
      </c>
      <c r="AQ23" s="238">
        <f t="shared" si="3"/>
        <v>0</v>
      </c>
      <c r="AR23" s="243">
        <f t="shared" si="0"/>
        <v>0</v>
      </c>
      <c r="AS23">
        <f t="shared" si="4"/>
        <v>0</v>
      </c>
      <c r="AT23" s="244">
        <f t="shared" si="5"/>
        <v>0</v>
      </c>
      <c r="AU23" s="245">
        <f t="shared" si="6"/>
        <v>0</v>
      </c>
      <c r="AV23" s="243">
        <f t="shared" si="7"/>
        <v>0</v>
      </c>
      <c r="AW23">
        <f t="shared" si="8"/>
        <v>0</v>
      </c>
      <c r="AX23" s="243">
        <f t="shared" si="9"/>
        <v>0</v>
      </c>
      <c r="AZ23">
        <f t="shared" si="10"/>
        <v>0</v>
      </c>
    </row>
    <row r="24" spans="1:52" x14ac:dyDescent="0.35">
      <c r="A24" s="291" t="s">
        <v>1815</v>
      </c>
      <c r="B24" s="291" t="s">
        <v>33</v>
      </c>
      <c r="C24" s="293">
        <v>1081</v>
      </c>
      <c r="D24" s="1">
        <v>14</v>
      </c>
      <c r="E24" s="1">
        <v>14</v>
      </c>
      <c r="F24" s="1">
        <v>79</v>
      </c>
      <c r="G24" s="1">
        <v>45</v>
      </c>
      <c r="H24" s="1">
        <v>122</v>
      </c>
      <c r="X24" t="str">
        <f t="shared" ref="X24" si="27">LEFT(MID(A24,FIND("(",A24)+1,LEN(A24)),FIND(")",MID(A24,FIND("(",A24)+1,LEN(A24)))-1)</f>
        <v>SF</v>
      </c>
      <c r="Z24" t="str">
        <f t="shared" ref="Z24" si="28">Y25</f>
        <v>Elected</v>
      </c>
      <c r="AM24" s="238">
        <f t="shared" si="1"/>
        <v>0</v>
      </c>
      <c r="AN24" t="s">
        <v>3077</v>
      </c>
      <c r="AO24" t="s">
        <v>2579</v>
      </c>
      <c r="AP24" s="242">
        <f t="shared" si="2"/>
        <v>0</v>
      </c>
      <c r="AQ24" s="238">
        <f t="shared" si="3"/>
        <v>0</v>
      </c>
      <c r="AR24" s="243">
        <f t="shared" si="0"/>
        <v>0</v>
      </c>
      <c r="AS24">
        <f t="shared" si="4"/>
        <v>0</v>
      </c>
      <c r="AT24" s="244">
        <f t="shared" si="5"/>
        <v>0</v>
      </c>
      <c r="AU24" s="245">
        <f t="shared" si="6"/>
        <v>0</v>
      </c>
      <c r="AV24" s="243">
        <f t="shared" si="7"/>
        <v>0</v>
      </c>
      <c r="AW24">
        <f t="shared" si="8"/>
        <v>0</v>
      </c>
      <c r="AX24" s="243">
        <f t="shared" si="9"/>
        <v>0</v>
      </c>
      <c r="AZ24">
        <f t="shared" si="10"/>
        <v>0</v>
      </c>
    </row>
    <row r="25" spans="1:52" x14ac:dyDescent="0.35">
      <c r="A25" s="291" t="s">
        <v>0</v>
      </c>
      <c r="B25" s="291" t="s">
        <v>0</v>
      </c>
      <c r="C25" s="293">
        <v>1081</v>
      </c>
      <c r="D25" s="2">
        <v>1095</v>
      </c>
      <c r="E25" s="2">
        <v>1109</v>
      </c>
      <c r="F25" s="2">
        <v>1188</v>
      </c>
      <c r="G25" s="2">
        <v>1233</v>
      </c>
      <c r="H25" s="2">
        <v>1355</v>
      </c>
      <c r="Y25" t="str">
        <f t="shared" ref="Y25" si="29">IF(EXACT(A24,UPPER(A24)),"Elected","Excluded")</f>
        <v>Elected</v>
      </c>
      <c r="AM25" s="238">
        <f t="shared" si="1"/>
        <v>0</v>
      </c>
      <c r="AN25" t="s">
        <v>2690</v>
      </c>
      <c r="AO25" t="s">
        <v>2585</v>
      </c>
      <c r="AP25" s="242">
        <f t="shared" si="2"/>
        <v>0</v>
      </c>
      <c r="AQ25" s="238">
        <f t="shared" si="3"/>
        <v>0</v>
      </c>
      <c r="AR25" s="243">
        <f t="shared" si="0"/>
        <v>0</v>
      </c>
      <c r="AS25">
        <f t="shared" si="4"/>
        <v>0</v>
      </c>
      <c r="AT25" s="244">
        <f t="shared" si="5"/>
        <v>0</v>
      </c>
      <c r="AU25" s="245">
        <f t="shared" si="6"/>
        <v>0</v>
      </c>
      <c r="AV25" s="243">
        <f t="shared" si="7"/>
        <v>0</v>
      </c>
      <c r="AW25">
        <f t="shared" si="8"/>
        <v>0</v>
      </c>
      <c r="AX25" s="243">
        <f t="shared" si="9"/>
        <v>0</v>
      </c>
      <c r="AZ25">
        <f t="shared" si="10"/>
        <v>0</v>
      </c>
    </row>
    <row r="26" spans="1:52" x14ac:dyDescent="0.35">
      <c r="A26" s="291" t="s">
        <v>1816</v>
      </c>
      <c r="B26" s="291" t="s">
        <v>33</v>
      </c>
      <c r="C26" s="293">
        <v>1579</v>
      </c>
      <c r="D26" s="1">
        <v>0</v>
      </c>
      <c r="E26" s="1">
        <v>-168</v>
      </c>
      <c r="F26" s="1">
        <v>0</v>
      </c>
      <c r="G26" s="1">
        <v>0</v>
      </c>
      <c r="H26" s="1">
        <v>0</v>
      </c>
      <c r="X26" t="str">
        <f t="shared" ref="X26" si="30">LEFT(MID(A26,FIND("(",A26)+1,LEN(A26)),FIND(")",MID(A26,FIND("(",A26)+1,LEN(A26)))-1)</f>
        <v>FG</v>
      </c>
      <c r="Z26" t="str">
        <f t="shared" ref="Z26" si="31">Y27</f>
        <v>Elected</v>
      </c>
      <c r="AM26" s="238">
        <f t="shared" si="1"/>
        <v>0</v>
      </c>
      <c r="AO26" t="s">
        <v>2591</v>
      </c>
      <c r="AP26" s="242">
        <f t="shared" si="2"/>
        <v>0</v>
      </c>
      <c r="AQ26" s="238">
        <f t="shared" si="3"/>
        <v>0</v>
      </c>
      <c r="AR26" s="243">
        <f t="shared" si="0"/>
        <v>0</v>
      </c>
      <c r="AS26">
        <f t="shared" si="4"/>
        <v>0</v>
      </c>
      <c r="AT26" s="244">
        <f t="shared" si="5"/>
        <v>0</v>
      </c>
      <c r="AU26" s="245">
        <f t="shared" si="6"/>
        <v>0</v>
      </c>
      <c r="AV26" s="243">
        <f t="shared" si="7"/>
        <v>0</v>
      </c>
      <c r="AW26">
        <f t="shared" si="8"/>
        <v>0</v>
      </c>
      <c r="AX26" s="243">
        <f t="shared" si="9"/>
        <v>0</v>
      </c>
      <c r="AZ26">
        <f t="shared" si="10"/>
        <v>0</v>
      </c>
    </row>
    <row r="27" spans="1:52" x14ac:dyDescent="0.35">
      <c r="A27" s="291" t="s">
        <v>0</v>
      </c>
      <c r="B27" s="291" t="s">
        <v>0</v>
      </c>
      <c r="C27" s="293">
        <v>1579</v>
      </c>
      <c r="D27" s="2">
        <v>1579</v>
      </c>
      <c r="E27" s="2">
        <v>1411</v>
      </c>
      <c r="F27" s="2">
        <v>1411</v>
      </c>
      <c r="G27" s="2">
        <v>1411</v>
      </c>
      <c r="H27" s="2">
        <v>1411</v>
      </c>
      <c r="Y27" t="str">
        <f t="shared" ref="Y27" si="32">IF(EXACT(A26,UPPER(A26)),"Elected","Excluded")</f>
        <v>Elected</v>
      </c>
      <c r="AM27" s="238">
        <f t="shared" si="1"/>
        <v>0</v>
      </c>
      <c r="AN27" t="s">
        <v>2664</v>
      </c>
      <c r="AO27" t="s">
        <v>2586</v>
      </c>
      <c r="AP27" s="242">
        <f t="shared" si="2"/>
        <v>0</v>
      </c>
      <c r="AQ27" s="238">
        <f t="shared" si="3"/>
        <v>0</v>
      </c>
      <c r="AR27" s="243">
        <f t="shared" si="0"/>
        <v>0</v>
      </c>
      <c r="AS27">
        <f t="shared" si="4"/>
        <v>0</v>
      </c>
      <c r="AT27" s="244">
        <f t="shared" si="5"/>
        <v>0</v>
      </c>
      <c r="AU27" s="245">
        <f t="shared" si="6"/>
        <v>0</v>
      </c>
      <c r="AV27" s="243">
        <f t="shared" si="7"/>
        <v>0</v>
      </c>
      <c r="AW27">
        <f t="shared" si="8"/>
        <v>0</v>
      </c>
      <c r="AX27" s="243">
        <f t="shared" si="9"/>
        <v>0</v>
      </c>
      <c r="AZ27">
        <f t="shared" si="10"/>
        <v>0</v>
      </c>
    </row>
    <row r="28" spans="1:52" x14ac:dyDescent="0.35">
      <c r="A28" s="291" t="s">
        <v>47</v>
      </c>
      <c r="B28" s="291" t="s">
        <v>0</v>
      </c>
      <c r="C28" s="292">
        <v>0</v>
      </c>
      <c r="D28" s="1">
        <f>(D10+D12+D14+D16+D18+D20+D22+D24+D26)*(-1)</f>
        <v>0</v>
      </c>
      <c r="E28" s="1">
        <f t="shared" ref="E28:H28" si="33">(E10+E12+E14+E16+E18+E20+E22+E24+E26)*(-1)</f>
        <v>0</v>
      </c>
      <c r="F28" s="1">
        <f t="shared" si="33"/>
        <v>45</v>
      </c>
      <c r="G28" s="1">
        <f t="shared" si="33"/>
        <v>131</v>
      </c>
      <c r="H28" s="1">
        <f t="shared" si="33"/>
        <v>242</v>
      </c>
      <c r="AM28" s="238">
        <f t="shared" si="1"/>
        <v>0</v>
      </c>
      <c r="AN28" t="s">
        <v>2669</v>
      </c>
      <c r="AO28" t="s">
        <v>2587</v>
      </c>
      <c r="AP28" s="242">
        <f>AQ28+AU28</f>
        <v>0</v>
      </c>
      <c r="AQ28" s="238">
        <f t="shared" si="3"/>
        <v>0</v>
      </c>
      <c r="AR28" s="243">
        <f t="shared" si="0"/>
        <v>0</v>
      </c>
      <c r="AS28">
        <f t="shared" si="4"/>
        <v>0</v>
      </c>
      <c r="AT28" s="244">
        <f t="shared" si="5"/>
        <v>0</v>
      </c>
      <c r="AU28" s="245">
        <f t="shared" si="6"/>
        <v>0</v>
      </c>
      <c r="AV28" s="243">
        <f t="shared" si="7"/>
        <v>0</v>
      </c>
      <c r="AW28">
        <f t="shared" si="8"/>
        <v>0</v>
      </c>
      <c r="AX28" s="243">
        <f t="shared" si="9"/>
        <v>0</v>
      </c>
      <c r="AZ28">
        <f t="shared" si="10"/>
        <v>0</v>
      </c>
    </row>
    <row r="29" spans="1:52" x14ac:dyDescent="0.35">
      <c r="A29" s="291" t="s">
        <v>0</v>
      </c>
      <c r="B29" s="291" t="s">
        <v>0</v>
      </c>
      <c r="C29" s="293">
        <v>0</v>
      </c>
      <c r="D29" s="2">
        <v>0</v>
      </c>
      <c r="E29" s="2">
        <v>0</v>
      </c>
      <c r="F29" s="2">
        <v>45</v>
      </c>
      <c r="G29" s="2">
        <v>176</v>
      </c>
      <c r="H29" s="2">
        <v>418</v>
      </c>
      <c r="AM29" s="238">
        <f t="shared" si="1"/>
        <v>0</v>
      </c>
      <c r="AN29" t="s">
        <v>2931</v>
      </c>
      <c r="AO29" t="s">
        <v>2580</v>
      </c>
      <c r="AP29" s="242">
        <f t="shared" ref="AP29:AP34" si="34">AQ29+AU29</f>
        <v>0</v>
      </c>
      <c r="AQ29" s="238">
        <f t="shared" si="3"/>
        <v>0</v>
      </c>
      <c r="AR29" s="243">
        <f t="shared" si="0"/>
        <v>0</v>
      </c>
      <c r="AS29">
        <f t="shared" si="4"/>
        <v>0</v>
      </c>
      <c r="AT29" s="244">
        <f t="shared" si="5"/>
        <v>0</v>
      </c>
      <c r="AU29" s="245">
        <f t="shared" si="6"/>
        <v>0</v>
      </c>
      <c r="AV29" s="243">
        <f t="shared" si="7"/>
        <v>0</v>
      </c>
      <c r="AW29">
        <f t="shared" si="8"/>
        <v>0</v>
      </c>
      <c r="AX29" s="243">
        <f t="shared" si="9"/>
        <v>0</v>
      </c>
      <c r="AZ29">
        <f t="shared" si="10"/>
        <v>0</v>
      </c>
    </row>
    <row r="30" spans="1:52" x14ac:dyDescent="0.35">
      <c r="A30" t="s">
        <v>48</v>
      </c>
      <c r="B30" t="s">
        <v>0</v>
      </c>
      <c r="C30" s="2">
        <v>8463</v>
      </c>
      <c r="D30" s="2">
        <v>8463</v>
      </c>
      <c r="E30" s="2">
        <v>8463</v>
      </c>
      <c r="F30" s="2">
        <v>8463</v>
      </c>
      <c r="G30" s="2">
        <v>8463</v>
      </c>
      <c r="H30" s="2">
        <v>8463</v>
      </c>
      <c r="AM30" s="238">
        <f t="shared" si="1"/>
        <v>0</v>
      </c>
      <c r="AO30" t="s">
        <v>2592</v>
      </c>
      <c r="AP30" s="242">
        <f t="shared" si="34"/>
        <v>0</v>
      </c>
      <c r="AQ30" s="238">
        <f t="shared" si="3"/>
        <v>0</v>
      </c>
      <c r="AR30" s="243">
        <f t="shared" si="0"/>
        <v>0</v>
      </c>
      <c r="AS30">
        <f t="shared" si="4"/>
        <v>0</v>
      </c>
      <c r="AT30" s="244">
        <f t="shared" si="5"/>
        <v>0</v>
      </c>
      <c r="AU30" s="245">
        <f t="shared" si="6"/>
        <v>0</v>
      </c>
      <c r="AV30" s="243">
        <f t="shared" si="7"/>
        <v>0</v>
      </c>
      <c r="AW30">
        <f t="shared" si="8"/>
        <v>0</v>
      </c>
      <c r="AX30" s="243">
        <f t="shared" si="9"/>
        <v>0</v>
      </c>
      <c r="AZ30">
        <f t="shared" si="10"/>
        <v>0</v>
      </c>
    </row>
    <row r="31" spans="1:52" x14ac:dyDescent="0.35">
      <c r="AM31" s="238">
        <f t="shared" si="1"/>
        <v>0</v>
      </c>
      <c r="AN31" t="s">
        <v>2809</v>
      </c>
      <c r="AO31" t="s">
        <v>2597</v>
      </c>
      <c r="AP31" s="242">
        <f t="shared" si="34"/>
        <v>0</v>
      </c>
      <c r="AQ31" s="238">
        <f t="shared" si="3"/>
        <v>0</v>
      </c>
      <c r="AR31" s="243">
        <f t="shared" si="0"/>
        <v>0</v>
      </c>
      <c r="AS31">
        <f t="shared" si="4"/>
        <v>0</v>
      </c>
      <c r="AT31" s="244">
        <f t="shared" si="5"/>
        <v>0</v>
      </c>
      <c r="AU31" s="245">
        <f t="shared" si="6"/>
        <v>0</v>
      </c>
      <c r="AV31" s="243">
        <f t="shared" si="7"/>
        <v>0</v>
      </c>
      <c r="AW31">
        <f t="shared" si="8"/>
        <v>0</v>
      </c>
      <c r="AX31" s="243">
        <f t="shared" si="9"/>
        <v>0</v>
      </c>
      <c r="AZ31">
        <f t="shared" si="10"/>
        <v>0</v>
      </c>
    </row>
    <row r="32" spans="1:52" x14ac:dyDescent="0.35">
      <c r="AM32" s="238">
        <f t="shared" si="1"/>
        <v>0</v>
      </c>
      <c r="AN32" t="s">
        <v>2668</v>
      </c>
      <c r="AO32" t="s">
        <v>2588</v>
      </c>
      <c r="AP32" s="242">
        <f t="shared" si="34"/>
        <v>0</v>
      </c>
      <c r="AQ32" s="238">
        <f t="shared" si="3"/>
        <v>0</v>
      </c>
      <c r="AR32" s="243">
        <f t="shared" si="0"/>
        <v>0</v>
      </c>
      <c r="AS32">
        <f t="shared" si="4"/>
        <v>0</v>
      </c>
      <c r="AT32" s="244">
        <f t="shared" si="5"/>
        <v>0</v>
      </c>
      <c r="AU32" s="245">
        <f t="shared" si="6"/>
        <v>0</v>
      </c>
      <c r="AV32" s="243">
        <f t="shared" si="7"/>
        <v>0</v>
      </c>
      <c r="AW32">
        <f t="shared" si="8"/>
        <v>0</v>
      </c>
      <c r="AX32" s="243">
        <f t="shared" si="9"/>
        <v>0</v>
      </c>
      <c r="AZ32">
        <f t="shared" si="10"/>
        <v>0</v>
      </c>
    </row>
    <row r="33" spans="1:52" x14ac:dyDescent="0.35">
      <c r="AM33" s="238">
        <f t="shared" si="1"/>
        <v>0</v>
      </c>
      <c r="AN33" t="s">
        <v>2692</v>
      </c>
      <c r="AO33" t="s">
        <v>2589</v>
      </c>
      <c r="AP33" s="242">
        <f t="shared" si="34"/>
        <v>0</v>
      </c>
      <c r="AQ33" s="238">
        <f t="shared" si="3"/>
        <v>0</v>
      </c>
      <c r="AR33" s="243">
        <f t="shared" si="0"/>
        <v>0</v>
      </c>
      <c r="AS33">
        <f t="shared" si="4"/>
        <v>0</v>
      </c>
      <c r="AT33" s="244">
        <f t="shared" si="5"/>
        <v>0</v>
      </c>
      <c r="AU33" s="245">
        <f t="shared" si="6"/>
        <v>0</v>
      </c>
      <c r="AV33" s="243">
        <f t="shared" si="7"/>
        <v>0</v>
      </c>
      <c r="AW33">
        <f t="shared" si="8"/>
        <v>0</v>
      </c>
      <c r="AX33" s="243">
        <f t="shared" si="9"/>
        <v>0</v>
      </c>
      <c r="AZ33">
        <f t="shared" si="10"/>
        <v>0</v>
      </c>
    </row>
    <row r="34" spans="1:52" x14ac:dyDescent="0.35">
      <c r="A34" t="s">
        <v>0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AM34" s="238">
        <f t="shared" si="1"/>
        <v>2556</v>
      </c>
      <c r="AN34" t="s">
        <v>2672</v>
      </c>
      <c r="AO34" t="s">
        <v>2530</v>
      </c>
      <c r="AP34" s="242">
        <f t="shared" si="34"/>
        <v>7</v>
      </c>
      <c r="AQ34" s="238">
        <f t="shared" si="3"/>
        <v>0</v>
      </c>
      <c r="AR34" s="243">
        <f t="shared" si="0"/>
        <v>0</v>
      </c>
      <c r="AS34">
        <f t="shared" si="4"/>
        <v>0</v>
      </c>
      <c r="AT34" s="244">
        <f t="shared" si="5"/>
        <v>0</v>
      </c>
      <c r="AU34" s="245">
        <f t="shared" si="6"/>
        <v>7</v>
      </c>
      <c r="AV34" s="243">
        <f t="shared" si="7"/>
        <v>1</v>
      </c>
      <c r="AW34">
        <f t="shared" si="8"/>
        <v>1</v>
      </c>
      <c r="AX34" s="243">
        <f t="shared" si="9"/>
        <v>0.14285714285714285</v>
      </c>
      <c r="AZ34">
        <f t="shared" si="10"/>
        <v>1</v>
      </c>
    </row>
    <row r="35" spans="1:52" x14ac:dyDescent="0.35">
      <c r="A35" t="s">
        <v>0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AM35" s="238">
        <f>SUM(AM8:AM34)</f>
        <v>28253</v>
      </c>
      <c r="AN35" s="238"/>
      <c r="AP35" s="242">
        <f>SUM(AP8:AP34)</f>
        <v>36</v>
      </c>
      <c r="AQ35" s="238">
        <f>SUM(AQ8:AQ34)</f>
        <v>8</v>
      </c>
      <c r="AS35">
        <f>SUM(AS8:AS34)</f>
        <v>3</v>
      </c>
      <c r="AU35" s="245">
        <f>SUM(AU8:AU34)</f>
        <v>28</v>
      </c>
      <c r="AW35">
        <f>SUM(AW8:AW34)</f>
        <v>15</v>
      </c>
      <c r="AZ35">
        <f t="shared" si="10"/>
        <v>18</v>
      </c>
    </row>
    <row r="36" spans="1:52" ht="15" thickBot="1" x14ac:dyDescent="0.4">
      <c r="A36" t="s">
        <v>0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</row>
    <row r="37" spans="1:52" x14ac:dyDescent="0.35">
      <c r="A37" t="s">
        <v>0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AO37" s="246" t="s">
        <v>2673</v>
      </c>
      <c r="AP37" s="247"/>
      <c r="AQ37" s="248">
        <f>AQ35+AU35</f>
        <v>36</v>
      </c>
      <c r="AR37" s="247" t="s">
        <v>2674</v>
      </c>
      <c r="AS37" s="249"/>
      <c r="AT37" s="249"/>
      <c r="AU37" s="246" t="s">
        <v>2675</v>
      </c>
      <c r="AV37" s="247" t="s">
        <v>2676</v>
      </c>
      <c r="AW37" s="250">
        <f>AW35</f>
        <v>15</v>
      </c>
    </row>
    <row r="38" spans="1:52" ht="15" thickBot="1" x14ac:dyDescent="0.4">
      <c r="A38" t="s">
        <v>0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AO38" s="251" t="s">
        <v>2677</v>
      </c>
      <c r="AP38" s="252" t="e">
        <f>LEFT(MID(#REF!,FIND("(",#REF!)+1,LEN(#REF!)),FIND(")",MID(#REF!,FIND("(",#REF!)+1,LEN(#REF!)))-1)</f>
        <v>#REF!</v>
      </c>
      <c r="AQ38" s="252">
        <f>BW8</f>
        <v>0</v>
      </c>
      <c r="AR38" s="252" t="s">
        <v>2678</v>
      </c>
      <c r="AS38" s="253"/>
      <c r="AT38" s="253"/>
      <c r="AU38" s="254"/>
      <c r="AV38" s="241" t="s">
        <v>2679</v>
      </c>
      <c r="AW38" s="255">
        <f>AS35</f>
        <v>3</v>
      </c>
    </row>
    <row r="39" spans="1:52" ht="15" thickBot="1" x14ac:dyDescent="0.4">
      <c r="A39" t="s">
        <v>0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AU39" s="251"/>
      <c r="AV39" s="252" t="s">
        <v>2680</v>
      </c>
      <c r="AW39" s="256">
        <f>SUM(AW37:AW38)</f>
        <v>18</v>
      </c>
    </row>
    <row r="40" spans="1:52" x14ac:dyDescent="0.35">
      <c r="A40" t="s">
        <v>0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</row>
    <row r="41" spans="1:52" x14ac:dyDescent="0.35">
      <c r="A41" s="291" t="s">
        <v>95</v>
      </c>
      <c r="B41" s="291" t="s">
        <v>2</v>
      </c>
      <c r="C41" s="291" t="s">
        <v>3</v>
      </c>
      <c r="D41" t="s">
        <v>4</v>
      </c>
      <c r="E41" t="s">
        <v>5</v>
      </c>
      <c r="F41" t="s">
        <v>6</v>
      </c>
      <c r="G41" t="s">
        <v>7</v>
      </c>
      <c r="H41" t="s">
        <v>8</v>
      </c>
      <c r="I41" t="s">
        <v>9</v>
      </c>
      <c r="J41" t="s">
        <v>10</v>
      </c>
    </row>
    <row r="42" spans="1:52" x14ac:dyDescent="0.35">
      <c r="A42" s="291" t="s">
        <v>0</v>
      </c>
      <c r="B42" s="291" t="s">
        <v>0</v>
      </c>
      <c r="C42" s="291" t="s">
        <v>17</v>
      </c>
      <c r="D42" t="s">
        <v>1817</v>
      </c>
      <c r="E42" t="s">
        <v>484</v>
      </c>
      <c r="F42" t="s">
        <v>1077</v>
      </c>
      <c r="G42" t="s">
        <v>1818</v>
      </c>
      <c r="H42" t="s">
        <v>1819</v>
      </c>
      <c r="I42" t="s">
        <v>1820</v>
      </c>
      <c r="J42" t="s">
        <v>1821</v>
      </c>
      <c r="AB42" t="s">
        <v>2526</v>
      </c>
      <c r="AC42" t="s">
        <v>2525</v>
      </c>
      <c r="AD42" t="s">
        <v>2524</v>
      </c>
      <c r="AE42" t="s">
        <v>2523</v>
      </c>
      <c r="AF42" t="s">
        <v>759</v>
      </c>
      <c r="AG42" t="s">
        <v>2522</v>
      </c>
      <c r="AH42" t="s">
        <v>2521</v>
      </c>
      <c r="AI42" t="s">
        <v>2520</v>
      </c>
      <c r="AJ42" t="s">
        <v>2519</v>
      </c>
      <c r="AK42" t="s">
        <v>2518</v>
      </c>
    </row>
    <row r="43" spans="1:52" x14ac:dyDescent="0.35">
      <c r="A43" s="291" t="s">
        <v>1822</v>
      </c>
      <c r="B43" s="291" t="s">
        <v>33</v>
      </c>
      <c r="C43" s="293">
        <v>1396</v>
      </c>
      <c r="D43" s="1">
        <v>4</v>
      </c>
      <c r="E43" s="1">
        <v>21</v>
      </c>
      <c r="F43" s="1">
        <v>105</v>
      </c>
      <c r="G43" s="1">
        <v>-103</v>
      </c>
      <c r="H43" s="1">
        <v>0</v>
      </c>
      <c r="I43" s="1">
        <v>0</v>
      </c>
      <c r="J43" s="1">
        <v>0</v>
      </c>
      <c r="X43" t="str">
        <f>LEFT(MID(A43,FIND("(",A43)+1,LEN(A43)),FIND(")",MID(A43,FIND("(",A43)+1,LEN(A43)))-1)</f>
        <v>FG</v>
      </c>
      <c r="Z43" t="str">
        <f>Y44</f>
        <v>Elected</v>
      </c>
      <c r="AB43">
        <v>6</v>
      </c>
      <c r="AC43" s="238">
        <v>18436</v>
      </c>
      <c r="AD43" s="238">
        <f>AH43+AF43</f>
        <v>10071</v>
      </c>
      <c r="AE43" s="227">
        <f>SUM(AD43/AC43*100)</f>
        <v>54.626817096984162</v>
      </c>
      <c r="AF43">
        <v>111</v>
      </c>
      <c r="AG43" s="227">
        <f>SUM(AF43/AC43*100)</f>
        <v>0.6020828813191581</v>
      </c>
      <c r="AH43" s="238">
        <v>9960</v>
      </c>
      <c r="AI43">
        <v>11</v>
      </c>
      <c r="AJ43">
        <v>2</v>
      </c>
      <c r="AK43" s="227">
        <f>SUM(AJ43/AI43*100)</f>
        <v>18.181818181818183</v>
      </c>
    </row>
    <row r="44" spans="1:52" x14ac:dyDescent="0.35">
      <c r="A44" s="291" t="s">
        <v>0</v>
      </c>
      <c r="B44" s="291" t="s">
        <v>0</v>
      </c>
      <c r="C44" s="293">
        <v>1396</v>
      </c>
      <c r="D44" s="2">
        <v>1400</v>
      </c>
      <c r="E44" s="2">
        <v>1421</v>
      </c>
      <c r="F44" s="2">
        <v>1526</v>
      </c>
      <c r="G44" s="2">
        <v>1423</v>
      </c>
      <c r="H44" s="2">
        <v>1423</v>
      </c>
      <c r="I44" s="2">
        <v>1423</v>
      </c>
      <c r="J44" s="2">
        <v>1423</v>
      </c>
      <c r="Y44" t="str">
        <f>IF(EXACT(A43,UPPER(A43)),"Elected","Excluded")</f>
        <v>Elected</v>
      </c>
    </row>
    <row r="45" spans="1:52" x14ac:dyDescent="0.35">
      <c r="A45" s="291" t="s">
        <v>1823</v>
      </c>
      <c r="B45" s="291" t="s">
        <v>33</v>
      </c>
      <c r="C45" s="293">
        <v>1362</v>
      </c>
      <c r="D45" s="1">
        <v>6</v>
      </c>
      <c r="E45" s="1">
        <v>26</v>
      </c>
      <c r="F45" s="1">
        <v>62</v>
      </c>
      <c r="G45" s="1">
        <v>0</v>
      </c>
      <c r="H45" s="1">
        <v>0</v>
      </c>
      <c r="I45" s="1">
        <v>0</v>
      </c>
      <c r="J45" s="1">
        <v>0</v>
      </c>
      <c r="X45" t="str">
        <f t="shared" ref="X45" si="35">LEFT(MID(A45,FIND("(",A45)+1,LEN(A45)),FIND(")",MID(A45,FIND("(",A45)+1,LEN(A45)))-1)</f>
        <v>SF</v>
      </c>
      <c r="Z45" t="str">
        <f>Y46</f>
        <v>Elected</v>
      </c>
      <c r="AC45" t="s">
        <v>3692</v>
      </c>
      <c r="AD45" t="s">
        <v>3693</v>
      </c>
    </row>
    <row r="46" spans="1:52" x14ac:dyDescent="0.35">
      <c r="A46" s="291" t="s">
        <v>0</v>
      </c>
      <c r="B46" s="291" t="s">
        <v>0</v>
      </c>
      <c r="C46" s="293">
        <v>1362</v>
      </c>
      <c r="D46" s="2">
        <v>1368</v>
      </c>
      <c r="E46" s="2">
        <v>1394</v>
      </c>
      <c r="F46" s="2">
        <v>1456</v>
      </c>
      <c r="G46" s="2">
        <v>1456</v>
      </c>
      <c r="H46" s="2">
        <v>1456</v>
      </c>
      <c r="I46" s="2">
        <v>1456</v>
      </c>
      <c r="J46" s="2">
        <v>1456</v>
      </c>
      <c r="Y46" t="str">
        <f t="shared" ref="Y46" si="36">IF(EXACT(A45,UPPER(A45)),"Elected","Excluded")</f>
        <v>Elected</v>
      </c>
      <c r="AC46">
        <v>5</v>
      </c>
      <c r="AD46">
        <v>5</v>
      </c>
    </row>
    <row r="47" spans="1:52" x14ac:dyDescent="0.35">
      <c r="A47" s="291" t="s">
        <v>1824</v>
      </c>
      <c r="B47" s="291" t="s">
        <v>33</v>
      </c>
      <c r="C47" s="293">
        <v>973</v>
      </c>
      <c r="D47" s="1">
        <v>12</v>
      </c>
      <c r="E47" s="1">
        <v>11</v>
      </c>
      <c r="F47" s="1">
        <v>65</v>
      </c>
      <c r="G47" s="1">
        <v>17</v>
      </c>
      <c r="H47" s="1">
        <v>59</v>
      </c>
      <c r="I47" s="1">
        <v>85</v>
      </c>
      <c r="J47" s="1">
        <v>29</v>
      </c>
      <c r="X47" t="str">
        <f t="shared" ref="X47" si="37">LEFT(MID(A47,FIND("(",A47)+1,LEN(A47)),FIND(")",MID(A47,FIND("(",A47)+1,LEN(A47)))-1)</f>
        <v>FG</v>
      </c>
      <c r="Z47" t="str">
        <f t="shared" ref="Z47" si="38">Y48</f>
        <v>Elected</v>
      </c>
    </row>
    <row r="48" spans="1:52" x14ac:dyDescent="0.35">
      <c r="A48" s="291" t="s">
        <v>0</v>
      </c>
      <c r="B48" s="291" t="s">
        <v>0</v>
      </c>
      <c r="C48" s="293">
        <v>973</v>
      </c>
      <c r="D48" s="2">
        <v>985</v>
      </c>
      <c r="E48" s="2">
        <v>996</v>
      </c>
      <c r="F48" s="2">
        <v>1061</v>
      </c>
      <c r="G48" s="2">
        <v>1078</v>
      </c>
      <c r="H48" s="2">
        <v>1137</v>
      </c>
      <c r="I48" s="2">
        <v>1222</v>
      </c>
      <c r="J48" s="2">
        <v>1251</v>
      </c>
      <c r="Y48" t="str">
        <f t="shared" ref="Y48" si="39">IF(EXACT(A47,UPPER(A47)),"Elected","Excluded")</f>
        <v>Elected</v>
      </c>
    </row>
    <row r="49" spans="1:26" x14ac:dyDescent="0.35">
      <c r="A49" s="291" t="s">
        <v>3345</v>
      </c>
      <c r="B49" s="291" t="s">
        <v>33</v>
      </c>
      <c r="C49" s="293">
        <v>444</v>
      </c>
      <c r="D49" s="1">
        <v>2</v>
      </c>
      <c r="E49" s="1">
        <v>24</v>
      </c>
      <c r="F49" s="1">
        <v>-470</v>
      </c>
      <c r="G49" s="1">
        <v>0</v>
      </c>
      <c r="H49" s="1">
        <v>0</v>
      </c>
      <c r="I49" s="1">
        <v>0</v>
      </c>
      <c r="J49" s="1">
        <v>0</v>
      </c>
      <c r="X49" t="str">
        <f t="shared" ref="X49" si="40">LEFT(MID(A49,FIND("(",A49)+1,LEN(A49)),FIND(")",MID(A49,FIND("(",A49)+1,LEN(A49)))-1)</f>
        <v>GRN</v>
      </c>
      <c r="Z49" t="str">
        <f t="shared" ref="Z49" si="41">Y50</f>
        <v>Excluded</v>
      </c>
    </row>
    <row r="50" spans="1:26" x14ac:dyDescent="0.35">
      <c r="A50" s="291" t="s">
        <v>0</v>
      </c>
      <c r="B50" s="291" t="s">
        <v>0</v>
      </c>
      <c r="C50" s="293">
        <v>444</v>
      </c>
      <c r="D50" s="2">
        <v>446</v>
      </c>
      <c r="E50" s="2">
        <v>470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Y50" t="str">
        <f t="shared" ref="Y50" si="42">IF(EXACT(A49,UPPER(A49)),"Elected","Excluded")</f>
        <v>Excluded</v>
      </c>
    </row>
    <row r="51" spans="1:26" x14ac:dyDescent="0.35">
      <c r="A51" s="291" t="s">
        <v>3344</v>
      </c>
      <c r="B51" s="291" t="s">
        <v>33</v>
      </c>
      <c r="C51" s="293">
        <v>308</v>
      </c>
      <c r="D51" s="1">
        <v>1</v>
      </c>
      <c r="E51" s="1">
        <v>-309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X51" t="str">
        <f t="shared" ref="X51" si="43">LEFT(MID(A51,FIND("(",A51)+1,LEN(A51)),FIND(")",MID(A51,FIND("(",A51)+1,LEN(A51)))-1)</f>
        <v>ANT</v>
      </c>
      <c r="Z51" t="str">
        <f>Y52</f>
        <v>Excluded</v>
      </c>
    </row>
    <row r="52" spans="1:26" x14ac:dyDescent="0.35">
      <c r="A52" s="291" t="s">
        <v>0</v>
      </c>
      <c r="B52" s="291" t="s">
        <v>0</v>
      </c>
      <c r="C52" s="293">
        <v>308</v>
      </c>
      <c r="D52" s="2">
        <v>309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Y52" t="str">
        <f t="shared" ref="Y52" si="44">IF(EXACT(A51,UPPER(A51)),"Elected","Excluded")</f>
        <v>Excluded</v>
      </c>
    </row>
    <row r="53" spans="1:26" x14ac:dyDescent="0.35">
      <c r="A53" s="291" t="s">
        <v>1825</v>
      </c>
      <c r="B53" s="291" t="s">
        <v>33</v>
      </c>
      <c r="C53" s="293">
        <v>922</v>
      </c>
      <c r="D53" s="1">
        <v>0</v>
      </c>
      <c r="E53" s="1">
        <v>27</v>
      </c>
      <c r="F53" s="1">
        <v>38</v>
      </c>
      <c r="G53" s="1">
        <v>11</v>
      </c>
      <c r="H53" s="1">
        <v>44</v>
      </c>
      <c r="I53" s="1">
        <v>156</v>
      </c>
      <c r="J53" s="1">
        <v>218</v>
      </c>
      <c r="X53" t="str">
        <f t="shared" ref="X53" si="45">LEFT(MID(A53,FIND("(",A53)+1,LEN(A53)),FIND(")",MID(A53,FIND("(",A53)+1,LEN(A53)))-1)</f>
        <v>SF</v>
      </c>
      <c r="Z53" t="str">
        <f t="shared" ref="Z53" si="46">Y54</f>
        <v>Elected</v>
      </c>
    </row>
    <row r="54" spans="1:26" x14ac:dyDescent="0.35">
      <c r="A54" s="291" t="s">
        <v>0</v>
      </c>
      <c r="B54" s="291" t="s">
        <v>0</v>
      </c>
      <c r="C54" s="293">
        <v>922</v>
      </c>
      <c r="D54" s="2">
        <v>922</v>
      </c>
      <c r="E54" s="2">
        <v>949</v>
      </c>
      <c r="F54" s="2">
        <v>987</v>
      </c>
      <c r="G54" s="2">
        <v>998</v>
      </c>
      <c r="H54" s="2">
        <v>1042</v>
      </c>
      <c r="I54" s="2">
        <v>1198</v>
      </c>
      <c r="J54" s="2">
        <v>1416</v>
      </c>
      <c r="Y54" t="str">
        <f t="shared" ref="Y54" si="47">IF(EXACT(A53,UPPER(A53)),"Elected","Excluded")</f>
        <v>Elected</v>
      </c>
    </row>
    <row r="55" spans="1:26" x14ac:dyDescent="0.35">
      <c r="A55" s="291" t="s">
        <v>3337</v>
      </c>
      <c r="B55" s="291" t="s">
        <v>33</v>
      </c>
      <c r="C55" s="293">
        <v>538</v>
      </c>
      <c r="D55" s="1">
        <v>1</v>
      </c>
      <c r="E55" s="1">
        <v>94</v>
      </c>
      <c r="F55" s="1">
        <v>30</v>
      </c>
      <c r="G55" s="1">
        <v>0</v>
      </c>
      <c r="H55" s="1">
        <v>-663</v>
      </c>
      <c r="I55" s="1">
        <v>0</v>
      </c>
      <c r="J55" s="1">
        <v>0</v>
      </c>
      <c r="X55" t="str">
        <f t="shared" ref="X55" si="48">LEFT(MID(A55,FIND("(",A55)+1,LEN(A55)),FIND(")",MID(A55,FIND("(",A55)+1,LEN(A55)))-1)</f>
        <v>NON-P</v>
      </c>
      <c r="Z55" t="str">
        <f t="shared" ref="Z55" si="49">Y56</f>
        <v>Excluded</v>
      </c>
    </row>
    <row r="56" spans="1:26" x14ac:dyDescent="0.35">
      <c r="A56" s="291" t="s">
        <v>0</v>
      </c>
      <c r="B56" s="291" t="s">
        <v>0</v>
      </c>
      <c r="C56" s="293">
        <v>538</v>
      </c>
      <c r="D56" s="2">
        <v>539</v>
      </c>
      <c r="E56" s="2">
        <v>633</v>
      </c>
      <c r="F56" s="2">
        <v>663</v>
      </c>
      <c r="G56" s="2">
        <v>663</v>
      </c>
      <c r="H56" s="2">
        <v>0</v>
      </c>
      <c r="I56" s="2">
        <v>0</v>
      </c>
      <c r="J56" s="2">
        <v>0</v>
      </c>
      <c r="Y56" t="str">
        <f t="shared" ref="Y56" si="50">IF(EXACT(A55,UPPER(A55)),"Elected","Excluded")</f>
        <v>Excluded</v>
      </c>
    </row>
    <row r="57" spans="1:26" x14ac:dyDescent="0.35">
      <c r="A57" s="291" t="s">
        <v>1826</v>
      </c>
      <c r="B57" s="291" t="s">
        <v>33</v>
      </c>
      <c r="C57" s="293">
        <v>1195</v>
      </c>
      <c r="D57" s="1">
        <v>6</v>
      </c>
      <c r="E57" s="1">
        <v>14</v>
      </c>
      <c r="F57" s="1">
        <v>12</v>
      </c>
      <c r="G57" s="1">
        <v>3</v>
      </c>
      <c r="H57" s="1">
        <v>76</v>
      </c>
      <c r="I57" s="1">
        <v>381</v>
      </c>
      <c r="J57" s="1">
        <v>-264</v>
      </c>
      <c r="X57" t="str">
        <f t="shared" ref="X57" si="51">LEFT(MID(A57,FIND("(",A57)+1,LEN(A57)),FIND(")",MID(A57,FIND("(",A57)+1,LEN(A57)))-1)</f>
        <v>SF</v>
      </c>
      <c r="Z57" t="str">
        <f t="shared" ref="Z57" si="52">Y58</f>
        <v>Elected</v>
      </c>
    </row>
    <row r="58" spans="1:26" x14ac:dyDescent="0.35">
      <c r="A58" s="291" t="s">
        <v>0</v>
      </c>
      <c r="B58" s="291" t="s">
        <v>0</v>
      </c>
      <c r="C58" s="293">
        <v>1195</v>
      </c>
      <c r="D58" s="2">
        <v>1201</v>
      </c>
      <c r="E58" s="2">
        <v>1215</v>
      </c>
      <c r="F58" s="2">
        <v>1227</v>
      </c>
      <c r="G58" s="2">
        <v>1230</v>
      </c>
      <c r="H58" s="2">
        <v>1306</v>
      </c>
      <c r="I58" s="2">
        <v>1687</v>
      </c>
      <c r="J58" s="2">
        <v>1423</v>
      </c>
      <c r="Y58" t="str">
        <f t="shared" ref="Y58" si="53">IF(EXACT(A57,UPPER(A57)),"Elected","Excluded")</f>
        <v>Elected</v>
      </c>
    </row>
    <row r="59" spans="1:26" x14ac:dyDescent="0.35">
      <c r="A59" s="291" t="s">
        <v>1827</v>
      </c>
      <c r="B59" s="291" t="s">
        <v>31</v>
      </c>
      <c r="C59" s="293">
        <v>697</v>
      </c>
      <c r="D59" s="1">
        <v>3</v>
      </c>
      <c r="E59" s="1">
        <v>8</v>
      </c>
      <c r="F59" s="1">
        <v>30</v>
      </c>
      <c r="G59" s="1">
        <v>2</v>
      </c>
      <c r="H59" s="1">
        <v>57</v>
      </c>
      <c r="I59" s="1">
        <v>-797</v>
      </c>
      <c r="J59" s="1">
        <v>0</v>
      </c>
      <c r="X59" t="str">
        <f t="shared" ref="X59" si="54">LEFT(MID(A59,FIND("(",A59)+1,LEN(A59)),FIND(")",MID(A59,FIND("(",A59)+1,LEN(A59)))-1)</f>
        <v>SF</v>
      </c>
      <c r="Z59" t="str">
        <f t="shared" ref="Z59" si="55">Y60</f>
        <v>Excluded</v>
      </c>
    </row>
    <row r="60" spans="1:26" x14ac:dyDescent="0.35">
      <c r="A60" s="291" t="s">
        <v>0</v>
      </c>
      <c r="B60" s="291" t="s">
        <v>0</v>
      </c>
      <c r="C60" s="293">
        <v>697</v>
      </c>
      <c r="D60" s="2">
        <v>700</v>
      </c>
      <c r="E60" s="2">
        <v>708</v>
      </c>
      <c r="F60" s="2">
        <v>738</v>
      </c>
      <c r="G60" s="2">
        <v>740</v>
      </c>
      <c r="H60" s="2">
        <v>797</v>
      </c>
      <c r="I60" s="2">
        <v>0</v>
      </c>
      <c r="J60" s="2">
        <v>0</v>
      </c>
      <c r="Y60" t="str">
        <f t="shared" ref="Y60" si="56">IF(EXACT(A59,UPPER(A59)),"Elected","Excluded")</f>
        <v>Excluded</v>
      </c>
    </row>
    <row r="61" spans="1:26" x14ac:dyDescent="0.35">
      <c r="A61" s="291" t="s">
        <v>1828</v>
      </c>
      <c r="B61" s="291" t="s">
        <v>31</v>
      </c>
      <c r="C61" s="293">
        <v>647</v>
      </c>
      <c r="D61" s="1">
        <v>20</v>
      </c>
      <c r="E61" s="1">
        <v>23</v>
      </c>
      <c r="F61" s="1">
        <v>96</v>
      </c>
      <c r="G61" s="1">
        <v>42</v>
      </c>
      <c r="H61" s="1">
        <v>48</v>
      </c>
      <c r="I61" s="1">
        <v>55</v>
      </c>
      <c r="J61" s="1">
        <v>17</v>
      </c>
      <c r="X61" t="str">
        <f t="shared" ref="X61" si="57">LEFT(MID(A61,FIND("(",A61)+1,LEN(A61)),FIND(")",MID(A61,FIND("(",A61)+1,LEN(A61)))-1)</f>
        <v>FF</v>
      </c>
      <c r="Z61" t="str">
        <f t="shared" ref="Z61" si="58">Y62</f>
        <v>Excluded</v>
      </c>
    </row>
    <row r="62" spans="1:26" x14ac:dyDescent="0.35">
      <c r="A62" s="291" t="s">
        <v>0</v>
      </c>
      <c r="B62" s="291" t="s">
        <v>0</v>
      </c>
      <c r="C62" s="293">
        <v>647</v>
      </c>
      <c r="D62" s="2">
        <v>667</v>
      </c>
      <c r="E62" s="2">
        <v>690</v>
      </c>
      <c r="F62" s="2">
        <v>786</v>
      </c>
      <c r="G62" s="2">
        <v>828</v>
      </c>
      <c r="H62" s="2">
        <v>876</v>
      </c>
      <c r="I62" s="2">
        <v>931</v>
      </c>
      <c r="J62" s="2">
        <v>948</v>
      </c>
      <c r="Y62" t="str">
        <f t="shared" ref="Y62" si="59">IF(EXACT(A61,UPPER(A61)),"Elected","Excluded")</f>
        <v>Excluded</v>
      </c>
    </row>
    <row r="63" spans="1:26" x14ac:dyDescent="0.35">
      <c r="A63" s="291" t="s">
        <v>1829</v>
      </c>
      <c r="B63" s="291" t="s">
        <v>33</v>
      </c>
      <c r="C63" s="293">
        <v>1478</v>
      </c>
      <c r="D63" s="1">
        <v>-55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X63" t="str">
        <f t="shared" ref="X63" si="60">LEFT(MID(A63,FIND("(",A63)+1,LEN(A63)),FIND(")",MID(A63,FIND("(",A63)+1,LEN(A63)))-1)</f>
        <v>FF</v>
      </c>
      <c r="Z63" t="str">
        <f t="shared" ref="Z63" si="61">Y64</f>
        <v>Elected</v>
      </c>
    </row>
    <row r="64" spans="1:26" x14ac:dyDescent="0.35">
      <c r="A64" s="291" t="s">
        <v>0</v>
      </c>
      <c r="B64" s="291" t="s">
        <v>0</v>
      </c>
      <c r="C64" s="293">
        <v>1478</v>
      </c>
      <c r="D64" s="2">
        <v>1423</v>
      </c>
      <c r="E64" s="2">
        <v>1423</v>
      </c>
      <c r="F64" s="2">
        <v>1423</v>
      </c>
      <c r="G64" s="2">
        <v>1423</v>
      </c>
      <c r="H64" s="2">
        <v>1423</v>
      </c>
      <c r="I64" s="2">
        <v>1423</v>
      </c>
      <c r="J64" s="2">
        <v>1423</v>
      </c>
      <c r="Y64" t="str">
        <f t="shared" ref="Y64" si="62">IF(EXACT(A63,UPPER(A63)),"Elected","Excluded")</f>
        <v>Elected</v>
      </c>
    </row>
    <row r="65" spans="1:37" x14ac:dyDescent="0.35">
      <c r="A65" s="291" t="s">
        <v>47</v>
      </c>
      <c r="B65" s="291" t="s">
        <v>0</v>
      </c>
      <c r="C65" s="292">
        <v>0</v>
      </c>
      <c r="D65" s="1">
        <f>(D43+D45+D47+D49+D51+D53+D55+D57+D59+D61+D63)*(-1)</f>
        <v>0</v>
      </c>
      <c r="E65" s="1">
        <f t="shared" ref="E65:J65" si="63">(E43+E45+E47+E49+E51+E53+E55+E57+E59+E61+E63)*(-1)</f>
        <v>61</v>
      </c>
      <c r="F65" s="1">
        <f t="shared" si="63"/>
        <v>32</v>
      </c>
      <c r="G65" s="1">
        <f t="shared" si="63"/>
        <v>28</v>
      </c>
      <c r="H65" s="1">
        <f t="shared" si="63"/>
        <v>379</v>
      </c>
      <c r="I65" s="1">
        <f t="shared" si="63"/>
        <v>120</v>
      </c>
      <c r="J65" s="1">
        <f t="shared" si="63"/>
        <v>0</v>
      </c>
    </row>
    <row r="66" spans="1:37" x14ac:dyDescent="0.35">
      <c r="A66" s="291" t="s">
        <v>0</v>
      </c>
      <c r="B66" s="291" t="s">
        <v>0</v>
      </c>
      <c r="C66" s="293">
        <v>0</v>
      </c>
      <c r="D66" s="2">
        <v>0</v>
      </c>
      <c r="E66" s="2">
        <v>61</v>
      </c>
      <c r="F66" s="2">
        <v>93</v>
      </c>
      <c r="G66" s="2">
        <v>121</v>
      </c>
      <c r="H66" s="2">
        <v>500</v>
      </c>
      <c r="I66" s="2">
        <v>620</v>
      </c>
      <c r="J66" s="2">
        <v>620</v>
      </c>
    </row>
    <row r="67" spans="1:37" x14ac:dyDescent="0.35">
      <c r="A67" t="s">
        <v>48</v>
      </c>
      <c r="B67" t="s">
        <v>0</v>
      </c>
      <c r="C67" s="2">
        <v>9960</v>
      </c>
      <c r="D67" s="2">
        <v>9960</v>
      </c>
      <c r="E67" s="2">
        <v>9960</v>
      </c>
      <c r="F67" s="2">
        <v>9960</v>
      </c>
      <c r="G67" s="2">
        <v>9960</v>
      </c>
      <c r="H67" s="2">
        <v>9960</v>
      </c>
      <c r="I67" s="2">
        <v>9960</v>
      </c>
      <c r="J67" s="2">
        <v>9960</v>
      </c>
    </row>
    <row r="71" spans="1:37" x14ac:dyDescent="0.3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</row>
    <row r="72" spans="1:37" x14ac:dyDescent="0.3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</row>
    <row r="73" spans="1:37" x14ac:dyDescent="0.3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</row>
    <row r="74" spans="1:37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</row>
    <row r="75" spans="1:37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</row>
    <row r="76" spans="1:37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</row>
    <row r="77" spans="1:37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</row>
    <row r="78" spans="1:37" x14ac:dyDescent="0.35">
      <c r="A78" s="291" t="s">
        <v>243</v>
      </c>
      <c r="B78" s="291" t="s">
        <v>2</v>
      </c>
      <c r="C78" s="291" t="s">
        <v>3</v>
      </c>
      <c r="D78" t="s">
        <v>4</v>
      </c>
      <c r="E78" t="s">
        <v>5</v>
      </c>
      <c r="F78" t="s">
        <v>6</v>
      </c>
      <c r="G78" t="s">
        <v>7</v>
      </c>
      <c r="H78" t="s">
        <v>8</v>
      </c>
      <c r="I78" t="s">
        <v>9</v>
      </c>
    </row>
    <row r="79" spans="1:37" x14ac:dyDescent="0.35">
      <c r="A79" s="291" t="s">
        <v>0</v>
      </c>
      <c r="B79" s="291" t="s">
        <v>0</v>
      </c>
      <c r="C79" s="291" t="s">
        <v>17</v>
      </c>
      <c r="D79" t="s">
        <v>1830</v>
      </c>
      <c r="E79" t="s">
        <v>1831</v>
      </c>
      <c r="F79" t="s">
        <v>1832</v>
      </c>
      <c r="G79" t="s">
        <v>1833</v>
      </c>
      <c r="H79" t="s">
        <v>1834</v>
      </c>
      <c r="I79" t="s">
        <v>1835</v>
      </c>
      <c r="AB79" t="s">
        <v>2526</v>
      </c>
      <c r="AC79" t="s">
        <v>2525</v>
      </c>
      <c r="AD79" t="s">
        <v>2524</v>
      </c>
      <c r="AE79" t="s">
        <v>2523</v>
      </c>
      <c r="AF79" t="s">
        <v>759</v>
      </c>
      <c r="AG79" t="s">
        <v>2522</v>
      </c>
      <c r="AH79" t="s">
        <v>2521</v>
      </c>
      <c r="AI79" t="s">
        <v>2520</v>
      </c>
      <c r="AJ79" t="s">
        <v>2519</v>
      </c>
      <c r="AK79" t="s">
        <v>2518</v>
      </c>
    </row>
    <row r="80" spans="1:37" x14ac:dyDescent="0.35">
      <c r="A80" s="291" t="s">
        <v>1836</v>
      </c>
      <c r="B80" s="291" t="s">
        <v>33</v>
      </c>
      <c r="C80" s="293">
        <v>1123</v>
      </c>
      <c r="D80" s="1">
        <v>12</v>
      </c>
      <c r="E80" s="1">
        <v>21</v>
      </c>
      <c r="F80" s="1">
        <v>159</v>
      </c>
      <c r="G80" s="1">
        <v>-86</v>
      </c>
      <c r="H80" s="1">
        <v>0</v>
      </c>
      <c r="I80" s="1">
        <v>0</v>
      </c>
      <c r="X80" t="str">
        <f>LEFT(MID(A80,FIND("(",A80)+1,LEN(A80)),FIND(")",MID(A80,FIND("(",A80)+1,LEN(A80)))-1)</f>
        <v>FF</v>
      </c>
      <c r="Z80" t="str">
        <f>Y81</f>
        <v>Elected</v>
      </c>
      <c r="AB80">
        <v>7</v>
      </c>
      <c r="AC80" s="238">
        <v>19207</v>
      </c>
      <c r="AD80" s="238">
        <f>AH80+AF80</f>
        <v>9973</v>
      </c>
      <c r="AE80" s="227">
        <f>SUM(AD80/AC80*100)</f>
        <v>51.923777789347639</v>
      </c>
      <c r="AF80">
        <v>143</v>
      </c>
      <c r="AG80" s="227">
        <f>SUM(AF80/AC80*100)</f>
        <v>0.74452022700057263</v>
      </c>
      <c r="AH80" s="238">
        <v>9830</v>
      </c>
      <c r="AI80">
        <v>16</v>
      </c>
      <c r="AJ80">
        <v>3</v>
      </c>
      <c r="AK80" s="227">
        <f>SUM(AJ80/AI80*100)</f>
        <v>18.75</v>
      </c>
    </row>
    <row r="81" spans="1:30" x14ac:dyDescent="0.35">
      <c r="A81" s="291" t="s">
        <v>0</v>
      </c>
      <c r="B81" s="291" t="s">
        <v>0</v>
      </c>
      <c r="C81" s="293">
        <v>1123</v>
      </c>
      <c r="D81" s="2">
        <v>1135</v>
      </c>
      <c r="E81" s="2">
        <v>1156</v>
      </c>
      <c r="F81" s="2">
        <v>1315</v>
      </c>
      <c r="G81" s="2">
        <v>1229</v>
      </c>
      <c r="H81" s="2">
        <v>1229</v>
      </c>
      <c r="I81" s="2">
        <v>1229</v>
      </c>
      <c r="Y81" t="str">
        <f>IF(EXACT(A80,UPPER(A80)),"Elected","Excluded")</f>
        <v>Elected</v>
      </c>
    </row>
    <row r="82" spans="1:30" x14ac:dyDescent="0.35">
      <c r="A82" s="291" t="s">
        <v>1837</v>
      </c>
      <c r="B82" s="291" t="s">
        <v>31</v>
      </c>
      <c r="C82" s="293">
        <v>1232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X82" t="str">
        <f t="shared" ref="X82" si="64">LEFT(MID(A82,FIND("(",A82)+1,LEN(A82)),FIND(")",MID(A82,FIND("(",A82)+1,LEN(A82)))-1)</f>
        <v>SF</v>
      </c>
      <c r="Z82" t="str">
        <f>Y83</f>
        <v>Elected</v>
      </c>
      <c r="AC82" t="s">
        <v>3692</v>
      </c>
      <c r="AD82" t="s">
        <v>3693</v>
      </c>
    </row>
    <row r="83" spans="1:30" x14ac:dyDescent="0.35">
      <c r="A83" s="291" t="s">
        <v>0</v>
      </c>
      <c r="B83" s="291" t="s">
        <v>0</v>
      </c>
      <c r="C83" s="293">
        <v>1232</v>
      </c>
      <c r="D83" s="2">
        <v>1232</v>
      </c>
      <c r="E83" s="2">
        <v>1232</v>
      </c>
      <c r="F83" s="2">
        <v>1232</v>
      </c>
      <c r="G83" s="2">
        <v>1232</v>
      </c>
      <c r="H83" s="2">
        <v>1232</v>
      </c>
      <c r="I83" s="2">
        <v>1232</v>
      </c>
      <c r="Y83" t="str">
        <f t="shared" ref="Y83" si="65">IF(EXACT(A82,UPPER(A82)),"Elected","Excluded")</f>
        <v>Elected</v>
      </c>
      <c r="AC83">
        <v>6</v>
      </c>
      <c r="AD83">
        <v>5</v>
      </c>
    </row>
    <row r="84" spans="1:30" x14ac:dyDescent="0.35">
      <c r="A84" s="291" t="s">
        <v>1838</v>
      </c>
      <c r="B84" s="291" t="s">
        <v>33</v>
      </c>
      <c r="C84" s="293">
        <v>699</v>
      </c>
      <c r="D84" s="1">
        <v>14</v>
      </c>
      <c r="E84" s="1">
        <v>7</v>
      </c>
      <c r="F84" s="1">
        <v>62</v>
      </c>
      <c r="G84" s="1">
        <v>46</v>
      </c>
      <c r="H84" s="1">
        <v>19</v>
      </c>
      <c r="I84" s="1">
        <v>89</v>
      </c>
      <c r="X84" t="str">
        <f t="shared" ref="X84" si="66">LEFT(MID(A84,FIND("(",A84)+1,LEN(A84)),FIND(")",MID(A84,FIND("(",A84)+1,LEN(A84)))-1)</f>
        <v>FF</v>
      </c>
      <c r="Z84" t="str">
        <f t="shared" ref="Z84" si="67">Y85</f>
        <v>Excluded</v>
      </c>
    </row>
    <row r="85" spans="1:30" x14ac:dyDescent="0.35">
      <c r="A85" s="291" t="s">
        <v>0</v>
      </c>
      <c r="B85" s="291" t="s">
        <v>0</v>
      </c>
      <c r="C85" s="293">
        <v>699</v>
      </c>
      <c r="D85" s="2">
        <v>713</v>
      </c>
      <c r="E85" s="2">
        <v>720</v>
      </c>
      <c r="F85" s="2">
        <v>782</v>
      </c>
      <c r="G85" s="2">
        <v>828</v>
      </c>
      <c r="H85" s="2">
        <v>847</v>
      </c>
      <c r="I85" s="2">
        <v>936</v>
      </c>
      <c r="Y85" t="str">
        <f t="shared" ref="Y85" si="68">IF(EXACT(A84,UPPER(A84)),"Elected","Excluded")</f>
        <v>Excluded</v>
      </c>
    </row>
    <row r="86" spans="1:30" x14ac:dyDescent="0.35">
      <c r="A86" s="291" t="s">
        <v>1839</v>
      </c>
      <c r="B86" s="291" t="s">
        <v>33</v>
      </c>
      <c r="C86" s="293">
        <v>1007</v>
      </c>
      <c r="D86" s="1">
        <v>21</v>
      </c>
      <c r="E86" s="1">
        <v>4</v>
      </c>
      <c r="F86" s="1">
        <v>32</v>
      </c>
      <c r="G86" s="1">
        <v>9</v>
      </c>
      <c r="H86" s="1">
        <v>24</v>
      </c>
      <c r="I86" s="1">
        <v>121</v>
      </c>
      <c r="X86" t="str">
        <f t="shared" ref="X86" si="69">LEFT(MID(A86,FIND("(",A86)+1,LEN(A86)),FIND(")",MID(A86,FIND("(",A86)+1,LEN(A86)))-1)</f>
        <v>FG</v>
      </c>
      <c r="Z86" t="str">
        <f t="shared" ref="Z86" si="70">Y87</f>
        <v>Elected</v>
      </c>
    </row>
    <row r="87" spans="1:30" x14ac:dyDescent="0.35">
      <c r="A87" s="291" t="s">
        <v>0</v>
      </c>
      <c r="B87" s="291" t="s">
        <v>0</v>
      </c>
      <c r="C87" s="293">
        <v>1007</v>
      </c>
      <c r="D87" s="2">
        <v>1028</v>
      </c>
      <c r="E87" s="2">
        <v>1032</v>
      </c>
      <c r="F87" s="2">
        <v>1064</v>
      </c>
      <c r="G87" s="2">
        <v>1073</v>
      </c>
      <c r="H87" s="2">
        <v>1097</v>
      </c>
      <c r="I87" s="2">
        <v>1218</v>
      </c>
      <c r="Y87" t="str">
        <f t="shared" ref="Y87" si="71">IF(EXACT(A86,UPPER(A86)),"Elected","Excluded")</f>
        <v>Elected</v>
      </c>
    </row>
    <row r="88" spans="1:30" x14ac:dyDescent="0.35">
      <c r="A88" s="291" t="s">
        <v>1840</v>
      </c>
      <c r="B88" s="291" t="s">
        <v>33</v>
      </c>
      <c r="C88" s="293">
        <v>861</v>
      </c>
      <c r="D88" s="1">
        <v>18</v>
      </c>
      <c r="E88" s="1">
        <v>13</v>
      </c>
      <c r="F88" s="1">
        <v>14</v>
      </c>
      <c r="G88" s="1">
        <v>2</v>
      </c>
      <c r="H88" s="1">
        <v>256</v>
      </c>
      <c r="I88" s="1">
        <v>86</v>
      </c>
      <c r="X88" t="str">
        <f t="shared" ref="X88" si="72">LEFT(MID(A88,FIND("(",A88)+1,LEN(A88)),FIND(")",MID(A88,FIND("(",A88)+1,LEN(A88)))-1)</f>
        <v>SF</v>
      </c>
      <c r="Z88" t="str">
        <f>Y89</f>
        <v>Elected</v>
      </c>
    </row>
    <row r="89" spans="1:30" x14ac:dyDescent="0.35">
      <c r="A89" s="291" t="s">
        <v>0</v>
      </c>
      <c r="B89" s="291" t="s">
        <v>0</v>
      </c>
      <c r="C89" s="293">
        <v>861</v>
      </c>
      <c r="D89" s="2">
        <v>879</v>
      </c>
      <c r="E89" s="2">
        <v>892</v>
      </c>
      <c r="F89" s="2">
        <v>906</v>
      </c>
      <c r="G89" s="2">
        <v>908</v>
      </c>
      <c r="H89" s="2">
        <v>1164</v>
      </c>
      <c r="I89" s="2">
        <v>1250</v>
      </c>
      <c r="Y89" t="str">
        <f t="shared" ref="Y89" si="73">IF(EXACT(A88,UPPER(A88)),"Elected","Excluded")</f>
        <v>Elected</v>
      </c>
    </row>
    <row r="90" spans="1:30" x14ac:dyDescent="0.35">
      <c r="A90" s="291" t="s">
        <v>3338</v>
      </c>
      <c r="B90" s="291" t="s">
        <v>33</v>
      </c>
      <c r="C90" s="293">
        <v>624</v>
      </c>
      <c r="D90" s="1">
        <v>25</v>
      </c>
      <c r="E90" s="1">
        <v>20</v>
      </c>
      <c r="F90" s="1">
        <v>48</v>
      </c>
      <c r="G90" s="1">
        <v>14</v>
      </c>
      <c r="H90" s="1">
        <v>61</v>
      </c>
      <c r="I90" s="1">
        <v>-792</v>
      </c>
      <c r="X90" t="str">
        <f t="shared" ref="X90" si="74">LEFT(MID(A90,FIND("(",A90)+1,LEN(A90)),FIND(")",MID(A90,FIND("(",A90)+1,LEN(A90)))-1)</f>
        <v>NON-P</v>
      </c>
      <c r="Z90" t="str">
        <f t="shared" ref="Z90" si="75">Y91</f>
        <v>Excluded</v>
      </c>
    </row>
    <row r="91" spans="1:30" x14ac:dyDescent="0.35">
      <c r="A91" s="291" t="s">
        <v>0</v>
      </c>
      <c r="B91" s="291" t="s">
        <v>0</v>
      </c>
      <c r="C91" s="293">
        <v>624</v>
      </c>
      <c r="D91" s="2">
        <v>649</v>
      </c>
      <c r="E91" s="2">
        <v>669</v>
      </c>
      <c r="F91" s="2">
        <v>717</v>
      </c>
      <c r="G91" s="2">
        <v>731</v>
      </c>
      <c r="H91" s="2">
        <v>792</v>
      </c>
      <c r="I91" s="2">
        <v>0</v>
      </c>
      <c r="Y91" t="str">
        <f t="shared" ref="Y91" si="76">IF(EXACT(A90,UPPER(A90)),"Elected","Excluded")</f>
        <v>Excluded</v>
      </c>
    </row>
    <row r="92" spans="1:30" x14ac:dyDescent="0.35">
      <c r="A92" s="291" t="s">
        <v>3339</v>
      </c>
      <c r="B92" s="291" t="s">
        <v>33</v>
      </c>
      <c r="C92" s="293">
        <v>60</v>
      </c>
      <c r="D92" s="1">
        <v>-60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X92" t="str">
        <f t="shared" ref="X92" si="77">LEFT(MID(A92,FIND("(",A92)+1,LEN(A92)),FIND(")",MID(A92,FIND("(",A92)+1,LEN(A92)))-1)</f>
        <v>NON-P</v>
      </c>
      <c r="Z92" t="str">
        <f t="shared" ref="Z92" si="78">Y93</f>
        <v>Excluded</v>
      </c>
    </row>
    <row r="93" spans="1:30" x14ac:dyDescent="0.35">
      <c r="A93" s="291" t="s">
        <v>0</v>
      </c>
      <c r="B93" s="291" t="s">
        <v>0</v>
      </c>
      <c r="C93" s="293">
        <v>60</v>
      </c>
      <c r="D93" s="2">
        <v>0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Y93" t="str">
        <f t="shared" ref="Y93" si="79">IF(EXACT(A92,UPPER(A92)),"Elected","Excluded")</f>
        <v>Excluded</v>
      </c>
    </row>
    <row r="94" spans="1:30" x14ac:dyDescent="0.35">
      <c r="A94" s="291" t="s">
        <v>1841</v>
      </c>
      <c r="B94" s="291" t="s">
        <v>33</v>
      </c>
      <c r="C94" s="293">
        <v>950</v>
      </c>
      <c r="D94" s="1">
        <v>21</v>
      </c>
      <c r="E94" s="1">
        <v>8</v>
      </c>
      <c r="F94" s="1">
        <v>30</v>
      </c>
      <c r="G94" s="1">
        <v>8</v>
      </c>
      <c r="H94" s="1">
        <v>32</v>
      </c>
      <c r="I94" s="1">
        <v>114</v>
      </c>
      <c r="X94" t="str">
        <f t="shared" ref="X94" si="80">LEFT(MID(A94,FIND("(",A94)+1,LEN(A94)),FIND(")",MID(A94,FIND("(",A94)+1,LEN(A94)))-1)</f>
        <v>FG</v>
      </c>
      <c r="Z94" t="str">
        <f t="shared" ref="Z94" si="81">Y95</f>
        <v>Elected</v>
      </c>
    </row>
    <row r="95" spans="1:30" x14ac:dyDescent="0.35">
      <c r="A95" s="291" t="s">
        <v>0</v>
      </c>
      <c r="B95" s="291" t="s">
        <v>0</v>
      </c>
      <c r="C95" s="293">
        <v>950</v>
      </c>
      <c r="D95" s="2">
        <v>971</v>
      </c>
      <c r="E95" s="2">
        <v>979</v>
      </c>
      <c r="F95" s="2">
        <v>1009</v>
      </c>
      <c r="G95" s="2">
        <v>1017</v>
      </c>
      <c r="H95" s="2">
        <v>1049</v>
      </c>
      <c r="I95" s="2">
        <v>1163</v>
      </c>
      <c r="Y95" t="str">
        <f t="shared" ref="Y95" si="82">IF(EXACT(A94,UPPER(A94)),"Elected","Excluded")</f>
        <v>Elected</v>
      </c>
    </row>
    <row r="96" spans="1:30" x14ac:dyDescent="0.35">
      <c r="A96" s="291" t="s">
        <v>1842</v>
      </c>
      <c r="B96" s="291" t="s">
        <v>31</v>
      </c>
      <c r="C96" s="293">
        <v>774</v>
      </c>
      <c r="D96" s="1">
        <v>15</v>
      </c>
      <c r="E96" s="1">
        <v>6</v>
      </c>
      <c r="F96" s="1">
        <v>13</v>
      </c>
      <c r="G96" s="1">
        <v>5</v>
      </c>
      <c r="H96" s="1">
        <v>230</v>
      </c>
      <c r="I96" s="1">
        <v>152</v>
      </c>
      <c r="X96" t="str">
        <f t="shared" ref="X96" si="83">LEFT(MID(A96,FIND("(",A96)+1,LEN(A96)),FIND(")",MID(A96,FIND("(",A96)+1,LEN(A96)))-1)</f>
        <v>SF</v>
      </c>
      <c r="Z96" t="str">
        <f t="shared" ref="Z96" si="84">Y97</f>
        <v>Elected</v>
      </c>
    </row>
    <row r="97" spans="1:27" x14ac:dyDescent="0.35">
      <c r="A97" s="291" t="s">
        <v>0</v>
      </c>
      <c r="B97" s="291" t="s">
        <v>0</v>
      </c>
      <c r="C97" s="293">
        <v>774</v>
      </c>
      <c r="D97" s="2">
        <v>789</v>
      </c>
      <c r="E97" s="2">
        <v>795</v>
      </c>
      <c r="F97" s="2">
        <v>808</v>
      </c>
      <c r="G97" s="2">
        <v>813</v>
      </c>
      <c r="H97" s="2">
        <v>1043</v>
      </c>
      <c r="I97" s="2">
        <v>1195</v>
      </c>
      <c r="Y97" t="str">
        <f t="shared" ref="Y97" si="85">IF(EXACT(A96,UPPER(A96)),"Elected","Excluded")</f>
        <v>Elected</v>
      </c>
    </row>
    <row r="98" spans="1:27" x14ac:dyDescent="0.35">
      <c r="A98" s="291" t="s">
        <v>1843</v>
      </c>
      <c r="B98" s="291" t="s">
        <v>31</v>
      </c>
      <c r="C98" s="293">
        <v>636</v>
      </c>
      <c r="D98" s="1">
        <v>12</v>
      </c>
      <c r="E98" s="1">
        <v>9</v>
      </c>
      <c r="F98" s="1">
        <v>24</v>
      </c>
      <c r="G98" s="1">
        <v>2</v>
      </c>
      <c r="H98" s="1">
        <v>-683</v>
      </c>
      <c r="I98" s="1">
        <v>0</v>
      </c>
      <c r="X98" t="str">
        <f t="shared" ref="X98" si="86">LEFT(MID(A98,FIND("(",A98)+1,LEN(A98)),FIND(")",MID(A98,FIND("(",A98)+1,LEN(A98)))-1)</f>
        <v>SF</v>
      </c>
      <c r="Z98" t="str">
        <f t="shared" ref="Z98" si="87">Y99</f>
        <v>Excluded</v>
      </c>
    </row>
    <row r="99" spans="1:27" x14ac:dyDescent="0.35">
      <c r="A99" s="291" t="s">
        <v>0</v>
      </c>
      <c r="B99" s="291" t="s">
        <v>0</v>
      </c>
      <c r="C99" s="293">
        <v>636</v>
      </c>
      <c r="D99" s="2">
        <v>648</v>
      </c>
      <c r="E99" s="2">
        <v>657</v>
      </c>
      <c r="F99" s="2">
        <v>681</v>
      </c>
      <c r="G99" s="2">
        <v>683</v>
      </c>
      <c r="H99" s="2">
        <v>0</v>
      </c>
      <c r="I99" s="2">
        <v>0</v>
      </c>
      <c r="Y99" t="str">
        <f t="shared" ref="Y99" si="88">IF(EXACT(A98,UPPER(A98)),"Elected","Excluded")</f>
        <v>Excluded</v>
      </c>
    </row>
    <row r="100" spans="1:27" x14ac:dyDescent="0.35">
      <c r="A100" s="291" t="s">
        <v>3340</v>
      </c>
      <c r="B100" s="291" t="s">
        <v>33</v>
      </c>
      <c r="C100" s="293">
        <v>13</v>
      </c>
      <c r="D100" s="1">
        <v>-13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X100" t="str">
        <f t="shared" ref="X100" si="89">LEFT(MID(A100,FIND("(",A100)+1,LEN(A100)),FIND(")",MID(A100,FIND("(",A100)+1,LEN(A100)))-1)</f>
        <v>NON-P</v>
      </c>
      <c r="Z100" t="str">
        <f t="shared" ref="Z100" si="90">Y101</f>
        <v>Excluded</v>
      </c>
    </row>
    <row r="101" spans="1:27" x14ac:dyDescent="0.35">
      <c r="A101" s="291" t="s">
        <v>0</v>
      </c>
      <c r="B101" s="291" t="s">
        <v>0</v>
      </c>
      <c r="C101" s="293">
        <v>13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Y101" t="str">
        <f t="shared" ref="Y101" si="91">IF(EXACT(A100,UPPER(A100)),"Elected","Excluded")</f>
        <v>Excluded</v>
      </c>
    </row>
    <row r="102" spans="1:27" x14ac:dyDescent="0.35">
      <c r="A102" s="291" t="s">
        <v>3341</v>
      </c>
      <c r="B102" s="291" t="s">
        <v>33</v>
      </c>
      <c r="C102" s="293">
        <v>65</v>
      </c>
      <c r="D102" s="1">
        <v>-65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X102" t="str">
        <f t="shared" ref="X102" si="92">LEFT(MID(A102,FIND("(",A102)+1,LEN(A102)),FIND(")",MID(A102,FIND("(",A102)+1,LEN(A102)))-1)</f>
        <v>NON-P</v>
      </c>
      <c r="Z102" t="str">
        <f t="shared" ref="Z102" si="93">Y103</f>
        <v>Excluded</v>
      </c>
    </row>
    <row r="103" spans="1:27" x14ac:dyDescent="0.35">
      <c r="A103" s="291" t="s">
        <v>0</v>
      </c>
      <c r="B103" s="291" t="s">
        <v>0</v>
      </c>
      <c r="C103" s="293">
        <v>65</v>
      </c>
      <c r="D103" s="2">
        <v>0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Y103" t="str">
        <f t="shared" ref="Y103" si="94">IF(EXACT(A102,UPPER(A102)),"Elected","Excluded")</f>
        <v>Excluded</v>
      </c>
    </row>
    <row r="104" spans="1:27" x14ac:dyDescent="0.35">
      <c r="A104" s="291" t="s">
        <v>3346</v>
      </c>
      <c r="B104" s="291" t="s">
        <v>33</v>
      </c>
      <c r="C104" s="293">
        <v>94</v>
      </c>
      <c r="D104" s="1">
        <v>-94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X104" t="str">
        <f t="shared" ref="X104" si="95">LEFT(MID(A104,FIND("(",A104)+1,LEN(A104)),FIND(")",MID(A104,FIND("(",A104)+1,LEN(A104)))-1)</f>
        <v>GRN</v>
      </c>
      <c r="Z104" t="str">
        <f t="shared" ref="Z104" si="96">Y105</f>
        <v>Excluded</v>
      </c>
    </row>
    <row r="105" spans="1:27" x14ac:dyDescent="0.35">
      <c r="A105" s="291" t="s">
        <v>0</v>
      </c>
      <c r="B105" s="291" t="s">
        <v>0</v>
      </c>
      <c r="C105" s="293">
        <v>94</v>
      </c>
      <c r="D105" s="2">
        <v>0</v>
      </c>
      <c r="E105" s="2">
        <v>0</v>
      </c>
      <c r="F105" s="2">
        <v>0</v>
      </c>
      <c r="G105" s="2">
        <v>0</v>
      </c>
      <c r="H105" s="2">
        <v>0</v>
      </c>
      <c r="I105" s="2">
        <v>0</v>
      </c>
      <c r="Y105" t="str">
        <f t="shared" ref="Y105" si="97">IF(EXACT(A104,UPPER(A104)),"Elected","Excluded")</f>
        <v>Excluded</v>
      </c>
    </row>
    <row r="106" spans="1:27" x14ac:dyDescent="0.35">
      <c r="A106" s="291" t="s">
        <v>1844</v>
      </c>
      <c r="B106" s="291" t="s">
        <v>33</v>
      </c>
      <c r="C106" s="293">
        <v>436</v>
      </c>
      <c r="D106" s="1">
        <v>5</v>
      </c>
      <c r="E106" s="1">
        <v>4</v>
      </c>
      <c r="F106" s="1">
        <v>-445</v>
      </c>
      <c r="G106" s="1">
        <v>0</v>
      </c>
      <c r="H106" s="1">
        <v>0</v>
      </c>
      <c r="I106" s="1">
        <v>0</v>
      </c>
      <c r="X106" t="str">
        <f t="shared" ref="X106" si="98">LEFT(MID(A106,FIND("(",A106)+1,LEN(A106)),FIND(")",MID(A106,FIND("(",A106)+1,LEN(A106)))-1)</f>
        <v>FF</v>
      </c>
      <c r="Z106" t="str">
        <f t="shared" ref="Z106" si="99">Y107</f>
        <v>Excluded</v>
      </c>
    </row>
    <row r="107" spans="1:27" x14ac:dyDescent="0.35">
      <c r="A107" s="291" t="s">
        <v>0</v>
      </c>
      <c r="B107" s="291" t="s">
        <v>0</v>
      </c>
      <c r="C107" s="293">
        <v>436</v>
      </c>
      <c r="D107" s="2">
        <v>441</v>
      </c>
      <c r="E107" s="2">
        <v>445</v>
      </c>
      <c r="F107" s="2">
        <v>0</v>
      </c>
      <c r="G107" s="2">
        <v>0</v>
      </c>
      <c r="H107" s="2">
        <v>0</v>
      </c>
      <c r="I107" s="2">
        <v>0</v>
      </c>
      <c r="Y107" t="str">
        <f t="shared" ref="Y107" si="100">IF(EXACT(A106,UPPER(A106)),"Elected","Excluded")</f>
        <v>Excluded</v>
      </c>
    </row>
    <row r="108" spans="1:27" x14ac:dyDescent="0.35">
      <c r="A108" s="291" t="s">
        <v>3336</v>
      </c>
      <c r="B108" s="291" t="s">
        <v>33</v>
      </c>
      <c r="C108" s="293">
        <v>1078</v>
      </c>
      <c r="D108" s="1">
        <v>32</v>
      </c>
      <c r="E108" s="1">
        <v>88</v>
      </c>
      <c r="F108" s="1">
        <v>53</v>
      </c>
      <c r="G108" s="1">
        <v>0</v>
      </c>
      <c r="H108" s="1">
        <v>0</v>
      </c>
      <c r="I108" s="1">
        <v>0</v>
      </c>
      <c r="X108" t="str">
        <f t="shared" ref="X108" si="101">LEFT(MID(A108,FIND("(",A108)+1,LEN(A108)),FIND(")",MID(A108,FIND("(",A108)+1,LEN(A108)))-1)</f>
        <v>NON-P</v>
      </c>
      <c r="Z108" t="str">
        <f t="shared" ref="Z108" si="102">Y109</f>
        <v>Elected</v>
      </c>
      <c r="AA108" t="s">
        <v>2860</v>
      </c>
    </row>
    <row r="109" spans="1:27" x14ac:dyDescent="0.35">
      <c r="A109" s="291" t="s">
        <v>0</v>
      </c>
      <c r="B109" s="291" t="s">
        <v>0</v>
      </c>
      <c r="C109" s="293">
        <v>1078</v>
      </c>
      <c r="D109" s="2">
        <v>1110</v>
      </c>
      <c r="E109" s="2">
        <v>1198</v>
      </c>
      <c r="F109" s="2">
        <v>1251</v>
      </c>
      <c r="G109" s="2">
        <v>1251</v>
      </c>
      <c r="H109" s="2">
        <v>1251</v>
      </c>
      <c r="I109" s="2">
        <v>1251</v>
      </c>
      <c r="Y109" t="str">
        <f t="shared" ref="Y109" si="103">IF(EXACT(A108,UPPER(A108)),"Elected","Excluded")</f>
        <v>Elected</v>
      </c>
    </row>
    <row r="110" spans="1:27" x14ac:dyDescent="0.35">
      <c r="A110" s="291" t="s">
        <v>3342</v>
      </c>
      <c r="B110" s="291" t="s">
        <v>33</v>
      </c>
      <c r="C110" s="293">
        <v>178</v>
      </c>
      <c r="D110" s="1">
        <v>26</v>
      </c>
      <c r="E110" s="1">
        <v>-204</v>
      </c>
      <c r="F110" s="1">
        <v>0</v>
      </c>
      <c r="G110" s="1">
        <v>0</v>
      </c>
      <c r="H110" s="1">
        <v>0</v>
      </c>
      <c r="I110" s="1">
        <v>0</v>
      </c>
      <c r="X110" t="str">
        <f t="shared" ref="X110" si="104">LEFT(MID(A110,FIND("(",A110)+1,LEN(A110)),FIND(")",MID(A110,FIND("(",A110)+1,LEN(A110)))-1)</f>
        <v>NON-P</v>
      </c>
      <c r="Z110" t="str">
        <f t="shared" ref="Z110" si="105">Y111</f>
        <v>Excluded</v>
      </c>
    </row>
    <row r="111" spans="1:27" x14ac:dyDescent="0.35">
      <c r="A111" s="291" t="s">
        <v>0</v>
      </c>
      <c r="B111" s="291" t="s">
        <v>0</v>
      </c>
      <c r="C111" s="293">
        <v>178</v>
      </c>
      <c r="D111" s="2">
        <v>204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Y111" t="str">
        <f t="shared" ref="Y111" si="106">IF(EXACT(A110,UPPER(A110)),"Elected","Excluded")</f>
        <v>Excluded</v>
      </c>
    </row>
    <row r="112" spans="1:27" x14ac:dyDescent="0.35">
      <c r="A112" s="291" t="s">
        <v>47</v>
      </c>
      <c r="B112" s="291" t="s">
        <v>0</v>
      </c>
      <c r="C112" s="292">
        <v>0</v>
      </c>
      <c r="D112" s="1">
        <f>(D80+D82+D84+D86+D88+D90+D92+D94+D96+D98+D100+D102+D104+D106+D108+D110)*(-1)</f>
        <v>31</v>
      </c>
      <c r="E112" s="1">
        <f t="shared" ref="E112:I112" si="107">(E80+E82+E84+E86+E88+E90+E92+E94+E96+E98+E100+E102+E104+E106+E108+E110)*(-1)</f>
        <v>24</v>
      </c>
      <c r="F112" s="1">
        <f t="shared" si="107"/>
        <v>10</v>
      </c>
      <c r="G112" s="1">
        <f t="shared" si="107"/>
        <v>0</v>
      </c>
      <c r="H112" s="1">
        <f t="shared" si="107"/>
        <v>61</v>
      </c>
      <c r="I112" s="1">
        <f t="shared" si="107"/>
        <v>230</v>
      </c>
    </row>
    <row r="113" spans="1:37" x14ac:dyDescent="0.35">
      <c r="A113" s="291" t="s">
        <v>0</v>
      </c>
      <c r="B113" s="291" t="s">
        <v>0</v>
      </c>
      <c r="C113" s="293">
        <v>0</v>
      </c>
      <c r="D113" s="2">
        <v>31</v>
      </c>
      <c r="E113" s="2">
        <v>55</v>
      </c>
      <c r="F113" s="2">
        <v>65</v>
      </c>
      <c r="G113" s="2">
        <v>65</v>
      </c>
      <c r="H113" s="2">
        <v>126</v>
      </c>
      <c r="I113" s="2">
        <v>356</v>
      </c>
    </row>
    <row r="114" spans="1:37" x14ac:dyDescent="0.35">
      <c r="A114" t="s">
        <v>48</v>
      </c>
      <c r="B114" t="s">
        <v>0</v>
      </c>
      <c r="C114" s="2">
        <v>9830</v>
      </c>
      <c r="D114" s="2">
        <v>9830</v>
      </c>
      <c r="E114" s="2">
        <v>9830</v>
      </c>
      <c r="F114" s="2">
        <v>9830</v>
      </c>
      <c r="G114" s="2">
        <v>9830</v>
      </c>
      <c r="H114" s="2">
        <v>9830</v>
      </c>
      <c r="I114" s="2">
        <v>9830</v>
      </c>
    </row>
    <row r="116" spans="1:37" x14ac:dyDescent="0.35">
      <c r="AB116" t="s">
        <v>2526</v>
      </c>
      <c r="AC116" t="s">
        <v>2525</v>
      </c>
      <c r="AD116" t="s">
        <v>2524</v>
      </c>
      <c r="AE116" t="s">
        <v>2523</v>
      </c>
      <c r="AF116" t="s">
        <v>759</v>
      </c>
      <c r="AG116" t="s">
        <v>2522</v>
      </c>
      <c r="AH116" t="s">
        <v>2521</v>
      </c>
      <c r="AI116" t="s">
        <v>2520</v>
      </c>
      <c r="AJ116" t="s">
        <v>2519</v>
      </c>
      <c r="AK116" t="s">
        <v>2518</v>
      </c>
    </row>
    <row r="117" spans="1:37" x14ac:dyDescent="0.35">
      <c r="A117" s="2"/>
      <c r="B117" s="2"/>
      <c r="C117" s="2"/>
      <c r="D117" s="2"/>
      <c r="E117" s="2"/>
      <c r="F117" s="2"/>
      <c r="G117" s="2"/>
      <c r="H117" s="240" t="s">
        <v>2648</v>
      </c>
      <c r="I117" s="2"/>
      <c r="J117" s="2"/>
      <c r="K117" s="2"/>
      <c r="L117" s="240" t="s">
        <v>2649</v>
      </c>
      <c r="AB117">
        <f>AB80+AB43+AB10</f>
        <v>18</v>
      </c>
      <c r="AC117">
        <f>AC80+AC43+AC10</f>
        <v>52907</v>
      </c>
      <c r="AD117" s="238">
        <f>AH117+AF117</f>
        <v>28605</v>
      </c>
      <c r="AE117" s="227">
        <f>SUM(AD117/AC117*100)</f>
        <v>54.066569641068284</v>
      </c>
      <c r="AF117">
        <f>AF80+AF43+AF10</f>
        <v>352</v>
      </c>
      <c r="AG117" s="227">
        <f>SUM(AF117/AC117*100)</f>
        <v>0.66531838887103789</v>
      </c>
      <c r="AH117">
        <f>AH80+AH43+AH10</f>
        <v>28253</v>
      </c>
      <c r="AI117">
        <f>AI80+AI43+AI10</f>
        <v>36</v>
      </c>
      <c r="AJ117">
        <f>AJ80+AJ43+AJ10</f>
        <v>8</v>
      </c>
      <c r="AK117" s="227">
        <f>SUM(AJ117/AI117*100)</f>
        <v>22.222222222222221</v>
      </c>
    </row>
    <row r="118" spans="1:37" x14ac:dyDescent="0.35">
      <c r="D118" s="241" t="s">
        <v>2529</v>
      </c>
      <c r="E118" s="241" t="s">
        <v>2650</v>
      </c>
      <c r="F118" s="241" t="s">
        <v>2651</v>
      </c>
      <c r="G118" s="241" t="s">
        <v>2650</v>
      </c>
      <c r="H118" s="241" t="s">
        <v>2652</v>
      </c>
      <c r="I118" s="241" t="s">
        <v>2653</v>
      </c>
      <c r="J118" s="241" t="s">
        <v>2649</v>
      </c>
      <c r="K118" s="241" t="s">
        <v>2654</v>
      </c>
      <c r="L118" s="241" t="s">
        <v>2652</v>
      </c>
    </row>
    <row r="119" spans="1:37" x14ac:dyDescent="0.35">
      <c r="D119" s="241" t="s">
        <v>2655</v>
      </c>
      <c r="E119" s="241" t="s">
        <v>2655</v>
      </c>
      <c r="F119" s="241" t="s">
        <v>2652</v>
      </c>
      <c r="G119" s="241" t="s">
        <v>2656</v>
      </c>
      <c r="H119" s="241" t="s">
        <v>2656</v>
      </c>
      <c r="I119" s="241" t="s">
        <v>2655</v>
      </c>
      <c r="J119" s="241" t="s">
        <v>2652</v>
      </c>
      <c r="K119" s="241" t="s">
        <v>2656</v>
      </c>
      <c r="L119" s="241" t="s">
        <v>2656</v>
      </c>
      <c r="AC119" t="s">
        <v>3692</v>
      </c>
      <c r="AD119" t="s">
        <v>3693</v>
      </c>
    </row>
    <row r="120" spans="1:37" x14ac:dyDescent="0.35">
      <c r="A120" s="238">
        <f>SUMIFS($C$10:$C$505, $X$10:$X$505, B120)</f>
        <v>6739</v>
      </c>
      <c r="B120" t="s">
        <v>2657</v>
      </c>
      <c r="C120" t="s">
        <v>2535</v>
      </c>
      <c r="D120" s="242">
        <f>E120+I120</f>
        <v>8</v>
      </c>
      <c r="E120" s="238">
        <f>COUNTIFS($X$10:$X$505, B120,$B$10:$B$505,"F")</f>
        <v>2</v>
      </c>
      <c r="F120" s="243">
        <f t="shared" ref="F120:F146" si="108">IFERROR(E120/D120,0)</f>
        <v>0.25</v>
      </c>
      <c r="G120">
        <f>COUNTIFS($X$10:$X$505, B120,$B$10:$B$505,"F",$Z$10:$Z$505,"Elected")</f>
        <v>0</v>
      </c>
      <c r="H120" s="244">
        <f>IFERROR(G120/D120,0)</f>
        <v>0</v>
      </c>
      <c r="I120" s="245">
        <f>COUNTIFS($X$10:$X$505, B120,$B$10:$B$505,"M")</f>
        <v>6</v>
      </c>
      <c r="J120" s="243">
        <f>IFERROR(I120/D120,0)</f>
        <v>0.75</v>
      </c>
      <c r="K120">
        <f>COUNTIFS($X$10:$X$505, B120,$B$10:$B$505,"M",$Z$10:$Z$505,"Elected")</f>
        <v>3</v>
      </c>
      <c r="L120" s="243">
        <f>IFERROR(K120/D120,0)</f>
        <v>0.375</v>
      </c>
      <c r="AC120">
        <f>AC83+AC46+AC13</f>
        <v>15</v>
      </c>
      <c r="AD120">
        <f>AD83+AD46+AD13</f>
        <v>14</v>
      </c>
    </row>
    <row r="121" spans="1:37" x14ac:dyDescent="0.35">
      <c r="A121" s="238">
        <f t="shared" ref="A121:A146" si="109">SUMIFS($C$10:$C$505, $X$10:$X$505, B121)</f>
        <v>7119</v>
      </c>
      <c r="B121" t="s">
        <v>2658</v>
      </c>
      <c r="C121" t="s">
        <v>2534</v>
      </c>
      <c r="D121" s="242">
        <f t="shared" ref="D121:D146" si="110">E121+I121</f>
        <v>6</v>
      </c>
      <c r="E121" s="238">
        <f t="shared" ref="E121:E146" si="111">COUNTIFS($X$10:$X$505, B121,$B$10:$B$505,"F")</f>
        <v>0</v>
      </c>
      <c r="F121" s="243">
        <f t="shared" si="108"/>
        <v>0</v>
      </c>
      <c r="G121">
        <f t="shared" ref="G121:G146" si="112">COUNTIFS($X$10:$X$283, B121,$B$10:$B$283,"F",$Z$10:$Z$283,"Elected")</f>
        <v>0</v>
      </c>
      <c r="H121" s="244">
        <f t="shared" ref="H121:H146" si="113">IFERROR(G121/D121,0)</f>
        <v>0</v>
      </c>
      <c r="I121" s="245">
        <f t="shared" ref="I121:I146" si="114">COUNTIFS($X$10:$X$505, B121,$B$10:$B$505,"M")</f>
        <v>6</v>
      </c>
      <c r="J121" s="243">
        <f t="shared" ref="J121:J146" si="115">IFERROR(I121/D121,0)</f>
        <v>1</v>
      </c>
      <c r="K121">
        <f t="shared" ref="K121:K146" si="116">COUNTIFS($X$10:$X$505, B121,$B$10:$B$505,"M",$Z$10:$Z$505,"Elected")</f>
        <v>6</v>
      </c>
      <c r="L121" s="243">
        <f t="shared" ref="L121:L146" si="117">IFERROR(K121/D121,0)</f>
        <v>1</v>
      </c>
    </row>
    <row r="122" spans="1:37" x14ac:dyDescent="0.35">
      <c r="A122" s="238">
        <f t="shared" si="109"/>
        <v>9947</v>
      </c>
      <c r="B122" t="s">
        <v>2659</v>
      </c>
      <c r="C122" t="s">
        <v>2536</v>
      </c>
      <c r="D122" s="242">
        <f t="shared" si="110"/>
        <v>10</v>
      </c>
      <c r="E122" s="238">
        <f t="shared" si="111"/>
        <v>5</v>
      </c>
      <c r="F122" s="243">
        <f t="shared" si="108"/>
        <v>0.5</v>
      </c>
      <c r="G122">
        <f t="shared" si="112"/>
        <v>3</v>
      </c>
      <c r="H122" s="244">
        <f t="shared" si="113"/>
        <v>0.3</v>
      </c>
      <c r="I122" s="245">
        <f t="shared" si="114"/>
        <v>5</v>
      </c>
      <c r="J122" s="243">
        <f t="shared" si="115"/>
        <v>0.5</v>
      </c>
      <c r="K122">
        <f t="shared" si="116"/>
        <v>5</v>
      </c>
      <c r="L122" s="243">
        <f t="shared" si="117"/>
        <v>0.5</v>
      </c>
    </row>
    <row r="123" spans="1:37" x14ac:dyDescent="0.35">
      <c r="A123" s="238">
        <f t="shared" si="109"/>
        <v>0</v>
      </c>
      <c r="B123" t="s">
        <v>2661</v>
      </c>
      <c r="C123" t="s">
        <v>2727</v>
      </c>
      <c r="D123" s="242">
        <f t="shared" si="110"/>
        <v>0</v>
      </c>
      <c r="E123" s="238">
        <f t="shared" si="111"/>
        <v>0</v>
      </c>
      <c r="F123" s="243">
        <f t="shared" si="108"/>
        <v>0</v>
      </c>
      <c r="G123">
        <f t="shared" si="112"/>
        <v>0</v>
      </c>
      <c r="H123" s="244">
        <f t="shared" si="113"/>
        <v>0</v>
      </c>
      <c r="I123" s="245">
        <f t="shared" si="114"/>
        <v>0</v>
      </c>
      <c r="J123" s="243">
        <f t="shared" si="115"/>
        <v>0</v>
      </c>
      <c r="K123">
        <f t="shared" si="116"/>
        <v>0</v>
      </c>
      <c r="L123" s="243">
        <f t="shared" si="117"/>
        <v>0</v>
      </c>
    </row>
    <row r="124" spans="1:37" x14ac:dyDescent="0.35">
      <c r="A124" s="238">
        <f t="shared" si="109"/>
        <v>0</v>
      </c>
      <c r="B124" t="s">
        <v>2663</v>
      </c>
      <c r="C124" t="s">
        <v>2574</v>
      </c>
      <c r="D124" s="242">
        <f t="shared" si="110"/>
        <v>0</v>
      </c>
      <c r="E124" s="238">
        <f t="shared" si="111"/>
        <v>0</v>
      </c>
      <c r="F124" s="243">
        <f t="shared" si="108"/>
        <v>0</v>
      </c>
      <c r="G124">
        <f t="shared" si="112"/>
        <v>0</v>
      </c>
      <c r="H124" s="244">
        <f t="shared" si="113"/>
        <v>0</v>
      </c>
      <c r="I124" s="245">
        <f t="shared" si="114"/>
        <v>0</v>
      </c>
      <c r="J124" s="243">
        <f t="shared" si="115"/>
        <v>0</v>
      </c>
      <c r="K124">
        <f t="shared" si="116"/>
        <v>0</v>
      </c>
      <c r="L124" s="243">
        <f t="shared" si="117"/>
        <v>0</v>
      </c>
    </row>
    <row r="125" spans="1:37" x14ac:dyDescent="0.35">
      <c r="A125" s="238">
        <f t="shared" si="109"/>
        <v>538</v>
      </c>
      <c r="B125" t="s">
        <v>2689</v>
      </c>
      <c r="C125" t="s">
        <v>2573</v>
      </c>
      <c r="D125" s="242">
        <f t="shared" si="110"/>
        <v>2</v>
      </c>
      <c r="E125" s="238">
        <f t="shared" si="111"/>
        <v>0</v>
      </c>
      <c r="F125" s="243">
        <f t="shared" si="108"/>
        <v>0</v>
      </c>
      <c r="G125">
        <f t="shared" si="112"/>
        <v>0</v>
      </c>
      <c r="H125" s="244">
        <f t="shared" si="113"/>
        <v>0</v>
      </c>
      <c r="I125" s="245">
        <f t="shared" si="114"/>
        <v>2</v>
      </c>
      <c r="J125" s="243">
        <f t="shared" si="115"/>
        <v>1</v>
      </c>
      <c r="K125">
        <f t="shared" si="116"/>
        <v>0</v>
      </c>
      <c r="L125" s="243">
        <f t="shared" si="117"/>
        <v>0</v>
      </c>
    </row>
    <row r="126" spans="1:37" x14ac:dyDescent="0.35">
      <c r="A126" s="238">
        <f t="shared" si="109"/>
        <v>0</v>
      </c>
      <c r="B126" t="s">
        <v>2662</v>
      </c>
      <c r="C126" t="s">
        <v>2575</v>
      </c>
      <c r="D126" s="242">
        <f t="shared" si="110"/>
        <v>0</v>
      </c>
      <c r="E126" s="238">
        <f t="shared" si="111"/>
        <v>0</v>
      </c>
      <c r="F126" s="243">
        <f t="shared" si="108"/>
        <v>0</v>
      </c>
      <c r="G126">
        <f t="shared" si="112"/>
        <v>0</v>
      </c>
      <c r="H126" s="244">
        <f t="shared" si="113"/>
        <v>0</v>
      </c>
      <c r="I126" s="245">
        <f t="shared" si="114"/>
        <v>0</v>
      </c>
      <c r="J126" s="243">
        <f t="shared" si="115"/>
        <v>0</v>
      </c>
      <c r="K126">
        <f t="shared" si="116"/>
        <v>0</v>
      </c>
      <c r="L126" s="243">
        <f t="shared" si="117"/>
        <v>0</v>
      </c>
    </row>
    <row r="127" spans="1:37" x14ac:dyDescent="0.35">
      <c r="A127" s="238">
        <f t="shared" si="109"/>
        <v>0</v>
      </c>
      <c r="B127" t="s">
        <v>2660</v>
      </c>
      <c r="C127" t="s">
        <v>2594</v>
      </c>
      <c r="D127" s="242">
        <f t="shared" si="110"/>
        <v>0</v>
      </c>
      <c r="E127" s="238">
        <f t="shared" si="111"/>
        <v>0</v>
      </c>
      <c r="F127" s="243">
        <f t="shared" si="108"/>
        <v>0</v>
      </c>
      <c r="G127">
        <f t="shared" si="112"/>
        <v>0</v>
      </c>
      <c r="H127" s="244">
        <f t="shared" si="113"/>
        <v>0</v>
      </c>
      <c r="I127" s="245">
        <f t="shared" si="114"/>
        <v>0</v>
      </c>
      <c r="J127" s="243">
        <f t="shared" si="115"/>
        <v>0</v>
      </c>
      <c r="K127">
        <f t="shared" si="116"/>
        <v>0</v>
      </c>
      <c r="L127" s="243">
        <f t="shared" si="117"/>
        <v>0</v>
      </c>
    </row>
    <row r="128" spans="1:37" x14ac:dyDescent="0.35">
      <c r="A128" s="238">
        <f t="shared" si="109"/>
        <v>932</v>
      </c>
      <c r="B128" t="s">
        <v>3111</v>
      </c>
      <c r="C128" t="s">
        <v>2576</v>
      </c>
      <c r="D128" s="242">
        <f t="shared" si="110"/>
        <v>2</v>
      </c>
      <c r="E128" s="238">
        <f t="shared" si="111"/>
        <v>1</v>
      </c>
      <c r="F128" s="243">
        <f t="shared" si="108"/>
        <v>0.5</v>
      </c>
      <c r="G128">
        <f t="shared" si="112"/>
        <v>0</v>
      </c>
      <c r="H128" s="244">
        <f t="shared" si="113"/>
        <v>0</v>
      </c>
      <c r="I128" s="245">
        <f t="shared" si="114"/>
        <v>1</v>
      </c>
      <c r="J128" s="243">
        <f t="shared" si="115"/>
        <v>0.5</v>
      </c>
      <c r="K128">
        <f t="shared" si="116"/>
        <v>0</v>
      </c>
      <c r="L128" s="243">
        <f t="shared" si="117"/>
        <v>0</v>
      </c>
    </row>
    <row r="129" spans="1:12" x14ac:dyDescent="0.35">
      <c r="A129" s="238">
        <f t="shared" si="109"/>
        <v>0</v>
      </c>
      <c r="C129" t="s">
        <v>2590</v>
      </c>
      <c r="D129" s="242">
        <f t="shared" si="110"/>
        <v>0</v>
      </c>
      <c r="E129" s="238">
        <f t="shared" si="111"/>
        <v>0</v>
      </c>
      <c r="F129" s="243">
        <f t="shared" si="108"/>
        <v>0</v>
      </c>
      <c r="G129">
        <f t="shared" si="112"/>
        <v>0</v>
      </c>
      <c r="H129" s="244">
        <f t="shared" si="113"/>
        <v>0</v>
      </c>
      <c r="I129" s="245">
        <f t="shared" si="114"/>
        <v>0</v>
      </c>
      <c r="J129" s="243">
        <f t="shared" si="115"/>
        <v>0</v>
      </c>
      <c r="K129">
        <f t="shared" si="116"/>
        <v>0</v>
      </c>
      <c r="L129" s="243">
        <f t="shared" si="117"/>
        <v>0</v>
      </c>
    </row>
    <row r="130" spans="1:12" x14ac:dyDescent="0.35">
      <c r="A130" s="238">
        <f t="shared" si="109"/>
        <v>0</v>
      </c>
      <c r="B130" t="s">
        <v>2671</v>
      </c>
      <c r="C130" t="s">
        <v>2582</v>
      </c>
      <c r="D130" s="242">
        <f t="shared" si="110"/>
        <v>0</v>
      </c>
      <c r="E130" s="238">
        <f t="shared" si="111"/>
        <v>0</v>
      </c>
      <c r="F130" s="243">
        <f t="shared" si="108"/>
        <v>0</v>
      </c>
      <c r="G130">
        <f t="shared" si="112"/>
        <v>0</v>
      </c>
      <c r="H130" s="244">
        <f t="shared" si="113"/>
        <v>0</v>
      </c>
      <c r="I130" s="245">
        <f t="shared" si="114"/>
        <v>0</v>
      </c>
      <c r="J130" s="243">
        <f t="shared" si="115"/>
        <v>0</v>
      </c>
      <c r="K130">
        <f t="shared" si="116"/>
        <v>0</v>
      </c>
      <c r="L130" s="243">
        <f t="shared" si="117"/>
        <v>0</v>
      </c>
    </row>
    <row r="131" spans="1:12" x14ac:dyDescent="0.35">
      <c r="A131" s="238">
        <f t="shared" si="109"/>
        <v>422</v>
      </c>
      <c r="B131" t="s">
        <v>2665</v>
      </c>
      <c r="C131" t="s">
        <v>2598</v>
      </c>
      <c r="D131" s="242">
        <f t="shared" si="110"/>
        <v>1</v>
      </c>
      <c r="E131" s="238">
        <f t="shared" si="111"/>
        <v>0</v>
      </c>
      <c r="F131" s="243">
        <f t="shared" si="108"/>
        <v>0</v>
      </c>
      <c r="G131">
        <f t="shared" si="112"/>
        <v>0</v>
      </c>
      <c r="H131" s="244">
        <f t="shared" si="113"/>
        <v>0</v>
      </c>
      <c r="I131" s="245">
        <f t="shared" si="114"/>
        <v>1</v>
      </c>
      <c r="J131" s="243">
        <f t="shared" si="115"/>
        <v>1</v>
      </c>
      <c r="K131">
        <f t="shared" si="116"/>
        <v>0</v>
      </c>
      <c r="L131" s="243">
        <f t="shared" si="117"/>
        <v>0</v>
      </c>
    </row>
    <row r="132" spans="1:12" x14ac:dyDescent="0.35">
      <c r="A132" s="238">
        <f t="shared" si="109"/>
        <v>0</v>
      </c>
      <c r="B132" t="s">
        <v>2666</v>
      </c>
      <c r="C132" t="s">
        <v>2584</v>
      </c>
      <c r="D132" s="242">
        <f t="shared" si="110"/>
        <v>0</v>
      </c>
      <c r="E132" s="238">
        <f t="shared" si="111"/>
        <v>0</v>
      </c>
      <c r="F132" s="243">
        <f t="shared" si="108"/>
        <v>0</v>
      </c>
      <c r="G132">
        <f t="shared" si="112"/>
        <v>0</v>
      </c>
      <c r="H132" s="244">
        <f t="shared" si="113"/>
        <v>0</v>
      </c>
      <c r="I132" s="245">
        <f t="shared" si="114"/>
        <v>0</v>
      </c>
      <c r="J132" s="243">
        <f t="shared" si="115"/>
        <v>0</v>
      </c>
      <c r="K132">
        <f t="shared" si="116"/>
        <v>0</v>
      </c>
      <c r="L132" s="243">
        <f t="shared" si="117"/>
        <v>0</v>
      </c>
    </row>
    <row r="133" spans="1:12" x14ac:dyDescent="0.35">
      <c r="A133" s="238">
        <f t="shared" si="109"/>
        <v>0</v>
      </c>
      <c r="B133" t="s">
        <v>2667</v>
      </c>
      <c r="C133" t="s">
        <v>2577</v>
      </c>
      <c r="D133" s="242">
        <f t="shared" si="110"/>
        <v>0</v>
      </c>
      <c r="E133" s="238">
        <f t="shared" si="111"/>
        <v>0</v>
      </c>
      <c r="F133" s="243">
        <f t="shared" si="108"/>
        <v>0</v>
      </c>
      <c r="G133">
        <f t="shared" si="112"/>
        <v>0</v>
      </c>
      <c r="H133" s="244">
        <f t="shared" si="113"/>
        <v>0</v>
      </c>
      <c r="I133" s="245">
        <f t="shared" si="114"/>
        <v>0</v>
      </c>
      <c r="J133" s="243">
        <f t="shared" si="115"/>
        <v>0</v>
      </c>
      <c r="K133">
        <f t="shared" si="116"/>
        <v>0</v>
      </c>
      <c r="L133" s="243">
        <f t="shared" si="117"/>
        <v>0</v>
      </c>
    </row>
    <row r="134" spans="1:12" x14ac:dyDescent="0.35">
      <c r="A134" s="238">
        <f t="shared" si="109"/>
        <v>0</v>
      </c>
      <c r="B134" t="s">
        <v>2670</v>
      </c>
      <c r="C134" t="s">
        <v>2578</v>
      </c>
      <c r="D134" s="242">
        <f t="shared" si="110"/>
        <v>0</v>
      </c>
      <c r="E134" s="238">
        <f t="shared" si="111"/>
        <v>0</v>
      </c>
      <c r="F134" s="243">
        <f t="shared" si="108"/>
        <v>0</v>
      </c>
      <c r="G134">
        <f t="shared" si="112"/>
        <v>0</v>
      </c>
      <c r="H134" s="244">
        <f t="shared" si="113"/>
        <v>0</v>
      </c>
      <c r="I134" s="245">
        <f t="shared" si="114"/>
        <v>0</v>
      </c>
      <c r="J134" s="243">
        <f t="shared" si="115"/>
        <v>0</v>
      </c>
      <c r="K134">
        <f t="shared" si="116"/>
        <v>0</v>
      </c>
      <c r="L134" s="243">
        <f t="shared" si="117"/>
        <v>0</v>
      </c>
    </row>
    <row r="135" spans="1:12" x14ac:dyDescent="0.35">
      <c r="A135" s="238">
        <f t="shared" si="109"/>
        <v>0</v>
      </c>
      <c r="C135" t="s">
        <v>2581</v>
      </c>
      <c r="D135" s="242">
        <f t="shared" si="110"/>
        <v>0</v>
      </c>
      <c r="E135" s="238">
        <f t="shared" si="111"/>
        <v>0</v>
      </c>
      <c r="F135" s="243">
        <f t="shared" si="108"/>
        <v>0</v>
      </c>
      <c r="G135">
        <f t="shared" si="112"/>
        <v>0</v>
      </c>
      <c r="H135" s="244">
        <f t="shared" si="113"/>
        <v>0</v>
      </c>
      <c r="I135" s="245">
        <f t="shared" si="114"/>
        <v>0</v>
      </c>
      <c r="J135" s="243">
        <f t="shared" si="115"/>
        <v>0</v>
      </c>
      <c r="K135">
        <f t="shared" si="116"/>
        <v>0</v>
      </c>
      <c r="L135" s="243">
        <f t="shared" si="117"/>
        <v>0</v>
      </c>
    </row>
    <row r="136" spans="1:12" x14ac:dyDescent="0.35">
      <c r="A136" s="238">
        <f t="shared" si="109"/>
        <v>0</v>
      </c>
      <c r="B136" t="s">
        <v>3077</v>
      </c>
      <c r="C136" t="s">
        <v>2579</v>
      </c>
      <c r="D136" s="242">
        <f t="shared" si="110"/>
        <v>0</v>
      </c>
      <c r="E136" s="238">
        <f t="shared" si="111"/>
        <v>0</v>
      </c>
      <c r="F136" s="243">
        <f t="shared" si="108"/>
        <v>0</v>
      </c>
      <c r="G136">
        <f t="shared" si="112"/>
        <v>0</v>
      </c>
      <c r="H136" s="244">
        <f t="shared" si="113"/>
        <v>0</v>
      </c>
      <c r="I136" s="245">
        <f t="shared" si="114"/>
        <v>0</v>
      </c>
      <c r="J136" s="243">
        <f t="shared" si="115"/>
        <v>0</v>
      </c>
      <c r="K136">
        <f t="shared" si="116"/>
        <v>0</v>
      </c>
      <c r="L136" s="243">
        <f t="shared" si="117"/>
        <v>0</v>
      </c>
    </row>
    <row r="137" spans="1:12" x14ac:dyDescent="0.35">
      <c r="A137" s="238">
        <f t="shared" si="109"/>
        <v>0</v>
      </c>
      <c r="B137" t="s">
        <v>2690</v>
      </c>
      <c r="C137" t="s">
        <v>2585</v>
      </c>
      <c r="D137" s="242">
        <f t="shared" si="110"/>
        <v>0</v>
      </c>
      <c r="E137" s="238">
        <f t="shared" si="111"/>
        <v>0</v>
      </c>
      <c r="F137" s="243">
        <f t="shared" si="108"/>
        <v>0</v>
      </c>
      <c r="G137">
        <f t="shared" si="112"/>
        <v>0</v>
      </c>
      <c r="H137" s="244">
        <f t="shared" si="113"/>
        <v>0</v>
      </c>
      <c r="I137" s="245">
        <f t="shared" si="114"/>
        <v>0</v>
      </c>
      <c r="J137" s="243">
        <f t="shared" si="115"/>
        <v>0</v>
      </c>
      <c r="K137">
        <f t="shared" si="116"/>
        <v>0</v>
      </c>
      <c r="L137" s="243">
        <f t="shared" si="117"/>
        <v>0</v>
      </c>
    </row>
    <row r="138" spans="1:12" x14ac:dyDescent="0.35">
      <c r="A138" s="238">
        <f t="shared" si="109"/>
        <v>0</v>
      </c>
      <c r="C138" t="s">
        <v>2591</v>
      </c>
      <c r="D138" s="242">
        <f t="shared" si="110"/>
        <v>0</v>
      </c>
      <c r="E138" s="238">
        <f t="shared" si="111"/>
        <v>0</v>
      </c>
      <c r="F138" s="243">
        <f t="shared" si="108"/>
        <v>0</v>
      </c>
      <c r="G138">
        <f t="shared" si="112"/>
        <v>0</v>
      </c>
      <c r="H138" s="244">
        <f t="shared" si="113"/>
        <v>0</v>
      </c>
      <c r="I138" s="245">
        <f t="shared" si="114"/>
        <v>0</v>
      </c>
      <c r="J138" s="243">
        <f t="shared" si="115"/>
        <v>0</v>
      </c>
      <c r="K138">
        <f t="shared" si="116"/>
        <v>0</v>
      </c>
      <c r="L138" s="243">
        <f t="shared" si="117"/>
        <v>0</v>
      </c>
    </row>
    <row r="139" spans="1:12" x14ac:dyDescent="0.35">
      <c r="A139" s="238">
        <f t="shared" si="109"/>
        <v>0</v>
      </c>
      <c r="B139" t="s">
        <v>2664</v>
      </c>
      <c r="C139" t="s">
        <v>2586</v>
      </c>
      <c r="D139" s="242">
        <f t="shared" si="110"/>
        <v>0</v>
      </c>
      <c r="E139" s="238">
        <f t="shared" si="111"/>
        <v>0</v>
      </c>
      <c r="F139" s="243">
        <f t="shared" si="108"/>
        <v>0</v>
      </c>
      <c r="G139">
        <f t="shared" si="112"/>
        <v>0</v>
      </c>
      <c r="H139" s="244">
        <f t="shared" si="113"/>
        <v>0</v>
      </c>
      <c r="I139" s="245">
        <f t="shared" si="114"/>
        <v>0</v>
      </c>
      <c r="J139" s="243">
        <f t="shared" si="115"/>
        <v>0</v>
      </c>
      <c r="K139">
        <f t="shared" si="116"/>
        <v>0</v>
      </c>
      <c r="L139" s="243">
        <f t="shared" si="117"/>
        <v>0</v>
      </c>
    </row>
    <row r="140" spans="1:12" x14ac:dyDescent="0.35">
      <c r="A140" s="238">
        <f t="shared" si="109"/>
        <v>0</v>
      </c>
      <c r="B140" t="s">
        <v>2669</v>
      </c>
      <c r="C140" t="s">
        <v>2587</v>
      </c>
      <c r="D140" s="242">
        <f>E140+I140</f>
        <v>0</v>
      </c>
      <c r="E140" s="238">
        <f t="shared" si="111"/>
        <v>0</v>
      </c>
      <c r="F140" s="243">
        <f t="shared" si="108"/>
        <v>0</v>
      </c>
      <c r="G140">
        <f t="shared" si="112"/>
        <v>0</v>
      </c>
      <c r="H140" s="244">
        <f t="shared" si="113"/>
        <v>0</v>
      </c>
      <c r="I140" s="245">
        <f t="shared" si="114"/>
        <v>0</v>
      </c>
      <c r="J140" s="243">
        <f t="shared" si="115"/>
        <v>0</v>
      </c>
      <c r="K140">
        <f t="shared" si="116"/>
        <v>0</v>
      </c>
      <c r="L140" s="243">
        <f t="shared" si="117"/>
        <v>0</v>
      </c>
    </row>
    <row r="141" spans="1:12" x14ac:dyDescent="0.35">
      <c r="A141" s="238">
        <f t="shared" si="109"/>
        <v>0</v>
      </c>
      <c r="B141" t="s">
        <v>2931</v>
      </c>
      <c r="C141" t="s">
        <v>2580</v>
      </c>
      <c r="D141" s="242">
        <f t="shared" si="110"/>
        <v>0</v>
      </c>
      <c r="E141" s="238">
        <f t="shared" si="111"/>
        <v>0</v>
      </c>
      <c r="F141" s="243">
        <f t="shared" si="108"/>
        <v>0</v>
      </c>
      <c r="G141">
        <f t="shared" si="112"/>
        <v>0</v>
      </c>
      <c r="H141" s="244">
        <f t="shared" si="113"/>
        <v>0</v>
      </c>
      <c r="I141" s="245">
        <f t="shared" si="114"/>
        <v>0</v>
      </c>
      <c r="J141" s="243">
        <f t="shared" si="115"/>
        <v>0</v>
      </c>
      <c r="K141">
        <f t="shared" si="116"/>
        <v>0</v>
      </c>
      <c r="L141" s="243">
        <f t="shared" si="117"/>
        <v>0</v>
      </c>
    </row>
    <row r="142" spans="1:12" x14ac:dyDescent="0.35">
      <c r="A142" s="238">
        <f t="shared" si="109"/>
        <v>0</v>
      </c>
      <c r="C142" t="s">
        <v>2592</v>
      </c>
      <c r="D142" s="242">
        <f t="shared" si="110"/>
        <v>0</v>
      </c>
      <c r="E142" s="238">
        <f t="shared" si="111"/>
        <v>0</v>
      </c>
      <c r="F142" s="243">
        <f t="shared" si="108"/>
        <v>0</v>
      </c>
      <c r="G142">
        <f t="shared" si="112"/>
        <v>0</v>
      </c>
      <c r="H142" s="244">
        <f t="shared" si="113"/>
        <v>0</v>
      </c>
      <c r="I142" s="245">
        <f t="shared" si="114"/>
        <v>0</v>
      </c>
      <c r="J142" s="243">
        <f t="shared" si="115"/>
        <v>0</v>
      </c>
      <c r="K142">
        <f t="shared" si="116"/>
        <v>0</v>
      </c>
      <c r="L142" s="243">
        <f t="shared" si="117"/>
        <v>0</v>
      </c>
    </row>
    <row r="143" spans="1:12" x14ac:dyDescent="0.35">
      <c r="A143" s="238">
        <f t="shared" si="109"/>
        <v>0</v>
      </c>
      <c r="B143" t="s">
        <v>2809</v>
      </c>
      <c r="C143" t="s">
        <v>2597</v>
      </c>
      <c r="D143" s="242">
        <f t="shared" si="110"/>
        <v>0</v>
      </c>
      <c r="E143" s="238">
        <f t="shared" si="111"/>
        <v>0</v>
      </c>
      <c r="F143" s="243">
        <f t="shared" si="108"/>
        <v>0</v>
      </c>
      <c r="G143">
        <f t="shared" si="112"/>
        <v>0</v>
      </c>
      <c r="H143" s="244">
        <f t="shared" si="113"/>
        <v>0</v>
      </c>
      <c r="I143" s="245">
        <f t="shared" si="114"/>
        <v>0</v>
      </c>
      <c r="J143" s="243">
        <f t="shared" si="115"/>
        <v>0</v>
      </c>
      <c r="K143">
        <f t="shared" si="116"/>
        <v>0</v>
      </c>
      <c r="L143" s="243">
        <f t="shared" si="117"/>
        <v>0</v>
      </c>
    </row>
    <row r="144" spans="1:12" x14ac:dyDescent="0.35">
      <c r="A144" s="238">
        <f t="shared" si="109"/>
        <v>0</v>
      </c>
      <c r="B144" t="s">
        <v>2668</v>
      </c>
      <c r="C144" t="s">
        <v>2588</v>
      </c>
      <c r="D144" s="242">
        <f t="shared" si="110"/>
        <v>0</v>
      </c>
      <c r="E144" s="238">
        <f t="shared" si="111"/>
        <v>0</v>
      </c>
      <c r="F144" s="243">
        <f t="shared" si="108"/>
        <v>0</v>
      </c>
      <c r="G144">
        <f t="shared" si="112"/>
        <v>0</v>
      </c>
      <c r="H144" s="244">
        <f t="shared" si="113"/>
        <v>0</v>
      </c>
      <c r="I144" s="245">
        <f t="shared" si="114"/>
        <v>0</v>
      </c>
      <c r="J144" s="243">
        <f t="shared" si="115"/>
        <v>0</v>
      </c>
      <c r="K144">
        <f t="shared" si="116"/>
        <v>0</v>
      </c>
      <c r="L144" s="243">
        <f t="shared" si="117"/>
        <v>0</v>
      </c>
    </row>
    <row r="145" spans="1:12" x14ac:dyDescent="0.35">
      <c r="A145" s="238">
        <f t="shared" si="109"/>
        <v>0</v>
      </c>
      <c r="B145" t="s">
        <v>2692</v>
      </c>
      <c r="C145" t="s">
        <v>2589</v>
      </c>
      <c r="D145" s="242">
        <f t="shared" si="110"/>
        <v>0</v>
      </c>
      <c r="E145" s="238">
        <f t="shared" si="111"/>
        <v>0</v>
      </c>
      <c r="F145" s="243">
        <f t="shared" si="108"/>
        <v>0</v>
      </c>
      <c r="G145">
        <f t="shared" si="112"/>
        <v>0</v>
      </c>
      <c r="H145" s="244">
        <f t="shared" si="113"/>
        <v>0</v>
      </c>
      <c r="I145" s="245">
        <f t="shared" si="114"/>
        <v>0</v>
      </c>
      <c r="J145" s="243">
        <f t="shared" si="115"/>
        <v>0</v>
      </c>
      <c r="K145">
        <f t="shared" si="116"/>
        <v>0</v>
      </c>
      <c r="L145" s="243">
        <f t="shared" si="117"/>
        <v>0</v>
      </c>
    </row>
    <row r="146" spans="1:12" x14ac:dyDescent="0.35">
      <c r="A146" s="238">
        <f t="shared" si="109"/>
        <v>2556</v>
      </c>
      <c r="B146" t="s">
        <v>2672</v>
      </c>
      <c r="C146" t="s">
        <v>2530</v>
      </c>
      <c r="D146" s="242">
        <f t="shared" si="110"/>
        <v>7</v>
      </c>
      <c r="E146" s="238">
        <f t="shared" si="111"/>
        <v>0</v>
      </c>
      <c r="F146" s="243">
        <f t="shared" si="108"/>
        <v>0</v>
      </c>
      <c r="G146">
        <f t="shared" si="112"/>
        <v>0</v>
      </c>
      <c r="H146" s="244">
        <f t="shared" si="113"/>
        <v>0</v>
      </c>
      <c r="I146" s="245">
        <f t="shared" si="114"/>
        <v>7</v>
      </c>
      <c r="J146" s="243">
        <f t="shared" si="115"/>
        <v>1</v>
      </c>
      <c r="K146">
        <f t="shared" si="116"/>
        <v>1</v>
      </c>
      <c r="L146" s="243">
        <f t="shared" si="117"/>
        <v>0.14285714285714285</v>
      </c>
    </row>
    <row r="147" spans="1:12" x14ac:dyDescent="0.35">
      <c r="A147" s="238">
        <f>SUM(A120:A146)</f>
        <v>28253</v>
      </c>
      <c r="B147" s="238"/>
      <c r="D147" s="242">
        <f>SUM(D120:D146)</f>
        <v>36</v>
      </c>
      <c r="E147" s="238">
        <f>SUM(E120:E146)</f>
        <v>8</v>
      </c>
      <c r="G147">
        <f>SUM(G120:G146)</f>
        <v>3</v>
      </c>
      <c r="I147" s="245">
        <f>SUM(I120:I146)</f>
        <v>28</v>
      </c>
      <c r="K147">
        <f>SUM(K120:K146)</f>
        <v>15</v>
      </c>
    </row>
    <row r="148" spans="1:12" ht="15" thickBot="1" x14ac:dyDescent="0.4"/>
    <row r="149" spans="1:12" x14ac:dyDescent="0.35">
      <c r="C149" s="246" t="s">
        <v>2673</v>
      </c>
      <c r="D149" s="247"/>
      <c r="E149" s="248">
        <f>E147+I147</f>
        <v>36</v>
      </c>
      <c r="F149" s="247" t="s">
        <v>2674</v>
      </c>
      <c r="G149" s="249"/>
      <c r="H149" s="249"/>
      <c r="I149" s="246" t="s">
        <v>2675</v>
      </c>
      <c r="J149" s="247" t="s">
        <v>2676</v>
      </c>
      <c r="K149" s="250">
        <f>K147</f>
        <v>15</v>
      </c>
    </row>
    <row r="150" spans="1:12" ht="15" thickBot="1" x14ac:dyDescent="0.4">
      <c r="C150" s="251" t="s">
        <v>2677</v>
      </c>
      <c r="D150" s="252" t="e">
        <f>LEFT(MID(#REF!,FIND("(",#REF!)+1,LEN(#REF!)),FIND(")",MID(#REF!,FIND("(",#REF!)+1,LEN(#REF!)))-1)</f>
        <v>#REF!</v>
      </c>
      <c r="E150" s="252">
        <f>AK120</f>
        <v>0</v>
      </c>
      <c r="F150" s="252" t="s">
        <v>2678</v>
      </c>
      <c r="G150" s="253"/>
      <c r="H150" s="253"/>
      <c r="I150" s="254"/>
      <c r="J150" s="241" t="s">
        <v>2679</v>
      </c>
      <c r="K150" s="255">
        <f>G147</f>
        <v>3</v>
      </c>
    </row>
    <row r="151" spans="1:12" ht="15" thickBot="1" x14ac:dyDescent="0.4">
      <c r="I151" s="251"/>
      <c r="J151" s="252" t="s">
        <v>2680</v>
      </c>
      <c r="K151" s="256">
        <f>SUM(K149:K150)</f>
        <v>18</v>
      </c>
    </row>
  </sheetData>
  <mergeCells count="126">
    <mergeCell ref="A8:A9"/>
    <mergeCell ref="B8:B9"/>
    <mergeCell ref="C8:C9"/>
    <mergeCell ref="A10:A11"/>
    <mergeCell ref="B10:B11"/>
    <mergeCell ref="C10:C11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24:A25"/>
    <mergeCell ref="B24:B25"/>
    <mergeCell ref="C24:C25"/>
    <mergeCell ref="A26:A27"/>
    <mergeCell ref="B26:B27"/>
    <mergeCell ref="C26:C27"/>
    <mergeCell ref="A20:A21"/>
    <mergeCell ref="B20:B21"/>
    <mergeCell ref="C20:C21"/>
    <mergeCell ref="A22:A23"/>
    <mergeCell ref="B22:B23"/>
    <mergeCell ref="C22:C23"/>
    <mergeCell ref="A43:A44"/>
    <mergeCell ref="B43:B44"/>
    <mergeCell ref="C43:C44"/>
    <mergeCell ref="A45:A46"/>
    <mergeCell ref="B45:B46"/>
    <mergeCell ref="C45:C46"/>
    <mergeCell ref="A28:A29"/>
    <mergeCell ref="B28:B29"/>
    <mergeCell ref="C28:C29"/>
    <mergeCell ref="A41:A42"/>
    <mergeCell ref="B41:B42"/>
    <mergeCell ref="C41:C42"/>
    <mergeCell ref="A51:A52"/>
    <mergeCell ref="B51:B52"/>
    <mergeCell ref="C51:C52"/>
    <mergeCell ref="A53:A54"/>
    <mergeCell ref="B53:B54"/>
    <mergeCell ref="C53:C54"/>
    <mergeCell ref="A47:A48"/>
    <mergeCell ref="B47:B48"/>
    <mergeCell ref="C47:C48"/>
    <mergeCell ref="A49:A50"/>
    <mergeCell ref="B49:B50"/>
    <mergeCell ref="C49:C50"/>
    <mergeCell ref="A59:A60"/>
    <mergeCell ref="B59:B60"/>
    <mergeCell ref="C59:C60"/>
    <mergeCell ref="A61:A62"/>
    <mergeCell ref="B61:B62"/>
    <mergeCell ref="C61:C62"/>
    <mergeCell ref="A55:A56"/>
    <mergeCell ref="B55:B56"/>
    <mergeCell ref="C55:C56"/>
    <mergeCell ref="A57:A58"/>
    <mergeCell ref="B57:B58"/>
    <mergeCell ref="C57:C58"/>
    <mergeCell ref="A78:A79"/>
    <mergeCell ref="B78:B79"/>
    <mergeCell ref="C78:C79"/>
    <mergeCell ref="A80:A81"/>
    <mergeCell ref="B80:B81"/>
    <mergeCell ref="C80:C81"/>
    <mergeCell ref="A63:A64"/>
    <mergeCell ref="B63:B64"/>
    <mergeCell ref="C63:C64"/>
    <mergeCell ref="A65:A66"/>
    <mergeCell ref="B65:B66"/>
    <mergeCell ref="C65:C66"/>
    <mergeCell ref="A86:A87"/>
    <mergeCell ref="B86:B87"/>
    <mergeCell ref="C86:C87"/>
    <mergeCell ref="A88:A89"/>
    <mergeCell ref="B88:B89"/>
    <mergeCell ref="C88:C89"/>
    <mergeCell ref="A82:A83"/>
    <mergeCell ref="B82:B83"/>
    <mergeCell ref="C82:C83"/>
    <mergeCell ref="A84:A85"/>
    <mergeCell ref="B84:B85"/>
    <mergeCell ref="C84:C85"/>
    <mergeCell ref="A94:A95"/>
    <mergeCell ref="B94:B95"/>
    <mergeCell ref="C94:C95"/>
    <mergeCell ref="A96:A97"/>
    <mergeCell ref="B96:B97"/>
    <mergeCell ref="C96:C97"/>
    <mergeCell ref="A90:A91"/>
    <mergeCell ref="B90:B91"/>
    <mergeCell ref="C90:C91"/>
    <mergeCell ref="A92:A93"/>
    <mergeCell ref="B92:B93"/>
    <mergeCell ref="C92:C93"/>
    <mergeCell ref="A102:A103"/>
    <mergeCell ref="B102:B103"/>
    <mergeCell ref="C102:C103"/>
    <mergeCell ref="A104:A105"/>
    <mergeCell ref="B104:B105"/>
    <mergeCell ref="C104:C105"/>
    <mergeCell ref="A98:A99"/>
    <mergeCell ref="B98:B99"/>
    <mergeCell ref="C98:C99"/>
    <mergeCell ref="A100:A101"/>
    <mergeCell ref="B100:B101"/>
    <mergeCell ref="C100:C101"/>
    <mergeCell ref="A110:A111"/>
    <mergeCell ref="B110:B111"/>
    <mergeCell ref="C110:C111"/>
    <mergeCell ref="A112:A113"/>
    <mergeCell ref="B112:B113"/>
    <mergeCell ref="C112:C113"/>
    <mergeCell ref="A106:A107"/>
    <mergeCell ref="B106:B107"/>
    <mergeCell ref="C106:C107"/>
    <mergeCell ref="A108:A109"/>
    <mergeCell ref="B108:B109"/>
    <mergeCell ref="C108:C109"/>
  </mergeCells>
  <pageMargins left="0.7" right="0.7" top="0.75" bottom="0.75" header="0.3" footer="0.3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BC154"/>
  <sheetViews>
    <sheetView topLeftCell="A67" zoomScale="65" zoomScaleNormal="90" workbookViewId="0">
      <selection activeCell="E114" sqref="E114:H115"/>
    </sheetView>
  </sheetViews>
  <sheetFormatPr defaultRowHeight="14.5" x14ac:dyDescent="0.35"/>
  <cols>
    <col min="1" max="1" width="54.453125" bestFit="1" customWidth="1"/>
  </cols>
  <sheetData>
    <row r="1" spans="1:55" x14ac:dyDescent="0.35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  <c r="M1" t="s">
        <v>0</v>
      </c>
      <c r="N1" t="s">
        <v>0</v>
      </c>
    </row>
    <row r="2" spans="1:55" x14ac:dyDescent="0.35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</row>
    <row r="3" spans="1:55" x14ac:dyDescent="0.35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</row>
    <row r="4" spans="1:55" x14ac:dyDescent="0.35">
      <c r="A4" t="s">
        <v>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</row>
    <row r="5" spans="1:55" x14ac:dyDescent="0.35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AM5" s="2"/>
      <c r="AN5" s="2"/>
      <c r="AO5" s="2"/>
      <c r="AP5" s="2"/>
      <c r="AQ5" s="2"/>
      <c r="AR5" s="2"/>
      <c r="AS5" s="2"/>
      <c r="AT5" s="240" t="s">
        <v>2648</v>
      </c>
      <c r="AU5" s="2"/>
      <c r="AV5" s="2"/>
      <c r="AW5" s="2"/>
      <c r="AX5" s="240" t="s">
        <v>2649</v>
      </c>
    </row>
    <row r="6" spans="1:55" x14ac:dyDescent="0.3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AP6" s="241" t="s">
        <v>2529</v>
      </c>
      <c r="AQ6" s="241" t="s">
        <v>2650</v>
      </c>
      <c r="AR6" s="241" t="s">
        <v>2651</v>
      </c>
      <c r="AS6" s="241" t="s">
        <v>2650</v>
      </c>
      <c r="AT6" s="241" t="s">
        <v>2652</v>
      </c>
      <c r="AU6" s="241" t="s">
        <v>2653</v>
      </c>
      <c r="AV6" s="241" t="s">
        <v>2649</v>
      </c>
      <c r="AW6" s="241" t="s">
        <v>2654</v>
      </c>
      <c r="AX6" s="241" t="s">
        <v>2652</v>
      </c>
    </row>
    <row r="7" spans="1:55" x14ac:dyDescent="0.35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Y7" s="241" t="s">
        <v>2682</v>
      </c>
      <c r="Z7" s="241" t="s">
        <v>2683</v>
      </c>
      <c r="AP7" s="241" t="s">
        <v>2655</v>
      </c>
      <c r="AQ7" s="241" t="s">
        <v>2655</v>
      </c>
      <c r="AR7" s="241" t="s">
        <v>2652</v>
      </c>
      <c r="AS7" s="241" t="s">
        <v>2656</v>
      </c>
      <c r="AT7" s="241" t="s">
        <v>2656</v>
      </c>
      <c r="AU7" s="241" t="s">
        <v>2655</v>
      </c>
      <c r="AV7" s="241" t="s">
        <v>2652</v>
      </c>
      <c r="AW7" s="241" t="s">
        <v>2656</v>
      </c>
      <c r="AX7" s="241" t="s">
        <v>2656</v>
      </c>
      <c r="AZ7" s="241" t="s">
        <v>3666</v>
      </c>
      <c r="BB7" s="241" t="s">
        <v>3692</v>
      </c>
      <c r="BC7" s="241" t="s">
        <v>3693</v>
      </c>
    </row>
    <row r="8" spans="1:55" x14ac:dyDescent="0.35">
      <c r="A8" s="291" t="s">
        <v>59</v>
      </c>
      <c r="B8" s="291" t="s">
        <v>2</v>
      </c>
      <c r="C8" s="291" t="s">
        <v>3</v>
      </c>
      <c r="D8" t="s">
        <v>4</v>
      </c>
      <c r="E8" t="s">
        <v>5</v>
      </c>
      <c r="F8" t="s">
        <v>6</v>
      </c>
      <c r="G8" t="s">
        <v>7</v>
      </c>
      <c r="H8" t="s">
        <v>8</v>
      </c>
      <c r="I8" t="s">
        <v>9</v>
      </c>
      <c r="J8" t="s">
        <v>10</v>
      </c>
      <c r="K8" t="s">
        <v>11</v>
      </c>
      <c r="L8" t="s">
        <v>12</v>
      </c>
      <c r="M8" t="s">
        <v>13</v>
      </c>
      <c r="N8" t="s">
        <v>14</v>
      </c>
      <c r="Y8" s="241" t="s">
        <v>2684</v>
      </c>
      <c r="Z8" s="241" t="s">
        <v>2685</v>
      </c>
      <c r="AM8" s="238">
        <f>SUMIFS($C$10:$C$505, $X$10:$X$505, AN8)</f>
        <v>12603</v>
      </c>
      <c r="AN8" t="s">
        <v>2657</v>
      </c>
      <c r="AO8" t="s">
        <v>2535</v>
      </c>
      <c r="AP8" s="242">
        <f>AQ8+AU8</f>
        <v>10</v>
      </c>
      <c r="AQ8" s="238">
        <f>COUNTIFS($X$10:$X$505, AN8,$B$10:$B$505,"F")</f>
        <v>3</v>
      </c>
      <c r="AR8" s="243">
        <f t="shared" ref="AR8:AR34" si="0">IFERROR(AQ8/AP8,0)</f>
        <v>0.3</v>
      </c>
      <c r="AS8">
        <f>COUNTIFS($X$10:$X$505, AN8,$B$10:$B$505,"F",$Z$10:$Z$505,"Elected")</f>
        <v>2</v>
      </c>
      <c r="AT8" s="244">
        <f>IFERROR(AS8/AP8,0)</f>
        <v>0.2</v>
      </c>
      <c r="AU8" s="245">
        <f>COUNTIFS($X$10:$X$505, AN8,$B$10:$B$505,"M")</f>
        <v>7</v>
      </c>
      <c r="AV8" s="243">
        <f>IFERROR(AU8/AP8,0)</f>
        <v>0.7</v>
      </c>
      <c r="AW8">
        <f>COUNTIFS($X$10:$X$505, AN8,$B$10:$B$505,"M",$Z$10:$Z$505,"Elected")</f>
        <v>6</v>
      </c>
      <c r="AX8" s="243">
        <f>IFERROR(AW8/AP8,0)</f>
        <v>0.6</v>
      </c>
      <c r="AZ8">
        <f>AW8+AS8</f>
        <v>8</v>
      </c>
      <c r="BB8">
        <f>AC124</f>
        <v>15</v>
      </c>
      <c r="BC8">
        <f>AD124</f>
        <v>11</v>
      </c>
    </row>
    <row r="9" spans="1:55" ht="15.5" x14ac:dyDescent="0.35">
      <c r="A9" s="291" t="s">
        <v>0</v>
      </c>
      <c r="B9" s="291" t="s">
        <v>0</v>
      </c>
      <c r="C9" s="291" t="s">
        <v>17</v>
      </c>
      <c r="D9" t="s">
        <v>1845</v>
      </c>
      <c r="E9" t="s">
        <v>1846</v>
      </c>
      <c r="F9" t="s">
        <v>1847</v>
      </c>
      <c r="G9" t="s">
        <v>1848</v>
      </c>
      <c r="H9" t="s">
        <v>1849</v>
      </c>
      <c r="I9" t="s">
        <v>1850</v>
      </c>
      <c r="J9" t="s">
        <v>1851</v>
      </c>
      <c r="K9" t="s">
        <v>1852</v>
      </c>
      <c r="L9" t="s">
        <v>1853</v>
      </c>
      <c r="M9" t="s">
        <v>1854</v>
      </c>
      <c r="N9" t="s">
        <v>1855</v>
      </c>
      <c r="X9" s="257" t="s">
        <v>2681</v>
      </c>
      <c r="Y9" s="241" t="s">
        <v>2686</v>
      </c>
      <c r="Z9" s="241" t="s">
        <v>2687</v>
      </c>
      <c r="AB9" t="s">
        <v>2526</v>
      </c>
      <c r="AC9" t="s">
        <v>2525</v>
      </c>
      <c r="AD9" t="s">
        <v>2524</v>
      </c>
      <c r="AE9" t="s">
        <v>2523</v>
      </c>
      <c r="AF9" t="s">
        <v>759</v>
      </c>
      <c r="AG9" t="s">
        <v>2522</v>
      </c>
      <c r="AH9" t="s">
        <v>2521</v>
      </c>
      <c r="AI9" t="s">
        <v>2520</v>
      </c>
      <c r="AJ9" t="s">
        <v>2519</v>
      </c>
      <c r="AK9" t="s">
        <v>2518</v>
      </c>
      <c r="AM9" s="238">
        <f t="shared" ref="AM9:AM34" si="1">SUMIFS($C$10:$C$505, $X$10:$X$505, AN9)</f>
        <v>6652</v>
      </c>
      <c r="AN9" t="s">
        <v>2658</v>
      </c>
      <c r="AO9" t="s">
        <v>2534</v>
      </c>
      <c r="AP9" s="242">
        <f t="shared" ref="AP9:AP27" si="2">AQ9+AU9</f>
        <v>5</v>
      </c>
      <c r="AQ9" s="238">
        <f t="shared" ref="AQ9:AQ34" si="3">COUNTIFS($X$10:$X$505, AN9,$B$10:$B$505,"F")</f>
        <v>0</v>
      </c>
      <c r="AR9" s="243">
        <f t="shared" si="0"/>
        <v>0</v>
      </c>
      <c r="AS9">
        <f t="shared" ref="AS9:AS34" si="4">COUNTIFS($X$10:$X$283, AN9,$B$10:$B$283,"F",$Z$10:$Z$283,"Elected")</f>
        <v>0</v>
      </c>
      <c r="AT9" s="244">
        <f t="shared" ref="AT9:AT34" si="5">IFERROR(AS9/AP9,0)</f>
        <v>0</v>
      </c>
      <c r="AU9" s="245">
        <f t="shared" ref="AU9:AU34" si="6">COUNTIFS($X$10:$X$505, AN9,$B$10:$B$505,"M")</f>
        <v>5</v>
      </c>
      <c r="AV9" s="243">
        <f t="shared" ref="AV9:AV34" si="7">IFERROR(AU9/AP9,0)</f>
        <v>1</v>
      </c>
      <c r="AW9">
        <f t="shared" ref="AW9:AW34" si="8">COUNTIFS($X$10:$X$505, AN9,$B$10:$B$505,"M",$Z$10:$Z$505,"Elected")</f>
        <v>5</v>
      </c>
      <c r="AX9" s="243">
        <f t="shared" ref="AX9:AX34" si="9">IFERROR(AW9/AP9,0)</f>
        <v>1</v>
      </c>
      <c r="AZ9">
        <f t="shared" ref="AZ9:AZ35" si="10">AW9+AS9</f>
        <v>5</v>
      </c>
    </row>
    <row r="10" spans="1:55" x14ac:dyDescent="0.35">
      <c r="A10" s="291" t="s">
        <v>3350</v>
      </c>
      <c r="B10" s="291" t="s">
        <v>33</v>
      </c>
      <c r="C10" s="293">
        <v>483</v>
      </c>
      <c r="D10" s="1">
        <v>3</v>
      </c>
      <c r="E10" s="1">
        <v>7</v>
      </c>
      <c r="F10" s="1">
        <v>6</v>
      </c>
      <c r="G10" s="1">
        <v>49</v>
      </c>
      <c r="H10" s="1">
        <v>30</v>
      </c>
      <c r="I10" s="1">
        <v>67</v>
      </c>
      <c r="J10" s="1">
        <v>-645</v>
      </c>
      <c r="K10" s="1">
        <v>0</v>
      </c>
      <c r="L10" s="1">
        <v>0</v>
      </c>
      <c r="M10" s="1">
        <v>0</v>
      </c>
      <c r="N10" s="1">
        <v>0</v>
      </c>
      <c r="X10" t="str">
        <f>LEFT(MID(A10,FIND("(",A10)+1,LEN(A10)),FIND(")",MID(A10,FIND("(",A10)+1,LEN(A10)))-1)</f>
        <v>NON-P</v>
      </c>
      <c r="Z10" t="str">
        <f>Y11</f>
        <v>Excluded</v>
      </c>
      <c r="AB10">
        <v>6</v>
      </c>
      <c r="AC10" s="238">
        <v>22379</v>
      </c>
      <c r="AD10" s="238">
        <f>AH10+AF10</f>
        <v>12139</v>
      </c>
      <c r="AE10" s="227">
        <f>SUM(AD10/AC10*100)</f>
        <v>54.242816926582961</v>
      </c>
      <c r="AF10">
        <v>159</v>
      </c>
      <c r="AG10" s="227">
        <f>SUM(AF10/AC10*100)</f>
        <v>0.71048751061262794</v>
      </c>
      <c r="AH10" s="238">
        <v>11980</v>
      </c>
      <c r="AI10">
        <v>15</v>
      </c>
      <c r="AJ10">
        <v>4</v>
      </c>
      <c r="AK10" s="227">
        <f>SUM(AJ10/AI10*100)</f>
        <v>26.666666666666668</v>
      </c>
      <c r="AM10" s="238">
        <f t="shared" si="1"/>
        <v>3185</v>
      </c>
      <c r="AN10" t="s">
        <v>2659</v>
      </c>
      <c r="AO10" t="s">
        <v>2536</v>
      </c>
      <c r="AP10" s="242">
        <f t="shared" si="2"/>
        <v>5</v>
      </c>
      <c r="AQ10" s="238">
        <f t="shared" si="3"/>
        <v>2</v>
      </c>
      <c r="AR10" s="243">
        <f t="shared" si="0"/>
        <v>0.4</v>
      </c>
      <c r="AS10">
        <f t="shared" si="4"/>
        <v>2</v>
      </c>
      <c r="AT10" s="244">
        <f t="shared" si="5"/>
        <v>0.4</v>
      </c>
      <c r="AU10" s="245">
        <f t="shared" si="6"/>
        <v>3</v>
      </c>
      <c r="AV10" s="243">
        <f t="shared" si="7"/>
        <v>0.6</v>
      </c>
      <c r="AW10">
        <f t="shared" si="8"/>
        <v>1</v>
      </c>
      <c r="AX10" s="243">
        <f t="shared" si="9"/>
        <v>0.2</v>
      </c>
      <c r="AZ10">
        <f t="shared" si="10"/>
        <v>3</v>
      </c>
    </row>
    <row r="11" spans="1:55" x14ac:dyDescent="0.35">
      <c r="A11" s="291" t="s">
        <v>0</v>
      </c>
      <c r="B11" s="291" t="s">
        <v>0</v>
      </c>
      <c r="C11" s="293">
        <v>483</v>
      </c>
      <c r="D11" s="2">
        <v>486</v>
      </c>
      <c r="E11" s="2">
        <v>493</v>
      </c>
      <c r="F11" s="2">
        <v>499</v>
      </c>
      <c r="G11" s="2">
        <v>548</v>
      </c>
      <c r="H11" s="2">
        <v>578</v>
      </c>
      <c r="I11" s="2">
        <v>645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Y11" t="str">
        <f>IF(EXACT(A10,UPPER(A10)),"Elected","Excluded")</f>
        <v>Excluded</v>
      </c>
      <c r="AM11" s="238">
        <f t="shared" si="1"/>
        <v>0</v>
      </c>
      <c r="AN11" t="s">
        <v>2661</v>
      </c>
      <c r="AO11" t="s">
        <v>2727</v>
      </c>
      <c r="AP11" s="242">
        <f t="shared" si="2"/>
        <v>0</v>
      </c>
      <c r="AQ11" s="238">
        <f t="shared" si="3"/>
        <v>0</v>
      </c>
      <c r="AR11" s="243">
        <f t="shared" si="0"/>
        <v>0</v>
      </c>
      <c r="AS11">
        <f t="shared" si="4"/>
        <v>0</v>
      </c>
      <c r="AT11" s="244">
        <f t="shared" si="5"/>
        <v>0</v>
      </c>
      <c r="AU11" s="245">
        <f t="shared" si="6"/>
        <v>0</v>
      </c>
      <c r="AV11" s="243">
        <f t="shared" si="7"/>
        <v>0</v>
      </c>
      <c r="AW11">
        <f t="shared" si="8"/>
        <v>0</v>
      </c>
      <c r="AX11" s="243">
        <f t="shared" si="9"/>
        <v>0</v>
      </c>
      <c r="AZ11">
        <f t="shared" si="10"/>
        <v>0</v>
      </c>
    </row>
    <row r="12" spans="1:55" x14ac:dyDescent="0.35">
      <c r="A12" s="291" t="s">
        <v>3351</v>
      </c>
      <c r="B12" s="291" t="s">
        <v>33</v>
      </c>
      <c r="C12" s="293">
        <v>429</v>
      </c>
      <c r="D12" s="1">
        <v>2</v>
      </c>
      <c r="E12" s="1">
        <v>12</v>
      </c>
      <c r="F12" s="1">
        <v>1</v>
      </c>
      <c r="G12" s="1">
        <v>15</v>
      </c>
      <c r="H12" s="1">
        <v>11</v>
      </c>
      <c r="I12" s="1">
        <v>-470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X12" t="str">
        <f t="shared" ref="X12" si="11">LEFT(MID(A12,FIND("(",A12)+1,LEN(A12)),FIND(")",MID(A12,FIND("(",A12)+1,LEN(A12)))-1)</f>
        <v>NON-P</v>
      </c>
      <c r="Z12" t="str">
        <f>Y13</f>
        <v>Excluded</v>
      </c>
      <c r="AC12" t="s">
        <v>3692</v>
      </c>
      <c r="AD12" t="s">
        <v>3693</v>
      </c>
      <c r="AM12" s="238">
        <f t="shared" si="1"/>
        <v>1220</v>
      </c>
      <c r="AN12" t="s">
        <v>2663</v>
      </c>
      <c r="AO12" t="s">
        <v>2574</v>
      </c>
      <c r="AP12" s="242">
        <f t="shared" si="2"/>
        <v>2</v>
      </c>
      <c r="AQ12" s="238">
        <f t="shared" si="3"/>
        <v>1</v>
      </c>
      <c r="AR12" s="243">
        <f t="shared" si="0"/>
        <v>0.5</v>
      </c>
      <c r="AS12">
        <f t="shared" si="4"/>
        <v>0</v>
      </c>
      <c r="AT12" s="244">
        <f t="shared" si="5"/>
        <v>0</v>
      </c>
      <c r="AU12" s="245">
        <f t="shared" si="6"/>
        <v>1</v>
      </c>
      <c r="AV12" s="243">
        <f t="shared" si="7"/>
        <v>0.5</v>
      </c>
      <c r="AW12">
        <f t="shared" si="8"/>
        <v>0</v>
      </c>
      <c r="AX12" s="243">
        <f t="shared" si="9"/>
        <v>0</v>
      </c>
      <c r="AZ12">
        <f t="shared" si="10"/>
        <v>0</v>
      </c>
    </row>
    <row r="13" spans="1:55" x14ac:dyDescent="0.35">
      <c r="A13" s="291" t="s">
        <v>0</v>
      </c>
      <c r="B13" s="291" t="s">
        <v>0</v>
      </c>
      <c r="C13" s="293">
        <v>429</v>
      </c>
      <c r="D13" s="2">
        <v>431</v>
      </c>
      <c r="E13" s="2">
        <v>443</v>
      </c>
      <c r="F13" s="2">
        <v>444</v>
      </c>
      <c r="G13" s="2">
        <v>459</v>
      </c>
      <c r="H13" s="2">
        <v>470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Y13" t="str">
        <f t="shared" ref="Y13" si="12">IF(EXACT(A12,UPPER(A12)),"Elected","Excluded")</f>
        <v>Excluded</v>
      </c>
      <c r="AC13">
        <v>4</v>
      </c>
      <c r="AD13">
        <v>3</v>
      </c>
      <c r="AM13" s="238">
        <f t="shared" si="1"/>
        <v>807</v>
      </c>
      <c r="AN13" t="s">
        <v>2689</v>
      </c>
      <c r="AO13" t="s">
        <v>2573</v>
      </c>
      <c r="AP13" s="242">
        <f t="shared" si="2"/>
        <v>3</v>
      </c>
      <c r="AQ13" s="238">
        <f t="shared" si="3"/>
        <v>1</v>
      </c>
      <c r="AR13" s="243">
        <f t="shared" si="0"/>
        <v>0.33333333333333331</v>
      </c>
      <c r="AS13">
        <f t="shared" si="4"/>
        <v>0</v>
      </c>
      <c r="AT13" s="244">
        <f t="shared" si="5"/>
        <v>0</v>
      </c>
      <c r="AU13" s="245">
        <f t="shared" si="6"/>
        <v>2</v>
      </c>
      <c r="AV13" s="243">
        <f t="shared" si="7"/>
        <v>0.66666666666666663</v>
      </c>
      <c r="AW13">
        <f t="shared" si="8"/>
        <v>0</v>
      </c>
      <c r="AX13" s="243">
        <f t="shared" si="9"/>
        <v>0</v>
      </c>
      <c r="AZ13">
        <f t="shared" si="10"/>
        <v>0</v>
      </c>
    </row>
    <row r="14" spans="1:55" x14ac:dyDescent="0.35">
      <c r="A14" s="291" t="s">
        <v>3360</v>
      </c>
      <c r="B14" s="291" t="s">
        <v>33</v>
      </c>
      <c r="C14" s="293">
        <v>191</v>
      </c>
      <c r="D14" s="1">
        <v>3</v>
      </c>
      <c r="E14" s="1">
        <v>4</v>
      </c>
      <c r="F14" s="1">
        <v>1</v>
      </c>
      <c r="G14" s="1">
        <v>-199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X14" t="str">
        <f t="shared" ref="X14" si="13">LEFT(MID(A14,FIND("(",A14)+1,LEN(A14)),FIND(")",MID(A14,FIND("(",A14)+1,LEN(A14)))-1)</f>
        <v>ANT</v>
      </c>
      <c r="Z14" t="str">
        <f t="shared" ref="Z14" si="14">Y15</f>
        <v>Excluded</v>
      </c>
      <c r="AM14" s="238">
        <f t="shared" si="1"/>
        <v>1320</v>
      </c>
      <c r="AN14" t="s">
        <v>2662</v>
      </c>
      <c r="AO14" t="s">
        <v>2575</v>
      </c>
      <c r="AP14" s="242">
        <f t="shared" si="2"/>
        <v>1</v>
      </c>
      <c r="AQ14" s="238">
        <f t="shared" si="3"/>
        <v>0</v>
      </c>
      <c r="AR14" s="243">
        <f t="shared" si="0"/>
        <v>0</v>
      </c>
      <c r="AS14">
        <f t="shared" si="4"/>
        <v>0</v>
      </c>
      <c r="AT14" s="244">
        <f t="shared" si="5"/>
        <v>0</v>
      </c>
      <c r="AU14" s="245">
        <f t="shared" si="6"/>
        <v>1</v>
      </c>
      <c r="AV14" s="243">
        <f t="shared" si="7"/>
        <v>1</v>
      </c>
      <c r="AW14">
        <f t="shared" si="8"/>
        <v>1</v>
      </c>
      <c r="AX14" s="243">
        <f t="shared" si="9"/>
        <v>1</v>
      </c>
      <c r="AZ14">
        <f t="shared" si="10"/>
        <v>1</v>
      </c>
    </row>
    <row r="15" spans="1:55" x14ac:dyDescent="0.35">
      <c r="A15" s="291" t="s">
        <v>0</v>
      </c>
      <c r="B15" s="291" t="s">
        <v>0</v>
      </c>
      <c r="C15" s="293">
        <v>191</v>
      </c>
      <c r="D15" s="2">
        <v>194</v>
      </c>
      <c r="E15" s="2">
        <v>198</v>
      </c>
      <c r="F15" s="2">
        <v>199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Y15" t="str">
        <f t="shared" ref="Y15" si="15">IF(EXACT(A14,UPPER(A14)),"Elected","Excluded")</f>
        <v>Excluded</v>
      </c>
      <c r="AM15" s="238">
        <f t="shared" si="1"/>
        <v>0</v>
      </c>
      <c r="AN15" t="s">
        <v>2660</v>
      </c>
      <c r="AO15" t="s">
        <v>2594</v>
      </c>
      <c r="AP15" s="242">
        <f t="shared" si="2"/>
        <v>0</v>
      </c>
      <c r="AQ15" s="238">
        <f t="shared" si="3"/>
        <v>0</v>
      </c>
      <c r="AR15" s="243">
        <f t="shared" si="0"/>
        <v>0</v>
      </c>
      <c r="AS15">
        <f t="shared" si="4"/>
        <v>0</v>
      </c>
      <c r="AT15" s="244">
        <f t="shared" si="5"/>
        <v>0</v>
      </c>
      <c r="AU15" s="245">
        <f t="shared" si="6"/>
        <v>0</v>
      </c>
      <c r="AV15" s="243">
        <f t="shared" si="7"/>
        <v>0</v>
      </c>
      <c r="AW15">
        <f t="shared" si="8"/>
        <v>0</v>
      </c>
      <c r="AX15" s="243">
        <f t="shared" si="9"/>
        <v>0</v>
      </c>
      <c r="AZ15">
        <f t="shared" si="10"/>
        <v>0</v>
      </c>
    </row>
    <row r="16" spans="1:55" x14ac:dyDescent="0.35">
      <c r="A16" s="291" t="s">
        <v>1856</v>
      </c>
      <c r="B16" s="291" t="s">
        <v>31</v>
      </c>
      <c r="C16" s="293">
        <v>603</v>
      </c>
      <c r="D16" s="1">
        <v>6</v>
      </c>
      <c r="E16" s="1">
        <v>10</v>
      </c>
      <c r="F16" s="1">
        <v>6</v>
      </c>
      <c r="G16" s="1">
        <v>75</v>
      </c>
      <c r="H16" s="1">
        <v>34</v>
      </c>
      <c r="I16" s="1">
        <v>51</v>
      </c>
      <c r="J16" s="1">
        <v>116</v>
      </c>
      <c r="K16" s="1">
        <v>12</v>
      </c>
      <c r="L16" s="1">
        <v>176</v>
      </c>
      <c r="M16" s="1">
        <v>86</v>
      </c>
      <c r="N16" s="1">
        <v>81</v>
      </c>
      <c r="X16" t="str">
        <f t="shared" ref="X16" si="16">LEFT(MID(A16,FIND("(",A16)+1,LEN(A16)),FIND(")",MID(A16,FIND("(",A16)+1,LEN(A16)))-1)</f>
        <v>SD</v>
      </c>
      <c r="Z16" t="str">
        <f t="shared" ref="Z16" si="17">Y17</f>
        <v>Excluded</v>
      </c>
      <c r="AM16" s="238">
        <f t="shared" si="1"/>
        <v>191</v>
      </c>
      <c r="AN16" t="s">
        <v>3111</v>
      </c>
      <c r="AO16" t="s">
        <v>2576</v>
      </c>
      <c r="AP16" s="242">
        <f t="shared" si="2"/>
        <v>1</v>
      </c>
      <c r="AQ16" s="238">
        <f t="shared" si="3"/>
        <v>0</v>
      </c>
      <c r="AR16" s="243">
        <f t="shared" si="0"/>
        <v>0</v>
      </c>
      <c r="AS16">
        <f t="shared" si="4"/>
        <v>0</v>
      </c>
      <c r="AT16" s="244">
        <f t="shared" si="5"/>
        <v>0</v>
      </c>
      <c r="AU16" s="245">
        <f t="shared" si="6"/>
        <v>1</v>
      </c>
      <c r="AV16" s="243">
        <f t="shared" si="7"/>
        <v>1</v>
      </c>
      <c r="AW16">
        <f t="shared" si="8"/>
        <v>0</v>
      </c>
      <c r="AX16" s="243">
        <f t="shared" si="9"/>
        <v>0</v>
      </c>
      <c r="AZ16">
        <f t="shared" si="10"/>
        <v>0</v>
      </c>
    </row>
    <row r="17" spans="1:52" x14ac:dyDescent="0.35">
      <c r="A17" s="291" t="s">
        <v>0</v>
      </c>
      <c r="B17" s="291" t="s">
        <v>0</v>
      </c>
      <c r="C17" s="293">
        <v>603</v>
      </c>
      <c r="D17" s="2">
        <v>609</v>
      </c>
      <c r="E17" s="2">
        <v>619</v>
      </c>
      <c r="F17" s="2">
        <v>625</v>
      </c>
      <c r="G17" s="2">
        <v>700</v>
      </c>
      <c r="H17" s="2">
        <v>734</v>
      </c>
      <c r="I17" s="2">
        <v>785</v>
      </c>
      <c r="J17" s="2">
        <v>901</v>
      </c>
      <c r="K17" s="2">
        <v>913</v>
      </c>
      <c r="L17" s="2">
        <v>1089</v>
      </c>
      <c r="M17" s="2">
        <v>1175</v>
      </c>
      <c r="N17" s="2">
        <v>1256</v>
      </c>
      <c r="Y17" t="str">
        <f t="shared" ref="Y17" si="18">IF(EXACT(A16,UPPER(A16)),"Elected","Excluded")</f>
        <v>Excluded</v>
      </c>
      <c r="AM17" s="238">
        <f t="shared" si="1"/>
        <v>0</v>
      </c>
      <c r="AO17" t="s">
        <v>2590</v>
      </c>
      <c r="AP17" s="242">
        <f t="shared" si="2"/>
        <v>0</v>
      </c>
      <c r="AQ17" s="238">
        <f t="shared" si="3"/>
        <v>0</v>
      </c>
      <c r="AR17" s="243">
        <f t="shared" si="0"/>
        <v>0</v>
      </c>
      <c r="AS17">
        <f t="shared" si="4"/>
        <v>0</v>
      </c>
      <c r="AT17" s="244">
        <f t="shared" si="5"/>
        <v>0</v>
      </c>
      <c r="AU17" s="245">
        <f t="shared" si="6"/>
        <v>0</v>
      </c>
      <c r="AV17" s="243">
        <f t="shared" si="7"/>
        <v>0</v>
      </c>
      <c r="AW17">
        <f t="shared" si="8"/>
        <v>0</v>
      </c>
      <c r="AX17" s="243">
        <f t="shared" si="9"/>
        <v>0</v>
      </c>
      <c r="AZ17">
        <f t="shared" si="10"/>
        <v>0</v>
      </c>
    </row>
    <row r="18" spans="1:52" x14ac:dyDescent="0.35">
      <c r="A18" s="291" t="s">
        <v>1857</v>
      </c>
      <c r="B18" s="291" t="s">
        <v>33</v>
      </c>
      <c r="C18" s="293">
        <v>1562</v>
      </c>
      <c r="D18" s="1">
        <v>82</v>
      </c>
      <c r="E18" s="1">
        <v>23</v>
      </c>
      <c r="F18" s="1">
        <v>11</v>
      </c>
      <c r="G18" s="1">
        <v>30</v>
      </c>
      <c r="H18" s="1">
        <v>74</v>
      </c>
      <c r="I18" s="1">
        <v>0</v>
      </c>
      <c r="J18" s="1">
        <v>0</v>
      </c>
      <c r="K18" s="1">
        <v>-70</v>
      </c>
      <c r="L18" s="1">
        <v>0</v>
      </c>
      <c r="M18" s="1">
        <v>0</v>
      </c>
      <c r="N18" s="1">
        <v>0</v>
      </c>
      <c r="X18" t="str">
        <f t="shared" ref="X18" si="19">LEFT(MID(A18,FIND("(",A18)+1,LEN(A18)),FIND(")",MID(A18,FIND("(",A18)+1,LEN(A18)))-1)</f>
        <v>FG</v>
      </c>
      <c r="Z18" t="str">
        <f>Y19</f>
        <v>Elected</v>
      </c>
      <c r="AM18" s="238">
        <f t="shared" si="1"/>
        <v>0</v>
      </c>
      <c r="AN18" t="s">
        <v>2671</v>
      </c>
      <c r="AO18" t="s">
        <v>2582</v>
      </c>
      <c r="AP18" s="242">
        <f t="shared" si="2"/>
        <v>0</v>
      </c>
      <c r="AQ18" s="238">
        <f t="shared" si="3"/>
        <v>0</v>
      </c>
      <c r="AR18" s="243">
        <f t="shared" si="0"/>
        <v>0</v>
      </c>
      <c r="AS18">
        <f t="shared" si="4"/>
        <v>0</v>
      </c>
      <c r="AT18" s="244">
        <f t="shared" si="5"/>
        <v>0</v>
      </c>
      <c r="AU18" s="245">
        <f t="shared" si="6"/>
        <v>0</v>
      </c>
      <c r="AV18" s="243">
        <f t="shared" si="7"/>
        <v>0</v>
      </c>
      <c r="AW18">
        <f t="shared" si="8"/>
        <v>0</v>
      </c>
      <c r="AX18" s="243">
        <f t="shared" si="9"/>
        <v>0</v>
      </c>
      <c r="AZ18">
        <f t="shared" si="10"/>
        <v>0</v>
      </c>
    </row>
    <row r="19" spans="1:52" x14ac:dyDescent="0.35">
      <c r="A19" s="291" t="s">
        <v>0</v>
      </c>
      <c r="B19" s="291" t="s">
        <v>0</v>
      </c>
      <c r="C19" s="293">
        <v>1562</v>
      </c>
      <c r="D19" s="2">
        <v>1644</v>
      </c>
      <c r="E19" s="2">
        <v>1667</v>
      </c>
      <c r="F19" s="2">
        <v>1678</v>
      </c>
      <c r="G19" s="2">
        <v>1708</v>
      </c>
      <c r="H19" s="2">
        <v>1782</v>
      </c>
      <c r="I19" s="2">
        <v>1782</v>
      </c>
      <c r="J19" s="2">
        <v>1782</v>
      </c>
      <c r="K19" s="2">
        <v>1712</v>
      </c>
      <c r="L19" s="2">
        <v>1712</v>
      </c>
      <c r="M19" s="2">
        <v>1712</v>
      </c>
      <c r="N19" s="2">
        <v>1712</v>
      </c>
      <c r="Y19" t="str">
        <f t="shared" ref="Y19" si="20">IF(EXACT(A18,UPPER(A18)),"Elected","Excluded")</f>
        <v>Elected</v>
      </c>
      <c r="AM19" s="238">
        <f t="shared" si="1"/>
        <v>418</v>
      </c>
      <c r="AN19" t="s">
        <v>2665</v>
      </c>
      <c r="AO19" t="s">
        <v>2598</v>
      </c>
      <c r="AP19" s="242">
        <f t="shared" si="2"/>
        <v>1</v>
      </c>
      <c r="AQ19" s="238">
        <f t="shared" si="3"/>
        <v>0</v>
      </c>
      <c r="AR19" s="243">
        <f t="shared" si="0"/>
        <v>0</v>
      </c>
      <c r="AS19">
        <f t="shared" si="4"/>
        <v>0</v>
      </c>
      <c r="AT19" s="244">
        <f t="shared" si="5"/>
        <v>0</v>
      </c>
      <c r="AU19" s="245">
        <f t="shared" si="6"/>
        <v>1</v>
      </c>
      <c r="AV19" s="243">
        <f t="shared" si="7"/>
        <v>1</v>
      </c>
      <c r="AW19">
        <f t="shared" si="8"/>
        <v>0</v>
      </c>
      <c r="AX19" s="243">
        <f t="shared" si="9"/>
        <v>0</v>
      </c>
      <c r="AZ19">
        <f t="shared" si="10"/>
        <v>0</v>
      </c>
    </row>
    <row r="20" spans="1:52" x14ac:dyDescent="0.35">
      <c r="A20" s="291" t="s">
        <v>1858</v>
      </c>
      <c r="B20" s="291" t="s">
        <v>31</v>
      </c>
      <c r="C20" s="293">
        <v>879</v>
      </c>
      <c r="D20" s="1">
        <v>16</v>
      </c>
      <c r="E20" s="1">
        <v>10</v>
      </c>
      <c r="F20" s="1">
        <v>0</v>
      </c>
      <c r="G20" s="1">
        <v>11</v>
      </c>
      <c r="H20" s="1">
        <v>2</v>
      </c>
      <c r="I20" s="1">
        <v>61</v>
      </c>
      <c r="J20" s="1">
        <v>33</v>
      </c>
      <c r="K20" s="1">
        <v>0</v>
      </c>
      <c r="L20" s="1">
        <v>35</v>
      </c>
      <c r="M20" s="1">
        <v>-1047</v>
      </c>
      <c r="N20" s="1">
        <v>0</v>
      </c>
      <c r="X20" t="str">
        <f t="shared" ref="X20" si="21">LEFT(MID(A20,FIND("(",A20)+1,LEN(A20)),FIND(")",MID(A20,FIND("(",A20)+1,LEN(A20)))-1)</f>
        <v>FF</v>
      </c>
      <c r="Z20" t="str">
        <f t="shared" ref="Z20" si="22">Y21</f>
        <v>Excluded</v>
      </c>
      <c r="AM20" s="238">
        <f t="shared" si="1"/>
        <v>0</v>
      </c>
      <c r="AN20" t="s">
        <v>2666</v>
      </c>
      <c r="AO20" t="s">
        <v>2584</v>
      </c>
      <c r="AP20" s="242">
        <f t="shared" si="2"/>
        <v>0</v>
      </c>
      <c r="AQ20" s="238">
        <f t="shared" si="3"/>
        <v>0</v>
      </c>
      <c r="AR20" s="243">
        <f t="shared" si="0"/>
        <v>0</v>
      </c>
      <c r="AS20">
        <f t="shared" si="4"/>
        <v>0</v>
      </c>
      <c r="AT20" s="244">
        <f t="shared" si="5"/>
        <v>0</v>
      </c>
      <c r="AU20" s="245">
        <f t="shared" si="6"/>
        <v>0</v>
      </c>
      <c r="AV20" s="243">
        <f t="shared" si="7"/>
        <v>0</v>
      </c>
      <c r="AW20">
        <f t="shared" si="8"/>
        <v>0</v>
      </c>
      <c r="AX20" s="243">
        <f t="shared" si="9"/>
        <v>0</v>
      </c>
      <c r="AZ20">
        <f t="shared" si="10"/>
        <v>0</v>
      </c>
    </row>
    <row r="21" spans="1:52" x14ac:dyDescent="0.35">
      <c r="A21" s="291" t="s">
        <v>0</v>
      </c>
      <c r="B21" s="291" t="s">
        <v>0</v>
      </c>
      <c r="C21" s="293">
        <v>879</v>
      </c>
      <c r="D21" s="2">
        <v>895</v>
      </c>
      <c r="E21" s="2">
        <v>905</v>
      </c>
      <c r="F21" s="2">
        <v>905</v>
      </c>
      <c r="G21" s="2">
        <v>916</v>
      </c>
      <c r="H21" s="2">
        <v>918</v>
      </c>
      <c r="I21" s="2">
        <v>979</v>
      </c>
      <c r="J21" s="2">
        <v>1012</v>
      </c>
      <c r="K21" s="2">
        <v>1012</v>
      </c>
      <c r="L21" s="2">
        <v>1047</v>
      </c>
      <c r="M21" s="2">
        <v>0</v>
      </c>
      <c r="N21" s="2">
        <v>0</v>
      </c>
      <c r="Y21" t="str">
        <f t="shared" ref="Y21" si="23">IF(EXACT(A20,UPPER(A20)),"Elected","Excluded")</f>
        <v>Excluded</v>
      </c>
      <c r="AM21" s="238">
        <f t="shared" si="1"/>
        <v>0</v>
      </c>
      <c r="AN21" t="s">
        <v>2667</v>
      </c>
      <c r="AO21" t="s">
        <v>2577</v>
      </c>
      <c r="AP21" s="242">
        <f t="shared" si="2"/>
        <v>0</v>
      </c>
      <c r="AQ21" s="238">
        <f t="shared" si="3"/>
        <v>0</v>
      </c>
      <c r="AR21" s="243">
        <f t="shared" si="0"/>
        <v>0</v>
      </c>
      <c r="AS21">
        <f t="shared" si="4"/>
        <v>0</v>
      </c>
      <c r="AT21" s="244">
        <f t="shared" si="5"/>
        <v>0</v>
      </c>
      <c r="AU21" s="245">
        <f t="shared" si="6"/>
        <v>0</v>
      </c>
      <c r="AV21" s="243">
        <f t="shared" si="7"/>
        <v>0</v>
      </c>
      <c r="AW21">
        <f t="shared" si="8"/>
        <v>0</v>
      </c>
      <c r="AX21" s="243">
        <f t="shared" si="9"/>
        <v>0</v>
      </c>
      <c r="AZ21">
        <f t="shared" si="10"/>
        <v>0</v>
      </c>
    </row>
    <row r="22" spans="1:52" x14ac:dyDescent="0.35">
      <c r="A22" s="291" t="s">
        <v>3352</v>
      </c>
      <c r="B22" s="291" t="s">
        <v>33</v>
      </c>
      <c r="C22" s="293">
        <v>380</v>
      </c>
      <c r="D22" s="1">
        <v>5</v>
      </c>
      <c r="E22" s="1">
        <v>3</v>
      </c>
      <c r="F22" s="1">
        <v>14</v>
      </c>
      <c r="G22" s="1">
        <v>23</v>
      </c>
      <c r="H22" s="1">
        <v>-425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X22" t="str">
        <f t="shared" ref="X22" si="24">LEFT(MID(A22,FIND("(",A22)+1,LEN(A22)),FIND(")",MID(A22,FIND("(",A22)+1,LEN(A22)))-1)</f>
        <v>NON-P</v>
      </c>
      <c r="Z22" t="str">
        <f t="shared" ref="Z22" si="25">Y23</f>
        <v>Excluded</v>
      </c>
      <c r="AM22" s="238">
        <f t="shared" si="1"/>
        <v>0</v>
      </c>
      <c r="AN22" t="s">
        <v>2670</v>
      </c>
      <c r="AO22" t="s">
        <v>2578</v>
      </c>
      <c r="AP22" s="242">
        <f t="shared" si="2"/>
        <v>0</v>
      </c>
      <c r="AQ22" s="238">
        <f t="shared" si="3"/>
        <v>0</v>
      </c>
      <c r="AR22" s="243">
        <f t="shared" si="0"/>
        <v>0</v>
      </c>
      <c r="AS22">
        <f t="shared" si="4"/>
        <v>0</v>
      </c>
      <c r="AT22" s="244">
        <f t="shared" si="5"/>
        <v>0</v>
      </c>
      <c r="AU22" s="245">
        <f t="shared" si="6"/>
        <v>0</v>
      </c>
      <c r="AV22" s="243">
        <f t="shared" si="7"/>
        <v>0</v>
      </c>
      <c r="AW22">
        <f t="shared" si="8"/>
        <v>0</v>
      </c>
      <c r="AX22" s="243">
        <f t="shared" si="9"/>
        <v>0</v>
      </c>
      <c r="AZ22">
        <f t="shared" si="10"/>
        <v>0</v>
      </c>
    </row>
    <row r="23" spans="1:52" x14ac:dyDescent="0.35">
      <c r="A23" s="291" t="s">
        <v>0</v>
      </c>
      <c r="B23" s="291" t="s">
        <v>0</v>
      </c>
      <c r="C23" s="293">
        <v>380</v>
      </c>
      <c r="D23" s="2">
        <v>385</v>
      </c>
      <c r="E23" s="2">
        <v>388</v>
      </c>
      <c r="F23" s="2">
        <v>402</v>
      </c>
      <c r="G23" s="2">
        <v>425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Y23" t="str">
        <f t="shared" ref="Y23" si="26">IF(EXACT(A22,UPPER(A22)),"Elected","Excluded")</f>
        <v>Excluded</v>
      </c>
      <c r="AM23" s="238">
        <f t="shared" si="1"/>
        <v>0</v>
      </c>
      <c r="AO23" t="s">
        <v>2581</v>
      </c>
      <c r="AP23" s="242">
        <f t="shared" si="2"/>
        <v>0</v>
      </c>
      <c r="AQ23" s="238">
        <f t="shared" si="3"/>
        <v>0</v>
      </c>
      <c r="AR23" s="243">
        <f t="shared" si="0"/>
        <v>0</v>
      </c>
      <c r="AS23">
        <f t="shared" si="4"/>
        <v>0</v>
      </c>
      <c r="AT23" s="244">
        <f t="shared" si="5"/>
        <v>0</v>
      </c>
      <c r="AU23" s="245">
        <f t="shared" si="6"/>
        <v>0</v>
      </c>
      <c r="AV23" s="243">
        <f t="shared" si="7"/>
        <v>0</v>
      </c>
      <c r="AW23">
        <f t="shared" si="8"/>
        <v>0</v>
      </c>
      <c r="AX23" s="243">
        <f t="shared" si="9"/>
        <v>0</v>
      </c>
      <c r="AZ23">
        <f t="shared" si="10"/>
        <v>0</v>
      </c>
    </row>
    <row r="24" spans="1:52" x14ac:dyDescent="0.35">
      <c r="A24" s="291" t="s">
        <v>1859</v>
      </c>
      <c r="B24" s="291" t="s">
        <v>33</v>
      </c>
      <c r="C24" s="293">
        <v>1171</v>
      </c>
      <c r="D24" s="1">
        <v>5</v>
      </c>
      <c r="E24" s="1">
        <v>9</v>
      </c>
      <c r="F24" s="1">
        <v>0</v>
      </c>
      <c r="G24" s="1">
        <v>11</v>
      </c>
      <c r="H24" s="1">
        <v>10</v>
      </c>
      <c r="I24" s="1">
        <v>101</v>
      </c>
      <c r="J24" s="1">
        <v>71</v>
      </c>
      <c r="K24" s="1">
        <v>15</v>
      </c>
      <c r="L24" s="1">
        <v>65</v>
      </c>
      <c r="M24" s="1">
        <v>419</v>
      </c>
      <c r="N24" s="1">
        <v>-165</v>
      </c>
      <c r="X24" t="str">
        <f t="shared" ref="X24" si="27">LEFT(MID(A24,FIND("(",A24)+1,LEN(A24)),FIND(")",MID(A24,FIND("(",A24)+1,LEN(A24)))-1)</f>
        <v>FG</v>
      </c>
      <c r="Z24" t="str">
        <f t="shared" ref="Z24" si="28">Y25</f>
        <v>Elected</v>
      </c>
      <c r="AM24" s="238">
        <f t="shared" si="1"/>
        <v>0</v>
      </c>
      <c r="AN24" t="s">
        <v>3077</v>
      </c>
      <c r="AO24" t="s">
        <v>2579</v>
      </c>
      <c r="AP24" s="242">
        <f t="shared" si="2"/>
        <v>0</v>
      </c>
      <c r="AQ24" s="238">
        <f t="shared" si="3"/>
        <v>0</v>
      </c>
      <c r="AR24" s="243">
        <f t="shared" si="0"/>
        <v>0</v>
      </c>
      <c r="AS24">
        <f t="shared" si="4"/>
        <v>0</v>
      </c>
      <c r="AT24" s="244">
        <f t="shared" si="5"/>
        <v>0</v>
      </c>
      <c r="AU24" s="245">
        <f t="shared" si="6"/>
        <v>0</v>
      </c>
      <c r="AV24" s="243">
        <f t="shared" si="7"/>
        <v>0</v>
      </c>
      <c r="AW24">
        <f t="shared" si="8"/>
        <v>0</v>
      </c>
      <c r="AX24" s="243">
        <f t="shared" si="9"/>
        <v>0</v>
      </c>
      <c r="AZ24">
        <f t="shared" si="10"/>
        <v>0</v>
      </c>
    </row>
    <row r="25" spans="1:52" x14ac:dyDescent="0.35">
      <c r="A25" s="291" t="s">
        <v>0</v>
      </c>
      <c r="B25" s="291" t="s">
        <v>0</v>
      </c>
      <c r="C25" s="293">
        <v>1171</v>
      </c>
      <c r="D25" s="2">
        <v>1176</v>
      </c>
      <c r="E25" s="2">
        <v>1185</v>
      </c>
      <c r="F25" s="2">
        <v>1185</v>
      </c>
      <c r="G25" s="2">
        <v>1196</v>
      </c>
      <c r="H25" s="2">
        <v>1206</v>
      </c>
      <c r="I25" s="2">
        <v>1307</v>
      </c>
      <c r="J25" s="2">
        <v>1378</v>
      </c>
      <c r="K25" s="2">
        <v>1393</v>
      </c>
      <c r="L25" s="2">
        <v>1458</v>
      </c>
      <c r="M25" s="2">
        <v>1877</v>
      </c>
      <c r="N25" s="2">
        <v>1712</v>
      </c>
      <c r="Y25" t="str">
        <f t="shared" ref="Y25" si="29">IF(EXACT(A24,UPPER(A24)),"Elected","Excluded")</f>
        <v>Elected</v>
      </c>
      <c r="AM25" s="238">
        <f t="shared" si="1"/>
        <v>0</v>
      </c>
      <c r="AN25" t="s">
        <v>2690</v>
      </c>
      <c r="AO25" t="s">
        <v>2585</v>
      </c>
      <c r="AP25" s="242">
        <f t="shared" si="2"/>
        <v>0</v>
      </c>
      <c r="AQ25" s="238">
        <f t="shared" si="3"/>
        <v>0</v>
      </c>
      <c r="AR25" s="243">
        <f t="shared" si="0"/>
        <v>0</v>
      </c>
      <c r="AS25">
        <f t="shared" si="4"/>
        <v>0</v>
      </c>
      <c r="AT25" s="244">
        <f t="shared" si="5"/>
        <v>0</v>
      </c>
      <c r="AU25" s="245">
        <f t="shared" si="6"/>
        <v>0</v>
      </c>
      <c r="AV25" s="243">
        <f t="shared" si="7"/>
        <v>0</v>
      </c>
      <c r="AW25">
        <f t="shared" si="8"/>
        <v>0</v>
      </c>
      <c r="AX25" s="243">
        <f t="shared" si="9"/>
        <v>0</v>
      </c>
      <c r="AZ25">
        <f t="shared" si="10"/>
        <v>0</v>
      </c>
    </row>
    <row r="26" spans="1:52" x14ac:dyDescent="0.35">
      <c r="A26" s="291" t="s">
        <v>1860</v>
      </c>
      <c r="B26" s="291" t="s">
        <v>31</v>
      </c>
      <c r="C26" s="293">
        <v>829</v>
      </c>
      <c r="D26" s="1">
        <v>78</v>
      </c>
      <c r="E26" s="1">
        <v>9</v>
      </c>
      <c r="F26" s="1">
        <v>7</v>
      </c>
      <c r="G26" s="1">
        <v>17</v>
      </c>
      <c r="H26" s="1">
        <v>82</v>
      </c>
      <c r="I26" s="1">
        <v>17</v>
      </c>
      <c r="J26" s="1">
        <v>44</v>
      </c>
      <c r="K26" s="1">
        <v>27</v>
      </c>
      <c r="L26" s="1">
        <v>102</v>
      </c>
      <c r="M26" s="1">
        <v>295</v>
      </c>
      <c r="N26" s="1">
        <v>66</v>
      </c>
      <c r="X26" t="str">
        <f t="shared" ref="X26" si="30">LEFT(MID(A26,FIND("(",A26)+1,LEN(A26)),FIND(")",MID(A26,FIND("(",A26)+1,LEN(A26)))-1)</f>
        <v>FF</v>
      </c>
      <c r="Z26" t="str">
        <f t="shared" ref="Z26" si="31">Y27</f>
        <v>Elected</v>
      </c>
      <c r="AM26" s="238">
        <f t="shared" si="1"/>
        <v>0</v>
      </c>
      <c r="AO26" t="s">
        <v>2591</v>
      </c>
      <c r="AP26" s="242">
        <f t="shared" si="2"/>
        <v>0</v>
      </c>
      <c r="AQ26" s="238">
        <f t="shared" si="3"/>
        <v>0</v>
      </c>
      <c r="AR26" s="243">
        <f t="shared" si="0"/>
        <v>0</v>
      </c>
      <c r="AS26">
        <f t="shared" si="4"/>
        <v>0</v>
      </c>
      <c r="AT26" s="244">
        <f t="shared" si="5"/>
        <v>0</v>
      </c>
      <c r="AU26" s="245">
        <f t="shared" si="6"/>
        <v>0</v>
      </c>
      <c r="AV26" s="243">
        <f t="shared" si="7"/>
        <v>0</v>
      </c>
      <c r="AW26">
        <f t="shared" si="8"/>
        <v>0</v>
      </c>
      <c r="AX26" s="243">
        <f t="shared" si="9"/>
        <v>0</v>
      </c>
      <c r="AZ26">
        <f t="shared" si="10"/>
        <v>0</v>
      </c>
    </row>
    <row r="27" spans="1:52" x14ac:dyDescent="0.35">
      <c r="A27" s="291" t="s">
        <v>0</v>
      </c>
      <c r="B27" s="291" t="s">
        <v>0</v>
      </c>
      <c r="C27" s="293">
        <v>829</v>
      </c>
      <c r="D27" s="2">
        <v>907</v>
      </c>
      <c r="E27" s="2">
        <v>916</v>
      </c>
      <c r="F27" s="2">
        <v>923</v>
      </c>
      <c r="G27" s="2">
        <v>940</v>
      </c>
      <c r="H27" s="2">
        <v>1022</v>
      </c>
      <c r="I27" s="2">
        <v>1039</v>
      </c>
      <c r="J27" s="2">
        <v>1083</v>
      </c>
      <c r="K27" s="2">
        <v>1110</v>
      </c>
      <c r="L27" s="2">
        <v>1212</v>
      </c>
      <c r="M27" s="2">
        <v>1507</v>
      </c>
      <c r="N27" s="2">
        <v>1573</v>
      </c>
      <c r="Y27" t="str">
        <f t="shared" ref="Y27" si="32">IF(EXACT(A26,UPPER(A26)),"Elected","Excluded")</f>
        <v>Elected</v>
      </c>
      <c r="AM27" s="238">
        <f t="shared" si="1"/>
        <v>0</v>
      </c>
      <c r="AN27" t="s">
        <v>2664</v>
      </c>
      <c r="AO27" t="s">
        <v>2586</v>
      </c>
      <c r="AP27" s="242">
        <f t="shared" si="2"/>
        <v>0</v>
      </c>
      <c r="AQ27" s="238">
        <f t="shared" si="3"/>
        <v>0</v>
      </c>
      <c r="AR27" s="243">
        <f t="shared" si="0"/>
        <v>0</v>
      </c>
      <c r="AS27">
        <f t="shared" si="4"/>
        <v>0</v>
      </c>
      <c r="AT27" s="244">
        <f t="shared" si="5"/>
        <v>0</v>
      </c>
      <c r="AU27" s="245">
        <f t="shared" si="6"/>
        <v>0</v>
      </c>
      <c r="AV27" s="243">
        <f t="shared" si="7"/>
        <v>0</v>
      </c>
      <c r="AW27">
        <f t="shared" si="8"/>
        <v>0</v>
      </c>
      <c r="AX27" s="243">
        <f t="shared" si="9"/>
        <v>0</v>
      </c>
      <c r="AZ27">
        <f t="shared" si="10"/>
        <v>0</v>
      </c>
    </row>
    <row r="28" spans="1:52" x14ac:dyDescent="0.35">
      <c r="A28" s="291" t="s">
        <v>3353</v>
      </c>
      <c r="B28" s="291" t="s">
        <v>33</v>
      </c>
      <c r="C28" s="293">
        <v>71</v>
      </c>
      <c r="D28" s="1">
        <v>4</v>
      </c>
      <c r="E28" s="1">
        <v>1</v>
      </c>
      <c r="F28" s="1">
        <v>-76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X28" t="str">
        <f t="shared" ref="X28" si="33">LEFT(MID(A28,FIND("(",A28)+1,LEN(A28)),FIND(")",MID(A28,FIND("(",A28)+1,LEN(A28)))-1)</f>
        <v>NON-P</v>
      </c>
      <c r="Z28" t="str">
        <f t="shared" ref="Z28" si="34">Y29</f>
        <v>Excluded</v>
      </c>
      <c r="AM28" s="238">
        <f t="shared" si="1"/>
        <v>0</v>
      </c>
      <c r="AN28" t="s">
        <v>2669</v>
      </c>
      <c r="AO28" t="s">
        <v>2587</v>
      </c>
      <c r="AP28" s="242">
        <f>AQ28+AU28</f>
        <v>0</v>
      </c>
      <c r="AQ28" s="238">
        <f t="shared" si="3"/>
        <v>0</v>
      </c>
      <c r="AR28" s="243">
        <f t="shared" si="0"/>
        <v>0</v>
      </c>
      <c r="AS28">
        <f t="shared" si="4"/>
        <v>0</v>
      </c>
      <c r="AT28" s="244">
        <f t="shared" si="5"/>
        <v>0</v>
      </c>
      <c r="AU28" s="245">
        <f t="shared" si="6"/>
        <v>0</v>
      </c>
      <c r="AV28" s="243">
        <f t="shared" si="7"/>
        <v>0</v>
      </c>
      <c r="AW28">
        <f t="shared" si="8"/>
        <v>0</v>
      </c>
      <c r="AX28" s="243">
        <f t="shared" si="9"/>
        <v>0</v>
      </c>
      <c r="AZ28">
        <f t="shared" si="10"/>
        <v>0</v>
      </c>
    </row>
    <row r="29" spans="1:52" x14ac:dyDescent="0.35">
      <c r="A29" s="291" t="s">
        <v>0</v>
      </c>
      <c r="B29" s="291" t="s">
        <v>0</v>
      </c>
      <c r="C29" s="293">
        <v>71</v>
      </c>
      <c r="D29" s="2">
        <v>75</v>
      </c>
      <c r="E29" s="2">
        <v>76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Y29" t="str">
        <f t="shared" ref="Y29" si="35">IF(EXACT(A28,UPPER(A28)),"Elected","Excluded")</f>
        <v>Excluded</v>
      </c>
      <c r="AM29" s="238">
        <f t="shared" si="1"/>
        <v>0</v>
      </c>
      <c r="AN29" t="s">
        <v>2931</v>
      </c>
      <c r="AO29" t="s">
        <v>2580</v>
      </c>
      <c r="AP29" s="242">
        <f t="shared" ref="AP29:AP34" si="36">AQ29+AU29</f>
        <v>0</v>
      </c>
      <c r="AQ29" s="238">
        <f t="shared" si="3"/>
        <v>0</v>
      </c>
      <c r="AR29" s="243">
        <f t="shared" si="0"/>
        <v>0</v>
      </c>
      <c r="AS29">
        <f t="shared" si="4"/>
        <v>0</v>
      </c>
      <c r="AT29" s="244">
        <f t="shared" si="5"/>
        <v>0</v>
      </c>
      <c r="AU29" s="245">
        <f t="shared" si="6"/>
        <v>0</v>
      </c>
      <c r="AV29" s="243">
        <f t="shared" si="7"/>
        <v>0</v>
      </c>
      <c r="AW29">
        <f t="shared" si="8"/>
        <v>0</v>
      </c>
      <c r="AX29" s="243">
        <f t="shared" si="9"/>
        <v>0</v>
      </c>
      <c r="AZ29">
        <f t="shared" si="10"/>
        <v>0</v>
      </c>
    </row>
    <row r="30" spans="1:52" x14ac:dyDescent="0.35">
      <c r="A30" s="291" t="s">
        <v>3347</v>
      </c>
      <c r="B30" s="291" t="s">
        <v>31</v>
      </c>
      <c r="C30" s="293">
        <v>143</v>
      </c>
      <c r="D30" s="1">
        <v>4</v>
      </c>
      <c r="E30" s="1">
        <v>1</v>
      </c>
      <c r="F30" s="1">
        <v>5</v>
      </c>
      <c r="G30" s="1">
        <v>-153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X30" t="str">
        <f t="shared" ref="X30" si="37">LEFT(MID(A30,FIND("(",A30)+1,LEN(A30)),FIND(")",MID(A30,FIND("(",A30)+1,LEN(A30)))-1)</f>
        <v>GRN</v>
      </c>
      <c r="Z30" t="str">
        <f t="shared" ref="Z30" si="38">Y31</f>
        <v>Excluded</v>
      </c>
      <c r="AM30" s="238">
        <f t="shared" si="1"/>
        <v>0</v>
      </c>
      <c r="AO30" t="s">
        <v>2592</v>
      </c>
      <c r="AP30" s="242">
        <f t="shared" si="36"/>
        <v>0</v>
      </c>
      <c r="AQ30" s="238">
        <f t="shared" si="3"/>
        <v>0</v>
      </c>
      <c r="AR30" s="243">
        <f t="shared" si="0"/>
        <v>0</v>
      </c>
      <c r="AS30">
        <f t="shared" si="4"/>
        <v>0</v>
      </c>
      <c r="AT30" s="244">
        <f t="shared" si="5"/>
        <v>0</v>
      </c>
      <c r="AU30" s="245">
        <f t="shared" si="6"/>
        <v>0</v>
      </c>
      <c r="AV30" s="243">
        <f t="shared" si="7"/>
        <v>0</v>
      </c>
      <c r="AW30">
        <f t="shared" si="8"/>
        <v>0</v>
      </c>
      <c r="AX30" s="243">
        <f t="shared" si="9"/>
        <v>0</v>
      </c>
      <c r="AZ30">
        <f t="shared" si="10"/>
        <v>0</v>
      </c>
    </row>
    <row r="31" spans="1:52" x14ac:dyDescent="0.35">
      <c r="A31" s="291" t="s">
        <v>0</v>
      </c>
      <c r="B31" s="291" t="s">
        <v>0</v>
      </c>
      <c r="C31" s="293">
        <v>143</v>
      </c>
      <c r="D31" s="2">
        <v>147</v>
      </c>
      <c r="E31" s="2">
        <v>148</v>
      </c>
      <c r="F31" s="2">
        <v>153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Y31" t="str">
        <f t="shared" ref="Y31" si="39">IF(EXACT(A30,UPPER(A30)),"Elected","Excluded")</f>
        <v>Excluded</v>
      </c>
      <c r="AM31" s="238">
        <f t="shared" si="1"/>
        <v>0</v>
      </c>
      <c r="AN31" t="s">
        <v>2809</v>
      </c>
      <c r="AO31" t="s">
        <v>2597</v>
      </c>
      <c r="AP31" s="242">
        <f t="shared" si="36"/>
        <v>0</v>
      </c>
      <c r="AQ31" s="238">
        <f t="shared" si="3"/>
        <v>0</v>
      </c>
      <c r="AR31" s="243">
        <f t="shared" si="0"/>
        <v>0</v>
      </c>
      <c r="AS31">
        <f t="shared" si="4"/>
        <v>0</v>
      </c>
      <c r="AT31" s="244">
        <f t="shared" si="5"/>
        <v>0</v>
      </c>
      <c r="AU31" s="245">
        <f t="shared" si="6"/>
        <v>0</v>
      </c>
      <c r="AV31" s="243">
        <f t="shared" si="7"/>
        <v>0</v>
      </c>
      <c r="AW31">
        <f t="shared" si="8"/>
        <v>0</v>
      </c>
      <c r="AX31" s="243">
        <f t="shared" si="9"/>
        <v>0</v>
      </c>
      <c r="AZ31">
        <f t="shared" si="10"/>
        <v>0</v>
      </c>
    </row>
    <row r="32" spans="1:52" x14ac:dyDescent="0.35">
      <c r="A32" s="291" t="s">
        <v>3354</v>
      </c>
      <c r="B32" s="291" t="s">
        <v>33</v>
      </c>
      <c r="C32" s="293">
        <v>1816</v>
      </c>
      <c r="D32" s="1">
        <v>0</v>
      </c>
      <c r="E32" s="1">
        <v>-104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X32" t="str">
        <f t="shared" ref="X32" si="40">LEFT(MID(A32,FIND("(",A32)+1,LEN(A32)),FIND(")",MID(A32,FIND("(",A32)+1,LEN(A32)))-1)</f>
        <v>NON-P</v>
      </c>
      <c r="Z32" t="str">
        <f t="shared" ref="Z32" si="41">Y33</f>
        <v>Elected</v>
      </c>
      <c r="AM32" s="238">
        <f t="shared" si="1"/>
        <v>0</v>
      </c>
      <c r="AN32" t="s">
        <v>2668</v>
      </c>
      <c r="AO32" t="s">
        <v>2588</v>
      </c>
      <c r="AP32" s="242">
        <f t="shared" si="36"/>
        <v>0</v>
      </c>
      <c r="AQ32" s="238">
        <f t="shared" si="3"/>
        <v>0</v>
      </c>
      <c r="AR32" s="243">
        <f t="shared" si="0"/>
        <v>0</v>
      </c>
      <c r="AS32">
        <f t="shared" si="4"/>
        <v>0</v>
      </c>
      <c r="AT32" s="244">
        <f t="shared" si="5"/>
        <v>0</v>
      </c>
      <c r="AU32" s="245">
        <f t="shared" si="6"/>
        <v>0</v>
      </c>
      <c r="AV32" s="243">
        <f t="shared" si="7"/>
        <v>0</v>
      </c>
      <c r="AW32">
        <f t="shared" si="8"/>
        <v>0</v>
      </c>
      <c r="AX32" s="243">
        <f t="shared" si="9"/>
        <v>0</v>
      </c>
      <c r="AZ32">
        <f t="shared" si="10"/>
        <v>0</v>
      </c>
    </row>
    <row r="33" spans="1:52" x14ac:dyDescent="0.35">
      <c r="A33" s="291" t="s">
        <v>0</v>
      </c>
      <c r="B33" s="291" t="s">
        <v>0</v>
      </c>
      <c r="C33" s="293">
        <v>1816</v>
      </c>
      <c r="D33" s="2">
        <v>1816</v>
      </c>
      <c r="E33" s="2">
        <v>1712</v>
      </c>
      <c r="F33" s="2">
        <v>1712</v>
      </c>
      <c r="G33" s="2">
        <v>1712</v>
      </c>
      <c r="H33" s="2">
        <v>1712</v>
      </c>
      <c r="I33" s="2">
        <v>1712</v>
      </c>
      <c r="J33" s="2">
        <v>1712</v>
      </c>
      <c r="K33" s="2">
        <v>1712</v>
      </c>
      <c r="L33" s="2">
        <v>1712</v>
      </c>
      <c r="M33" s="2">
        <v>1712</v>
      </c>
      <c r="N33" s="2">
        <v>1712</v>
      </c>
      <c r="Y33" t="str">
        <f t="shared" ref="Y33" si="42">IF(EXACT(A32,UPPER(A32)),"Elected","Excluded")</f>
        <v>Elected</v>
      </c>
      <c r="AM33" s="238">
        <f t="shared" si="1"/>
        <v>0</v>
      </c>
      <c r="AN33" t="s">
        <v>2692</v>
      </c>
      <c r="AO33" t="s">
        <v>2589</v>
      </c>
      <c r="AP33" s="242">
        <f t="shared" si="36"/>
        <v>0</v>
      </c>
      <c r="AQ33" s="238">
        <f t="shared" si="3"/>
        <v>0</v>
      </c>
      <c r="AR33" s="243">
        <f t="shared" si="0"/>
        <v>0</v>
      </c>
      <c r="AS33">
        <f t="shared" si="4"/>
        <v>0</v>
      </c>
      <c r="AT33" s="244">
        <f t="shared" si="5"/>
        <v>0</v>
      </c>
      <c r="AU33" s="245">
        <f t="shared" si="6"/>
        <v>0</v>
      </c>
      <c r="AV33" s="243">
        <f t="shared" si="7"/>
        <v>0</v>
      </c>
      <c r="AW33">
        <f t="shared" si="8"/>
        <v>0</v>
      </c>
      <c r="AX33" s="243">
        <f t="shared" si="9"/>
        <v>0</v>
      </c>
      <c r="AZ33">
        <f t="shared" si="10"/>
        <v>0</v>
      </c>
    </row>
    <row r="34" spans="1:52" x14ac:dyDescent="0.35">
      <c r="A34" s="291" t="s">
        <v>1861</v>
      </c>
      <c r="B34" s="291" t="s">
        <v>33</v>
      </c>
      <c r="C34" s="293">
        <v>926</v>
      </c>
      <c r="D34" s="1">
        <v>16</v>
      </c>
      <c r="E34" s="1">
        <v>6</v>
      </c>
      <c r="F34" s="1">
        <v>8</v>
      </c>
      <c r="G34" s="1">
        <v>25</v>
      </c>
      <c r="H34" s="1">
        <v>74</v>
      </c>
      <c r="I34" s="1">
        <v>33</v>
      </c>
      <c r="J34" s="1">
        <v>45</v>
      </c>
      <c r="K34" s="1">
        <v>4</v>
      </c>
      <c r="L34" s="1">
        <v>99</v>
      </c>
      <c r="M34" s="1">
        <v>28</v>
      </c>
      <c r="N34" s="1">
        <v>18</v>
      </c>
      <c r="X34" t="str">
        <f t="shared" ref="X34" si="43">LEFT(MID(A34,FIND("(",A34)+1,LEN(A34)),FIND(")",MID(A34,FIND("(",A34)+1,LEN(A34)))-1)</f>
        <v>SF</v>
      </c>
      <c r="Z34" t="str">
        <f t="shared" ref="Z34" si="44">Y35</f>
        <v>Elected</v>
      </c>
      <c r="AM34" s="238">
        <f t="shared" si="1"/>
        <v>6007</v>
      </c>
      <c r="AN34" t="s">
        <v>2672</v>
      </c>
      <c r="AO34" t="s">
        <v>2530</v>
      </c>
      <c r="AP34" s="242">
        <f t="shared" si="36"/>
        <v>9</v>
      </c>
      <c r="AQ34" s="238">
        <f t="shared" si="3"/>
        <v>2</v>
      </c>
      <c r="AR34" s="243">
        <f t="shared" si="0"/>
        <v>0.22222222222222221</v>
      </c>
      <c r="AS34">
        <f t="shared" si="4"/>
        <v>0</v>
      </c>
      <c r="AT34" s="244">
        <f t="shared" si="5"/>
        <v>0</v>
      </c>
      <c r="AU34" s="245">
        <f t="shared" si="6"/>
        <v>7</v>
      </c>
      <c r="AV34" s="243">
        <f t="shared" si="7"/>
        <v>0.77777777777777779</v>
      </c>
      <c r="AW34">
        <f t="shared" si="8"/>
        <v>2</v>
      </c>
      <c r="AX34" s="243">
        <f t="shared" si="9"/>
        <v>0.22222222222222221</v>
      </c>
      <c r="AZ34">
        <f t="shared" si="10"/>
        <v>2</v>
      </c>
    </row>
    <row r="35" spans="1:52" x14ac:dyDescent="0.35">
      <c r="A35" s="291" t="s">
        <v>0</v>
      </c>
      <c r="B35" s="291" t="s">
        <v>0</v>
      </c>
      <c r="C35" s="293">
        <v>926</v>
      </c>
      <c r="D35" s="2">
        <v>942</v>
      </c>
      <c r="E35" s="2">
        <v>948</v>
      </c>
      <c r="F35" s="2">
        <v>956</v>
      </c>
      <c r="G35" s="2">
        <v>981</v>
      </c>
      <c r="H35" s="2">
        <v>1055</v>
      </c>
      <c r="I35" s="2">
        <v>1088</v>
      </c>
      <c r="J35" s="2">
        <v>1133</v>
      </c>
      <c r="K35" s="2">
        <v>1137</v>
      </c>
      <c r="L35" s="2">
        <v>1236</v>
      </c>
      <c r="M35" s="2">
        <v>1264</v>
      </c>
      <c r="N35" s="2">
        <v>1282</v>
      </c>
      <c r="Y35" t="str">
        <f t="shared" ref="Y35" si="45">IF(EXACT(A34,UPPER(A34)),"Elected","Excluded")</f>
        <v>Elected</v>
      </c>
      <c r="AM35" s="238">
        <f>SUM(AM8:AM34)</f>
        <v>32403</v>
      </c>
      <c r="AN35" s="238"/>
      <c r="AP35" s="242">
        <f>SUM(AP8:AP34)</f>
        <v>37</v>
      </c>
      <c r="AQ35" s="238">
        <f>SUM(AQ8:AQ34)</f>
        <v>9</v>
      </c>
      <c r="AS35">
        <f>SUM(AS8:AS34)</f>
        <v>4</v>
      </c>
      <c r="AU35" s="245">
        <f>SUM(AU8:AU34)</f>
        <v>28</v>
      </c>
      <c r="AW35">
        <f>SUM(AW8:AW34)</f>
        <v>15</v>
      </c>
      <c r="AZ35">
        <f t="shared" si="10"/>
        <v>19</v>
      </c>
    </row>
    <row r="36" spans="1:52" ht="15" thickBot="1" x14ac:dyDescent="0.4">
      <c r="A36" s="291" t="s">
        <v>3355</v>
      </c>
      <c r="B36" s="291" t="s">
        <v>33</v>
      </c>
      <c r="C36" s="293">
        <v>554</v>
      </c>
      <c r="D36" s="1">
        <v>7</v>
      </c>
      <c r="E36" s="1">
        <v>9</v>
      </c>
      <c r="F36" s="1">
        <v>7</v>
      </c>
      <c r="G36" s="1">
        <v>45</v>
      </c>
      <c r="H36" s="1">
        <v>49</v>
      </c>
      <c r="I36" s="1">
        <v>56</v>
      </c>
      <c r="J36" s="1">
        <v>153</v>
      </c>
      <c r="K36" s="1">
        <v>1</v>
      </c>
      <c r="L36" s="1">
        <v>-881</v>
      </c>
      <c r="M36" s="1">
        <v>0</v>
      </c>
      <c r="N36" s="1">
        <v>0</v>
      </c>
      <c r="X36" t="str">
        <f t="shared" ref="X36" si="46">LEFT(MID(A36,FIND("(",A36)+1,LEN(A36)),FIND(")",MID(A36,FIND("(",A36)+1,LEN(A36)))-1)</f>
        <v>NON-P</v>
      </c>
      <c r="Z36" t="str">
        <f t="shared" ref="Z36" si="47">Y37</f>
        <v>Excluded</v>
      </c>
    </row>
    <row r="37" spans="1:52" x14ac:dyDescent="0.35">
      <c r="A37" s="291" t="s">
        <v>0</v>
      </c>
      <c r="B37" s="291" t="s">
        <v>0</v>
      </c>
      <c r="C37" s="293">
        <v>554</v>
      </c>
      <c r="D37" s="2">
        <v>561</v>
      </c>
      <c r="E37" s="2">
        <v>570</v>
      </c>
      <c r="F37" s="2">
        <v>577</v>
      </c>
      <c r="G37" s="2">
        <v>622</v>
      </c>
      <c r="H37" s="2">
        <v>671</v>
      </c>
      <c r="I37" s="2">
        <v>727</v>
      </c>
      <c r="J37" s="2">
        <v>880</v>
      </c>
      <c r="K37" s="2">
        <v>881</v>
      </c>
      <c r="L37" s="2">
        <v>0</v>
      </c>
      <c r="M37" s="2">
        <v>0</v>
      </c>
      <c r="N37" s="2">
        <v>0</v>
      </c>
      <c r="Y37" t="str">
        <f t="shared" ref="Y37" si="48">IF(EXACT(A36,UPPER(A36)),"Elected","Excluded")</f>
        <v>Excluded</v>
      </c>
      <c r="AO37" s="246" t="s">
        <v>2673</v>
      </c>
      <c r="AP37" s="247"/>
      <c r="AQ37" s="248">
        <f>AQ35+AU35</f>
        <v>37</v>
      </c>
      <c r="AR37" s="247" t="s">
        <v>2674</v>
      </c>
      <c r="AS37" s="249"/>
      <c r="AT37" s="249"/>
      <c r="AU37" s="246" t="s">
        <v>2675</v>
      </c>
      <c r="AV37" s="247" t="s">
        <v>2676</v>
      </c>
      <c r="AW37" s="250">
        <f>AW35</f>
        <v>15</v>
      </c>
    </row>
    <row r="38" spans="1:52" ht="15" thickBot="1" x14ac:dyDescent="0.4">
      <c r="A38" s="291" t="s">
        <v>1862</v>
      </c>
      <c r="B38" s="291" t="s">
        <v>33</v>
      </c>
      <c r="C38" s="293">
        <v>1943</v>
      </c>
      <c r="D38" s="1">
        <v>-231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X38" t="str">
        <f t="shared" ref="X38" si="49">LEFT(MID(A38,FIND("(",A38)+1,LEN(A38)),FIND(")",MID(A38,FIND("(",A38)+1,LEN(A38)))-1)</f>
        <v>FF</v>
      </c>
      <c r="Z38" t="str">
        <f t="shared" ref="Z38" si="50">Y39</f>
        <v>Elected</v>
      </c>
      <c r="AO38" s="251" t="s">
        <v>2677</v>
      </c>
      <c r="AP38" s="252" t="e">
        <f>LEFT(MID(#REF!,FIND("(",#REF!)+1,LEN(#REF!)),FIND(")",MID(#REF!,FIND("(",#REF!)+1,LEN(#REF!)))-1)</f>
        <v>#REF!</v>
      </c>
      <c r="AQ38" s="252">
        <f>BW8</f>
        <v>0</v>
      </c>
      <c r="AR38" s="252" t="s">
        <v>2678</v>
      </c>
      <c r="AS38" s="253"/>
      <c r="AT38" s="253"/>
      <c r="AU38" s="254"/>
      <c r="AV38" s="241" t="s">
        <v>2679</v>
      </c>
      <c r="AW38" s="255">
        <f>AS35</f>
        <v>4</v>
      </c>
    </row>
    <row r="39" spans="1:52" ht="15" thickBot="1" x14ac:dyDescent="0.4">
      <c r="A39" s="291" t="s">
        <v>0</v>
      </c>
      <c r="B39" s="291" t="s">
        <v>0</v>
      </c>
      <c r="C39" s="293">
        <v>1943</v>
      </c>
      <c r="D39" s="2">
        <v>1712</v>
      </c>
      <c r="E39" s="2">
        <v>1712</v>
      </c>
      <c r="F39" s="2">
        <v>1712</v>
      </c>
      <c r="G39" s="2">
        <v>1712</v>
      </c>
      <c r="H39" s="2">
        <v>1712</v>
      </c>
      <c r="I39" s="2">
        <v>1712</v>
      </c>
      <c r="J39" s="2">
        <v>1712</v>
      </c>
      <c r="K39" s="2">
        <v>1712</v>
      </c>
      <c r="L39" s="2">
        <v>1712</v>
      </c>
      <c r="M39" s="2">
        <v>1712</v>
      </c>
      <c r="N39" s="2">
        <v>1712</v>
      </c>
      <c r="Y39" t="str">
        <f t="shared" ref="Y39" si="51">IF(EXACT(A38,UPPER(A38)),"Elected","Excluded")</f>
        <v>Elected</v>
      </c>
      <c r="AU39" s="251"/>
      <c r="AV39" s="252" t="s">
        <v>2680</v>
      </c>
      <c r="AW39" s="256">
        <f>SUM(AW37:AW38)</f>
        <v>19</v>
      </c>
    </row>
    <row r="40" spans="1:52" x14ac:dyDescent="0.35">
      <c r="A40" s="291" t="s">
        <v>47</v>
      </c>
      <c r="B40" s="291" t="s">
        <v>0</v>
      </c>
      <c r="C40" s="292">
        <v>0</v>
      </c>
      <c r="D40" s="1">
        <f>(D10+D12+D14+D16+D18+D20+D22+D24+D26+D28+D30+D32+D34+D36+D38)*(-1)</f>
        <v>0</v>
      </c>
      <c r="E40" s="1">
        <f t="shared" ref="E40:N40" si="52">(E10+E12+E14+E16+E18+E20+E22+E24+E26+E28+E30+E32+E34+E36+E38)*(-1)</f>
        <v>0</v>
      </c>
      <c r="F40" s="1">
        <f t="shared" si="52"/>
        <v>10</v>
      </c>
      <c r="G40" s="1">
        <f t="shared" si="52"/>
        <v>51</v>
      </c>
      <c r="H40" s="1">
        <f t="shared" si="52"/>
        <v>59</v>
      </c>
      <c r="I40" s="1">
        <f t="shared" si="52"/>
        <v>84</v>
      </c>
      <c r="J40" s="1">
        <f t="shared" si="52"/>
        <v>183</v>
      </c>
      <c r="K40" s="1">
        <f t="shared" si="52"/>
        <v>11</v>
      </c>
      <c r="L40" s="1">
        <f t="shared" si="52"/>
        <v>404</v>
      </c>
      <c r="M40" s="1">
        <f t="shared" si="52"/>
        <v>219</v>
      </c>
      <c r="N40" s="1">
        <f t="shared" si="52"/>
        <v>0</v>
      </c>
    </row>
    <row r="41" spans="1:52" x14ac:dyDescent="0.35">
      <c r="A41" s="291" t="s">
        <v>0</v>
      </c>
      <c r="B41" s="291" t="s">
        <v>0</v>
      </c>
      <c r="C41" s="293">
        <v>0</v>
      </c>
      <c r="D41" s="2">
        <v>0</v>
      </c>
      <c r="E41" s="2">
        <v>0</v>
      </c>
      <c r="F41" s="2">
        <v>10</v>
      </c>
      <c r="G41" s="2">
        <v>61</v>
      </c>
      <c r="H41" s="2">
        <v>120</v>
      </c>
      <c r="I41" s="2">
        <v>204</v>
      </c>
      <c r="J41" s="2">
        <v>387</v>
      </c>
      <c r="K41" s="2">
        <v>398</v>
      </c>
      <c r="L41" s="2">
        <v>802</v>
      </c>
      <c r="M41" s="2">
        <v>1021</v>
      </c>
      <c r="N41" s="2">
        <v>1021</v>
      </c>
    </row>
    <row r="42" spans="1:52" x14ac:dyDescent="0.35">
      <c r="A42" t="s">
        <v>48</v>
      </c>
      <c r="B42" t="s">
        <v>0</v>
      </c>
      <c r="C42" s="2">
        <v>11980</v>
      </c>
      <c r="D42" s="2">
        <v>11980</v>
      </c>
      <c r="E42" s="2">
        <v>11980</v>
      </c>
      <c r="F42" s="2">
        <v>11980</v>
      </c>
      <c r="G42" s="2">
        <v>11980</v>
      </c>
      <c r="H42" s="2">
        <v>11980</v>
      </c>
      <c r="I42" s="2">
        <v>11980</v>
      </c>
      <c r="J42" s="2">
        <v>11980</v>
      </c>
      <c r="K42" s="2">
        <v>11980</v>
      </c>
      <c r="L42" s="2">
        <v>11980</v>
      </c>
      <c r="M42" s="2">
        <v>11980</v>
      </c>
      <c r="N42" s="2">
        <v>11980</v>
      </c>
    </row>
    <row r="46" spans="1:52" x14ac:dyDescent="0.35">
      <c r="A46" t="s">
        <v>0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</row>
    <row r="47" spans="1:52" x14ac:dyDescent="0.35">
      <c r="A47" t="s">
        <v>0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</row>
    <row r="48" spans="1:52" x14ac:dyDescent="0.35">
      <c r="A48" t="s">
        <v>0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</row>
    <row r="49" spans="1:37" x14ac:dyDescent="0.35">
      <c r="A49" t="s">
        <v>0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</row>
    <row r="50" spans="1:37" x14ac:dyDescent="0.35">
      <c r="A50" t="s">
        <v>0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</row>
    <row r="51" spans="1:37" x14ac:dyDescent="0.35">
      <c r="A51" t="s">
        <v>0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</row>
    <row r="52" spans="1:37" x14ac:dyDescent="0.35">
      <c r="A52" t="s">
        <v>0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</row>
    <row r="53" spans="1:37" x14ac:dyDescent="0.35">
      <c r="A53" s="291" t="s">
        <v>317</v>
      </c>
      <c r="B53" s="291" t="s">
        <v>2</v>
      </c>
      <c r="C53" s="291" t="s">
        <v>3</v>
      </c>
      <c r="D53" t="s">
        <v>4</v>
      </c>
      <c r="E53" t="s">
        <v>5</v>
      </c>
      <c r="F53" t="s">
        <v>6</v>
      </c>
      <c r="G53" t="s">
        <v>7</v>
      </c>
      <c r="H53" t="s">
        <v>8</v>
      </c>
    </row>
    <row r="54" spans="1:37" x14ac:dyDescent="0.35">
      <c r="A54" s="291" t="s">
        <v>0</v>
      </c>
      <c r="B54" s="291" t="s">
        <v>0</v>
      </c>
      <c r="C54" s="291" t="s">
        <v>17</v>
      </c>
      <c r="D54" t="s">
        <v>1863</v>
      </c>
      <c r="E54" t="s">
        <v>1864</v>
      </c>
      <c r="F54" t="s">
        <v>1865</v>
      </c>
      <c r="G54" t="s">
        <v>1866</v>
      </c>
      <c r="H54" t="s">
        <v>1867</v>
      </c>
      <c r="AB54" t="s">
        <v>2526</v>
      </c>
      <c r="AC54" t="s">
        <v>2525</v>
      </c>
      <c r="AD54" t="s">
        <v>2524</v>
      </c>
      <c r="AE54" t="s">
        <v>2523</v>
      </c>
      <c r="AF54" t="s">
        <v>759</v>
      </c>
      <c r="AG54" t="s">
        <v>2522</v>
      </c>
      <c r="AH54" t="s">
        <v>2521</v>
      </c>
      <c r="AI54" t="s">
        <v>2520</v>
      </c>
      <c r="AJ54" t="s">
        <v>2519</v>
      </c>
      <c r="AK54" t="s">
        <v>2518</v>
      </c>
    </row>
    <row r="55" spans="1:37" x14ac:dyDescent="0.35">
      <c r="A55" s="291" t="s">
        <v>1868</v>
      </c>
      <c r="B55" s="291" t="s">
        <v>33</v>
      </c>
      <c r="C55" s="293">
        <v>891</v>
      </c>
      <c r="D55" s="1">
        <v>87</v>
      </c>
      <c r="E55" s="1">
        <v>9</v>
      </c>
      <c r="F55" s="1">
        <v>5</v>
      </c>
      <c r="G55" s="1">
        <v>51</v>
      </c>
      <c r="H55" s="1">
        <v>142</v>
      </c>
      <c r="X55" t="str">
        <f>LEFT(MID(A55,FIND("(",A55)+1,LEN(A55)),FIND(")",MID(A55,FIND("(",A55)+1,LEN(A55)))-1)</f>
        <v>FG</v>
      </c>
      <c r="Z55" t="str">
        <f>Y56</f>
        <v>Elected</v>
      </c>
      <c r="AB55">
        <v>6</v>
      </c>
      <c r="AC55" s="238">
        <v>18430</v>
      </c>
      <c r="AD55" s="238">
        <f>AH55+AF55</f>
        <v>8885</v>
      </c>
      <c r="AE55" s="227">
        <f>SUM(AD55/AC55*100)</f>
        <v>48.209441128594683</v>
      </c>
      <c r="AF55">
        <v>133</v>
      </c>
      <c r="AG55" s="227">
        <f>SUM(AF55/AC55*100)</f>
        <v>0.72164948453608246</v>
      </c>
      <c r="AH55" s="238">
        <v>8752</v>
      </c>
      <c r="AI55">
        <v>10</v>
      </c>
      <c r="AJ55">
        <v>2</v>
      </c>
      <c r="AK55" s="227">
        <f>SUM(AJ55/AI55*100)</f>
        <v>20</v>
      </c>
    </row>
    <row r="56" spans="1:37" x14ac:dyDescent="0.35">
      <c r="A56" s="291" t="s">
        <v>0</v>
      </c>
      <c r="B56" s="291" t="s">
        <v>0</v>
      </c>
      <c r="C56" s="293">
        <v>891</v>
      </c>
      <c r="D56" s="2">
        <v>978</v>
      </c>
      <c r="E56" s="2">
        <v>987</v>
      </c>
      <c r="F56" s="2">
        <v>992</v>
      </c>
      <c r="G56" s="2">
        <v>1043</v>
      </c>
      <c r="H56" s="2">
        <v>1185</v>
      </c>
      <c r="Y56" t="str">
        <f>IF(EXACT(A55,UPPER(A55)),"Elected","Excluded")</f>
        <v>Elected</v>
      </c>
    </row>
    <row r="57" spans="1:37" x14ac:dyDescent="0.35">
      <c r="A57" s="291" t="s">
        <v>1869</v>
      </c>
      <c r="B57" s="291" t="s">
        <v>33</v>
      </c>
      <c r="C57" s="293">
        <v>1998</v>
      </c>
      <c r="D57" s="1">
        <v>-747</v>
      </c>
      <c r="E57" s="1">
        <v>0</v>
      </c>
      <c r="F57" s="1">
        <v>0</v>
      </c>
      <c r="G57" s="1">
        <v>0</v>
      </c>
      <c r="H57" s="1">
        <v>0</v>
      </c>
      <c r="X57" t="str">
        <f t="shared" ref="X57" si="53">LEFT(MID(A57,FIND("(",A57)+1,LEN(A57)),FIND(")",MID(A57,FIND("(",A57)+1,LEN(A57)))-1)</f>
        <v>FF</v>
      </c>
      <c r="Z57" t="str">
        <f>Y58</f>
        <v>Elected</v>
      </c>
      <c r="AC57" t="s">
        <v>3692</v>
      </c>
      <c r="AD57" t="s">
        <v>3693</v>
      </c>
    </row>
    <row r="58" spans="1:37" x14ac:dyDescent="0.35">
      <c r="A58" s="291" t="s">
        <v>0</v>
      </c>
      <c r="B58" s="291" t="s">
        <v>0</v>
      </c>
      <c r="C58" s="293">
        <v>1998</v>
      </c>
      <c r="D58" s="2">
        <v>1251</v>
      </c>
      <c r="E58" s="2">
        <v>1251</v>
      </c>
      <c r="F58" s="2">
        <v>1251</v>
      </c>
      <c r="G58" s="2">
        <v>1251</v>
      </c>
      <c r="H58" s="2">
        <v>1251</v>
      </c>
      <c r="Y58" t="str">
        <f t="shared" ref="Y58" si="54">IF(EXACT(A57,UPPER(A57)),"Elected","Excluded")</f>
        <v>Elected</v>
      </c>
      <c r="AC58">
        <v>5</v>
      </c>
      <c r="AD58">
        <v>3</v>
      </c>
    </row>
    <row r="59" spans="1:37" x14ac:dyDescent="0.35">
      <c r="A59" s="291" t="s">
        <v>3348</v>
      </c>
      <c r="B59" s="291" t="s">
        <v>33</v>
      </c>
      <c r="C59" s="293">
        <v>270</v>
      </c>
      <c r="D59" s="1">
        <v>92</v>
      </c>
      <c r="E59" s="1">
        <v>9</v>
      </c>
      <c r="F59" s="1">
        <v>9</v>
      </c>
      <c r="G59" s="1">
        <v>-380</v>
      </c>
      <c r="H59" s="1">
        <v>0</v>
      </c>
      <c r="X59" t="str">
        <f t="shared" ref="X59" si="55">LEFT(MID(A59,FIND("(",A59)+1,LEN(A59)),FIND(")",MID(A59,FIND("(",A59)+1,LEN(A59)))-1)</f>
        <v>GRN</v>
      </c>
      <c r="Z59" t="str">
        <f t="shared" ref="Z59" si="56">Y60</f>
        <v>Excluded</v>
      </c>
    </row>
    <row r="60" spans="1:37" x14ac:dyDescent="0.35">
      <c r="A60" s="291" t="s">
        <v>0</v>
      </c>
      <c r="B60" s="291" t="s">
        <v>0</v>
      </c>
      <c r="C60" s="293">
        <v>270</v>
      </c>
      <c r="D60" s="2">
        <v>362</v>
      </c>
      <c r="E60" s="2">
        <v>371</v>
      </c>
      <c r="F60" s="2">
        <v>380</v>
      </c>
      <c r="G60" s="2">
        <v>0</v>
      </c>
      <c r="H60" s="2">
        <v>0</v>
      </c>
      <c r="Y60" t="str">
        <f t="shared" ref="Y60" si="57">IF(EXACT(A59,UPPER(A59)),"Elected","Excluded")</f>
        <v>Excluded</v>
      </c>
    </row>
    <row r="61" spans="1:37" x14ac:dyDescent="0.35">
      <c r="A61" s="291" t="s">
        <v>1870</v>
      </c>
      <c r="B61" s="291" t="s">
        <v>33</v>
      </c>
      <c r="C61" s="293">
        <v>614</v>
      </c>
      <c r="D61" s="1">
        <v>143</v>
      </c>
      <c r="E61" s="1">
        <v>60</v>
      </c>
      <c r="F61" s="1">
        <v>3</v>
      </c>
      <c r="G61" s="1">
        <v>47</v>
      </c>
      <c r="H61" s="1">
        <v>145</v>
      </c>
      <c r="X61" t="str">
        <f t="shared" ref="X61" si="58">LEFT(MID(A61,FIND("(",A61)+1,LEN(A61)),FIND(")",MID(A61,FIND("(",A61)+1,LEN(A61)))-1)</f>
        <v>FF</v>
      </c>
      <c r="Z61" t="str">
        <f t="shared" ref="Z61" si="59">Y62</f>
        <v>Excluded</v>
      </c>
    </row>
    <row r="62" spans="1:37" x14ac:dyDescent="0.35">
      <c r="A62" s="291" t="s">
        <v>0</v>
      </c>
      <c r="B62" s="291" t="s">
        <v>0</v>
      </c>
      <c r="C62" s="293">
        <v>614</v>
      </c>
      <c r="D62" s="2">
        <v>757</v>
      </c>
      <c r="E62" s="2">
        <v>817</v>
      </c>
      <c r="F62" s="2">
        <v>820</v>
      </c>
      <c r="G62" s="2">
        <v>867</v>
      </c>
      <c r="H62" s="2">
        <v>1012</v>
      </c>
      <c r="Y62" t="str">
        <f t="shared" ref="Y62" si="60">IF(EXACT(A61,UPPER(A61)),"Elected","Excluded")</f>
        <v>Excluded</v>
      </c>
    </row>
    <row r="63" spans="1:37" x14ac:dyDescent="0.35">
      <c r="A63" s="291" t="s">
        <v>3359</v>
      </c>
      <c r="B63" s="291" t="s">
        <v>33</v>
      </c>
      <c r="C63" s="293">
        <v>1320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X63" t="str">
        <f t="shared" ref="X63" si="61">LEFT(MID(A63,FIND("(",A63)+1,LEN(A63)),FIND(")",MID(A63,FIND("(",A63)+1,LEN(A63)))-1)</f>
        <v>INDI</v>
      </c>
      <c r="Z63" t="str">
        <f>Y64</f>
        <v>Elected</v>
      </c>
    </row>
    <row r="64" spans="1:37" x14ac:dyDescent="0.35">
      <c r="A64" s="291" t="s">
        <v>0</v>
      </c>
      <c r="B64" s="291" t="s">
        <v>0</v>
      </c>
      <c r="C64" s="293">
        <v>1320</v>
      </c>
      <c r="D64" s="2">
        <v>1320</v>
      </c>
      <c r="E64" s="2">
        <v>1320</v>
      </c>
      <c r="F64" s="2">
        <v>1320</v>
      </c>
      <c r="G64" s="2">
        <v>1320</v>
      </c>
      <c r="H64" s="2">
        <v>1320</v>
      </c>
      <c r="Y64" t="str">
        <f t="shared" ref="Y64" si="62">IF(EXACT(A63,UPPER(A63)),"Elected","Excluded")</f>
        <v>Elected</v>
      </c>
    </row>
    <row r="65" spans="1:26" x14ac:dyDescent="0.35">
      <c r="A65" s="291" t="s">
        <v>1871</v>
      </c>
      <c r="B65" s="291" t="s">
        <v>33</v>
      </c>
      <c r="C65" s="293">
        <v>617</v>
      </c>
      <c r="D65" s="1">
        <v>22</v>
      </c>
      <c r="E65" s="1">
        <v>2</v>
      </c>
      <c r="F65" s="1">
        <v>9</v>
      </c>
      <c r="G65" s="1">
        <v>42</v>
      </c>
      <c r="H65" s="1">
        <v>-692</v>
      </c>
      <c r="X65" t="str">
        <f t="shared" ref="X65" si="63">LEFT(MID(A65,FIND("(",A65)+1,LEN(A65)),FIND(")",MID(A65,FIND("(",A65)+1,LEN(A65)))-1)</f>
        <v>SD</v>
      </c>
      <c r="Z65" t="str">
        <f t="shared" ref="Z65" si="64">Y66</f>
        <v>Excluded</v>
      </c>
    </row>
    <row r="66" spans="1:26" x14ac:dyDescent="0.35">
      <c r="A66" s="291" t="s">
        <v>0</v>
      </c>
      <c r="B66" s="291" t="s">
        <v>0</v>
      </c>
      <c r="C66" s="293">
        <v>617</v>
      </c>
      <c r="D66" s="2">
        <v>639</v>
      </c>
      <c r="E66" s="2">
        <v>641</v>
      </c>
      <c r="F66" s="2">
        <v>650</v>
      </c>
      <c r="G66" s="2">
        <v>692</v>
      </c>
      <c r="H66" s="2">
        <v>0</v>
      </c>
      <c r="Y66" t="str">
        <f t="shared" ref="Y66" si="65">IF(EXACT(A65,UPPER(A65)),"Elected","Excluded")</f>
        <v>Excluded</v>
      </c>
    </row>
    <row r="67" spans="1:26" x14ac:dyDescent="0.35">
      <c r="A67" s="291" t="s">
        <v>1872</v>
      </c>
      <c r="B67" s="291" t="s">
        <v>31</v>
      </c>
      <c r="C67" s="293">
        <v>648</v>
      </c>
      <c r="D67" s="1">
        <v>61</v>
      </c>
      <c r="E67" s="1">
        <v>7</v>
      </c>
      <c r="F67" s="1">
        <v>168</v>
      </c>
      <c r="G67" s="1">
        <v>28</v>
      </c>
      <c r="H67" s="1">
        <v>216</v>
      </c>
      <c r="X67" t="str">
        <f t="shared" ref="X67" si="66">LEFT(MID(A67,FIND("(",A67)+1,LEN(A67)),FIND(")",MID(A67,FIND("(",A67)+1,LEN(A67)))-1)</f>
        <v>SF</v>
      </c>
      <c r="Z67" t="str">
        <f t="shared" ref="Z67" si="67">Y68</f>
        <v>Elected</v>
      </c>
    </row>
    <row r="68" spans="1:26" x14ac:dyDescent="0.35">
      <c r="A68" s="291" t="s">
        <v>0</v>
      </c>
      <c r="B68" s="291" t="s">
        <v>0</v>
      </c>
      <c r="C68" s="293">
        <v>648</v>
      </c>
      <c r="D68" s="2">
        <v>709</v>
      </c>
      <c r="E68" s="2">
        <v>716</v>
      </c>
      <c r="F68" s="2">
        <v>884</v>
      </c>
      <c r="G68" s="2">
        <v>912</v>
      </c>
      <c r="H68" s="2">
        <v>1128</v>
      </c>
      <c r="Y68" t="str">
        <f t="shared" ref="Y68" si="68">IF(EXACT(A67,UPPER(A67)),"Elected","Excluded")</f>
        <v>Elected</v>
      </c>
    </row>
    <row r="69" spans="1:26" x14ac:dyDescent="0.35">
      <c r="A69" s="291" t="s">
        <v>1873</v>
      </c>
      <c r="B69" s="291" t="s">
        <v>31</v>
      </c>
      <c r="C69" s="293">
        <v>1134</v>
      </c>
      <c r="D69" s="1">
        <v>227</v>
      </c>
      <c r="E69" s="1">
        <v>-110</v>
      </c>
      <c r="F69" s="1">
        <v>0</v>
      </c>
      <c r="G69" s="1">
        <v>0</v>
      </c>
      <c r="H69" s="1">
        <v>0</v>
      </c>
      <c r="X69" t="str">
        <f t="shared" ref="X69" si="69">LEFT(MID(A69,FIND("(",A69)+1,LEN(A69)),FIND(")",MID(A69,FIND("(",A69)+1,LEN(A69)))-1)</f>
        <v>FF</v>
      </c>
      <c r="Z69" t="str">
        <f t="shared" ref="Z69" si="70">Y70</f>
        <v>Elected</v>
      </c>
    </row>
    <row r="70" spans="1:26" x14ac:dyDescent="0.35">
      <c r="A70" s="291" t="s">
        <v>0</v>
      </c>
      <c r="B70" s="291" t="s">
        <v>0</v>
      </c>
      <c r="C70" s="293">
        <v>1134</v>
      </c>
      <c r="D70" s="2">
        <v>1361</v>
      </c>
      <c r="E70" s="2">
        <v>1251</v>
      </c>
      <c r="F70" s="2">
        <v>1251</v>
      </c>
      <c r="G70" s="2">
        <v>1251</v>
      </c>
      <c r="H70" s="2">
        <v>1251</v>
      </c>
      <c r="Y70" t="str">
        <f t="shared" ref="Y70" si="71">IF(EXACT(A69,UPPER(A69)),"Elected","Excluded")</f>
        <v>Elected</v>
      </c>
    </row>
    <row r="71" spans="1:26" x14ac:dyDescent="0.35">
      <c r="A71" s="291" t="s">
        <v>1874</v>
      </c>
      <c r="B71" s="291" t="s">
        <v>33</v>
      </c>
      <c r="C71" s="293">
        <v>1066</v>
      </c>
      <c r="D71" s="1">
        <v>90</v>
      </c>
      <c r="E71" s="1">
        <v>16</v>
      </c>
      <c r="F71" s="1">
        <v>7</v>
      </c>
      <c r="G71" s="1">
        <v>92</v>
      </c>
      <c r="H71" s="1">
        <v>0</v>
      </c>
      <c r="X71" t="str">
        <f t="shared" ref="X71" si="72">LEFT(MID(A71,FIND("(",A71)+1,LEN(A71)),FIND(")",MID(A71,FIND("(",A71)+1,LEN(A71)))-1)</f>
        <v>FG</v>
      </c>
      <c r="Z71" t="str">
        <f t="shared" ref="Z71" si="73">Y72</f>
        <v>Elected</v>
      </c>
    </row>
    <row r="72" spans="1:26" x14ac:dyDescent="0.35">
      <c r="A72" s="291" t="s">
        <v>0</v>
      </c>
      <c r="B72" s="291" t="s">
        <v>0</v>
      </c>
      <c r="C72" s="293">
        <v>1066</v>
      </c>
      <c r="D72" s="2">
        <v>1156</v>
      </c>
      <c r="E72" s="2">
        <v>1172</v>
      </c>
      <c r="F72" s="2">
        <v>1179</v>
      </c>
      <c r="G72" s="2">
        <v>1271</v>
      </c>
      <c r="H72" s="2">
        <v>1271</v>
      </c>
      <c r="Y72" t="str">
        <f t="shared" ref="Y72" si="74">IF(EXACT(A71,UPPER(A71)),"Elected","Excluded")</f>
        <v>Elected</v>
      </c>
    </row>
    <row r="73" spans="1:26" x14ac:dyDescent="0.35">
      <c r="A73" s="291" t="s">
        <v>1875</v>
      </c>
      <c r="B73" s="291" t="s">
        <v>33</v>
      </c>
      <c r="C73" s="293">
        <v>194</v>
      </c>
      <c r="D73" s="1">
        <v>25</v>
      </c>
      <c r="E73" s="1">
        <v>7</v>
      </c>
      <c r="F73" s="1">
        <v>-226</v>
      </c>
      <c r="G73" s="1">
        <v>0</v>
      </c>
      <c r="H73" s="1">
        <v>0</v>
      </c>
      <c r="X73" t="str">
        <f t="shared" ref="X73" si="75">LEFT(MID(A73,FIND("(",A73)+1,LEN(A73)),FIND(")",MID(A73,FIND("(",A73)+1,LEN(A73)))-1)</f>
        <v>SF</v>
      </c>
      <c r="Z73" t="str">
        <f t="shared" ref="Z73" si="76">Y74</f>
        <v>Excluded</v>
      </c>
    </row>
    <row r="74" spans="1:26" x14ac:dyDescent="0.35">
      <c r="A74" s="291" t="s">
        <v>0</v>
      </c>
      <c r="B74" s="291" t="s">
        <v>0</v>
      </c>
      <c r="C74" s="293">
        <v>194</v>
      </c>
      <c r="D74" s="2">
        <v>219</v>
      </c>
      <c r="E74" s="2">
        <v>226</v>
      </c>
      <c r="F74" s="2">
        <v>0</v>
      </c>
      <c r="G74" s="2">
        <v>0</v>
      </c>
      <c r="H74" s="2">
        <v>0</v>
      </c>
      <c r="Y74" t="str">
        <f t="shared" ref="Y74" si="77">IF(EXACT(A73,UPPER(A73)),"Elected","Excluded")</f>
        <v>Excluded</v>
      </c>
    </row>
    <row r="75" spans="1:26" x14ac:dyDescent="0.35">
      <c r="A75" s="291" t="s">
        <v>47</v>
      </c>
      <c r="B75" s="291" t="s">
        <v>0</v>
      </c>
      <c r="C75" s="292">
        <v>0</v>
      </c>
      <c r="D75" s="1">
        <f>(D55+D57+D59+D61+D63+D65+D67+D69+D71+D73)*(-1)</f>
        <v>0</v>
      </c>
      <c r="E75" s="1">
        <f t="shared" ref="E75:H75" si="78">(E55+E57+E59+E61+E63+E65+E67+E69+E71+E73)*(-1)</f>
        <v>0</v>
      </c>
      <c r="F75" s="1">
        <f t="shared" si="78"/>
        <v>25</v>
      </c>
      <c r="G75" s="1">
        <f t="shared" si="78"/>
        <v>120</v>
      </c>
      <c r="H75" s="1">
        <f t="shared" si="78"/>
        <v>189</v>
      </c>
    </row>
    <row r="76" spans="1:26" x14ac:dyDescent="0.35">
      <c r="A76" s="291" t="s">
        <v>0</v>
      </c>
      <c r="B76" s="291" t="s">
        <v>0</v>
      </c>
      <c r="C76" s="293">
        <v>0</v>
      </c>
      <c r="D76" s="2">
        <v>0</v>
      </c>
      <c r="E76" s="2">
        <v>0</v>
      </c>
      <c r="F76" s="2">
        <v>25</v>
      </c>
      <c r="G76" s="2">
        <v>145</v>
      </c>
      <c r="H76" s="2">
        <v>334</v>
      </c>
    </row>
    <row r="77" spans="1:26" x14ac:dyDescent="0.35">
      <c r="A77" t="s">
        <v>48</v>
      </c>
      <c r="B77" t="s">
        <v>0</v>
      </c>
      <c r="C77" s="2">
        <v>8752</v>
      </c>
      <c r="D77" s="2">
        <v>8752</v>
      </c>
      <c r="E77" s="2">
        <v>8752</v>
      </c>
      <c r="F77" s="2">
        <v>8752</v>
      </c>
      <c r="G77" s="2">
        <v>8752</v>
      </c>
      <c r="H77" s="2">
        <v>8752</v>
      </c>
    </row>
    <row r="81" spans="1:3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</row>
    <row r="82" spans="1:3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</row>
    <row r="83" spans="1:3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</row>
    <row r="84" spans="1:3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</row>
    <row r="85" spans="1:3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</row>
    <row r="86" spans="1:3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</row>
    <row r="87" spans="1:3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</row>
    <row r="88" spans="1:37" x14ac:dyDescent="0.35">
      <c r="A88" s="291" t="s">
        <v>107</v>
      </c>
      <c r="B88" s="291" t="s">
        <v>2</v>
      </c>
      <c r="C88" s="291" t="s">
        <v>3</v>
      </c>
      <c r="D88" t="s">
        <v>4</v>
      </c>
      <c r="E88" t="s">
        <v>5</v>
      </c>
      <c r="F88" t="s">
        <v>6</v>
      </c>
      <c r="G88" t="s">
        <v>7</v>
      </c>
      <c r="H88" t="s">
        <v>8</v>
      </c>
    </row>
    <row r="89" spans="1:37" x14ac:dyDescent="0.35">
      <c r="A89" s="291" t="s">
        <v>0</v>
      </c>
      <c r="B89" s="291" t="s">
        <v>0</v>
      </c>
      <c r="C89" s="291" t="s">
        <v>17</v>
      </c>
      <c r="D89" t="s">
        <v>1876</v>
      </c>
      <c r="E89" t="s">
        <v>1877</v>
      </c>
      <c r="F89" t="s">
        <v>1878</v>
      </c>
      <c r="G89" t="s">
        <v>1879</v>
      </c>
      <c r="H89" t="s">
        <v>1880</v>
      </c>
      <c r="AB89" t="s">
        <v>2526</v>
      </c>
      <c r="AC89" t="s">
        <v>2525</v>
      </c>
      <c r="AD89" t="s">
        <v>2524</v>
      </c>
      <c r="AE89" t="s">
        <v>2523</v>
      </c>
      <c r="AF89" t="s">
        <v>759</v>
      </c>
      <c r="AG89" t="s">
        <v>2522</v>
      </c>
      <c r="AH89" t="s">
        <v>2521</v>
      </c>
      <c r="AI89" t="s">
        <v>2520</v>
      </c>
      <c r="AJ89" t="s">
        <v>2519</v>
      </c>
      <c r="AK89" t="s">
        <v>2518</v>
      </c>
    </row>
    <row r="90" spans="1:37" x14ac:dyDescent="0.35">
      <c r="A90" s="291" t="s">
        <v>1881</v>
      </c>
      <c r="B90" s="291" t="s">
        <v>33</v>
      </c>
      <c r="C90" s="293">
        <v>418</v>
      </c>
      <c r="D90" s="1">
        <v>5</v>
      </c>
      <c r="E90" s="1">
        <v>26</v>
      </c>
      <c r="F90" s="1">
        <v>4</v>
      </c>
      <c r="G90" s="1">
        <v>1</v>
      </c>
      <c r="H90" s="1">
        <v>2</v>
      </c>
      <c r="X90" t="str">
        <f>LEFT(MID(A90,FIND("(",A90)+1,LEN(A90)),FIND(")",MID(A90,FIND("(",A90)+1,LEN(A90)))-1)</f>
        <v>IFP</v>
      </c>
      <c r="Z90" t="str">
        <f>Y91</f>
        <v>Excluded</v>
      </c>
      <c r="AB90">
        <v>7</v>
      </c>
      <c r="AC90" s="238">
        <v>23791</v>
      </c>
      <c r="AD90" s="238">
        <f>AH90+AF90</f>
        <v>11833</v>
      </c>
      <c r="AE90" s="227">
        <f>SUM(AD90/AC90*100)</f>
        <v>49.73729561598924</v>
      </c>
      <c r="AF90">
        <v>162</v>
      </c>
      <c r="AG90" s="227">
        <f>SUM(AF90/AC90*100)</f>
        <v>0.68092976335589095</v>
      </c>
      <c r="AH90" s="238">
        <v>11671</v>
      </c>
      <c r="AI90">
        <v>12</v>
      </c>
      <c r="AJ90">
        <v>3</v>
      </c>
      <c r="AK90" s="227">
        <f>SUM(AJ90/AI90*100)</f>
        <v>25</v>
      </c>
    </row>
    <row r="91" spans="1:37" x14ac:dyDescent="0.35">
      <c r="A91" s="291" t="s">
        <v>0</v>
      </c>
      <c r="B91" s="291" t="s">
        <v>0</v>
      </c>
      <c r="C91" s="293">
        <v>418</v>
      </c>
      <c r="D91" s="2">
        <v>423</v>
      </c>
      <c r="E91" s="2">
        <v>449</v>
      </c>
      <c r="F91" s="2">
        <v>453</v>
      </c>
      <c r="G91" s="2">
        <v>454</v>
      </c>
      <c r="H91" s="2">
        <v>456</v>
      </c>
      <c r="Y91" t="str">
        <f>IF(EXACT(A90,UPPER(A90)),"Elected","Excluded")</f>
        <v>Excluded</v>
      </c>
    </row>
    <row r="92" spans="1:37" x14ac:dyDescent="0.35">
      <c r="A92" s="291" t="s">
        <v>1882</v>
      </c>
      <c r="B92" s="291" t="s">
        <v>33</v>
      </c>
      <c r="C92" s="293">
        <v>1182</v>
      </c>
      <c r="D92" s="1">
        <v>126</v>
      </c>
      <c r="E92" s="1">
        <v>15</v>
      </c>
      <c r="F92" s="1">
        <v>50</v>
      </c>
      <c r="G92" s="1">
        <v>15</v>
      </c>
      <c r="H92" s="1">
        <v>20</v>
      </c>
      <c r="X92" t="str">
        <f t="shared" ref="X92" si="79">LEFT(MID(A92,FIND("(",A92)+1,LEN(A92)),FIND(")",MID(A92,FIND("(",A92)+1,LEN(A92)))-1)</f>
        <v>FF</v>
      </c>
      <c r="Z92" t="str">
        <f>Y93</f>
        <v>Elected</v>
      </c>
      <c r="AC92" t="s">
        <v>3692</v>
      </c>
      <c r="AD92" t="s">
        <v>3693</v>
      </c>
    </row>
    <row r="93" spans="1:37" x14ac:dyDescent="0.35">
      <c r="A93" s="291" t="s">
        <v>0</v>
      </c>
      <c r="B93" s="291" t="s">
        <v>0</v>
      </c>
      <c r="C93" s="293">
        <v>1182</v>
      </c>
      <c r="D93" s="2">
        <v>1308</v>
      </c>
      <c r="E93" s="2">
        <v>1323</v>
      </c>
      <c r="F93" s="2">
        <v>1373</v>
      </c>
      <c r="G93" s="2">
        <v>1388</v>
      </c>
      <c r="H93" s="2">
        <v>1408</v>
      </c>
      <c r="Y93" t="str">
        <f t="shared" ref="Y93" si="80">IF(EXACT(A92,UPPER(A92)),"Elected","Excluded")</f>
        <v>Elected</v>
      </c>
      <c r="AC93">
        <v>6</v>
      </c>
      <c r="AD93">
        <v>5</v>
      </c>
    </row>
    <row r="94" spans="1:37" x14ac:dyDescent="0.35">
      <c r="A94" s="291" t="s">
        <v>3356</v>
      </c>
      <c r="B94" s="291" t="s">
        <v>31</v>
      </c>
      <c r="C94" s="293">
        <v>155</v>
      </c>
      <c r="D94" s="1">
        <v>18</v>
      </c>
      <c r="E94" s="1">
        <v>-173</v>
      </c>
      <c r="F94" s="1">
        <v>0</v>
      </c>
      <c r="G94" s="1">
        <v>0</v>
      </c>
      <c r="H94" s="1">
        <v>0</v>
      </c>
      <c r="X94" t="str">
        <f t="shared" ref="X94" si="81">LEFT(MID(A94,FIND("(",A94)+1,LEN(A94)),FIND(")",MID(A94,FIND("(",A94)+1,LEN(A94)))-1)</f>
        <v>NON-P</v>
      </c>
      <c r="Z94" t="str">
        <f t="shared" ref="Z94" si="82">Y95</f>
        <v>Excluded</v>
      </c>
    </row>
    <row r="95" spans="1:37" x14ac:dyDescent="0.35">
      <c r="A95" s="291" t="s">
        <v>0</v>
      </c>
      <c r="B95" s="291" t="s">
        <v>0</v>
      </c>
      <c r="C95" s="293">
        <v>155</v>
      </c>
      <c r="D95" s="2">
        <v>173</v>
      </c>
      <c r="E95" s="2">
        <v>0</v>
      </c>
      <c r="F95" s="2">
        <v>0</v>
      </c>
      <c r="G95" s="2">
        <v>0</v>
      </c>
      <c r="H95" s="2">
        <v>0</v>
      </c>
      <c r="Y95" t="str">
        <f t="shared" ref="Y95" si="83">IF(EXACT(A94,UPPER(A94)),"Elected","Excluded")</f>
        <v>Excluded</v>
      </c>
    </row>
    <row r="96" spans="1:37" x14ac:dyDescent="0.35">
      <c r="A96" s="291" t="s">
        <v>1883</v>
      </c>
      <c r="B96" s="291" t="s">
        <v>33</v>
      </c>
      <c r="C96" s="293">
        <v>201</v>
      </c>
      <c r="D96" s="1">
        <v>3</v>
      </c>
      <c r="E96" s="1">
        <v>-204</v>
      </c>
      <c r="F96" s="1">
        <v>0</v>
      </c>
      <c r="G96" s="1">
        <v>0</v>
      </c>
      <c r="H96" s="1">
        <v>0</v>
      </c>
      <c r="X96" t="str">
        <f t="shared" ref="X96" si="84">LEFT(MID(A96,FIND("(",A96)+1,LEN(A96)),FIND(")",MID(A96,FIND("(",A96)+1,LEN(A96)))-1)</f>
        <v>SF</v>
      </c>
      <c r="Z96" t="str">
        <f t="shared" ref="Z96" si="85">Y97</f>
        <v>Excluded</v>
      </c>
    </row>
    <row r="97" spans="1:26" x14ac:dyDescent="0.35">
      <c r="A97" s="291" t="s">
        <v>0</v>
      </c>
      <c r="B97" s="291" t="s">
        <v>0</v>
      </c>
      <c r="C97" s="293">
        <v>201</v>
      </c>
      <c r="D97" s="2">
        <v>204</v>
      </c>
      <c r="E97" s="2">
        <v>0</v>
      </c>
      <c r="F97" s="2">
        <v>0</v>
      </c>
      <c r="G97" s="2">
        <v>0</v>
      </c>
      <c r="H97" s="2">
        <v>0</v>
      </c>
      <c r="Y97" t="str">
        <f t="shared" ref="Y97" si="86">IF(EXACT(A96,UPPER(A96)),"Elected","Excluded")</f>
        <v>Excluded</v>
      </c>
    </row>
    <row r="98" spans="1:26" x14ac:dyDescent="0.35">
      <c r="A98" s="291" t="s">
        <v>3357</v>
      </c>
      <c r="B98" s="291" t="s">
        <v>31</v>
      </c>
      <c r="C98" s="293">
        <v>782</v>
      </c>
      <c r="D98" s="1">
        <v>26</v>
      </c>
      <c r="E98" s="1">
        <v>55</v>
      </c>
      <c r="F98" s="1">
        <v>32</v>
      </c>
      <c r="G98" s="1">
        <v>18</v>
      </c>
      <c r="H98" s="1">
        <v>3</v>
      </c>
      <c r="X98" t="str">
        <f t="shared" ref="X98" si="87">LEFT(MID(A98,FIND("(",A98)+1,LEN(A98)),FIND(")",MID(A98,FIND("(",A98)+1,LEN(A98)))-1)</f>
        <v>NON-P</v>
      </c>
      <c r="Z98" t="str">
        <f>Y99</f>
        <v>Excluded</v>
      </c>
    </row>
    <row r="99" spans="1:26" x14ac:dyDescent="0.35">
      <c r="A99" s="291" t="s">
        <v>0</v>
      </c>
      <c r="B99" s="291" t="s">
        <v>0</v>
      </c>
      <c r="C99" s="293">
        <v>782</v>
      </c>
      <c r="D99" s="2">
        <v>808</v>
      </c>
      <c r="E99" s="2">
        <v>863</v>
      </c>
      <c r="F99" s="2">
        <v>895</v>
      </c>
      <c r="G99" s="2">
        <v>913</v>
      </c>
      <c r="H99" s="2">
        <v>916</v>
      </c>
      <c r="Y99" t="str">
        <f t="shared" ref="Y99" si="88">IF(EXACT(A98,UPPER(A98)),"Elected","Excluded")</f>
        <v>Excluded</v>
      </c>
    </row>
    <row r="100" spans="1:26" x14ac:dyDescent="0.35">
      <c r="A100" s="291" t="s">
        <v>1884</v>
      </c>
      <c r="B100" s="291" t="s">
        <v>33</v>
      </c>
      <c r="C100" s="293">
        <v>1962</v>
      </c>
      <c r="D100" s="1">
        <v>-503</v>
      </c>
      <c r="E100" s="1">
        <v>0</v>
      </c>
      <c r="F100" s="1">
        <v>0</v>
      </c>
      <c r="G100" s="1">
        <v>0</v>
      </c>
      <c r="H100" s="1">
        <v>0</v>
      </c>
      <c r="X100" t="str">
        <f t="shared" ref="X100" si="89">LEFT(MID(A100,FIND("(",A100)+1,LEN(A100)),FIND(")",MID(A100,FIND("(",A100)+1,LEN(A100)))-1)</f>
        <v>FG</v>
      </c>
      <c r="Z100" t="str">
        <f t="shared" ref="Z100" si="90">Y101</f>
        <v>Elected</v>
      </c>
    </row>
    <row r="101" spans="1:26" x14ac:dyDescent="0.35">
      <c r="A101" s="291" t="s">
        <v>0</v>
      </c>
      <c r="B101" s="291" t="s">
        <v>0</v>
      </c>
      <c r="C101" s="293">
        <v>1962</v>
      </c>
      <c r="D101" s="2">
        <v>1459</v>
      </c>
      <c r="E101" s="2">
        <v>1459</v>
      </c>
      <c r="F101" s="2">
        <v>1459</v>
      </c>
      <c r="G101" s="2">
        <v>1459</v>
      </c>
      <c r="H101" s="2">
        <v>1459</v>
      </c>
      <c r="Y101" t="str">
        <f t="shared" ref="Y101" si="91">IF(EXACT(A100,UPPER(A100)),"Elected","Excluded")</f>
        <v>Elected</v>
      </c>
    </row>
    <row r="102" spans="1:26" x14ac:dyDescent="0.35">
      <c r="A102" s="291" t="s">
        <v>1885</v>
      </c>
      <c r="B102" s="291" t="s">
        <v>33</v>
      </c>
      <c r="C102" s="293">
        <v>1269</v>
      </c>
      <c r="D102" s="1">
        <v>70</v>
      </c>
      <c r="E102" s="1">
        <v>18</v>
      </c>
      <c r="F102" s="1">
        <v>58</v>
      </c>
      <c r="G102" s="1">
        <v>26</v>
      </c>
      <c r="H102" s="1">
        <v>25</v>
      </c>
      <c r="X102" t="str">
        <f t="shared" ref="X102" si="92">LEFT(MID(A102,FIND("(",A102)+1,LEN(A102)),FIND(")",MID(A102,FIND("(",A102)+1,LEN(A102)))-1)</f>
        <v>FF</v>
      </c>
      <c r="Z102" t="str">
        <f t="shared" ref="Z102" si="93">Y103</f>
        <v>Elected</v>
      </c>
    </row>
    <row r="103" spans="1:26" x14ac:dyDescent="0.35">
      <c r="A103" s="291" t="s">
        <v>0</v>
      </c>
      <c r="B103" s="291" t="s">
        <v>0</v>
      </c>
      <c r="C103" s="293">
        <v>1269</v>
      </c>
      <c r="D103" s="2">
        <v>1339</v>
      </c>
      <c r="E103" s="2">
        <v>1357</v>
      </c>
      <c r="F103" s="2">
        <v>1415</v>
      </c>
      <c r="G103" s="2">
        <v>1441</v>
      </c>
      <c r="H103" s="2">
        <v>1466</v>
      </c>
      <c r="Y103" t="str">
        <f t="shared" ref="Y103" si="94">IF(EXACT(A102,UPPER(A102)),"Elected","Excluded")</f>
        <v>Elected</v>
      </c>
    </row>
    <row r="104" spans="1:26" x14ac:dyDescent="0.35">
      <c r="A104" s="291" t="s">
        <v>1886</v>
      </c>
      <c r="B104" s="291" t="s">
        <v>31</v>
      </c>
      <c r="C104" s="293">
        <v>1216</v>
      </c>
      <c r="D104" s="1">
        <v>51</v>
      </c>
      <c r="E104" s="1">
        <v>151</v>
      </c>
      <c r="F104" s="1">
        <v>65</v>
      </c>
      <c r="G104" s="1">
        <v>0</v>
      </c>
      <c r="H104" s="1">
        <v>0</v>
      </c>
      <c r="X104" t="str">
        <f t="shared" ref="X104" si="95">LEFT(MID(A104,FIND("(",A104)+1,LEN(A104)),FIND(")",MID(A104,FIND("(",A104)+1,LEN(A104)))-1)</f>
        <v>SF</v>
      </c>
      <c r="Z104" t="str">
        <f t="shared" ref="Z104" si="96">Y105</f>
        <v>Elected</v>
      </c>
    </row>
    <row r="105" spans="1:26" x14ac:dyDescent="0.35">
      <c r="A105" s="291" t="s">
        <v>0</v>
      </c>
      <c r="B105" s="291" t="s">
        <v>0</v>
      </c>
      <c r="C105" s="293">
        <v>1216</v>
      </c>
      <c r="D105" s="2">
        <v>1267</v>
      </c>
      <c r="E105" s="2">
        <v>1418</v>
      </c>
      <c r="F105" s="2">
        <v>1483</v>
      </c>
      <c r="G105" s="2">
        <v>1483</v>
      </c>
      <c r="H105" s="2">
        <v>1483</v>
      </c>
      <c r="Y105" t="str">
        <f t="shared" ref="Y105" si="97">IF(EXACT(A104,UPPER(A104)),"Elected","Excluded")</f>
        <v>Elected</v>
      </c>
    </row>
    <row r="106" spans="1:26" x14ac:dyDescent="0.35">
      <c r="A106" s="291" t="s">
        <v>1887</v>
      </c>
      <c r="B106" s="291" t="s">
        <v>33</v>
      </c>
      <c r="C106" s="293">
        <v>1326</v>
      </c>
      <c r="D106" s="1">
        <v>96</v>
      </c>
      <c r="E106" s="1">
        <v>7</v>
      </c>
      <c r="F106" s="1">
        <v>80</v>
      </c>
      <c r="G106" s="1">
        <v>0</v>
      </c>
      <c r="H106" s="1">
        <v>-50</v>
      </c>
      <c r="X106" t="str">
        <f t="shared" ref="X106" si="98">LEFT(MID(A106,FIND("(",A106)+1,LEN(A106)),FIND(")",MID(A106,FIND("(",A106)+1,LEN(A106)))-1)</f>
        <v>FF</v>
      </c>
      <c r="Z106" t="str">
        <f t="shared" ref="Z106" si="99">Y107</f>
        <v>Elected</v>
      </c>
    </row>
    <row r="107" spans="1:26" x14ac:dyDescent="0.35">
      <c r="A107" s="291" t="s">
        <v>0</v>
      </c>
      <c r="B107" s="291" t="s">
        <v>0</v>
      </c>
      <c r="C107" s="293">
        <v>1326</v>
      </c>
      <c r="D107" s="2">
        <v>1422</v>
      </c>
      <c r="E107" s="2">
        <v>1429</v>
      </c>
      <c r="F107" s="2">
        <v>1509</v>
      </c>
      <c r="G107" s="2">
        <v>1509</v>
      </c>
      <c r="H107" s="2">
        <v>1459</v>
      </c>
      <c r="Y107" t="str">
        <f t="shared" ref="Y107" si="100">IF(EXACT(A106,UPPER(A106)),"Elected","Excluded")</f>
        <v>Elected</v>
      </c>
    </row>
    <row r="108" spans="1:26" x14ac:dyDescent="0.35">
      <c r="A108" s="291" t="s">
        <v>1888</v>
      </c>
      <c r="B108" s="291" t="s">
        <v>33</v>
      </c>
      <c r="C108" s="293">
        <v>1429</v>
      </c>
      <c r="D108" s="1">
        <v>21</v>
      </c>
      <c r="E108" s="1">
        <v>9</v>
      </c>
      <c r="F108" s="1">
        <v>0</v>
      </c>
      <c r="G108" s="1">
        <v>0</v>
      </c>
      <c r="H108" s="1">
        <v>0</v>
      </c>
      <c r="X108" t="str">
        <f t="shared" ref="X108" si="101">LEFT(MID(A108,FIND("(",A108)+1,LEN(A108)),FIND(")",MID(A108,FIND("(",A108)+1,LEN(A108)))-1)</f>
        <v>FF</v>
      </c>
      <c r="Z108" t="str">
        <f t="shared" ref="Z108" si="102">Y109</f>
        <v>Elected</v>
      </c>
    </row>
    <row r="109" spans="1:26" x14ac:dyDescent="0.35">
      <c r="A109" s="291" t="s">
        <v>0</v>
      </c>
      <c r="B109" s="291" t="s">
        <v>0</v>
      </c>
      <c r="C109" s="293">
        <v>1429</v>
      </c>
      <c r="D109" s="2">
        <v>1450</v>
      </c>
      <c r="E109" s="2">
        <v>1459</v>
      </c>
      <c r="F109" s="2">
        <v>1459</v>
      </c>
      <c r="G109" s="2">
        <v>1459</v>
      </c>
      <c r="H109" s="2">
        <v>1459</v>
      </c>
      <c r="Y109" t="str">
        <f t="shared" ref="Y109" si="103">IF(EXACT(A108,UPPER(A108)),"Elected","Excluded")</f>
        <v>Elected</v>
      </c>
    </row>
    <row r="110" spans="1:26" x14ac:dyDescent="0.35">
      <c r="A110" s="291" t="s">
        <v>3358</v>
      </c>
      <c r="B110" s="291" t="s">
        <v>33</v>
      </c>
      <c r="C110" s="293">
        <v>1337</v>
      </c>
      <c r="D110" s="1">
        <v>56</v>
      </c>
      <c r="E110" s="1">
        <v>52</v>
      </c>
      <c r="F110" s="1">
        <v>93</v>
      </c>
      <c r="G110" s="1">
        <v>-79</v>
      </c>
      <c r="H110" s="1">
        <v>0</v>
      </c>
      <c r="X110" t="str">
        <f t="shared" ref="X110" si="104">LEFT(MID(A110,FIND("(",A110)+1,LEN(A110)),FIND(")",MID(A110,FIND("(",A110)+1,LEN(A110)))-1)</f>
        <v>NON-P</v>
      </c>
      <c r="Z110" t="str">
        <f t="shared" ref="Z110" si="105">Y111</f>
        <v>Elected</v>
      </c>
    </row>
    <row r="111" spans="1:26" x14ac:dyDescent="0.35">
      <c r="A111" s="291" t="s">
        <v>0</v>
      </c>
      <c r="B111" s="291" t="s">
        <v>0</v>
      </c>
      <c r="C111" s="293">
        <v>1337</v>
      </c>
      <c r="D111" s="2">
        <v>1393</v>
      </c>
      <c r="E111" s="2">
        <v>1445</v>
      </c>
      <c r="F111" s="2">
        <v>1538</v>
      </c>
      <c r="G111" s="2">
        <v>1459</v>
      </c>
      <c r="H111" s="2">
        <v>1459</v>
      </c>
      <c r="Y111" t="str">
        <f t="shared" ref="Y111" si="106">IF(EXACT(A110,UPPER(A110)),"Elected","Excluded")</f>
        <v>Elected</v>
      </c>
    </row>
    <row r="112" spans="1:26" x14ac:dyDescent="0.35">
      <c r="A112" s="291" t="s">
        <v>3349</v>
      </c>
      <c r="B112" s="291" t="s">
        <v>33</v>
      </c>
      <c r="C112" s="293">
        <v>394</v>
      </c>
      <c r="D112" s="1">
        <v>31</v>
      </c>
      <c r="E112" s="1">
        <v>10</v>
      </c>
      <c r="F112" s="1">
        <v>-435</v>
      </c>
      <c r="G112" s="1">
        <v>0</v>
      </c>
      <c r="H112" s="1">
        <v>0</v>
      </c>
      <c r="X112" t="str">
        <f t="shared" ref="X112" si="107">LEFT(MID(A112,FIND("(",A112)+1,LEN(A112)),FIND(")",MID(A112,FIND("(",A112)+1,LEN(A112)))-1)</f>
        <v>GRN</v>
      </c>
      <c r="Z112" t="str">
        <f t="shared" ref="Z112" si="108">Y113</f>
        <v>Excluded</v>
      </c>
    </row>
    <row r="113" spans="1:37" x14ac:dyDescent="0.35">
      <c r="A113" s="291" t="s">
        <v>0</v>
      </c>
      <c r="B113" s="291" t="s">
        <v>0</v>
      </c>
      <c r="C113" s="293">
        <v>394</v>
      </c>
      <c r="D113" s="2">
        <v>425</v>
      </c>
      <c r="E113" s="2">
        <v>435</v>
      </c>
      <c r="F113" s="2">
        <v>0</v>
      </c>
      <c r="G113" s="2">
        <v>0</v>
      </c>
      <c r="H113" s="2">
        <v>0</v>
      </c>
      <c r="Y113" t="str">
        <f t="shared" ref="Y113" si="109">IF(EXACT(A112,UPPER(A112)),"Elected","Excluded")</f>
        <v>Excluded</v>
      </c>
    </row>
    <row r="114" spans="1:37" x14ac:dyDescent="0.35">
      <c r="A114" s="291" t="s">
        <v>47</v>
      </c>
      <c r="B114" s="291" t="s">
        <v>0</v>
      </c>
      <c r="C114" s="292">
        <v>0</v>
      </c>
      <c r="D114" s="1">
        <f>(D90+D92+D94+D96+D98+D100+D102+D104+D106+D108+D110+D112)*(-1)</f>
        <v>0</v>
      </c>
      <c r="E114" s="1">
        <f t="shared" ref="E114:H114" si="110">(E90+E92+E94+E96+E98+E100+E102+E104+E106+E108+E110+E112)*(-1)</f>
        <v>34</v>
      </c>
      <c r="F114" s="1">
        <f t="shared" si="110"/>
        <v>53</v>
      </c>
      <c r="G114" s="1">
        <f t="shared" si="110"/>
        <v>19</v>
      </c>
      <c r="H114" s="1">
        <f t="shared" si="110"/>
        <v>0</v>
      </c>
    </row>
    <row r="115" spans="1:37" x14ac:dyDescent="0.35">
      <c r="A115" s="291" t="s">
        <v>0</v>
      </c>
      <c r="B115" s="291" t="s">
        <v>0</v>
      </c>
      <c r="C115" s="293">
        <v>0</v>
      </c>
      <c r="D115" s="2">
        <v>0</v>
      </c>
      <c r="E115" s="2">
        <v>34</v>
      </c>
      <c r="F115" s="2">
        <v>87</v>
      </c>
      <c r="G115" s="2">
        <v>106</v>
      </c>
      <c r="H115" s="2">
        <v>106</v>
      </c>
    </row>
    <row r="116" spans="1:37" x14ac:dyDescent="0.35">
      <c r="A116" t="s">
        <v>48</v>
      </c>
      <c r="B116" t="s">
        <v>0</v>
      </c>
      <c r="C116" s="2">
        <v>11671</v>
      </c>
      <c r="D116" s="2">
        <v>11671</v>
      </c>
      <c r="E116" s="2">
        <v>11671</v>
      </c>
      <c r="F116" s="2">
        <v>11671</v>
      </c>
      <c r="G116" s="2">
        <v>11671</v>
      </c>
      <c r="H116" s="2">
        <v>11671</v>
      </c>
    </row>
    <row r="120" spans="1:37" x14ac:dyDescent="0.35">
      <c r="A120" s="2"/>
      <c r="B120" s="2"/>
      <c r="C120" s="2"/>
      <c r="D120" s="2"/>
      <c r="E120" s="2"/>
      <c r="F120" s="2"/>
      <c r="G120" s="2"/>
      <c r="H120" s="240" t="s">
        <v>2648</v>
      </c>
      <c r="I120" s="2"/>
      <c r="J120" s="2"/>
      <c r="K120" s="2"/>
      <c r="L120" s="240" t="s">
        <v>2649</v>
      </c>
      <c r="AB120" t="s">
        <v>2526</v>
      </c>
      <c r="AC120" t="s">
        <v>2525</v>
      </c>
      <c r="AD120" t="s">
        <v>2524</v>
      </c>
      <c r="AE120" t="s">
        <v>2523</v>
      </c>
      <c r="AF120" t="s">
        <v>759</v>
      </c>
      <c r="AG120" t="s">
        <v>2522</v>
      </c>
      <c r="AH120" t="s">
        <v>2521</v>
      </c>
      <c r="AI120" t="s">
        <v>2520</v>
      </c>
      <c r="AJ120" t="s">
        <v>2519</v>
      </c>
      <c r="AK120" t="s">
        <v>2518</v>
      </c>
    </row>
    <row r="121" spans="1:37" x14ac:dyDescent="0.35">
      <c r="D121" s="241" t="s">
        <v>2529</v>
      </c>
      <c r="E121" s="241" t="s">
        <v>2650</v>
      </c>
      <c r="F121" s="241" t="s">
        <v>2651</v>
      </c>
      <c r="G121" s="241" t="s">
        <v>2650</v>
      </c>
      <c r="H121" s="241" t="s">
        <v>2652</v>
      </c>
      <c r="I121" s="241" t="s">
        <v>2653</v>
      </c>
      <c r="J121" s="241" t="s">
        <v>2649</v>
      </c>
      <c r="K121" s="241" t="s">
        <v>2654</v>
      </c>
      <c r="L121" s="241" t="s">
        <v>2652</v>
      </c>
      <c r="AB121">
        <f>AB90+AB55+AB10</f>
        <v>19</v>
      </c>
      <c r="AC121">
        <f>AC90+AC55+AC10</f>
        <v>64600</v>
      </c>
      <c r="AD121" s="238">
        <f>AH121+AF121</f>
        <v>32857</v>
      </c>
      <c r="AE121" s="227">
        <f>SUM(AD121/AC121*100)</f>
        <v>50.862229102167177</v>
      </c>
      <c r="AF121">
        <f>AF90+AF55+AF10</f>
        <v>454</v>
      </c>
      <c r="AG121" s="227">
        <f>SUM(AF121/AC121*100)</f>
        <v>0.70278637770897834</v>
      </c>
      <c r="AH121">
        <f>AH90+AH55+AH10</f>
        <v>32403</v>
      </c>
      <c r="AI121">
        <f>AI90+AI55+AI10</f>
        <v>37</v>
      </c>
      <c r="AJ121">
        <f>AJ90+AJ55+AJ10</f>
        <v>9</v>
      </c>
      <c r="AK121" s="227">
        <f>SUM(AJ121/AI121*100)</f>
        <v>24.324324324324326</v>
      </c>
    </row>
    <row r="122" spans="1:37" x14ac:dyDescent="0.35">
      <c r="D122" s="241" t="s">
        <v>2655</v>
      </c>
      <c r="E122" s="241" t="s">
        <v>2655</v>
      </c>
      <c r="F122" s="241" t="s">
        <v>2652</v>
      </c>
      <c r="G122" s="241" t="s">
        <v>2656</v>
      </c>
      <c r="H122" s="241" t="s">
        <v>2656</v>
      </c>
      <c r="I122" s="241" t="s">
        <v>2655</v>
      </c>
      <c r="J122" s="241" t="s">
        <v>2652</v>
      </c>
      <c r="K122" s="241" t="s">
        <v>2656</v>
      </c>
      <c r="L122" s="241" t="s">
        <v>2656</v>
      </c>
    </row>
    <row r="123" spans="1:37" x14ac:dyDescent="0.35">
      <c r="A123" s="238">
        <f>SUMIFS($C$10:$C$505, $X$10:$X$505, B123)</f>
        <v>12603</v>
      </c>
      <c r="B123" t="s">
        <v>2657</v>
      </c>
      <c r="C123" t="s">
        <v>2535</v>
      </c>
      <c r="D123" s="242">
        <f>E123+I123</f>
        <v>10</v>
      </c>
      <c r="E123" s="238">
        <f>COUNTIFS($X$10:$X$505, B123,$B$10:$B$505,"F")</f>
        <v>3</v>
      </c>
      <c r="F123" s="243">
        <f t="shared" ref="F123:F149" si="111">IFERROR(E123/D123,0)</f>
        <v>0.3</v>
      </c>
      <c r="G123">
        <f>COUNTIFS($X$10:$X$505, B123,$B$10:$B$505,"F",$Z$10:$Z$505,"Elected")</f>
        <v>2</v>
      </c>
      <c r="H123" s="244">
        <f>IFERROR(G123/D123,0)</f>
        <v>0.2</v>
      </c>
      <c r="I123" s="245">
        <f>COUNTIFS($X$10:$X$505, B123,$B$10:$B$505,"M")</f>
        <v>7</v>
      </c>
      <c r="J123" s="243">
        <f>IFERROR(I123/D123,0)</f>
        <v>0.7</v>
      </c>
      <c r="K123">
        <f>COUNTIFS($X$10:$X$505, B123,$B$10:$B$505,"M",$Z$10:$Z$505,"Elected")</f>
        <v>6</v>
      </c>
      <c r="L123" s="243">
        <f>IFERROR(K123/D123,0)</f>
        <v>0.6</v>
      </c>
      <c r="AC123" t="s">
        <v>3692</v>
      </c>
      <c r="AD123" t="s">
        <v>3693</v>
      </c>
    </row>
    <row r="124" spans="1:37" x14ac:dyDescent="0.35">
      <c r="A124" s="238">
        <f t="shared" ref="A124:A149" si="112">SUMIFS($C$10:$C$505, $X$10:$X$505, B124)</f>
        <v>6652</v>
      </c>
      <c r="B124" t="s">
        <v>2658</v>
      </c>
      <c r="C124" t="s">
        <v>2534</v>
      </c>
      <c r="D124" s="242">
        <f t="shared" ref="D124:D149" si="113">E124+I124</f>
        <v>5</v>
      </c>
      <c r="E124" s="238">
        <f t="shared" ref="E124:E149" si="114">COUNTIFS($X$10:$X$505, B124,$B$10:$B$505,"F")</f>
        <v>0</v>
      </c>
      <c r="F124" s="243">
        <f t="shared" si="111"/>
        <v>0</v>
      </c>
      <c r="G124">
        <f t="shared" ref="G124:G149" si="115">COUNTIFS($X$10:$X$283, B124,$B$10:$B$283,"F",$Z$10:$Z$283,"Elected")</f>
        <v>0</v>
      </c>
      <c r="H124" s="244">
        <f t="shared" ref="H124:H149" si="116">IFERROR(G124/D124,0)</f>
        <v>0</v>
      </c>
      <c r="I124" s="245">
        <f t="shared" ref="I124:I149" si="117">COUNTIFS($X$10:$X$505, B124,$B$10:$B$505,"M")</f>
        <v>5</v>
      </c>
      <c r="J124" s="243">
        <f t="shared" ref="J124:J149" si="118">IFERROR(I124/D124,0)</f>
        <v>1</v>
      </c>
      <c r="K124">
        <f t="shared" ref="K124:K149" si="119">COUNTIFS($X$10:$X$505, B124,$B$10:$B$505,"M",$Z$10:$Z$505,"Elected")</f>
        <v>5</v>
      </c>
      <c r="L124" s="243">
        <f t="shared" ref="L124:L149" si="120">IFERROR(K124/D124,0)</f>
        <v>1</v>
      </c>
      <c r="AC124">
        <f>AC93+AC58+AC13</f>
        <v>15</v>
      </c>
      <c r="AD124">
        <f>AD93+AD58+AD13</f>
        <v>11</v>
      </c>
    </row>
    <row r="125" spans="1:37" x14ac:dyDescent="0.35">
      <c r="A125" s="238">
        <f t="shared" si="112"/>
        <v>3185</v>
      </c>
      <c r="B125" t="s">
        <v>2659</v>
      </c>
      <c r="C125" t="s">
        <v>2536</v>
      </c>
      <c r="D125" s="242">
        <f t="shared" si="113"/>
        <v>5</v>
      </c>
      <c r="E125" s="238">
        <f t="shared" si="114"/>
        <v>2</v>
      </c>
      <c r="F125" s="243">
        <f t="shared" si="111"/>
        <v>0.4</v>
      </c>
      <c r="G125">
        <f t="shared" si="115"/>
        <v>2</v>
      </c>
      <c r="H125" s="244">
        <f t="shared" si="116"/>
        <v>0.4</v>
      </c>
      <c r="I125" s="245">
        <f t="shared" si="117"/>
        <v>3</v>
      </c>
      <c r="J125" s="243">
        <f t="shared" si="118"/>
        <v>0.6</v>
      </c>
      <c r="K125">
        <f t="shared" si="119"/>
        <v>1</v>
      </c>
      <c r="L125" s="243">
        <f t="shared" si="120"/>
        <v>0.2</v>
      </c>
    </row>
    <row r="126" spans="1:37" x14ac:dyDescent="0.35">
      <c r="A126" s="238">
        <f t="shared" si="112"/>
        <v>0</v>
      </c>
      <c r="B126" t="s">
        <v>2661</v>
      </c>
      <c r="C126" t="s">
        <v>2727</v>
      </c>
      <c r="D126" s="242">
        <f t="shared" si="113"/>
        <v>0</v>
      </c>
      <c r="E126" s="238">
        <f t="shared" si="114"/>
        <v>0</v>
      </c>
      <c r="F126" s="243">
        <f t="shared" si="111"/>
        <v>0</v>
      </c>
      <c r="G126">
        <f t="shared" si="115"/>
        <v>0</v>
      </c>
      <c r="H126" s="244">
        <f t="shared" si="116"/>
        <v>0</v>
      </c>
      <c r="I126" s="245">
        <f t="shared" si="117"/>
        <v>0</v>
      </c>
      <c r="J126" s="243">
        <f t="shared" si="118"/>
        <v>0</v>
      </c>
      <c r="K126">
        <f t="shared" si="119"/>
        <v>0</v>
      </c>
      <c r="L126" s="243">
        <f t="shared" si="120"/>
        <v>0</v>
      </c>
    </row>
    <row r="127" spans="1:37" x14ac:dyDescent="0.35">
      <c r="A127" s="238">
        <f t="shared" si="112"/>
        <v>1220</v>
      </c>
      <c r="B127" t="s">
        <v>2663</v>
      </c>
      <c r="C127" t="s">
        <v>2574</v>
      </c>
      <c r="D127" s="242">
        <f t="shared" si="113"/>
        <v>2</v>
      </c>
      <c r="E127" s="238">
        <f t="shared" si="114"/>
        <v>1</v>
      </c>
      <c r="F127" s="243">
        <f t="shared" si="111"/>
        <v>0.5</v>
      </c>
      <c r="G127">
        <f t="shared" si="115"/>
        <v>0</v>
      </c>
      <c r="H127" s="244">
        <f t="shared" si="116"/>
        <v>0</v>
      </c>
      <c r="I127" s="245">
        <f t="shared" si="117"/>
        <v>1</v>
      </c>
      <c r="J127" s="243">
        <f t="shared" si="118"/>
        <v>0.5</v>
      </c>
      <c r="K127">
        <f t="shared" si="119"/>
        <v>0</v>
      </c>
      <c r="L127" s="243">
        <f t="shared" si="120"/>
        <v>0</v>
      </c>
    </row>
    <row r="128" spans="1:37" x14ac:dyDescent="0.35">
      <c r="A128" s="238">
        <f t="shared" si="112"/>
        <v>807</v>
      </c>
      <c r="B128" t="s">
        <v>2689</v>
      </c>
      <c r="C128" t="s">
        <v>2573</v>
      </c>
      <c r="D128" s="242">
        <f t="shared" si="113"/>
        <v>3</v>
      </c>
      <c r="E128" s="238">
        <f t="shared" si="114"/>
        <v>1</v>
      </c>
      <c r="F128" s="243">
        <f t="shared" si="111"/>
        <v>0.33333333333333331</v>
      </c>
      <c r="G128">
        <f t="shared" si="115"/>
        <v>0</v>
      </c>
      <c r="H128" s="244">
        <f t="shared" si="116"/>
        <v>0</v>
      </c>
      <c r="I128" s="245">
        <f t="shared" si="117"/>
        <v>2</v>
      </c>
      <c r="J128" s="243">
        <f t="shared" si="118"/>
        <v>0.66666666666666663</v>
      </c>
      <c r="K128">
        <f t="shared" si="119"/>
        <v>0</v>
      </c>
      <c r="L128" s="243">
        <f t="shared" si="120"/>
        <v>0</v>
      </c>
    </row>
    <row r="129" spans="1:12" x14ac:dyDescent="0.35">
      <c r="A129" s="238">
        <f t="shared" si="112"/>
        <v>1320</v>
      </c>
      <c r="B129" t="s">
        <v>2662</v>
      </c>
      <c r="C129" t="s">
        <v>2575</v>
      </c>
      <c r="D129" s="242">
        <f t="shared" si="113"/>
        <v>1</v>
      </c>
      <c r="E129" s="238">
        <f t="shared" si="114"/>
        <v>0</v>
      </c>
      <c r="F129" s="243">
        <f t="shared" si="111"/>
        <v>0</v>
      </c>
      <c r="G129">
        <f t="shared" si="115"/>
        <v>0</v>
      </c>
      <c r="H129" s="244">
        <f t="shared" si="116"/>
        <v>0</v>
      </c>
      <c r="I129" s="245">
        <f t="shared" si="117"/>
        <v>1</v>
      </c>
      <c r="J129" s="243">
        <f t="shared" si="118"/>
        <v>1</v>
      </c>
      <c r="K129">
        <f t="shared" si="119"/>
        <v>1</v>
      </c>
      <c r="L129" s="243">
        <f t="shared" si="120"/>
        <v>1</v>
      </c>
    </row>
    <row r="130" spans="1:12" x14ac:dyDescent="0.35">
      <c r="A130" s="238">
        <f t="shared" si="112"/>
        <v>0</v>
      </c>
      <c r="B130" t="s">
        <v>2660</v>
      </c>
      <c r="C130" t="s">
        <v>2594</v>
      </c>
      <c r="D130" s="242">
        <f t="shared" si="113"/>
        <v>0</v>
      </c>
      <c r="E130" s="238">
        <f t="shared" si="114"/>
        <v>0</v>
      </c>
      <c r="F130" s="243">
        <f t="shared" si="111"/>
        <v>0</v>
      </c>
      <c r="G130">
        <f t="shared" si="115"/>
        <v>0</v>
      </c>
      <c r="H130" s="244">
        <f t="shared" si="116"/>
        <v>0</v>
      </c>
      <c r="I130" s="245">
        <f t="shared" si="117"/>
        <v>0</v>
      </c>
      <c r="J130" s="243">
        <f t="shared" si="118"/>
        <v>0</v>
      </c>
      <c r="K130">
        <f t="shared" si="119"/>
        <v>0</v>
      </c>
      <c r="L130" s="243">
        <f t="shared" si="120"/>
        <v>0</v>
      </c>
    </row>
    <row r="131" spans="1:12" x14ac:dyDescent="0.35">
      <c r="A131" s="238">
        <f t="shared" si="112"/>
        <v>191</v>
      </c>
      <c r="B131" t="s">
        <v>3111</v>
      </c>
      <c r="C131" t="s">
        <v>2576</v>
      </c>
      <c r="D131" s="242">
        <f t="shared" si="113"/>
        <v>1</v>
      </c>
      <c r="E131" s="238">
        <f t="shared" si="114"/>
        <v>0</v>
      </c>
      <c r="F131" s="243">
        <f t="shared" si="111"/>
        <v>0</v>
      </c>
      <c r="G131">
        <f t="shared" si="115"/>
        <v>0</v>
      </c>
      <c r="H131" s="244">
        <f t="shared" si="116"/>
        <v>0</v>
      </c>
      <c r="I131" s="245">
        <f t="shared" si="117"/>
        <v>1</v>
      </c>
      <c r="J131" s="243">
        <f t="shared" si="118"/>
        <v>1</v>
      </c>
      <c r="K131">
        <f t="shared" si="119"/>
        <v>0</v>
      </c>
      <c r="L131" s="243">
        <f t="shared" si="120"/>
        <v>0</v>
      </c>
    </row>
    <row r="132" spans="1:12" x14ac:dyDescent="0.35">
      <c r="A132" s="238">
        <f t="shared" si="112"/>
        <v>0</v>
      </c>
      <c r="C132" t="s">
        <v>2590</v>
      </c>
      <c r="D132" s="242">
        <f t="shared" si="113"/>
        <v>0</v>
      </c>
      <c r="E132" s="238">
        <f t="shared" si="114"/>
        <v>0</v>
      </c>
      <c r="F132" s="243">
        <f t="shared" si="111"/>
        <v>0</v>
      </c>
      <c r="G132">
        <f t="shared" si="115"/>
        <v>0</v>
      </c>
      <c r="H132" s="244">
        <f t="shared" si="116"/>
        <v>0</v>
      </c>
      <c r="I132" s="245">
        <f t="shared" si="117"/>
        <v>0</v>
      </c>
      <c r="J132" s="243">
        <f t="shared" si="118"/>
        <v>0</v>
      </c>
      <c r="K132">
        <f t="shared" si="119"/>
        <v>0</v>
      </c>
      <c r="L132" s="243">
        <f t="shared" si="120"/>
        <v>0</v>
      </c>
    </row>
    <row r="133" spans="1:12" x14ac:dyDescent="0.35">
      <c r="A133" s="238">
        <f t="shared" si="112"/>
        <v>0</v>
      </c>
      <c r="B133" t="s">
        <v>2671</v>
      </c>
      <c r="C133" t="s">
        <v>2582</v>
      </c>
      <c r="D133" s="242">
        <f t="shared" si="113"/>
        <v>0</v>
      </c>
      <c r="E133" s="238">
        <f t="shared" si="114"/>
        <v>0</v>
      </c>
      <c r="F133" s="243">
        <f t="shared" si="111"/>
        <v>0</v>
      </c>
      <c r="G133">
        <f t="shared" si="115"/>
        <v>0</v>
      </c>
      <c r="H133" s="244">
        <f t="shared" si="116"/>
        <v>0</v>
      </c>
      <c r="I133" s="245">
        <f t="shared" si="117"/>
        <v>0</v>
      </c>
      <c r="J133" s="243">
        <f t="shared" si="118"/>
        <v>0</v>
      </c>
      <c r="K133">
        <f t="shared" si="119"/>
        <v>0</v>
      </c>
      <c r="L133" s="243">
        <f t="shared" si="120"/>
        <v>0</v>
      </c>
    </row>
    <row r="134" spans="1:12" x14ac:dyDescent="0.35">
      <c r="A134" s="238">
        <f t="shared" si="112"/>
        <v>418</v>
      </c>
      <c r="B134" t="s">
        <v>2665</v>
      </c>
      <c r="C134" t="s">
        <v>2598</v>
      </c>
      <c r="D134" s="242">
        <f t="shared" si="113"/>
        <v>1</v>
      </c>
      <c r="E134" s="238">
        <f t="shared" si="114"/>
        <v>0</v>
      </c>
      <c r="F134" s="243">
        <f t="shared" si="111"/>
        <v>0</v>
      </c>
      <c r="G134">
        <f t="shared" si="115"/>
        <v>0</v>
      </c>
      <c r="H134" s="244">
        <f t="shared" si="116"/>
        <v>0</v>
      </c>
      <c r="I134" s="245">
        <f t="shared" si="117"/>
        <v>1</v>
      </c>
      <c r="J134" s="243">
        <f t="shared" si="118"/>
        <v>1</v>
      </c>
      <c r="K134">
        <f t="shared" si="119"/>
        <v>0</v>
      </c>
      <c r="L134" s="243">
        <f t="shared" si="120"/>
        <v>0</v>
      </c>
    </row>
    <row r="135" spans="1:12" x14ac:dyDescent="0.35">
      <c r="A135" s="238">
        <f t="shared" si="112"/>
        <v>0</v>
      </c>
      <c r="B135" t="s">
        <v>2666</v>
      </c>
      <c r="C135" t="s">
        <v>2584</v>
      </c>
      <c r="D135" s="242">
        <f t="shared" si="113"/>
        <v>0</v>
      </c>
      <c r="E135" s="238">
        <f t="shared" si="114"/>
        <v>0</v>
      </c>
      <c r="F135" s="243">
        <f t="shared" si="111"/>
        <v>0</v>
      </c>
      <c r="G135">
        <f t="shared" si="115"/>
        <v>0</v>
      </c>
      <c r="H135" s="244">
        <f t="shared" si="116"/>
        <v>0</v>
      </c>
      <c r="I135" s="245">
        <f t="shared" si="117"/>
        <v>0</v>
      </c>
      <c r="J135" s="243">
        <f t="shared" si="118"/>
        <v>0</v>
      </c>
      <c r="K135">
        <f t="shared" si="119"/>
        <v>0</v>
      </c>
      <c r="L135" s="243">
        <f t="shared" si="120"/>
        <v>0</v>
      </c>
    </row>
    <row r="136" spans="1:12" x14ac:dyDescent="0.35">
      <c r="A136" s="238">
        <f t="shared" si="112"/>
        <v>0</v>
      </c>
      <c r="B136" t="s">
        <v>2667</v>
      </c>
      <c r="C136" t="s">
        <v>2577</v>
      </c>
      <c r="D136" s="242">
        <f t="shared" si="113"/>
        <v>0</v>
      </c>
      <c r="E136" s="238">
        <f t="shared" si="114"/>
        <v>0</v>
      </c>
      <c r="F136" s="243">
        <f t="shared" si="111"/>
        <v>0</v>
      </c>
      <c r="G136">
        <f t="shared" si="115"/>
        <v>0</v>
      </c>
      <c r="H136" s="244">
        <f t="shared" si="116"/>
        <v>0</v>
      </c>
      <c r="I136" s="245">
        <f t="shared" si="117"/>
        <v>0</v>
      </c>
      <c r="J136" s="243">
        <f t="shared" si="118"/>
        <v>0</v>
      </c>
      <c r="K136">
        <f t="shared" si="119"/>
        <v>0</v>
      </c>
      <c r="L136" s="243">
        <f t="shared" si="120"/>
        <v>0</v>
      </c>
    </row>
    <row r="137" spans="1:12" x14ac:dyDescent="0.35">
      <c r="A137" s="238">
        <f t="shared" si="112"/>
        <v>0</v>
      </c>
      <c r="B137" t="s">
        <v>2670</v>
      </c>
      <c r="C137" t="s">
        <v>2578</v>
      </c>
      <c r="D137" s="242">
        <f t="shared" si="113"/>
        <v>0</v>
      </c>
      <c r="E137" s="238">
        <f t="shared" si="114"/>
        <v>0</v>
      </c>
      <c r="F137" s="243">
        <f t="shared" si="111"/>
        <v>0</v>
      </c>
      <c r="G137">
        <f t="shared" si="115"/>
        <v>0</v>
      </c>
      <c r="H137" s="244">
        <f t="shared" si="116"/>
        <v>0</v>
      </c>
      <c r="I137" s="245">
        <f t="shared" si="117"/>
        <v>0</v>
      </c>
      <c r="J137" s="243">
        <f t="shared" si="118"/>
        <v>0</v>
      </c>
      <c r="K137">
        <f t="shared" si="119"/>
        <v>0</v>
      </c>
      <c r="L137" s="243">
        <f t="shared" si="120"/>
        <v>0</v>
      </c>
    </row>
    <row r="138" spans="1:12" x14ac:dyDescent="0.35">
      <c r="A138" s="238">
        <f t="shared" si="112"/>
        <v>0</v>
      </c>
      <c r="C138" t="s">
        <v>2581</v>
      </c>
      <c r="D138" s="242">
        <f t="shared" si="113"/>
        <v>0</v>
      </c>
      <c r="E138" s="238">
        <f t="shared" si="114"/>
        <v>0</v>
      </c>
      <c r="F138" s="243">
        <f t="shared" si="111"/>
        <v>0</v>
      </c>
      <c r="G138">
        <f t="shared" si="115"/>
        <v>0</v>
      </c>
      <c r="H138" s="244">
        <f t="shared" si="116"/>
        <v>0</v>
      </c>
      <c r="I138" s="245">
        <f t="shared" si="117"/>
        <v>0</v>
      </c>
      <c r="J138" s="243">
        <f t="shared" si="118"/>
        <v>0</v>
      </c>
      <c r="K138">
        <f t="shared" si="119"/>
        <v>0</v>
      </c>
      <c r="L138" s="243">
        <f t="shared" si="120"/>
        <v>0</v>
      </c>
    </row>
    <row r="139" spans="1:12" x14ac:dyDescent="0.35">
      <c r="A139" s="238">
        <f t="shared" si="112"/>
        <v>0</v>
      </c>
      <c r="B139" t="s">
        <v>3077</v>
      </c>
      <c r="C139" t="s">
        <v>2579</v>
      </c>
      <c r="D139" s="242">
        <f t="shared" si="113"/>
        <v>0</v>
      </c>
      <c r="E139" s="238">
        <f t="shared" si="114"/>
        <v>0</v>
      </c>
      <c r="F139" s="243">
        <f t="shared" si="111"/>
        <v>0</v>
      </c>
      <c r="G139">
        <f t="shared" si="115"/>
        <v>0</v>
      </c>
      <c r="H139" s="244">
        <f t="shared" si="116"/>
        <v>0</v>
      </c>
      <c r="I139" s="245">
        <f t="shared" si="117"/>
        <v>0</v>
      </c>
      <c r="J139" s="243">
        <f t="shared" si="118"/>
        <v>0</v>
      </c>
      <c r="K139">
        <f t="shared" si="119"/>
        <v>0</v>
      </c>
      <c r="L139" s="243">
        <f t="shared" si="120"/>
        <v>0</v>
      </c>
    </row>
    <row r="140" spans="1:12" x14ac:dyDescent="0.35">
      <c r="A140" s="238">
        <f t="shared" si="112"/>
        <v>0</v>
      </c>
      <c r="B140" t="s">
        <v>2690</v>
      </c>
      <c r="C140" t="s">
        <v>2585</v>
      </c>
      <c r="D140" s="242">
        <f t="shared" si="113"/>
        <v>0</v>
      </c>
      <c r="E140" s="238">
        <f t="shared" si="114"/>
        <v>0</v>
      </c>
      <c r="F140" s="243">
        <f t="shared" si="111"/>
        <v>0</v>
      </c>
      <c r="G140">
        <f t="shared" si="115"/>
        <v>0</v>
      </c>
      <c r="H140" s="244">
        <f t="shared" si="116"/>
        <v>0</v>
      </c>
      <c r="I140" s="245">
        <f t="shared" si="117"/>
        <v>0</v>
      </c>
      <c r="J140" s="243">
        <f t="shared" si="118"/>
        <v>0</v>
      </c>
      <c r="K140">
        <f t="shared" si="119"/>
        <v>0</v>
      </c>
      <c r="L140" s="243">
        <f t="shared" si="120"/>
        <v>0</v>
      </c>
    </row>
    <row r="141" spans="1:12" x14ac:dyDescent="0.35">
      <c r="A141" s="238">
        <f t="shared" si="112"/>
        <v>0</v>
      </c>
      <c r="C141" t="s">
        <v>2591</v>
      </c>
      <c r="D141" s="242">
        <f t="shared" si="113"/>
        <v>0</v>
      </c>
      <c r="E141" s="238">
        <f t="shared" si="114"/>
        <v>0</v>
      </c>
      <c r="F141" s="243">
        <f t="shared" si="111"/>
        <v>0</v>
      </c>
      <c r="G141">
        <f t="shared" si="115"/>
        <v>0</v>
      </c>
      <c r="H141" s="244">
        <f t="shared" si="116"/>
        <v>0</v>
      </c>
      <c r="I141" s="245">
        <f t="shared" si="117"/>
        <v>0</v>
      </c>
      <c r="J141" s="243">
        <f t="shared" si="118"/>
        <v>0</v>
      </c>
      <c r="K141">
        <f t="shared" si="119"/>
        <v>0</v>
      </c>
      <c r="L141" s="243">
        <f t="shared" si="120"/>
        <v>0</v>
      </c>
    </row>
    <row r="142" spans="1:12" x14ac:dyDescent="0.35">
      <c r="A142" s="238">
        <f t="shared" si="112"/>
        <v>0</v>
      </c>
      <c r="B142" t="s">
        <v>2664</v>
      </c>
      <c r="C142" t="s">
        <v>2586</v>
      </c>
      <c r="D142" s="242">
        <f t="shared" si="113"/>
        <v>0</v>
      </c>
      <c r="E142" s="238">
        <f t="shared" si="114"/>
        <v>0</v>
      </c>
      <c r="F142" s="243">
        <f t="shared" si="111"/>
        <v>0</v>
      </c>
      <c r="G142">
        <f t="shared" si="115"/>
        <v>0</v>
      </c>
      <c r="H142" s="244">
        <f t="shared" si="116"/>
        <v>0</v>
      </c>
      <c r="I142" s="245">
        <f t="shared" si="117"/>
        <v>0</v>
      </c>
      <c r="J142" s="243">
        <f t="shared" si="118"/>
        <v>0</v>
      </c>
      <c r="K142">
        <f t="shared" si="119"/>
        <v>0</v>
      </c>
      <c r="L142" s="243">
        <f t="shared" si="120"/>
        <v>0</v>
      </c>
    </row>
    <row r="143" spans="1:12" x14ac:dyDescent="0.35">
      <c r="A143" s="238">
        <f t="shared" si="112"/>
        <v>0</v>
      </c>
      <c r="B143" t="s">
        <v>2669</v>
      </c>
      <c r="C143" t="s">
        <v>2587</v>
      </c>
      <c r="D143" s="242">
        <f>E143+I143</f>
        <v>0</v>
      </c>
      <c r="E143" s="238">
        <f t="shared" si="114"/>
        <v>0</v>
      </c>
      <c r="F143" s="243">
        <f t="shared" si="111"/>
        <v>0</v>
      </c>
      <c r="G143">
        <f t="shared" si="115"/>
        <v>0</v>
      </c>
      <c r="H143" s="244">
        <f t="shared" si="116"/>
        <v>0</v>
      </c>
      <c r="I143" s="245">
        <f t="shared" si="117"/>
        <v>0</v>
      </c>
      <c r="J143" s="243">
        <f t="shared" si="118"/>
        <v>0</v>
      </c>
      <c r="K143">
        <f t="shared" si="119"/>
        <v>0</v>
      </c>
      <c r="L143" s="243">
        <f t="shared" si="120"/>
        <v>0</v>
      </c>
    </row>
    <row r="144" spans="1:12" x14ac:dyDescent="0.35">
      <c r="A144" s="238">
        <f t="shared" si="112"/>
        <v>0</v>
      </c>
      <c r="B144" t="s">
        <v>2931</v>
      </c>
      <c r="C144" t="s">
        <v>2580</v>
      </c>
      <c r="D144" s="242">
        <f t="shared" si="113"/>
        <v>0</v>
      </c>
      <c r="E144" s="238">
        <f t="shared" si="114"/>
        <v>0</v>
      </c>
      <c r="F144" s="243">
        <f t="shared" si="111"/>
        <v>0</v>
      </c>
      <c r="G144">
        <f t="shared" si="115"/>
        <v>0</v>
      </c>
      <c r="H144" s="244">
        <f t="shared" si="116"/>
        <v>0</v>
      </c>
      <c r="I144" s="245">
        <f t="shared" si="117"/>
        <v>0</v>
      </c>
      <c r="J144" s="243">
        <f t="shared" si="118"/>
        <v>0</v>
      </c>
      <c r="K144">
        <f t="shared" si="119"/>
        <v>0</v>
      </c>
      <c r="L144" s="243">
        <f t="shared" si="120"/>
        <v>0</v>
      </c>
    </row>
    <row r="145" spans="1:12" x14ac:dyDescent="0.35">
      <c r="A145" s="238">
        <f t="shared" si="112"/>
        <v>0</v>
      </c>
      <c r="C145" t="s">
        <v>2592</v>
      </c>
      <c r="D145" s="242">
        <f t="shared" si="113"/>
        <v>0</v>
      </c>
      <c r="E145" s="238">
        <f t="shared" si="114"/>
        <v>0</v>
      </c>
      <c r="F145" s="243">
        <f t="shared" si="111"/>
        <v>0</v>
      </c>
      <c r="G145">
        <f t="shared" si="115"/>
        <v>0</v>
      </c>
      <c r="H145" s="244">
        <f t="shared" si="116"/>
        <v>0</v>
      </c>
      <c r="I145" s="245">
        <f t="shared" si="117"/>
        <v>0</v>
      </c>
      <c r="J145" s="243">
        <f t="shared" si="118"/>
        <v>0</v>
      </c>
      <c r="K145">
        <f t="shared" si="119"/>
        <v>0</v>
      </c>
      <c r="L145" s="243">
        <f t="shared" si="120"/>
        <v>0</v>
      </c>
    </row>
    <row r="146" spans="1:12" x14ac:dyDescent="0.35">
      <c r="A146" s="238">
        <f t="shared" si="112"/>
        <v>0</v>
      </c>
      <c r="B146" t="s">
        <v>2809</v>
      </c>
      <c r="C146" t="s">
        <v>2597</v>
      </c>
      <c r="D146" s="242">
        <f t="shared" si="113"/>
        <v>0</v>
      </c>
      <c r="E146" s="238">
        <f t="shared" si="114"/>
        <v>0</v>
      </c>
      <c r="F146" s="243">
        <f t="shared" si="111"/>
        <v>0</v>
      </c>
      <c r="G146">
        <f t="shared" si="115"/>
        <v>0</v>
      </c>
      <c r="H146" s="244">
        <f t="shared" si="116"/>
        <v>0</v>
      </c>
      <c r="I146" s="245">
        <f t="shared" si="117"/>
        <v>0</v>
      </c>
      <c r="J146" s="243">
        <f t="shared" si="118"/>
        <v>0</v>
      </c>
      <c r="K146">
        <f t="shared" si="119"/>
        <v>0</v>
      </c>
      <c r="L146" s="243">
        <f t="shared" si="120"/>
        <v>0</v>
      </c>
    </row>
    <row r="147" spans="1:12" x14ac:dyDescent="0.35">
      <c r="A147" s="238">
        <f t="shared" si="112"/>
        <v>0</v>
      </c>
      <c r="B147" t="s">
        <v>2668</v>
      </c>
      <c r="C147" t="s">
        <v>2588</v>
      </c>
      <c r="D147" s="242">
        <f t="shared" si="113"/>
        <v>0</v>
      </c>
      <c r="E147" s="238">
        <f t="shared" si="114"/>
        <v>0</v>
      </c>
      <c r="F147" s="243">
        <f t="shared" si="111"/>
        <v>0</v>
      </c>
      <c r="G147">
        <f t="shared" si="115"/>
        <v>0</v>
      </c>
      <c r="H147" s="244">
        <f t="shared" si="116"/>
        <v>0</v>
      </c>
      <c r="I147" s="245">
        <f t="shared" si="117"/>
        <v>0</v>
      </c>
      <c r="J147" s="243">
        <f t="shared" si="118"/>
        <v>0</v>
      </c>
      <c r="K147">
        <f t="shared" si="119"/>
        <v>0</v>
      </c>
      <c r="L147" s="243">
        <f t="shared" si="120"/>
        <v>0</v>
      </c>
    </row>
    <row r="148" spans="1:12" x14ac:dyDescent="0.35">
      <c r="A148" s="238">
        <f t="shared" si="112"/>
        <v>0</v>
      </c>
      <c r="B148" t="s">
        <v>2692</v>
      </c>
      <c r="C148" t="s">
        <v>2589</v>
      </c>
      <c r="D148" s="242">
        <f t="shared" si="113"/>
        <v>0</v>
      </c>
      <c r="E148" s="238">
        <f t="shared" si="114"/>
        <v>0</v>
      </c>
      <c r="F148" s="243">
        <f t="shared" si="111"/>
        <v>0</v>
      </c>
      <c r="G148">
        <f t="shared" si="115"/>
        <v>0</v>
      </c>
      <c r="H148" s="244">
        <f t="shared" si="116"/>
        <v>0</v>
      </c>
      <c r="I148" s="245">
        <f t="shared" si="117"/>
        <v>0</v>
      </c>
      <c r="J148" s="243">
        <f t="shared" si="118"/>
        <v>0</v>
      </c>
      <c r="K148">
        <f t="shared" si="119"/>
        <v>0</v>
      </c>
      <c r="L148" s="243">
        <f t="shared" si="120"/>
        <v>0</v>
      </c>
    </row>
    <row r="149" spans="1:12" x14ac:dyDescent="0.35">
      <c r="A149" s="238">
        <f t="shared" si="112"/>
        <v>6007</v>
      </c>
      <c r="B149" t="s">
        <v>2672</v>
      </c>
      <c r="C149" t="s">
        <v>2530</v>
      </c>
      <c r="D149" s="242">
        <f t="shared" si="113"/>
        <v>9</v>
      </c>
      <c r="E149" s="238">
        <f t="shared" si="114"/>
        <v>2</v>
      </c>
      <c r="F149" s="243">
        <f t="shared" si="111"/>
        <v>0.22222222222222221</v>
      </c>
      <c r="G149">
        <f t="shared" si="115"/>
        <v>0</v>
      </c>
      <c r="H149" s="244">
        <f t="shared" si="116"/>
        <v>0</v>
      </c>
      <c r="I149" s="245">
        <f t="shared" si="117"/>
        <v>7</v>
      </c>
      <c r="J149" s="243">
        <f t="shared" si="118"/>
        <v>0.77777777777777779</v>
      </c>
      <c r="K149">
        <f t="shared" si="119"/>
        <v>2</v>
      </c>
      <c r="L149" s="243">
        <f t="shared" si="120"/>
        <v>0.22222222222222221</v>
      </c>
    </row>
    <row r="150" spans="1:12" x14ac:dyDescent="0.35">
      <c r="A150" s="238">
        <f>SUM(A123:A149)</f>
        <v>32403</v>
      </c>
      <c r="B150" s="238"/>
      <c r="D150" s="242">
        <f>SUM(D123:D149)</f>
        <v>37</v>
      </c>
      <c r="E150" s="238">
        <f>SUM(E123:E149)</f>
        <v>9</v>
      </c>
      <c r="G150">
        <f>SUM(G123:G149)</f>
        <v>4</v>
      </c>
      <c r="I150" s="245">
        <f>SUM(I123:I149)</f>
        <v>28</v>
      </c>
      <c r="K150">
        <f>SUM(K123:K149)</f>
        <v>15</v>
      </c>
    </row>
    <row r="151" spans="1:12" ht="15" thickBot="1" x14ac:dyDescent="0.4"/>
    <row r="152" spans="1:12" x14ac:dyDescent="0.35">
      <c r="C152" s="246" t="s">
        <v>2673</v>
      </c>
      <c r="D152" s="247"/>
      <c r="E152" s="248">
        <f>E150+I150</f>
        <v>37</v>
      </c>
      <c r="F152" s="247" t="s">
        <v>2674</v>
      </c>
      <c r="G152" s="249"/>
      <c r="H152" s="249"/>
      <c r="I152" s="246" t="s">
        <v>2675</v>
      </c>
      <c r="J152" s="247" t="s">
        <v>2676</v>
      </c>
      <c r="K152" s="250">
        <f>K150</f>
        <v>15</v>
      </c>
    </row>
    <row r="153" spans="1:12" ht="15" thickBot="1" x14ac:dyDescent="0.4">
      <c r="C153" s="251" t="s">
        <v>2677</v>
      </c>
      <c r="D153" s="252" t="e">
        <f>LEFT(MID(#REF!,FIND("(",#REF!)+1,LEN(#REF!)),FIND(")",MID(#REF!,FIND("(",#REF!)+1,LEN(#REF!)))-1)</f>
        <v>#REF!</v>
      </c>
      <c r="E153" s="252">
        <f>AK123</f>
        <v>0</v>
      </c>
      <c r="F153" s="252" t="s">
        <v>2678</v>
      </c>
      <c r="G153" s="253"/>
      <c r="H153" s="253"/>
      <c r="I153" s="254"/>
      <c r="J153" s="241" t="s">
        <v>2679</v>
      </c>
      <c r="K153" s="255">
        <f>G150</f>
        <v>4</v>
      </c>
    </row>
    <row r="154" spans="1:12" ht="15" thickBot="1" x14ac:dyDescent="0.4">
      <c r="I154" s="251"/>
      <c r="J154" s="252" t="s">
        <v>2680</v>
      </c>
      <c r="K154" s="256">
        <f>SUM(K152:K153)</f>
        <v>19</v>
      </c>
    </row>
  </sheetData>
  <mergeCells count="129">
    <mergeCell ref="A12:A13"/>
    <mergeCell ref="B12:B13"/>
    <mergeCell ref="C12:C13"/>
    <mergeCell ref="A14:A15"/>
    <mergeCell ref="B14:B15"/>
    <mergeCell ref="C14:C15"/>
    <mergeCell ref="A8:A9"/>
    <mergeCell ref="B8:B9"/>
    <mergeCell ref="C8:C9"/>
    <mergeCell ref="A10:A11"/>
    <mergeCell ref="B10:B11"/>
    <mergeCell ref="C10:C11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A28:A29"/>
    <mergeCell ref="B28:B29"/>
    <mergeCell ref="C28:C29"/>
    <mergeCell ref="A30:A31"/>
    <mergeCell ref="B30:B31"/>
    <mergeCell ref="C30:C31"/>
    <mergeCell ref="A24:A25"/>
    <mergeCell ref="B24:B25"/>
    <mergeCell ref="C24:C25"/>
    <mergeCell ref="A26:A27"/>
    <mergeCell ref="B26:B27"/>
    <mergeCell ref="C26:C27"/>
    <mergeCell ref="A36:A37"/>
    <mergeCell ref="B36:B37"/>
    <mergeCell ref="C36:C37"/>
    <mergeCell ref="A38:A39"/>
    <mergeCell ref="B38:B39"/>
    <mergeCell ref="C38:C39"/>
    <mergeCell ref="A32:A33"/>
    <mergeCell ref="B32:B33"/>
    <mergeCell ref="C32:C33"/>
    <mergeCell ref="A34:A35"/>
    <mergeCell ref="B34:B35"/>
    <mergeCell ref="C34:C35"/>
    <mergeCell ref="A55:A56"/>
    <mergeCell ref="B55:B56"/>
    <mergeCell ref="C55:C56"/>
    <mergeCell ref="A57:A58"/>
    <mergeCell ref="B57:B58"/>
    <mergeCell ref="C57:C58"/>
    <mergeCell ref="A40:A41"/>
    <mergeCell ref="B40:B41"/>
    <mergeCell ref="C40:C41"/>
    <mergeCell ref="A53:A54"/>
    <mergeCell ref="B53:B54"/>
    <mergeCell ref="C53:C54"/>
    <mergeCell ref="A63:A64"/>
    <mergeCell ref="B63:B64"/>
    <mergeCell ref="C63:C64"/>
    <mergeCell ref="A65:A66"/>
    <mergeCell ref="B65:B66"/>
    <mergeCell ref="C65:C66"/>
    <mergeCell ref="A59:A60"/>
    <mergeCell ref="B59:B60"/>
    <mergeCell ref="C59:C60"/>
    <mergeCell ref="A61:A62"/>
    <mergeCell ref="B61:B62"/>
    <mergeCell ref="C61:C62"/>
    <mergeCell ref="A71:A72"/>
    <mergeCell ref="B71:B72"/>
    <mergeCell ref="C71:C72"/>
    <mergeCell ref="A73:A74"/>
    <mergeCell ref="B73:B74"/>
    <mergeCell ref="C73:C74"/>
    <mergeCell ref="A67:A68"/>
    <mergeCell ref="B67:B68"/>
    <mergeCell ref="C67:C68"/>
    <mergeCell ref="A69:A70"/>
    <mergeCell ref="B69:B70"/>
    <mergeCell ref="C69:C70"/>
    <mergeCell ref="A90:A91"/>
    <mergeCell ref="B90:B91"/>
    <mergeCell ref="C90:C91"/>
    <mergeCell ref="A92:A93"/>
    <mergeCell ref="B92:B93"/>
    <mergeCell ref="C92:C93"/>
    <mergeCell ref="A75:A76"/>
    <mergeCell ref="B75:B76"/>
    <mergeCell ref="C75:C76"/>
    <mergeCell ref="A88:A89"/>
    <mergeCell ref="B88:B89"/>
    <mergeCell ref="C88:C89"/>
    <mergeCell ref="A98:A99"/>
    <mergeCell ref="B98:B99"/>
    <mergeCell ref="C98:C99"/>
    <mergeCell ref="A100:A101"/>
    <mergeCell ref="B100:B101"/>
    <mergeCell ref="C100:C101"/>
    <mergeCell ref="A94:A95"/>
    <mergeCell ref="B94:B95"/>
    <mergeCell ref="C94:C95"/>
    <mergeCell ref="A96:A97"/>
    <mergeCell ref="B96:B97"/>
    <mergeCell ref="C96:C97"/>
    <mergeCell ref="A106:A107"/>
    <mergeCell ref="B106:B107"/>
    <mergeCell ref="C106:C107"/>
    <mergeCell ref="A108:A109"/>
    <mergeCell ref="B108:B109"/>
    <mergeCell ref="C108:C109"/>
    <mergeCell ref="A102:A103"/>
    <mergeCell ref="B102:B103"/>
    <mergeCell ref="C102:C103"/>
    <mergeCell ref="A104:A105"/>
    <mergeCell ref="B104:B105"/>
    <mergeCell ref="C104:C105"/>
    <mergeCell ref="A114:A115"/>
    <mergeCell ref="B114:B115"/>
    <mergeCell ref="C114:C115"/>
    <mergeCell ref="A110:A111"/>
    <mergeCell ref="B110:B111"/>
    <mergeCell ref="C110:C111"/>
    <mergeCell ref="A112:A113"/>
    <mergeCell ref="B112:B113"/>
    <mergeCell ref="C112:C113"/>
  </mergeCells>
  <pageMargins left="0.7" right="0.7" top="0.75" bottom="0.75" header="0.3" footer="0.3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BC153"/>
  <sheetViews>
    <sheetView topLeftCell="A73" zoomScale="68" zoomScaleNormal="90" workbookViewId="0">
      <selection activeCell="F114" sqref="F114:H115"/>
    </sheetView>
  </sheetViews>
  <sheetFormatPr defaultRowHeight="14.5" x14ac:dyDescent="0.35"/>
  <cols>
    <col min="1" max="1" width="54.453125" bestFit="1" customWidth="1"/>
  </cols>
  <sheetData>
    <row r="1" spans="1:55" x14ac:dyDescent="0.35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</row>
    <row r="2" spans="1:55" x14ac:dyDescent="0.35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</row>
    <row r="3" spans="1:55" x14ac:dyDescent="0.35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</row>
    <row r="4" spans="1:55" x14ac:dyDescent="0.35">
      <c r="A4" t="s">
        <v>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</row>
    <row r="5" spans="1:55" x14ac:dyDescent="0.35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AM5" s="2"/>
      <c r="AN5" s="2"/>
      <c r="AO5" s="2"/>
      <c r="AP5" s="2"/>
      <c r="AQ5" s="2"/>
      <c r="AR5" s="2"/>
      <c r="AS5" s="2"/>
      <c r="AT5" s="240" t="s">
        <v>2648</v>
      </c>
      <c r="AU5" s="2"/>
      <c r="AV5" s="2"/>
      <c r="AW5" s="2"/>
      <c r="AX5" s="240" t="s">
        <v>2649</v>
      </c>
    </row>
    <row r="6" spans="1:55" x14ac:dyDescent="0.3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AP6" s="241" t="s">
        <v>2529</v>
      </c>
      <c r="AQ6" s="241" t="s">
        <v>2650</v>
      </c>
      <c r="AR6" s="241" t="s">
        <v>2651</v>
      </c>
      <c r="AS6" s="241" t="s">
        <v>2650</v>
      </c>
      <c r="AT6" s="241" t="s">
        <v>2652</v>
      </c>
      <c r="AU6" s="241" t="s">
        <v>2653</v>
      </c>
      <c r="AV6" s="241" t="s">
        <v>2649</v>
      </c>
      <c r="AW6" s="241" t="s">
        <v>2654</v>
      </c>
      <c r="AX6" s="241" t="s">
        <v>2652</v>
      </c>
    </row>
    <row r="7" spans="1:55" x14ac:dyDescent="0.35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Y7" s="241" t="s">
        <v>2682</v>
      </c>
      <c r="Z7" s="241" t="s">
        <v>2683</v>
      </c>
      <c r="AP7" s="241" t="s">
        <v>2655</v>
      </c>
      <c r="AQ7" s="241" t="s">
        <v>2655</v>
      </c>
      <c r="AR7" s="241" t="s">
        <v>2652</v>
      </c>
      <c r="AS7" s="241" t="s">
        <v>2656</v>
      </c>
      <c r="AT7" s="241" t="s">
        <v>2656</v>
      </c>
      <c r="AU7" s="241" t="s">
        <v>2655</v>
      </c>
      <c r="AV7" s="241" t="s">
        <v>2652</v>
      </c>
      <c r="AW7" s="241" t="s">
        <v>2656</v>
      </c>
      <c r="AX7" s="241" t="s">
        <v>2656</v>
      </c>
      <c r="AZ7" s="241" t="s">
        <v>3666</v>
      </c>
      <c r="BB7" t="s">
        <v>3692</v>
      </c>
      <c r="BC7" t="s">
        <v>3693</v>
      </c>
    </row>
    <row r="8" spans="1:55" x14ac:dyDescent="0.35">
      <c r="A8" s="291" t="s">
        <v>317</v>
      </c>
      <c r="B8" s="291" t="s">
        <v>2</v>
      </c>
      <c r="C8" s="291" t="s">
        <v>3</v>
      </c>
      <c r="D8" t="s">
        <v>4</v>
      </c>
      <c r="E8" t="s">
        <v>5</v>
      </c>
      <c r="F8" t="s">
        <v>6</v>
      </c>
      <c r="G8" t="s">
        <v>7</v>
      </c>
      <c r="H8" t="s">
        <v>8</v>
      </c>
      <c r="I8" t="s">
        <v>9</v>
      </c>
      <c r="J8" t="s">
        <v>10</v>
      </c>
      <c r="K8" t="s">
        <v>11</v>
      </c>
      <c r="Y8" s="241" t="s">
        <v>2684</v>
      </c>
      <c r="Z8" s="241" t="s">
        <v>2685</v>
      </c>
      <c r="AM8" s="238">
        <f>SUMIFS($C$10:$C$505, $X$10:$X$505, AN8)</f>
        <v>7862</v>
      </c>
      <c r="AN8" t="s">
        <v>2657</v>
      </c>
      <c r="AO8" t="s">
        <v>2535</v>
      </c>
      <c r="AP8" s="242">
        <f>AQ8+AU8</f>
        <v>7</v>
      </c>
      <c r="AQ8" s="238">
        <f>COUNTIFS($X$10:$X$505, AN8,$B$10:$B$505,"F")</f>
        <v>0</v>
      </c>
      <c r="AR8" s="243">
        <f t="shared" ref="AR8:AR34" si="0">IFERROR(AQ8/AP8,0)</f>
        <v>0</v>
      </c>
      <c r="AS8">
        <f>COUNTIFS($X$10:$X$505, AN8,$B$10:$B$505,"F",$Z$10:$Z$505,"Elected")</f>
        <v>0</v>
      </c>
      <c r="AT8" s="244">
        <f>IFERROR(AS8/AP8,0)</f>
        <v>0</v>
      </c>
      <c r="AU8" s="245">
        <f>COUNTIFS($X$10:$X$505, AN8,$B$10:$B$505,"M")</f>
        <v>7</v>
      </c>
      <c r="AV8" s="243">
        <f>IFERROR(AU8/AP8,0)</f>
        <v>1</v>
      </c>
      <c r="AW8">
        <f>COUNTIFS($X$10:$X$505, AN8,$B$10:$B$505,"M",$Z$10:$Z$505,"Elected")</f>
        <v>5</v>
      </c>
      <c r="AX8" s="243">
        <f>IFERROR(AW8/AP8,0)</f>
        <v>0.7142857142857143</v>
      </c>
      <c r="AZ8">
        <f>AW8+AS8</f>
        <v>5</v>
      </c>
      <c r="BB8">
        <f>AC124</f>
        <v>12</v>
      </c>
      <c r="BC8">
        <f>AD124</f>
        <v>12</v>
      </c>
    </row>
    <row r="9" spans="1:55" ht="15.5" x14ac:dyDescent="0.35">
      <c r="A9" s="291" t="s">
        <v>0</v>
      </c>
      <c r="B9" s="291" t="s">
        <v>0</v>
      </c>
      <c r="C9" s="291" t="s">
        <v>17</v>
      </c>
      <c r="D9" t="s">
        <v>1889</v>
      </c>
      <c r="E9" t="s">
        <v>1890</v>
      </c>
      <c r="F9" t="s">
        <v>1891</v>
      </c>
      <c r="G9" t="s">
        <v>1892</v>
      </c>
      <c r="H9" t="s">
        <v>1893</v>
      </c>
      <c r="I9" t="s">
        <v>1894</v>
      </c>
      <c r="J9" t="s">
        <v>1895</v>
      </c>
      <c r="K9" t="s">
        <v>610</v>
      </c>
      <c r="X9" s="257" t="s">
        <v>2681</v>
      </c>
      <c r="Y9" s="241" t="s">
        <v>2686</v>
      </c>
      <c r="Z9" s="241" t="s">
        <v>2687</v>
      </c>
      <c r="AB9" t="s">
        <v>2526</v>
      </c>
      <c r="AC9" t="s">
        <v>2525</v>
      </c>
      <c r="AD9" t="s">
        <v>2524</v>
      </c>
      <c r="AE9" t="s">
        <v>2523</v>
      </c>
      <c r="AF9" t="s">
        <v>759</v>
      </c>
      <c r="AG9" t="s">
        <v>2522</v>
      </c>
      <c r="AH9" t="s">
        <v>2521</v>
      </c>
      <c r="AI9" t="s">
        <v>2520</v>
      </c>
      <c r="AJ9" t="s">
        <v>2519</v>
      </c>
      <c r="AK9" t="s">
        <v>2518</v>
      </c>
      <c r="AM9" s="238">
        <f t="shared" ref="AM9:AM34" si="1">SUMIFS($C$10:$C$505, $X$10:$X$505, AN9)</f>
        <v>5764</v>
      </c>
      <c r="AN9" t="s">
        <v>2658</v>
      </c>
      <c r="AO9" t="s">
        <v>2534</v>
      </c>
      <c r="AP9" s="242">
        <f t="shared" ref="AP9:AP27" si="2">AQ9+AU9</f>
        <v>6</v>
      </c>
      <c r="AQ9" s="238">
        <f t="shared" ref="AQ9:AQ34" si="3">COUNTIFS($X$10:$X$505, AN9,$B$10:$B$505,"F")</f>
        <v>1</v>
      </c>
      <c r="AR9" s="243">
        <f t="shared" si="0"/>
        <v>0.16666666666666666</v>
      </c>
      <c r="AS9">
        <f t="shared" ref="AS9:AS34" si="4">COUNTIFS($X$10:$X$283, AN9,$B$10:$B$283,"F",$Z$10:$Z$283,"Elected")</f>
        <v>0</v>
      </c>
      <c r="AT9" s="244">
        <f t="shared" ref="AT9:AT34" si="5">IFERROR(AS9/AP9,0)</f>
        <v>0</v>
      </c>
      <c r="AU9" s="245">
        <f t="shared" ref="AU9:AU34" si="6">COUNTIFS($X$10:$X$505, AN9,$B$10:$B$505,"M")</f>
        <v>5</v>
      </c>
      <c r="AV9" s="243">
        <f t="shared" ref="AV9:AV34" si="7">IFERROR(AU9/AP9,0)</f>
        <v>0.83333333333333337</v>
      </c>
      <c r="AW9">
        <f t="shared" ref="AW9:AW34" si="8">COUNTIFS($X$10:$X$505, AN9,$B$10:$B$505,"M",$Z$10:$Z$505,"Elected")</f>
        <v>4</v>
      </c>
      <c r="AX9" s="243">
        <f t="shared" ref="AX9:AX34" si="9">IFERROR(AW9/AP9,0)</f>
        <v>0.66666666666666663</v>
      </c>
      <c r="AZ9">
        <f t="shared" ref="AZ9:AZ35" si="10">AW9+AS9</f>
        <v>4</v>
      </c>
    </row>
    <row r="10" spans="1:55" x14ac:dyDescent="0.35">
      <c r="A10" s="291" t="s">
        <v>1896</v>
      </c>
      <c r="B10" s="291" t="s">
        <v>33</v>
      </c>
      <c r="C10" s="293">
        <v>515</v>
      </c>
      <c r="D10" s="1">
        <v>64</v>
      </c>
      <c r="E10" s="1">
        <v>30</v>
      </c>
      <c r="F10" s="1">
        <v>33</v>
      </c>
      <c r="G10" s="1">
        <v>5</v>
      </c>
      <c r="H10" s="1">
        <v>65</v>
      </c>
      <c r="I10" s="1">
        <v>275</v>
      </c>
      <c r="J10" s="1">
        <v>15</v>
      </c>
      <c r="K10" s="1">
        <v>76</v>
      </c>
      <c r="X10" t="str">
        <f>LEFT(MID(A10,FIND("(",A10)+1,LEN(A10)),FIND(")",MID(A10,FIND("(",A10)+1,LEN(A10)))-1)</f>
        <v>SF</v>
      </c>
      <c r="Z10" t="str">
        <f>Y11</f>
        <v>Excluded</v>
      </c>
      <c r="AB10">
        <v>6</v>
      </c>
      <c r="AC10" s="238">
        <v>15862</v>
      </c>
      <c r="AD10" s="238">
        <f>AH10+AF10</f>
        <v>9903</v>
      </c>
      <c r="AE10" s="227">
        <f>SUM(AD10/AC10*100)</f>
        <v>62.432227966208551</v>
      </c>
      <c r="AF10">
        <v>85</v>
      </c>
      <c r="AG10" s="227">
        <f>SUM(AF10/AC10*100)</f>
        <v>0.53587189509519606</v>
      </c>
      <c r="AH10" s="238">
        <v>9818</v>
      </c>
      <c r="AI10">
        <v>10</v>
      </c>
      <c r="AJ10">
        <v>1</v>
      </c>
      <c r="AK10" s="227">
        <f>SUM(AJ10/AI10*100)</f>
        <v>10</v>
      </c>
      <c r="AM10" s="238">
        <f t="shared" si="1"/>
        <v>4010</v>
      </c>
      <c r="AN10" t="s">
        <v>2659</v>
      </c>
      <c r="AO10" t="s">
        <v>2536</v>
      </c>
      <c r="AP10" s="242">
        <f t="shared" si="2"/>
        <v>6</v>
      </c>
      <c r="AQ10" s="238">
        <f t="shared" si="3"/>
        <v>3</v>
      </c>
      <c r="AR10" s="243">
        <f t="shared" si="0"/>
        <v>0.5</v>
      </c>
      <c r="AS10">
        <f t="shared" si="4"/>
        <v>1</v>
      </c>
      <c r="AT10" s="244">
        <f t="shared" si="5"/>
        <v>0.16666666666666666</v>
      </c>
      <c r="AU10" s="245">
        <f t="shared" si="6"/>
        <v>3</v>
      </c>
      <c r="AV10" s="243">
        <f t="shared" si="7"/>
        <v>0.5</v>
      </c>
      <c r="AW10">
        <f t="shared" si="8"/>
        <v>0</v>
      </c>
      <c r="AX10" s="243">
        <f t="shared" si="9"/>
        <v>0</v>
      </c>
      <c r="AZ10">
        <f t="shared" si="10"/>
        <v>1</v>
      </c>
    </row>
    <row r="11" spans="1:55" x14ac:dyDescent="0.35">
      <c r="A11" s="291" t="s">
        <v>0</v>
      </c>
      <c r="B11" s="291" t="s">
        <v>0</v>
      </c>
      <c r="C11" s="293">
        <v>515</v>
      </c>
      <c r="D11" s="2">
        <v>579</v>
      </c>
      <c r="E11" s="2">
        <v>609</v>
      </c>
      <c r="F11" s="2">
        <v>642</v>
      </c>
      <c r="G11" s="2">
        <v>647</v>
      </c>
      <c r="H11" s="2">
        <v>712</v>
      </c>
      <c r="I11" s="2">
        <v>987</v>
      </c>
      <c r="J11" s="2">
        <v>1002</v>
      </c>
      <c r="K11" s="2">
        <v>1078</v>
      </c>
      <c r="Y11" t="str">
        <f>IF(EXACT(A10,UPPER(A10)),"Elected","Excluded")</f>
        <v>Excluded</v>
      </c>
      <c r="AM11" s="238">
        <f t="shared" si="1"/>
        <v>0</v>
      </c>
      <c r="AN11" t="s">
        <v>2661</v>
      </c>
      <c r="AO11" t="s">
        <v>2727</v>
      </c>
      <c r="AP11" s="242">
        <f t="shared" si="2"/>
        <v>0</v>
      </c>
      <c r="AQ11" s="238">
        <f t="shared" si="3"/>
        <v>0</v>
      </c>
      <c r="AR11" s="243">
        <f t="shared" si="0"/>
        <v>0</v>
      </c>
      <c r="AS11">
        <f t="shared" si="4"/>
        <v>0</v>
      </c>
      <c r="AT11" s="244">
        <f t="shared" si="5"/>
        <v>0</v>
      </c>
      <c r="AU11" s="245">
        <f t="shared" si="6"/>
        <v>0</v>
      </c>
      <c r="AV11" s="243">
        <f t="shared" si="7"/>
        <v>0</v>
      </c>
      <c r="AW11">
        <f t="shared" si="8"/>
        <v>0</v>
      </c>
      <c r="AX11" s="243">
        <f t="shared" si="9"/>
        <v>0</v>
      </c>
      <c r="AZ11">
        <f t="shared" si="10"/>
        <v>0</v>
      </c>
    </row>
    <row r="12" spans="1:55" x14ac:dyDescent="0.35">
      <c r="A12" s="291" t="s">
        <v>1897</v>
      </c>
      <c r="B12" s="291" t="s">
        <v>33</v>
      </c>
      <c r="C12" s="293">
        <v>482</v>
      </c>
      <c r="D12" s="1">
        <v>65</v>
      </c>
      <c r="E12" s="1">
        <v>34</v>
      </c>
      <c r="F12" s="1">
        <v>73</v>
      </c>
      <c r="G12" s="1">
        <v>29</v>
      </c>
      <c r="H12" s="1">
        <v>38</v>
      </c>
      <c r="I12" s="1">
        <v>16</v>
      </c>
      <c r="J12" s="1">
        <v>6</v>
      </c>
      <c r="K12" s="1">
        <v>373</v>
      </c>
      <c r="X12" t="str">
        <f t="shared" ref="X12" si="11">LEFT(MID(A12,FIND("(",A12)+1,LEN(A12)),FIND(")",MID(A12,FIND("(",A12)+1,LEN(A12)))-1)</f>
        <v>FG</v>
      </c>
      <c r="Z12" t="str">
        <f>Y13</f>
        <v>Elected</v>
      </c>
      <c r="AC12" t="s">
        <v>3692</v>
      </c>
      <c r="AD12" t="s">
        <v>3693</v>
      </c>
      <c r="AM12" s="238">
        <f t="shared" si="1"/>
        <v>0</v>
      </c>
      <c r="AN12" t="s">
        <v>2663</v>
      </c>
      <c r="AO12" t="s">
        <v>2574</v>
      </c>
      <c r="AP12" s="242">
        <f t="shared" si="2"/>
        <v>0</v>
      </c>
      <c r="AQ12" s="238">
        <f t="shared" si="3"/>
        <v>0</v>
      </c>
      <c r="AR12" s="243">
        <f t="shared" si="0"/>
        <v>0</v>
      </c>
      <c r="AS12">
        <f t="shared" si="4"/>
        <v>0</v>
      </c>
      <c r="AT12" s="244">
        <f t="shared" si="5"/>
        <v>0</v>
      </c>
      <c r="AU12" s="245">
        <f t="shared" si="6"/>
        <v>0</v>
      </c>
      <c r="AV12" s="243">
        <f t="shared" si="7"/>
        <v>0</v>
      </c>
      <c r="AW12">
        <f t="shared" si="8"/>
        <v>0</v>
      </c>
      <c r="AX12" s="243">
        <f t="shared" si="9"/>
        <v>0</v>
      </c>
      <c r="AZ12">
        <f t="shared" si="10"/>
        <v>0</v>
      </c>
    </row>
    <row r="13" spans="1:55" x14ac:dyDescent="0.35">
      <c r="A13" s="291" t="s">
        <v>0</v>
      </c>
      <c r="B13" s="291" t="s">
        <v>0</v>
      </c>
      <c r="C13" s="293">
        <v>482</v>
      </c>
      <c r="D13" s="2">
        <v>547</v>
      </c>
      <c r="E13" s="2">
        <v>581</v>
      </c>
      <c r="F13" s="2">
        <v>654</v>
      </c>
      <c r="G13" s="2">
        <v>683</v>
      </c>
      <c r="H13" s="2">
        <v>721</v>
      </c>
      <c r="I13" s="2">
        <v>737</v>
      </c>
      <c r="J13" s="2">
        <v>743</v>
      </c>
      <c r="K13" s="2">
        <v>1116</v>
      </c>
      <c r="Y13" t="str">
        <f t="shared" ref="Y13" si="12">IF(EXACT(A12,UPPER(A12)),"Elected","Excluded")</f>
        <v>Elected</v>
      </c>
      <c r="AC13">
        <v>5</v>
      </c>
      <c r="AD13">
        <v>5</v>
      </c>
      <c r="AM13" s="238">
        <f t="shared" si="1"/>
        <v>151</v>
      </c>
      <c r="AN13" t="s">
        <v>2689</v>
      </c>
      <c r="AO13" t="s">
        <v>2573</v>
      </c>
      <c r="AP13" s="242">
        <f t="shared" si="2"/>
        <v>1</v>
      </c>
      <c r="AQ13" s="238">
        <f t="shared" si="3"/>
        <v>0</v>
      </c>
      <c r="AR13" s="243">
        <f t="shared" si="0"/>
        <v>0</v>
      </c>
      <c r="AS13">
        <f t="shared" si="4"/>
        <v>0</v>
      </c>
      <c r="AT13" s="244">
        <f t="shared" si="5"/>
        <v>0</v>
      </c>
      <c r="AU13" s="245">
        <f t="shared" si="6"/>
        <v>1</v>
      </c>
      <c r="AV13" s="243">
        <f t="shared" si="7"/>
        <v>1</v>
      </c>
      <c r="AW13">
        <f t="shared" si="8"/>
        <v>0</v>
      </c>
      <c r="AX13" s="243">
        <f t="shared" si="9"/>
        <v>0</v>
      </c>
      <c r="AZ13">
        <f t="shared" si="10"/>
        <v>0</v>
      </c>
    </row>
    <row r="14" spans="1:55" x14ac:dyDescent="0.35">
      <c r="A14" s="291" t="s">
        <v>3363</v>
      </c>
      <c r="B14" s="291" t="s">
        <v>33</v>
      </c>
      <c r="C14" s="293">
        <v>1202</v>
      </c>
      <c r="D14" s="1">
        <v>168</v>
      </c>
      <c r="E14" s="1">
        <v>127</v>
      </c>
      <c r="F14" s="1">
        <v>0</v>
      </c>
      <c r="G14" s="1">
        <v>-94</v>
      </c>
      <c r="H14" s="1">
        <v>0</v>
      </c>
      <c r="I14" s="1">
        <v>0</v>
      </c>
      <c r="J14" s="1">
        <v>0</v>
      </c>
      <c r="K14" s="1">
        <v>0</v>
      </c>
      <c r="X14" t="str">
        <f t="shared" ref="X14" si="13">LEFT(MID(A14,FIND("(",A14)+1,LEN(A14)),FIND(")",MID(A14,FIND("(",A14)+1,LEN(A14)))-1)</f>
        <v>NON-P</v>
      </c>
      <c r="Z14" t="str">
        <f t="shared" ref="Z14" si="14">Y15</f>
        <v>Elected</v>
      </c>
      <c r="AM14" s="238">
        <f t="shared" si="1"/>
        <v>2128</v>
      </c>
      <c r="AN14" t="s">
        <v>2662</v>
      </c>
      <c r="AO14" t="s">
        <v>2575</v>
      </c>
      <c r="AP14" s="242">
        <f t="shared" si="2"/>
        <v>2</v>
      </c>
      <c r="AQ14" s="238">
        <f t="shared" si="3"/>
        <v>0</v>
      </c>
      <c r="AR14" s="243">
        <f t="shared" si="0"/>
        <v>0</v>
      </c>
      <c r="AS14">
        <f t="shared" si="4"/>
        <v>0</v>
      </c>
      <c r="AT14" s="244">
        <f t="shared" si="5"/>
        <v>0</v>
      </c>
      <c r="AU14" s="245">
        <f t="shared" si="6"/>
        <v>2</v>
      </c>
      <c r="AV14" s="243">
        <f t="shared" si="7"/>
        <v>1</v>
      </c>
      <c r="AW14">
        <f t="shared" si="8"/>
        <v>1</v>
      </c>
      <c r="AX14" s="243">
        <f t="shared" si="9"/>
        <v>0.5</v>
      </c>
      <c r="AZ14">
        <f t="shared" si="10"/>
        <v>1</v>
      </c>
    </row>
    <row r="15" spans="1:55" x14ac:dyDescent="0.35">
      <c r="A15" s="291" t="s">
        <v>0</v>
      </c>
      <c r="B15" s="291" t="s">
        <v>0</v>
      </c>
      <c r="C15" s="293">
        <v>1202</v>
      </c>
      <c r="D15" s="2">
        <v>1370</v>
      </c>
      <c r="E15" s="2">
        <v>1497</v>
      </c>
      <c r="F15" s="2">
        <v>1497</v>
      </c>
      <c r="G15" s="2">
        <v>1403</v>
      </c>
      <c r="H15" s="2">
        <v>1403</v>
      </c>
      <c r="I15" s="2">
        <v>1403</v>
      </c>
      <c r="J15" s="2">
        <v>1403</v>
      </c>
      <c r="K15" s="2">
        <v>1403</v>
      </c>
      <c r="Y15" t="str">
        <f t="shared" ref="Y15" si="15">IF(EXACT(A14,UPPER(A14)),"Elected","Excluded")</f>
        <v>Elected</v>
      </c>
      <c r="AM15" s="238">
        <f t="shared" si="1"/>
        <v>0</v>
      </c>
      <c r="AN15" t="s">
        <v>2660</v>
      </c>
      <c r="AO15" t="s">
        <v>2594</v>
      </c>
      <c r="AP15" s="242">
        <f t="shared" si="2"/>
        <v>0</v>
      </c>
      <c r="AQ15" s="238">
        <f t="shared" si="3"/>
        <v>0</v>
      </c>
      <c r="AR15" s="243">
        <f t="shared" si="0"/>
        <v>0</v>
      </c>
      <c r="AS15">
        <f t="shared" si="4"/>
        <v>0</v>
      </c>
      <c r="AT15" s="244">
        <f t="shared" si="5"/>
        <v>0</v>
      </c>
      <c r="AU15" s="245">
        <f t="shared" si="6"/>
        <v>0</v>
      </c>
      <c r="AV15" s="243">
        <f t="shared" si="7"/>
        <v>0</v>
      </c>
      <c r="AW15">
        <f t="shared" si="8"/>
        <v>0</v>
      </c>
      <c r="AX15" s="243">
        <f t="shared" si="9"/>
        <v>0</v>
      </c>
      <c r="AZ15">
        <f t="shared" si="10"/>
        <v>0</v>
      </c>
    </row>
    <row r="16" spans="1:55" x14ac:dyDescent="0.35">
      <c r="A16" s="291" t="s">
        <v>1898</v>
      </c>
      <c r="B16" s="291" t="s">
        <v>33</v>
      </c>
      <c r="C16" s="293">
        <v>405</v>
      </c>
      <c r="D16" s="1">
        <v>25</v>
      </c>
      <c r="E16" s="1">
        <v>28</v>
      </c>
      <c r="F16" s="1">
        <v>28</v>
      </c>
      <c r="G16" s="1">
        <v>7</v>
      </c>
      <c r="H16" s="1">
        <v>43</v>
      </c>
      <c r="I16" s="1">
        <v>-536</v>
      </c>
      <c r="J16" s="1">
        <v>0</v>
      </c>
      <c r="K16" s="1">
        <v>0</v>
      </c>
      <c r="X16" t="str">
        <f t="shared" ref="X16" si="16">LEFT(MID(A16,FIND("(",A16)+1,LEN(A16)),FIND(")",MID(A16,FIND("(",A16)+1,LEN(A16)))-1)</f>
        <v>SF</v>
      </c>
      <c r="Z16" t="str">
        <f t="shared" ref="Z16" si="17">Y17</f>
        <v>Excluded</v>
      </c>
      <c r="AM16" s="238">
        <f t="shared" si="1"/>
        <v>140</v>
      </c>
      <c r="AN16" t="s">
        <v>3111</v>
      </c>
      <c r="AO16" t="s">
        <v>2576</v>
      </c>
      <c r="AP16" s="242">
        <f t="shared" si="2"/>
        <v>1</v>
      </c>
      <c r="AQ16" s="238">
        <f t="shared" si="3"/>
        <v>0</v>
      </c>
      <c r="AR16" s="243">
        <f t="shared" si="0"/>
        <v>0</v>
      </c>
      <c r="AS16">
        <f t="shared" si="4"/>
        <v>0</v>
      </c>
      <c r="AT16" s="244">
        <f t="shared" si="5"/>
        <v>0</v>
      </c>
      <c r="AU16" s="245">
        <f t="shared" si="6"/>
        <v>1</v>
      </c>
      <c r="AV16" s="243">
        <f t="shared" si="7"/>
        <v>1</v>
      </c>
      <c r="AW16">
        <f t="shared" si="8"/>
        <v>0</v>
      </c>
      <c r="AX16" s="243">
        <f t="shared" si="9"/>
        <v>0</v>
      </c>
      <c r="AZ16">
        <f t="shared" si="10"/>
        <v>0</v>
      </c>
    </row>
    <row r="17" spans="1:52" x14ac:dyDescent="0.35">
      <c r="A17" s="291" t="s">
        <v>0</v>
      </c>
      <c r="B17" s="291" t="s">
        <v>0</v>
      </c>
      <c r="C17" s="293">
        <v>405</v>
      </c>
      <c r="D17" s="2">
        <v>430</v>
      </c>
      <c r="E17" s="2">
        <v>458</v>
      </c>
      <c r="F17" s="2">
        <v>486</v>
      </c>
      <c r="G17" s="2">
        <v>493</v>
      </c>
      <c r="H17" s="2">
        <v>536</v>
      </c>
      <c r="I17" s="2">
        <v>0</v>
      </c>
      <c r="J17" s="2">
        <v>0</v>
      </c>
      <c r="K17" s="2">
        <v>0</v>
      </c>
      <c r="Y17" t="str">
        <f t="shared" ref="Y17" si="18">IF(EXACT(A16,UPPER(A16)),"Elected","Excluded")</f>
        <v>Excluded</v>
      </c>
      <c r="AM17" s="238">
        <f t="shared" si="1"/>
        <v>0</v>
      </c>
      <c r="AO17" t="s">
        <v>2590</v>
      </c>
      <c r="AP17" s="242">
        <f t="shared" si="2"/>
        <v>0</v>
      </c>
      <c r="AQ17" s="238">
        <f t="shared" si="3"/>
        <v>0</v>
      </c>
      <c r="AR17" s="243">
        <f t="shared" si="0"/>
        <v>0</v>
      </c>
      <c r="AS17">
        <f t="shared" si="4"/>
        <v>0</v>
      </c>
      <c r="AT17" s="244">
        <f t="shared" si="5"/>
        <v>0</v>
      </c>
      <c r="AU17" s="245">
        <f t="shared" si="6"/>
        <v>0</v>
      </c>
      <c r="AV17" s="243">
        <f t="shared" si="7"/>
        <v>0</v>
      </c>
      <c r="AW17">
        <f t="shared" si="8"/>
        <v>0</v>
      </c>
      <c r="AX17" s="243">
        <f t="shared" si="9"/>
        <v>0</v>
      </c>
      <c r="AZ17">
        <f t="shared" si="10"/>
        <v>0</v>
      </c>
    </row>
    <row r="18" spans="1:52" x14ac:dyDescent="0.35">
      <c r="A18" s="291" t="s">
        <v>3364</v>
      </c>
      <c r="B18" s="291" t="s">
        <v>31</v>
      </c>
      <c r="C18" s="293">
        <v>1946</v>
      </c>
      <c r="D18" s="1">
        <v>-543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X18" t="str">
        <f t="shared" ref="X18" si="19">LEFT(MID(A18,FIND("(",A18)+1,LEN(A18)),FIND(")",MID(A18,FIND("(",A18)+1,LEN(A18)))-1)</f>
        <v>NON-P</v>
      </c>
      <c r="Z18" t="str">
        <f>Y19</f>
        <v>Elected</v>
      </c>
      <c r="AM18" s="238">
        <f t="shared" si="1"/>
        <v>0</v>
      </c>
      <c r="AN18" t="s">
        <v>2671</v>
      </c>
      <c r="AO18" t="s">
        <v>2582</v>
      </c>
      <c r="AP18" s="242">
        <f t="shared" si="2"/>
        <v>0</v>
      </c>
      <c r="AQ18" s="238">
        <f t="shared" si="3"/>
        <v>0</v>
      </c>
      <c r="AR18" s="243">
        <f t="shared" si="0"/>
        <v>0</v>
      </c>
      <c r="AS18">
        <f t="shared" si="4"/>
        <v>0</v>
      </c>
      <c r="AT18" s="244">
        <f t="shared" si="5"/>
        <v>0</v>
      </c>
      <c r="AU18" s="245">
        <f t="shared" si="6"/>
        <v>0</v>
      </c>
      <c r="AV18" s="243">
        <f t="shared" si="7"/>
        <v>0</v>
      </c>
      <c r="AW18">
        <f t="shared" si="8"/>
        <v>0</v>
      </c>
      <c r="AX18" s="243">
        <f t="shared" si="9"/>
        <v>0</v>
      </c>
      <c r="AZ18">
        <f t="shared" si="10"/>
        <v>0</v>
      </c>
    </row>
    <row r="19" spans="1:52" x14ac:dyDescent="0.35">
      <c r="A19" s="291" t="s">
        <v>0</v>
      </c>
      <c r="B19" s="291" t="s">
        <v>0</v>
      </c>
      <c r="C19" s="293">
        <v>1946</v>
      </c>
      <c r="D19" s="2">
        <v>1403</v>
      </c>
      <c r="E19" s="2">
        <v>1403</v>
      </c>
      <c r="F19" s="2">
        <v>1403</v>
      </c>
      <c r="G19" s="2">
        <v>1403</v>
      </c>
      <c r="H19" s="2">
        <v>1403</v>
      </c>
      <c r="I19" s="2">
        <v>1403</v>
      </c>
      <c r="J19" s="2">
        <v>1403</v>
      </c>
      <c r="K19" s="2">
        <v>1403</v>
      </c>
      <c r="Y19" t="str">
        <f t="shared" ref="Y19" si="20">IF(EXACT(A18,UPPER(A18)),"Elected","Excluded")</f>
        <v>Elected</v>
      </c>
      <c r="AM19" s="238">
        <f t="shared" si="1"/>
        <v>272</v>
      </c>
      <c r="AN19" t="s">
        <v>2665</v>
      </c>
      <c r="AO19" t="s">
        <v>2598</v>
      </c>
      <c r="AP19" s="242">
        <f t="shared" si="2"/>
        <v>1</v>
      </c>
      <c r="AQ19" s="238">
        <f t="shared" si="3"/>
        <v>0</v>
      </c>
      <c r="AR19" s="243">
        <f t="shared" si="0"/>
        <v>0</v>
      </c>
      <c r="AS19">
        <f t="shared" si="4"/>
        <v>0</v>
      </c>
      <c r="AT19" s="244">
        <f t="shared" si="5"/>
        <v>0</v>
      </c>
      <c r="AU19" s="245">
        <f t="shared" si="6"/>
        <v>1</v>
      </c>
      <c r="AV19" s="243">
        <f t="shared" si="7"/>
        <v>1</v>
      </c>
      <c r="AW19">
        <f t="shared" si="8"/>
        <v>0</v>
      </c>
      <c r="AX19" s="243">
        <f t="shared" si="9"/>
        <v>0</v>
      </c>
      <c r="AZ19">
        <f t="shared" si="10"/>
        <v>0</v>
      </c>
    </row>
    <row r="20" spans="1:52" x14ac:dyDescent="0.35">
      <c r="A20" s="291" t="s">
        <v>1899</v>
      </c>
      <c r="B20" s="291" t="s">
        <v>33</v>
      </c>
      <c r="C20" s="293">
        <v>931</v>
      </c>
      <c r="D20" s="1">
        <v>76</v>
      </c>
      <c r="E20" s="1">
        <v>89</v>
      </c>
      <c r="F20" s="1">
        <v>152</v>
      </c>
      <c r="G20" s="1">
        <v>19</v>
      </c>
      <c r="H20" s="1">
        <v>72</v>
      </c>
      <c r="I20" s="1">
        <v>103</v>
      </c>
      <c r="J20" s="1">
        <v>-39</v>
      </c>
      <c r="K20" s="1">
        <v>0</v>
      </c>
      <c r="X20" t="str">
        <f t="shared" ref="X20" si="21">LEFT(MID(A20,FIND("(",A20)+1,LEN(A20)),FIND(")",MID(A20,FIND("(",A20)+1,LEN(A20)))-1)</f>
        <v>FF</v>
      </c>
      <c r="Z20" t="str">
        <f t="shared" ref="Z20" si="22">Y21</f>
        <v>Elected</v>
      </c>
      <c r="AM20" s="238">
        <f t="shared" si="1"/>
        <v>0</v>
      </c>
      <c r="AN20" t="s">
        <v>2666</v>
      </c>
      <c r="AO20" t="s">
        <v>2584</v>
      </c>
      <c r="AP20" s="242">
        <f t="shared" si="2"/>
        <v>0</v>
      </c>
      <c r="AQ20" s="238">
        <f t="shared" si="3"/>
        <v>0</v>
      </c>
      <c r="AR20" s="243">
        <f t="shared" si="0"/>
        <v>0</v>
      </c>
      <c r="AS20">
        <f t="shared" si="4"/>
        <v>0</v>
      </c>
      <c r="AT20" s="244">
        <f t="shared" si="5"/>
        <v>0</v>
      </c>
      <c r="AU20" s="245">
        <f t="shared" si="6"/>
        <v>0</v>
      </c>
      <c r="AV20" s="243">
        <f t="shared" si="7"/>
        <v>0</v>
      </c>
      <c r="AW20">
        <f t="shared" si="8"/>
        <v>0</v>
      </c>
      <c r="AX20" s="243">
        <f t="shared" si="9"/>
        <v>0</v>
      </c>
      <c r="AZ20">
        <f t="shared" si="10"/>
        <v>0</v>
      </c>
    </row>
    <row r="21" spans="1:52" x14ac:dyDescent="0.35">
      <c r="A21" s="291" t="s">
        <v>0</v>
      </c>
      <c r="B21" s="291" t="s">
        <v>0</v>
      </c>
      <c r="C21" s="293">
        <v>931</v>
      </c>
      <c r="D21" s="2">
        <v>1007</v>
      </c>
      <c r="E21" s="2">
        <v>1096</v>
      </c>
      <c r="F21" s="2">
        <v>1248</v>
      </c>
      <c r="G21" s="2">
        <v>1267</v>
      </c>
      <c r="H21" s="2">
        <v>1339</v>
      </c>
      <c r="I21" s="2">
        <v>1442</v>
      </c>
      <c r="J21" s="2">
        <v>1403</v>
      </c>
      <c r="K21" s="2">
        <v>1403</v>
      </c>
      <c r="Y21" t="str">
        <f t="shared" ref="Y21" si="23">IF(EXACT(A20,UPPER(A20)),"Elected","Excluded")</f>
        <v>Elected</v>
      </c>
      <c r="AM21" s="238">
        <f t="shared" si="1"/>
        <v>0</v>
      </c>
      <c r="AN21" t="s">
        <v>2667</v>
      </c>
      <c r="AO21" t="s">
        <v>2577</v>
      </c>
      <c r="AP21" s="242">
        <f t="shared" si="2"/>
        <v>0</v>
      </c>
      <c r="AQ21" s="238">
        <f t="shared" si="3"/>
        <v>0</v>
      </c>
      <c r="AR21" s="243">
        <f t="shared" si="0"/>
        <v>0</v>
      </c>
      <c r="AS21">
        <f t="shared" si="4"/>
        <v>0</v>
      </c>
      <c r="AT21" s="244">
        <f t="shared" si="5"/>
        <v>0</v>
      </c>
      <c r="AU21" s="245">
        <f t="shared" si="6"/>
        <v>0</v>
      </c>
      <c r="AV21" s="243">
        <f t="shared" si="7"/>
        <v>0</v>
      </c>
      <c r="AW21">
        <f t="shared" si="8"/>
        <v>0</v>
      </c>
      <c r="AX21" s="243">
        <f t="shared" si="9"/>
        <v>0</v>
      </c>
      <c r="AZ21">
        <f t="shared" si="10"/>
        <v>0</v>
      </c>
    </row>
    <row r="22" spans="1:52" x14ac:dyDescent="0.35">
      <c r="A22" s="291" t="s">
        <v>1900</v>
      </c>
      <c r="B22" s="291" t="s">
        <v>33</v>
      </c>
      <c r="C22" s="293">
        <v>547</v>
      </c>
      <c r="D22" s="1">
        <v>74</v>
      </c>
      <c r="E22" s="1">
        <v>32</v>
      </c>
      <c r="F22" s="1">
        <v>7</v>
      </c>
      <c r="G22" s="1">
        <v>23</v>
      </c>
      <c r="H22" s="1">
        <v>18</v>
      </c>
      <c r="I22" s="1">
        <v>9</v>
      </c>
      <c r="J22" s="1">
        <v>18</v>
      </c>
      <c r="K22" s="1">
        <v>-728</v>
      </c>
      <c r="X22" t="str">
        <f t="shared" ref="X22" si="24">LEFT(MID(A22,FIND("(",A22)+1,LEN(A22)),FIND(")",MID(A22,FIND("(",A22)+1,LEN(A22)))-1)</f>
        <v>FF</v>
      </c>
      <c r="Z22" t="str">
        <f t="shared" ref="Z22" si="25">Y23</f>
        <v>Excluded</v>
      </c>
      <c r="AM22" s="238">
        <f t="shared" si="1"/>
        <v>0</v>
      </c>
      <c r="AN22" t="s">
        <v>2670</v>
      </c>
      <c r="AO22" t="s">
        <v>2578</v>
      </c>
      <c r="AP22" s="242">
        <f t="shared" si="2"/>
        <v>0</v>
      </c>
      <c r="AQ22" s="238">
        <f t="shared" si="3"/>
        <v>0</v>
      </c>
      <c r="AR22" s="243">
        <f t="shared" si="0"/>
        <v>0</v>
      </c>
      <c r="AS22">
        <f t="shared" si="4"/>
        <v>0</v>
      </c>
      <c r="AT22" s="244">
        <f t="shared" si="5"/>
        <v>0</v>
      </c>
      <c r="AU22" s="245">
        <f t="shared" si="6"/>
        <v>0</v>
      </c>
      <c r="AV22" s="243">
        <f t="shared" si="7"/>
        <v>0</v>
      </c>
      <c r="AW22">
        <f t="shared" si="8"/>
        <v>0</v>
      </c>
      <c r="AX22" s="243">
        <f t="shared" si="9"/>
        <v>0</v>
      </c>
      <c r="AZ22">
        <f t="shared" si="10"/>
        <v>0</v>
      </c>
    </row>
    <row r="23" spans="1:52" x14ac:dyDescent="0.35">
      <c r="A23" s="291" t="s">
        <v>0</v>
      </c>
      <c r="B23" s="291" t="s">
        <v>0</v>
      </c>
      <c r="C23" s="293">
        <v>547</v>
      </c>
      <c r="D23" s="2">
        <v>621</v>
      </c>
      <c r="E23" s="2">
        <v>653</v>
      </c>
      <c r="F23" s="2">
        <v>660</v>
      </c>
      <c r="G23" s="2">
        <v>683</v>
      </c>
      <c r="H23" s="2">
        <v>701</v>
      </c>
      <c r="I23" s="2">
        <v>710</v>
      </c>
      <c r="J23" s="2">
        <v>728</v>
      </c>
      <c r="K23" s="2">
        <v>0</v>
      </c>
      <c r="Y23" t="str">
        <f t="shared" ref="Y23" si="26">IF(EXACT(A22,UPPER(A22)),"Elected","Excluded")</f>
        <v>Excluded</v>
      </c>
      <c r="AM23" s="238">
        <f t="shared" si="1"/>
        <v>0</v>
      </c>
      <c r="AO23" t="s">
        <v>2581</v>
      </c>
      <c r="AP23" s="242">
        <f t="shared" si="2"/>
        <v>0</v>
      </c>
      <c r="AQ23" s="238">
        <f t="shared" si="3"/>
        <v>0</v>
      </c>
      <c r="AR23" s="243">
        <f t="shared" si="0"/>
        <v>0</v>
      </c>
      <c r="AS23">
        <f t="shared" si="4"/>
        <v>0</v>
      </c>
      <c r="AT23" s="244">
        <f t="shared" si="5"/>
        <v>0</v>
      </c>
      <c r="AU23" s="245">
        <f t="shared" si="6"/>
        <v>0</v>
      </c>
      <c r="AV23" s="243">
        <f t="shared" si="7"/>
        <v>0</v>
      </c>
      <c r="AW23">
        <f t="shared" si="8"/>
        <v>0</v>
      </c>
      <c r="AX23" s="243">
        <f t="shared" si="9"/>
        <v>0</v>
      </c>
      <c r="AZ23">
        <f t="shared" si="10"/>
        <v>0</v>
      </c>
    </row>
    <row r="24" spans="1:52" x14ac:dyDescent="0.35">
      <c r="A24" s="291" t="s">
        <v>1901</v>
      </c>
      <c r="B24" s="291" t="s">
        <v>33</v>
      </c>
      <c r="C24" s="293">
        <v>1750</v>
      </c>
      <c r="D24" s="1">
        <v>0</v>
      </c>
      <c r="E24" s="1">
        <v>0</v>
      </c>
      <c r="F24" s="1">
        <v>-347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X24" t="str">
        <f t="shared" ref="X24" si="27">LEFT(MID(A24,FIND("(",A24)+1,LEN(A24)),FIND(")",MID(A24,FIND("(",A24)+1,LEN(A24)))-1)</f>
        <v>FG</v>
      </c>
      <c r="Z24" t="str">
        <f t="shared" ref="Z24" si="28">Y25</f>
        <v>Elected</v>
      </c>
      <c r="AM24" s="238">
        <f t="shared" si="1"/>
        <v>0</v>
      </c>
      <c r="AN24" t="s">
        <v>3077</v>
      </c>
      <c r="AO24" t="s">
        <v>2579</v>
      </c>
      <c r="AP24" s="242">
        <f t="shared" si="2"/>
        <v>0</v>
      </c>
      <c r="AQ24" s="238">
        <f t="shared" si="3"/>
        <v>0</v>
      </c>
      <c r="AR24" s="243">
        <f t="shared" si="0"/>
        <v>0</v>
      </c>
      <c r="AS24">
        <f t="shared" si="4"/>
        <v>0</v>
      </c>
      <c r="AT24" s="244">
        <f t="shared" si="5"/>
        <v>0</v>
      </c>
      <c r="AU24" s="245">
        <f t="shared" si="6"/>
        <v>0</v>
      </c>
      <c r="AV24" s="243">
        <f t="shared" si="7"/>
        <v>0</v>
      </c>
      <c r="AW24">
        <f t="shared" si="8"/>
        <v>0</v>
      </c>
      <c r="AX24" s="243">
        <f t="shared" si="9"/>
        <v>0</v>
      </c>
      <c r="AZ24">
        <f t="shared" si="10"/>
        <v>0</v>
      </c>
    </row>
    <row r="25" spans="1:52" x14ac:dyDescent="0.35">
      <c r="A25" s="291" t="s">
        <v>0</v>
      </c>
      <c r="B25" s="291" t="s">
        <v>0</v>
      </c>
      <c r="C25" s="293">
        <v>1750</v>
      </c>
      <c r="D25" s="2">
        <v>1750</v>
      </c>
      <c r="E25" s="2">
        <v>1750</v>
      </c>
      <c r="F25" s="2">
        <v>1403</v>
      </c>
      <c r="G25" s="2">
        <v>1403</v>
      </c>
      <c r="H25" s="2">
        <v>1403</v>
      </c>
      <c r="I25" s="2">
        <v>1403</v>
      </c>
      <c r="J25" s="2">
        <v>1403</v>
      </c>
      <c r="K25" s="2">
        <v>1403</v>
      </c>
      <c r="Y25" t="str">
        <f t="shared" ref="Y25" si="29">IF(EXACT(A24,UPPER(A24)),"Elected","Excluded")</f>
        <v>Elected</v>
      </c>
      <c r="AM25" s="238">
        <f t="shared" si="1"/>
        <v>0</v>
      </c>
      <c r="AN25" t="s">
        <v>2690</v>
      </c>
      <c r="AO25" t="s">
        <v>2585</v>
      </c>
      <c r="AP25" s="242">
        <f t="shared" si="2"/>
        <v>0</v>
      </c>
      <c r="AQ25" s="238">
        <f t="shared" si="3"/>
        <v>0</v>
      </c>
      <c r="AR25" s="243">
        <f t="shared" si="0"/>
        <v>0</v>
      </c>
      <c r="AS25">
        <f t="shared" si="4"/>
        <v>0</v>
      </c>
      <c r="AT25" s="244">
        <f t="shared" si="5"/>
        <v>0</v>
      </c>
      <c r="AU25" s="245">
        <f t="shared" si="6"/>
        <v>0</v>
      </c>
      <c r="AV25" s="243">
        <f t="shared" si="7"/>
        <v>0</v>
      </c>
      <c r="AW25">
        <f t="shared" si="8"/>
        <v>0</v>
      </c>
      <c r="AX25" s="243">
        <f t="shared" si="9"/>
        <v>0</v>
      </c>
      <c r="AZ25">
        <f t="shared" si="10"/>
        <v>0</v>
      </c>
    </row>
    <row r="26" spans="1:52" x14ac:dyDescent="0.35">
      <c r="A26" s="291" t="s">
        <v>3365</v>
      </c>
      <c r="B26" s="291" t="s">
        <v>33</v>
      </c>
      <c r="C26" s="293">
        <v>254</v>
      </c>
      <c r="D26" s="1">
        <v>71</v>
      </c>
      <c r="E26" s="1">
        <v>43</v>
      </c>
      <c r="F26" s="1">
        <v>54</v>
      </c>
      <c r="G26" s="1">
        <v>11</v>
      </c>
      <c r="H26" s="1">
        <v>-433</v>
      </c>
      <c r="I26" s="1">
        <v>0</v>
      </c>
      <c r="J26" s="1">
        <v>0</v>
      </c>
      <c r="K26" s="1">
        <v>0</v>
      </c>
      <c r="X26" t="str">
        <f t="shared" ref="X26" si="30">LEFT(MID(A26,FIND("(",A26)+1,LEN(A26)),FIND(")",MID(A26,FIND("(",A26)+1,LEN(A26)))-1)</f>
        <v>NON-P</v>
      </c>
      <c r="Z26" t="str">
        <f t="shared" ref="Z26" si="31">Y27</f>
        <v>Excluded</v>
      </c>
      <c r="AM26" s="238">
        <f t="shared" si="1"/>
        <v>0</v>
      </c>
      <c r="AO26" t="s">
        <v>2591</v>
      </c>
      <c r="AP26" s="242">
        <f t="shared" si="2"/>
        <v>0</v>
      </c>
      <c r="AQ26" s="238">
        <f t="shared" si="3"/>
        <v>0</v>
      </c>
      <c r="AR26" s="243">
        <f t="shared" si="0"/>
        <v>0</v>
      </c>
      <c r="AS26">
        <f t="shared" si="4"/>
        <v>0</v>
      </c>
      <c r="AT26" s="244">
        <f t="shared" si="5"/>
        <v>0</v>
      </c>
      <c r="AU26" s="245">
        <f t="shared" si="6"/>
        <v>0</v>
      </c>
      <c r="AV26" s="243">
        <f t="shared" si="7"/>
        <v>0</v>
      </c>
      <c r="AW26">
        <f t="shared" si="8"/>
        <v>0</v>
      </c>
      <c r="AX26" s="243">
        <f t="shared" si="9"/>
        <v>0</v>
      </c>
      <c r="AZ26">
        <f t="shared" si="10"/>
        <v>0</v>
      </c>
    </row>
    <row r="27" spans="1:52" x14ac:dyDescent="0.35">
      <c r="A27" s="291" t="s">
        <v>0</v>
      </c>
      <c r="B27" s="291" t="s">
        <v>0</v>
      </c>
      <c r="C27" s="293">
        <v>254</v>
      </c>
      <c r="D27" s="2">
        <v>325</v>
      </c>
      <c r="E27" s="2">
        <v>368</v>
      </c>
      <c r="F27" s="2">
        <v>422</v>
      </c>
      <c r="G27" s="2">
        <v>433</v>
      </c>
      <c r="H27" s="2">
        <v>0</v>
      </c>
      <c r="I27" s="2">
        <v>0</v>
      </c>
      <c r="J27" s="2">
        <v>0</v>
      </c>
      <c r="K27" s="2">
        <v>0</v>
      </c>
      <c r="Y27" t="str">
        <f t="shared" ref="Y27" si="32">IF(EXACT(A26,UPPER(A26)),"Elected","Excluded")</f>
        <v>Excluded</v>
      </c>
      <c r="AM27" s="238">
        <f t="shared" si="1"/>
        <v>199</v>
      </c>
      <c r="AN27" t="s">
        <v>2664</v>
      </c>
      <c r="AO27" t="s">
        <v>2586</v>
      </c>
      <c r="AP27" s="242">
        <f t="shared" si="2"/>
        <v>2</v>
      </c>
      <c r="AQ27" s="238">
        <f t="shared" si="3"/>
        <v>0</v>
      </c>
      <c r="AR27" s="243">
        <f t="shared" si="0"/>
        <v>0</v>
      </c>
      <c r="AS27">
        <f t="shared" si="4"/>
        <v>0</v>
      </c>
      <c r="AT27" s="244">
        <f t="shared" si="5"/>
        <v>0</v>
      </c>
      <c r="AU27" s="245">
        <f t="shared" si="6"/>
        <v>2</v>
      </c>
      <c r="AV27" s="243">
        <f t="shared" si="7"/>
        <v>1</v>
      </c>
      <c r="AW27">
        <f t="shared" si="8"/>
        <v>0</v>
      </c>
      <c r="AX27" s="243">
        <f t="shared" si="9"/>
        <v>0</v>
      </c>
      <c r="AZ27">
        <f t="shared" si="10"/>
        <v>0</v>
      </c>
    </row>
    <row r="28" spans="1:52" x14ac:dyDescent="0.35">
      <c r="A28" s="291" t="s">
        <v>3366</v>
      </c>
      <c r="B28" s="291" t="s">
        <v>33</v>
      </c>
      <c r="C28" s="293">
        <v>1786</v>
      </c>
      <c r="D28" s="1">
        <v>0</v>
      </c>
      <c r="E28" s="1">
        <v>-383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X28" t="str">
        <f t="shared" ref="X28" si="33">LEFT(MID(A28,FIND("(",A28)+1,LEN(A28)),FIND(")",MID(A28,FIND("(",A28)+1,LEN(A28)))-1)</f>
        <v>NON-P</v>
      </c>
      <c r="Z28" t="str">
        <f t="shared" ref="Z28" si="34">Y29</f>
        <v>Elected</v>
      </c>
      <c r="AM28" s="238">
        <f t="shared" si="1"/>
        <v>0</v>
      </c>
      <c r="AN28" t="s">
        <v>2669</v>
      </c>
      <c r="AO28" t="s">
        <v>2587</v>
      </c>
      <c r="AP28" s="242">
        <f>AQ28+AU28</f>
        <v>0</v>
      </c>
      <c r="AQ28" s="238">
        <f t="shared" si="3"/>
        <v>0</v>
      </c>
      <c r="AR28" s="243">
        <f t="shared" si="0"/>
        <v>0</v>
      </c>
      <c r="AS28">
        <f t="shared" si="4"/>
        <v>0</v>
      </c>
      <c r="AT28" s="244">
        <f t="shared" si="5"/>
        <v>0</v>
      </c>
      <c r="AU28" s="245">
        <f t="shared" si="6"/>
        <v>0</v>
      </c>
      <c r="AV28" s="243">
        <f t="shared" si="7"/>
        <v>0</v>
      </c>
      <c r="AW28">
        <f t="shared" si="8"/>
        <v>0</v>
      </c>
      <c r="AX28" s="243">
        <f t="shared" si="9"/>
        <v>0</v>
      </c>
      <c r="AZ28">
        <f t="shared" si="10"/>
        <v>0</v>
      </c>
    </row>
    <row r="29" spans="1:52" x14ac:dyDescent="0.35">
      <c r="A29" s="291" t="s">
        <v>0</v>
      </c>
      <c r="B29" s="291" t="s">
        <v>0</v>
      </c>
      <c r="C29" s="293">
        <v>1786</v>
      </c>
      <c r="D29" s="2">
        <v>1786</v>
      </c>
      <c r="E29" s="2">
        <v>1403</v>
      </c>
      <c r="F29" s="2">
        <v>1403</v>
      </c>
      <c r="G29" s="2">
        <v>1403</v>
      </c>
      <c r="H29" s="2">
        <v>1403</v>
      </c>
      <c r="I29" s="2">
        <v>1403</v>
      </c>
      <c r="J29" s="2">
        <v>1403</v>
      </c>
      <c r="K29" s="2">
        <v>1403</v>
      </c>
      <c r="Y29" t="str">
        <f t="shared" ref="Y29" si="35">IF(EXACT(A28,UPPER(A28)),"Elected","Excluded")</f>
        <v>Elected</v>
      </c>
      <c r="AM29" s="238">
        <f t="shared" si="1"/>
        <v>0</v>
      </c>
      <c r="AN29" t="s">
        <v>2931</v>
      </c>
      <c r="AO29" t="s">
        <v>2580</v>
      </c>
      <c r="AP29" s="242">
        <f t="shared" ref="AP29:AP34" si="36">AQ29+AU29</f>
        <v>0</v>
      </c>
      <c r="AQ29" s="238">
        <f t="shared" si="3"/>
        <v>0</v>
      </c>
      <c r="AR29" s="243">
        <f t="shared" si="0"/>
        <v>0</v>
      </c>
      <c r="AS29">
        <f t="shared" si="4"/>
        <v>0</v>
      </c>
      <c r="AT29" s="244">
        <f t="shared" si="5"/>
        <v>0</v>
      </c>
      <c r="AU29" s="245">
        <f t="shared" si="6"/>
        <v>0</v>
      </c>
      <c r="AV29" s="243">
        <f t="shared" si="7"/>
        <v>0</v>
      </c>
      <c r="AW29">
        <f t="shared" si="8"/>
        <v>0</v>
      </c>
      <c r="AX29" s="243">
        <f t="shared" si="9"/>
        <v>0</v>
      </c>
      <c r="AZ29">
        <f t="shared" si="10"/>
        <v>0</v>
      </c>
    </row>
    <row r="30" spans="1:52" x14ac:dyDescent="0.35">
      <c r="A30" s="291" t="s">
        <v>47</v>
      </c>
      <c r="B30" s="291" t="s">
        <v>0</v>
      </c>
      <c r="C30" s="292">
        <v>0</v>
      </c>
      <c r="D30" s="1">
        <f>(D10+D12+D14+D16+D18+D20+D22+D24+D26+D28)*(-1)</f>
        <v>0</v>
      </c>
      <c r="E30" s="1">
        <f t="shared" ref="E30:K30" si="37">(E10+E12+E14+E16+E18+E20+E22+E24+E26+E28)*(-1)</f>
        <v>0</v>
      </c>
      <c r="F30" s="1">
        <f t="shared" si="37"/>
        <v>0</v>
      </c>
      <c r="G30" s="1">
        <f t="shared" si="37"/>
        <v>0</v>
      </c>
      <c r="H30" s="1">
        <f t="shared" si="37"/>
        <v>197</v>
      </c>
      <c r="I30" s="1">
        <f t="shared" si="37"/>
        <v>133</v>
      </c>
      <c r="J30" s="1">
        <f t="shared" si="37"/>
        <v>0</v>
      </c>
      <c r="K30" s="1">
        <f t="shared" si="37"/>
        <v>279</v>
      </c>
      <c r="AM30" s="238">
        <f t="shared" si="1"/>
        <v>0</v>
      </c>
      <c r="AO30" t="s">
        <v>2592</v>
      </c>
      <c r="AP30" s="242">
        <f t="shared" si="36"/>
        <v>0</v>
      </c>
      <c r="AQ30" s="238">
        <f t="shared" si="3"/>
        <v>0</v>
      </c>
      <c r="AR30" s="243">
        <f t="shared" si="0"/>
        <v>0</v>
      </c>
      <c r="AS30">
        <f t="shared" si="4"/>
        <v>0</v>
      </c>
      <c r="AT30" s="244">
        <f t="shared" si="5"/>
        <v>0</v>
      </c>
      <c r="AU30" s="245">
        <f t="shared" si="6"/>
        <v>0</v>
      </c>
      <c r="AV30" s="243">
        <f t="shared" si="7"/>
        <v>0</v>
      </c>
      <c r="AW30">
        <f t="shared" si="8"/>
        <v>0</v>
      </c>
      <c r="AX30" s="243">
        <f t="shared" si="9"/>
        <v>0</v>
      </c>
      <c r="AZ30">
        <f t="shared" si="10"/>
        <v>0</v>
      </c>
    </row>
    <row r="31" spans="1:52" x14ac:dyDescent="0.35">
      <c r="A31" s="291" t="s">
        <v>0</v>
      </c>
      <c r="B31" s="291" t="s">
        <v>0</v>
      </c>
      <c r="C31" s="293">
        <v>0</v>
      </c>
      <c r="D31" s="2">
        <v>0</v>
      </c>
      <c r="E31" s="2">
        <v>0</v>
      </c>
      <c r="F31" s="2">
        <v>0</v>
      </c>
      <c r="G31" s="2">
        <v>0</v>
      </c>
      <c r="H31" s="2">
        <v>197</v>
      </c>
      <c r="I31" s="2">
        <v>330</v>
      </c>
      <c r="J31" s="2">
        <v>330</v>
      </c>
      <c r="K31" s="2">
        <v>609</v>
      </c>
      <c r="AM31" s="238">
        <f t="shared" si="1"/>
        <v>0</v>
      </c>
      <c r="AN31" t="s">
        <v>2809</v>
      </c>
      <c r="AO31" t="s">
        <v>2597</v>
      </c>
      <c r="AP31" s="242">
        <f t="shared" si="36"/>
        <v>0</v>
      </c>
      <c r="AQ31" s="238">
        <f t="shared" si="3"/>
        <v>0</v>
      </c>
      <c r="AR31" s="243">
        <f t="shared" si="0"/>
        <v>0</v>
      </c>
      <c r="AS31">
        <f t="shared" si="4"/>
        <v>0</v>
      </c>
      <c r="AT31" s="244">
        <f t="shared" si="5"/>
        <v>0</v>
      </c>
      <c r="AU31" s="245">
        <f t="shared" si="6"/>
        <v>0</v>
      </c>
      <c r="AV31" s="243">
        <f t="shared" si="7"/>
        <v>0</v>
      </c>
      <c r="AW31">
        <f t="shared" si="8"/>
        <v>0</v>
      </c>
      <c r="AX31" s="243">
        <f t="shared" si="9"/>
        <v>0</v>
      </c>
      <c r="AZ31">
        <f t="shared" si="10"/>
        <v>0</v>
      </c>
    </row>
    <row r="32" spans="1:52" x14ac:dyDescent="0.35">
      <c r="A32" t="s">
        <v>48</v>
      </c>
      <c r="B32" t="s">
        <v>0</v>
      </c>
      <c r="C32" s="2">
        <v>9818</v>
      </c>
      <c r="D32" s="2">
        <v>9818</v>
      </c>
      <c r="E32" s="2">
        <v>9818</v>
      </c>
      <c r="F32" s="2">
        <v>9818</v>
      </c>
      <c r="G32" s="2">
        <v>9818</v>
      </c>
      <c r="H32" s="2">
        <v>9818</v>
      </c>
      <c r="I32" s="2">
        <v>9818</v>
      </c>
      <c r="J32" s="2">
        <v>9818</v>
      </c>
      <c r="K32" s="2">
        <v>9818</v>
      </c>
      <c r="AM32" s="238">
        <f t="shared" si="1"/>
        <v>0</v>
      </c>
      <c r="AN32" t="s">
        <v>2668</v>
      </c>
      <c r="AO32" t="s">
        <v>2588</v>
      </c>
      <c r="AP32" s="242">
        <f t="shared" si="36"/>
        <v>0</v>
      </c>
      <c r="AQ32" s="238">
        <f t="shared" si="3"/>
        <v>0</v>
      </c>
      <c r="AR32" s="243">
        <f t="shared" si="0"/>
        <v>0</v>
      </c>
      <c r="AS32">
        <f t="shared" si="4"/>
        <v>0</v>
      </c>
      <c r="AT32" s="244">
        <f t="shared" si="5"/>
        <v>0</v>
      </c>
      <c r="AU32" s="245">
        <f t="shared" si="6"/>
        <v>0</v>
      </c>
      <c r="AV32" s="243">
        <f t="shared" si="7"/>
        <v>0</v>
      </c>
      <c r="AW32">
        <f t="shared" si="8"/>
        <v>0</v>
      </c>
      <c r="AX32" s="243">
        <f t="shared" si="9"/>
        <v>0</v>
      </c>
      <c r="AZ32">
        <f t="shared" si="10"/>
        <v>0</v>
      </c>
    </row>
    <row r="33" spans="1:52" x14ac:dyDescent="0.35">
      <c r="AM33" s="238">
        <f t="shared" si="1"/>
        <v>0</v>
      </c>
      <c r="AN33" t="s">
        <v>2692</v>
      </c>
      <c r="AO33" t="s">
        <v>2589</v>
      </c>
      <c r="AP33" s="242">
        <f t="shared" si="36"/>
        <v>0</v>
      </c>
      <c r="AQ33" s="238">
        <f t="shared" si="3"/>
        <v>0</v>
      </c>
      <c r="AR33" s="243">
        <f t="shared" si="0"/>
        <v>0</v>
      </c>
      <c r="AS33">
        <f t="shared" si="4"/>
        <v>0</v>
      </c>
      <c r="AT33" s="244">
        <f t="shared" si="5"/>
        <v>0</v>
      </c>
      <c r="AU33" s="245">
        <f t="shared" si="6"/>
        <v>0</v>
      </c>
      <c r="AV33" s="243">
        <f t="shared" si="7"/>
        <v>0</v>
      </c>
      <c r="AW33">
        <f t="shared" si="8"/>
        <v>0</v>
      </c>
      <c r="AX33" s="243">
        <f t="shared" si="9"/>
        <v>0</v>
      </c>
      <c r="AZ33">
        <f t="shared" si="10"/>
        <v>0</v>
      </c>
    </row>
    <row r="34" spans="1:52" x14ac:dyDescent="0.35">
      <c r="AM34" s="238">
        <f t="shared" si="1"/>
        <v>11115</v>
      </c>
      <c r="AN34" t="s">
        <v>2672</v>
      </c>
      <c r="AO34" t="s">
        <v>2530</v>
      </c>
      <c r="AP34" s="242">
        <f t="shared" si="36"/>
        <v>11</v>
      </c>
      <c r="AQ34" s="238">
        <f t="shared" si="3"/>
        <v>2</v>
      </c>
      <c r="AR34" s="243">
        <f t="shared" si="0"/>
        <v>0.18181818181818182</v>
      </c>
      <c r="AS34">
        <f t="shared" si="4"/>
        <v>2</v>
      </c>
      <c r="AT34" s="244">
        <f t="shared" si="5"/>
        <v>0.18181818181818182</v>
      </c>
      <c r="AU34" s="245">
        <f t="shared" si="6"/>
        <v>9</v>
      </c>
      <c r="AV34" s="243">
        <f t="shared" si="7"/>
        <v>0.81818181818181823</v>
      </c>
      <c r="AW34">
        <f t="shared" si="8"/>
        <v>5</v>
      </c>
      <c r="AX34" s="243">
        <f t="shared" si="9"/>
        <v>0.45454545454545453</v>
      </c>
      <c r="AZ34">
        <f t="shared" si="10"/>
        <v>7</v>
      </c>
    </row>
    <row r="35" spans="1:52" x14ac:dyDescent="0.35">
      <c r="AM35" s="238">
        <f>SUM(AM8:AM34)</f>
        <v>31641</v>
      </c>
      <c r="AN35" s="238"/>
      <c r="AP35" s="242">
        <f>SUM(AP8:AP34)</f>
        <v>37</v>
      </c>
      <c r="AQ35" s="238">
        <f>SUM(AQ8:AQ34)</f>
        <v>6</v>
      </c>
      <c r="AS35">
        <f>SUM(AS8:AS34)</f>
        <v>3</v>
      </c>
      <c r="AU35" s="245">
        <f>SUM(AU8:AU34)</f>
        <v>31</v>
      </c>
      <c r="AW35">
        <f>SUM(AW8:AW34)</f>
        <v>15</v>
      </c>
      <c r="AZ35">
        <f t="shared" si="10"/>
        <v>18</v>
      </c>
    </row>
    <row r="36" spans="1:52" ht="15" thickBot="1" x14ac:dyDescent="0.4">
      <c r="A36" t="s">
        <v>0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</row>
    <row r="37" spans="1:52" x14ac:dyDescent="0.35">
      <c r="A37" t="s">
        <v>0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AO37" s="246" t="s">
        <v>2673</v>
      </c>
      <c r="AP37" s="247"/>
      <c r="AQ37" s="248">
        <f>AQ35+AU35</f>
        <v>37</v>
      </c>
      <c r="AR37" s="247" t="s">
        <v>2674</v>
      </c>
      <c r="AS37" s="249"/>
      <c r="AT37" s="249"/>
      <c r="AU37" s="246" t="s">
        <v>2675</v>
      </c>
      <c r="AV37" s="247" t="s">
        <v>2676</v>
      </c>
      <c r="AW37" s="250">
        <f>AW35</f>
        <v>15</v>
      </c>
    </row>
    <row r="38" spans="1:52" ht="15" thickBot="1" x14ac:dyDescent="0.4">
      <c r="A38" t="s">
        <v>0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AO38" s="251" t="s">
        <v>2677</v>
      </c>
      <c r="AP38" s="252" t="e">
        <f>LEFT(MID(#REF!,FIND("(",#REF!)+1,LEN(#REF!)),FIND(")",MID(#REF!,FIND("(",#REF!)+1,LEN(#REF!)))-1)</f>
        <v>#REF!</v>
      </c>
      <c r="AQ38" s="252">
        <f>BW8</f>
        <v>0</v>
      </c>
      <c r="AR38" s="252" t="s">
        <v>2678</v>
      </c>
      <c r="AS38" s="253"/>
      <c r="AT38" s="253"/>
      <c r="AU38" s="254"/>
      <c r="AV38" s="241" t="s">
        <v>2679</v>
      </c>
      <c r="AW38" s="255">
        <f>AS35</f>
        <v>3</v>
      </c>
    </row>
    <row r="39" spans="1:52" ht="15" thickBot="1" x14ac:dyDescent="0.4">
      <c r="A39" t="s">
        <v>0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AU39" s="251"/>
      <c r="AV39" s="252" t="s">
        <v>2680</v>
      </c>
      <c r="AW39" s="256">
        <f>SUM(AW37:AW38)</f>
        <v>18</v>
      </c>
    </row>
    <row r="40" spans="1:52" x14ac:dyDescent="0.35">
      <c r="A40" t="s">
        <v>0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</row>
    <row r="41" spans="1:52" x14ac:dyDescent="0.35">
      <c r="A41" t="s">
        <v>0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</row>
    <row r="42" spans="1:52" x14ac:dyDescent="0.35">
      <c r="A42" t="s">
        <v>0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</row>
    <row r="43" spans="1:52" x14ac:dyDescent="0.35">
      <c r="A43" s="291" t="s">
        <v>243</v>
      </c>
      <c r="B43" s="291" t="s">
        <v>2</v>
      </c>
      <c r="C43" s="291" t="s">
        <v>3</v>
      </c>
      <c r="D43" t="s">
        <v>4</v>
      </c>
      <c r="E43" t="s">
        <v>5</v>
      </c>
      <c r="F43" t="s">
        <v>6</v>
      </c>
      <c r="G43" t="s">
        <v>7</v>
      </c>
      <c r="H43" t="s">
        <v>8</v>
      </c>
      <c r="I43" t="s">
        <v>9</v>
      </c>
      <c r="J43" t="s">
        <v>10</v>
      </c>
      <c r="K43" t="s">
        <v>11</v>
      </c>
      <c r="L43" t="s">
        <v>12</v>
      </c>
    </row>
    <row r="44" spans="1:52" x14ac:dyDescent="0.35">
      <c r="A44" s="291" t="s">
        <v>0</v>
      </c>
      <c r="B44" s="291" t="s">
        <v>0</v>
      </c>
      <c r="C44" s="291" t="s">
        <v>17</v>
      </c>
      <c r="D44" t="s">
        <v>1902</v>
      </c>
      <c r="E44" t="s">
        <v>1903</v>
      </c>
      <c r="F44" t="s">
        <v>1904</v>
      </c>
      <c r="G44" t="s">
        <v>1905</v>
      </c>
      <c r="H44" t="s">
        <v>1906</v>
      </c>
      <c r="I44" t="s">
        <v>1907</v>
      </c>
      <c r="J44" t="s">
        <v>1908</v>
      </c>
      <c r="K44" t="s">
        <v>1909</v>
      </c>
      <c r="L44" t="s">
        <v>1910</v>
      </c>
      <c r="AB44" t="s">
        <v>2526</v>
      </c>
      <c r="AC44" t="s">
        <v>2525</v>
      </c>
      <c r="AD44" t="s">
        <v>2524</v>
      </c>
      <c r="AE44" t="s">
        <v>2523</v>
      </c>
      <c r="AF44" t="s">
        <v>759</v>
      </c>
      <c r="AG44" t="s">
        <v>2522</v>
      </c>
      <c r="AH44" t="s">
        <v>2521</v>
      </c>
      <c r="AI44" t="s">
        <v>2520</v>
      </c>
      <c r="AJ44" t="s">
        <v>2519</v>
      </c>
      <c r="AK44" t="s">
        <v>2518</v>
      </c>
    </row>
    <row r="45" spans="1:52" x14ac:dyDescent="0.35">
      <c r="A45" s="291" t="s">
        <v>3367</v>
      </c>
      <c r="B45" s="291" t="s">
        <v>33</v>
      </c>
      <c r="C45" s="293">
        <v>95</v>
      </c>
      <c r="D45" s="1">
        <v>-95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X45" t="str">
        <f>LEFT(MID(A45,FIND("(",A45)+1,LEN(A45)),FIND(")",MID(A45,FIND("(",A45)+1,LEN(A45)))-1)</f>
        <v>NON-P</v>
      </c>
      <c r="Z45" t="str">
        <f>Y46</f>
        <v>Excluded</v>
      </c>
      <c r="AB45">
        <v>6</v>
      </c>
      <c r="AC45" s="238">
        <v>19159</v>
      </c>
      <c r="AD45" s="238">
        <f>AH45+AF45</f>
        <v>11524</v>
      </c>
      <c r="AE45" s="227">
        <f>SUM(AD45/AC45*100)</f>
        <v>60.149277102145206</v>
      </c>
      <c r="AF45">
        <v>135</v>
      </c>
      <c r="AG45" s="227">
        <f>SUM(AF45/AC45*100)</f>
        <v>0.7046296779581398</v>
      </c>
      <c r="AH45" s="238">
        <v>11389</v>
      </c>
      <c r="AI45">
        <v>16</v>
      </c>
      <c r="AJ45">
        <v>4</v>
      </c>
      <c r="AK45" s="227">
        <f>SUM(AJ45/AI45*100)</f>
        <v>25</v>
      </c>
    </row>
    <row r="46" spans="1:52" x14ac:dyDescent="0.35">
      <c r="A46" s="291" t="s">
        <v>0</v>
      </c>
      <c r="B46" s="291" t="s">
        <v>0</v>
      </c>
      <c r="C46" s="293">
        <v>95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Y46" t="str">
        <f>IF(EXACT(A45,UPPER(A45)),"Elected","Excluded")</f>
        <v>Excluded</v>
      </c>
    </row>
    <row r="47" spans="1:52" x14ac:dyDescent="0.35">
      <c r="A47" s="291" t="s">
        <v>3361</v>
      </c>
      <c r="B47" s="291" t="s">
        <v>33</v>
      </c>
      <c r="C47" s="293">
        <v>140</v>
      </c>
      <c r="D47" s="1">
        <v>-140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X47" t="str">
        <f t="shared" ref="X47" si="38">LEFT(MID(A47,FIND("(",A47)+1,LEN(A47)),FIND(")",MID(A47,FIND("(",A47)+1,LEN(A47)))-1)</f>
        <v>ANT</v>
      </c>
      <c r="Z47" t="str">
        <f>Y48</f>
        <v>Excluded</v>
      </c>
      <c r="AC47" t="s">
        <v>3692</v>
      </c>
      <c r="AD47" t="s">
        <v>3693</v>
      </c>
    </row>
    <row r="48" spans="1:52" x14ac:dyDescent="0.35">
      <c r="A48" s="291" t="s">
        <v>0</v>
      </c>
      <c r="B48" s="291" t="s">
        <v>0</v>
      </c>
      <c r="C48" s="293">
        <v>140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Y48" t="str">
        <f t="shared" ref="Y48" si="39">IF(EXACT(A47,UPPER(A47)),"Elected","Excluded")</f>
        <v>Excluded</v>
      </c>
      <c r="AC48">
        <v>3</v>
      </c>
      <c r="AD48">
        <v>3</v>
      </c>
    </row>
    <row r="49" spans="1:26" x14ac:dyDescent="0.35">
      <c r="A49" s="291" t="s">
        <v>1911</v>
      </c>
      <c r="B49" s="291" t="s">
        <v>31</v>
      </c>
      <c r="C49" s="293">
        <v>589</v>
      </c>
      <c r="D49" s="1">
        <v>15</v>
      </c>
      <c r="E49" s="1">
        <v>44</v>
      </c>
      <c r="F49" s="1">
        <v>5</v>
      </c>
      <c r="G49" s="1">
        <v>38</v>
      </c>
      <c r="H49" s="1">
        <v>54</v>
      </c>
      <c r="I49" s="1">
        <v>-745</v>
      </c>
      <c r="J49" s="1">
        <v>0</v>
      </c>
      <c r="K49" s="1">
        <v>0</v>
      </c>
      <c r="L49" s="1">
        <v>0</v>
      </c>
      <c r="X49" t="str">
        <f t="shared" ref="X49" si="40">LEFT(MID(A49,FIND("(",A49)+1,LEN(A49)),FIND(")",MID(A49,FIND("(",A49)+1,LEN(A49)))-1)</f>
        <v>SF</v>
      </c>
      <c r="Z49" t="str">
        <f t="shared" ref="Z49" si="41">Y50</f>
        <v>Excluded</v>
      </c>
    </row>
    <row r="50" spans="1:26" x14ac:dyDescent="0.35">
      <c r="A50" s="291" t="s">
        <v>0</v>
      </c>
      <c r="B50" s="291" t="s">
        <v>0</v>
      </c>
      <c r="C50" s="293">
        <v>589</v>
      </c>
      <c r="D50" s="2">
        <v>604</v>
      </c>
      <c r="E50" s="2">
        <v>648</v>
      </c>
      <c r="F50" s="2">
        <v>653</v>
      </c>
      <c r="G50" s="2">
        <v>691</v>
      </c>
      <c r="H50" s="2">
        <v>745</v>
      </c>
      <c r="I50" s="2">
        <v>0</v>
      </c>
      <c r="J50" s="2">
        <v>0</v>
      </c>
      <c r="K50" s="2">
        <v>0</v>
      </c>
      <c r="L50" s="2">
        <v>0</v>
      </c>
      <c r="Y50" t="str">
        <f t="shared" ref="Y50" si="42">IF(EXACT(A49,UPPER(A49)),"Elected","Excluded")</f>
        <v>Excluded</v>
      </c>
    </row>
    <row r="51" spans="1:26" x14ac:dyDescent="0.35">
      <c r="A51" s="291" t="s">
        <v>3368</v>
      </c>
      <c r="B51" s="291" t="s">
        <v>31</v>
      </c>
      <c r="C51" s="293">
        <v>1565</v>
      </c>
      <c r="D51" s="1">
        <v>47</v>
      </c>
      <c r="E51" s="1">
        <v>51</v>
      </c>
      <c r="F51" s="1">
        <v>-35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X51" t="str">
        <f t="shared" ref="X51" si="43">LEFT(MID(A51,FIND("(",A51)+1,LEN(A51)),FIND(")",MID(A51,FIND("(",A51)+1,LEN(A51)))-1)</f>
        <v>NON-P</v>
      </c>
      <c r="Z51" t="str">
        <f t="shared" ref="Z51" si="44">Y52</f>
        <v>Elected</v>
      </c>
    </row>
    <row r="52" spans="1:26" x14ac:dyDescent="0.35">
      <c r="A52" s="291" t="s">
        <v>0</v>
      </c>
      <c r="B52" s="291" t="s">
        <v>0</v>
      </c>
      <c r="C52" s="293">
        <v>1565</v>
      </c>
      <c r="D52" s="2">
        <v>1612</v>
      </c>
      <c r="E52" s="2">
        <v>1663</v>
      </c>
      <c r="F52" s="2">
        <v>1628</v>
      </c>
      <c r="G52" s="2">
        <v>1628</v>
      </c>
      <c r="H52" s="2">
        <v>1628</v>
      </c>
      <c r="I52" s="2">
        <v>1628</v>
      </c>
      <c r="J52" s="2">
        <v>1628</v>
      </c>
      <c r="K52" s="2">
        <v>1628</v>
      </c>
      <c r="L52" s="2">
        <v>1628</v>
      </c>
      <c r="Y52" t="str">
        <f t="shared" ref="Y52" si="45">IF(EXACT(A51,UPPER(A51)),"Elected","Excluded")</f>
        <v>Elected</v>
      </c>
    </row>
    <row r="53" spans="1:26" x14ac:dyDescent="0.35">
      <c r="A53" s="291" t="s">
        <v>1912</v>
      </c>
      <c r="B53" s="291" t="s">
        <v>33</v>
      </c>
      <c r="C53" s="293">
        <v>746</v>
      </c>
      <c r="D53" s="1">
        <v>16</v>
      </c>
      <c r="E53" s="1">
        <v>7</v>
      </c>
      <c r="F53" s="1">
        <v>5</v>
      </c>
      <c r="G53" s="1">
        <v>43</v>
      </c>
      <c r="H53" s="1">
        <v>26</v>
      </c>
      <c r="I53" s="1">
        <v>89</v>
      </c>
      <c r="J53" s="1">
        <v>60</v>
      </c>
      <c r="K53" s="1">
        <v>1</v>
      </c>
      <c r="L53" s="1">
        <v>384</v>
      </c>
      <c r="X53" t="str">
        <f t="shared" ref="X53" si="46">LEFT(MID(A53,FIND("(",A53)+1,LEN(A53)),FIND(")",MID(A53,FIND("(",A53)+1,LEN(A53)))-1)</f>
        <v>FG</v>
      </c>
      <c r="Z53" t="str">
        <f>Y54</f>
        <v>Elected</v>
      </c>
    </row>
    <row r="54" spans="1:26" x14ac:dyDescent="0.35">
      <c r="A54" s="291" t="s">
        <v>0</v>
      </c>
      <c r="B54" s="291" t="s">
        <v>0</v>
      </c>
      <c r="C54" s="293">
        <v>746</v>
      </c>
      <c r="D54" s="2">
        <v>762</v>
      </c>
      <c r="E54" s="2">
        <v>769</v>
      </c>
      <c r="F54" s="2">
        <v>774</v>
      </c>
      <c r="G54" s="2">
        <v>817</v>
      </c>
      <c r="H54" s="2">
        <v>843</v>
      </c>
      <c r="I54" s="2">
        <v>932</v>
      </c>
      <c r="J54" s="2">
        <v>992</v>
      </c>
      <c r="K54" s="2">
        <v>993</v>
      </c>
      <c r="L54" s="2">
        <v>1377</v>
      </c>
      <c r="Y54" t="str">
        <f t="shared" ref="Y54" si="47">IF(EXACT(A53,UPPER(A53)),"Elected","Excluded")</f>
        <v>Elected</v>
      </c>
    </row>
    <row r="55" spans="1:26" x14ac:dyDescent="0.35">
      <c r="A55" s="291" t="s">
        <v>3369</v>
      </c>
      <c r="B55" s="291" t="s">
        <v>33</v>
      </c>
      <c r="C55" s="293">
        <v>1065</v>
      </c>
      <c r="D55" s="1">
        <v>23</v>
      </c>
      <c r="E55" s="1">
        <v>68</v>
      </c>
      <c r="F55" s="1">
        <v>8</v>
      </c>
      <c r="G55" s="1">
        <v>17</v>
      </c>
      <c r="H55" s="1">
        <v>21</v>
      </c>
      <c r="I55" s="1">
        <v>33</v>
      </c>
      <c r="J55" s="1">
        <v>19</v>
      </c>
      <c r="K55" s="1">
        <v>2</v>
      </c>
      <c r="L55" s="1">
        <v>82</v>
      </c>
      <c r="X55" t="str">
        <f t="shared" ref="X55" si="48">LEFT(MID(A55,FIND("(",A55)+1,LEN(A55)),FIND(")",MID(A55,FIND("(",A55)+1,LEN(A55)))-1)</f>
        <v>NON-P</v>
      </c>
      <c r="Z55" t="str">
        <f t="shared" ref="Z55" si="49">Y56</f>
        <v>Elected</v>
      </c>
    </row>
    <row r="56" spans="1:26" x14ac:dyDescent="0.35">
      <c r="A56" s="291" t="s">
        <v>0</v>
      </c>
      <c r="B56" s="291" t="s">
        <v>0</v>
      </c>
      <c r="C56" s="293">
        <v>1065</v>
      </c>
      <c r="D56" s="2">
        <v>1088</v>
      </c>
      <c r="E56" s="2">
        <v>1156</v>
      </c>
      <c r="F56" s="2">
        <v>1164</v>
      </c>
      <c r="G56" s="2">
        <v>1181</v>
      </c>
      <c r="H56" s="2">
        <v>1202</v>
      </c>
      <c r="I56" s="2">
        <v>1235</v>
      </c>
      <c r="J56" s="2">
        <v>1254</v>
      </c>
      <c r="K56" s="2">
        <v>1256</v>
      </c>
      <c r="L56" s="2">
        <v>1338</v>
      </c>
      <c r="Y56" t="str">
        <f t="shared" ref="Y56" si="50">IF(EXACT(A55,UPPER(A55)),"Elected","Excluded")</f>
        <v>Elected</v>
      </c>
    </row>
    <row r="57" spans="1:26" x14ac:dyDescent="0.35">
      <c r="A57" s="291" t="s">
        <v>1913</v>
      </c>
      <c r="B57" s="291" t="s">
        <v>31</v>
      </c>
      <c r="C57" s="293">
        <v>1416</v>
      </c>
      <c r="D57" s="1">
        <v>30</v>
      </c>
      <c r="E57" s="1">
        <v>163</v>
      </c>
      <c r="F57" s="1">
        <v>5</v>
      </c>
      <c r="G57" s="1">
        <v>24</v>
      </c>
      <c r="H57" s="1">
        <v>0</v>
      </c>
      <c r="I57" s="1">
        <v>0</v>
      </c>
      <c r="J57" s="1">
        <v>0</v>
      </c>
      <c r="K57" s="1">
        <v>-10</v>
      </c>
      <c r="L57" s="1">
        <v>0</v>
      </c>
      <c r="X57" t="str">
        <f t="shared" ref="X57" si="51">LEFT(MID(A57,FIND("(",A57)+1,LEN(A57)),FIND(")",MID(A57,FIND("(",A57)+1,LEN(A57)))-1)</f>
        <v>SF</v>
      </c>
      <c r="Z57" t="str">
        <f t="shared" ref="Z57" si="52">Y58</f>
        <v>Elected</v>
      </c>
    </row>
    <row r="58" spans="1:26" x14ac:dyDescent="0.35">
      <c r="A58" s="291" t="s">
        <v>0</v>
      </c>
      <c r="B58" s="291" t="s">
        <v>0</v>
      </c>
      <c r="C58" s="293">
        <v>1416</v>
      </c>
      <c r="D58" s="2">
        <v>1446</v>
      </c>
      <c r="E58" s="2">
        <v>1609</v>
      </c>
      <c r="F58" s="2">
        <v>1614</v>
      </c>
      <c r="G58" s="2">
        <v>1638</v>
      </c>
      <c r="H58" s="2">
        <v>1638</v>
      </c>
      <c r="I58" s="2">
        <v>1638</v>
      </c>
      <c r="J58" s="2">
        <v>1638</v>
      </c>
      <c r="K58" s="2">
        <v>1628</v>
      </c>
      <c r="L58" s="2">
        <v>1628</v>
      </c>
      <c r="Y58" t="str">
        <f t="shared" ref="Y58" si="53">IF(EXACT(A57,UPPER(A57)),"Elected","Excluded")</f>
        <v>Elected</v>
      </c>
    </row>
    <row r="59" spans="1:26" x14ac:dyDescent="0.35">
      <c r="A59" s="291" t="s">
        <v>1914</v>
      </c>
      <c r="B59" s="291" t="s">
        <v>31</v>
      </c>
      <c r="C59" s="293">
        <v>875</v>
      </c>
      <c r="D59" s="1">
        <v>13</v>
      </c>
      <c r="E59" s="1">
        <v>8</v>
      </c>
      <c r="F59" s="1">
        <v>0</v>
      </c>
      <c r="G59" s="1">
        <v>24</v>
      </c>
      <c r="H59" s="1">
        <v>34</v>
      </c>
      <c r="I59" s="1">
        <v>21</v>
      </c>
      <c r="J59" s="1">
        <v>14</v>
      </c>
      <c r="K59" s="1">
        <v>1</v>
      </c>
      <c r="L59" s="1">
        <v>-990</v>
      </c>
      <c r="X59" t="str">
        <f t="shared" ref="X59" si="54">LEFT(MID(A59,FIND("(",A59)+1,LEN(A59)),FIND(")",MID(A59,FIND("(",A59)+1,LEN(A59)))-1)</f>
        <v>FG</v>
      </c>
      <c r="Z59" t="str">
        <f t="shared" ref="Z59" si="55">Y60</f>
        <v>Excluded</v>
      </c>
    </row>
    <row r="60" spans="1:26" x14ac:dyDescent="0.35">
      <c r="A60" s="291" t="s">
        <v>0</v>
      </c>
      <c r="B60" s="291" t="s">
        <v>0</v>
      </c>
      <c r="C60" s="293">
        <v>875</v>
      </c>
      <c r="D60" s="2">
        <v>888</v>
      </c>
      <c r="E60" s="2">
        <v>896</v>
      </c>
      <c r="F60" s="2">
        <v>896</v>
      </c>
      <c r="G60" s="2">
        <v>920</v>
      </c>
      <c r="H60" s="2">
        <v>954</v>
      </c>
      <c r="I60" s="2">
        <v>975</v>
      </c>
      <c r="J60" s="2">
        <v>989</v>
      </c>
      <c r="K60" s="2">
        <v>990</v>
      </c>
      <c r="L60" s="2">
        <v>0</v>
      </c>
      <c r="Y60" t="str">
        <f t="shared" ref="Y60" si="56">IF(EXACT(A59,UPPER(A59)),"Elected","Excluded")</f>
        <v>Excluded</v>
      </c>
    </row>
    <row r="61" spans="1:26" x14ac:dyDescent="0.35">
      <c r="A61" s="291" t="s">
        <v>3374</v>
      </c>
      <c r="B61" s="291" t="s">
        <v>33</v>
      </c>
      <c r="C61" s="293">
        <v>830</v>
      </c>
      <c r="D61" s="1">
        <v>90</v>
      </c>
      <c r="E61" s="1">
        <v>4</v>
      </c>
      <c r="F61" s="1">
        <v>1</v>
      </c>
      <c r="G61" s="1">
        <v>23</v>
      </c>
      <c r="H61" s="1">
        <v>21</v>
      </c>
      <c r="I61" s="1">
        <v>50</v>
      </c>
      <c r="J61" s="1">
        <v>32</v>
      </c>
      <c r="K61" s="1">
        <v>2</v>
      </c>
      <c r="L61" s="1">
        <v>143</v>
      </c>
      <c r="X61" t="str">
        <f t="shared" ref="X61" si="57">LEFT(MID(A61,FIND("(",A61)+1,LEN(A61)),FIND(")",MID(A61,FIND("(",A61)+1,LEN(A61)))-1)</f>
        <v>INDI</v>
      </c>
      <c r="Z61" t="str">
        <f t="shared" ref="Z61" si="58">Y62</f>
        <v>Excluded</v>
      </c>
    </row>
    <row r="62" spans="1:26" x14ac:dyDescent="0.35">
      <c r="A62" s="291" t="s">
        <v>0</v>
      </c>
      <c r="B62" s="291" t="s">
        <v>0</v>
      </c>
      <c r="C62" s="293">
        <v>830</v>
      </c>
      <c r="D62" s="2">
        <v>920</v>
      </c>
      <c r="E62" s="2">
        <v>924</v>
      </c>
      <c r="F62" s="2">
        <v>925</v>
      </c>
      <c r="G62" s="2">
        <v>948</v>
      </c>
      <c r="H62" s="2">
        <v>969</v>
      </c>
      <c r="I62" s="2">
        <v>1019</v>
      </c>
      <c r="J62" s="2">
        <v>1051</v>
      </c>
      <c r="K62" s="2">
        <v>1053</v>
      </c>
      <c r="L62" s="2">
        <v>1196</v>
      </c>
      <c r="Y62" t="str">
        <f t="shared" ref="Y62" si="59">IF(EXACT(A61,UPPER(A61)),"Elected","Excluded")</f>
        <v>Excluded</v>
      </c>
    </row>
    <row r="63" spans="1:26" x14ac:dyDescent="0.35">
      <c r="A63" s="291" t="s">
        <v>3370</v>
      </c>
      <c r="B63" s="291" t="s">
        <v>33</v>
      </c>
      <c r="C63" s="293">
        <v>1355</v>
      </c>
      <c r="D63" s="1">
        <v>31</v>
      </c>
      <c r="E63" s="1">
        <v>5</v>
      </c>
      <c r="F63" s="1">
        <v>1</v>
      </c>
      <c r="G63" s="1">
        <v>91</v>
      </c>
      <c r="H63" s="1">
        <v>64</v>
      </c>
      <c r="I63" s="1">
        <v>290</v>
      </c>
      <c r="J63" s="1">
        <v>-209</v>
      </c>
      <c r="K63" s="1">
        <v>0</v>
      </c>
      <c r="L63" s="1">
        <v>0</v>
      </c>
      <c r="X63" t="str">
        <f t="shared" ref="X63" si="60">LEFT(MID(A63,FIND("(",A63)+1,LEN(A63)),FIND(")",MID(A63,FIND("(",A63)+1,LEN(A63)))-1)</f>
        <v>NON-P</v>
      </c>
      <c r="Z63" t="str">
        <f t="shared" ref="Z63" si="61">Y64</f>
        <v>Elected</v>
      </c>
    </row>
    <row r="64" spans="1:26" x14ac:dyDescent="0.35">
      <c r="A64" s="291" t="s">
        <v>0</v>
      </c>
      <c r="B64" s="291" t="s">
        <v>0</v>
      </c>
      <c r="C64" s="293">
        <v>1355</v>
      </c>
      <c r="D64" s="2">
        <v>1386</v>
      </c>
      <c r="E64" s="2">
        <v>1391</v>
      </c>
      <c r="F64" s="2">
        <v>1392</v>
      </c>
      <c r="G64" s="2">
        <v>1483</v>
      </c>
      <c r="H64" s="2">
        <v>1547</v>
      </c>
      <c r="I64" s="2">
        <v>1837</v>
      </c>
      <c r="J64" s="2">
        <v>1628</v>
      </c>
      <c r="K64" s="2">
        <v>1628</v>
      </c>
      <c r="L64" s="2">
        <v>1628</v>
      </c>
      <c r="Y64" t="str">
        <f t="shared" ref="Y64" si="62">IF(EXACT(A63,UPPER(A63)),"Elected","Excluded")</f>
        <v>Elected</v>
      </c>
    </row>
    <row r="65" spans="1:26" x14ac:dyDescent="0.35">
      <c r="A65" s="291" t="s">
        <v>3371</v>
      </c>
      <c r="B65" s="291" t="s">
        <v>33</v>
      </c>
      <c r="C65" s="293">
        <v>411</v>
      </c>
      <c r="D65" s="1">
        <v>49</v>
      </c>
      <c r="E65" s="1">
        <v>11</v>
      </c>
      <c r="F65" s="1">
        <v>4</v>
      </c>
      <c r="G65" s="1">
        <v>5</v>
      </c>
      <c r="H65" s="1">
        <v>-480</v>
      </c>
      <c r="I65" s="1">
        <v>0</v>
      </c>
      <c r="J65" s="1">
        <v>0</v>
      </c>
      <c r="K65" s="1">
        <v>0</v>
      </c>
      <c r="L65" s="1">
        <v>0</v>
      </c>
      <c r="X65" t="str">
        <f t="shared" ref="X65" si="63">LEFT(MID(A65,FIND("(",A65)+1,LEN(A65)),FIND(")",MID(A65,FIND("(",A65)+1,LEN(A65)))-1)</f>
        <v>NON-P</v>
      </c>
      <c r="Z65" t="str">
        <f t="shared" ref="Z65" si="64">Y66</f>
        <v>Excluded</v>
      </c>
    </row>
    <row r="66" spans="1:26" x14ac:dyDescent="0.35">
      <c r="A66" s="291" t="s">
        <v>0</v>
      </c>
      <c r="B66" s="291" t="s">
        <v>0</v>
      </c>
      <c r="C66" s="293">
        <v>411</v>
      </c>
      <c r="D66" s="2">
        <v>460</v>
      </c>
      <c r="E66" s="2">
        <v>471</v>
      </c>
      <c r="F66" s="2">
        <v>475</v>
      </c>
      <c r="G66" s="2">
        <v>480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Y66" t="str">
        <f t="shared" ref="Y66" si="65">IF(EXACT(A65,UPPER(A65)),"Elected","Excluded")</f>
        <v>Excluded</v>
      </c>
    </row>
    <row r="67" spans="1:26" x14ac:dyDescent="0.35">
      <c r="A67" s="291" t="s">
        <v>1915</v>
      </c>
      <c r="B67" s="291" t="s">
        <v>33</v>
      </c>
      <c r="C67" s="293">
        <v>1278</v>
      </c>
      <c r="D67" s="1">
        <v>13</v>
      </c>
      <c r="E67" s="1">
        <v>45</v>
      </c>
      <c r="F67" s="1">
        <v>6</v>
      </c>
      <c r="G67" s="1">
        <v>148</v>
      </c>
      <c r="H67" s="1">
        <v>14</v>
      </c>
      <c r="I67" s="1">
        <v>53</v>
      </c>
      <c r="J67" s="1">
        <v>20</v>
      </c>
      <c r="K67" s="1">
        <v>4</v>
      </c>
      <c r="L67" s="1">
        <v>177</v>
      </c>
      <c r="X67" t="str">
        <f t="shared" ref="X67" si="66">LEFT(MID(A67,FIND("(",A67)+1,LEN(A67)),FIND(")",MID(A67,FIND("(",A67)+1,LEN(A67)))-1)</f>
        <v>FF</v>
      </c>
      <c r="Z67" t="str">
        <f t="shared" ref="Z67" si="67">Y68</f>
        <v>Elected</v>
      </c>
    </row>
    <row r="68" spans="1:26" x14ac:dyDescent="0.35">
      <c r="A68" s="291" t="s">
        <v>0</v>
      </c>
      <c r="B68" s="291" t="s">
        <v>0</v>
      </c>
      <c r="C68" s="293">
        <v>1278</v>
      </c>
      <c r="D68" s="2">
        <v>1291</v>
      </c>
      <c r="E68" s="2">
        <v>1336</v>
      </c>
      <c r="F68" s="2">
        <v>1342</v>
      </c>
      <c r="G68" s="2">
        <v>1490</v>
      </c>
      <c r="H68" s="2">
        <v>1504</v>
      </c>
      <c r="I68" s="2">
        <v>1557</v>
      </c>
      <c r="J68" s="2">
        <v>1577</v>
      </c>
      <c r="K68" s="2">
        <v>1581</v>
      </c>
      <c r="L68" s="2">
        <v>1758</v>
      </c>
      <c r="Y68" t="str">
        <f t="shared" ref="Y68" si="68">IF(EXACT(A67,UPPER(A67)),"Elected","Excluded")</f>
        <v>Elected</v>
      </c>
    </row>
    <row r="69" spans="1:26" x14ac:dyDescent="0.35">
      <c r="A69" s="291" t="s">
        <v>3372</v>
      </c>
      <c r="B69" s="291" t="s">
        <v>33</v>
      </c>
      <c r="C69" s="293">
        <v>46</v>
      </c>
      <c r="D69" s="1">
        <v>-46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X69" t="str">
        <f t="shared" ref="X69" si="69">LEFT(MID(A69,FIND("(",A69)+1,LEN(A69)),FIND(")",MID(A69,FIND("(",A69)+1,LEN(A69)))-1)</f>
        <v>NON-P</v>
      </c>
      <c r="Z69" t="str">
        <f t="shared" ref="Z69" si="70">Y70</f>
        <v>Excluded</v>
      </c>
    </row>
    <row r="70" spans="1:26" x14ac:dyDescent="0.35">
      <c r="A70" s="291" t="s">
        <v>0</v>
      </c>
      <c r="B70" s="291" t="s">
        <v>0</v>
      </c>
      <c r="C70" s="293">
        <v>46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Y70" t="str">
        <f t="shared" ref="Y70" si="71">IF(EXACT(A69,UPPER(A69)),"Elected","Excluded")</f>
        <v>Excluded</v>
      </c>
    </row>
    <row r="71" spans="1:26" x14ac:dyDescent="0.35">
      <c r="A71" s="291" t="s">
        <v>1916</v>
      </c>
      <c r="B71" s="291" t="s">
        <v>33</v>
      </c>
      <c r="C71" s="293">
        <v>429</v>
      </c>
      <c r="D71" s="1">
        <v>6</v>
      </c>
      <c r="E71" s="1">
        <v>5</v>
      </c>
      <c r="F71" s="1">
        <v>0</v>
      </c>
      <c r="G71" s="1">
        <v>-440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X71" t="str">
        <f t="shared" ref="X71" si="72">LEFT(MID(A71,FIND("(",A71)+1,LEN(A71)),FIND(")",MID(A71,FIND("(",A71)+1,LEN(A71)))-1)</f>
        <v>FF</v>
      </c>
      <c r="Z71" t="str">
        <f t="shared" ref="Z71" si="73">Y72</f>
        <v>Excluded</v>
      </c>
    </row>
    <row r="72" spans="1:26" x14ac:dyDescent="0.35">
      <c r="A72" s="291" t="s">
        <v>0</v>
      </c>
      <c r="B72" s="291" t="s">
        <v>0</v>
      </c>
      <c r="C72" s="293">
        <v>429</v>
      </c>
      <c r="D72" s="2">
        <v>435</v>
      </c>
      <c r="E72" s="2">
        <v>440</v>
      </c>
      <c r="F72" s="2">
        <v>440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Y72" t="str">
        <f t="shared" ref="Y72" si="74">IF(EXACT(A71,UPPER(A71)),"Elected","Excluded")</f>
        <v>Excluded</v>
      </c>
    </row>
    <row r="73" spans="1:26" x14ac:dyDescent="0.35">
      <c r="A73" s="291" t="s">
        <v>684</v>
      </c>
      <c r="B73" s="291" t="s">
        <v>33</v>
      </c>
      <c r="C73" s="293">
        <v>123</v>
      </c>
      <c r="D73" s="1">
        <v>-123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X73" t="str">
        <f t="shared" ref="X73" si="75">LEFT(MID(A73,FIND("(",A73)+1,LEN(A73)),FIND(")",MID(A73,FIND("(",A73)+1,LEN(A73)))-1)</f>
        <v>TIP</v>
      </c>
      <c r="Z73" t="str">
        <f t="shared" ref="Z73" si="76">Y74</f>
        <v>Excluded</v>
      </c>
    </row>
    <row r="74" spans="1:26" x14ac:dyDescent="0.35">
      <c r="A74" s="291" t="s">
        <v>0</v>
      </c>
      <c r="B74" s="291" t="s">
        <v>0</v>
      </c>
      <c r="C74" s="293">
        <v>123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Y74" t="str">
        <f t="shared" ref="Y74" si="77">IF(EXACT(A73,UPPER(A73)),"Elected","Excluded")</f>
        <v>Excluded</v>
      </c>
    </row>
    <row r="75" spans="1:26" x14ac:dyDescent="0.35">
      <c r="A75" s="291" t="s">
        <v>1917</v>
      </c>
      <c r="B75" s="291" t="s">
        <v>33</v>
      </c>
      <c r="C75" s="293">
        <v>426</v>
      </c>
      <c r="D75" s="1">
        <v>6</v>
      </c>
      <c r="E75" s="1">
        <v>-432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X75" t="str">
        <f t="shared" ref="X75" si="78">LEFT(MID(A75,FIND("(",A75)+1,LEN(A75)),FIND(")",MID(A75,FIND("(",A75)+1,LEN(A75)))-1)</f>
        <v>SF</v>
      </c>
      <c r="Z75" t="str">
        <f t="shared" ref="Z75" si="79">Y76</f>
        <v>Excluded</v>
      </c>
    </row>
    <row r="76" spans="1:26" x14ac:dyDescent="0.35">
      <c r="A76" s="291" t="s">
        <v>0</v>
      </c>
      <c r="B76" s="291" t="s">
        <v>0</v>
      </c>
      <c r="C76" s="293">
        <v>426</v>
      </c>
      <c r="D76" s="2">
        <v>432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Y76" t="str">
        <f t="shared" ref="Y76" si="80">IF(EXACT(A75,UPPER(A75)),"Elected","Excluded")</f>
        <v>Excluded</v>
      </c>
    </row>
    <row r="77" spans="1:26" x14ac:dyDescent="0.35">
      <c r="A77" s="291" t="s">
        <v>47</v>
      </c>
      <c r="B77" s="291" t="s">
        <v>0</v>
      </c>
      <c r="C77" s="292">
        <v>0</v>
      </c>
      <c r="D77" s="1">
        <f>(D45+D47+D49+D51+D53+D55+D57+D59+D61+D63+D65+D67+D69+D71+D73+D75)*(-1)</f>
        <v>65</v>
      </c>
      <c r="E77" s="1">
        <f t="shared" ref="E77:L77" si="81">(E45+E47+E49+E51+E53+E55+E57+E59+E61+E63+E65+E67+E69+E71+E73+E75)*(-1)</f>
        <v>21</v>
      </c>
      <c r="F77" s="1">
        <f t="shared" si="81"/>
        <v>0</v>
      </c>
      <c r="G77" s="1">
        <f t="shared" si="81"/>
        <v>27</v>
      </c>
      <c r="H77" s="1">
        <f t="shared" si="81"/>
        <v>246</v>
      </c>
      <c r="I77" s="1">
        <f t="shared" si="81"/>
        <v>209</v>
      </c>
      <c r="J77" s="1">
        <f t="shared" si="81"/>
        <v>64</v>
      </c>
      <c r="K77" s="1">
        <f t="shared" si="81"/>
        <v>0</v>
      </c>
      <c r="L77" s="1">
        <f t="shared" si="81"/>
        <v>204</v>
      </c>
    </row>
    <row r="78" spans="1:26" x14ac:dyDescent="0.35">
      <c r="A78" s="291" t="s">
        <v>0</v>
      </c>
      <c r="B78" s="291" t="s">
        <v>0</v>
      </c>
      <c r="C78" s="293">
        <v>0</v>
      </c>
      <c r="D78" s="2">
        <v>65</v>
      </c>
      <c r="E78" s="2">
        <v>86</v>
      </c>
      <c r="F78" s="2">
        <v>86</v>
      </c>
      <c r="G78" s="2">
        <v>113</v>
      </c>
      <c r="H78" s="2">
        <v>359</v>
      </c>
      <c r="I78" s="2">
        <v>568</v>
      </c>
      <c r="J78" s="2">
        <v>632</v>
      </c>
      <c r="K78" s="2">
        <v>632</v>
      </c>
      <c r="L78" s="2">
        <v>836</v>
      </c>
    </row>
    <row r="79" spans="1:26" x14ac:dyDescent="0.35">
      <c r="A79" t="s">
        <v>48</v>
      </c>
      <c r="B79" t="s">
        <v>0</v>
      </c>
      <c r="C79" s="2">
        <v>11389</v>
      </c>
      <c r="D79" s="2">
        <v>11389</v>
      </c>
      <c r="E79" s="2">
        <v>11389</v>
      </c>
      <c r="F79" s="2">
        <v>11389</v>
      </c>
      <c r="G79" s="2">
        <v>11389</v>
      </c>
      <c r="H79" s="2">
        <v>11389</v>
      </c>
      <c r="I79" s="2">
        <v>11389</v>
      </c>
      <c r="J79" s="2">
        <v>11389</v>
      </c>
      <c r="K79" s="2">
        <v>11389</v>
      </c>
      <c r="L79" s="2">
        <v>11389</v>
      </c>
    </row>
    <row r="83" spans="1:3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</row>
    <row r="84" spans="1:3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</row>
    <row r="85" spans="1:3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</row>
    <row r="86" spans="1:3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</row>
    <row r="87" spans="1:3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</row>
    <row r="88" spans="1:3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</row>
    <row r="89" spans="1:3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</row>
    <row r="90" spans="1:37" x14ac:dyDescent="0.35">
      <c r="A90" s="291" t="s">
        <v>95</v>
      </c>
      <c r="B90" s="291" t="s">
        <v>2</v>
      </c>
      <c r="C90" s="291" t="s">
        <v>3</v>
      </c>
      <c r="D90" t="s">
        <v>4</v>
      </c>
      <c r="E90" t="s">
        <v>5</v>
      </c>
      <c r="F90" t="s">
        <v>6</v>
      </c>
      <c r="G90" t="s">
        <v>7</v>
      </c>
      <c r="H90" t="s">
        <v>8</v>
      </c>
    </row>
    <row r="91" spans="1:37" x14ac:dyDescent="0.35">
      <c r="A91" s="291" t="s">
        <v>0</v>
      </c>
      <c r="B91" s="291" t="s">
        <v>0</v>
      </c>
      <c r="C91" s="291" t="s">
        <v>17</v>
      </c>
      <c r="D91" t="s">
        <v>1918</v>
      </c>
      <c r="E91" t="s">
        <v>452</v>
      </c>
      <c r="F91" t="s">
        <v>1919</v>
      </c>
      <c r="G91" t="s">
        <v>1920</v>
      </c>
      <c r="H91" t="s">
        <v>1921</v>
      </c>
      <c r="AB91" t="s">
        <v>2526</v>
      </c>
      <c r="AC91" t="s">
        <v>2525</v>
      </c>
      <c r="AD91" t="s">
        <v>2524</v>
      </c>
      <c r="AE91" t="s">
        <v>2523</v>
      </c>
      <c r="AF91" t="s">
        <v>759</v>
      </c>
      <c r="AG91" t="s">
        <v>2522</v>
      </c>
      <c r="AH91" t="s">
        <v>2521</v>
      </c>
      <c r="AI91" t="s">
        <v>2520</v>
      </c>
      <c r="AJ91" t="s">
        <v>2519</v>
      </c>
      <c r="AK91" t="s">
        <v>2518</v>
      </c>
    </row>
    <row r="92" spans="1:37" x14ac:dyDescent="0.35">
      <c r="A92" s="291" t="s">
        <v>1922</v>
      </c>
      <c r="B92" s="291" t="s">
        <v>33</v>
      </c>
      <c r="C92" s="293">
        <v>1198</v>
      </c>
      <c r="D92" s="1">
        <v>25</v>
      </c>
      <c r="E92" s="1">
        <v>56</v>
      </c>
      <c r="F92" s="1">
        <v>26</v>
      </c>
      <c r="G92" s="1">
        <v>7</v>
      </c>
      <c r="H92" s="1">
        <v>81</v>
      </c>
      <c r="X92" t="str">
        <f>LEFT(MID(A92,FIND("(",A92)+1,LEN(A92)),FIND(")",MID(A92,FIND("(",A92)+1,LEN(A92)))-1)</f>
        <v>FF</v>
      </c>
      <c r="Z92" t="str">
        <f>Y93</f>
        <v>Elected</v>
      </c>
      <c r="AB92">
        <v>6</v>
      </c>
      <c r="AC92" s="238">
        <v>17969</v>
      </c>
      <c r="AD92" s="238">
        <f>AH92+AF92</f>
        <v>10536</v>
      </c>
      <c r="AE92" s="227">
        <f>SUM(AD92/AC92*100)</f>
        <v>58.634314653013519</v>
      </c>
      <c r="AF92">
        <v>102</v>
      </c>
      <c r="AG92" s="227">
        <f>SUM(AF92/AC92*100)</f>
        <v>0.56764427625354774</v>
      </c>
      <c r="AH92" s="238">
        <v>10434</v>
      </c>
      <c r="AI92">
        <v>11</v>
      </c>
      <c r="AJ92">
        <v>1</v>
      </c>
      <c r="AK92" s="227">
        <f>SUM(AJ92/AI92*100)</f>
        <v>9.0909090909090917</v>
      </c>
    </row>
    <row r="93" spans="1:37" x14ac:dyDescent="0.35">
      <c r="A93" s="291" t="s">
        <v>0</v>
      </c>
      <c r="B93" s="291" t="s">
        <v>0</v>
      </c>
      <c r="C93" s="293">
        <v>1198</v>
      </c>
      <c r="D93" s="2">
        <v>1223</v>
      </c>
      <c r="E93" s="2">
        <v>1279</v>
      </c>
      <c r="F93" s="2">
        <v>1305</v>
      </c>
      <c r="G93" s="2">
        <v>1312</v>
      </c>
      <c r="H93" s="2">
        <v>1393</v>
      </c>
      <c r="Y93" t="str">
        <f>IF(EXACT(A92,UPPER(A92)),"Elected","Excluded")</f>
        <v>Elected</v>
      </c>
    </row>
    <row r="94" spans="1:37" x14ac:dyDescent="0.35">
      <c r="A94" s="291" t="s">
        <v>3375</v>
      </c>
      <c r="B94" s="291" t="s">
        <v>33</v>
      </c>
      <c r="C94" s="293">
        <v>1298</v>
      </c>
      <c r="D94" s="1">
        <v>63</v>
      </c>
      <c r="E94" s="1">
        <v>20</v>
      </c>
      <c r="F94" s="1">
        <v>111</v>
      </c>
      <c r="G94" s="1">
        <v>0</v>
      </c>
      <c r="H94" s="1">
        <v>0</v>
      </c>
      <c r="X94" t="str">
        <f t="shared" ref="X94" si="82">LEFT(MID(A94,FIND("(",A94)+1,LEN(A94)),FIND(")",MID(A94,FIND("(",A94)+1,LEN(A94)))-1)</f>
        <v>INDI</v>
      </c>
      <c r="Z94" t="str">
        <f>Y95</f>
        <v>Elected</v>
      </c>
      <c r="AC94" t="s">
        <v>3692</v>
      </c>
      <c r="AD94" t="s">
        <v>3693</v>
      </c>
    </row>
    <row r="95" spans="1:37" x14ac:dyDescent="0.35">
      <c r="A95" s="291" t="s">
        <v>0</v>
      </c>
      <c r="B95" s="291" t="s">
        <v>0</v>
      </c>
      <c r="C95" s="293">
        <v>1298</v>
      </c>
      <c r="D95" s="2">
        <v>1361</v>
      </c>
      <c r="E95" s="2">
        <v>1381</v>
      </c>
      <c r="F95" s="2">
        <v>1492</v>
      </c>
      <c r="G95" s="2">
        <v>1492</v>
      </c>
      <c r="H95" s="2">
        <v>1492</v>
      </c>
      <c r="Y95" t="str">
        <f t="shared" ref="Y95" si="83">IF(EXACT(A94,UPPER(A94)),"Elected","Excluded")</f>
        <v>Elected</v>
      </c>
      <c r="AC95">
        <v>4</v>
      </c>
      <c r="AD95">
        <v>4</v>
      </c>
    </row>
    <row r="96" spans="1:37" x14ac:dyDescent="0.35">
      <c r="A96" s="291" t="s">
        <v>1923</v>
      </c>
      <c r="B96" s="291" t="s">
        <v>33</v>
      </c>
      <c r="C96" s="293">
        <v>76</v>
      </c>
      <c r="D96" s="1">
        <v>2</v>
      </c>
      <c r="E96" s="1">
        <v>2</v>
      </c>
      <c r="F96" s="1">
        <v>-80</v>
      </c>
      <c r="G96" s="1">
        <v>0</v>
      </c>
      <c r="H96" s="1">
        <v>0</v>
      </c>
      <c r="X96" t="str">
        <f t="shared" ref="X96" si="84">LEFT(MID(A96,FIND("(",A96)+1,LEN(A96)),FIND(")",MID(A96,FIND("(",A96)+1,LEN(A96)))-1)</f>
        <v>TIP</v>
      </c>
      <c r="Z96" t="str">
        <f t="shared" ref="Z96" si="85">Y97</f>
        <v>Excluded</v>
      </c>
    </row>
    <row r="97" spans="1:26" x14ac:dyDescent="0.35">
      <c r="A97" s="291" t="s">
        <v>0</v>
      </c>
      <c r="B97" s="291" t="s">
        <v>0</v>
      </c>
      <c r="C97" s="293">
        <v>76</v>
      </c>
      <c r="D97" s="2">
        <v>78</v>
      </c>
      <c r="E97" s="2">
        <v>80</v>
      </c>
      <c r="F97" s="2">
        <v>0</v>
      </c>
      <c r="G97" s="2">
        <v>0</v>
      </c>
      <c r="H97" s="2">
        <v>0</v>
      </c>
      <c r="Y97" t="str">
        <f t="shared" ref="Y97" si="86">IF(EXACT(A96,UPPER(A96)),"Elected","Excluded")</f>
        <v>Excluded</v>
      </c>
    </row>
    <row r="98" spans="1:26" x14ac:dyDescent="0.35">
      <c r="A98" s="291" t="s">
        <v>1924</v>
      </c>
      <c r="B98" s="291" t="s">
        <v>33</v>
      </c>
      <c r="C98" s="293">
        <v>1853</v>
      </c>
      <c r="D98" s="1">
        <v>-362</v>
      </c>
      <c r="E98" s="1">
        <v>0</v>
      </c>
      <c r="F98" s="1">
        <v>0</v>
      </c>
      <c r="G98" s="1">
        <v>0</v>
      </c>
      <c r="H98" s="1">
        <v>0</v>
      </c>
      <c r="X98" t="str">
        <f t="shared" ref="X98" si="87">LEFT(MID(A98,FIND("(",A98)+1,LEN(A98)),FIND(")",MID(A98,FIND("(",A98)+1,LEN(A98)))-1)</f>
        <v>FF</v>
      </c>
      <c r="Z98" t="str">
        <f t="shared" ref="Z98" si="88">Y99</f>
        <v>Elected</v>
      </c>
    </row>
    <row r="99" spans="1:26" x14ac:dyDescent="0.35">
      <c r="A99" s="291" t="s">
        <v>0</v>
      </c>
      <c r="B99" s="291" t="s">
        <v>0</v>
      </c>
      <c r="C99" s="293">
        <v>1853</v>
      </c>
      <c r="D99" s="2">
        <v>1491</v>
      </c>
      <c r="E99" s="2">
        <v>1491</v>
      </c>
      <c r="F99" s="2">
        <v>1491</v>
      </c>
      <c r="G99" s="2">
        <v>1491</v>
      </c>
      <c r="H99" s="2">
        <v>1491</v>
      </c>
      <c r="Y99" t="str">
        <f t="shared" ref="Y99" si="89">IF(EXACT(A98,UPPER(A98)),"Elected","Excluded")</f>
        <v>Elected</v>
      </c>
    </row>
    <row r="100" spans="1:26" x14ac:dyDescent="0.35">
      <c r="A100" s="291" t="s">
        <v>3362</v>
      </c>
      <c r="B100" s="291" t="s">
        <v>33</v>
      </c>
      <c r="C100" s="293">
        <v>151</v>
      </c>
      <c r="D100" s="1">
        <v>3</v>
      </c>
      <c r="E100" s="1">
        <v>1</v>
      </c>
      <c r="F100" s="1">
        <v>-155</v>
      </c>
      <c r="G100" s="1">
        <v>0</v>
      </c>
      <c r="H100" s="1">
        <v>0</v>
      </c>
      <c r="X100" t="str">
        <f t="shared" ref="X100" si="90">LEFT(MID(A100,FIND("(",A100)+1,LEN(A100)),FIND(")",MID(A100,FIND("(",A100)+1,LEN(A100)))-1)</f>
        <v>GRN</v>
      </c>
      <c r="Z100" t="str">
        <f>Y101</f>
        <v>Excluded</v>
      </c>
    </row>
    <row r="101" spans="1:26" x14ac:dyDescent="0.35">
      <c r="A101" s="291" t="s">
        <v>0</v>
      </c>
      <c r="B101" s="291" t="s">
        <v>0</v>
      </c>
      <c r="C101" s="293">
        <v>151</v>
      </c>
      <c r="D101" s="2">
        <v>154</v>
      </c>
      <c r="E101" s="2">
        <v>155</v>
      </c>
      <c r="F101" s="2">
        <v>0</v>
      </c>
      <c r="G101" s="2">
        <v>0</v>
      </c>
      <c r="H101" s="2">
        <v>0</v>
      </c>
      <c r="Y101" t="str">
        <f t="shared" ref="Y101" si="91">IF(EXACT(A100,UPPER(A100)),"Elected","Excluded")</f>
        <v>Excluded</v>
      </c>
    </row>
    <row r="102" spans="1:26" x14ac:dyDescent="0.35">
      <c r="A102" s="291" t="s">
        <v>1925</v>
      </c>
      <c r="B102" s="291" t="s">
        <v>33</v>
      </c>
      <c r="C102" s="293">
        <v>743</v>
      </c>
      <c r="D102" s="1">
        <v>4</v>
      </c>
      <c r="E102" s="1">
        <v>22</v>
      </c>
      <c r="F102" s="1">
        <v>30</v>
      </c>
      <c r="G102" s="1">
        <v>7</v>
      </c>
      <c r="H102" s="1">
        <v>36</v>
      </c>
      <c r="X102" t="str">
        <f t="shared" ref="X102" si="92">LEFT(MID(A102,FIND("(",A102)+1,LEN(A102)),FIND(")",MID(A102,FIND("(",A102)+1,LEN(A102)))-1)</f>
        <v>FG</v>
      </c>
      <c r="Z102" t="str">
        <f t="shared" ref="Z102" si="93">Y103</f>
        <v>Excluded</v>
      </c>
    </row>
    <row r="103" spans="1:26" x14ac:dyDescent="0.35">
      <c r="A103" s="291" t="s">
        <v>0</v>
      </c>
      <c r="B103" s="291" t="s">
        <v>0</v>
      </c>
      <c r="C103" s="293">
        <v>743</v>
      </c>
      <c r="D103" s="2">
        <v>747</v>
      </c>
      <c r="E103" s="2">
        <v>769</v>
      </c>
      <c r="F103" s="2">
        <v>799</v>
      </c>
      <c r="G103" s="2">
        <v>806</v>
      </c>
      <c r="H103" s="2">
        <v>842</v>
      </c>
      <c r="Y103" t="str">
        <f t="shared" ref="Y103" si="94">IF(EXACT(A102,UPPER(A102)),"Elected","Excluded")</f>
        <v>Excluded</v>
      </c>
    </row>
    <row r="104" spans="1:26" x14ac:dyDescent="0.35">
      <c r="A104" s="291" t="s">
        <v>1926</v>
      </c>
      <c r="B104" s="291" t="s">
        <v>33</v>
      </c>
      <c r="C104" s="293">
        <v>1626</v>
      </c>
      <c r="D104" s="1">
        <v>0</v>
      </c>
      <c r="E104" s="1">
        <v>-135</v>
      </c>
      <c r="F104" s="1">
        <v>0</v>
      </c>
      <c r="G104" s="1">
        <v>0</v>
      </c>
      <c r="H104" s="1">
        <v>0</v>
      </c>
      <c r="X104" t="str">
        <f t="shared" ref="X104" si="95">LEFT(MID(A104,FIND("(",A104)+1,LEN(A104)),FIND(")",MID(A104,FIND("(",A104)+1,LEN(A104)))-1)</f>
        <v>FF</v>
      </c>
      <c r="Z104" t="str">
        <f t="shared" ref="Z104" si="96">Y105</f>
        <v>Elected</v>
      </c>
    </row>
    <row r="105" spans="1:26" x14ac:dyDescent="0.35">
      <c r="A105" s="291" t="s">
        <v>0</v>
      </c>
      <c r="B105" s="291" t="s">
        <v>0</v>
      </c>
      <c r="C105" s="293">
        <v>1626</v>
      </c>
      <c r="D105" s="2">
        <v>1626</v>
      </c>
      <c r="E105" s="2">
        <v>1491</v>
      </c>
      <c r="F105" s="2">
        <v>1491</v>
      </c>
      <c r="G105" s="2">
        <v>1491</v>
      </c>
      <c r="H105" s="2">
        <v>1491</v>
      </c>
      <c r="Y105" t="str">
        <f t="shared" ref="Y105" si="97">IF(EXACT(A104,UPPER(A104)),"Elected","Excluded")</f>
        <v>Elected</v>
      </c>
    </row>
    <row r="106" spans="1:26" x14ac:dyDescent="0.35">
      <c r="A106" s="291" t="s">
        <v>1927</v>
      </c>
      <c r="B106" s="291" t="s">
        <v>31</v>
      </c>
      <c r="C106" s="293">
        <v>659</v>
      </c>
      <c r="D106" s="1">
        <v>25</v>
      </c>
      <c r="E106" s="1">
        <v>5</v>
      </c>
      <c r="F106" s="1">
        <v>52</v>
      </c>
      <c r="G106" s="1">
        <v>27</v>
      </c>
      <c r="H106" s="1">
        <v>-768</v>
      </c>
      <c r="X106" t="str">
        <f t="shared" ref="X106" si="98">LEFT(MID(A106,FIND("(",A106)+1,LEN(A106)),FIND(")",MID(A106,FIND("(",A106)+1,LEN(A106)))-1)</f>
        <v>SF</v>
      </c>
      <c r="Z106" t="str">
        <f t="shared" ref="Z106" si="99">Y107</f>
        <v>Excluded</v>
      </c>
    </row>
    <row r="107" spans="1:26" x14ac:dyDescent="0.35">
      <c r="A107" s="291" t="s">
        <v>0</v>
      </c>
      <c r="B107" s="291" t="s">
        <v>0</v>
      </c>
      <c r="C107" s="293">
        <v>659</v>
      </c>
      <c r="D107" s="2">
        <v>684</v>
      </c>
      <c r="E107" s="2">
        <v>689</v>
      </c>
      <c r="F107" s="2">
        <v>741</v>
      </c>
      <c r="G107" s="2">
        <v>768</v>
      </c>
      <c r="H107" s="2">
        <v>0</v>
      </c>
      <c r="Y107" t="str">
        <f t="shared" ref="Y107" si="100">IF(EXACT(A106,UPPER(A106)),"Elected","Excluded")</f>
        <v>Excluded</v>
      </c>
    </row>
    <row r="108" spans="1:26" x14ac:dyDescent="0.35">
      <c r="A108" s="291" t="s">
        <v>1928</v>
      </c>
      <c r="B108" s="291" t="s">
        <v>33</v>
      </c>
      <c r="C108" s="293">
        <v>1168</v>
      </c>
      <c r="D108" s="1">
        <v>164</v>
      </c>
      <c r="E108" s="1">
        <v>5</v>
      </c>
      <c r="F108" s="1">
        <v>48</v>
      </c>
      <c r="G108" s="1">
        <v>25</v>
      </c>
      <c r="H108" s="1">
        <v>215</v>
      </c>
      <c r="X108" t="str">
        <f t="shared" ref="X108" si="101">LEFT(MID(A108,FIND("(",A108)+1,LEN(A108)),FIND(")",MID(A108,FIND("(",A108)+1,LEN(A108)))-1)</f>
        <v>FG</v>
      </c>
      <c r="Z108" t="str">
        <f t="shared" ref="Z108" si="102">Y109</f>
        <v>Elected</v>
      </c>
    </row>
    <row r="109" spans="1:26" x14ac:dyDescent="0.35">
      <c r="A109" s="291" t="s">
        <v>0</v>
      </c>
      <c r="B109" s="291" t="s">
        <v>0</v>
      </c>
      <c r="C109" s="293">
        <v>1168</v>
      </c>
      <c r="D109" s="2">
        <v>1332</v>
      </c>
      <c r="E109" s="2">
        <v>1337</v>
      </c>
      <c r="F109" s="2">
        <v>1385</v>
      </c>
      <c r="G109" s="2">
        <v>1410</v>
      </c>
      <c r="H109" s="2">
        <v>1625</v>
      </c>
      <c r="Y109" t="str">
        <f t="shared" ref="Y109" si="103">IF(EXACT(A108,UPPER(A108)),"Elected","Excluded")</f>
        <v>Elected</v>
      </c>
    </row>
    <row r="110" spans="1:26" x14ac:dyDescent="0.35">
      <c r="A110" s="291" t="s">
        <v>1929</v>
      </c>
      <c r="B110" s="291" t="s">
        <v>33</v>
      </c>
      <c r="C110" s="293">
        <v>272</v>
      </c>
      <c r="D110" s="1">
        <v>4</v>
      </c>
      <c r="E110" s="1">
        <v>1</v>
      </c>
      <c r="F110" s="1">
        <v>-277</v>
      </c>
      <c r="G110" s="1">
        <v>0</v>
      </c>
      <c r="H110" s="1">
        <v>0</v>
      </c>
      <c r="X110" t="str">
        <f t="shared" ref="X110" si="104">LEFT(MID(A110,FIND("(",A110)+1,LEN(A110)),FIND(")",MID(A110,FIND("(",A110)+1,LEN(A110)))-1)</f>
        <v>IFP</v>
      </c>
      <c r="Z110" t="str">
        <f t="shared" ref="Z110" si="105">Y111</f>
        <v>Excluded</v>
      </c>
    </row>
    <row r="111" spans="1:26" x14ac:dyDescent="0.35">
      <c r="A111" s="291" t="s">
        <v>0</v>
      </c>
      <c r="B111" s="291" t="s">
        <v>0</v>
      </c>
      <c r="C111" s="293">
        <v>272</v>
      </c>
      <c r="D111" s="2">
        <v>276</v>
      </c>
      <c r="E111" s="2">
        <v>277</v>
      </c>
      <c r="F111" s="2">
        <v>0</v>
      </c>
      <c r="G111" s="2">
        <v>0</v>
      </c>
      <c r="H111" s="2">
        <v>0</v>
      </c>
      <c r="Y111" t="str">
        <f t="shared" ref="Y111" si="106">IF(EXACT(A110,UPPER(A110)),"Elected","Excluded")</f>
        <v>Excluded</v>
      </c>
    </row>
    <row r="112" spans="1:26" x14ac:dyDescent="0.35">
      <c r="A112" s="291" t="s">
        <v>3373</v>
      </c>
      <c r="B112" s="291" t="s">
        <v>33</v>
      </c>
      <c r="C112" s="293">
        <v>1390</v>
      </c>
      <c r="D112" s="1">
        <v>72</v>
      </c>
      <c r="E112" s="1">
        <v>23</v>
      </c>
      <c r="F112" s="1">
        <v>160</v>
      </c>
      <c r="G112" s="1">
        <v>-154</v>
      </c>
      <c r="H112" s="1">
        <v>0</v>
      </c>
      <c r="X112" t="str">
        <f t="shared" ref="X112" si="107">LEFT(MID(A112,FIND("(",A112)+1,LEN(A112)),FIND(")",MID(A112,FIND("(",A112)+1,LEN(A112)))-1)</f>
        <v>NON-P</v>
      </c>
      <c r="Z112" t="str">
        <f t="shared" ref="Z112" si="108">Y113</f>
        <v>Elected</v>
      </c>
    </row>
    <row r="113" spans="1:37" x14ac:dyDescent="0.35">
      <c r="A113" s="291" t="s">
        <v>0</v>
      </c>
      <c r="B113" s="291" t="s">
        <v>0</v>
      </c>
      <c r="C113" s="293">
        <v>1390</v>
      </c>
      <c r="D113" s="2">
        <v>1462</v>
      </c>
      <c r="E113" s="2">
        <v>1485</v>
      </c>
      <c r="F113" s="2">
        <v>1645</v>
      </c>
      <c r="G113" s="2">
        <v>1491</v>
      </c>
      <c r="H113" s="2">
        <v>1491</v>
      </c>
      <c r="Y113" t="str">
        <f t="shared" ref="Y113" si="109">IF(EXACT(A112,UPPER(A112)),"Elected","Excluded")</f>
        <v>Elected</v>
      </c>
    </row>
    <row r="114" spans="1:37" x14ac:dyDescent="0.35">
      <c r="A114" s="291" t="s">
        <v>47</v>
      </c>
      <c r="B114" s="291" t="s">
        <v>0</v>
      </c>
      <c r="C114" s="292">
        <v>0</v>
      </c>
      <c r="D114" s="1">
        <f>(D92+D94+D96+D98+D100+D102+D104+D106+D108+D110+D112)*(-1)</f>
        <v>0</v>
      </c>
      <c r="E114" s="1">
        <f t="shared" ref="E114:H114" si="110">(E92+E94+E96+E98+E100+E102+E104+E106+E108+E110+E112)*(-1)</f>
        <v>0</v>
      </c>
      <c r="F114" s="1">
        <f t="shared" si="110"/>
        <v>85</v>
      </c>
      <c r="G114" s="1">
        <f t="shared" si="110"/>
        <v>88</v>
      </c>
      <c r="H114" s="1">
        <f t="shared" si="110"/>
        <v>436</v>
      </c>
    </row>
    <row r="115" spans="1:37" x14ac:dyDescent="0.35">
      <c r="A115" s="291" t="s">
        <v>0</v>
      </c>
      <c r="B115" s="291" t="s">
        <v>0</v>
      </c>
      <c r="C115" s="293">
        <v>0</v>
      </c>
      <c r="D115" s="2">
        <v>0</v>
      </c>
      <c r="E115" s="2">
        <v>0</v>
      </c>
      <c r="F115" s="2">
        <v>85</v>
      </c>
      <c r="G115" s="2">
        <v>173</v>
      </c>
      <c r="H115" s="2">
        <v>609</v>
      </c>
    </row>
    <row r="116" spans="1:37" x14ac:dyDescent="0.35">
      <c r="A116" t="s">
        <v>48</v>
      </c>
      <c r="B116" t="s">
        <v>0</v>
      </c>
      <c r="C116" s="2">
        <v>10434</v>
      </c>
      <c r="D116" s="2">
        <v>10434</v>
      </c>
      <c r="E116" s="2">
        <v>10434</v>
      </c>
      <c r="F116" s="2">
        <v>10434</v>
      </c>
      <c r="G116" s="2">
        <v>10434</v>
      </c>
      <c r="H116" s="2">
        <v>10434</v>
      </c>
    </row>
    <row r="119" spans="1:37" x14ac:dyDescent="0.35">
      <c r="A119" s="2"/>
      <c r="B119" s="2"/>
      <c r="C119" s="2"/>
      <c r="D119" s="2"/>
      <c r="E119" s="2"/>
      <c r="F119" s="2"/>
      <c r="G119" s="2"/>
      <c r="H119" s="240" t="s">
        <v>2648</v>
      </c>
      <c r="I119" s="2"/>
      <c r="J119" s="2"/>
      <c r="K119" s="2"/>
      <c r="L119" s="240" t="s">
        <v>2649</v>
      </c>
    </row>
    <row r="120" spans="1:37" x14ac:dyDescent="0.35">
      <c r="D120" s="241" t="s">
        <v>2529</v>
      </c>
      <c r="E120" s="241" t="s">
        <v>2650</v>
      </c>
      <c r="F120" s="241" t="s">
        <v>2651</v>
      </c>
      <c r="G120" s="241" t="s">
        <v>2650</v>
      </c>
      <c r="H120" s="241" t="s">
        <v>2652</v>
      </c>
      <c r="I120" s="241" t="s">
        <v>2653</v>
      </c>
      <c r="J120" s="241" t="s">
        <v>2649</v>
      </c>
      <c r="K120" s="241" t="s">
        <v>2654</v>
      </c>
      <c r="L120" s="241" t="s">
        <v>2652</v>
      </c>
      <c r="AB120" t="s">
        <v>2526</v>
      </c>
      <c r="AC120" t="s">
        <v>2525</v>
      </c>
      <c r="AD120" t="s">
        <v>2524</v>
      </c>
      <c r="AE120" t="s">
        <v>2523</v>
      </c>
      <c r="AF120" t="s">
        <v>759</v>
      </c>
      <c r="AG120" t="s">
        <v>2522</v>
      </c>
      <c r="AH120" t="s">
        <v>2521</v>
      </c>
      <c r="AI120" t="s">
        <v>2520</v>
      </c>
      <c r="AJ120" t="s">
        <v>2519</v>
      </c>
      <c r="AK120" t="s">
        <v>2518</v>
      </c>
    </row>
    <row r="121" spans="1:37" x14ac:dyDescent="0.35">
      <c r="D121" s="241" t="s">
        <v>2655</v>
      </c>
      <c r="E121" s="241" t="s">
        <v>2655</v>
      </c>
      <c r="F121" s="241" t="s">
        <v>2652</v>
      </c>
      <c r="G121" s="241" t="s">
        <v>2656</v>
      </c>
      <c r="H121" s="241" t="s">
        <v>2656</v>
      </c>
      <c r="I121" s="241" t="s">
        <v>2655</v>
      </c>
      <c r="J121" s="241" t="s">
        <v>2652</v>
      </c>
      <c r="K121" s="241" t="s">
        <v>2656</v>
      </c>
      <c r="L121" s="241" t="s">
        <v>2656</v>
      </c>
      <c r="AB121">
        <f>AB92+AB45+AB10</f>
        <v>18</v>
      </c>
      <c r="AC121">
        <f>AC92+AC45+AC10</f>
        <v>52990</v>
      </c>
      <c r="AD121" s="238">
        <f>AH121+AF121</f>
        <v>31963</v>
      </c>
      <c r="AE121" s="227">
        <f>SUM(AD121/AC121*100)</f>
        <v>60.318928099641447</v>
      </c>
      <c r="AF121">
        <f>AF92+AF45+AF10</f>
        <v>322</v>
      </c>
      <c r="AG121" s="227">
        <f>SUM(AF121/AC121*100)</f>
        <v>0.607661822985469</v>
      </c>
      <c r="AH121">
        <f>AH92+AH45+AH10</f>
        <v>31641</v>
      </c>
      <c r="AI121">
        <f>AI92+AI45+AI10</f>
        <v>37</v>
      </c>
      <c r="AJ121">
        <f>AJ92+AJ45+AJ10</f>
        <v>6</v>
      </c>
      <c r="AK121" s="227">
        <f>SUM(AJ121/AI121*100)</f>
        <v>16.216216216216218</v>
      </c>
    </row>
    <row r="122" spans="1:37" x14ac:dyDescent="0.35">
      <c r="A122" s="238">
        <f>SUMIFS($C$10:$C$505, $X$10:$X$505, B122)</f>
        <v>7862</v>
      </c>
      <c r="B122" t="s">
        <v>2657</v>
      </c>
      <c r="C122" t="s">
        <v>2535</v>
      </c>
      <c r="D122" s="242">
        <f>E122+I122</f>
        <v>7</v>
      </c>
      <c r="E122" s="238">
        <f>COUNTIFS($X$10:$X$505, B122,$B$10:$B$505,"F")</f>
        <v>0</v>
      </c>
      <c r="F122" s="243">
        <f t="shared" ref="F122:F148" si="111">IFERROR(E122/D122,0)</f>
        <v>0</v>
      </c>
      <c r="G122">
        <f>COUNTIFS($X$10:$X$505, B122,$B$10:$B$505,"F",$Z$10:$Z$505,"Elected")</f>
        <v>0</v>
      </c>
      <c r="H122" s="244">
        <f>IFERROR(G122/D122,0)</f>
        <v>0</v>
      </c>
      <c r="I122" s="245">
        <f>COUNTIFS($X$10:$X$505, B122,$B$10:$B$505,"M")</f>
        <v>7</v>
      </c>
      <c r="J122" s="243">
        <f>IFERROR(I122/D122,0)</f>
        <v>1</v>
      </c>
      <c r="K122">
        <f>COUNTIFS($X$10:$X$505, B122,$B$10:$B$505,"M",$Z$10:$Z$505,"Elected")</f>
        <v>5</v>
      </c>
      <c r="L122" s="243">
        <f>IFERROR(K122/D122,0)</f>
        <v>0.7142857142857143</v>
      </c>
    </row>
    <row r="123" spans="1:37" x14ac:dyDescent="0.35">
      <c r="A123" s="238">
        <f t="shared" ref="A123:A148" si="112">SUMIFS($C$10:$C$505, $X$10:$X$505, B123)</f>
        <v>5764</v>
      </c>
      <c r="B123" t="s">
        <v>2658</v>
      </c>
      <c r="C123" t="s">
        <v>2534</v>
      </c>
      <c r="D123" s="242">
        <f t="shared" ref="D123:D148" si="113">E123+I123</f>
        <v>6</v>
      </c>
      <c r="E123" s="238">
        <f t="shared" ref="E123:E148" si="114">COUNTIFS($X$10:$X$505, B123,$B$10:$B$505,"F")</f>
        <v>1</v>
      </c>
      <c r="F123" s="243">
        <f t="shared" si="111"/>
        <v>0.16666666666666666</v>
      </c>
      <c r="G123">
        <f t="shared" ref="G123:G148" si="115">COUNTIFS($X$10:$X$283, B123,$B$10:$B$283,"F",$Z$10:$Z$283,"Elected")</f>
        <v>0</v>
      </c>
      <c r="H123" s="244">
        <f t="shared" ref="H123:H148" si="116">IFERROR(G123/D123,0)</f>
        <v>0</v>
      </c>
      <c r="I123" s="245">
        <f t="shared" ref="I123:I148" si="117">COUNTIFS($X$10:$X$505, B123,$B$10:$B$505,"M")</f>
        <v>5</v>
      </c>
      <c r="J123" s="243">
        <f t="shared" ref="J123:J148" si="118">IFERROR(I123/D123,0)</f>
        <v>0.83333333333333337</v>
      </c>
      <c r="K123">
        <f t="shared" ref="K123:K148" si="119">COUNTIFS($X$10:$X$505, B123,$B$10:$B$505,"M",$Z$10:$Z$505,"Elected")</f>
        <v>4</v>
      </c>
      <c r="L123" s="243">
        <f t="shared" ref="L123:L148" si="120">IFERROR(K123/D123,0)</f>
        <v>0.66666666666666663</v>
      </c>
      <c r="AC123" t="s">
        <v>3692</v>
      </c>
      <c r="AD123" t="s">
        <v>3693</v>
      </c>
    </row>
    <row r="124" spans="1:37" x14ac:dyDescent="0.35">
      <c r="A124" s="238">
        <f t="shared" si="112"/>
        <v>4010</v>
      </c>
      <c r="B124" t="s">
        <v>2659</v>
      </c>
      <c r="C124" t="s">
        <v>2536</v>
      </c>
      <c r="D124" s="242">
        <f t="shared" si="113"/>
        <v>6</v>
      </c>
      <c r="E124" s="238">
        <f t="shared" si="114"/>
        <v>3</v>
      </c>
      <c r="F124" s="243">
        <f t="shared" si="111"/>
        <v>0.5</v>
      </c>
      <c r="G124">
        <f t="shared" si="115"/>
        <v>1</v>
      </c>
      <c r="H124" s="244">
        <f t="shared" si="116"/>
        <v>0.16666666666666666</v>
      </c>
      <c r="I124" s="245">
        <f t="shared" si="117"/>
        <v>3</v>
      </c>
      <c r="J124" s="243">
        <f t="shared" si="118"/>
        <v>0.5</v>
      </c>
      <c r="K124">
        <f t="shared" si="119"/>
        <v>0</v>
      </c>
      <c r="L124" s="243">
        <f t="shared" si="120"/>
        <v>0</v>
      </c>
      <c r="AC124">
        <f>AC95+AC48+AC13</f>
        <v>12</v>
      </c>
      <c r="AD124">
        <f>AD95+AD48+AD13</f>
        <v>12</v>
      </c>
    </row>
    <row r="125" spans="1:37" x14ac:dyDescent="0.35">
      <c r="A125" s="238">
        <f t="shared" si="112"/>
        <v>0</v>
      </c>
      <c r="B125" t="s">
        <v>2661</v>
      </c>
      <c r="C125" t="s">
        <v>2727</v>
      </c>
      <c r="D125" s="242">
        <f t="shared" si="113"/>
        <v>0</v>
      </c>
      <c r="E125" s="238">
        <f t="shared" si="114"/>
        <v>0</v>
      </c>
      <c r="F125" s="243">
        <f t="shared" si="111"/>
        <v>0</v>
      </c>
      <c r="G125">
        <f t="shared" si="115"/>
        <v>0</v>
      </c>
      <c r="H125" s="244">
        <f t="shared" si="116"/>
        <v>0</v>
      </c>
      <c r="I125" s="245">
        <f t="shared" si="117"/>
        <v>0</v>
      </c>
      <c r="J125" s="243">
        <f t="shared" si="118"/>
        <v>0</v>
      </c>
      <c r="K125">
        <f t="shared" si="119"/>
        <v>0</v>
      </c>
      <c r="L125" s="243">
        <f t="shared" si="120"/>
        <v>0</v>
      </c>
    </row>
    <row r="126" spans="1:37" x14ac:dyDescent="0.35">
      <c r="A126" s="238">
        <f t="shared" si="112"/>
        <v>0</v>
      </c>
      <c r="B126" t="s">
        <v>2663</v>
      </c>
      <c r="C126" t="s">
        <v>2574</v>
      </c>
      <c r="D126" s="242">
        <f t="shared" si="113"/>
        <v>0</v>
      </c>
      <c r="E126" s="238">
        <f t="shared" si="114"/>
        <v>0</v>
      </c>
      <c r="F126" s="243">
        <f t="shared" si="111"/>
        <v>0</v>
      </c>
      <c r="G126">
        <f t="shared" si="115"/>
        <v>0</v>
      </c>
      <c r="H126" s="244">
        <f t="shared" si="116"/>
        <v>0</v>
      </c>
      <c r="I126" s="245">
        <f t="shared" si="117"/>
        <v>0</v>
      </c>
      <c r="J126" s="243">
        <f t="shared" si="118"/>
        <v>0</v>
      </c>
      <c r="K126">
        <f t="shared" si="119"/>
        <v>0</v>
      </c>
      <c r="L126" s="243">
        <f t="shared" si="120"/>
        <v>0</v>
      </c>
    </row>
    <row r="127" spans="1:37" x14ac:dyDescent="0.35">
      <c r="A127" s="238">
        <f t="shared" si="112"/>
        <v>151</v>
      </c>
      <c r="B127" t="s">
        <v>2689</v>
      </c>
      <c r="C127" t="s">
        <v>2573</v>
      </c>
      <c r="D127" s="242">
        <f t="shared" si="113"/>
        <v>1</v>
      </c>
      <c r="E127" s="238">
        <f t="shared" si="114"/>
        <v>0</v>
      </c>
      <c r="F127" s="243">
        <f t="shared" si="111"/>
        <v>0</v>
      </c>
      <c r="G127">
        <f t="shared" si="115"/>
        <v>0</v>
      </c>
      <c r="H127" s="244">
        <f t="shared" si="116"/>
        <v>0</v>
      </c>
      <c r="I127" s="245">
        <f t="shared" si="117"/>
        <v>1</v>
      </c>
      <c r="J127" s="243">
        <f t="shared" si="118"/>
        <v>1</v>
      </c>
      <c r="K127">
        <f t="shared" si="119"/>
        <v>0</v>
      </c>
      <c r="L127" s="243">
        <f t="shared" si="120"/>
        <v>0</v>
      </c>
    </row>
    <row r="128" spans="1:37" x14ac:dyDescent="0.35">
      <c r="A128" s="238">
        <f t="shared" si="112"/>
        <v>2128</v>
      </c>
      <c r="B128" t="s">
        <v>2662</v>
      </c>
      <c r="C128" t="s">
        <v>2575</v>
      </c>
      <c r="D128" s="242">
        <f t="shared" si="113"/>
        <v>2</v>
      </c>
      <c r="E128" s="238">
        <f t="shared" si="114"/>
        <v>0</v>
      </c>
      <c r="F128" s="243">
        <f t="shared" si="111"/>
        <v>0</v>
      </c>
      <c r="G128">
        <f t="shared" si="115"/>
        <v>0</v>
      </c>
      <c r="H128" s="244">
        <f t="shared" si="116"/>
        <v>0</v>
      </c>
      <c r="I128" s="245">
        <f t="shared" si="117"/>
        <v>2</v>
      </c>
      <c r="J128" s="243">
        <f t="shared" si="118"/>
        <v>1</v>
      </c>
      <c r="K128">
        <f t="shared" si="119"/>
        <v>1</v>
      </c>
      <c r="L128" s="243">
        <f t="shared" si="120"/>
        <v>0.5</v>
      </c>
    </row>
    <row r="129" spans="1:12" x14ac:dyDescent="0.35">
      <c r="A129" s="238">
        <f t="shared" si="112"/>
        <v>0</v>
      </c>
      <c r="B129" t="s">
        <v>2660</v>
      </c>
      <c r="C129" t="s">
        <v>2594</v>
      </c>
      <c r="D129" s="242">
        <f t="shared" si="113"/>
        <v>0</v>
      </c>
      <c r="E129" s="238">
        <f t="shared" si="114"/>
        <v>0</v>
      </c>
      <c r="F129" s="243">
        <f t="shared" si="111"/>
        <v>0</v>
      </c>
      <c r="G129">
        <f t="shared" si="115"/>
        <v>0</v>
      </c>
      <c r="H129" s="244">
        <f t="shared" si="116"/>
        <v>0</v>
      </c>
      <c r="I129" s="245">
        <f t="shared" si="117"/>
        <v>0</v>
      </c>
      <c r="J129" s="243">
        <f t="shared" si="118"/>
        <v>0</v>
      </c>
      <c r="K129">
        <f t="shared" si="119"/>
        <v>0</v>
      </c>
      <c r="L129" s="243">
        <f t="shared" si="120"/>
        <v>0</v>
      </c>
    </row>
    <row r="130" spans="1:12" x14ac:dyDescent="0.35">
      <c r="A130" s="238">
        <f t="shared" si="112"/>
        <v>140</v>
      </c>
      <c r="B130" t="s">
        <v>3111</v>
      </c>
      <c r="C130" t="s">
        <v>2576</v>
      </c>
      <c r="D130" s="242">
        <f t="shared" si="113"/>
        <v>1</v>
      </c>
      <c r="E130" s="238">
        <f t="shared" si="114"/>
        <v>0</v>
      </c>
      <c r="F130" s="243">
        <f t="shared" si="111"/>
        <v>0</v>
      </c>
      <c r="G130">
        <f t="shared" si="115"/>
        <v>0</v>
      </c>
      <c r="H130" s="244">
        <f t="shared" si="116"/>
        <v>0</v>
      </c>
      <c r="I130" s="245">
        <f t="shared" si="117"/>
        <v>1</v>
      </c>
      <c r="J130" s="243">
        <f t="shared" si="118"/>
        <v>1</v>
      </c>
      <c r="K130">
        <f t="shared" si="119"/>
        <v>0</v>
      </c>
      <c r="L130" s="243">
        <f t="shared" si="120"/>
        <v>0</v>
      </c>
    </row>
    <row r="131" spans="1:12" x14ac:dyDescent="0.35">
      <c r="A131" s="238">
        <f t="shared" si="112"/>
        <v>0</v>
      </c>
      <c r="C131" t="s">
        <v>2590</v>
      </c>
      <c r="D131" s="242">
        <f t="shared" si="113"/>
        <v>0</v>
      </c>
      <c r="E131" s="238">
        <f t="shared" si="114"/>
        <v>0</v>
      </c>
      <c r="F131" s="243">
        <f t="shared" si="111"/>
        <v>0</v>
      </c>
      <c r="G131">
        <f t="shared" si="115"/>
        <v>0</v>
      </c>
      <c r="H131" s="244">
        <f t="shared" si="116"/>
        <v>0</v>
      </c>
      <c r="I131" s="245">
        <f t="shared" si="117"/>
        <v>0</v>
      </c>
      <c r="J131" s="243">
        <f t="shared" si="118"/>
        <v>0</v>
      </c>
      <c r="K131">
        <f t="shared" si="119"/>
        <v>0</v>
      </c>
      <c r="L131" s="243">
        <f t="shared" si="120"/>
        <v>0</v>
      </c>
    </row>
    <row r="132" spans="1:12" x14ac:dyDescent="0.35">
      <c r="A132" s="238">
        <f t="shared" si="112"/>
        <v>0</v>
      </c>
      <c r="B132" t="s">
        <v>2671</v>
      </c>
      <c r="C132" t="s">
        <v>2582</v>
      </c>
      <c r="D132" s="242">
        <f t="shared" si="113"/>
        <v>0</v>
      </c>
      <c r="E132" s="238">
        <f t="shared" si="114"/>
        <v>0</v>
      </c>
      <c r="F132" s="243">
        <f t="shared" si="111"/>
        <v>0</v>
      </c>
      <c r="G132">
        <f t="shared" si="115"/>
        <v>0</v>
      </c>
      <c r="H132" s="244">
        <f t="shared" si="116"/>
        <v>0</v>
      </c>
      <c r="I132" s="245">
        <f t="shared" si="117"/>
        <v>0</v>
      </c>
      <c r="J132" s="243">
        <f t="shared" si="118"/>
        <v>0</v>
      </c>
      <c r="K132">
        <f t="shared" si="119"/>
        <v>0</v>
      </c>
      <c r="L132" s="243">
        <f t="shared" si="120"/>
        <v>0</v>
      </c>
    </row>
    <row r="133" spans="1:12" x14ac:dyDescent="0.35">
      <c r="A133" s="238">
        <f t="shared" si="112"/>
        <v>272</v>
      </c>
      <c r="B133" t="s">
        <v>2665</v>
      </c>
      <c r="C133" t="s">
        <v>2598</v>
      </c>
      <c r="D133" s="242">
        <f t="shared" si="113"/>
        <v>1</v>
      </c>
      <c r="E133" s="238">
        <f t="shared" si="114"/>
        <v>0</v>
      </c>
      <c r="F133" s="243">
        <f t="shared" si="111"/>
        <v>0</v>
      </c>
      <c r="G133">
        <f t="shared" si="115"/>
        <v>0</v>
      </c>
      <c r="H133" s="244">
        <f t="shared" si="116"/>
        <v>0</v>
      </c>
      <c r="I133" s="245">
        <f t="shared" si="117"/>
        <v>1</v>
      </c>
      <c r="J133" s="243">
        <f t="shared" si="118"/>
        <v>1</v>
      </c>
      <c r="K133">
        <f t="shared" si="119"/>
        <v>0</v>
      </c>
      <c r="L133" s="243">
        <f t="shared" si="120"/>
        <v>0</v>
      </c>
    </row>
    <row r="134" spans="1:12" x14ac:dyDescent="0.35">
      <c r="A134" s="238">
        <f t="shared" si="112"/>
        <v>0</v>
      </c>
      <c r="B134" t="s">
        <v>2666</v>
      </c>
      <c r="C134" t="s">
        <v>2584</v>
      </c>
      <c r="D134" s="242">
        <f t="shared" si="113"/>
        <v>0</v>
      </c>
      <c r="E134" s="238">
        <f t="shared" si="114"/>
        <v>0</v>
      </c>
      <c r="F134" s="243">
        <f t="shared" si="111"/>
        <v>0</v>
      </c>
      <c r="G134">
        <f t="shared" si="115"/>
        <v>0</v>
      </c>
      <c r="H134" s="244">
        <f t="shared" si="116"/>
        <v>0</v>
      </c>
      <c r="I134" s="245">
        <f t="shared" si="117"/>
        <v>0</v>
      </c>
      <c r="J134" s="243">
        <f t="shared" si="118"/>
        <v>0</v>
      </c>
      <c r="K134">
        <f t="shared" si="119"/>
        <v>0</v>
      </c>
      <c r="L134" s="243">
        <f t="shared" si="120"/>
        <v>0</v>
      </c>
    </row>
    <row r="135" spans="1:12" x14ac:dyDescent="0.35">
      <c r="A135" s="238">
        <f t="shared" si="112"/>
        <v>0</v>
      </c>
      <c r="B135" t="s">
        <v>2667</v>
      </c>
      <c r="C135" t="s">
        <v>2577</v>
      </c>
      <c r="D135" s="242">
        <f t="shared" si="113"/>
        <v>0</v>
      </c>
      <c r="E135" s="238">
        <f t="shared" si="114"/>
        <v>0</v>
      </c>
      <c r="F135" s="243">
        <f t="shared" si="111"/>
        <v>0</v>
      </c>
      <c r="G135">
        <f t="shared" si="115"/>
        <v>0</v>
      </c>
      <c r="H135" s="244">
        <f t="shared" si="116"/>
        <v>0</v>
      </c>
      <c r="I135" s="245">
        <f t="shared" si="117"/>
        <v>0</v>
      </c>
      <c r="J135" s="243">
        <f t="shared" si="118"/>
        <v>0</v>
      </c>
      <c r="K135">
        <f t="shared" si="119"/>
        <v>0</v>
      </c>
      <c r="L135" s="243">
        <f t="shared" si="120"/>
        <v>0</v>
      </c>
    </row>
    <row r="136" spans="1:12" x14ac:dyDescent="0.35">
      <c r="A136" s="238">
        <f t="shared" si="112"/>
        <v>0</v>
      </c>
      <c r="B136" t="s">
        <v>2670</v>
      </c>
      <c r="C136" t="s">
        <v>2578</v>
      </c>
      <c r="D136" s="242">
        <f t="shared" si="113"/>
        <v>0</v>
      </c>
      <c r="E136" s="238">
        <f t="shared" si="114"/>
        <v>0</v>
      </c>
      <c r="F136" s="243">
        <f t="shared" si="111"/>
        <v>0</v>
      </c>
      <c r="G136">
        <f t="shared" si="115"/>
        <v>0</v>
      </c>
      <c r="H136" s="244">
        <f t="shared" si="116"/>
        <v>0</v>
      </c>
      <c r="I136" s="245">
        <f t="shared" si="117"/>
        <v>0</v>
      </c>
      <c r="J136" s="243">
        <f t="shared" si="118"/>
        <v>0</v>
      </c>
      <c r="K136">
        <f t="shared" si="119"/>
        <v>0</v>
      </c>
      <c r="L136" s="243">
        <f t="shared" si="120"/>
        <v>0</v>
      </c>
    </row>
    <row r="137" spans="1:12" x14ac:dyDescent="0.35">
      <c r="A137" s="238">
        <f t="shared" si="112"/>
        <v>0</v>
      </c>
      <c r="C137" t="s">
        <v>2581</v>
      </c>
      <c r="D137" s="242">
        <f t="shared" si="113"/>
        <v>0</v>
      </c>
      <c r="E137" s="238">
        <f t="shared" si="114"/>
        <v>0</v>
      </c>
      <c r="F137" s="243">
        <f t="shared" si="111"/>
        <v>0</v>
      </c>
      <c r="G137">
        <f t="shared" si="115"/>
        <v>0</v>
      </c>
      <c r="H137" s="244">
        <f t="shared" si="116"/>
        <v>0</v>
      </c>
      <c r="I137" s="245">
        <f t="shared" si="117"/>
        <v>0</v>
      </c>
      <c r="J137" s="243">
        <f t="shared" si="118"/>
        <v>0</v>
      </c>
      <c r="K137">
        <f t="shared" si="119"/>
        <v>0</v>
      </c>
      <c r="L137" s="243">
        <f t="shared" si="120"/>
        <v>0</v>
      </c>
    </row>
    <row r="138" spans="1:12" x14ac:dyDescent="0.35">
      <c r="A138" s="238">
        <f t="shared" si="112"/>
        <v>0</v>
      </c>
      <c r="B138" t="s">
        <v>3077</v>
      </c>
      <c r="C138" t="s">
        <v>2579</v>
      </c>
      <c r="D138" s="242">
        <f t="shared" si="113"/>
        <v>0</v>
      </c>
      <c r="E138" s="238">
        <f t="shared" si="114"/>
        <v>0</v>
      </c>
      <c r="F138" s="243">
        <f t="shared" si="111"/>
        <v>0</v>
      </c>
      <c r="G138">
        <f t="shared" si="115"/>
        <v>0</v>
      </c>
      <c r="H138" s="244">
        <f t="shared" si="116"/>
        <v>0</v>
      </c>
      <c r="I138" s="245">
        <f t="shared" si="117"/>
        <v>0</v>
      </c>
      <c r="J138" s="243">
        <f t="shared" si="118"/>
        <v>0</v>
      </c>
      <c r="K138">
        <f t="shared" si="119"/>
        <v>0</v>
      </c>
      <c r="L138" s="243">
        <f t="shared" si="120"/>
        <v>0</v>
      </c>
    </row>
    <row r="139" spans="1:12" x14ac:dyDescent="0.35">
      <c r="A139" s="238">
        <f t="shared" si="112"/>
        <v>0</v>
      </c>
      <c r="B139" t="s">
        <v>2690</v>
      </c>
      <c r="C139" t="s">
        <v>2585</v>
      </c>
      <c r="D139" s="242">
        <f t="shared" si="113"/>
        <v>0</v>
      </c>
      <c r="E139" s="238">
        <f t="shared" si="114"/>
        <v>0</v>
      </c>
      <c r="F139" s="243">
        <f t="shared" si="111"/>
        <v>0</v>
      </c>
      <c r="G139">
        <f t="shared" si="115"/>
        <v>0</v>
      </c>
      <c r="H139" s="244">
        <f t="shared" si="116"/>
        <v>0</v>
      </c>
      <c r="I139" s="245">
        <f t="shared" si="117"/>
        <v>0</v>
      </c>
      <c r="J139" s="243">
        <f t="shared" si="118"/>
        <v>0</v>
      </c>
      <c r="K139">
        <f t="shared" si="119"/>
        <v>0</v>
      </c>
      <c r="L139" s="243">
        <f t="shared" si="120"/>
        <v>0</v>
      </c>
    </row>
    <row r="140" spans="1:12" x14ac:dyDescent="0.35">
      <c r="A140" s="238">
        <f t="shared" si="112"/>
        <v>0</v>
      </c>
      <c r="C140" t="s">
        <v>2591</v>
      </c>
      <c r="D140" s="242">
        <f t="shared" si="113"/>
        <v>0</v>
      </c>
      <c r="E140" s="238">
        <f t="shared" si="114"/>
        <v>0</v>
      </c>
      <c r="F140" s="243">
        <f t="shared" si="111"/>
        <v>0</v>
      </c>
      <c r="G140">
        <f t="shared" si="115"/>
        <v>0</v>
      </c>
      <c r="H140" s="244">
        <f t="shared" si="116"/>
        <v>0</v>
      </c>
      <c r="I140" s="245">
        <f t="shared" si="117"/>
        <v>0</v>
      </c>
      <c r="J140" s="243">
        <f t="shared" si="118"/>
        <v>0</v>
      </c>
      <c r="K140">
        <f t="shared" si="119"/>
        <v>0</v>
      </c>
      <c r="L140" s="243">
        <f t="shared" si="120"/>
        <v>0</v>
      </c>
    </row>
    <row r="141" spans="1:12" x14ac:dyDescent="0.35">
      <c r="A141" s="238">
        <f t="shared" si="112"/>
        <v>199</v>
      </c>
      <c r="B141" t="s">
        <v>2664</v>
      </c>
      <c r="C141" t="s">
        <v>2586</v>
      </c>
      <c r="D141" s="242">
        <f t="shared" si="113"/>
        <v>2</v>
      </c>
      <c r="E141" s="238">
        <f t="shared" si="114"/>
        <v>0</v>
      </c>
      <c r="F141" s="243">
        <f t="shared" si="111"/>
        <v>0</v>
      </c>
      <c r="G141">
        <f t="shared" si="115"/>
        <v>0</v>
      </c>
      <c r="H141" s="244">
        <f t="shared" si="116"/>
        <v>0</v>
      </c>
      <c r="I141" s="245">
        <f t="shared" si="117"/>
        <v>2</v>
      </c>
      <c r="J141" s="243">
        <f t="shared" si="118"/>
        <v>1</v>
      </c>
      <c r="K141">
        <f t="shared" si="119"/>
        <v>0</v>
      </c>
      <c r="L141" s="243">
        <f t="shared" si="120"/>
        <v>0</v>
      </c>
    </row>
    <row r="142" spans="1:12" x14ac:dyDescent="0.35">
      <c r="A142" s="238">
        <f t="shared" si="112"/>
        <v>0</v>
      </c>
      <c r="B142" t="s">
        <v>2669</v>
      </c>
      <c r="C142" t="s">
        <v>2587</v>
      </c>
      <c r="D142" s="242">
        <f>E142+I142</f>
        <v>0</v>
      </c>
      <c r="E142" s="238">
        <f t="shared" si="114"/>
        <v>0</v>
      </c>
      <c r="F142" s="243">
        <f t="shared" si="111"/>
        <v>0</v>
      </c>
      <c r="G142">
        <f t="shared" si="115"/>
        <v>0</v>
      </c>
      <c r="H142" s="244">
        <f t="shared" si="116"/>
        <v>0</v>
      </c>
      <c r="I142" s="245">
        <f t="shared" si="117"/>
        <v>0</v>
      </c>
      <c r="J142" s="243">
        <f t="shared" si="118"/>
        <v>0</v>
      </c>
      <c r="K142">
        <f t="shared" si="119"/>
        <v>0</v>
      </c>
      <c r="L142" s="243">
        <f t="shared" si="120"/>
        <v>0</v>
      </c>
    </row>
    <row r="143" spans="1:12" x14ac:dyDescent="0.35">
      <c r="A143" s="238">
        <f t="shared" si="112"/>
        <v>0</v>
      </c>
      <c r="B143" t="s">
        <v>2931</v>
      </c>
      <c r="C143" t="s">
        <v>2580</v>
      </c>
      <c r="D143" s="242">
        <f t="shared" si="113"/>
        <v>0</v>
      </c>
      <c r="E143" s="238">
        <f t="shared" si="114"/>
        <v>0</v>
      </c>
      <c r="F143" s="243">
        <f t="shared" si="111"/>
        <v>0</v>
      </c>
      <c r="G143">
        <f t="shared" si="115"/>
        <v>0</v>
      </c>
      <c r="H143" s="244">
        <f t="shared" si="116"/>
        <v>0</v>
      </c>
      <c r="I143" s="245">
        <f t="shared" si="117"/>
        <v>0</v>
      </c>
      <c r="J143" s="243">
        <f t="shared" si="118"/>
        <v>0</v>
      </c>
      <c r="K143">
        <f t="shared" si="119"/>
        <v>0</v>
      </c>
      <c r="L143" s="243">
        <f t="shared" si="120"/>
        <v>0</v>
      </c>
    </row>
    <row r="144" spans="1:12" x14ac:dyDescent="0.35">
      <c r="A144" s="238">
        <f t="shared" si="112"/>
        <v>0</v>
      </c>
      <c r="C144" t="s">
        <v>2592</v>
      </c>
      <c r="D144" s="242">
        <f t="shared" si="113"/>
        <v>0</v>
      </c>
      <c r="E144" s="238">
        <f t="shared" si="114"/>
        <v>0</v>
      </c>
      <c r="F144" s="243">
        <f t="shared" si="111"/>
        <v>0</v>
      </c>
      <c r="G144">
        <f t="shared" si="115"/>
        <v>0</v>
      </c>
      <c r="H144" s="244">
        <f t="shared" si="116"/>
        <v>0</v>
      </c>
      <c r="I144" s="245">
        <f t="shared" si="117"/>
        <v>0</v>
      </c>
      <c r="J144" s="243">
        <f t="shared" si="118"/>
        <v>0</v>
      </c>
      <c r="K144">
        <f t="shared" si="119"/>
        <v>0</v>
      </c>
      <c r="L144" s="243">
        <f t="shared" si="120"/>
        <v>0</v>
      </c>
    </row>
    <row r="145" spans="1:12" x14ac:dyDescent="0.35">
      <c r="A145" s="238">
        <f t="shared" si="112"/>
        <v>0</v>
      </c>
      <c r="B145" t="s">
        <v>2809</v>
      </c>
      <c r="C145" t="s">
        <v>2597</v>
      </c>
      <c r="D145" s="242">
        <f t="shared" si="113"/>
        <v>0</v>
      </c>
      <c r="E145" s="238">
        <f t="shared" si="114"/>
        <v>0</v>
      </c>
      <c r="F145" s="243">
        <f t="shared" si="111"/>
        <v>0</v>
      </c>
      <c r="G145">
        <f t="shared" si="115"/>
        <v>0</v>
      </c>
      <c r="H145" s="244">
        <f t="shared" si="116"/>
        <v>0</v>
      </c>
      <c r="I145" s="245">
        <f t="shared" si="117"/>
        <v>0</v>
      </c>
      <c r="J145" s="243">
        <f t="shared" si="118"/>
        <v>0</v>
      </c>
      <c r="K145">
        <f t="shared" si="119"/>
        <v>0</v>
      </c>
      <c r="L145" s="243">
        <f t="shared" si="120"/>
        <v>0</v>
      </c>
    </row>
    <row r="146" spans="1:12" x14ac:dyDescent="0.35">
      <c r="A146" s="238">
        <f t="shared" si="112"/>
        <v>0</v>
      </c>
      <c r="B146" t="s">
        <v>2668</v>
      </c>
      <c r="C146" t="s">
        <v>2588</v>
      </c>
      <c r="D146" s="242">
        <f t="shared" si="113"/>
        <v>0</v>
      </c>
      <c r="E146" s="238">
        <f t="shared" si="114"/>
        <v>0</v>
      </c>
      <c r="F146" s="243">
        <f t="shared" si="111"/>
        <v>0</v>
      </c>
      <c r="G146">
        <f t="shared" si="115"/>
        <v>0</v>
      </c>
      <c r="H146" s="244">
        <f t="shared" si="116"/>
        <v>0</v>
      </c>
      <c r="I146" s="245">
        <f t="shared" si="117"/>
        <v>0</v>
      </c>
      <c r="J146" s="243">
        <f t="shared" si="118"/>
        <v>0</v>
      </c>
      <c r="K146">
        <f t="shared" si="119"/>
        <v>0</v>
      </c>
      <c r="L146" s="243">
        <f t="shared" si="120"/>
        <v>0</v>
      </c>
    </row>
    <row r="147" spans="1:12" x14ac:dyDescent="0.35">
      <c r="A147" s="238">
        <f t="shared" si="112"/>
        <v>0</v>
      </c>
      <c r="B147" t="s">
        <v>2692</v>
      </c>
      <c r="C147" t="s">
        <v>2589</v>
      </c>
      <c r="D147" s="242">
        <f t="shared" si="113"/>
        <v>0</v>
      </c>
      <c r="E147" s="238">
        <f t="shared" si="114"/>
        <v>0</v>
      </c>
      <c r="F147" s="243">
        <f t="shared" si="111"/>
        <v>0</v>
      </c>
      <c r="G147">
        <f t="shared" si="115"/>
        <v>0</v>
      </c>
      <c r="H147" s="244">
        <f t="shared" si="116"/>
        <v>0</v>
      </c>
      <c r="I147" s="245">
        <f t="shared" si="117"/>
        <v>0</v>
      </c>
      <c r="J147" s="243">
        <f t="shared" si="118"/>
        <v>0</v>
      </c>
      <c r="K147">
        <f t="shared" si="119"/>
        <v>0</v>
      </c>
      <c r="L147" s="243">
        <f t="shared" si="120"/>
        <v>0</v>
      </c>
    </row>
    <row r="148" spans="1:12" x14ac:dyDescent="0.35">
      <c r="A148" s="238">
        <f t="shared" si="112"/>
        <v>11115</v>
      </c>
      <c r="B148" t="s">
        <v>2672</v>
      </c>
      <c r="C148" t="s">
        <v>2530</v>
      </c>
      <c r="D148" s="242">
        <f t="shared" si="113"/>
        <v>11</v>
      </c>
      <c r="E148" s="238">
        <f t="shared" si="114"/>
        <v>2</v>
      </c>
      <c r="F148" s="243">
        <f t="shared" si="111"/>
        <v>0.18181818181818182</v>
      </c>
      <c r="G148">
        <f t="shared" si="115"/>
        <v>2</v>
      </c>
      <c r="H148" s="244">
        <f t="shared" si="116"/>
        <v>0.18181818181818182</v>
      </c>
      <c r="I148" s="245">
        <f t="shared" si="117"/>
        <v>9</v>
      </c>
      <c r="J148" s="243">
        <f t="shared" si="118"/>
        <v>0.81818181818181823</v>
      </c>
      <c r="K148">
        <f t="shared" si="119"/>
        <v>5</v>
      </c>
      <c r="L148" s="243">
        <f t="shared" si="120"/>
        <v>0.45454545454545453</v>
      </c>
    </row>
    <row r="149" spans="1:12" x14ac:dyDescent="0.35">
      <c r="A149" s="238">
        <f>SUM(A122:A148)</f>
        <v>31641</v>
      </c>
      <c r="B149" s="238"/>
      <c r="D149" s="242">
        <f>SUM(D122:D148)</f>
        <v>37</v>
      </c>
      <c r="E149" s="238">
        <f>SUM(E122:E148)</f>
        <v>6</v>
      </c>
      <c r="G149">
        <f>SUM(G122:G148)</f>
        <v>3</v>
      </c>
      <c r="I149" s="245">
        <f>SUM(I122:I148)</f>
        <v>31</v>
      </c>
      <c r="K149">
        <f>SUM(K122:K148)</f>
        <v>15</v>
      </c>
    </row>
    <row r="150" spans="1:12" ht="15" thickBot="1" x14ac:dyDescent="0.4"/>
    <row r="151" spans="1:12" x14ac:dyDescent="0.35">
      <c r="C151" s="246" t="s">
        <v>2673</v>
      </c>
      <c r="D151" s="247"/>
      <c r="E151" s="248">
        <f>E149+I149</f>
        <v>37</v>
      </c>
      <c r="F151" s="247" t="s">
        <v>2674</v>
      </c>
      <c r="G151" s="249"/>
      <c r="H151" s="249"/>
      <c r="I151" s="246" t="s">
        <v>2675</v>
      </c>
      <c r="J151" s="247" t="s">
        <v>2676</v>
      </c>
      <c r="K151" s="250">
        <f>K149</f>
        <v>15</v>
      </c>
    </row>
    <row r="152" spans="1:12" ht="15" thickBot="1" x14ac:dyDescent="0.4">
      <c r="C152" s="251" t="s">
        <v>2677</v>
      </c>
      <c r="D152" s="252" t="e">
        <f>LEFT(MID(#REF!,FIND("(",#REF!)+1,LEN(#REF!)),FIND(")",MID(#REF!,FIND("(",#REF!)+1,LEN(#REF!)))-1)</f>
        <v>#REF!</v>
      </c>
      <c r="E152" s="252">
        <f>AK122</f>
        <v>0</v>
      </c>
      <c r="F152" s="252" t="s">
        <v>2678</v>
      </c>
      <c r="G152" s="253"/>
      <c r="H152" s="253"/>
      <c r="I152" s="254"/>
      <c r="J152" s="241" t="s">
        <v>2679</v>
      </c>
      <c r="K152" s="255">
        <f>G149</f>
        <v>3</v>
      </c>
    </row>
    <row r="153" spans="1:12" ht="15" thickBot="1" x14ac:dyDescent="0.4">
      <c r="I153" s="251"/>
      <c r="J153" s="252" t="s">
        <v>2680</v>
      </c>
      <c r="K153" s="256">
        <f>SUM(K151:K152)</f>
        <v>18</v>
      </c>
    </row>
  </sheetData>
  <mergeCells count="129">
    <mergeCell ref="A12:A13"/>
    <mergeCell ref="B12:B13"/>
    <mergeCell ref="C12:C13"/>
    <mergeCell ref="A14:A15"/>
    <mergeCell ref="B14:B15"/>
    <mergeCell ref="C14:C15"/>
    <mergeCell ref="A8:A9"/>
    <mergeCell ref="B8:B9"/>
    <mergeCell ref="C8:C9"/>
    <mergeCell ref="A10:A11"/>
    <mergeCell ref="B10:B11"/>
    <mergeCell ref="C10:C11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A28:A29"/>
    <mergeCell ref="B28:B29"/>
    <mergeCell ref="C28:C29"/>
    <mergeCell ref="A30:A31"/>
    <mergeCell ref="B30:B31"/>
    <mergeCell ref="C30:C31"/>
    <mergeCell ref="A24:A25"/>
    <mergeCell ref="B24:B25"/>
    <mergeCell ref="C24:C25"/>
    <mergeCell ref="A26:A27"/>
    <mergeCell ref="B26:B27"/>
    <mergeCell ref="C26:C27"/>
    <mergeCell ref="A47:A48"/>
    <mergeCell ref="B47:B48"/>
    <mergeCell ref="C47:C48"/>
    <mergeCell ref="A49:A50"/>
    <mergeCell ref="B49:B50"/>
    <mergeCell ref="C49:C50"/>
    <mergeCell ref="A43:A44"/>
    <mergeCell ref="B43:B44"/>
    <mergeCell ref="C43:C44"/>
    <mergeCell ref="A45:A46"/>
    <mergeCell ref="B45:B46"/>
    <mergeCell ref="C45:C46"/>
    <mergeCell ref="A55:A56"/>
    <mergeCell ref="B55:B56"/>
    <mergeCell ref="C55:C56"/>
    <mergeCell ref="A57:A58"/>
    <mergeCell ref="B57:B58"/>
    <mergeCell ref="C57:C58"/>
    <mergeCell ref="A51:A52"/>
    <mergeCell ref="B51:B52"/>
    <mergeCell ref="C51:C52"/>
    <mergeCell ref="A53:A54"/>
    <mergeCell ref="B53:B54"/>
    <mergeCell ref="C53:C54"/>
    <mergeCell ref="A63:A64"/>
    <mergeCell ref="B63:B64"/>
    <mergeCell ref="C63:C64"/>
    <mergeCell ref="A65:A66"/>
    <mergeCell ref="B65:B66"/>
    <mergeCell ref="C65:C66"/>
    <mergeCell ref="A59:A60"/>
    <mergeCell ref="B59:B60"/>
    <mergeCell ref="C59:C60"/>
    <mergeCell ref="A61:A62"/>
    <mergeCell ref="B61:B62"/>
    <mergeCell ref="C61:C62"/>
    <mergeCell ref="A71:A72"/>
    <mergeCell ref="B71:B72"/>
    <mergeCell ref="C71:C72"/>
    <mergeCell ref="A73:A74"/>
    <mergeCell ref="B73:B74"/>
    <mergeCell ref="C73:C74"/>
    <mergeCell ref="A67:A68"/>
    <mergeCell ref="B67:B68"/>
    <mergeCell ref="C67:C68"/>
    <mergeCell ref="A69:A70"/>
    <mergeCell ref="B69:B70"/>
    <mergeCell ref="C69:C70"/>
    <mergeCell ref="A90:A91"/>
    <mergeCell ref="B90:B91"/>
    <mergeCell ref="C90:C91"/>
    <mergeCell ref="A92:A93"/>
    <mergeCell ref="B92:B93"/>
    <mergeCell ref="C92:C93"/>
    <mergeCell ref="A75:A76"/>
    <mergeCell ref="B75:B76"/>
    <mergeCell ref="C75:C76"/>
    <mergeCell ref="A77:A78"/>
    <mergeCell ref="B77:B78"/>
    <mergeCell ref="C77:C78"/>
    <mergeCell ref="A98:A99"/>
    <mergeCell ref="B98:B99"/>
    <mergeCell ref="C98:C99"/>
    <mergeCell ref="A100:A101"/>
    <mergeCell ref="B100:B101"/>
    <mergeCell ref="C100:C101"/>
    <mergeCell ref="A94:A95"/>
    <mergeCell ref="B94:B95"/>
    <mergeCell ref="C94:C95"/>
    <mergeCell ref="A96:A97"/>
    <mergeCell ref="B96:B97"/>
    <mergeCell ref="C96:C97"/>
    <mergeCell ref="A106:A107"/>
    <mergeCell ref="B106:B107"/>
    <mergeCell ref="C106:C107"/>
    <mergeCell ref="A108:A109"/>
    <mergeCell ref="B108:B109"/>
    <mergeCell ref="C108:C109"/>
    <mergeCell ref="A102:A103"/>
    <mergeCell ref="B102:B103"/>
    <mergeCell ref="C102:C103"/>
    <mergeCell ref="A104:A105"/>
    <mergeCell ref="B104:B105"/>
    <mergeCell ref="C104:C105"/>
    <mergeCell ref="A114:A115"/>
    <mergeCell ref="B114:B115"/>
    <mergeCell ref="C114:C115"/>
    <mergeCell ref="A110:A111"/>
    <mergeCell ref="B110:B111"/>
    <mergeCell ref="C110:C111"/>
    <mergeCell ref="A112:A113"/>
    <mergeCell ref="B112:B113"/>
    <mergeCell ref="C112:C113"/>
  </mergeCells>
  <pageMargins left="0.7" right="0.7" top="0.75" bottom="0.75" header="0.3" footer="0.3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BC157"/>
  <sheetViews>
    <sheetView topLeftCell="A58" zoomScale="71" zoomScaleNormal="90" workbookViewId="0">
      <selection activeCell="F44" sqref="F44"/>
    </sheetView>
  </sheetViews>
  <sheetFormatPr defaultRowHeight="14.5" x14ac:dyDescent="0.35"/>
  <cols>
    <col min="1" max="1" width="54.453125" bestFit="1" customWidth="1"/>
  </cols>
  <sheetData>
    <row r="1" spans="1:55" x14ac:dyDescent="0.35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  <c r="M1" t="s">
        <v>0</v>
      </c>
      <c r="N1" t="s">
        <v>0</v>
      </c>
    </row>
    <row r="2" spans="1:55" x14ac:dyDescent="0.35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</row>
    <row r="3" spans="1:55" x14ac:dyDescent="0.35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</row>
    <row r="4" spans="1:55" x14ac:dyDescent="0.35">
      <c r="A4" t="s">
        <v>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</row>
    <row r="5" spans="1:55" x14ac:dyDescent="0.35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AM5" s="2"/>
      <c r="AN5" s="2"/>
      <c r="AO5" s="2"/>
      <c r="AP5" s="2"/>
      <c r="AQ5" s="2"/>
      <c r="AR5" s="2"/>
      <c r="AS5" s="2"/>
      <c r="AT5" s="240" t="s">
        <v>2648</v>
      </c>
      <c r="AU5" s="2"/>
      <c r="AV5" s="2"/>
      <c r="AW5" s="2"/>
      <c r="AX5" s="240" t="s">
        <v>2649</v>
      </c>
    </row>
    <row r="6" spans="1:55" x14ac:dyDescent="0.3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AP6" s="241" t="s">
        <v>2529</v>
      </c>
      <c r="AQ6" s="241" t="s">
        <v>2650</v>
      </c>
      <c r="AR6" s="241" t="s">
        <v>2651</v>
      </c>
      <c r="AS6" s="241" t="s">
        <v>2650</v>
      </c>
      <c r="AT6" s="241" t="s">
        <v>2652</v>
      </c>
      <c r="AU6" s="241" t="s">
        <v>2653</v>
      </c>
      <c r="AV6" s="241" t="s">
        <v>2649</v>
      </c>
      <c r="AW6" s="241" t="s">
        <v>2654</v>
      </c>
      <c r="AX6" s="241" t="s">
        <v>2652</v>
      </c>
    </row>
    <row r="7" spans="1:55" x14ac:dyDescent="0.35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Y7" s="241" t="s">
        <v>2682</v>
      </c>
      <c r="Z7" s="241" t="s">
        <v>2683</v>
      </c>
      <c r="AP7" s="241" t="s">
        <v>2655</v>
      </c>
      <c r="AQ7" s="241" t="s">
        <v>2655</v>
      </c>
      <c r="AR7" s="241" t="s">
        <v>2652</v>
      </c>
      <c r="AS7" s="241" t="s">
        <v>2656</v>
      </c>
      <c r="AT7" s="241" t="s">
        <v>2656</v>
      </c>
      <c r="AU7" s="241" t="s">
        <v>2655</v>
      </c>
      <c r="AV7" s="241" t="s">
        <v>2652</v>
      </c>
      <c r="AW7" s="241" t="s">
        <v>2656</v>
      </c>
      <c r="AX7" s="241" t="s">
        <v>2656</v>
      </c>
      <c r="AZ7" s="241" t="s">
        <v>3666</v>
      </c>
      <c r="BB7" s="241" t="s">
        <v>3692</v>
      </c>
      <c r="BC7" s="241" t="s">
        <v>3693</v>
      </c>
    </row>
    <row r="8" spans="1:55" x14ac:dyDescent="0.35">
      <c r="A8" s="291" t="s">
        <v>59</v>
      </c>
      <c r="B8" s="291" t="s">
        <v>2</v>
      </c>
      <c r="C8" s="291" t="s">
        <v>3</v>
      </c>
      <c r="D8" t="s">
        <v>4</v>
      </c>
      <c r="E8" t="s">
        <v>5</v>
      </c>
      <c r="F8" t="s">
        <v>6</v>
      </c>
      <c r="G8" t="s">
        <v>7</v>
      </c>
      <c r="H8" t="s">
        <v>8</v>
      </c>
      <c r="I8" t="s">
        <v>9</v>
      </c>
      <c r="J8" t="s">
        <v>10</v>
      </c>
      <c r="K8" t="s">
        <v>11</v>
      </c>
      <c r="L8" t="s">
        <v>12</v>
      </c>
      <c r="M8" t="s">
        <v>13</v>
      </c>
      <c r="N8" t="s">
        <v>14</v>
      </c>
      <c r="Y8" s="241" t="s">
        <v>2684</v>
      </c>
      <c r="Z8" s="241" t="s">
        <v>2685</v>
      </c>
      <c r="AM8" s="238">
        <f>SUMIFS($C$10:$C$505, $X$10:$X$505, AN8)</f>
        <v>9859</v>
      </c>
      <c r="AN8" t="s">
        <v>2657</v>
      </c>
      <c r="AO8" t="s">
        <v>2535</v>
      </c>
      <c r="AP8" s="242">
        <f>AQ8+AU8</f>
        <v>8</v>
      </c>
      <c r="AQ8" s="238">
        <f>COUNTIFS($X$10:$X$505, AN8,$B$10:$B$505,"F")</f>
        <v>1</v>
      </c>
      <c r="AR8" s="243">
        <f t="shared" ref="AR8:AR34" si="0">IFERROR(AQ8/AP8,0)</f>
        <v>0.125</v>
      </c>
      <c r="AS8">
        <f>COUNTIFS($X$10:$X$505, AN8,$B$10:$B$505,"F",$Z$10:$Z$505,"Elected")</f>
        <v>1</v>
      </c>
      <c r="AT8" s="244">
        <f>IFERROR(AS8/AP8,0)</f>
        <v>0.125</v>
      </c>
      <c r="AU8" s="245">
        <f>COUNTIFS($X$10:$X$505, AN8,$B$10:$B$505,"M")</f>
        <v>7</v>
      </c>
      <c r="AV8" s="243">
        <f>IFERROR(AU8/AP8,0)</f>
        <v>0.875</v>
      </c>
      <c r="AW8">
        <f>COUNTIFS($X$10:$X$505, AN8,$B$10:$B$505,"M",$Z$10:$Z$505,"Elected")</f>
        <v>5</v>
      </c>
      <c r="AX8" s="243">
        <f>IFERROR(AW8/AP8,0)</f>
        <v>0.625</v>
      </c>
      <c r="AZ8">
        <f>AW8+AS8</f>
        <v>6</v>
      </c>
      <c r="BB8">
        <f>AC127</f>
        <v>14</v>
      </c>
      <c r="BC8">
        <f>AD127</f>
        <v>12</v>
      </c>
    </row>
    <row r="9" spans="1:55" ht="15.5" x14ac:dyDescent="0.35">
      <c r="A9" s="291" t="s">
        <v>0</v>
      </c>
      <c r="B9" s="291" t="s">
        <v>0</v>
      </c>
      <c r="C9" s="291" t="s">
        <v>17</v>
      </c>
      <c r="D9" t="s">
        <v>1930</v>
      </c>
      <c r="E9" t="s">
        <v>1931</v>
      </c>
      <c r="F9" t="s">
        <v>1932</v>
      </c>
      <c r="G9" t="s">
        <v>1933</v>
      </c>
      <c r="H9" t="s">
        <v>1934</v>
      </c>
      <c r="I9" t="s">
        <v>1935</v>
      </c>
      <c r="J9" t="s">
        <v>1936</v>
      </c>
      <c r="K9" t="s">
        <v>1937</v>
      </c>
      <c r="L9" t="s">
        <v>1938</v>
      </c>
      <c r="M9" t="s">
        <v>1939</v>
      </c>
      <c r="N9" t="s">
        <v>1940</v>
      </c>
      <c r="X9" s="257" t="s">
        <v>2681</v>
      </c>
      <c r="Y9" s="241" t="s">
        <v>2686</v>
      </c>
      <c r="Z9" s="241" t="s">
        <v>2687</v>
      </c>
      <c r="AB9" t="s">
        <v>2526</v>
      </c>
      <c r="AC9" t="s">
        <v>2525</v>
      </c>
      <c r="AD9" t="s">
        <v>2524</v>
      </c>
      <c r="AE9" t="s">
        <v>2523</v>
      </c>
      <c r="AF9" t="s">
        <v>759</v>
      </c>
      <c r="AG9" t="s">
        <v>2522</v>
      </c>
      <c r="AH9" t="s">
        <v>2521</v>
      </c>
      <c r="AI9" t="s">
        <v>2520</v>
      </c>
      <c r="AJ9" t="s">
        <v>2519</v>
      </c>
      <c r="AK9" t="s">
        <v>2518</v>
      </c>
      <c r="AM9" s="238">
        <f t="shared" ref="AM9:AM34" si="1">SUMIFS($C$10:$C$505, $X$10:$X$505, AN9)</f>
        <v>9561</v>
      </c>
      <c r="AN9" t="s">
        <v>2658</v>
      </c>
      <c r="AO9" t="s">
        <v>2534</v>
      </c>
      <c r="AP9" s="242">
        <f t="shared" ref="AP9:AP27" si="2">AQ9+AU9</f>
        <v>7</v>
      </c>
      <c r="AQ9" s="238">
        <f t="shared" ref="AQ9:AQ34" si="3">COUNTIFS($X$10:$X$505, AN9,$B$10:$B$505,"F")</f>
        <v>0</v>
      </c>
      <c r="AR9" s="243">
        <f t="shared" si="0"/>
        <v>0</v>
      </c>
      <c r="AS9">
        <f t="shared" ref="AS9:AS34" si="4">COUNTIFS($X$10:$X$283, AN9,$B$10:$B$283,"F",$Z$10:$Z$283,"Elected")</f>
        <v>0</v>
      </c>
      <c r="AT9" s="244">
        <f t="shared" ref="AT9:AT34" si="5">IFERROR(AS9/AP9,0)</f>
        <v>0</v>
      </c>
      <c r="AU9" s="245">
        <f t="shared" ref="AU9:AU34" si="6">COUNTIFS($X$10:$X$505, AN9,$B$10:$B$505,"M")</f>
        <v>7</v>
      </c>
      <c r="AV9" s="243">
        <f t="shared" ref="AV9:AV34" si="7">IFERROR(AU9/AP9,0)</f>
        <v>1</v>
      </c>
      <c r="AW9">
        <f t="shared" ref="AW9:AW34" si="8">COUNTIFS($X$10:$X$505, AN9,$B$10:$B$505,"M",$Z$10:$Z$505,"Elected")</f>
        <v>4</v>
      </c>
      <c r="AX9" s="243">
        <f t="shared" ref="AX9:AX34" si="9">IFERROR(AW9/AP9,0)</f>
        <v>0.5714285714285714</v>
      </c>
      <c r="AZ9">
        <f t="shared" ref="AZ9:AZ35" si="10">AW9+AS9</f>
        <v>4</v>
      </c>
    </row>
    <row r="10" spans="1:55" x14ac:dyDescent="0.35">
      <c r="A10" s="291" t="s">
        <v>1941</v>
      </c>
      <c r="B10" s="291" t="s">
        <v>33</v>
      </c>
      <c r="C10" s="293">
        <v>1307</v>
      </c>
      <c r="D10" s="1">
        <v>2</v>
      </c>
      <c r="E10" s="1">
        <v>40</v>
      </c>
      <c r="F10" s="1">
        <v>7</v>
      </c>
      <c r="G10" s="1">
        <v>26</v>
      </c>
      <c r="H10" s="1">
        <v>32</v>
      </c>
      <c r="I10" s="1">
        <v>6</v>
      </c>
      <c r="J10" s="1">
        <v>31</v>
      </c>
      <c r="K10" s="1">
        <v>61</v>
      </c>
      <c r="L10" s="1">
        <v>253</v>
      </c>
      <c r="M10" s="1">
        <v>179</v>
      </c>
      <c r="N10" s="1">
        <v>57</v>
      </c>
      <c r="X10" t="str">
        <f>LEFT(MID(A10,FIND("(",A10)+1,LEN(A10)),FIND(")",MID(A10,FIND("(",A10)+1,LEN(A10)))-1)</f>
        <v>FF</v>
      </c>
      <c r="Z10" t="str">
        <f>Y11</f>
        <v>Elected</v>
      </c>
      <c r="AB10">
        <v>7</v>
      </c>
      <c r="AC10" s="238">
        <v>26024</v>
      </c>
      <c r="AD10" s="238">
        <f>AH10+AF10</f>
        <v>16277</v>
      </c>
      <c r="AE10" s="227">
        <f>SUM(AD10/AC10*100)</f>
        <v>62.546111281893637</v>
      </c>
      <c r="AF10">
        <v>111</v>
      </c>
      <c r="AG10" s="227">
        <f>SUM(AF10/AC10*100)</f>
        <v>0.42652935751613896</v>
      </c>
      <c r="AH10" s="238">
        <v>16166</v>
      </c>
      <c r="AI10">
        <v>15</v>
      </c>
      <c r="AJ10">
        <v>2</v>
      </c>
      <c r="AK10" s="227">
        <f>SUM(AJ10/AI10*100)</f>
        <v>13.333333333333334</v>
      </c>
      <c r="AM10" s="238">
        <f t="shared" si="1"/>
        <v>3543</v>
      </c>
      <c r="AN10" t="s">
        <v>2659</v>
      </c>
      <c r="AO10" t="s">
        <v>2536</v>
      </c>
      <c r="AP10" s="242">
        <f t="shared" si="2"/>
        <v>6</v>
      </c>
      <c r="AQ10" s="238">
        <f t="shared" si="3"/>
        <v>2</v>
      </c>
      <c r="AR10" s="243">
        <f t="shared" si="0"/>
        <v>0.33333333333333331</v>
      </c>
      <c r="AS10">
        <f t="shared" si="4"/>
        <v>0</v>
      </c>
      <c r="AT10" s="244">
        <f t="shared" si="5"/>
        <v>0</v>
      </c>
      <c r="AU10" s="245">
        <f t="shared" si="6"/>
        <v>4</v>
      </c>
      <c r="AV10" s="243">
        <f t="shared" si="7"/>
        <v>0.66666666666666663</v>
      </c>
      <c r="AW10">
        <f t="shared" si="8"/>
        <v>2</v>
      </c>
      <c r="AX10" s="243">
        <f t="shared" si="9"/>
        <v>0.33333333333333331</v>
      </c>
      <c r="AZ10">
        <f t="shared" si="10"/>
        <v>2</v>
      </c>
    </row>
    <row r="11" spans="1:55" x14ac:dyDescent="0.35">
      <c r="A11" s="291" t="s">
        <v>0</v>
      </c>
      <c r="B11" s="291" t="s">
        <v>0</v>
      </c>
      <c r="C11" s="293">
        <v>1307</v>
      </c>
      <c r="D11" s="2">
        <v>1309</v>
      </c>
      <c r="E11" s="2">
        <v>1349</v>
      </c>
      <c r="F11" s="2">
        <v>1356</v>
      </c>
      <c r="G11" s="2">
        <v>1382</v>
      </c>
      <c r="H11" s="2">
        <v>1414</v>
      </c>
      <c r="I11" s="2">
        <v>1420</v>
      </c>
      <c r="J11" s="2">
        <v>1451</v>
      </c>
      <c r="K11" s="2">
        <v>1512</v>
      </c>
      <c r="L11" s="2">
        <v>1765</v>
      </c>
      <c r="M11" s="2">
        <v>1944</v>
      </c>
      <c r="N11" s="2">
        <v>2001</v>
      </c>
      <c r="Y11" t="str">
        <f>IF(EXACT(A10,UPPER(A10)),"Elected","Excluded")</f>
        <v>Elected</v>
      </c>
      <c r="AM11" s="238">
        <f t="shared" si="1"/>
        <v>841</v>
      </c>
      <c r="AN11" t="s">
        <v>2661</v>
      </c>
      <c r="AO11" t="s">
        <v>2727</v>
      </c>
      <c r="AP11" s="242">
        <f t="shared" si="2"/>
        <v>1</v>
      </c>
      <c r="AQ11" s="238">
        <f t="shared" si="3"/>
        <v>1</v>
      </c>
      <c r="AR11" s="243">
        <f t="shared" si="0"/>
        <v>1</v>
      </c>
      <c r="AS11">
        <f t="shared" si="4"/>
        <v>1</v>
      </c>
      <c r="AT11" s="244">
        <f t="shared" si="5"/>
        <v>1</v>
      </c>
      <c r="AU11" s="245">
        <f t="shared" si="6"/>
        <v>0</v>
      </c>
      <c r="AV11" s="243">
        <f t="shared" si="7"/>
        <v>0</v>
      </c>
      <c r="AW11">
        <f t="shared" si="8"/>
        <v>0</v>
      </c>
      <c r="AX11" s="243">
        <f t="shared" si="9"/>
        <v>0</v>
      </c>
      <c r="AZ11">
        <f t="shared" si="10"/>
        <v>1</v>
      </c>
    </row>
    <row r="12" spans="1:55" x14ac:dyDescent="0.35">
      <c r="A12" s="291" t="s">
        <v>3376</v>
      </c>
      <c r="B12" s="291" t="s">
        <v>33</v>
      </c>
      <c r="C12" s="293">
        <v>1773</v>
      </c>
      <c r="D12" s="1">
        <v>12</v>
      </c>
      <c r="E12" s="1">
        <v>5</v>
      </c>
      <c r="F12" s="1">
        <v>24</v>
      </c>
      <c r="G12" s="1">
        <v>161</v>
      </c>
      <c r="H12" s="1">
        <v>153</v>
      </c>
      <c r="I12" s="1">
        <v>-107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X12" t="str">
        <f t="shared" ref="X12" si="11">LEFT(MID(A12,FIND("(",A12)+1,LEN(A12)),FIND(")",MID(A12,FIND("(",A12)+1,LEN(A12)))-1)</f>
        <v>NON-P</v>
      </c>
      <c r="Z12" t="str">
        <f>Y13</f>
        <v>Elected</v>
      </c>
      <c r="AC12" t="s">
        <v>3692</v>
      </c>
      <c r="AD12" t="s">
        <v>3693</v>
      </c>
      <c r="AM12" s="238">
        <f t="shared" si="1"/>
        <v>0</v>
      </c>
      <c r="AN12" t="s">
        <v>2663</v>
      </c>
      <c r="AO12" t="s">
        <v>2574</v>
      </c>
      <c r="AP12" s="242">
        <f t="shared" si="2"/>
        <v>0</v>
      </c>
      <c r="AQ12" s="238">
        <f t="shared" si="3"/>
        <v>0</v>
      </c>
      <c r="AR12" s="243">
        <f t="shared" si="0"/>
        <v>0</v>
      </c>
      <c r="AS12">
        <f t="shared" si="4"/>
        <v>0</v>
      </c>
      <c r="AT12" s="244">
        <f t="shared" si="5"/>
        <v>0</v>
      </c>
      <c r="AU12" s="245">
        <f t="shared" si="6"/>
        <v>0</v>
      </c>
      <c r="AV12" s="243">
        <f t="shared" si="7"/>
        <v>0</v>
      </c>
      <c r="AW12">
        <f t="shared" si="8"/>
        <v>0</v>
      </c>
      <c r="AX12" s="243">
        <f t="shared" si="9"/>
        <v>0</v>
      </c>
      <c r="AZ12">
        <f t="shared" si="10"/>
        <v>0</v>
      </c>
    </row>
    <row r="13" spans="1:55" x14ac:dyDescent="0.35">
      <c r="A13" s="291" t="s">
        <v>0</v>
      </c>
      <c r="B13" s="291" t="s">
        <v>0</v>
      </c>
      <c r="C13" s="293">
        <v>1773</v>
      </c>
      <c r="D13" s="2">
        <v>1785</v>
      </c>
      <c r="E13" s="2">
        <v>1790</v>
      </c>
      <c r="F13" s="2">
        <v>1814</v>
      </c>
      <c r="G13" s="2">
        <v>1975</v>
      </c>
      <c r="H13" s="2">
        <v>2128</v>
      </c>
      <c r="I13" s="2">
        <v>2021</v>
      </c>
      <c r="J13" s="2">
        <v>2021</v>
      </c>
      <c r="K13" s="2">
        <v>2021</v>
      </c>
      <c r="L13" s="2">
        <v>2021</v>
      </c>
      <c r="M13" s="2">
        <v>2021</v>
      </c>
      <c r="N13" s="2">
        <v>2021</v>
      </c>
      <c r="Y13" t="str">
        <f t="shared" ref="Y13" si="12">IF(EXACT(A12,UPPER(A12)),"Elected","Excluded")</f>
        <v>Elected</v>
      </c>
      <c r="AC13">
        <v>5</v>
      </c>
      <c r="AD13">
        <v>4</v>
      </c>
      <c r="AM13" s="238">
        <f t="shared" si="1"/>
        <v>439</v>
      </c>
      <c r="AN13" t="s">
        <v>2689</v>
      </c>
      <c r="AO13" t="s">
        <v>2573</v>
      </c>
      <c r="AP13" s="242">
        <f t="shared" si="2"/>
        <v>2</v>
      </c>
      <c r="AQ13" s="238">
        <f t="shared" si="3"/>
        <v>1</v>
      </c>
      <c r="AR13" s="243">
        <f t="shared" si="0"/>
        <v>0.5</v>
      </c>
      <c r="AS13">
        <f t="shared" si="4"/>
        <v>0</v>
      </c>
      <c r="AT13" s="244">
        <f t="shared" si="5"/>
        <v>0</v>
      </c>
      <c r="AU13" s="245">
        <f t="shared" si="6"/>
        <v>1</v>
      </c>
      <c r="AV13" s="243">
        <f t="shared" si="7"/>
        <v>0.5</v>
      </c>
      <c r="AW13">
        <f t="shared" si="8"/>
        <v>0</v>
      </c>
      <c r="AX13" s="243">
        <f t="shared" si="9"/>
        <v>0</v>
      </c>
      <c r="AZ13">
        <f t="shared" si="10"/>
        <v>0</v>
      </c>
    </row>
    <row r="14" spans="1:55" x14ac:dyDescent="0.35">
      <c r="A14" s="291" t="s">
        <v>1942</v>
      </c>
      <c r="B14" s="291" t="s">
        <v>33</v>
      </c>
      <c r="C14" s="293">
        <v>1004</v>
      </c>
      <c r="D14" s="1">
        <v>3</v>
      </c>
      <c r="E14" s="1">
        <v>2</v>
      </c>
      <c r="F14" s="1">
        <v>0</v>
      </c>
      <c r="G14" s="1">
        <v>18</v>
      </c>
      <c r="H14" s="1">
        <v>40</v>
      </c>
      <c r="I14" s="1">
        <v>14</v>
      </c>
      <c r="J14" s="1">
        <v>-1081</v>
      </c>
      <c r="K14" s="1">
        <v>0</v>
      </c>
      <c r="L14" s="1">
        <v>0</v>
      </c>
      <c r="M14" s="1">
        <v>0</v>
      </c>
      <c r="N14" s="1">
        <v>0</v>
      </c>
      <c r="X14" t="str">
        <f t="shared" ref="X14" si="13">LEFT(MID(A14,FIND("(",A14)+1,LEN(A14)),FIND(")",MID(A14,FIND("(",A14)+1,LEN(A14)))-1)</f>
        <v>FG</v>
      </c>
      <c r="Z14" t="str">
        <f t="shared" ref="Z14" si="14">Y15</f>
        <v>Excluded</v>
      </c>
      <c r="AM14" s="238">
        <f t="shared" si="1"/>
        <v>0</v>
      </c>
      <c r="AN14" t="s">
        <v>2662</v>
      </c>
      <c r="AO14" t="s">
        <v>2575</v>
      </c>
      <c r="AP14" s="242">
        <f t="shared" si="2"/>
        <v>0</v>
      </c>
      <c r="AQ14" s="238">
        <f t="shared" si="3"/>
        <v>0</v>
      </c>
      <c r="AR14" s="243">
        <f t="shared" si="0"/>
        <v>0</v>
      </c>
      <c r="AS14">
        <f t="shared" si="4"/>
        <v>0</v>
      </c>
      <c r="AT14" s="244">
        <f t="shared" si="5"/>
        <v>0</v>
      </c>
      <c r="AU14" s="245">
        <f t="shared" si="6"/>
        <v>0</v>
      </c>
      <c r="AV14" s="243">
        <f t="shared" si="7"/>
        <v>0</v>
      </c>
      <c r="AW14">
        <f t="shared" si="8"/>
        <v>0</v>
      </c>
      <c r="AX14" s="243">
        <f t="shared" si="9"/>
        <v>0</v>
      </c>
      <c r="AZ14">
        <f t="shared" si="10"/>
        <v>0</v>
      </c>
    </row>
    <row r="15" spans="1:55" x14ac:dyDescent="0.35">
      <c r="A15" s="291" t="s">
        <v>0</v>
      </c>
      <c r="B15" s="291" t="s">
        <v>0</v>
      </c>
      <c r="C15" s="293">
        <v>1004</v>
      </c>
      <c r="D15" s="2">
        <v>1007</v>
      </c>
      <c r="E15" s="2">
        <v>1009</v>
      </c>
      <c r="F15" s="2">
        <v>1009</v>
      </c>
      <c r="G15" s="2">
        <v>1027</v>
      </c>
      <c r="H15" s="2">
        <v>1067</v>
      </c>
      <c r="I15" s="2">
        <v>1081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Y15" t="str">
        <f t="shared" ref="Y15" si="15">IF(EXACT(A14,UPPER(A14)),"Elected","Excluded")</f>
        <v>Excluded</v>
      </c>
      <c r="AM15" s="238">
        <f t="shared" si="1"/>
        <v>940</v>
      </c>
      <c r="AN15" t="s">
        <v>2660</v>
      </c>
      <c r="AO15" t="s">
        <v>2594</v>
      </c>
      <c r="AP15" s="242">
        <f t="shared" si="2"/>
        <v>2</v>
      </c>
      <c r="AQ15" s="238">
        <f t="shared" si="3"/>
        <v>1</v>
      </c>
      <c r="AR15" s="243">
        <f t="shared" si="0"/>
        <v>0.5</v>
      </c>
      <c r="AS15">
        <f t="shared" si="4"/>
        <v>0</v>
      </c>
      <c r="AT15" s="244">
        <f t="shared" si="5"/>
        <v>0</v>
      </c>
      <c r="AU15" s="245">
        <f t="shared" si="6"/>
        <v>1</v>
      </c>
      <c r="AV15" s="243">
        <f t="shared" si="7"/>
        <v>0.5</v>
      </c>
      <c r="AW15">
        <f t="shared" si="8"/>
        <v>1</v>
      </c>
      <c r="AX15" s="243">
        <f t="shared" si="9"/>
        <v>0.5</v>
      </c>
      <c r="AZ15">
        <f t="shared" si="10"/>
        <v>1</v>
      </c>
    </row>
    <row r="16" spans="1:55" x14ac:dyDescent="0.35">
      <c r="A16" s="291" t="s">
        <v>1943</v>
      </c>
      <c r="B16" s="291" t="s">
        <v>33</v>
      </c>
      <c r="C16" s="293">
        <v>1110</v>
      </c>
      <c r="D16" s="1">
        <v>4</v>
      </c>
      <c r="E16" s="1">
        <v>0</v>
      </c>
      <c r="F16" s="1">
        <v>43</v>
      </c>
      <c r="G16" s="1">
        <v>16</v>
      </c>
      <c r="H16" s="1">
        <v>17</v>
      </c>
      <c r="I16" s="1">
        <v>0</v>
      </c>
      <c r="J16" s="1">
        <v>86</v>
      </c>
      <c r="K16" s="1">
        <v>42</v>
      </c>
      <c r="L16" s="1">
        <v>79</v>
      </c>
      <c r="M16" s="1">
        <v>57</v>
      </c>
      <c r="N16" s="1">
        <v>23</v>
      </c>
      <c r="X16" t="str">
        <f t="shared" ref="X16" si="16">LEFT(MID(A16,FIND("(",A16)+1,LEN(A16)),FIND(")",MID(A16,FIND("(",A16)+1,LEN(A16)))-1)</f>
        <v>FG</v>
      </c>
      <c r="Z16" t="str">
        <f t="shared" ref="Z16" si="17">Y17</f>
        <v>Excluded</v>
      </c>
      <c r="AM16" s="238">
        <f t="shared" si="1"/>
        <v>186</v>
      </c>
      <c r="AN16" t="s">
        <v>3111</v>
      </c>
      <c r="AO16" t="s">
        <v>2576</v>
      </c>
      <c r="AP16" s="242">
        <f t="shared" si="2"/>
        <v>1</v>
      </c>
      <c r="AQ16" s="238">
        <f t="shared" si="3"/>
        <v>0</v>
      </c>
      <c r="AR16" s="243">
        <f t="shared" si="0"/>
        <v>0</v>
      </c>
      <c r="AS16">
        <f t="shared" si="4"/>
        <v>0</v>
      </c>
      <c r="AT16" s="244">
        <f t="shared" si="5"/>
        <v>0</v>
      </c>
      <c r="AU16" s="245">
        <f t="shared" si="6"/>
        <v>1</v>
      </c>
      <c r="AV16" s="243">
        <f t="shared" si="7"/>
        <v>1</v>
      </c>
      <c r="AW16">
        <f t="shared" si="8"/>
        <v>0</v>
      </c>
      <c r="AX16" s="243">
        <f t="shared" si="9"/>
        <v>0</v>
      </c>
      <c r="AZ16">
        <f t="shared" si="10"/>
        <v>0</v>
      </c>
    </row>
    <row r="17" spans="1:52" x14ac:dyDescent="0.35">
      <c r="A17" s="291" t="s">
        <v>0</v>
      </c>
      <c r="B17" s="291" t="s">
        <v>0</v>
      </c>
      <c r="C17" s="293">
        <v>1110</v>
      </c>
      <c r="D17" s="2">
        <v>1114</v>
      </c>
      <c r="E17" s="2">
        <v>1114</v>
      </c>
      <c r="F17" s="2">
        <v>1157</v>
      </c>
      <c r="G17" s="2">
        <v>1173</v>
      </c>
      <c r="H17" s="2">
        <v>1190</v>
      </c>
      <c r="I17" s="2">
        <v>1190</v>
      </c>
      <c r="J17" s="2">
        <v>1276</v>
      </c>
      <c r="K17" s="2">
        <v>1318</v>
      </c>
      <c r="L17" s="2">
        <v>1397</v>
      </c>
      <c r="M17" s="2">
        <v>1454</v>
      </c>
      <c r="N17" s="2">
        <v>1477</v>
      </c>
      <c r="Y17" t="str">
        <f t="shared" ref="Y17" si="18">IF(EXACT(A16,UPPER(A16)),"Elected","Excluded")</f>
        <v>Excluded</v>
      </c>
      <c r="AM17" s="238">
        <f t="shared" si="1"/>
        <v>0</v>
      </c>
      <c r="AO17" t="s">
        <v>2590</v>
      </c>
      <c r="AP17" s="242">
        <f t="shared" si="2"/>
        <v>0</v>
      </c>
      <c r="AQ17" s="238">
        <f t="shared" si="3"/>
        <v>0</v>
      </c>
      <c r="AR17" s="243">
        <f t="shared" si="0"/>
        <v>0</v>
      </c>
      <c r="AS17">
        <f t="shared" si="4"/>
        <v>0</v>
      </c>
      <c r="AT17" s="244">
        <f t="shared" si="5"/>
        <v>0</v>
      </c>
      <c r="AU17" s="245">
        <f t="shared" si="6"/>
        <v>0</v>
      </c>
      <c r="AV17" s="243">
        <f t="shared" si="7"/>
        <v>0</v>
      </c>
      <c r="AW17">
        <f t="shared" si="8"/>
        <v>0</v>
      </c>
      <c r="AX17" s="243">
        <f t="shared" si="9"/>
        <v>0</v>
      </c>
      <c r="AZ17">
        <f t="shared" si="10"/>
        <v>0</v>
      </c>
    </row>
    <row r="18" spans="1:52" x14ac:dyDescent="0.35">
      <c r="A18" s="291" t="s">
        <v>1944</v>
      </c>
      <c r="B18" s="291" t="s">
        <v>33</v>
      </c>
      <c r="C18" s="293">
        <v>596</v>
      </c>
      <c r="D18" s="1">
        <v>2</v>
      </c>
      <c r="E18" s="1">
        <v>7</v>
      </c>
      <c r="F18" s="1">
        <v>27</v>
      </c>
      <c r="G18" s="1">
        <v>-632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X18" t="str">
        <f t="shared" ref="X18" si="19">LEFT(MID(A18,FIND("(",A18)+1,LEN(A18)),FIND(")",MID(A18,FIND("(",A18)+1,LEN(A18)))-1)</f>
        <v>IFP</v>
      </c>
      <c r="Z18" t="str">
        <f>Y19</f>
        <v>Excluded</v>
      </c>
      <c r="AM18" s="238">
        <f t="shared" si="1"/>
        <v>0</v>
      </c>
      <c r="AN18" t="s">
        <v>2671</v>
      </c>
      <c r="AO18" t="s">
        <v>2582</v>
      </c>
      <c r="AP18" s="242">
        <f t="shared" si="2"/>
        <v>0</v>
      </c>
      <c r="AQ18" s="238">
        <f t="shared" si="3"/>
        <v>0</v>
      </c>
      <c r="AR18" s="243">
        <f t="shared" si="0"/>
        <v>0</v>
      </c>
      <c r="AS18">
        <f t="shared" si="4"/>
        <v>0</v>
      </c>
      <c r="AT18" s="244">
        <f t="shared" si="5"/>
        <v>0</v>
      </c>
      <c r="AU18" s="245">
        <f t="shared" si="6"/>
        <v>0</v>
      </c>
      <c r="AV18" s="243">
        <f t="shared" si="7"/>
        <v>0</v>
      </c>
      <c r="AW18">
        <f t="shared" si="8"/>
        <v>0</v>
      </c>
      <c r="AX18" s="243">
        <f t="shared" si="9"/>
        <v>0</v>
      </c>
      <c r="AZ18">
        <f t="shared" si="10"/>
        <v>0</v>
      </c>
    </row>
    <row r="19" spans="1:52" x14ac:dyDescent="0.35">
      <c r="A19" s="291" t="s">
        <v>0</v>
      </c>
      <c r="B19" s="291" t="s">
        <v>0</v>
      </c>
      <c r="C19" s="293">
        <v>596</v>
      </c>
      <c r="D19" s="2">
        <v>598</v>
      </c>
      <c r="E19" s="2">
        <v>605</v>
      </c>
      <c r="F19" s="2">
        <v>632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Y19" t="str">
        <f t="shared" ref="Y19" si="20">IF(EXACT(A18,UPPER(A18)),"Elected","Excluded")</f>
        <v>Excluded</v>
      </c>
      <c r="AM19" s="238">
        <f t="shared" si="1"/>
        <v>894</v>
      </c>
      <c r="AN19" t="s">
        <v>2665</v>
      </c>
      <c r="AO19" t="s">
        <v>2598</v>
      </c>
      <c r="AP19" s="242">
        <f t="shared" si="2"/>
        <v>2</v>
      </c>
      <c r="AQ19" s="238">
        <f t="shared" si="3"/>
        <v>1</v>
      </c>
      <c r="AR19" s="243">
        <f t="shared" si="0"/>
        <v>0.5</v>
      </c>
      <c r="AS19">
        <f t="shared" si="4"/>
        <v>0</v>
      </c>
      <c r="AT19" s="244">
        <f t="shared" si="5"/>
        <v>0</v>
      </c>
      <c r="AU19" s="245">
        <f t="shared" si="6"/>
        <v>1</v>
      </c>
      <c r="AV19" s="243">
        <f t="shared" si="7"/>
        <v>0.5</v>
      </c>
      <c r="AW19">
        <f t="shared" si="8"/>
        <v>0</v>
      </c>
      <c r="AX19" s="243">
        <f t="shared" si="9"/>
        <v>0</v>
      </c>
      <c r="AZ19">
        <f t="shared" si="10"/>
        <v>0</v>
      </c>
    </row>
    <row r="20" spans="1:52" x14ac:dyDescent="0.35">
      <c r="A20" s="291" t="s">
        <v>1945</v>
      </c>
      <c r="B20" s="291" t="s">
        <v>33</v>
      </c>
      <c r="C20" s="293">
        <v>1246</v>
      </c>
      <c r="D20" s="1">
        <v>4</v>
      </c>
      <c r="E20" s="1">
        <v>0</v>
      </c>
      <c r="F20" s="1">
        <v>48</v>
      </c>
      <c r="G20" s="1">
        <v>21</v>
      </c>
      <c r="H20" s="1">
        <v>27</v>
      </c>
      <c r="I20" s="1">
        <v>8</v>
      </c>
      <c r="J20" s="1">
        <v>10</v>
      </c>
      <c r="K20" s="1">
        <v>24</v>
      </c>
      <c r="L20" s="1">
        <v>120</v>
      </c>
      <c r="M20" s="1">
        <v>48</v>
      </c>
      <c r="N20" s="1">
        <v>13</v>
      </c>
      <c r="X20" t="str">
        <f t="shared" ref="X20" si="21">LEFT(MID(A20,FIND("(",A20)+1,LEN(A20)),FIND(")",MID(A20,FIND("(",A20)+1,LEN(A20)))-1)</f>
        <v>FF</v>
      </c>
      <c r="Z20" t="str">
        <f t="shared" ref="Z20" si="22">Y21</f>
        <v>Elected</v>
      </c>
      <c r="AM20" s="238">
        <f t="shared" si="1"/>
        <v>0</v>
      </c>
      <c r="AN20" t="s">
        <v>2666</v>
      </c>
      <c r="AO20" t="s">
        <v>2584</v>
      </c>
      <c r="AP20" s="242">
        <f t="shared" si="2"/>
        <v>0</v>
      </c>
      <c r="AQ20" s="238">
        <f t="shared" si="3"/>
        <v>0</v>
      </c>
      <c r="AR20" s="243">
        <f t="shared" si="0"/>
        <v>0</v>
      </c>
      <c r="AS20">
        <f t="shared" si="4"/>
        <v>0</v>
      </c>
      <c r="AT20" s="244">
        <f t="shared" si="5"/>
        <v>0</v>
      </c>
      <c r="AU20" s="245">
        <f t="shared" si="6"/>
        <v>0</v>
      </c>
      <c r="AV20" s="243">
        <f t="shared" si="7"/>
        <v>0</v>
      </c>
      <c r="AW20">
        <f t="shared" si="8"/>
        <v>0</v>
      </c>
      <c r="AX20" s="243">
        <f t="shared" si="9"/>
        <v>0</v>
      </c>
      <c r="AZ20">
        <f t="shared" si="10"/>
        <v>0</v>
      </c>
    </row>
    <row r="21" spans="1:52" x14ac:dyDescent="0.35">
      <c r="A21" s="291" t="s">
        <v>0</v>
      </c>
      <c r="B21" s="291" t="s">
        <v>0</v>
      </c>
      <c r="C21" s="293">
        <v>1246</v>
      </c>
      <c r="D21" s="2">
        <v>1250</v>
      </c>
      <c r="E21" s="2">
        <v>1250</v>
      </c>
      <c r="F21" s="2">
        <v>1298</v>
      </c>
      <c r="G21" s="2">
        <v>1319</v>
      </c>
      <c r="H21" s="2">
        <v>1346</v>
      </c>
      <c r="I21" s="2">
        <v>1354</v>
      </c>
      <c r="J21" s="2">
        <v>1364</v>
      </c>
      <c r="K21" s="2">
        <v>1388</v>
      </c>
      <c r="L21" s="2">
        <v>1508</v>
      </c>
      <c r="M21" s="2">
        <v>1556</v>
      </c>
      <c r="N21" s="2">
        <v>1569</v>
      </c>
      <c r="Y21" t="str">
        <f t="shared" ref="Y21" si="23">IF(EXACT(A20,UPPER(A20)),"Elected","Excluded")</f>
        <v>Elected</v>
      </c>
      <c r="AM21" s="238">
        <f t="shared" si="1"/>
        <v>0</v>
      </c>
      <c r="AN21" t="s">
        <v>2667</v>
      </c>
      <c r="AO21" t="s">
        <v>2577</v>
      </c>
      <c r="AP21" s="242">
        <f t="shared" si="2"/>
        <v>0</v>
      </c>
      <c r="AQ21" s="238">
        <f t="shared" si="3"/>
        <v>0</v>
      </c>
      <c r="AR21" s="243">
        <f t="shared" si="0"/>
        <v>0</v>
      </c>
      <c r="AS21">
        <f t="shared" si="4"/>
        <v>0</v>
      </c>
      <c r="AT21" s="244">
        <f t="shared" si="5"/>
        <v>0</v>
      </c>
      <c r="AU21" s="245">
        <f t="shared" si="6"/>
        <v>0</v>
      </c>
      <c r="AV21" s="243">
        <f t="shared" si="7"/>
        <v>0</v>
      </c>
      <c r="AW21">
        <f t="shared" si="8"/>
        <v>0</v>
      </c>
      <c r="AX21" s="243">
        <f t="shared" si="9"/>
        <v>0</v>
      </c>
      <c r="AZ21">
        <f t="shared" si="10"/>
        <v>0</v>
      </c>
    </row>
    <row r="22" spans="1:52" x14ac:dyDescent="0.35">
      <c r="A22" s="291" t="s">
        <v>1946</v>
      </c>
      <c r="B22" s="291" t="s">
        <v>33</v>
      </c>
      <c r="C22" s="293">
        <v>345</v>
      </c>
      <c r="D22" s="1">
        <v>11</v>
      </c>
      <c r="E22" s="1">
        <v>90</v>
      </c>
      <c r="F22" s="1">
        <v>-446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X22" t="str">
        <f t="shared" ref="X22" si="24">LEFT(MID(A22,FIND("(",A22)+1,LEN(A22)),FIND(")",MID(A22,FIND("(",A22)+1,LEN(A22)))-1)</f>
        <v>SF</v>
      </c>
      <c r="Z22" t="str">
        <f t="shared" ref="Z22" si="25">Y23</f>
        <v>Excluded</v>
      </c>
      <c r="AM22" s="238">
        <f t="shared" si="1"/>
        <v>0</v>
      </c>
      <c r="AN22" t="s">
        <v>2670</v>
      </c>
      <c r="AO22" t="s">
        <v>2578</v>
      </c>
      <c r="AP22" s="242">
        <f t="shared" si="2"/>
        <v>0</v>
      </c>
      <c r="AQ22" s="238">
        <f t="shared" si="3"/>
        <v>0</v>
      </c>
      <c r="AR22" s="243">
        <f t="shared" si="0"/>
        <v>0</v>
      </c>
      <c r="AS22">
        <f t="shared" si="4"/>
        <v>0</v>
      </c>
      <c r="AT22" s="244">
        <f t="shared" si="5"/>
        <v>0</v>
      </c>
      <c r="AU22" s="245">
        <f t="shared" si="6"/>
        <v>0</v>
      </c>
      <c r="AV22" s="243">
        <f t="shared" si="7"/>
        <v>0</v>
      </c>
      <c r="AW22">
        <f t="shared" si="8"/>
        <v>0</v>
      </c>
      <c r="AX22" s="243">
        <f t="shared" si="9"/>
        <v>0</v>
      </c>
      <c r="AZ22">
        <f t="shared" si="10"/>
        <v>0</v>
      </c>
    </row>
    <row r="23" spans="1:52" x14ac:dyDescent="0.35">
      <c r="A23" s="291" t="s">
        <v>0</v>
      </c>
      <c r="B23" s="291" t="s">
        <v>0</v>
      </c>
      <c r="C23" s="293">
        <v>345</v>
      </c>
      <c r="D23" s="2">
        <v>356</v>
      </c>
      <c r="E23" s="2">
        <v>446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Y23" t="str">
        <f t="shared" ref="Y23" si="26">IF(EXACT(A22,UPPER(A22)),"Elected","Excluded")</f>
        <v>Excluded</v>
      </c>
      <c r="AM23" s="238">
        <f t="shared" si="1"/>
        <v>0</v>
      </c>
      <c r="AO23" t="s">
        <v>2581</v>
      </c>
      <c r="AP23" s="242">
        <f t="shared" si="2"/>
        <v>0</v>
      </c>
      <c r="AQ23" s="238">
        <f t="shared" si="3"/>
        <v>0</v>
      </c>
      <c r="AR23" s="243">
        <f t="shared" si="0"/>
        <v>0</v>
      </c>
      <c r="AS23">
        <f t="shared" si="4"/>
        <v>0</v>
      </c>
      <c r="AT23" s="244">
        <f t="shared" si="5"/>
        <v>0</v>
      </c>
      <c r="AU23" s="245">
        <f t="shared" si="6"/>
        <v>0</v>
      </c>
      <c r="AV23" s="243">
        <f t="shared" si="7"/>
        <v>0</v>
      </c>
      <c r="AW23">
        <f t="shared" si="8"/>
        <v>0</v>
      </c>
      <c r="AX23" s="243">
        <f t="shared" si="9"/>
        <v>0</v>
      </c>
      <c r="AZ23">
        <f t="shared" si="10"/>
        <v>0</v>
      </c>
    </row>
    <row r="24" spans="1:52" x14ac:dyDescent="0.35">
      <c r="A24" s="291" t="s">
        <v>1947</v>
      </c>
      <c r="B24" s="291" t="s">
        <v>31</v>
      </c>
      <c r="C24" s="293">
        <v>203</v>
      </c>
      <c r="D24" s="1">
        <v>-203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X24" t="str">
        <f t="shared" ref="X24" si="27">LEFT(MID(A24,FIND("(",A24)+1,LEN(A24)),FIND(")",MID(A24,FIND("(",A24)+1,LEN(A24)))-1)</f>
        <v>PBP</v>
      </c>
      <c r="Z24" t="str">
        <f t="shared" ref="Z24" si="28">Y25</f>
        <v>Excluded</v>
      </c>
      <c r="AM24" s="238">
        <f t="shared" si="1"/>
        <v>0</v>
      </c>
      <c r="AN24" t="s">
        <v>3077</v>
      </c>
      <c r="AO24" t="s">
        <v>2579</v>
      </c>
      <c r="AP24" s="242">
        <f t="shared" si="2"/>
        <v>0</v>
      </c>
      <c r="AQ24" s="238">
        <f t="shared" si="3"/>
        <v>0</v>
      </c>
      <c r="AR24" s="243">
        <f t="shared" si="0"/>
        <v>0</v>
      </c>
      <c r="AS24">
        <f t="shared" si="4"/>
        <v>0</v>
      </c>
      <c r="AT24" s="244">
        <f t="shared" si="5"/>
        <v>0</v>
      </c>
      <c r="AU24" s="245">
        <f t="shared" si="6"/>
        <v>0</v>
      </c>
      <c r="AV24" s="243">
        <f t="shared" si="7"/>
        <v>0</v>
      </c>
      <c r="AW24">
        <f t="shared" si="8"/>
        <v>0</v>
      </c>
      <c r="AX24" s="243">
        <f t="shared" si="9"/>
        <v>0</v>
      </c>
      <c r="AZ24">
        <f t="shared" si="10"/>
        <v>0</v>
      </c>
    </row>
    <row r="25" spans="1:52" x14ac:dyDescent="0.35">
      <c r="A25" s="291" t="s">
        <v>0</v>
      </c>
      <c r="B25" s="291" t="s">
        <v>0</v>
      </c>
      <c r="C25" s="293">
        <v>203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Y25" t="str">
        <f t="shared" ref="Y25" si="29">IF(EXACT(A24,UPPER(A24)),"Elected","Excluded")</f>
        <v>Excluded</v>
      </c>
      <c r="AM25" s="238">
        <f t="shared" si="1"/>
        <v>0</v>
      </c>
      <c r="AN25" t="s">
        <v>2690</v>
      </c>
      <c r="AO25" t="s">
        <v>2585</v>
      </c>
      <c r="AP25" s="242">
        <f t="shared" si="2"/>
        <v>0</v>
      </c>
      <c r="AQ25" s="238">
        <f t="shared" si="3"/>
        <v>0</v>
      </c>
      <c r="AR25" s="243">
        <f t="shared" si="0"/>
        <v>0</v>
      </c>
      <c r="AS25">
        <f t="shared" si="4"/>
        <v>0</v>
      </c>
      <c r="AT25" s="244">
        <f t="shared" si="5"/>
        <v>0</v>
      </c>
      <c r="AU25" s="245">
        <f t="shared" si="6"/>
        <v>0</v>
      </c>
      <c r="AV25" s="243">
        <f t="shared" si="7"/>
        <v>0</v>
      </c>
      <c r="AW25">
        <f t="shared" si="8"/>
        <v>0</v>
      </c>
      <c r="AX25" s="243">
        <f t="shared" si="9"/>
        <v>0</v>
      </c>
      <c r="AZ25">
        <f t="shared" si="10"/>
        <v>0</v>
      </c>
    </row>
    <row r="26" spans="1:52" x14ac:dyDescent="0.35">
      <c r="A26" s="291" t="s">
        <v>1948</v>
      </c>
      <c r="B26" s="291" t="s">
        <v>33</v>
      </c>
      <c r="C26" s="293">
        <v>1060</v>
      </c>
      <c r="D26" s="1">
        <v>9</v>
      </c>
      <c r="E26" s="1">
        <v>3</v>
      </c>
      <c r="F26" s="1">
        <v>14</v>
      </c>
      <c r="G26" s="1">
        <v>21</v>
      </c>
      <c r="H26" s="1">
        <v>27</v>
      </c>
      <c r="I26" s="1">
        <v>2</v>
      </c>
      <c r="J26" s="1">
        <v>16</v>
      </c>
      <c r="K26" s="1">
        <v>25</v>
      </c>
      <c r="L26" s="1">
        <v>-1177</v>
      </c>
      <c r="M26" s="1">
        <v>0</v>
      </c>
      <c r="N26" s="1">
        <v>0</v>
      </c>
      <c r="X26" t="str">
        <f t="shared" ref="X26" si="30">LEFT(MID(A26,FIND("(",A26)+1,LEN(A26)),FIND(")",MID(A26,FIND("(",A26)+1,LEN(A26)))-1)</f>
        <v>FF</v>
      </c>
      <c r="Z26" t="str">
        <f t="shared" ref="Z26" si="31">Y27</f>
        <v>Excluded</v>
      </c>
      <c r="AM26" s="238">
        <f t="shared" si="1"/>
        <v>0</v>
      </c>
      <c r="AO26" t="s">
        <v>2591</v>
      </c>
      <c r="AP26" s="242">
        <f t="shared" si="2"/>
        <v>0</v>
      </c>
      <c r="AQ26" s="238">
        <f t="shared" si="3"/>
        <v>0</v>
      </c>
      <c r="AR26" s="243">
        <f t="shared" si="0"/>
        <v>0</v>
      </c>
      <c r="AS26">
        <f t="shared" si="4"/>
        <v>0</v>
      </c>
      <c r="AT26" s="244">
        <f t="shared" si="5"/>
        <v>0</v>
      </c>
      <c r="AU26" s="245">
        <f t="shared" si="6"/>
        <v>0</v>
      </c>
      <c r="AV26" s="243">
        <f t="shared" si="7"/>
        <v>0</v>
      </c>
      <c r="AW26">
        <f t="shared" si="8"/>
        <v>0</v>
      </c>
      <c r="AX26" s="243">
        <f t="shared" si="9"/>
        <v>0</v>
      </c>
      <c r="AZ26">
        <f t="shared" si="10"/>
        <v>0</v>
      </c>
    </row>
    <row r="27" spans="1:52" x14ac:dyDescent="0.35">
      <c r="A27" s="291" t="s">
        <v>0</v>
      </c>
      <c r="B27" s="291" t="s">
        <v>0</v>
      </c>
      <c r="C27" s="293">
        <v>1060</v>
      </c>
      <c r="D27" s="2">
        <v>1069</v>
      </c>
      <c r="E27" s="2">
        <v>1072</v>
      </c>
      <c r="F27" s="2">
        <v>1086</v>
      </c>
      <c r="G27" s="2">
        <v>1107</v>
      </c>
      <c r="H27" s="2">
        <v>1134</v>
      </c>
      <c r="I27" s="2">
        <v>1136</v>
      </c>
      <c r="J27" s="2">
        <v>1152</v>
      </c>
      <c r="K27" s="2">
        <v>1177</v>
      </c>
      <c r="L27" s="2">
        <v>0</v>
      </c>
      <c r="M27" s="2">
        <v>0</v>
      </c>
      <c r="N27" s="2">
        <v>0</v>
      </c>
      <c r="Y27" t="str">
        <f t="shared" ref="Y27" si="32">IF(EXACT(A26,UPPER(A26)),"Elected","Excluded")</f>
        <v>Excluded</v>
      </c>
      <c r="AM27" s="238">
        <f t="shared" si="1"/>
        <v>296</v>
      </c>
      <c r="AN27" t="s">
        <v>2664</v>
      </c>
      <c r="AO27" t="s">
        <v>2586</v>
      </c>
      <c r="AP27" s="242">
        <f t="shared" si="2"/>
        <v>2</v>
      </c>
      <c r="AQ27" s="238">
        <f t="shared" si="3"/>
        <v>0</v>
      </c>
      <c r="AR27" s="243">
        <f t="shared" si="0"/>
        <v>0</v>
      </c>
      <c r="AS27">
        <f t="shared" si="4"/>
        <v>0</v>
      </c>
      <c r="AT27" s="244">
        <f t="shared" si="5"/>
        <v>0</v>
      </c>
      <c r="AU27" s="245">
        <f t="shared" si="6"/>
        <v>2</v>
      </c>
      <c r="AV27" s="243">
        <f t="shared" si="7"/>
        <v>1</v>
      </c>
      <c r="AW27">
        <f t="shared" si="8"/>
        <v>0</v>
      </c>
      <c r="AX27" s="243">
        <f t="shared" si="9"/>
        <v>0</v>
      </c>
      <c r="AZ27">
        <f t="shared" si="10"/>
        <v>0</v>
      </c>
    </row>
    <row r="28" spans="1:52" x14ac:dyDescent="0.35">
      <c r="A28" s="291" t="s">
        <v>1949</v>
      </c>
      <c r="B28" s="291" t="s">
        <v>33</v>
      </c>
      <c r="C28" s="293">
        <v>1724</v>
      </c>
      <c r="D28" s="1">
        <v>9</v>
      </c>
      <c r="E28" s="1">
        <v>33</v>
      </c>
      <c r="F28" s="1">
        <v>6</v>
      </c>
      <c r="G28" s="1">
        <v>15</v>
      </c>
      <c r="H28" s="1">
        <v>21</v>
      </c>
      <c r="I28" s="1">
        <v>2</v>
      </c>
      <c r="J28" s="1">
        <v>100</v>
      </c>
      <c r="K28" s="1">
        <v>59</v>
      </c>
      <c r="L28" s="1">
        <v>161</v>
      </c>
      <c r="M28" s="1">
        <v>0</v>
      </c>
      <c r="N28" s="1">
        <v>-109</v>
      </c>
      <c r="X28" t="str">
        <f t="shared" ref="X28" si="33">LEFT(MID(A28,FIND("(",A28)+1,LEN(A28)),FIND(")",MID(A28,FIND("(",A28)+1,LEN(A28)))-1)</f>
        <v>FG</v>
      </c>
      <c r="Z28" t="str">
        <f t="shared" ref="Z28" si="34">Y29</f>
        <v>Elected</v>
      </c>
      <c r="AM28" s="238">
        <f t="shared" si="1"/>
        <v>0</v>
      </c>
      <c r="AN28" t="s">
        <v>2669</v>
      </c>
      <c r="AO28" t="s">
        <v>2587</v>
      </c>
      <c r="AP28" s="242">
        <f>AQ28+AU28</f>
        <v>0</v>
      </c>
      <c r="AQ28" s="238">
        <f t="shared" si="3"/>
        <v>0</v>
      </c>
      <c r="AR28" s="243">
        <f t="shared" si="0"/>
        <v>0</v>
      </c>
      <c r="AS28">
        <f t="shared" si="4"/>
        <v>0</v>
      </c>
      <c r="AT28" s="244">
        <f t="shared" si="5"/>
        <v>0</v>
      </c>
      <c r="AU28" s="245">
        <f t="shared" si="6"/>
        <v>0</v>
      </c>
      <c r="AV28" s="243">
        <f t="shared" si="7"/>
        <v>0</v>
      </c>
      <c r="AW28">
        <f t="shared" si="8"/>
        <v>0</v>
      </c>
      <c r="AX28" s="243">
        <f t="shared" si="9"/>
        <v>0</v>
      </c>
      <c r="AZ28">
        <f t="shared" si="10"/>
        <v>0</v>
      </c>
    </row>
    <row r="29" spans="1:52" x14ac:dyDescent="0.35">
      <c r="A29" s="291" t="s">
        <v>0</v>
      </c>
      <c r="B29" s="291" t="s">
        <v>0</v>
      </c>
      <c r="C29" s="293">
        <v>1724</v>
      </c>
      <c r="D29" s="2">
        <v>1733</v>
      </c>
      <c r="E29" s="2">
        <v>1766</v>
      </c>
      <c r="F29" s="2">
        <v>1772</v>
      </c>
      <c r="G29" s="2">
        <v>1787</v>
      </c>
      <c r="H29" s="2">
        <v>1808</v>
      </c>
      <c r="I29" s="2">
        <v>1810</v>
      </c>
      <c r="J29" s="2">
        <v>1910</v>
      </c>
      <c r="K29" s="2">
        <v>1969</v>
      </c>
      <c r="L29" s="2">
        <v>2130</v>
      </c>
      <c r="M29" s="2">
        <v>2130</v>
      </c>
      <c r="N29" s="2">
        <v>2021</v>
      </c>
      <c r="Y29" t="str">
        <f t="shared" ref="Y29" si="35">IF(EXACT(A28,UPPER(A28)),"Elected","Excluded")</f>
        <v>Elected</v>
      </c>
      <c r="AM29" s="238">
        <f t="shared" si="1"/>
        <v>0</v>
      </c>
      <c r="AN29" t="s">
        <v>2931</v>
      </c>
      <c r="AO29" t="s">
        <v>2580</v>
      </c>
      <c r="AP29" s="242">
        <f t="shared" ref="AP29:AP34" si="36">AQ29+AU29</f>
        <v>0</v>
      </c>
      <c r="AQ29" s="238">
        <f t="shared" si="3"/>
        <v>0</v>
      </c>
      <c r="AR29" s="243">
        <f t="shared" si="0"/>
        <v>0</v>
      </c>
      <c r="AS29">
        <f t="shared" si="4"/>
        <v>0</v>
      </c>
      <c r="AT29" s="244">
        <f t="shared" si="5"/>
        <v>0</v>
      </c>
      <c r="AU29" s="245">
        <f t="shared" si="6"/>
        <v>0</v>
      </c>
      <c r="AV29" s="243">
        <f t="shared" si="7"/>
        <v>0</v>
      </c>
      <c r="AW29">
        <f t="shared" si="8"/>
        <v>0</v>
      </c>
      <c r="AX29" s="243">
        <f t="shared" si="9"/>
        <v>0</v>
      </c>
      <c r="AZ29">
        <f t="shared" si="10"/>
        <v>0</v>
      </c>
    </row>
    <row r="30" spans="1:52" x14ac:dyDescent="0.35">
      <c r="A30" s="291" t="s">
        <v>1950</v>
      </c>
      <c r="B30" s="291" t="s">
        <v>33</v>
      </c>
      <c r="C30" s="293">
        <v>1666</v>
      </c>
      <c r="D30" s="1">
        <v>12</v>
      </c>
      <c r="E30" s="1">
        <v>18</v>
      </c>
      <c r="F30" s="1">
        <v>16</v>
      </c>
      <c r="G30" s="1">
        <v>47</v>
      </c>
      <c r="H30" s="1">
        <v>59</v>
      </c>
      <c r="I30" s="1">
        <v>11</v>
      </c>
      <c r="J30" s="1">
        <v>84</v>
      </c>
      <c r="K30" s="1">
        <v>59</v>
      </c>
      <c r="L30" s="1">
        <v>429</v>
      </c>
      <c r="M30" s="1">
        <v>-380</v>
      </c>
      <c r="N30" s="1">
        <v>0</v>
      </c>
      <c r="X30" t="str">
        <f t="shared" ref="X30" si="37">LEFT(MID(A30,FIND("(",A30)+1,LEN(A30)),FIND(")",MID(A30,FIND("(",A30)+1,LEN(A30)))-1)</f>
        <v>FG</v>
      </c>
      <c r="Z30" t="str">
        <f t="shared" ref="Z30" si="38">Y31</f>
        <v>Elected</v>
      </c>
      <c r="AM30" s="238">
        <f t="shared" si="1"/>
        <v>0</v>
      </c>
      <c r="AO30" t="s">
        <v>2592</v>
      </c>
      <c r="AP30" s="242">
        <f t="shared" si="36"/>
        <v>0</v>
      </c>
      <c r="AQ30" s="238">
        <f t="shared" si="3"/>
        <v>0</v>
      </c>
      <c r="AR30" s="243">
        <f t="shared" si="0"/>
        <v>0</v>
      </c>
      <c r="AS30">
        <f t="shared" si="4"/>
        <v>0</v>
      </c>
      <c r="AT30" s="244">
        <f t="shared" si="5"/>
        <v>0</v>
      </c>
      <c r="AU30" s="245">
        <f t="shared" si="6"/>
        <v>0</v>
      </c>
      <c r="AV30" s="243">
        <f t="shared" si="7"/>
        <v>0</v>
      </c>
      <c r="AW30">
        <f t="shared" si="8"/>
        <v>0</v>
      </c>
      <c r="AX30" s="243">
        <f t="shared" si="9"/>
        <v>0</v>
      </c>
      <c r="AZ30">
        <f t="shared" si="10"/>
        <v>0</v>
      </c>
    </row>
    <row r="31" spans="1:52" x14ac:dyDescent="0.35">
      <c r="A31" s="291" t="s">
        <v>0</v>
      </c>
      <c r="B31" s="291" t="s">
        <v>0</v>
      </c>
      <c r="C31" s="293">
        <v>1666</v>
      </c>
      <c r="D31" s="2">
        <v>1678</v>
      </c>
      <c r="E31" s="2">
        <v>1696</v>
      </c>
      <c r="F31" s="2">
        <v>1712</v>
      </c>
      <c r="G31" s="2">
        <v>1759</v>
      </c>
      <c r="H31" s="2">
        <v>1818</v>
      </c>
      <c r="I31" s="2">
        <v>1829</v>
      </c>
      <c r="J31" s="2">
        <v>1913</v>
      </c>
      <c r="K31" s="2">
        <v>1972</v>
      </c>
      <c r="L31" s="2">
        <v>2401</v>
      </c>
      <c r="M31" s="2">
        <v>2021</v>
      </c>
      <c r="N31" s="2">
        <v>2021</v>
      </c>
      <c r="Y31" t="str">
        <f t="shared" ref="Y31" si="39">IF(EXACT(A30,UPPER(A30)),"Elected","Excluded")</f>
        <v>Elected</v>
      </c>
      <c r="AM31" s="238">
        <f t="shared" si="1"/>
        <v>0</v>
      </c>
      <c r="AN31" t="s">
        <v>2809</v>
      </c>
      <c r="AO31" t="s">
        <v>2597</v>
      </c>
      <c r="AP31" s="242">
        <f t="shared" si="36"/>
        <v>0</v>
      </c>
      <c r="AQ31" s="238">
        <f t="shared" si="3"/>
        <v>0</v>
      </c>
      <c r="AR31" s="243">
        <f t="shared" si="0"/>
        <v>0</v>
      </c>
      <c r="AS31">
        <f t="shared" si="4"/>
        <v>0</v>
      </c>
      <c r="AT31" s="244">
        <f t="shared" si="5"/>
        <v>0</v>
      </c>
      <c r="AU31" s="245">
        <f t="shared" si="6"/>
        <v>0</v>
      </c>
      <c r="AV31" s="243">
        <f t="shared" si="7"/>
        <v>0</v>
      </c>
      <c r="AW31">
        <f t="shared" si="8"/>
        <v>0</v>
      </c>
      <c r="AX31" s="243">
        <f t="shared" si="9"/>
        <v>0</v>
      </c>
      <c r="AZ31">
        <f t="shared" si="10"/>
        <v>0</v>
      </c>
    </row>
    <row r="32" spans="1:52" x14ac:dyDescent="0.35">
      <c r="A32" s="291" t="s">
        <v>1951</v>
      </c>
      <c r="B32" s="291" t="s">
        <v>33</v>
      </c>
      <c r="C32" s="293">
        <v>302</v>
      </c>
      <c r="D32" s="1">
        <v>19</v>
      </c>
      <c r="E32" s="1">
        <v>-321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X32" t="str">
        <f t="shared" ref="X32" si="40">LEFT(MID(A32,FIND("(",A32)+1,LEN(A32)),FIND(")",MID(A32,FIND("(",A32)+1,LEN(A32)))-1)</f>
        <v>SF</v>
      </c>
      <c r="Z32" t="str">
        <f t="shared" ref="Z32" si="41">Y33</f>
        <v>Excluded</v>
      </c>
      <c r="AM32" s="238">
        <f t="shared" si="1"/>
        <v>0</v>
      </c>
      <c r="AN32" t="s">
        <v>2668</v>
      </c>
      <c r="AO32" t="s">
        <v>2588</v>
      </c>
      <c r="AP32" s="242">
        <f t="shared" si="36"/>
        <v>0</v>
      </c>
      <c r="AQ32" s="238">
        <f t="shared" si="3"/>
        <v>0</v>
      </c>
      <c r="AR32" s="243">
        <f t="shared" si="0"/>
        <v>0</v>
      </c>
      <c r="AS32">
        <f t="shared" si="4"/>
        <v>0</v>
      </c>
      <c r="AT32" s="244">
        <f t="shared" si="5"/>
        <v>0</v>
      </c>
      <c r="AU32" s="245">
        <f t="shared" si="6"/>
        <v>0</v>
      </c>
      <c r="AV32" s="243">
        <f t="shared" si="7"/>
        <v>0</v>
      </c>
      <c r="AW32">
        <f t="shared" si="8"/>
        <v>0</v>
      </c>
      <c r="AX32" s="243">
        <f t="shared" si="9"/>
        <v>0</v>
      </c>
      <c r="AZ32">
        <f t="shared" si="10"/>
        <v>0</v>
      </c>
    </row>
    <row r="33" spans="1:52" x14ac:dyDescent="0.35">
      <c r="A33" s="291" t="s">
        <v>0</v>
      </c>
      <c r="B33" s="291" t="s">
        <v>0</v>
      </c>
      <c r="C33" s="293">
        <v>302</v>
      </c>
      <c r="D33" s="2">
        <v>321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Y33" t="str">
        <f t="shared" ref="Y33" si="42">IF(EXACT(A32,UPPER(A32)),"Elected","Excluded")</f>
        <v>Excluded</v>
      </c>
      <c r="AM33" s="238">
        <f t="shared" si="1"/>
        <v>0</v>
      </c>
      <c r="AN33" t="s">
        <v>2692</v>
      </c>
      <c r="AO33" t="s">
        <v>2589</v>
      </c>
      <c r="AP33" s="242">
        <f t="shared" si="36"/>
        <v>0</v>
      </c>
      <c r="AQ33" s="238">
        <f t="shared" si="3"/>
        <v>0</v>
      </c>
      <c r="AR33" s="243">
        <f t="shared" si="0"/>
        <v>0</v>
      </c>
      <c r="AS33">
        <f t="shared" si="4"/>
        <v>0</v>
      </c>
      <c r="AT33" s="244">
        <f t="shared" si="5"/>
        <v>0</v>
      </c>
      <c r="AU33" s="245">
        <f t="shared" si="6"/>
        <v>0</v>
      </c>
      <c r="AV33" s="243">
        <f t="shared" si="7"/>
        <v>0</v>
      </c>
      <c r="AW33">
        <f t="shared" si="8"/>
        <v>0</v>
      </c>
      <c r="AX33" s="243">
        <f t="shared" si="9"/>
        <v>0</v>
      </c>
      <c r="AZ33">
        <f t="shared" si="10"/>
        <v>0</v>
      </c>
    </row>
    <row r="34" spans="1:52" x14ac:dyDescent="0.35">
      <c r="A34" s="291" t="s">
        <v>3377</v>
      </c>
      <c r="B34" s="291" t="s">
        <v>33</v>
      </c>
      <c r="C34" s="293">
        <v>1523</v>
      </c>
      <c r="D34" s="1">
        <v>10</v>
      </c>
      <c r="E34" s="1">
        <v>2</v>
      </c>
      <c r="F34" s="1">
        <v>2</v>
      </c>
      <c r="G34" s="1">
        <v>102</v>
      </c>
      <c r="H34" s="1">
        <v>88</v>
      </c>
      <c r="I34" s="1">
        <v>47</v>
      </c>
      <c r="J34" s="1">
        <v>594</v>
      </c>
      <c r="K34" s="1">
        <v>-347</v>
      </c>
      <c r="L34" s="1">
        <v>0</v>
      </c>
      <c r="M34" s="1">
        <v>0</v>
      </c>
      <c r="N34" s="1">
        <v>0</v>
      </c>
      <c r="X34" t="str">
        <f t="shared" ref="X34" si="43">LEFT(MID(A34,FIND("(",A34)+1,LEN(A34)),FIND(")",MID(A34,FIND("(",A34)+1,LEN(A34)))-1)</f>
        <v>NON-P</v>
      </c>
      <c r="Z34" t="str">
        <f t="shared" ref="Z34" si="44">Y35</f>
        <v>Elected</v>
      </c>
      <c r="AM34" s="238">
        <f t="shared" si="1"/>
        <v>7224</v>
      </c>
      <c r="AN34" t="s">
        <v>2672</v>
      </c>
      <c r="AO34" t="s">
        <v>2530</v>
      </c>
      <c r="AP34" s="242">
        <f t="shared" si="36"/>
        <v>8</v>
      </c>
      <c r="AQ34" s="238">
        <f t="shared" si="3"/>
        <v>1</v>
      </c>
      <c r="AR34" s="243">
        <f t="shared" si="0"/>
        <v>0.125</v>
      </c>
      <c r="AS34">
        <f t="shared" si="4"/>
        <v>1</v>
      </c>
      <c r="AT34" s="244">
        <f t="shared" si="5"/>
        <v>0.125</v>
      </c>
      <c r="AU34" s="245">
        <f t="shared" si="6"/>
        <v>7</v>
      </c>
      <c r="AV34" s="243">
        <f t="shared" si="7"/>
        <v>0.875</v>
      </c>
      <c r="AW34">
        <f t="shared" si="8"/>
        <v>3</v>
      </c>
      <c r="AX34" s="243">
        <f t="shared" si="9"/>
        <v>0.375</v>
      </c>
      <c r="AZ34">
        <f t="shared" si="10"/>
        <v>4</v>
      </c>
    </row>
    <row r="35" spans="1:52" x14ac:dyDescent="0.35">
      <c r="A35" s="291" t="s">
        <v>0</v>
      </c>
      <c r="B35" s="291" t="s">
        <v>0</v>
      </c>
      <c r="C35" s="293">
        <v>1523</v>
      </c>
      <c r="D35" s="2">
        <v>1533</v>
      </c>
      <c r="E35" s="2">
        <v>1535</v>
      </c>
      <c r="F35" s="2">
        <v>1537</v>
      </c>
      <c r="G35" s="2">
        <v>1639</v>
      </c>
      <c r="H35" s="2">
        <v>1727</v>
      </c>
      <c r="I35" s="2">
        <v>1774</v>
      </c>
      <c r="J35" s="2">
        <v>2368</v>
      </c>
      <c r="K35" s="2">
        <v>2021</v>
      </c>
      <c r="L35" s="2">
        <v>2021</v>
      </c>
      <c r="M35" s="2">
        <v>2021</v>
      </c>
      <c r="N35" s="2">
        <v>2021</v>
      </c>
      <c r="Y35" t="str">
        <f t="shared" ref="Y35" si="45">IF(EXACT(A34,UPPER(A34)),"Elected","Excluded")</f>
        <v>Elected</v>
      </c>
      <c r="AM35" s="238">
        <f>SUM(AM8:AM34)</f>
        <v>33783</v>
      </c>
      <c r="AN35" s="238"/>
      <c r="AP35" s="242">
        <f>SUM(AP8:AP34)</f>
        <v>39</v>
      </c>
      <c r="AQ35" s="238">
        <f>SUM(AQ8:AQ34)</f>
        <v>8</v>
      </c>
      <c r="AS35">
        <f>SUM(AS8:AS34)</f>
        <v>3</v>
      </c>
      <c r="AU35" s="245">
        <f>SUM(AU8:AU34)</f>
        <v>31</v>
      </c>
      <c r="AW35">
        <f>SUM(AW8:AW34)</f>
        <v>15</v>
      </c>
      <c r="AZ35">
        <f t="shared" si="10"/>
        <v>18</v>
      </c>
    </row>
    <row r="36" spans="1:52" ht="15" thickBot="1" x14ac:dyDescent="0.4">
      <c r="A36" s="291" t="s">
        <v>1952</v>
      </c>
      <c r="B36" s="291" t="s">
        <v>33</v>
      </c>
      <c r="C36" s="293">
        <v>1924</v>
      </c>
      <c r="D36" s="1">
        <v>4</v>
      </c>
      <c r="E36" s="1">
        <v>11</v>
      </c>
      <c r="F36" s="1">
        <v>20</v>
      </c>
      <c r="G36" s="1">
        <v>30</v>
      </c>
      <c r="H36" s="1">
        <v>35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X36" t="str">
        <f t="shared" ref="X36" si="46">LEFT(MID(A36,FIND("(",A36)+1,LEN(A36)),FIND(")",MID(A36,FIND("(",A36)+1,LEN(A36)))-1)</f>
        <v>FF</v>
      </c>
      <c r="Z36" t="str">
        <f t="shared" ref="Z36" si="47">Y37</f>
        <v>Elected</v>
      </c>
    </row>
    <row r="37" spans="1:52" x14ac:dyDescent="0.35">
      <c r="A37" s="291" t="s">
        <v>0</v>
      </c>
      <c r="B37" s="291" t="s">
        <v>0</v>
      </c>
      <c r="C37" s="293">
        <v>1924</v>
      </c>
      <c r="D37" s="2">
        <v>1928</v>
      </c>
      <c r="E37" s="2">
        <v>1939</v>
      </c>
      <c r="F37" s="2">
        <v>1959</v>
      </c>
      <c r="G37" s="2">
        <v>1989</v>
      </c>
      <c r="H37" s="2">
        <v>2024</v>
      </c>
      <c r="I37" s="2">
        <v>2024</v>
      </c>
      <c r="J37" s="2">
        <v>2024</v>
      </c>
      <c r="K37" s="2">
        <v>2024</v>
      </c>
      <c r="L37" s="2">
        <v>2024</v>
      </c>
      <c r="M37" s="2">
        <v>2024</v>
      </c>
      <c r="N37" s="2">
        <v>2024</v>
      </c>
      <c r="Y37" t="str">
        <f t="shared" ref="Y37" si="48">IF(EXACT(A36,UPPER(A36)),"Elected","Excluded")</f>
        <v>Elected</v>
      </c>
      <c r="AO37" s="246" t="s">
        <v>2673</v>
      </c>
      <c r="AP37" s="247"/>
      <c r="AQ37" s="248">
        <f>AQ35+AU35</f>
        <v>39</v>
      </c>
      <c r="AR37" s="247" t="s">
        <v>2674</v>
      </c>
      <c r="AS37" s="249"/>
      <c r="AT37" s="249"/>
      <c r="AU37" s="246" t="s">
        <v>2675</v>
      </c>
      <c r="AV37" s="247" t="s">
        <v>2676</v>
      </c>
      <c r="AW37" s="250">
        <f>AW35</f>
        <v>15</v>
      </c>
    </row>
    <row r="38" spans="1:52" ht="15" thickBot="1" x14ac:dyDescent="0.4">
      <c r="A38" s="291" t="s">
        <v>1953</v>
      </c>
      <c r="B38" s="291" t="s">
        <v>31</v>
      </c>
      <c r="C38" s="293">
        <v>383</v>
      </c>
      <c r="D38" s="1">
        <v>75</v>
      </c>
      <c r="E38" s="1">
        <v>92</v>
      </c>
      <c r="F38" s="1">
        <v>217</v>
      </c>
      <c r="G38" s="1">
        <v>63</v>
      </c>
      <c r="H38" s="1">
        <v>-830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X38" t="str">
        <f t="shared" ref="X38" si="49">LEFT(MID(A38,FIND("(",A38)+1,LEN(A38)),FIND(")",MID(A38,FIND("(",A38)+1,LEN(A38)))-1)</f>
        <v>SF</v>
      </c>
      <c r="Z38" t="str">
        <f t="shared" ref="Z38" si="50">Y39</f>
        <v>Excluded</v>
      </c>
      <c r="AO38" s="251" t="s">
        <v>2677</v>
      </c>
      <c r="AP38" s="252" t="e">
        <f>LEFT(MID(#REF!,FIND("(",#REF!)+1,LEN(#REF!)),FIND(")",MID(#REF!,FIND("(",#REF!)+1,LEN(#REF!)))-1)</f>
        <v>#REF!</v>
      </c>
      <c r="AQ38" s="252">
        <f>BW8</f>
        <v>0</v>
      </c>
      <c r="AR38" s="252" t="s">
        <v>2678</v>
      </c>
      <c r="AS38" s="253"/>
      <c r="AT38" s="253"/>
      <c r="AU38" s="254"/>
      <c r="AV38" s="241" t="s">
        <v>2679</v>
      </c>
      <c r="AW38" s="255">
        <f>AS35</f>
        <v>3</v>
      </c>
    </row>
    <row r="39" spans="1:52" ht="15" thickBot="1" x14ac:dyDescent="0.4">
      <c r="A39" s="291" t="s">
        <v>0</v>
      </c>
      <c r="B39" s="291" t="s">
        <v>0</v>
      </c>
      <c r="C39" s="293">
        <v>383</v>
      </c>
      <c r="D39" s="2">
        <v>458</v>
      </c>
      <c r="E39" s="2">
        <v>550</v>
      </c>
      <c r="F39" s="2">
        <v>767</v>
      </c>
      <c r="G39" s="2">
        <v>830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Y39" t="str">
        <f t="shared" ref="Y39" si="51">IF(EXACT(A38,UPPER(A38)),"Elected","Excluded")</f>
        <v>Excluded</v>
      </c>
      <c r="AU39" s="251"/>
      <c r="AV39" s="252" t="s">
        <v>2680</v>
      </c>
      <c r="AW39" s="256">
        <f>SUM(AW37:AW38)</f>
        <v>18</v>
      </c>
    </row>
    <row r="40" spans="1:52" x14ac:dyDescent="0.35">
      <c r="A40" s="291" t="s">
        <v>47</v>
      </c>
      <c r="B40" s="291" t="s">
        <v>0</v>
      </c>
      <c r="C40" s="292">
        <v>0</v>
      </c>
      <c r="D40" s="1">
        <f>(D10+D12+D14+D16+D18+D20+D22+D24+D26+D28+D30+D32+D34+D36+D38)*(-1)</f>
        <v>27</v>
      </c>
      <c r="E40" s="1">
        <f t="shared" ref="E40:N40" si="52">(E10+E12+E14+E16+E18+E20+E22+E24+E26+E28+E30+E32+E34+E36+E38)*(-1)</f>
        <v>18</v>
      </c>
      <c r="F40" s="1">
        <f t="shared" si="52"/>
        <v>22</v>
      </c>
      <c r="G40" s="1">
        <f t="shared" si="52"/>
        <v>112</v>
      </c>
      <c r="H40" s="1">
        <f t="shared" si="52"/>
        <v>331</v>
      </c>
      <c r="I40" s="1">
        <f t="shared" si="52"/>
        <v>17</v>
      </c>
      <c r="J40" s="1">
        <f t="shared" si="52"/>
        <v>160</v>
      </c>
      <c r="K40" s="1">
        <f t="shared" si="52"/>
        <v>77</v>
      </c>
      <c r="L40" s="1">
        <f t="shared" si="52"/>
        <v>135</v>
      </c>
      <c r="M40" s="1">
        <f t="shared" si="52"/>
        <v>96</v>
      </c>
      <c r="N40" s="1">
        <f t="shared" si="52"/>
        <v>16</v>
      </c>
    </row>
    <row r="41" spans="1:52" x14ac:dyDescent="0.35">
      <c r="A41" s="291" t="s">
        <v>0</v>
      </c>
      <c r="B41" s="291" t="s">
        <v>0</v>
      </c>
      <c r="C41" s="293">
        <v>0</v>
      </c>
      <c r="D41" s="2">
        <v>27</v>
      </c>
      <c r="E41" s="2">
        <v>45</v>
      </c>
      <c r="F41" s="2">
        <v>67</v>
      </c>
      <c r="G41" s="2">
        <v>179</v>
      </c>
      <c r="H41" s="2">
        <v>510</v>
      </c>
      <c r="I41" s="2">
        <v>527</v>
      </c>
      <c r="J41" s="2">
        <v>687</v>
      </c>
      <c r="K41" s="2">
        <v>764</v>
      </c>
      <c r="L41" s="2">
        <v>899</v>
      </c>
      <c r="M41" s="2">
        <v>995</v>
      </c>
      <c r="N41" s="2">
        <v>1011</v>
      </c>
    </row>
    <row r="42" spans="1:52" x14ac:dyDescent="0.35">
      <c r="A42" t="s">
        <v>48</v>
      </c>
      <c r="B42" t="s">
        <v>0</v>
      </c>
      <c r="C42" s="2">
        <v>16166</v>
      </c>
      <c r="D42" s="2">
        <v>16166</v>
      </c>
      <c r="E42" s="2">
        <v>16166</v>
      </c>
      <c r="F42" s="2">
        <v>16166</v>
      </c>
      <c r="G42" s="2">
        <v>16166</v>
      </c>
      <c r="H42" s="2">
        <v>16166</v>
      </c>
      <c r="I42" s="2">
        <v>16166</v>
      </c>
      <c r="J42" s="2">
        <v>16166</v>
      </c>
      <c r="K42" s="2">
        <v>16166</v>
      </c>
      <c r="L42" s="2">
        <v>16166</v>
      </c>
      <c r="M42" s="2">
        <v>16166</v>
      </c>
      <c r="N42" s="2">
        <v>16166</v>
      </c>
    </row>
    <row r="46" spans="1:52" x14ac:dyDescent="0.35">
      <c r="A46" t="s">
        <v>0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</row>
    <row r="47" spans="1:52" x14ac:dyDescent="0.35">
      <c r="A47" t="s">
        <v>0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</row>
    <row r="48" spans="1:52" x14ac:dyDescent="0.35">
      <c r="A48" t="s">
        <v>0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</row>
    <row r="49" spans="1:37" x14ac:dyDescent="0.35">
      <c r="A49" t="s">
        <v>0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</row>
    <row r="50" spans="1:37" x14ac:dyDescent="0.35">
      <c r="A50" t="s">
        <v>0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</row>
    <row r="51" spans="1:37" x14ac:dyDescent="0.35">
      <c r="A51" t="s">
        <v>0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</row>
    <row r="52" spans="1:37" x14ac:dyDescent="0.35">
      <c r="A52" t="s">
        <v>0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</row>
    <row r="53" spans="1:37" x14ac:dyDescent="0.35">
      <c r="A53" s="291" t="s">
        <v>317</v>
      </c>
      <c r="B53" s="291" t="s">
        <v>2</v>
      </c>
      <c r="C53" s="291" t="s">
        <v>3</v>
      </c>
      <c r="D53" t="s">
        <v>4</v>
      </c>
      <c r="E53" t="s">
        <v>5</v>
      </c>
      <c r="F53" t="s">
        <v>6</v>
      </c>
      <c r="G53" t="s">
        <v>7</v>
      </c>
      <c r="H53" t="s">
        <v>8</v>
      </c>
    </row>
    <row r="54" spans="1:37" x14ac:dyDescent="0.35">
      <c r="A54" s="291" t="s">
        <v>0</v>
      </c>
      <c r="B54" s="291" t="s">
        <v>0</v>
      </c>
      <c r="C54" s="291" t="s">
        <v>17</v>
      </c>
      <c r="D54" t="s">
        <v>1954</v>
      </c>
      <c r="E54" t="s">
        <v>1955</v>
      </c>
      <c r="F54" t="s">
        <v>1956</v>
      </c>
      <c r="G54" t="s">
        <v>1957</v>
      </c>
      <c r="H54" t="s">
        <v>1958</v>
      </c>
      <c r="AB54" t="s">
        <v>2526</v>
      </c>
      <c r="AC54" t="s">
        <v>2525</v>
      </c>
      <c r="AD54" t="s">
        <v>2524</v>
      </c>
      <c r="AE54" t="s">
        <v>2523</v>
      </c>
      <c r="AF54" t="s">
        <v>759</v>
      </c>
      <c r="AG54" t="s">
        <v>2522</v>
      </c>
      <c r="AH54" t="s">
        <v>2521</v>
      </c>
      <c r="AI54" t="s">
        <v>2520</v>
      </c>
      <c r="AJ54" t="s">
        <v>2519</v>
      </c>
      <c r="AK54" t="s">
        <v>2518</v>
      </c>
    </row>
    <row r="55" spans="1:37" ht="15" customHeight="1" x14ac:dyDescent="0.35">
      <c r="A55" s="291" t="s">
        <v>3378</v>
      </c>
      <c r="B55" s="291" t="s">
        <v>31</v>
      </c>
      <c r="C55" s="293">
        <v>1405</v>
      </c>
      <c r="D55" s="1">
        <v>46</v>
      </c>
      <c r="E55" s="1">
        <v>313</v>
      </c>
      <c r="F55" s="1">
        <v>0</v>
      </c>
      <c r="G55" s="1">
        <v>-213</v>
      </c>
      <c r="H55" s="1">
        <v>0</v>
      </c>
      <c r="X55" t="str">
        <f>LEFT(MID(A55,FIND("(",A55)+1,LEN(A55)),FIND(")",MID(A55,FIND("(",A55)+1,LEN(A55)))-1)</f>
        <v>NON-P</v>
      </c>
      <c r="Z55" t="str">
        <f>Y56</f>
        <v>Elected</v>
      </c>
      <c r="AB55">
        <v>5</v>
      </c>
      <c r="AC55" s="238">
        <v>16973</v>
      </c>
      <c r="AD55" s="238">
        <f>AH55+AF55</f>
        <v>9372</v>
      </c>
      <c r="AE55" s="227">
        <f>SUM(AD55/AC55*100)</f>
        <v>55.217109526895655</v>
      </c>
      <c r="AF55">
        <v>70</v>
      </c>
      <c r="AG55" s="227">
        <f>SUM(AF55/AC55*100)</f>
        <v>0.41241972544629701</v>
      </c>
      <c r="AH55" s="238">
        <v>9302</v>
      </c>
      <c r="AI55">
        <v>10</v>
      </c>
      <c r="AJ55">
        <v>4</v>
      </c>
      <c r="AK55" s="227">
        <f>SUM(AJ55/AI55*100)</f>
        <v>40</v>
      </c>
    </row>
    <row r="56" spans="1:37" x14ac:dyDescent="0.35">
      <c r="A56" s="291" t="s">
        <v>0</v>
      </c>
      <c r="B56" s="291" t="s">
        <v>0</v>
      </c>
      <c r="C56" s="293">
        <v>1405</v>
      </c>
      <c r="D56" s="2">
        <v>1451</v>
      </c>
      <c r="E56" s="2">
        <v>1764</v>
      </c>
      <c r="F56" s="2">
        <v>1764</v>
      </c>
      <c r="G56" s="2">
        <v>1551</v>
      </c>
      <c r="H56" s="2">
        <v>1551</v>
      </c>
      <c r="Y56" t="str">
        <f>IF(EXACT(A55,UPPER(A55)),"Elected","Excluded")</f>
        <v>Elected</v>
      </c>
    </row>
    <row r="57" spans="1:37" x14ac:dyDescent="0.35">
      <c r="A57" s="291" t="s">
        <v>1959</v>
      </c>
      <c r="B57" s="291" t="s">
        <v>33</v>
      </c>
      <c r="C57" s="293">
        <v>114</v>
      </c>
      <c r="D57" s="1">
        <v>0</v>
      </c>
      <c r="E57" s="1">
        <v>-114</v>
      </c>
      <c r="F57" s="1">
        <v>0</v>
      </c>
      <c r="G57" s="1">
        <v>0</v>
      </c>
      <c r="H57" s="1">
        <v>0</v>
      </c>
      <c r="X57" t="str">
        <f t="shared" ref="X57" si="53">LEFT(MID(A57,FIND("(",A57)+1,LEN(A57)),FIND(")",MID(A57,FIND("(",A57)+1,LEN(A57)))-1)</f>
        <v>TIP</v>
      </c>
      <c r="Z57" t="str">
        <f>Y58</f>
        <v>Excluded</v>
      </c>
      <c r="AC57" t="s">
        <v>3692</v>
      </c>
      <c r="AD57" t="s">
        <v>3693</v>
      </c>
    </row>
    <row r="58" spans="1:37" x14ac:dyDescent="0.35">
      <c r="A58" s="291" t="s">
        <v>0</v>
      </c>
      <c r="B58" s="291" t="s">
        <v>0</v>
      </c>
      <c r="C58" s="293">
        <v>114</v>
      </c>
      <c r="D58" s="2">
        <v>114</v>
      </c>
      <c r="E58" s="2">
        <v>0</v>
      </c>
      <c r="F58" s="2">
        <v>0</v>
      </c>
      <c r="G58" s="2">
        <v>0</v>
      </c>
      <c r="H58" s="2">
        <v>0</v>
      </c>
      <c r="Y58" t="str">
        <f t="shared" ref="Y58" si="54">IF(EXACT(A57,UPPER(A57)),"Elected","Excluded")</f>
        <v>Excluded</v>
      </c>
      <c r="AC58">
        <v>5</v>
      </c>
      <c r="AD58">
        <v>4</v>
      </c>
    </row>
    <row r="59" spans="1:37" x14ac:dyDescent="0.35">
      <c r="A59" s="291" t="s">
        <v>1960</v>
      </c>
      <c r="B59" s="291" t="s">
        <v>33</v>
      </c>
      <c r="C59" s="293">
        <v>1008</v>
      </c>
      <c r="D59" s="1">
        <v>91</v>
      </c>
      <c r="E59" s="1">
        <v>91</v>
      </c>
      <c r="F59" s="1">
        <v>37</v>
      </c>
      <c r="G59" s="1">
        <v>73</v>
      </c>
      <c r="H59" s="1">
        <v>24</v>
      </c>
      <c r="X59" t="str">
        <f t="shared" ref="X59" si="55">LEFT(MID(A59,FIND("(",A59)+1,LEN(A59)),FIND(")",MID(A59,FIND("(",A59)+1,LEN(A59)))-1)</f>
        <v>FG</v>
      </c>
      <c r="Z59" t="str">
        <f t="shared" ref="Z59" si="56">Y60</f>
        <v>Excluded</v>
      </c>
    </row>
    <row r="60" spans="1:37" x14ac:dyDescent="0.35">
      <c r="A60" s="291" t="s">
        <v>0</v>
      </c>
      <c r="B60" s="291" t="s">
        <v>0</v>
      </c>
      <c r="C60" s="293">
        <v>1008</v>
      </c>
      <c r="D60" s="2">
        <v>1099</v>
      </c>
      <c r="E60" s="2">
        <v>1190</v>
      </c>
      <c r="F60" s="2">
        <v>1227</v>
      </c>
      <c r="G60" s="2">
        <v>1300</v>
      </c>
      <c r="H60" s="2">
        <v>1324</v>
      </c>
      <c r="Y60" t="str">
        <f t="shared" ref="Y60" si="57">IF(EXACT(A59,UPPER(A59)),"Elected","Excluded")</f>
        <v>Excluded</v>
      </c>
    </row>
    <row r="61" spans="1:37" x14ac:dyDescent="0.35">
      <c r="A61" s="291" t="s">
        <v>1961</v>
      </c>
      <c r="B61" s="291" t="s">
        <v>31</v>
      </c>
      <c r="C61" s="293">
        <v>298</v>
      </c>
      <c r="D61" s="1">
        <v>4</v>
      </c>
      <c r="E61" s="1">
        <v>-302</v>
      </c>
      <c r="F61" s="1">
        <v>0</v>
      </c>
      <c r="G61" s="1">
        <v>0</v>
      </c>
      <c r="H61" s="1">
        <v>0</v>
      </c>
      <c r="X61" t="str">
        <f t="shared" ref="X61" si="58">LEFT(MID(A61,FIND("(",A61)+1,LEN(A61)),FIND(")",MID(A61,FIND("(",A61)+1,LEN(A61)))-1)</f>
        <v>IFP</v>
      </c>
      <c r="Z61" t="str">
        <f t="shared" ref="Z61" si="59">Y62</f>
        <v>Excluded</v>
      </c>
    </row>
    <row r="62" spans="1:37" x14ac:dyDescent="0.35">
      <c r="A62" s="291" t="s">
        <v>0</v>
      </c>
      <c r="B62" s="291" t="s">
        <v>0</v>
      </c>
      <c r="C62" s="293">
        <v>298</v>
      </c>
      <c r="D62" s="2">
        <v>302</v>
      </c>
      <c r="E62" s="2">
        <v>0</v>
      </c>
      <c r="F62" s="2">
        <v>0</v>
      </c>
      <c r="G62" s="2">
        <v>0</v>
      </c>
      <c r="H62" s="2">
        <v>0</v>
      </c>
      <c r="Y62" t="str">
        <f t="shared" ref="Y62" si="60">IF(EXACT(A61,UPPER(A61)),"Elected","Excluded")</f>
        <v>Excluded</v>
      </c>
    </row>
    <row r="63" spans="1:37" x14ac:dyDescent="0.35">
      <c r="A63" s="291" t="s">
        <v>1962</v>
      </c>
      <c r="B63" s="291" t="s">
        <v>33</v>
      </c>
      <c r="C63" s="293">
        <v>1163</v>
      </c>
      <c r="D63" s="1">
        <v>16</v>
      </c>
      <c r="E63" s="1">
        <v>64</v>
      </c>
      <c r="F63" s="1">
        <v>19</v>
      </c>
      <c r="G63" s="1">
        <v>66</v>
      </c>
      <c r="H63" s="1">
        <v>18</v>
      </c>
      <c r="X63" t="str">
        <f t="shared" ref="X63" si="61">LEFT(MID(A63,FIND("(",A63)+1,LEN(A63)),FIND(")",MID(A63,FIND("(",A63)+1,LEN(A63)))-1)</f>
        <v>FF</v>
      </c>
      <c r="Z63" t="str">
        <f>Y64</f>
        <v>Elected</v>
      </c>
    </row>
    <row r="64" spans="1:37" x14ac:dyDescent="0.35">
      <c r="A64" s="291" t="s">
        <v>0</v>
      </c>
      <c r="B64" s="291" t="s">
        <v>0</v>
      </c>
      <c r="C64" s="293">
        <v>1163</v>
      </c>
      <c r="D64" s="2">
        <v>1179</v>
      </c>
      <c r="E64" s="2">
        <v>1243</v>
      </c>
      <c r="F64" s="2">
        <v>1262</v>
      </c>
      <c r="G64" s="2">
        <v>1328</v>
      </c>
      <c r="H64" s="2">
        <v>1346</v>
      </c>
      <c r="Y64" t="str">
        <f t="shared" ref="Y64" si="62">IF(EXACT(A63,UPPER(A63)),"Elected","Excluded")</f>
        <v>Elected</v>
      </c>
    </row>
    <row r="65" spans="1:26" x14ac:dyDescent="0.35">
      <c r="A65" s="291" t="s">
        <v>1963</v>
      </c>
      <c r="B65" s="291" t="s">
        <v>33</v>
      </c>
      <c r="C65" s="293">
        <v>1449</v>
      </c>
      <c r="D65" s="1">
        <v>89</v>
      </c>
      <c r="E65" s="1">
        <v>263</v>
      </c>
      <c r="F65" s="1">
        <v>-250</v>
      </c>
      <c r="G65" s="1">
        <v>0</v>
      </c>
      <c r="H65" s="1">
        <v>0</v>
      </c>
      <c r="X65" t="str">
        <f t="shared" ref="X65" si="63">LEFT(MID(A65,FIND("(",A65)+1,LEN(A65)),FIND(")",MID(A65,FIND("(",A65)+1,LEN(A65)))-1)</f>
        <v>SF</v>
      </c>
      <c r="Z65" t="str">
        <f t="shared" ref="Z65" si="64">Y66</f>
        <v>Elected</v>
      </c>
    </row>
    <row r="66" spans="1:26" x14ac:dyDescent="0.35">
      <c r="A66" s="291" t="s">
        <v>0</v>
      </c>
      <c r="B66" s="291" t="s">
        <v>0</v>
      </c>
      <c r="C66" s="293">
        <v>1449</v>
      </c>
      <c r="D66" s="2">
        <v>1538</v>
      </c>
      <c r="E66" s="2">
        <v>1801</v>
      </c>
      <c r="F66" s="2">
        <v>1551</v>
      </c>
      <c r="G66" s="2">
        <v>1551</v>
      </c>
      <c r="H66" s="2">
        <v>1551</v>
      </c>
      <c r="Y66" t="str">
        <f t="shared" ref="Y66" si="65">IF(EXACT(A65,UPPER(A65)),"Elected","Excluded")</f>
        <v>Elected</v>
      </c>
    </row>
    <row r="67" spans="1:26" x14ac:dyDescent="0.35">
      <c r="A67" s="291" t="s">
        <v>3379</v>
      </c>
      <c r="B67" s="291" t="s">
        <v>33</v>
      </c>
      <c r="C67" s="293">
        <v>421</v>
      </c>
      <c r="D67" s="1">
        <v>20</v>
      </c>
      <c r="E67" s="1">
        <v>-441</v>
      </c>
      <c r="F67" s="1">
        <v>0</v>
      </c>
      <c r="G67" s="1">
        <v>0</v>
      </c>
      <c r="H67" s="1">
        <v>0</v>
      </c>
      <c r="X67" t="str">
        <f t="shared" ref="X67" si="66">LEFT(MID(A67,FIND("(",A67)+1,LEN(A67)),FIND(")",MID(A67,FIND("(",A67)+1,LEN(A67)))-1)</f>
        <v>NON-P</v>
      </c>
      <c r="Z67" t="str">
        <f t="shared" ref="Z67" si="67">Y68</f>
        <v>Excluded</v>
      </c>
    </row>
    <row r="68" spans="1:26" x14ac:dyDescent="0.35">
      <c r="A68" s="291" t="s">
        <v>0</v>
      </c>
      <c r="B68" s="291" t="s">
        <v>0</v>
      </c>
      <c r="C68" s="293">
        <v>421</v>
      </c>
      <c r="D68" s="2">
        <v>441</v>
      </c>
      <c r="E68" s="2">
        <v>0</v>
      </c>
      <c r="F68" s="2">
        <v>0</v>
      </c>
      <c r="G68" s="2">
        <v>0</v>
      </c>
      <c r="H68" s="2">
        <v>0</v>
      </c>
      <c r="Y68" t="str">
        <f t="shared" ref="Y68" si="68">IF(EXACT(A67,UPPER(A67)),"Elected","Excluded")</f>
        <v>Excluded</v>
      </c>
    </row>
    <row r="69" spans="1:26" x14ac:dyDescent="0.35">
      <c r="A69" s="291" t="s">
        <v>1964</v>
      </c>
      <c r="B69" s="291" t="s">
        <v>31</v>
      </c>
      <c r="C69" s="293">
        <v>1327</v>
      </c>
      <c r="D69" s="1">
        <v>67</v>
      </c>
      <c r="E69" s="1">
        <v>156</v>
      </c>
      <c r="F69" s="1">
        <v>77</v>
      </c>
      <c r="G69" s="1">
        <v>0</v>
      </c>
      <c r="H69" s="1">
        <v>-76</v>
      </c>
      <c r="X69" t="str">
        <f t="shared" ref="X69" si="69">LEFT(MID(A69,FIND("(",A69)+1,LEN(A69)),FIND(")",MID(A69,FIND("(",A69)+1,LEN(A69)))-1)</f>
        <v>FF</v>
      </c>
      <c r="Z69" t="str">
        <f t="shared" ref="Z69" si="70">Y70</f>
        <v>Elected</v>
      </c>
    </row>
    <row r="70" spans="1:26" x14ac:dyDescent="0.35">
      <c r="A70" s="291" t="s">
        <v>0</v>
      </c>
      <c r="B70" s="291" t="s">
        <v>0</v>
      </c>
      <c r="C70" s="293">
        <v>1327</v>
      </c>
      <c r="D70" s="2">
        <v>1394</v>
      </c>
      <c r="E70" s="2">
        <v>1550</v>
      </c>
      <c r="F70" s="2">
        <v>1627</v>
      </c>
      <c r="G70" s="2">
        <v>1627</v>
      </c>
      <c r="H70" s="2">
        <v>1551</v>
      </c>
      <c r="Y70" t="str">
        <f t="shared" ref="Y70" si="71">IF(EXACT(A69,UPPER(A69)),"Elected","Excluded")</f>
        <v>Elected</v>
      </c>
    </row>
    <row r="71" spans="1:26" x14ac:dyDescent="0.35">
      <c r="A71" s="291" t="s">
        <v>3384</v>
      </c>
      <c r="B71" s="291" t="s">
        <v>31</v>
      </c>
      <c r="C71" s="293">
        <v>226</v>
      </c>
      <c r="D71" s="1">
        <v>7</v>
      </c>
      <c r="E71" s="1">
        <v>-233</v>
      </c>
      <c r="F71" s="1">
        <v>0</v>
      </c>
      <c r="G71" s="1">
        <v>0</v>
      </c>
      <c r="H71" s="1">
        <v>0</v>
      </c>
      <c r="X71" t="str">
        <f t="shared" ref="X71" si="72">LEFT(MID(A71,FIND("(",A71)+1,LEN(A71)),FIND(")",MID(A71,FIND("(",A71)+1,LEN(A71)))-1)</f>
        <v>GRN</v>
      </c>
      <c r="Z71" t="str">
        <f t="shared" ref="Z71" si="73">Y72</f>
        <v>Excluded</v>
      </c>
    </row>
    <row r="72" spans="1:26" x14ac:dyDescent="0.35">
      <c r="A72" s="291" t="s">
        <v>0</v>
      </c>
      <c r="B72" s="291" t="s">
        <v>0</v>
      </c>
      <c r="C72" s="293">
        <v>226</v>
      </c>
      <c r="D72" s="2">
        <v>233</v>
      </c>
      <c r="E72" s="2">
        <v>0</v>
      </c>
      <c r="F72" s="2">
        <v>0</v>
      </c>
      <c r="G72" s="2">
        <v>0</v>
      </c>
      <c r="H72" s="2">
        <v>0</v>
      </c>
      <c r="Y72" t="str">
        <f t="shared" ref="Y72" si="74">IF(EXACT(A71,UPPER(A71)),"Elected","Excluded")</f>
        <v>Excluded</v>
      </c>
    </row>
    <row r="73" spans="1:26" x14ac:dyDescent="0.35">
      <c r="A73" s="291" t="s">
        <v>1965</v>
      </c>
      <c r="B73" s="291" t="s">
        <v>33</v>
      </c>
      <c r="C73" s="293">
        <v>1891</v>
      </c>
      <c r="D73" s="1">
        <v>-340</v>
      </c>
      <c r="E73" s="1">
        <v>0</v>
      </c>
      <c r="F73" s="1">
        <v>0</v>
      </c>
      <c r="G73" s="1">
        <v>0</v>
      </c>
      <c r="H73" s="1">
        <v>0</v>
      </c>
      <c r="X73" t="str">
        <f t="shared" ref="X73" si="75">LEFT(MID(A73,FIND("(",A73)+1,LEN(A73)),FIND(")",MID(A73,FIND("(",A73)+1,LEN(A73)))-1)</f>
        <v>FG</v>
      </c>
      <c r="Z73" t="str">
        <f t="shared" ref="Z73" si="76">Y74</f>
        <v>Elected</v>
      </c>
    </row>
    <row r="74" spans="1:26" x14ac:dyDescent="0.35">
      <c r="A74" s="291" t="s">
        <v>0</v>
      </c>
      <c r="B74" s="291" t="s">
        <v>0</v>
      </c>
      <c r="C74" s="293">
        <v>1891</v>
      </c>
      <c r="D74" s="2">
        <v>1551</v>
      </c>
      <c r="E74" s="2">
        <v>1551</v>
      </c>
      <c r="F74" s="2">
        <v>1551</v>
      </c>
      <c r="G74" s="2">
        <v>1551</v>
      </c>
      <c r="H74" s="2">
        <v>1551</v>
      </c>
      <c r="Y74" t="str">
        <f t="shared" ref="Y74" si="77">IF(EXACT(A73,UPPER(A73)),"Elected","Excluded")</f>
        <v>Elected</v>
      </c>
    </row>
    <row r="75" spans="1:26" x14ac:dyDescent="0.35">
      <c r="A75" s="291" t="s">
        <v>47</v>
      </c>
      <c r="B75" s="291" t="s">
        <v>0</v>
      </c>
      <c r="C75" s="292">
        <v>0</v>
      </c>
      <c r="D75" s="1">
        <f>(D55+D57+D59+D61+D63+D65+D67+D69+D71+D73)*(-1)</f>
        <v>0</v>
      </c>
      <c r="E75" s="1">
        <f t="shared" ref="E75:H75" si="78">(E55+E57+E59+E61+E63+E65+E67+E69+E71+E73)*(-1)</f>
        <v>203</v>
      </c>
      <c r="F75" s="1">
        <f t="shared" si="78"/>
        <v>117</v>
      </c>
      <c r="G75" s="1">
        <f t="shared" si="78"/>
        <v>74</v>
      </c>
      <c r="H75" s="1">
        <f t="shared" si="78"/>
        <v>34</v>
      </c>
    </row>
    <row r="76" spans="1:26" x14ac:dyDescent="0.35">
      <c r="A76" s="291" t="s">
        <v>0</v>
      </c>
      <c r="B76" s="291" t="s">
        <v>0</v>
      </c>
      <c r="C76" s="293">
        <v>0</v>
      </c>
      <c r="D76" s="2">
        <v>0</v>
      </c>
      <c r="E76" s="2">
        <v>203</v>
      </c>
      <c r="F76" s="2">
        <v>320</v>
      </c>
      <c r="G76" s="2">
        <v>394</v>
      </c>
      <c r="H76" s="2">
        <v>428</v>
      </c>
    </row>
    <row r="77" spans="1:26" x14ac:dyDescent="0.35">
      <c r="A77" t="s">
        <v>48</v>
      </c>
      <c r="B77" t="s">
        <v>0</v>
      </c>
      <c r="C77" s="2">
        <v>9302</v>
      </c>
      <c r="D77" s="2">
        <v>9302</v>
      </c>
      <c r="E77" s="2">
        <v>9302</v>
      </c>
      <c r="F77" s="2">
        <v>9302</v>
      </c>
      <c r="G77" s="2">
        <v>9302</v>
      </c>
      <c r="H77" s="2">
        <v>9302</v>
      </c>
    </row>
    <row r="81" spans="1:3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</row>
    <row r="82" spans="1:3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</row>
    <row r="83" spans="1:3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</row>
    <row r="84" spans="1:3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</row>
    <row r="85" spans="1:3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</row>
    <row r="86" spans="1:3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</row>
    <row r="87" spans="1:3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</row>
    <row r="88" spans="1:37" x14ac:dyDescent="0.35">
      <c r="A88" s="291" t="s">
        <v>647</v>
      </c>
      <c r="B88" s="291" t="s">
        <v>2</v>
      </c>
      <c r="C88" s="291" t="s">
        <v>3</v>
      </c>
      <c r="D88" t="s">
        <v>4</v>
      </c>
      <c r="E88" t="s">
        <v>5</v>
      </c>
      <c r="F88" t="s">
        <v>6</v>
      </c>
      <c r="G88" t="s">
        <v>7</v>
      </c>
      <c r="H88" t="s">
        <v>8</v>
      </c>
      <c r="I88" t="s">
        <v>9</v>
      </c>
      <c r="J88" t="s">
        <v>10</v>
      </c>
      <c r="K88" t="s">
        <v>11</v>
      </c>
      <c r="L88" t="s">
        <v>12</v>
      </c>
    </row>
    <row r="89" spans="1:37" x14ac:dyDescent="0.35">
      <c r="A89" s="291" t="s">
        <v>0</v>
      </c>
      <c r="B89" s="291" t="s">
        <v>0</v>
      </c>
      <c r="C89" s="291" t="s">
        <v>17</v>
      </c>
      <c r="D89" t="s">
        <v>1966</v>
      </c>
      <c r="E89" t="s">
        <v>1967</v>
      </c>
      <c r="F89" t="s">
        <v>1968</v>
      </c>
      <c r="G89" t="s">
        <v>1969</v>
      </c>
      <c r="H89" t="s">
        <v>1970</v>
      </c>
      <c r="I89" t="s">
        <v>1971</v>
      </c>
      <c r="J89" t="s">
        <v>1972</v>
      </c>
      <c r="K89" t="s">
        <v>1973</v>
      </c>
      <c r="L89" t="s">
        <v>1974</v>
      </c>
      <c r="AB89" t="s">
        <v>2526</v>
      </c>
      <c r="AC89" t="s">
        <v>2525</v>
      </c>
      <c r="AD89" t="s">
        <v>2524</v>
      </c>
      <c r="AE89" t="s">
        <v>2523</v>
      </c>
      <c r="AF89" t="s">
        <v>759</v>
      </c>
      <c r="AG89" t="s">
        <v>2522</v>
      </c>
      <c r="AH89" t="s">
        <v>2521</v>
      </c>
      <c r="AI89" t="s">
        <v>2520</v>
      </c>
      <c r="AJ89" t="s">
        <v>2519</v>
      </c>
      <c r="AK89" t="s">
        <v>2518</v>
      </c>
    </row>
    <row r="90" spans="1:37" x14ac:dyDescent="0.35">
      <c r="A90" s="291" t="s">
        <v>3380</v>
      </c>
      <c r="B90" s="291" t="s">
        <v>33</v>
      </c>
      <c r="C90" s="293">
        <v>1537</v>
      </c>
      <c r="D90" s="1">
        <v>-349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X90" t="str">
        <f>LEFT(MID(A90,FIND("(",A90)+1,LEN(A90)),FIND(")",MID(A90,FIND("(",A90)+1,LEN(A90)))-1)</f>
        <v>NON-P</v>
      </c>
      <c r="Z90" t="str">
        <f>Y91</f>
        <v>Elected</v>
      </c>
      <c r="AB90">
        <v>6</v>
      </c>
      <c r="AC90" s="238">
        <v>17646</v>
      </c>
      <c r="AD90" s="238">
        <f>AH90+AF90</f>
        <v>8415</v>
      </c>
      <c r="AE90" s="227">
        <f>SUM(AD90/AC90*100)</f>
        <v>47.687861271676304</v>
      </c>
      <c r="AF90">
        <v>100</v>
      </c>
      <c r="AG90" s="227">
        <f>SUM(AF90/AC90*100)</f>
        <v>0.56670066870678903</v>
      </c>
      <c r="AH90" s="238">
        <v>8315</v>
      </c>
      <c r="AI90">
        <v>14</v>
      </c>
      <c r="AJ90">
        <v>2</v>
      </c>
      <c r="AK90" s="227">
        <f>SUM(AJ90/AI90*100)</f>
        <v>14.285714285714285</v>
      </c>
    </row>
    <row r="91" spans="1:37" x14ac:dyDescent="0.35">
      <c r="A91" s="291" t="s">
        <v>0</v>
      </c>
      <c r="B91" s="291" t="s">
        <v>0</v>
      </c>
      <c r="C91" s="293">
        <v>1537</v>
      </c>
      <c r="D91" s="2">
        <v>1188</v>
      </c>
      <c r="E91" s="2">
        <v>1188</v>
      </c>
      <c r="F91" s="2">
        <v>1188</v>
      </c>
      <c r="G91" s="2">
        <v>1188</v>
      </c>
      <c r="H91" s="2">
        <v>1188</v>
      </c>
      <c r="I91" s="2">
        <v>1188</v>
      </c>
      <c r="J91" s="2">
        <v>1188</v>
      </c>
      <c r="K91" s="2">
        <v>1188</v>
      </c>
      <c r="L91" s="2">
        <v>1188</v>
      </c>
      <c r="Y91" t="str">
        <f>IF(EXACT(A90,UPPER(A90)),"Elected","Excluded")</f>
        <v>Elected</v>
      </c>
    </row>
    <row r="92" spans="1:37" x14ac:dyDescent="0.35">
      <c r="A92" s="291" t="s">
        <v>3713</v>
      </c>
      <c r="B92" s="291" t="s">
        <v>31</v>
      </c>
      <c r="C92" s="293">
        <v>841</v>
      </c>
      <c r="D92" s="1">
        <v>61</v>
      </c>
      <c r="E92" s="1">
        <v>30</v>
      </c>
      <c r="F92" s="1">
        <v>19</v>
      </c>
      <c r="G92" s="1">
        <v>3</v>
      </c>
      <c r="H92" s="1">
        <v>6</v>
      </c>
      <c r="I92" s="1">
        <v>124</v>
      </c>
      <c r="J92" s="1">
        <v>32</v>
      </c>
      <c r="K92" s="1">
        <v>30</v>
      </c>
      <c r="L92" s="1">
        <v>164</v>
      </c>
      <c r="X92" t="str">
        <f t="shared" ref="X92" si="79">LEFT(MID(A92,FIND("(",A92)+1,LEN(A92)),FIND(")",MID(A92,FIND("(",A92)+1,LEN(A92)))-1)</f>
        <v>LAB</v>
      </c>
      <c r="Z92" t="str">
        <f>Y93</f>
        <v>Elected</v>
      </c>
      <c r="AC92" t="s">
        <v>3692</v>
      </c>
      <c r="AD92" t="s">
        <v>3693</v>
      </c>
    </row>
    <row r="93" spans="1:37" x14ac:dyDescent="0.35">
      <c r="A93" s="291" t="s">
        <v>0</v>
      </c>
      <c r="B93" s="291" t="s">
        <v>0</v>
      </c>
      <c r="C93" s="293">
        <v>841</v>
      </c>
      <c r="D93" s="2">
        <v>902</v>
      </c>
      <c r="E93" s="2">
        <v>932</v>
      </c>
      <c r="F93" s="2">
        <v>951</v>
      </c>
      <c r="G93" s="2">
        <v>954</v>
      </c>
      <c r="H93" s="2">
        <v>960</v>
      </c>
      <c r="I93" s="2">
        <v>1084</v>
      </c>
      <c r="J93" s="2">
        <v>1116</v>
      </c>
      <c r="K93" s="2">
        <v>1146</v>
      </c>
      <c r="L93" s="2">
        <v>1310</v>
      </c>
      <c r="Y93" t="str">
        <f t="shared" ref="Y93" si="80">IF(EXACT(A92,UPPER(A92)),"Elected","Excluded")</f>
        <v>Elected</v>
      </c>
      <c r="AC93">
        <v>4</v>
      </c>
      <c r="AD93">
        <v>4</v>
      </c>
    </row>
    <row r="94" spans="1:37" x14ac:dyDescent="0.35">
      <c r="A94" s="291" t="s">
        <v>1975</v>
      </c>
      <c r="B94" s="291" t="s">
        <v>31</v>
      </c>
      <c r="C94" s="293">
        <v>323</v>
      </c>
      <c r="D94" s="1">
        <v>23</v>
      </c>
      <c r="E94" s="1">
        <v>4</v>
      </c>
      <c r="F94" s="1">
        <v>3</v>
      </c>
      <c r="G94" s="1">
        <v>0</v>
      </c>
      <c r="H94" s="1">
        <v>11</v>
      </c>
      <c r="I94" s="1">
        <v>6</v>
      </c>
      <c r="J94" s="1">
        <v>9</v>
      </c>
      <c r="K94" s="1">
        <v>-379</v>
      </c>
      <c r="L94" s="1">
        <v>0</v>
      </c>
      <c r="X94" t="str">
        <f t="shared" ref="X94" si="81">LEFT(MID(A94,FIND("(",A94)+1,LEN(A94)),FIND(")",MID(A94,FIND("(",A94)+1,LEN(A94)))-1)</f>
        <v>SF</v>
      </c>
      <c r="Z94" t="str">
        <f t="shared" ref="Z94" si="82">Y95</f>
        <v>Excluded</v>
      </c>
    </row>
    <row r="95" spans="1:37" x14ac:dyDescent="0.35">
      <c r="A95" s="291" t="s">
        <v>0</v>
      </c>
      <c r="B95" s="291" t="s">
        <v>0</v>
      </c>
      <c r="C95" s="293">
        <v>323</v>
      </c>
      <c r="D95" s="2">
        <v>346</v>
      </c>
      <c r="E95" s="2">
        <v>350</v>
      </c>
      <c r="F95" s="2">
        <v>353</v>
      </c>
      <c r="G95" s="2">
        <v>353</v>
      </c>
      <c r="H95" s="2">
        <v>364</v>
      </c>
      <c r="I95" s="2">
        <v>370</v>
      </c>
      <c r="J95" s="2">
        <v>379</v>
      </c>
      <c r="K95" s="2">
        <v>0</v>
      </c>
      <c r="L95" s="2">
        <v>0</v>
      </c>
      <c r="Y95" t="str">
        <f t="shared" ref="Y95" si="83">IF(EXACT(A94,UPPER(A94)),"Elected","Excluded")</f>
        <v>Excluded</v>
      </c>
    </row>
    <row r="96" spans="1:37" x14ac:dyDescent="0.35">
      <c r="A96" s="291" t="s">
        <v>3381</v>
      </c>
      <c r="B96" s="291" t="s">
        <v>33</v>
      </c>
      <c r="C96" s="293">
        <v>406</v>
      </c>
      <c r="D96" s="1">
        <v>39</v>
      </c>
      <c r="E96" s="1">
        <v>26</v>
      </c>
      <c r="F96" s="1">
        <v>35</v>
      </c>
      <c r="G96" s="1">
        <v>2</v>
      </c>
      <c r="H96" s="1">
        <v>30</v>
      </c>
      <c r="I96" s="1">
        <v>16</v>
      </c>
      <c r="J96" s="1">
        <v>69</v>
      </c>
      <c r="K96" s="1">
        <v>19</v>
      </c>
      <c r="L96" s="1">
        <v>134</v>
      </c>
      <c r="X96" t="str">
        <f t="shared" ref="X96" si="84">LEFT(MID(A96,FIND("(",A96)+1,LEN(A96)),FIND(")",MID(A96,FIND("(",A96)+1,LEN(A96)))-1)</f>
        <v>NON-P</v>
      </c>
      <c r="Z96" t="str">
        <f t="shared" ref="Z96" si="85">Y97</f>
        <v>Excluded</v>
      </c>
    </row>
    <row r="97" spans="1:26" x14ac:dyDescent="0.35">
      <c r="A97" s="291" t="s">
        <v>0</v>
      </c>
      <c r="B97" s="291" t="s">
        <v>0</v>
      </c>
      <c r="C97" s="293">
        <v>406</v>
      </c>
      <c r="D97" s="2">
        <v>445</v>
      </c>
      <c r="E97" s="2">
        <v>471</v>
      </c>
      <c r="F97" s="2">
        <v>506</v>
      </c>
      <c r="G97" s="2">
        <v>508</v>
      </c>
      <c r="H97" s="2">
        <v>538</v>
      </c>
      <c r="I97" s="2">
        <v>554</v>
      </c>
      <c r="J97" s="2">
        <v>623</v>
      </c>
      <c r="K97" s="2">
        <v>642</v>
      </c>
      <c r="L97" s="2">
        <v>776</v>
      </c>
      <c r="Y97" t="str">
        <f t="shared" ref="Y97" si="86">IF(EXACT(A96,UPPER(A96)),"Elected","Excluded")</f>
        <v>Excluded</v>
      </c>
    </row>
    <row r="98" spans="1:26" x14ac:dyDescent="0.35">
      <c r="A98" s="291" t="s">
        <v>1976</v>
      </c>
      <c r="B98" s="291" t="s">
        <v>33</v>
      </c>
      <c r="C98" s="293">
        <v>741</v>
      </c>
      <c r="D98" s="1">
        <v>49</v>
      </c>
      <c r="E98" s="1">
        <v>14</v>
      </c>
      <c r="F98" s="1">
        <v>7</v>
      </c>
      <c r="G98" s="1">
        <v>1</v>
      </c>
      <c r="H98" s="1">
        <v>10</v>
      </c>
      <c r="I98" s="1">
        <v>8</v>
      </c>
      <c r="J98" s="1">
        <v>26</v>
      </c>
      <c r="K98" s="1">
        <v>238</v>
      </c>
      <c r="L98" s="1">
        <v>51</v>
      </c>
      <c r="X98" t="str">
        <f t="shared" ref="X98" si="87">LEFT(MID(A98,FIND("(",A98)+1,LEN(A98)),FIND(")",MID(A98,FIND("(",A98)+1,LEN(A98)))-1)</f>
        <v>SF</v>
      </c>
      <c r="Z98" t="str">
        <f>Y99</f>
        <v>Elected</v>
      </c>
    </row>
    <row r="99" spans="1:26" x14ac:dyDescent="0.35">
      <c r="A99" s="291" t="s">
        <v>0</v>
      </c>
      <c r="B99" s="291" t="s">
        <v>0</v>
      </c>
      <c r="C99" s="293">
        <v>741</v>
      </c>
      <c r="D99" s="2">
        <v>790</v>
      </c>
      <c r="E99" s="2">
        <v>804</v>
      </c>
      <c r="F99" s="2">
        <v>811</v>
      </c>
      <c r="G99" s="2">
        <v>812</v>
      </c>
      <c r="H99" s="2">
        <v>822</v>
      </c>
      <c r="I99" s="2">
        <v>830</v>
      </c>
      <c r="J99" s="2">
        <v>856</v>
      </c>
      <c r="K99" s="2">
        <v>1094</v>
      </c>
      <c r="L99" s="2">
        <v>1145</v>
      </c>
      <c r="Y99" t="str">
        <f t="shared" ref="Y99" si="88">IF(EXACT(A98,UPPER(A98)),"Elected","Excluded")</f>
        <v>Elected</v>
      </c>
    </row>
    <row r="100" spans="1:26" x14ac:dyDescent="0.35">
      <c r="A100" s="291" t="s">
        <v>3385</v>
      </c>
      <c r="B100" s="291" t="s">
        <v>33</v>
      </c>
      <c r="C100" s="293">
        <v>213</v>
      </c>
      <c r="D100" s="1">
        <v>14</v>
      </c>
      <c r="E100" s="1">
        <v>5</v>
      </c>
      <c r="F100" s="1">
        <v>11</v>
      </c>
      <c r="G100" s="1">
        <v>0</v>
      </c>
      <c r="H100" s="1">
        <v>6</v>
      </c>
      <c r="I100" s="1">
        <v>-249</v>
      </c>
      <c r="J100" s="1">
        <v>0</v>
      </c>
      <c r="K100" s="1">
        <v>0</v>
      </c>
      <c r="L100" s="1">
        <v>0</v>
      </c>
      <c r="X100" t="str">
        <f t="shared" ref="X100" si="89">LEFT(MID(A100,FIND("(",A100)+1,LEN(A100)),FIND(")",MID(A100,FIND("(",A100)+1,LEN(A100)))-1)</f>
        <v>GRN</v>
      </c>
      <c r="Z100" t="str">
        <f t="shared" ref="Z100" si="90">Y101</f>
        <v>Excluded</v>
      </c>
    </row>
    <row r="101" spans="1:26" x14ac:dyDescent="0.35">
      <c r="A101" s="291" t="s">
        <v>0</v>
      </c>
      <c r="B101" s="291" t="s">
        <v>0</v>
      </c>
      <c r="C101" s="293">
        <v>213</v>
      </c>
      <c r="D101" s="2">
        <v>227</v>
      </c>
      <c r="E101" s="2">
        <v>232</v>
      </c>
      <c r="F101" s="2">
        <v>243</v>
      </c>
      <c r="G101" s="2">
        <v>243</v>
      </c>
      <c r="H101" s="2">
        <v>249</v>
      </c>
      <c r="I101" s="2">
        <v>0</v>
      </c>
      <c r="J101" s="2">
        <v>0</v>
      </c>
      <c r="K101" s="2">
        <v>0</v>
      </c>
      <c r="L101" s="2">
        <v>0</v>
      </c>
      <c r="Y101" t="str">
        <f t="shared" ref="Y101" si="91">IF(EXACT(A100,UPPER(A100)),"Elected","Excluded")</f>
        <v>Excluded</v>
      </c>
    </row>
    <row r="102" spans="1:26" x14ac:dyDescent="0.35">
      <c r="A102" s="291" t="s">
        <v>1977</v>
      </c>
      <c r="B102" s="291" t="s">
        <v>33</v>
      </c>
      <c r="C102" s="293">
        <v>182</v>
      </c>
      <c r="D102" s="1">
        <v>7</v>
      </c>
      <c r="E102" s="1">
        <v>5</v>
      </c>
      <c r="F102" s="1">
        <v>17</v>
      </c>
      <c r="G102" s="1">
        <v>0</v>
      </c>
      <c r="H102" s="1">
        <v>-211</v>
      </c>
      <c r="I102" s="1">
        <v>0</v>
      </c>
      <c r="J102" s="1">
        <v>0</v>
      </c>
      <c r="K102" s="1">
        <v>0</v>
      </c>
      <c r="L102" s="1">
        <v>0</v>
      </c>
      <c r="X102" t="str">
        <f t="shared" ref="X102" si="92">LEFT(MID(A102,FIND("(",A102)+1,LEN(A102)),FIND(")",MID(A102,FIND("(",A102)+1,LEN(A102)))-1)</f>
        <v>TIP</v>
      </c>
      <c r="Z102" t="str">
        <f t="shared" ref="Z102" si="93">Y103</f>
        <v>Excluded</v>
      </c>
    </row>
    <row r="103" spans="1:26" x14ac:dyDescent="0.35">
      <c r="A103" s="291" t="s">
        <v>0</v>
      </c>
      <c r="B103" s="291" t="s">
        <v>0</v>
      </c>
      <c r="C103" s="293">
        <v>182</v>
      </c>
      <c r="D103" s="2">
        <v>189</v>
      </c>
      <c r="E103" s="2">
        <v>194</v>
      </c>
      <c r="F103" s="2">
        <v>211</v>
      </c>
      <c r="G103" s="2">
        <v>211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Y103" t="str">
        <f t="shared" ref="Y103" si="94">IF(EXACT(A102,UPPER(A102)),"Elected","Excluded")</f>
        <v>Excluded</v>
      </c>
    </row>
    <row r="104" spans="1:26" x14ac:dyDescent="0.35">
      <c r="A104" s="291" t="s">
        <v>1978</v>
      </c>
      <c r="B104" s="291" t="s">
        <v>33</v>
      </c>
      <c r="C104" s="293">
        <v>458</v>
      </c>
      <c r="D104" s="1">
        <v>21</v>
      </c>
      <c r="E104" s="1">
        <v>57</v>
      </c>
      <c r="F104" s="1">
        <v>22</v>
      </c>
      <c r="G104" s="1">
        <v>1</v>
      </c>
      <c r="H104" s="1">
        <v>9</v>
      </c>
      <c r="I104" s="1">
        <v>22</v>
      </c>
      <c r="J104" s="1">
        <v>27</v>
      </c>
      <c r="K104" s="1">
        <v>9</v>
      </c>
      <c r="L104" s="1">
        <v>-626</v>
      </c>
      <c r="X104" t="str">
        <f t="shared" ref="X104" si="95">LEFT(MID(A104,FIND("(",A104)+1,LEN(A104)),FIND(")",MID(A104,FIND("(",A104)+1,LEN(A104)))-1)</f>
        <v>FF</v>
      </c>
      <c r="Z104" t="str">
        <f t="shared" ref="Z104" si="96">Y105</f>
        <v>Excluded</v>
      </c>
    </row>
    <row r="105" spans="1:26" x14ac:dyDescent="0.35">
      <c r="A105" s="291" t="s">
        <v>0</v>
      </c>
      <c r="B105" s="291" t="s">
        <v>0</v>
      </c>
      <c r="C105" s="293">
        <v>458</v>
      </c>
      <c r="D105" s="2">
        <v>479</v>
      </c>
      <c r="E105" s="2">
        <v>536</v>
      </c>
      <c r="F105" s="2">
        <v>558</v>
      </c>
      <c r="G105" s="2">
        <v>559</v>
      </c>
      <c r="H105" s="2">
        <v>568</v>
      </c>
      <c r="I105" s="2">
        <v>590</v>
      </c>
      <c r="J105" s="2">
        <v>617</v>
      </c>
      <c r="K105" s="2">
        <v>626</v>
      </c>
      <c r="L105" s="2">
        <v>0</v>
      </c>
      <c r="Y105" t="str">
        <f t="shared" ref="Y105" si="97">IF(EXACT(A104,UPPER(A104)),"Elected","Excluded")</f>
        <v>Excluded</v>
      </c>
    </row>
    <row r="106" spans="1:26" x14ac:dyDescent="0.35">
      <c r="A106" s="291" t="s">
        <v>3382</v>
      </c>
      <c r="B106" s="291" t="s">
        <v>33</v>
      </c>
      <c r="C106" s="293">
        <v>127</v>
      </c>
      <c r="D106" s="1">
        <v>9</v>
      </c>
      <c r="E106" s="1">
        <v>5</v>
      </c>
      <c r="F106" s="1">
        <v>-141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X106" t="str">
        <f t="shared" ref="X106" si="98">LEFT(MID(A106,FIND("(",A106)+1,LEN(A106)),FIND(")",MID(A106,FIND("(",A106)+1,LEN(A106)))-1)</f>
        <v>NON-P</v>
      </c>
      <c r="Z106" t="str">
        <f t="shared" ref="Z106" si="99">Y107</f>
        <v>Excluded</v>
      </c>
    </row>
    <row r="107" spans="1:26" x14ac:dyDescent="0.35">
      <c r="A107" s="291" t="s">
        <v>0</v>
      </c>
      <c r="B107" s="291" t="s">
        <v>0</v>
      </c>
      <c r="C107" s="293">
        <v>127</v>
      </c>
      <c r="D107" s="2">
        <v>136</v>
      </c>
      <c r="E107" s="2">
        <v>141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Y107" t="str">
        <f t="shared" ref="Y107" si="100">IF(EXACT(A106,UPPER(A106)),"Elected","Excluded")</f>
        <v>Excluded</v>
      </c>
    </row>
    <row r="108" spans="1:26" x14ac:dyDescent="0.35">
      <c r="A108" s="291" t="s">
        <v>3383</v>
      </c>
      <c r="B108" s="291" t="s">
        <v>33</v>
      </c>
      <c r="C108" s="293">
        <v>32</v>
      </c>
      <c r="D108" s="1">
        <v>2</v>
      </c>
      <c r="E108" s="1">
        <v>0</v>
      </c>
      <c r="F108" s="1">
        <v>-34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X108" t="str">
        <f t="shared" ref="X108" si="101">LEFT(MID(A108,FIND("(",A108)+1,LEN(A108)),FIND(")",MID(A108,FIND("(",A108)+1,LEN(A108)))-1)</f>
        <v>NON-P</v>
      </c>
      <c r="Z108" t="str">
        <f t="shared" ref="Z108" si="102">Y109</f>
        <v>Excluded</v>
      </c>
    </row>
    <row r="109" spans="1:26" x14ac:dyDescent="0.35">
      <c r="A109" s="291" t="s">
        <v>0</v>
      </c>
      <c r="B109" s="291" t="s">
        <v>0</v>
      </c>
      <c r="C109" s="293">
        <v>32</v>
      </c>
      <c r="D109" s="2">
        <v>34</v>
      </c>
      <c r="E109" s="2">
        <v>34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Y109" t="str">
        <f t="shared" ref="Y109" si="103">IF(EXACT(A108,UPPER(A108)),"Elected","Excluded")</f>
        <v>Excluded</v>
      </c>
    </row>
    <row r="110" spans="1:26" x14ac:dyDescent="0.35">
      <c r="A110" s="291" t="s">
        <v>1979</v>
      </c>
      <c r="B110" s="291" t="s">
        <v>33</v>
      </c>
      <c r="C110" s="293">
        <v>1374</v>
      </c>
      <c r="D110" s="1">
        <v>0</v>
      </c>
      <c r="E110" s="1">
        <v>-186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X110" t="str">
        <f t="shared" ref="X110" si="104">LEFT(MID(A110,FIND("(",A110)+1,LEN(A110)),FIND(")",MID(A110,FIND("(",A110)+1,LEN(A110)))-1)</f>
        <v>FF</v>
      </c>
      <c r="Z110" t="str">
        <f t="shared" ref="Z110" si="105">Y111</f>
        <v>Elected</v>
      </c>
    </row>
    <row r="111" spans="1:26" x14ac:dyDescent="0.35">
      <c r="A111" s="291" t="s">
        <v>0</v>
      </c>
      <c r="B111" s="291" t="s">
        <v>0</v>
      </c>
      <c r="C111" s="293">
        <v>1374</v>
      </c>
      <c r="D111" s="2">
        <v>1374</v>
      </c>
      <c r="E111" s="2">
        <v>1188</v>
      </c>
      <c r="F111" s="2">
        <v>1188</v>
      </c>
      <c r="G111" s="2">
        <v>1188</v>
      </c>
      <c r="H111" s="2">
        <v>1188</v>
      </c>
      <c r="I111" s="2">
        <v>1188</v>
      </c>
      <c r="J111" s="2">
        <v>1188</v>
      </c>
      <c r="K111" s="2">
        <v>1188</v>
      </c>
      <c r="L111" s="2">
        <v>1188</v>
      </c>
      <c r="Y111" t="str">
        <f t="shared" ref="Y111" si="106">IF(EXACT(A110,UPPER(A110)),"Elected","Excluded")</f>
        <v>Elected</v>
      </c>
    </row>
    <row r="112" spans="1:26" x14ac:dyDescent="0.35">
      <c r="A112" s="291" t="s">
        <v>3386</v>
      </c>
      <c r="B112" s="291" t="s">
        <v>33</v>
      </c>
      <c r="C112" s="293">
        <v>186</v>
      </c>
      <c r="D112" s="1">
        <v>7</v>
      </c>
      <c r="E112" s="1">
        <v>7</v>
      </c>
      <c r="F112" s="1">
        <v>16</v>
      </c>
      <c r="G112" s="1">
        <v>1</v>
      </c>
      <c r="H112" s="1">
        <v>43</v>
      </c>
      <c r="I112" s="1">
        <v>4</v>
      </c>
      <c r="J112" s="1">
        <v>-264</v>
      </c>
      <c r="K112" s="1">
        <v>0</v>
      </c>
      <c r="L112" s="1">
        <v>0</v>
      </c>
      <c r="X112" t="str">
        <f t="shared" ref="X112" si="107">LEFT(MID(A112,FIND("(",A112)+1,LEN(A112)),FIND(")",MID(A112,FIND("(",A112)+1,LEN(A112)))-1)</f>
        <v>ANT</v>
      </c>
      <c r="Z112" t="str">
        <f t="shared" ref="Z112" si="108">Y113</f>
        <v>Excluded</v>
      </c>
    </row>
    <row r="113" spans="1:37" x14ac:dyDescent="0.35">
      <c r="A113" s="291" t="s">
        <v>0</v>
      </c>
      <c r="B113" s="291" t="s">
        <v>0</v>
      </c>
      <c r="C113" s="293">
        <v>186</v>
      </c>
      <c r="D113" s="2">
        <v>193</v>
      </c>
      <c r="E113" s="2">
        <v>200</v>
      </c>
      <c r="F113" s="2">
        <v>216</v>
      </c>
      <c r="G113" s="2">
        <v>217</v>
      </c>
      <c r="H113" s="2">
        <v>260</v>
      </c>
      <c r="I113" s="2">
        <v>264</v>
      </c>
      <c r="J113" s="2">
        <v>0</v>
      </c>
      <c r="K113" s="2">
        <v>0</v>
      </c>
      <c r="L113" s="2">
        <v>0</v>
      </c>
      <c r="Y113" t="str">
        <f t="shared" ref="Y113" si="109">IF(EXACT(A112,UPPER(A112)),"Elected","Excluded")</f>
        <v>Excluded</v>
      </c>
    </row>
    <row r="114" spans="1:37" x14ac:dyDescent="0.35">
      <c r="A114" s="291" t="s">
        <v>1980</v>
      </c>
      <c r="B114" s="291" t="s">
        <v>33</v>
      </c>
      <c r="C114" s="293">
        <v>1158</v>
      </c>
      <c r="D114" s="1">
        <v>39</v>
      </c>
      <c r="E114" s="1">
        <v>0</v>
      </c>
      <c r="F114" s="1">
        <v>0</v>
      </c>
      <c r="G114" s="1">
        <v>-9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X114" t="str">
        <f t="shared" ref="X114" si="110">LEFT(MID(A114,FIND("(",A114)+1,LEN(A114)),FIND(")",MID(A114,FIND("(",A114)+1,LEN(A114)))-1)</f>
        <v>FG</v>
      </c>
      <c r="Z114" t="str">
        <f t="shared" ref="Z114" si="111">Y115</f>
        <v>Elected</v>
      </c>
    </row>
    <row r="115" spans="1:37" x14ac:dyDescent="0.35">
      <c r="A115" s="291" t="s">
        <v>0</v>
      </c>
      <c r="B115" s="291" t="s">
        <v>0</v>
      </c>
      <c r="C115" s="293">
        <v>1158</v>
      </c>
      <c r="D115" s="2">
        <v>1197</v>
      </c>
      <c r="E115" s="2">
        <v>1197</v>
      </c>
      <c r="F115" s="2">
        <v>1197</v>
      </c>
      <c r="G115" s="2">
        <v>1188</v>
      </c>
      <c r="H115" s="2">
        <v>1188</v>
      </c>
      <c r="I115" s="2">
        <v>1188</v>
      </c>
      <c r="J115" s="2">
        <v>1188</v>
      </c>
      <c r="K115" s="2">
        <v>1188</v>
      </c>
      <c r="L115" s="2">
        <v>1188</v>
      </c>
      <c r="Y115" t="str">
        <f t="shared" ref="Y115" si="112">IF(EXACT(A114,UPPER(A114)),"Elected","Excluded")</f>
        <v>Elected</v>
      </c>
    </row>
    <row r="116" spans="1:37" x14ac:dyDescent="0.35">
      <c r="A116" s="291" t="s">
        <v>1981</v>
      </c>
      <c r="B116" s="291" t="s">
        <v>33</v>
      </c>
      <c r="C116" s="293">
        <v>737</v>
      </c>
      <c r="D116" s="1">
        <v>78</v>
      </c>
      <c r="E116" s="1">
        <v>33</v>
      </c>
      <c r="F116" s="1">
        <v>15</v>
      </c>
      <c r="G116" s="1">
        <v>1</v>
      </c>
      <c r="H116" s="1">
        <v>38</v>
      </c>
      <c r="I116" s="1">
        <v>29</v>
      </c>
      <c r="J116" s="1">
        <v>37</v>
      </c>
      <c r="K116" s="1">
        <v>57</v>
      </c>
      <c r="L116" s="1">
        <v>78</v>
      </c>
      <c r="X116" t="str">
        <f t="shared" ref="X116" si="113">LEFT(MID(A116,FIND("(",A116)+1,LEN(A116)),FIND(")",MID(A116,FIND("(",A116)+1,LEN(A116)))-1)</f>
        <v>PBP</v>
      </c>
      <c r="Z116" t="str">
        <f t="shared" ref="Z116" si="114">Y117</f>
        <v>Elected</v>
      </c>
    </row>
    <row r="117" spans="1:37" x14ac:dyDescent="0.35">
      <c r="A117" s="291" t="s">
        <v>0</v>
      </c>
      <c r="B117" s="291" t="s">
        <v>0</v>
      </c>
      <c r="C117" s="293">
        <v>737</v>
      </c>
      <c r="D117" s="2">
        <v>815</v>
      </c>
      <c r="E117" s="2">
        <v>848</v>
      </c>
      <c r="F117" s="2">
        <v>863</v>
      </c>
      <c r="G117" s="2">
        <v>864</v>
      </c>
      <c r="H117" s="2">
        <v>902</v>
      </c>
      <c r="I117" s="2">
        <v>931</v>
      </c>
      <c r="J117" s="2">
        <v>968</v>
      </c>
      <c r="K117" s="2">
        <v>1025</v>
      </c>
      <c r="L117" s="2">
        <v>1103</v>
      </c>
      <c r="Y117" t="str">
        <f t="shared" ref="Y117" si="115">IF(EXACT(A116,UPPER(A116)),"Elected","Excluded")</f>
        <v>Elected</v>
      </c>
    </row>
    <row r="118" spans="1:37" x14ac:dyDescent="0.35">
      <c r="A118" s="291" t="s">
        <v>47</v>
      </c>
      <c r="B118" s="291" t="s">
        <v>0</v>
      </c>
      <c r="C118" s="292">
        <v>0</v>
      </c>
      <c r="D118" s="1">
        <f>(D90+D92+D94+D96+D98+D100+D102+D104+D106+D108+D110+D112+D114+D116)*(-1)</f>
        <v>0</v>
      </c>
      <c r="E118" s="1">
        <f t="shared" ref="E118:L118" si="116">(E90+E92+E94+E96+E98+E100+E102+E104+E106+E108+E110+E112+E114+E116)*(-1)</f>
        <v>0</v>
      </c>
      <c r="F118" s="1">
        <f t="shared" si="116"/>
        <v>30</v>
      </c>
      <c r="G118" s="1">
        <f t="shared" si="116"/>
        <v>0</v>
      </c>
      <c r="H118" s="1">
        <f t="shared" si="116"/>
        <v>58</v>
      </c>
      <c r="I118" s="1">
        <f t="shared" si="116"/>
        <v>40</v>
      </c>
      <c r="J118" s="1">
        <f t="shared" si="116"/>
        <v>64</v>
      </c>
      <c r="K118" s="1">
        <f t="shared" si="116"/>
        <v>26</v>
      </c>
      <c r="L118" s="1">
        <f t="shared" si="116"/>
        <v>199</v>
      </c>
    </row>
    <row r="119" spans="1:37" x14ac:dyDescent="0.35">
      <c r="A119" s="291" t="s">
        <v>0</v>
      </c>
      <c r="B119" s="291" t="s">
        <v>0</v>
      </c>
      <c r="C119" s="293">
        <v>0</v>
      </c>
      <c r="D119" s="2">
        <v>0</v>
      </c>
      <c r="E119" s="2">
        <v>0</v>
      </c>
      <c r="F119" s="2">
        <v>30</v>
      </c>
      <c r="G119" s="2">
        <v>30</v>
      </c>
      <c r="H119" s="2">
        <v>88</v>
      </c>
      <c r="I119" s="2">
        <v>128</v>
      </c>
      <c r="J119" s="2">
        <v>192</v>
      </c>
      <c r="K119" s="2">
        <v>218</v>
      </c>
      <c r="L119" s="2">
        <v>417</v>
      </c>
    </row>
    <row r="120" spans="1:37" x14ac:dyDescent="0.35">
      <c r="A120" t="s">
        <v>48</v>
      </c>
      <c r="B120" t="s">
        <v>0</v>
      </c>
      <c r="C120" s="2">
        <v>8315</v>
      </c>
      <c r="D120" s="2">
        <v>8315</v>
      </c>
      <c r="E120" s="2">
        <v>8315</v>
      </c>
      <c r="F120" s="2">
        <v>8315</v>
      </c>
      <c r="G120" s="2">
        <v>8315</v>
      </c>
      <c r="H120" s="2">
        <v>8315</v>
      </c>
      <c r="I120" s="2">
        <v>8315</v>
      </c>
      <c r="J120" s="2">
        <v>8315</v>
      </c>
      <c r="K120" s="2">
        <v>8315</v>
      </c>
      <c r="L120" s="2">
        <v>8315</v>
      </c>
    </row>
    <row r="123" spans="1:37" x14ac:dyDescent="0.35">
      <c r="A123" s="2"/>
      <c r="B123" s="2"/>
      <c r="C123" s="2"/>
      <c r="D123" s="2"/>
      <c r="E123" s="2"/>
      <c r="F123" s="2"/>
      <c r="G123" s="2"/>
      <c r="H123" s="240" t="s">
        <v>2648</v>
      </c>
      <c r="I123" s="2"/>
      <c r="J123" s="2"/>
      <c r="K123" s="2"/>
      <c r="L123" s="240" t="s">
        <v>2649</v>
      </c>
      <c r="AB123" t="s">
        <v>2526</v>
      </c>
      <c r="AC123" t="s">
        <v>2525</v>
      </c>
      <c r="AD123" t="s">
        <v>2524</v>
      </c>
      <c r="AE123" t="s">
        <v>2523</v>
      </c>
      <c r="AF123" t="s">
        <v>759</v>
      </c>
      <c r="AG123" t="s">
        <v>2522</v>
      </c>
      <c r="AH123" t="s">
        <v>2521</v>
      </c>
      <c r="AI123" t="s">
        <v>2520</v>
      </c>
      <c r="AJ123" t="s">
        <v>2519</v>
      </c>
      <c r="AK123" t="s">
        <v>2518</v>
      </c>
    </row>
    <row r="124" spans="1:37" x14ac:dyDescent="0.35">
      <c r="D124" s="241" t="s">
        <v>2529</v>
      </c>
      <c r="E124" s="241" t="s">
        <v>2650</v>
      </c>
      <c r="F124" s="241" t="s">
        <v>2651</v>
      </c>
      <c r="G124" s="241" t="s">
        <v>2650</v>
      </c>
      <c r="H124" s="241" t="s">
        <v>2652</v>
      </c>
      <c r="I124" s="241" t="s">
        <v>2653</v>
      </c>
      <c r="J124" s="241" t="s">
        <v>2649</v>
      </c>
      <c r="K124" s="241" t="s">
        <v>2654</v>
      </c>
      <c r="L124" s="241" t="s">
        <v>2652</v>
      </c>
      <c r="AB124">
        <f>AB90+AB55+AB10</f>
        <v>18</v>
      </c>
      <c r="AC124">
        <f>AC90+AC55+AC10</f>
        <v>60643</v>
      </c>
      <c r="AD124" s="238">
        <f>AH124+AF124</f>
        <v>34064</v>
      </c>
      <c r="AE124" s="227">
        <f>SUM(AD124/AC124*100)</f>
        <v>56.171363553913892</v>
      </c>
      <c r="AF124">
        <f>AF90+AF55+AF10</f>
        <v>281</v>
      </c>
      <c r="AG124" s="227">
        <f>SUM(AF124/AC124*100)</f>
        <v>0.46336757746153723</v>
      </c>
      <c r="AH124">
        <f>AH90+AH55+AH10</f>
        <v>33783</v>
      </c>
      <c r="AI124">
        <f>AI90+AI55+AI10</f>
        <v>39</v>
      </c>
      <c r="AJ124">
        <f>AJ90+AJ55+AJ10</f>
        <v>8</v>
      </c>
      <c r="AK124" s="227">
        <f>SUM(AJ124/AI124*100)</f>
        <v>20.512820512820511</v>
      </c>
    </row>
    <row r="125" spans="1:37" x14ac:dyDescent="0.35">
      <c r="D125" s="241" t="s">
        <v>2655</v>
      </c>
      <c r="E125" s="241" t="s">
        <v>2655</v>
      </c>
      <c r="F125" s="241" t="s">
        <v>2652</v>
      </c>
      <c r="G125" s="241" t="s">
        <v>2656</v>
      </c>
      <c r="H125" s="241" t="s">
        <v>2656</v>
      </c>
      <c r="I125" s="241" t="s">
        <v>2655</v>
      </c>
      <c r="J125" s="241" t="s">
        <v>2652</v>
      </c>
      <c r="K125" s="241" t="s">
        <v>2656</v>
      </c>
      <c r="L125" s="241" t="s">
        <v>2656</v>
      </c>
    </row>
    <row r="126" spans="1:37" x14ac:dyDescent="0.35">
      <c r="A126" s="238">
        <f>SUMIFS($C$10:$C$505, $X$10:$X$505, B126)</f>
        <v>9859</v>
      </c>
      <c r="B126" t="s">
        <v>2657</v>
      </c>
      <c r="C126" t="s">
        <v>2535</v>
      </c>
      <c r="D126" s="242">
        <f>E126+I126</f>
        <v>8</v>
      </c>
      <c r="E126" s="238">
        <f>COUNTIFS($X$10:$X$505, B126,$B$10:$B$505,"F")</f>
        <v>1</v>
      </c>
      <c r="F126" s="243">
        <f t="shared" ref="F126:F152" si="117">IFERROR(E126/D126,0)</f>
        <v>0.125</v>
      </c>
      <c r="G126">
        <f>COUNTIFS($X$10:$X$505, B126,$B$10:$B$505,"F",$Z$10:$Z$505,"Elected")</f>
        <v>1</v>
      </c>
      <c r="H126" s="244">
        <f>IFERROR(G126/D126,0)</f>
        <v>0.125</v>
      </c>
      <c r="I126" s="245">
        <f>COUNTIFS($X$10:$X$505, B126,$B$10:$B$505,"M")</f>
        <v>7</v>
      </c>
      <c r="J126" s="243">
        <f>IFERROR(I126/D126,0)</f>
        <v>0.875</v>
      </c>
      <c r="K126">
        <f>COUNTIFS($X$10:$X$505, B126,$B$10:$B$505,"M",$Z$10:$Z$505,"Elected")</f>
        <v>5</v>
      </c>
      <c r="L126" s="243">
        <f>IFERROR(K126/D126,0)</f>
        <v>0.625</v>
      </c>
      <c r="AC126" t="s">
        <v>3692</v>
      </c>
      <c r="AD126" t="s">
        <v>3693</v>
      </c>
    </row>
    <row r="127" spans="1:37" x14ac:dyDescent="0.35">
      <c r="A127" s="238">
        <f t="shared" ref="A127:A152" si="118">SUMIFS($C$10:$C$505, $X$10:$X$505, B127)</f>
        <v>9561</v>
      </c>
      <c r="B127" t="s">
        <v>2658</v>
      </c>
      <c r="C127" t="s">
        <v>2534</v>
      </c>
      <c r="D127" s="242">
        <f t="shared" ref="D127:D152" si="119">E127+I127</f>
        <v>7</v>
      </c>
      <c r="E127" s="238">
        <f t="shared" ref="E127:E152" si="120">COUNTIFS($X$10:$X$505, B127,$B$10:$B$505,"F")</f>
        <v>0</v>
      </c>
      <c r="F127" s="243">
        <f t="shared" si="117"/>
        <v>0</v>
      </c>
      <c r="G127">
        <f t="shared" ref="G127:G152" si="121">COUNTIFS($X$10:$X$505, B127,$B$10:$B$505,"F",$Z$10:$Z$505,"Elected")</f>
        <v>0</v>
      </c>
      <c r="H127" s="244">
        <f t="shared" ref="H127:H152" si="122">IFERROR(G127/D127,0)</f>
        <v>0</v>
      </c>
      <c r="I127" s="245">
        <f t="shared" ref="I127:I152" si="123">COUNTIFS($X$10:$X$505, B127,$B$10:$B$505,"M")</f>
        <v>7</v>
      </c>
      <c r="J127" s="243">
        <f t="shared" ref="J127:J152" si="124">IFERROR(I127/D127,0)</f>
        <v>1</v>
      </c>
      <c r="K127">
        <f t="shared" ref="K127:K152" si="125">COUNTIFS($X$10:$X$505, B127,$B$10:$B$505,"M",$Z$10:$Z$505,"Elected")</f>
        <v>4</v>
      </c>
      <c r="L127" s="243">
        <f t="shared" ref="L127:L152" si="126">IFERROR(K127/D127,0)</f>
        <v>0.5714285714285714</v>
      </c>
      <c r="AC127">
        <f>AC93+AC58+AC13</f>
        <v>14</v>
      </c>
      <c r="AD127">
        <f>AD93+AD58+AD13</f>
        <v>12</v>
      </c>
    </row>
    <row r="128" spans="1:37" x14ac:dyDescent="0.35">
      <c r="A128" s="238">
        <f t="shared" si="118"/>
        <v>3543</v>
      </c>
      <c r="B128" t="s">
        <v>2659</v>
      </c>
      <c r="C128" t="s">
        <v>2536</v>
      </c>
      <c r="D128" s="242">
        <f t="shared" si="119"/>
        <v>6</v>
      </c>
      <c r="E128" s="238">
        <f t="shared" si="120"/>
        <v>2</v>
      </c>
      <c r="F128" s="243">
        <f t="shared" si="117"/>
        <v>0.33333333333333331</v>
      </c>
      <c r="G128">
        <f t="shared" si="121"/>
        <v>0</v>
      </c>
      <c r="H128" s="244">
        <f t="shared" si="122"/>
        <v>0</v>
      </c>
      <c r="I128" s="245">
        <f t="shared" si="123"/>
        <v>4</v>
      </c>
      <c r="J128" s="243">
        <f t="shared" si="124"/>
        <v>0.66666666666666663</v>
      </c>
      <c r="K128">
        <f t="shared" si="125"/>
        <v>2</v>
      </c>
      <c r="L128" s="243">
        <f t="shared" si="126"/>
        <v>0.33333333333333331</v>
      </c>
    </row>
    <row r="129" spans="1:12" x14ac:dyDescent="0.35">
      <c r="A129" s="238">
        <f t="shared" si="118"/>
        <v>841</v>
      </c>
      <c r="B129" t="s">
        <v>2661</v>
      </c>
      <c r="C129" t="s">
        <v>2727</v>
      </c>
      <c r="D129" s="242">
        <f t="shared" si="119"/>
        <v>1</v>
      </c>
      <c r="E129" s="238">
        <f t="shared" si="120"/>
        <v>1</v>
      </c>
      <c r="F129" s="243">
        <f t="shared" si="117"/>
        <v>1</v>
      </c>
      <c r="G129">
        <f t="shared" si="121"/>
        <v>1</v>
      </c>
      <c r="H129" s="244">
        <f t="shared" si="122"/>
        <v>1</v>
      </c>
      <c r="I129" s="245">
        <f t="shared" si="123"/>
        <v>0</v>
      </c>
      <c r="J129" s="243">
        <f t="shared" si="124"/>
        <v>0</v>
      </c>
      <c r="K129">
        <f t="shared" si="125"/>
        <v>0</v>
      </c>
      <c r="L129" s="243">
        <f t="shared" si="126"/>
        <v>0</v>
      </c>
    </row>
    <row r="130" spans="1:12" x14ac:dyDescent="0.35">
      <c r="A130" s="238">
        <f t="shared" si="118"/>
        <v>0</v>
      </c>
      <c r="B130" t="s">
        <v>2663</v>
      </c>
      <c r="C130" t="s">
        <v>2574</v>
      </c>
      <c r="D130" s="242">
        <f t="shared" si="119"/>
        <v>0</v>
      </c>
      <c r="E130" s="238">
        <f t="shared" si="120"/>
        <v>0</v>
      </c>
      <c r="F130" s="243">
        <f t="shared" si="117"/>
        <v>0</v>
      </c>
      <c r="G130">
        <f t="shared" si="121"/>
        <v>0</v>
      </c>
      <c r="H130" s="244">
        <f t="shared" si="122"/>
        <v>0</v>
      </c>
      <c r="I130" s="245">
        <f t="shared" si="123"/>
        <v>0</v>
      </c>
      <c r="J130" s="243">
        <f t="shared" si="124"/>
        <v>0</v>
      </c>
      <c r="K130">
        <f t="shared" si="125"/>
        <v>0</v>
      </c>
      <c r="L130" s="243">
        <f t="shared" si="126"/>
        <v>0</v>
      </c>
    </row>
    <row r="131" spans="1:12" x14ac:dyDescent="0.35">
      <c r="A131" s="238">
        <f t="shared" si="118"/>
        <v>439</v>
      </c>
      <c r="B131" t="s">
        <v>2689</v>
      </c>
      <c r="C131" t="s">
        <v>2573</v>
      </c>
      <c r="D131" s="242">
        <f t="shared" si="119"/>
        <v>2</v>
      </c>
      <c r="E131" s="238">
        <f t="shared" si="120"/>
        <v>1</v>
      </c>
      <c r="F131" s="243">
        <f t="shared" si="117"/>
        <v>0.5</v>
      </c>
      <c r="G131">
        <f t="shared" si="121"/>
        <v>0</v>
      </c>
      <c r="H131" s="244">
        <f t="shared" si="122"/>
        <v>0</v>
      </c>
      <c r="I131" s="245">
        <f t="shared" si="123"/>
        <v>1</v>
      </c>
      <c r="J131" s="243">
        <f t="shared" si="124"/>
        <v>0.5</v>
      </c>
      <c r="K131">
        <f t="shared" si="125"/>
        <v>0</v>
      </c>
      <c r="L131" s="243">
        <f t="shared" si="126"/>
        <v>0</v>
      </c>
    </row>
    <row r="132" spans="1:12" x14ac:dyDescent="0.35">
      <c r="A132" s="238">
        <f t="shared" si="118"/>
        <v>0</v>
      </c>
      <c r="B132" t="s">
        <v>2662</v>
      </c>
      <c r="C132" t="s">
        <v>2575</v>
      </c>
      <c r="D132" s="242">
        <f t="shared" si="119"/>
        <v>0</v>
      </c>
      <c r="E132" s="238">
        <f t="shared" si="120"/>
        <v>0</v>
      </c>
      <c r="F132" s="243">
        <f t="shared" si="117"/>
        <v>0</v>
      </c>
      <c r="G132">
        <f t="shared" si="121"/>
        <v>0</v>
      </c>
      <c r="H132" s="244">
        <f t="shared" si="122"/>
        <v>0</v>
      </c>
      <c r="I132" s="245">
        <f t="shared" si="123"/>
        <v>0</v>
      </c>
      <c r="J132" s="243">
        <f t="shared" si="124"/>
        <v>0</v>
      </c>
      <c r="K132">
        <f t="shared" si="125"/>
        <v>0</v>
      </c>
      <c r="L132" s="243">
        <f t="shared" si="126"/>
        <v>0</v>
      </c>
    </row>
    <row r="133" spans="1:12" x14ac:dyDescent="0.35">
      <c r="A133" s="238">
        <f t="shared" si="118"/>
        <v>940</v>
      </c>
      <c r="B133" t="s">
        <v>2660</v>
      </c>
      <c r="C133" t="s">
        <v>2594</v>
      </c>
      <c r="D133" s="242">
        <f t="shared" si="119"/>
        <v>2</v>
      </c>
      <c r="E133" s="238">
        <f t="shared" si="120"/>
        <v>1</v>
      </c>
      <c r="F133" s="243">
        <f t="shared" si="117"/>
        <v>0.5</v>
      </c>
      <c r="G133">
        <f t="shared" si="121"/>
        <v>0</v>
      </c>
      <c r="H133" s="244">
        <f t="shared" si="122"/>
        <v>0</v>
      </c>
      <c r="I133" s="245">
        <f t="shared" si="123"/>
        <v>1</v>
      </c>
      <c r="J133" s="243">
        <f t="shared" si="124"/>
        <v>0.5</v>
      </c>
      <c r="K133">
        <f t="shared" si="125"/>
        <v>1</v>
      </c>
      <c r="L133" s="243">
        <f t="shared" si="126"/>
        <v>0.5</v>
      </c>
    </row>
    <row r="134" spans="1:12" x14ac:dyDescent="0.35">
      <c r="A134" s="238">
        <f t="shared" si="118"/>
        <v>186</v>
      </c>
      <c r="B134" t="s">
        <v>3111</v>
      </c>
      <c r="C134" t="s">
        <v>2576</v>
      </c>
      <c r="D134" s="242">
        <f t="shared" si="119"/>
        <v>1</v>
      </c>
      <c r="E134" s="238">
        <f t="shared" si="120"/>
        <v>0</v>
      </c>
      <c r="F134" s="243">
        <f t="shared" si="117"/>
        <v>0</v>
      </c>
      <c r="G134">
        <f t="shared" si="121"/>
        <v>0</v>
      </c>
      <c r="H134" s="244">
        <f t="shared" si="122"/>
        <v>0</v>
      </c>
      <c r="I134" s="245">
        <f t="shared" si="123"/>
        <v>1</v>
      </c>
      <c r="J134" s="243">
        <f t="shared" si="124"/>
        <v>1</v>
      </c>
      <c r="K134">
        <f t="shared" si="125"/>
        <v>0</v>
      </c>
      <c r="L134" s="243">
        <f t="shared" si="126"/>
        <v>0</v>
      </c>
    </row>
    <row r="135" spans="1:12" x14ac:dyDescent="0.35">
      <c r="A135" s="238">
        <f t="shared" si="118"/>
        <v>0</v>
      </c>
      <c r="C135" t="s">
        <v>2590</v>
      </c>
      <c r="D135" s="242">
        <f t="shared" si="119"/>
        <v>0</v>
      </c>
      <c r="E135" s="238">
        <f t="shared" si="120"/>
        <v>0</v>
      </c>
      <c r="F135" s="243">
        <f t="shared" si="117"/>
        <v>0</v>
      </c>
      <c r="G135">
        <f t="shared" si="121"/>
        <v>0</v>
      </c>
      <c r="H135" s="244">
        <f t="shared" si="122"/>
        <v>0</v>
      </c>
      <c r="I135" s="245">
        <f t="shared" si="123"/>
        <v>0</v>
      </c>
      <c r="J135" s="243">
        <f t="shared" si="124"/>
        <v>0</v>
      </c>
      <c r="K135">
        <f t="shared" si="125"/>
        <v>0</v>
      </c>
      <c r="L135" s="243">
        <f t="shared" si="126"/>
        <v>0</v>
      </c>
    </row>
    <row r="136" spans="1:12" x14ac:dyDescent="0.35">
      <c r="A136" s="238">
        <f t="shared" si="118"/>
        <v>0</v>
      </c>
      <c r="B136" t="s">
        <v>2671</v>
      </c>
      <c r="C136" t="s">
        <v>2582</v>
      </c>
      <c r="D136" s="242">
        <f t="shared" si="119"/>
        <v>0</v>
      </c>
      <c r="E136" s="238">
        <f t="shared" si="120"/>
        <v>0</v>
      </c>
      <c r="F136" s="243">
        <f t="shared" si="117"/>
        <v>0</v>
      </c>
      <c r="G136">
        <f t="shared" si="121"/>
        <v>0</v>
      </c>
      <c r="H136" s="244">
        <f t="shared" si="122"/>
        <v>0</v>
      </c>
      <c r="I136" s="245">
        <f t="shared" si="123"/>
        <v>0</v>
      </c>
      <c r="J136" s="243">
        <f t="shared" si="124"/>
        <v>0</v>
      </c>
      <c r="K136">
        <f t="shared" si="125"/>
        <v>0</v>
      </c>
      <c r="L136" s="243">
        <f t="shared" si="126"/>
        <v>0</v>
      </c>
    </row>
    <row r="137" spans="1:12" x14ac:dyDescent="0.35">
      <c r="A137" s="238">
        <f t="shared" si="118"/>
        <v>894</v>
      </c>
      <c r="B137" t="s">
        <v>2665</v>
      </c>
      <c r="C137" t="s">
        <v>2598</v>
      </c>
      <c r="D137" s="242">
        <f t="shared" si="119"/>
        <v>2</v>
      </c>
      <c r="E137" s="238">
        <f t="shared" si="120"/>
        <v>1</v>
      </c>
      <c r="F137" s="243">
        <f t="shared" si="117"/>
        <v>0.5</v>
      </c>
      <c r="G137">
        <f t="shared" si="121"/>
        <v>0</v>
      </c>
      <c r="H137" s="244">
        <f t="shared" si="122"/>
        <v>0</v>
      </c>
      <c r="I137" s="245">
        <f t="shared" si="123"/>
        <v>1</v>
      </c>
      <c r="J137" s="243">
        <f t="shared" si="124"/>
        <v>0.5</v>
      </c>
      <c r="K137">
        <f t="shared" si="125"/>
        <v>0</v>
      </c>
      <c r="L137" s="243">
        <f t="shared" si="126"/>
        <v>0</v>
      </c>
    </row>
    <row r="138" spans="1:12" x14ac:dyDescent="0.35">
      <c r="A138" s="238">
        <f t="shared" si="118"/>
        <v>0</v>
      </c>
      <c r="B138" t="s">
        <v>2666</v>
      </c>
      <c r="C138" t="s">
        <v>2584</v>
      </c>
      <c r="D138" s="242">
        <f t="shared" si="119"/>
        <v>0</v>
      </c>
      <c r="E138" s="238">
        <f t="shared" si="120"/>
        <v>0</v>
      </c>
      <c r="F138" s="243">
        <f t="shared" si="117"/>
        <v>0</v>
      </c>
      <c r="G138">
        <f t="shared" si="121"/>
        <v>0</v>
      </c>
      <c r="H138" s="244">
        <f t="shared" si="122"/>
        <v>0</v>
      </c>
      <c r="I138" s="245">
        <f t="shared" si="123"/>
        <v>0</v>
      </c>
      <c r="J138" s="243">
        <f t="shared" si="124"/>
        <v>0</v>
      </c>
      <c r="K138">
        <f t="shared" si="125"/>
        <v>0</v>
      </c>
      <c r="L138" s="243">
        <f t="shared" si="126"/>
        <v>0</v>
      </c>
    </row>
    <row r="139" spans="1:12" x14ac:dyDescent="0.35">
      <c r="A139" s="238">
        <f t="shared" si="118"/>
        <v>0</v>
      </c>
      <c r="B139" t="s">
        <v>2667</v>
      </c>
      <c r="C139" t="s">
        <v>2577</v>
      </c>
      <c r="D139" s="242">
        <f t="shared" si="119"/>
        <v>0</v>
      </c>
      <c r="E139" s="238">
        <f t="shared" si="120"/>
        <v>0</v>
      </c>
      <c r="F139" s="243">
        <f t="shared" si="117"/>
        <v>0</v>
      </c>
      <c r="G139">
        <f t="shared" si="121"/>
        <v>0</v>
      </c>
      <c r="H139" s="244">
        <f t="shared" si="122"/>
        <v>0</v>
      </c>
      <c r="I139" s="245">
        <f t="shared" si="123"/>
        <v>0</v>
      </c>
      <c r="J139" s="243">
        <f t="shared" si="124"/>
        <v>0</v>
      </c>
      <c r="K139">
        <f t="shared" si="125"/>
        <v>0</v>
      </c>
      <c r="L139" s="243">
        <f t="shared" si="126"/>
        <v>0</v>
      </c>
    </row>
    <row r="140" spans="1:12" x14ac:dyDescent="0.35">
      <c r="A140" s="238">
        <f t="shared" si="118"/>
        <v>0</v>
      </c>
      <c r="B140" t="s">
        <v>2670</v>
      </c>
      <c r="C140" t="s">
        <v>2578</v>
      </c>
      <c r="D140" s="242">
        <f t="shared" si="119"/>
        <v>0</v>
      </c>
      <c r="E140" s="238">
        <f t="shared" si="120"/>
        <v>0</v>
      </c>
      <c r="F140" s="243">
        <f t="shared" si="117"/>
        <v>0</v>
      </c>
      <c r="G140">
        <f t="shared" si="121"/>
        <v>0</v>
      </c>
      <c r="H140" s="244">
        <f t="shared" si="122"/>
        <v>0</v>
      </c>
      <c r="I140" s="245">
        <f t="shared" si="123"/>
        <v>0</v>
      </c>
      <c r="J140" s="243">
        <f t="shared" si="124"/>
        <v>0</v>
      </c>
      <c r="K140">
        <f t="shared" si="125"/>
        <v>0</v>
      </c>
      <c r="L140" s="243">
        <f t="shared" si="126"/>
        <v>0</v>
      </c>
    </row>
    <row r="141" spans="1:12" x14ac:dyDescent="0.35">
      <c r="A141" s="238">
        <f t="shared" si="118"/>
        <v>0</v>
      </c>
      <c r="C141" t="s">
        <v>2581</v>
      </c>
      <c r="D141" s="242">
        <f t="shared" si="119"/>
        <v>0</v>
      </c>
      <c r="E141" s="238">
        <f t="shared" si="120"/>
        <v>0</v>
      </c>
      <c r="F141" s="243">
        <f t="shared" si="117"/>
        <v>0</v>
      </c>
      <c r="G141">
        <f t="shared" si="121"/>
        <v>0</v>
      </c>
      <c r="H141" s="244">
        <f t="shared" si="122"/>
        <v>0</v>
      </c>
      <c r="I141" s="245">
        <f t="shared" si="123"/>
        <v>0</v>
      </c>
      <c r="J141" s="243">
        <f t="shared" si="124"/>
        <v>0</v>
      </c>
      <c r="K141">
        <f t="shared" si="125"/>
        <v>0</v>
      </c>
      <c r="L141" s="243">
        <f t="shared" si="126"/>
        <v>0</v>
      </c>
    </row>
    <row r="142" spans="1:12" x14ac:dyDescent="0.35">
      <c r="A142" s="238">
        <f t="shared" si="118"/>
        <v>0</v>
      </c>
      <c r="B142" t="s">
        <v>3077</v>
      </c>
      <c r="C142" t="s">
        <v>2579</v>
      </c>
      <c r="D142" s="242">
        <f t="shared" si="119"/>
        <v>0</v>
      </c>
      <c r="E142" s="238">
        <f t="shared" si="120"/>
        <v>0</v>
      </c>
      <c r="F142" s="243">
        <f t="shared" si="117"/>
        <v>0</v>
      </c>
      <c r="G142">
        <f t="shared" si="121"/>
        <v>0</v>
      </c>
      <c r="H142" s="244">
        <f t="shared" si="122"/>
        <v>0</v>
      </c>
      <c r="I142" s="245">
        <f t="shared" si="123"/>
        <v>0</v>
      </c>
      <c r="J142" s="243">
        <f t="shared" si="124"/>
        <v>0</v>
      </c>
      <c r="K142">
        <f t="shared" si="125"/>
        <v>0</v>
      </c>
      <c r="L142" s="243">
        <f t="shared" si="126"/>
        <v>0</v>
      </c>
    </row>
    <row r="143" spans="1:12" x14ac:dyDescent="0.35">
      <c r="A143" s="238">
        <f t="shared" si="118"/>
        <v>0</v>
      </c>
      <c r="B143" t="s">
        <v>2690</v>
      </c>
      <c r="C143" t="s">
        <v>2585</v>
      </c>
      <c r="D143" s="242">
        <f t="shared" si="119"/>
        <v>0</v>
      </c>
      <c r="E143" s="238">
        <f t="shared" si="120"/>
        <v>0</v>
      </c>
      <c r="F143" s="243">
        <f t="shared" si="117"/>
        <v>0</v>
      </c>
      <c r="G143">
        <f t="shared" si="121"/>
        <v>0</v>
      </c>
      <c r="H143" s="244">
        <f t="shared" si="122"/>
        <v>0</v>
      </c>
      <c r="I143" s="245">
        <f t="shared" si="123"/>
        <v>0</v>
      </c>
      <c r="J143" s="243">
        <f t="shared" si="124"/>
        <v>0</v>
      </c>
      <c r="K143">
        <f t="shared" si="125"/>
        <v>0</v>
      </c>
      <c r="L143" s="243">
        <f t="shared" si="126"/>
        <v>0</v>
      </c>
    </row>
    <row r="144" spans="1:12" x14ac:dyDescent="0.35">
      <c r="A144" s="238">
        <f t="shared" si="118"/>
        <v>0</v>
      </c>
      <c r="C144" t="s">
        <v>2591</v>
      </c>
      <c r="D144" s="242">
        <f t="shared" si="119"/>
        <v>0</v>
      </c>
      <c r="E144" s="238">
        <f t="shared" si="120"/>
        <v>0</v>
      </c>
      <c r="F144" s="243">
        <f t="shared" si="117"/>
        <v>0</v>
      </c>
      <c r="G144">
        <f t="shared" si="121"/>
        <v>0</v>
      </c>
      <c r="H144" s="244">
        <f t="shared" si="122"/>
        <v>0</v>
      </c>
      <c r="I144" s="245">
        <f t="shared" si="123"/>
        <v>0</v>
      </c>
      <c r="J144" s="243">
        <f t="shared" si="124"/>
        <v>0</v>
      </c>
      <c r="K144">
        <f t="shared" si="125"/>
        <v>0</v>
      </c>
      <c r="L144" s="243">
        <f t="shared" si="126"/>
        <v>0</v>
      </c>
    </row>
    <row r="145" spans="1:12" x14ac:dyDescent="0.35">
      <c r="A145" s="238">
        <f t="shared" si="118"/>
        <v>296</v>
      </c>
      <c r="B145" t="s">
        <v>2664</v>
      </c>
      <c r="C145" t="s">
        <v>2586</v>
      </c>
      <c r="D145" s="242">
        <f t="shared" si="119"/>
        <v>2</v>
      </c>
      <c r="E145" s="238">
        <f t="shared" si="120"/>
        <v>0</v>
      </c>
      <c r="F145" s="243">
        <f t="shared" si="117"/>
        <v>0</v>
      </c>
      <c r="G145">
        <f t="shared" si="121"/>
        <v>0</v>
      </c>
      <c r="H145" s="244">
        <f t="shared" si="122"/>
        <v>0</v>
      </c>
      <c r="I145" s="245">
        <f t="shared" si="123"/>
        <v>2</v>
      </c>
      <c r="J145" s="243">
        <f t="shared" si="124"/>
        <v>1</v>
      </c>
      <c r="K145">
        <f t="shared" si="125"/>
        <v>0</v>
      </c>
      <c r="L145" s="243">
        <f t="shared" si="126"/>
        <v>0</v>
      </c>
    </row>
    <row r="146" spans="1:12" x14ac:dyDescent="0.35">
      <c r="A146" s="238">
        <f t="shared" si="118"/>
        <v>0</v>
      </c>
      <c r="B146" t="s">
        <v>2669</v>
      </c>
      <c r="C146" t="s">
        <v>2587</v>
      </c>
      <c r="D146" s="242">
        <f>E146+I146</f>
        <v>0</v>
      </c>
      <c r="E146" s="238">
        <f t="shared" si="120"/>
        <v>0</v>
      </c>
      <c r="F146" s="243">
        <f t="shared" si="117"/>
        <v>0</v>
      </c>
      <c r="G146">
        <f t="shared" si="121"/>
        <v>0</v>
      </c>
      <c r="H146" s="244">
        <f t="shared" si="122"/>
        <v>0</v>
      </c>
      <c r="I146" s="245">
        <f t="shared" si="123"/>
        <v>0</v>
      </c>
      <c r="J146" s="243">
        <f t="shared" si="124"/>
        <v>0</v>
      </c>
      <c r="K146">
        <f t="shared" si="125"/>
        <v>0</v>
      </c>
      <c r="L146" s="243">
        <f t="shared" si="126"/>
        <v>0</v>
      </c>
    </row>
    <row r="147" spans="1:12" x14ac:dyDescent="0.35">
      <c r="A147" s="238">
        <f t="shared" si="118"/>
        <v>0</v>
      </c>
      <c r="B147" t="s">
        <v>2931</v>
      </c>
      <c r="C147" t="s">
        <v>2580</v>
      </c>
      <c r="D147" s="242">
        <f t="shared" si="119"/>
        <v>0</v>
      </c>
      <c r="E147" s="238">
        <f t="shared" si="120"/>
        <v>0</v>
      </c>
      <c r="F147" s="243">
        <f t="shared" si="117"/>
        <v>0</v>
      </c>
      <c r="G147">
        <f t="shared" si="121"/>
        <v>0</v>
      </c>
      <c r="H147" s="244">
        <f t="shared" si="122"/>
        <v>0</v>
      </c>
      <c r="I147" s="245">
        <f t="shared" si="123"/>
        <v>0</v>
      </c>
      <c r="J147" s="243">
        <f t="shared" si="124"/>
        <v>0</v>
      </c>
      <c r="K147">
        <f t="shared" si="125"/>
        <v>0</v>
      </c>
      <c r="L147" s="243">
        <f t="shared" si="126"/>
        <v>0</v>
      </c>
    </row>
    <row r="148" spans="1:12" x14ac:dyDescent="0.35">
      <c r="A148" s="238">
        <f t="shared" si="118"/>
        <v>0</v>
      </c>
      <c r="C148" t="s">
        <v>2592</v>
      </c>
      <c r="D148" s="242">
        <f t="shared" si="119"/>
        <v>0</v>
      </c>
      <c r="E148" s="238">
        <f t="shared" si="120"/>
        <v>0</v>
      </c>
      <c r="F148" s="243">
        <f t="shared" si="117"/>
        <v>0</v>
      </c>
      <c r="G148">
        <f t="shared" si="121"/>
        <v>0</v>
      </c>
      <c r="H148" s="244">
        <f t="shared" si="122"/>
        <v>0</v>
      </c>
      <c r="I148" s="245">
        <f t="shared" si="123"/>
        <v>0</v>
      </c>
      <c r="J148" s="243">
        <f t="shared" si="124"/>
        <v>0</v>
      </c>
      <c r="K148">
        <f t="shared" si="125"/>
        <v>0</v>
      </c>
      <c r="L148" s="243">
        <f t="shared" si="126"/>
        <v>0</v>
      </c>
    </row>
    <row r="149" spans="1:12" x14ac:dyDescent="0.35">
      <c r="A149" s="238">
        <f t="shared" si="118"/>
        <v>0</v>
      </c>
      <c r="B149" t="s">
        <v>2809</v>
      </c>
      <c r="C149" t="s">
        <v>2597</v>
      </c>
      <c r="D149" s="242">
        <f t="shared" si="119"/>
        <v>0</v>
      </c>
      <c r="E149" s="238">
        <f t="shared" si="120"/>
        <v>0</v>
      </c>
      <c r="F149" s="243">
        <f t="shared" si="117"/>
        <v>0</v>
      </c>
      <c r="G149">
        <f t="shared" si="121"/>
        <v>0</v>
      </c>
      <c r="H149" s="244">
        <f t="shared" si="122"/>
        <v>0</v>
      </c>
      <c r="I149" s="245">
        <f t="shared" si="123"/>
        <v>0</v>
      </c>
      <c r="J149" s="243">
        <f t="shared" si="124"/>
        <v>0</v>
      </c>
      <c r="K149">
        <f t="shared" si="125"/>
        <v>0</v>
      </c>
      <c r="L149" s="243">
        <f t="shared" si="126"/>
        <v>0</v>
      </c>
    </row>
    <row r="150" spans="1:12" x14ac:dyDescent="0.35">
      <c r="A150" s="238">
        <f t="shared" si="118"/>
        <v>0</v>
      </c>
      <c r="B150" t="s">
        <v>2668</v>
      </c>
      <c r="C150" t="s">
        <v>2588</v>
      </c>
      <c r="D150" s="242">
        <f t="shared" si="119"/>
        <v>0</v>
      </c>
      <c r="E150" s="238">
        <f t="shared" si="120"/>
        <v>0</v>
      </c>
      <c r="F150" s="243">
        <f t="shared" si="117"/>
        <v>0</v>
      </c>
      <c r="G150">
        <f t="shared" si="121"/>
        <v>0</v>
      </c>
      <c r="H150" s="244">
        <f t="shared" si="122"/>
        <v>0</v>
      </c>
      <c r="I150" s="245">
        <f t="shared" si="123"/>
        <v>0</v>
      </c>
      <c r="J150" s="243">
        <f t="shared" si="124"/>
        <v>0</v>
      </c>
      <c r="K150">
        <f t="shared" si="125"/>
        <v>0</v>
      </c>
      <c r="L150" s="243">
        <f t="shared" si="126"/>
        <v>0</v>
      </c>
    </row>
    <row r="151" spans="1:12" x14ac:dyDescent="0.35">
      <c r="A151" s="238">
        <f t="shared" si="118"/>
        <v>0</v>
      </c>
      <c r="B151" t="s">
        <v>2692</v>
      </c>
      <c r="C151" t="s">
        <v>2589</v>
      </c>
      <c r="D151" s="242">
        <f t="shared" si="119"/>
        <v>0</v>
      </c>
      <c r="E151" s="238">
        <f t="shared" si="120"/>
        <v>0</v>
      </c>
      <c r="F151" s="243">
        <f t="shared" si="117"/>
        <v>0</v>
      </c>
      <c r="G151">
        <f t="shared" si="121"/>
        <v>0</v>
      </c>
      <c r="H151" s="244">
        <f t="shared" si="122"/>
        <v>0</v>
      </c>
      <c r="I151" s="245">
        <f t="shared" si="123"/>
        <v>0</v>
      </c>
      <c r="J151" s="243">
        <f t="shared" si="124"/>
        <v>0</v>
      </c>
      <c r="K151">
        <f t="shared" si="125"/>
        <v>0</v>
      </c>
      <c r="L151" s="243">
        <f t="shared" si="126"/>
        <v>0</v>
      </c>
    </row>
    <row r="152" spans="1:12" x14ac:dyDescent="0.35">
      <c r="A152" s="238">
        <f t="shared" si="118"/>
        <v>7224</v>
      </c>
      <c r="B152" t="s">
        <v>2672</v>
      </c>
      <c r="C152" t="s">
        <v>2530</v>
      </c>
      <c r="D152" s="242">
        <f t="shared" si="119"/>
        <v>8</v>
      </c>
      <c r="E152" s="238">
        <f t="shared" si="120"/>
        <v>1</v>
      </c>
      <c r="F152" s="243">
        <f t="shared" si="117"/>
        <v>0.125</v>
      </c>
      <c r="G152">
        <f t="shared" si="121"/>
        <v>1</v>
      </c>
      <c r="H152" s="244">
        <f t="shared" si="122"/>
        <v>0.125</v>
      </c>
      <c r="I152" s="245">
        <f t="shared" si="123"/>
        <v>7</v>
      </c>
      <c r="J152" s="243">
        <f t="shared" si="124"/>
        <v>0.875</v>
      </c>
      <c r="K152">
        <f t="shared" si="125"/>
        <v>3</v>
      </c>
      <c r="L152" s="243">
        <f t="shared" si="126"/>
        <v>0.375</v>
      </c>
    </row>
    <row r="153" spans="1:12" x14ac:dyDescent="0.35">
      <c r="A153" s="238">
        <f>SUM(A126:A152)</f>
        <v>33783</v>
      </c>
      <c r="B153" s="238"/>
      <c r="D153" s="242">
        <f>SUM(D126:D152)</f>
        <v>39</v>
      </c>
      <c r="E153" s="238">
        <f>SUM(E126:E152)</f>
        <v>8</v>
      </c>
      <c r="G153">
        <f>SUM(G126:G152)</f>
        <v>3</v>
      </c>
      <c r="I153" s="245">
        <f>SUM(I126:I152)</f>
        <v>31</v>
      </c>
      <c r="K153">
        <f>SUM(K126:K152)</f>
        <v>15</v>
      </c>
    </row>
    <row r="154" spans="1:12" ht="15" thickBot="1" x14ac:dyDescent="0.4"/>
    <row r="155" spans="1:12" x14ac:dyDescent="0.35">
      <c r="C155" s="246" t="s">
        <v>2673</v>
      </c>
      <c r="D155" s="247"/>
      <c r="E155" s="248">
        <f>E153+I153</f>
        <v>39</v>
      </c>
      <c r="F155" s="247" t="s">
        <v>2674</v>
      </c>
      <c r="G155" s="249"/>
      <c r="H155" s="249"/>
      <c r="I155" s="246" t="s">
        <v>2675</v>
      </c>
      <c r="J155" s="247" t="s">
        <v>2676</v>
      </c>
      <c r="K155" s="250">
        <f>K153</f>
        <v>15</v>
      </c>
    </row>
    <row r="156" spans="1:12" ht="15" thickBot="1" x14ac:dyDescent="0.4">
      <c r="C156" s="251" t="s">
        <v>2677</v>
      </c>
      <c r="D156" s="252" t="e">
        <f>LEFT(MID(#REF!,FIND("(",#REF!)+1,LEN(#REF!)),FIND(")",MID(#REF!,FIND("(",#REF!)+1,LEN(#REF!)))-1)</f>
        <v>#REF!</v>
      </c>
      <c r="E156" s="252">
        <f>AK126</f>
        <v>0</v>
      </c>
      <c r="F156" s="252" t="s">
        <v>2678</v>
      </c>
      <c r="G156" s="253"/>
      <c r="H156" s="253"/>
      <c r="I156" s="254"/>
      <c r="J156" s="241" t="s">
        <v>2679</v>
      </c>
      <c r="K156" s="255">
        <f>G153</f>
        <v>3</v>
      </c>
    </row>
    <row r="157" spans="1:12" ht="15" thickBot="1" x14ac:dyDescent="0.4">
      <c r="I157" s="251"/>
      <c r="J157" s="252" t="s">
        <v>2680</v>
      </c>
      <c r="K157" s="256">
        <f>SUM(K155:K156)</f>
        <v>18</v>
      </c>
    </row>
  </sheetData>
  <mergeCells count="135">
    <mergeCell ref="A8:A9"/>
    <mergeCell ref="B8:B9"/>
    <mergeCell ref="C8:C9"/>
    <mergeCell ref="A10:A11"/>
    <mergeCell ref="B10:B11"/>
    <mergeCell ref="C10:C11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24:A25"/>
    <mergeCell ref="B24:B25"/>
    <mergeCell ref="C24:C25"/>
    <mergeCell ref="A26:A27"/>
    <mergeCell ref="B26:B27"/>
    <mergeCell ref="C26:C27"/>
    <mergeCell ref="A20:A21"/>
    <mergeCell ref="B20:B21"/>
    <mergeCell ref="C20:C21"/>
    <mergeCell ref="A22:A23"/>
    <mergeCell ref="B22:B23"/>
    <mergeCell ref="C22:C23"/>
    <mergeCell ref="A32:A33"/>
    <mergeCell ref="B32:B33"/>
    <mergeCell ref="C32:C33"/>
    <mergeCell ref="A34:A35"/>
    <mergeCell ref="B34:B35"/>
    <mergeCell ref="C34:C35"/>
    <mergeCell ref="A28:A29"/>
    <mergeCell ref="B28:B29"/>
    <mergeCell ref="C28:C29"/>
    <mergeCell ref="A30:A31"/>
    <mergeCell ref="B30:B31"/>
    <mergeCell ref="C30:C31"/>
    <mergeCell ref="A40:A41"/>
    <mergeCell ref="B40:B41"/>
    <mergeCell ref="C40:C41"/>
    <mergeCell ref="A53:A54"/>
    <mergeCell ref="B53:B54"/>
    <mergeCell ref="C53:C54"/>
    <mergeCell ref="A36:A37"/>
    <mergeCell ref="B36:B37"/>
    <mergeCell ref="C36:C37"/>
    <mergeCell ref="A38:A39"/>
    <mergeCell ref="B38:B39"/>
    <mergeCell ref="C38:C39"/>
    <mergeCell ref="A59:A60"/>
    <mergeCell ref="B59:B60"/>
    <mergeCell ref="C59:C60"/>
    <mergeCell ref="A61:A62"/>
    <mergeCell ref="B61:B62"/>
    <mergeCell ref="C61:C62"/>
    <mergeCell ref="A55:A56"/>
    <mergeCell ref="B55:B56"/>
    <mergeCell ref="C55:C56"/>
    <mergeCell ref="A57:A58"/>
    <mergeCell ref="B57:B58"/>
    <mergeCell ref="C57:C58"/>
    <mergeCell ref="A67:A68"/>
    <mergeCell ref="B67:B68"/>
    <mergeCell ref="C67:C68"/>
    <mergeCell ref="A69:A70"/>
    <mergeCell ref="B69:B70"/>
    <mergeCell ref="C69:C70"/>
    <mergeCell ref="A63:A64"/>
    <mergeCell ref="B63:B64"/>
    <mergeCell ref="C63:C64"/>
    <mergeCell ref="A65:A66"/>
    <mergeCell ref="B65:B66"/>
    <mergeCell ref="C65:C66"/>
    <mergeCell ref="A75:A76"/>
    <mergeCell ref="B75:B76"/>
    <mergeCell ref="C75:C76"/>
    <mergeCell ref="A88:A89"/>
    <mergeCell ref="B88:B89"/>
    <mergeCell ref="C88:C89"/>
    <mergeCell ref="A71:A72"/>
    <mergeCell ref="B71:B72"/>
    <mergeCell ref="C71:C72"/>
    <mergeCell ref="A73:A74"/>
    <mergeCell ref="B73:B74"/>
    <mergeCell ref="C73:C74"/>
    <mergeCell ref="A94:A95"/>
    <mergeCell ref="B94:B95"/>
    <mergeCell ref="C94:C95"/>
    <mergeCell ref="A96:A97"/>
    <mergeCell ref="B96:B97"/>
    <mergeCell ref="C96:C97"/>
    <mergeCell ref="A90:A91"/>
    <mergeCell ref="B90:B91"/>
    <mergeCell ref="C90:C91"/>
    <mergeCell ref="A92:A93"/>
    <mergeCell ref="B92:B93"/>
    <mergeCell ref="C92:C93"/>
    <mergeCell ref="A102:A103"/>
    <mergeCell ref="B102:B103"/>
    <mergeCell ref="C102:C103"/>
    <mergeCell ref="A104:A105"/>
    <mergeCell ref="B104:B105"/>
    <mergeCell ref="C104:C105"/>
    <mergeCell ref="A98:A99"/>
    <mergeCell ref="B98:B99"/>
    <mergeCell ref="C98:C99"/>
    <mergeCell ref="A100:A101"/>
    <mergeCell ref="B100:B101"/>
    <mergeCell ref="C100:C101"/>
    <mergeCell ref="A110:A111"/>
    <mergeCell ref="B110:B111"/>
    <mergeCell ref="C110:C111"/>
    <mergeCell ref="A112:A113"/>
    <mergeCell ref="B112:B113"/>
    <mergeCell ref="C112:C113"/>
    <mergeCell ref="A106:A107"/>
    <mergeCell ref="B106:B107"/>
    <mergeCell ref="C106:C107"/>
    <mergeCell ref="A108:A109"/>
    <mergeCell ref="B108:B109"/>
    <mergeCell ref="C108:C109"/>
    <mergeCell ref="A118:A119"/>
    <mergeCell ref="B118:B119"/>
    <mergeCell ref="C118:C119"/>
    <mergeCell ref="A114:A115"/>
    <mergeCell ref="B114:B115"/>
    <mergeCell ref="C114:C115"/>
    <mergeCell ref="A116:A117"/>
    <mergeCell ref="B116:B117"/>
    <mergeCell ref="C116:C117"/>
  </mergeCells>
  <pageMargins left="0.7" right="0.7" top="0.75" bottom="0.75" header="0.3" footer="0.3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BC361"/>
  <sheetViews>
    <sheetView topLeftCell="A268" zoomScale="55" zoomScaleNormal="85" workbookViewId="0">
      <selection activeCell="G322" sqref="G322:K323"/>
    </sheetView>
  </sheetViews>
  <sheetFormatPr defaultRowHeight="14.5" x14ac:dyDescent="0.35"/>
  <cols>
    <col min="1" max="1" width="54.453125" bestFit="1" customWidth="1"/>
    <col min="3" max="3" width="28.7265625" bestFit="1" customWidth="1"/>
    <col min="8" max="8" width="11.54296875" customWidth="1"/>
  </cols>
  <sheetData>
    <row r="1" spans="1:55" x14ac:dyDescent="0.35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  <c r="M1" t="s">
        <v>0</v>
      </c>
      <c r="N1" t="s">
        <v>0</v>
      </c>
      <c r="O1" t="s">
        <v>0</v>
      </c>
      <c r="P1" t="s">
        <v>0</v>
      </c>
      <c r="Q1" t="s">
        <v>0</v>
      </c>
    </row>
    <row r="2" spans="1:55" x14ac:dyDescent="0.35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</row>
    <row r="3" spans="1:55" x14ac:dyDescent="0.35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</row>
    <row r="4" spans="1:55" x14ac:dyDescent="0.35">
      <c r="A4" t="s">
        <v>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</row>
    <row r="5" spans="1:55" x14ac:dyDescent="0.35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AM5" s="2"/>
      <c r="AN5" s="2"/>
      <c r="AO5" s="2"/>
      <c r="AP5" s="2"/>
      <c r="AQ5" s="2"/>
      <c r="AR5" s="2"/>
      <c r="AS5" s="2"/>
      <c r="AT5" s="240" t="s">
        <v>2648</v>
      </c>
      <c r="AU5" s="2"/>
      <c r="AV5" s="2"/>
      <c r="AW5" s="2"/>
      <c r="AX5" s="240" t="s">
        <v>2649</v>
      </c>
    </row>
    <row r="6" spans="1:55" x14ac:dyDescent="0.3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AP6" s="241" t="s">
        <v>2529</v>
      </c>
      <c r="AQ6" s="241" t="s">
        <v>2650</v>
      </c>
      <c r="AR6" s="241" t="s">
        <v>2651</v>
      </c>
      <c r="AS6" s="241" t="s">
        <v>2650</v>
      </c>
      <c r="AT6" s="241" t="s">
        <v>2652</v>
      </c>
      <c r="AU6" s="241" t="s">
        <v>2653</v>
      </c>
      <c r="AV6" s="241" t="s">
        <v>2649</v>
      </c>
      <c r="AW6" s="241" t="s">
        <v>2654</v>
      </c>
      <c r="AX6" s="241" t="s">
        <v>2652</v>
      </c>
    </row>
    <row r="7" spans="1:55" x14ac:dyDescent="0.35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Y7" s="241" t="s">
        <v>2682</v>
      </c>
      <c r="Z7" s="241" t="s">
        <v>2683</v>
      </c>
      <c r="AP7" s="241" t="s">
        <v>2655</v>
      </c>
      <c r="AQ7" s="241" t="s">
        <v>2655</v>
      </c>
      <c r="AR7" s="241" t="s">
        <v>2652</v>
      </c>
      <c r="AS7" s="241" t="s">
        <v>2656</v>
      </c>
      <c r="AT7" s="241" t="s">
        <v>2656</v>
      </c>
      <c r="AU7" s="241" t="s">
        <v>2655</v>
      </c>
      <c r="AV7" s="241" t="s">
        <v>2652</v>
      </c>
      <c r="AW7" s="241" t="s">
        <v>2656</v>
      </c>
      <c r="AX7" s="241" t="s">
        <v>2656</v>
      </c>
      <c r="AZ7" s="241" t="s">
        <v>3666</v>
      </c>
      <c r="BB7" s="241" t="s">
        <v>3692</v>
      </c>
      <c r="BC7" s="241" t="s">
        <v>3693</v>
      </c>
    </row>
    <row r="8" spans="1:55" x14ac:dyDescent="0.35">
      <c r="A8" s="291" t="s">
        <v>931</v>
      </c>
      <c r="B8" s="291" t="s">
        <v>2</v>
      </c>
      <c r="C8" s="291" t="s">
        <v>3</v>
      </c>
      <c r="D8" t="s">
        <v>4</v>
      </c>
      <c r="E8" t="s">
        <v>5</v>
      </c>
      <c r="F8" t="s">
        <v>6</v>
      </c>
      <c r="G8" t="s">
        <v>7</v>
      </c>
      <c r="H8" t="s">
        <v>8</v>
      </c>
      <c r="I8" t="s">
        <v>9</v>
      </c>
      <c r="J8" t="s">
        <v>10</v>
      </c>
      <c r="K8" t="s">
        <v>11</v>
      </c>
      <c r="L8" t="s">
        <v>12</v>
      </c>
      <c r="M8" t="s">
        <v>13</v>
      </c>
      <c r="N8" t="s">
        <v>14</v>
      </c>
      <c r="O8" t="s">
        <v>15</v>
      </c>
      <c r="P8" t="s">
        <v>16</v>
      </c>
      <c r="Q8" t="s">
        <v>603</v>
      </c>
      <c r="Y8" s="241" t="s">
        <v>2684</v>
      </c>
      <c r="Z8" s="241" t="s">
        <v>2685</v>
      </c>
      <c r="AM8" s="238">
        <f>SUMIFS($C$10:$C$505, $X$10:$X$505, AN8)</f>
        <v>11468</v>
      </c>
      <c r="AN8" t="s">
        <v>2657</v>
      </c>
      <c r="AO8" t="s">
        <v>2535</v>
      </c>
      <c r="AP8" s="242">
        <f>AQ8+AU8</f>
        <v>11</v>
      </c>
      <c r="AQ8" s="238">
        <f>COUNTIFS($X$10:$X$505, AN8,$B$10:$B$505,"F")</f>
        <v>5</v>
      </c>
      <c r="AR8" s="243">
        <f t="shared" ref="AR8:AR34" si="0">IFERROR(AQ8/AP8,0)</f>
        <v>0.45454545454545453</v>
      </c>
      <c r="AS8">
        <f>COUNTIFS($X$10:$X$505, AN8,$B$10:$B$505,"F",$Z$10:$Z$505,"Elected")</f>
        <v>3</v>
      </c>
      <c r="AT8" s="244">
        <f>IFERROR(AS8/AP8,0)</f>
        <v>0.27272727272727271</v>
      </c>
      <c r="AU8" s="245">
        <f>COUNTIFS($X$10:$X$505, AN8,$B$10:$B$505,"M")</f>
        <v>6</v>
      </c>
      <c r="AV8" s="243">
        <f>IFERROR(AU8/AP8,0)</f>
        <v>0.54545454545454541</v>
      </c>
      <c r="AW8">
        <f>COUNTIFS($X$10:$X$505, AN8,$B$10:$B$505,"M",$Z$10:$Z$505,"Elected")</f>
        <v>2</v>
      </c>
      <c r="AX8" s="243">
        <f>IFERROR(AW8/AP8,0)</f>
        <v>0.18181818181818182</v>
      </c>
      <c r="AZ8">
        <f>AW8+AS8</f>
        <v>5</v>
      </c>
      <c r="BB8">
        <f>AC331</f>
        <v>38</v>
      </c>
      <c r="BC8">
        <f>AD331</f>
        <v>28</v>
      </c>
    </row>
    <row r="9" spans="1:55" ht="15.5" x14ac:dyDescent="0.35">
      <c r="A9" s="291" t="s">
        <v>0</v>
      </c>
      <c r="B9" s="291" t="s">
        <v>0</v>
      </c>
      <c r="C9" s="291" t="s">
        <v>17</v>
      </c>
      <c r="D9" t="s">
        <v>1982</v>
      </c>
      <c r="E9" t="s">
        <v>1983</v>
      </c>
      <c r="F9" t="s">
        <v>1984</v>
      </c>
      <c r="G9" t="s">
        <v>1985</v>
      </c>
      <c r="H9" t="s">
        <v>1986</v>
      </c>
      <c r="I9" t="s">
        <v>1987</v>
      </c>
      <c r="J9" t="s">
        <v>1988</v>
      </c>
      <c r="K9" t="s">
        <v>1989</v>
      </c>
      <c r="L9" t="s">
        <v>1990</v>
      </c>
      <c r="M9" t="s">
        <v>1991</v>
      </c>
      <c r="N9" t="s">
        <v>1992</v>
      </c>
      <c r="O9" t="s">
        <v>1993</v>
      </c>
      <c r="P9" t="s">
        <v>1994</v>
      </c>
      <c r="Q9" t="s">
        <v>1995</v>
      </c>
      <c r="X9" s="257" t="s">
        <v>2681</v>
      </c>
      <c r="Y9" s="241" t="s">
        <v>2686</v>
      </c>
      <c r="Z9" s="241" t="s">
        <v>2687</v>
      </c>
      <c r="AB9" t="s">
        <v>2526</v>
      </c>
      <c r="AC9" t="s">
        <v>2525</v>
      </c>
      <c r="AD9" t="s">
        <v>2524</v>
      </c>
      <c r="AE9" t="s">
        <v>2523</v>
      </c>
      <c r="AF9" t="s">
        <v>759</v>
      </c>
      <c r="AG9" t="s">
        <v>2522</v>
      </c>
      <c r="AH9" t="s">
        <v>2521</v>
      </c>
      <c r="AI9" t="s">
        <v>2520</v>
      </c>
      <c r="AJ9" t="s">
        <v>2519</v>
      </c>
      <c r="AK9" t="s">
        <v>2518</v>
      </c>
      <c r="AM9" s="238">
        <f t="shared" ref="AM9:AM34" si="1">SUMIFS($C$10:$C$505, $X$10:$X$505, AN9)</f>
        <v>14851</v>
      </c>
      <c r="AN9" t="s">
        <v>2658</v>
      </c>
      <c r="AO9" t="s">
        <v>2534</v>
      </c>
      <c r="AP9" s="242">
        <f t="shared" ref="AP9:AP27" si="2">AQ9+AU9</f>
        <v>13</v>
      </c>
      <c r="AQ9" s="238">
        <f t="shared" ref="AQ9:AQ34" si="3">COUNTIFS($X$10:$X$505, AN9,$B$10:$B$505,"F")</f>
        <v>7</v>
      </c>
      <c r="AR9" s="243">
        <f t="shared" si="0"/>
        <v>0.53846153846153844</v>
      </c>
      <c r="AS9">
        <f t="shared" ref="AS9:AS34" si="4">COUNTIFS($X$10:$X$505, AN9,$B$10:$B$505,"F",$Z$10:$Z$505,"Elected")</f>
        <v>5</v>
      </c>
      <c r="AT9" s="244">
        <f t="shared" ref="AT9:AT34" si="5">IFERROR(AS9/AP9,0)</f>
        <v>0.38461538461538464</v>
      </c>
      <c r="AU9" s="245">
        <f t="shared" ref="AU9:AU34" si="6">COUNTIFS($X$10:$X$505, AN9,$B$10:$B$505,"M")</f>
        <v>6</v>
      </c>
      <c r="AV9" s="243">
        <f t="shared" ref="AV9:AV34" si="7">IFERROR(AU9/AP9,0)</f>
        <v>0.46153846153846156</v>
      </c>
      <c r="AW9">
        <f t="shared" ref="AW9:AW34" si="8">COUNTIFS($X$10:$X$505, AN9,$B$10:$B$505,"M",$Z$10:$Z$505,"Elected")</f>
        <v>4</v>
      </c>
      <c r="AX9" s="243">
        <f t="shared" ref="AX9:AX34" si="9">IFERROR(AW9/AP9,0)</f>
        <v>0.30769230769230771</v>
      </c>
      <c r="AZ9">
        <f t="shared" ref="AZ9:AZ35" si="10">AW9+AS9</f>
        <v>9</v>
      </c>
    </row>
    <row r="10" spans="1:55" x14ac:dyDescent="0.35">
      <c r="A10" s="291" t="s">
        <v>1996</v>
      </c>
      <c r="B10" s="291" t="s">
        <v>31</v>
      </c>
      <c r="C10" s="293">
        <v>698</v>
      </c>
      <c r="D10" s="1">
        <v>22</v>
      </c>
      <c r="E10" s="1">
        <v>0</v>
      </c>
      <c r="F10" s="1">
        <v>4</v>
      </c>
      <c r="G10" s="1">
        <v>20</v>
      </c>
      <c r="H10" s="1">
        <v>26</v>
      </c>
      <c r="I10" s="1">
        <v>10</v>
      </c>
      <c r="J10" s="1">
        <v>33</v>
      </c>
      <c r="K10" s="1">
        <v>0</v>
      </c>
      <c r="L10" s="1">
        <v>3</v>
      </c>
      <c r="M10" s="1">
        <v>4</v>
      </c>
      <c r="N10" s="1">
        <v>12</v>
      </c>
      <c r="O10" s="1">
        <v>8</v>
      </c>
      <c r="P10" s="1">
        <v>28</v>
      </c>
      <c r="Q10" s="1">
        <v>-868</v>
      </c>
      <c r="X10" t="str">
        <f>LEFT(MID(A10,FIND("(",A10)+1,LEN(A10)),FIND(")",MID(A10,FIND("(",A10)+1,LEN(A10)))-1)</f>
        <v>FG</v>
      </c>
      <c r="Z10" t="str">
        <f>Y11</f>
        <v>Excluded</v>
      </c>
      <c r="AB10">
        <v>7</v>
      </c>
      <c r="AC10" s="238">
        <v>32221</v>
      </c>
      <c r="AD10" s="238">
        <f>AH10+AF10</f>
        <v>13080</v>
      </c>
      <c r="AE10" s="227">
        <f>SUM(AD10/AC10*100)</f>
        <v>40.594643245088605</v>
      </c>
      <c r="AF10">
        <v>279</v>
      </c>
      <c r="AG10" s="227">
        <f>SUM(AF10/AC10*100)</f>
        <v>0.86589491325533041</v>
      </c>
      <c r="AH10" s="238">
        <v>12801</v>
      </c>
      <c r="AI10">
        <v>20</v>
      </c>
      <c r="AJ10">
        <v>7</v>
      </c>
      <c r="AK10" s="227">
        <f>SUM(AJ10/AI10*100)</f>
        <v>35</v>
      </c>
      <c r="AM10" s="238">
        <f t="shared" si="1"/>
        <v>10892</v>
      </c>
      <c r="AN10" t="s">
        <v>2659</v>
      </c>
      <c r="AO10" t="s">
        <v>2536</v>
      </c>
      <c r="AP10" s="242">
        <f t="shared" si="2"/>
        <v>21</v>
      </c>
      <c r="AQ10" s="238">
        <f t="shared" si="3"/>
        <v>10</v>
      </c>
      <c r="AR10" s="243">
        <f t="shared" si="0"/>
        <v>0.47619047619047616</v>
      </c>
      <c r="AS10">
        <f t="shared" si="4"/>
        <v>4</v>
      </c>
      <c r="AT10" s="244">
        <f t="shared" si="5"/>
        <v>0.19047619047619047</v>
      </c>
      <c r="AU10" s="245">
        <f t="shared" si="6"/>
        <v>11</v>
      </c>
      <c r="AV10" s="243">
        <f t="shared" si="7"/>
        <v>0.52380952380952384</v>
      </c>
      <c r="AW10">
        <f t="shared" si="8"/>
        <v>1</v>
      </c>
      <c r="AX10" s="243">
        <f t="shared" si="9"/>
        <v>4.7619047619047616E-2</v>
      </c>
      <c r="AZ10">
        <f t="shared" si="10"/>
        <v>5</v>
      </c>
    </row>
    <row r="11" spans="1:55" x14ac:dyDescent="0.35">
      <c r="A11" s="291" t="s">
        <v>0</v>
      </c>
      <c r="B11" s="291" t="s">
        <v>0</v>
      </c>
      <c r="C11" s="293">
        <v>698</v>
      </c>
      <c r="D11" s="2">
        <v>720</v>
      </c>
      <c r="E11" s="2">
        <v>720</v>
      </c>
      <c r="F11" s="2">
        <v>724</v>
      </c>
      <c r="G11" s="2">
        <v>744</v>
      </c>
      <c r="H11" s="2">
        <v>770</v>
      </c>
      <c r="I11" s="2">
        <v>780</v>
      </c>
      <c r="J11" s="2">
        <v>813</v>
      </c>
      <c r="K11" s="2">
        <v>813</v>
      </c>
      <c r="L11" s="2">
        <v>816</v>
      </c>
      <c r="M11" s="2">
        <v>820</v>
      </c>
      <c r="N11" s="2">
        <v>832</v>
      </c>
      <c r="O11" s="2">
        <v>840</v>
      </c>
      <c r="P11" s="2">
        <v>868</v>
      </c>
      <c r="Q11" s="2">
        <v>0</v>
      </c>
      <c r="Y11" t="str">
        <f>IF(EXACT(A10,UPPER(A10)),"Elected","Excluded")</f>
        <v>Excluded</v>
      </c>
      <c r="AM11" s="238">
        <f t="shared" si="1"/>
        <v>6618</v>
      </c>
      <c r="AN11" t="s">
        <v>2661</v>
      </c>
      <c r="AO11" t="s">
        <v>2727</v>
      </c>
      <c r="AP11" s="242">
        <f t="shared" si="2"/>
        <v>5</v>
      </c>
      <c r="AQ11" s="238">
        <f t="shared" si="3"/>
        <v>3</v>
      </c>
      <c r="AR11" s="243">
        <f t="shared" si="0"/>
        <v>0.6</v>
      </c>
      <c r="AS11">
        <f t="shared" si="4"/>
        <v>2</v>
      </c>
      <c r="AT11" s="244">
        <f t="shared" si="5"/>
        <v>0.4</v>
      </c>
      <c r="AU11" s="245">
        <f t="shared" si="6"/>
        <v>2</v>
      </c>
      <c r="AV11" s="243">
        <f t="shared" si="7"/>
        <v>0.4</v>
      </c>
      <c r="AW11">
        <f t="shared" si="8"/>
        <v>1</v>
      </c>
      <c r="AX11" s="243">
        <f t="shared" si="9"/>
        <v>0.2</v>
      </c>
      <c r="AZ11">
        <f t="shared" si="10"/>
        <v>3</v>
      </c>
    </row>
    <row r="12" spans="1:55" x14ac:dyDescent="0.35">
      <c r="A12" s="291" t="s">
        <v>1997</v>
      </c>
      <c r="B12" s="291" t="s">
        <v>33</v>
      </c>
      <c r="C12" s="293">
        <v>1140</v>
      </c>
      <c r="D12" s="1">
        <v>38</v>
      </c>
      <c r="E12" s="1">
        <v>2</v>
      </c>
      <c r="F12" s="1">
        <v>2</v>
      </c>
      <c r="G12" s="1">
        <v>9</v>
      </c>
      <c r="H12" s="1">
        <v>18</v>
      </c>
      <c r="I12" s="1">
        <v>20</v>
      </c>
      <c r="J12" s="1">
        <v>48</v>
      </c>
      <c r="K12" s="1">
        <v>16</v>
      </c>
      <c r="L12" s="1">
        <v>24</v>
      </c>
      <c r="M12" s="1">
        <v>33</v>
      </c>
      <c r="N12" s="1">
        <v>59</v>
      </c>
      <c r="O12" s="1">
        <v>81</v>
      </c>
      <c r="P12" s="1">
        <v>57</v>
      </c>
      <c r="Q12" s="1">
        <v>171</v>
      </c>
      <c r="X12" t="str">
        <f t="shared" ref="X12" si="11">LEFT(MID(A12,FIND("(",A12)+1,LEN(A12)),FIND(")",MID(A12,FIND("(",A12)+1,LEN(A12)))-1)</f>
        <v>PBP</v>
      </c>
      <c r="Z12" t="str">
        <f>Y13</f>
        <v>Elected</v>
      </c>
      <c r="AC12" t="s">
        <v>3692</v>
      </c>
      <c r="AD12" t="s">
        <v>3693</v>
      </c>
      <c r="AM12" s="238">
        <f t="shared" si="1"/>
        <v>3587</v>
      </c>
      <c r="AN12" t="s">
        <v>2663</v>
      </c>
      <c r="AO12" t="s">
        <v>2574</v>
      </c>
      <c r="AP12" s="242">
        <f t="shared" si="2"/>
        <v>5</v>
      </c>
      <c r="AQ12" s="238">
        <f t="shared" si="3"/>
        <v>2</v>
      </c>
      <c r="AR12" s="243">
        <f t="shared" si="0"/>
        <v>0.4</v>
      </c>
      <c r="AS12">
        <f t="shared" si="4"/>
        <v>0</v>
      </c>
      <c r="AT12" s="244">
        <f t="shared" si="5"/>
        <v>0</v>
      </c>
      <c r="AU12" s="245">
        <f t="shared" si="6"/>
        <v>3</v>
      </c>
      <c r="AV12" s="243">
        <f t="shared" si="7"/>
        <v>0.6</v>
      </c>
      <c r="AW12">
        <f t="shared" si="8"/>
        <v>2</v>
      </c>
      <c r="AX12" s="243">
        <f t="shared" si="9"/>
        <v>0.4</v>
      </c>
      <c r="AZ12">
        <f t="shared" si="10"/>
        <v>2</v>
      </c>
    </row>
    <row r="13" spans="1:55" x14ac:dyDescent="0.35">
      <c r="A13" s="291" t="s">
        <v>0</v>
      </c>
      <c r="B13" s="291" t="s">
        <v>0</v>
      </c>
      <c r="C13" s="293">
        <v>1140</v>
      </c>
      <c r="D13" s="2">
        <v>1178</v>
      </c>
      <c r="E13" s="2">
        <v>1180</v>
      </c>
      <c r="F13" s="2">
        <v>1182</v>
      </c>
      <c r="G13" s="2">
        <v>1191</v>
      </c>
      <c r="H13" s="2">
        <v>1209</v>
      </c>
      <c r="I13" s="2">
        <v>1229</v>
      </c>
      <c r="J13" s="2">
        <v>1277</v>
      </c>
      <c r="K13" s="2">
        <v>1293</v>
      </c>
      <c r="L13" s="2">
        <v>1317</v>
      </c>
      <c r="M13" s="2">
        <v>1350</v>
      </c>
      <c r="N13" s="2">
        <v>1409</v>
      </c>
      <c r="O13" s="2">
        <v>1490</v>
      </c>
      <c r="P13" s="2">
        <v>1547</v>
      </c>
      <c r="Q13" s="2">
        <v>1718</v>
      </c>
      <c r="Y13" t="str">
        <f t="shared" ref="Y13" si="12">IF(EXACT(A12,UPPER(A12)),"Elected","Excluded")</f>
        <v>Elected</v>
      </c>
      <c r="AC13">
        <v>6</v>
      </c>
      <c r="AD13">
        <v>5</v>
      </c>
      <c r="AM13" s="238">
        <f t="shared" si="1"/>
        <v>2955</v>
      </c>
      <c r="AN13" t="s">
        <v>2689</v>
      </c>
      <c r="AO13" t="s">
        <v>2573</v>
      </c>
      <c r="AP13" s="242">
        <f t="shared" si="2"/>
        <v>7</v>
      </c>
      <c r="AQ13" s="238">
        <f t="shared" si="3"/>
        <v>5</v>
      </c>
      <c r="AR13" s="243">
        <f t="shared" si="0"/>
        <v>0.7142857142857143</v>
      </c>
      <c r="AS13">
        <f t="shared" si="4"/>
        <v>0</v>
      </c>
      <c r="AT13" s="244">
        <f t="shared" si="5"/>
        <v>0</v>
      </c>
      <c r="AU13" s="245">
        <f t="shared" si="6"/>
        <v>2</v>
      </c>
      <c r="AV13" s="243">
        <f t="shared" si="7"/>
        <v>0.2857142857142857</v>
      </c>
      <c r="AW13">
        <f t="shared" si="8"/>
        <v>0</v>
      </c>
      <c r="AX13" s="243">
        <f t="shared" si="9"/>
        <v>0</v>
      </c>
      <c r="AZ13">
        <f t="shared" si="10"/>
        <v>0</v>
      </c>
    </row>
    <row r="14" spans="1:55" x14ac:dyDescent="0.35">
      <c r="A14" s="291" t="s">
        <v>1998</v>
      </c>
      <c r="B14" s="291" t="s">
        <v>33</v>
      </c>
      <c r="C14" s="293">
        <v>965</v>
      </c>
      <c r="D14" s="1">
        <v>22</v>
      </c>
      <c r="E14" s="1">
        <v>1</v>
      </c>
      <c r="F14" s="1">
        <v>4</v>
      </c>
      <c r="G14" s="1">
        <v>8</v>
      </c>
      <c r="H14" s="1">
        <v>8</v>
      </c>
      <c r="I14" s="1">
        <v>40</v>
      </c>
      <c r="J14" s="1">
        <v>12</v>
      </c>
      <c r="K14" s="1">
        <v>13</v>
      </c>
      <c r="L14" s="1">
        <v>171</v>
      </c>
      <c r="M14" s="1">
        <v>25</v>
      </c>
      <c r="N14" s="1">
        <v>508</v>
      </c>
      <c r="O14" s="1">
        <v>-176</v>
      </c>
      <c r="P14" s="1">
        <v>0</v>
      </c>
      <c r="Q14" s="1">
        <v>0</v>
      </c>
      <c r="X14" t="str">
        <f t="shared" ref="X14" si="13">LEFT(MID(A14,FIND("(",A14)+1,LEN(A14)),FIND(")",MID(A14,FIND("(",A14)+1,LEN(A14)))-1)</f>
        <v>SF</v>
      </c>
      <c r="Z14" t="str">
        <f t="shared" ref="Z14" si="14">Y15</f>
        <v>Elected</v>
      </c>
      <c r="AM14" s="238">
        <f t="shared" si="1"/>
        <v>972</v>
      </c>
      <c r="AN14" t="s">
        <v>2662</v>
      </c>
      <c r="AO14" t="s">
        <v>2575</v>
      </c>
      <c r="AP14" s="242">
        <f t="shared" si="2"/>
        <v>1</v>
      </c>
      <c r="AQ14" s="238">
        <f t="shared" si="3"/>
        <v>1</v>
      </c>
      <c r="AR14" s="243">
        <f t="shared" si="0"/>
        <v>1</v>
      </c>
      <c r="AS14">
        <f t="shared" si="4"/>
        <v>1</v>
      </c>
      <c r="AT14" s="244">
        <f t="shared" si="5"/>
        <v>1</v>
      </c>
      <c r="AU14" s="245">
        <f t="shared" si="6"/>
        <v>0</v>
      </c>
      <c r="AV14" s="243">
        <f t="shared" si="7"/>
        <v>0</v>
      </c>
      <c r="AW14">
        <f t="shared" si="8"/>
        <v>0</v>
      </c>
      <c r="AX14" s="243">
        <f t="shared" si="9"/>
        <v>0</v>
      </c>
      <c r="AZ14">
        <f t="shared" si="10"/>
        <v>1</v>
      </c>
    </row>
    <row r="15" spans="1:55" x14ac:dyDescent="0.35">
      <c r="A15" s="291" t="s">
        <v>0</v>
      </c>
      <c r="B15" s="291" t="s">
        <v>0</v>
      </c>
      <c r="C15" s="293">
        <v>965</v>
      </c>
      <c r="D15" s="2">
        <v>987</v>
      </c>
      <c r="E15" s="2">
        <v>988</v>
      </c>
      <c r="F15" s="2">
        <v>992</v>
      </c>
      <c r="G15" s="2">
        <v>1000</v>
      </c>
      <c r="H15" s="2">
        <v>1008</v>
      </c>
      <c r="I15" s="2">
        <v>1048</v>
      </c>
      <c r="J15" s="2">
        <v>1060</v>
      </c>
      <c r="K15" s="2">
        <v>1073</v>
      </c>
      <c r="L15" s="2">
        <v>1244</v>
      </c>
      <c r="M15" s="2">
        <v>1269</v>
      </c>
      <c r="N15" s="2">
        <v>1777</v>
      </c>
      <c r="O15" s="2">
        <v>1601</v>
      </c>
      <c r="P15" s="2">
        <v>1601</v>
      </c>
      <c r="Q15" s="2">
        <v>1601</v>
      </c>
      <c r="Y15" t="str">
        <f t="shared" ref="Y15" si="15">IF(EXACT(A14,UPPER(A14)),"Elected","Excluded")</f>
        <v>Elected</v>
      </c>
      <c r="AM15" s="238">
        <f t="shared" si="1"/>
        <v>5689</v>
      </c>
      <c r="AN15" t="s">
        <v>2660</v>
      </c>
      <c r="AO15" t="s">
        <v>2594</v>
      </c>
      <c r="AP15" s="242">
        <f t="shared" si="2"/>
        <v>9</v>
      </c>
      <c r="AQ15" s="238">
        <f t="shared" si="3"/>
        <v>5</v>
      </c>
      <c r="AR15" s="243">
        <f t="shared" si="0"/>
        <v>0.55555555555555558</v>
      </c>
      <c r="AS15">
        <f t="shared" si="4"/>
        <v>3</v>
      </c>
      <c r="AT15" s="244">
        <f t="shared" si="5"/>
        <v>0.33333333333333331</v>
      </c>
      <c r="AU15" s="245">
        <f t="shared" si="6"/>
        <v>4</v>
      </c>
      <c r="AV15" s="243">
        <f t="shared" si="7"/>
        <v>0.44444444444444442</v>
      </c>
      <c r="AW15">
        <f t="shared" si="8"/>
        <v>1</v>
      </c>
      <c r="AX15" s="243">
        <f t="shared" si="9"/>
        <v>0.1111111111111111</v>
      </c>
      <c r="AZ15">
        <f t="shared" si="10"/>
        <v>4</v>
      </c>
    </row>
    <row r="16" spans="1:55" x14ac:dyDescent="0.35">
      <c r="A16" s="291" t="s">
        <v>3427</v>
      </c>
      <c r="B16" s="291" t="s">
        <v>33</v>
      </c>
      <c r="C16" s="293">
        <v>376</v>
      </c>
      <c r="D16" s="1">
        <v>26</v>
      </c>
      <c r="E16" s="1">
        <v>1</v>
      </c>
      <c r="F16" s="1">
        <v>1</v>
      </c>
      <c r="G16" s="1">
        <v>4</v>
      </c>
      <c r="H16" s="1">
        <v>5</v>
      </c>
      <c r="I16" s="1">
        <v>1</v>
      </c>
      <c r="J16" s="1">
        <v>2</v>
      </c>
      <c r="K16" s="1">
        <v>75</v>
      </c>
      <c r="L16" s="1">
        <v>6</v>
      </c>
      <c r="M16" s="1">
        <v>-497</v>
      </c>
      <c r="N16" s="1">
        <v>0</v>
      </c>
      <c r="O16" s="1">
        <v>0</v>
      </c>
      <c r="P16" s="1">
        <v>0</v>
      </c>
      <c r="Q16" s="1">
        <v>0</v>
      </c>
      <c r="X16" t="str">
        <f t="shared" ref="X16" si="16">LEFT(MID(A16,FIND("(",A16)+1,LEN(A16)),FIND(")",MID(A16,FIND("(",A16)+1,LEN(A16)))-1)</f>
        <v>NON-P</v>
      </c>
      <c r="Z16" t="str">
        <f t="shared" ref="Z16" si="17">Y17</f>
        <v>Excluded</v>
      </c>
      <c r="AM16" s="238">
        <f t="shared" si="1"/>
        <v>1124</v>
      </c>
      <c r="AN16" t="s">
        <v>3111</v>
      </c>
      <c r="AO16" t="s">
        <v>2576</v>
      </c>
      <c r="AP16" s="242">
        <f t="shared" si="2"/>
        <v>2</v>
      </c>
      <c r="AQ16" s="238">
        <f t="shared" si="3"/>
        <v>1</v>
      </c>
      <c r="AR16" s="243">
        <f t="shared" si="0"/>
        <v>0.5</v>
      </c>
      <c r="AS16">
        <f t="shared" si="4"/>
        <v>0</v>
      </c>
      <c r="AT16" s="244">
        <f t="shared" si="5"/>
        <v>0</v>
      </c>
      <c r="AU16" s="245">
        <f t="shared" si="6"/>
        <v>1</v>
      </c>
      <c r="AV16" s="243">
        <f t="shared" si="7"/>
        <v>0.5</v>
      </c>
      <c r="AW16">
        <f t="shared" si="8"/>
        <v>0</v>
      </c>
      <c r="AX16" s="243">
        <f t="shared" si="9"/>
        <v>0</v>
      </c>
      <c r="AZ16">
        <f t="shared" si="10"/>
        <v>0</v>
      </c>
    </row>
    <row r="17" spans="1:52" x14ac:dyDescent="0.35">
      <c r="A17" s="291" t="s">
        <v>0</v>
      </c>
      <c r="B17" s="291" t="s">
        <v>0</v>
      </c>
      <c r="C17" s="293">
        <v>376</v>
      </c>
      <c r="D17" s="2">
        <v>402</v>
      </c>
      <c r="E17" s="2">
        <v>403</v>
      </c>
      <c r="F17" s="2">
        <v>404</v>
      </c>
      <c r="G17" s="2">
        <v>408</v>
      </c>
      <c r="H17" s="2">
        <v>413</v>
      </c>
      <c r="I17" s="2">
        <v>414</v>
      </c>
      <c r="J17" s="2">
        <v>416</v>
      </c>
      <c r="K17" s="2">
        <v>491</v>
      </c>
      <c r="L17" s="2">
        <v>497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Y17" t="str">
        <f t="shared" ref="Y17" si="18">IF(EXACT(A16,UPPER(A16)),"Elected","Excluded")</f>
        <v>Excluded</v>
      </c>
      <c r="AM17" s="238">
        <f t="shared" si="1"/>
        <v>0</v>
      </c>
      <c r="AO17" t="s">
        <v>2590</v>
      </c>
      <c r="AP17" s="242">
        <f t="shared" si="2"/>
        <v>0</v>
      </c>
      <c r="AQ17" s="238">
        <f t="shared" si="3"/>
        <v>0</v>
      </c>
      <c r="AR17" s="243">
        <f t="shared" si="0"/>
        <v>0</v>
      </c>
      <c r="AS17">
        <f t="shared" si="4"/>
        <v>0</v>
      </c>
      <c r="AT17" s="244">
        <f t="shared" si="5"/>
        <v>0</v>
      </c>
      <c r="AU17" s="245">
        <f t="shared" si="6"/>
        <v>0</v>
      </c>
      <c r="AV17" s="243">
        <f t="shared" si="7"/>
        <v>0</v>
      </c>
      <c r="AW17">
        <f t="shared" si="8"/>
        <v>0</v>
      </c>
      <c r="AX17" s="243">
        <f t="shared" si="9"/>
        <v>0</v>
      </c>
      <c r="AZ17">
        <f t="shared" si="10"/>
        <v>0</v>
      </c>
    </row>
    <row r="18" spans="1:52" x14ac:dyDescent="0.35">
      <c r="A18" s="291" t="s">
        <v>3451</v>
      </c>
      <c r="B18" s="291" t="s">
        <v>31</v>
      </c>
      <c r="C18" s="293">
        <v>972</v>
      </c>
      <c r="D18" s="1">
        <v>25</v>
      </c>
      <c r="E18" s="1">
        <v>1</v>
      </c>
      <c r="F18" s="1">
        <v>1</v>
      </c>
      <c r="G18" s="1">
        <v>1</v>
      </c>
      <c r="H18" s="1">
        <v>8</v>
      </c>
      <c r="I18" s="1">
        <v>1</v>
      </c>
      <c r="J18" s="1">
        <v>10</v>
      </c>
      <c r="K18" s="1">
        <v>135</v>
      </c>
      <c r="L18" s="1">
        <v>8</v>
      </c>
      <c r="M18" s="1">
        <v>191</v>
      </c>
      <c r="N18" s="1">
        <v>17</v>
      </c>
      <c r="O18" s="1">
        <v>16</v>
      </c>
      <c r="P18" s="1">
        <v>37</v>
      </c>
      <c r="Q18" s="1">
        <v>38</v>
      </c>
      <c r="X18" t="str">
        <f t="shared" ref="X18" si="19">LEFT(MID(A18,FIND("(",A18)+1,LEN(A18)),FIND(")",MID(A18,FIND("(",A18)+1,LEN(A18)))-1)</f>
        <v>INDI</v>
      </c>
      <c r="Z18" t="str">
        <f>Y19</f>
        <v>Elected</v>
      </c>
      <c r="AM18" s="238">
        <f t="shared" si="1"/>
        <v>0</v>
      </c>
      <c r="AN18" t="s">
        <v>2671</v>
      </c>
      <c r="AO18" t="s">
        <v>2582</v>
      </c>
      <c r="AP18" s="242">
        <f t="shared" si="2"/>
        <v>0</v>
      </c>
      <c r="AQ18" s="238">
        <f t="shared" si="3"/>
        <v>0</v>
      </c>
      <c r="AR18" s="243">
        <f t="shared" si="0"/>
        <v>0</v>
      </c>
      <c r="AS18">
        <f t="shared" si="4"/>
        <v>0</v>
      </c>
      <c r="AT18" s="244">
        <f t="shared" si="5"/>
        <v>0</v>
      </c>
      <c r="AU18" s="245">
        <f t="shared" si="6"/>
        <v>0</v>
      </c>
      <c r="AV18" s="243">
        <f t="shared" si="7"/>
        <v>0</v>
      </c>
      <c r="AW18">
        <f t="shared" si="8"/>
        <v>0</v>
      </c>
      <c r="AX18" s="243">
        <f t="shared" si="9"/>
        <v>0</v>
      </c>
      <c r="AZ18">
        <f t="shared" si="10"/>
        <v>0</v>
      </c>
    </row>
    <row r="19" spans="1:52" x14ac:dyDescent="0.35">
      <c r="A19" s="291" t="s">
        <v>0</v>
      </c>
      <c r="B19" s="291" t="s">
        <v>0</v>
      </c>
      <c r="C19" s="293">
        <v>972</v>
      </c>
      <c r="D19" s="2">
        <v>997</v>
      </c>
      <c r="E19" s="2">
        <v>998</v>
      </c>
      <c r="F19" s="2">
        <v>999</v>
      </c>
      <c r="G19" s="2">
        <v>1000</v>
      </c>
      <c r="H19" s="2">
        <v>1008</v>
      </c>
      <c r="I19" s="2">
        <v>1009</v>
      </c>
      <c r="J19" s="2">
        <v>1019</v>
      </c>
      <c r="K19" s="2">
        <v>1154</v>
      </c>
      <c r="L19" s="2">
        <v>1162</v>
      </c>
      <c r="M19" s="2">
        <v>1353</v>
      </c>
      <c r="N19" s="2">
        <v>1370</v>
      </c>
      <c r="O19" s="2">
        <v>1386</v>
      </c>
      <c r="P19" s="2">
        <v>1423</v>
      </c>
      <c r="Q19" s="2">
        <v>1461</v>
      </c>
      <c r="Y19" t="str">
        <f t="shared" ref="Y19" si="20">IF(EXACT(A18,UPPER(A18)),"Elected","Excluded")</f>
        <v>Elected</v>
      </c>
      <c r="AM19" s="238">
        <f t="shared" si="1"/>
        <v>964</v>
      </c>
      <c r="AN19" t="s">
        <v>2665</v>
      </c>
      <c r="AO19" t="s">
        <v>2598</v>
      </c>
      <c r="AP19" s="242">
        <f t="shared" si="2"/>
        <v>1</v>
      </c>
      <c r="AQ19" s="238">
        <f t="shared" si="3"/>
        <v>0</v>
      </c>
      <c r="AR19" s="243">
        <f t="shared" si="0"/>
        <v>0</v>
      </c>
      <c r="AS19">
        <f t="shared" si="4"/>
        <v>0</v>
      </c>
      <c r="AT19" s="244">
        <f t="shared" si="5"/>
        <v>0</v>
      </c>
      <c r="AU19" s="245">
        <f t="shared" si="6"/>
        <v>1</v>
      </c>
      <c r="AV19" s="243">
        <f t="shared" si="7"/>
        <v>1</v>
      </c>
      <c r="AW19">
        <f t="shared" si="8"/>
        <v>1</v>
      </c>
      <c r="AX19" s="243">
        <f t="shared" si="9"/>
        <v>1</v>
      </c>
      <c r="AZ19">
        <f t="shared" si="10"/>
        <v>1</v>
      </c>
    </row>
    <row r="20" spans="1:52" x14ac:dyDescent="0.35">
      <c r="A20" s="291" t="s">
        <v>3420</v>
      </c>
      <c r="B20" s="291" t="s">
        <v>31</v>
      </c>
      <c r="C20" s="293">
        <v>197</v>
      </c>
      <c r="D20" s="1">
        <v>6</v>
      </c>
      <c r="E20" s="1">
        <v>0</v>
      </c>
      <c r="F20" s="1">
        <v>3</v>
      </c>
      <c r="G20" s="1">
        <v>3</v>
      </c>
      <c r="H20" s="1">
        <v>-209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X20" t="str">
        <f t="shared" ref="X20" si="21">LEFT(MID(A20,FIND("(",A20)+1,LEN(A20)),FIND(")",MID(A20,FIND("(",A20)+1,LEN(A20)))-1)</f>
        <v>GRN</v>
      </c>
      <c r="Z20" t="str">
        <f t="shared" ref="Z20" si="22">Y21</f>
        <v>Excluded</v>
      </c>
      <c r="AM20" s="238">
        <f t="shared" si="1"/>
        <v>1387</v>
      </c>
      <c r="AN20" t="s">
        <v>2666</v>
      </c>
      <c r="AO20" t="s">
        <v>2584</v>
      </c>
      <c r="AP20" s="242">
        <f t="shared" si="2"/>
        <v>4</v>
      </c>
      <c r="AQ20" s="238">
        <f t="shared" si="3"/>
        <v>0</v>
      </c>
      <c r="AR20" s="243">
        <f t="shared" si="0"/>
        <v>0</v>
      </c>
      <c r="AS20">
        <f t="shared" si="4"/>
        <v>0</v>
      </c>
      <c r="AT20" s="244">
        <f t="shared" si="5"/>
        <v>0</v>
      </c>
      <c r="AU20" s="245">
        <f t="shared" si="6"/>
        <v>4</v>
      </c>
      <c r="AV20" s="243">
        <f t="shared" si="7"/>
        <v>1</v>
      </c>
      <c r="AW20">
        <f t="shared" si="8"/>
        <v>0</v>
      </c>
      <c r="AX20" s="243">
        <f t="shared" si="9"/>
        <v>0</v>
      </c>
      <c r="AZ20">
        <f t="shared" si="10"/>
        <v>0</v>
      </c>
    </row>
    <row r="21" spans="1:52" x14ac:dyDescent="0.35">
      <c r="A21" s="291" t="s">
        <v>0</v>
      </c>
      <c r="B21" s="291" t="s">
        <v>0</v>
      </c>
      <c r="C21" s="293">
        <v>197</v>
      </c>
      <c r="D21" s="2">
        <v>203</v>
      </c>
      <c r="E21" s="2">
        <v>203</v>
      </c>
      <c r="F21" s="2">
        <v>206</v>
      </c>
      <c r="G21" s="2">
        <v>209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Y21" t="str">
        <f t="shared" ref="Y21" si="23">IF(EXACT(A20,UPPER(A20)),"Elected","Excluded")</f>
        <v>Excluded</v>
      </c>
      <c r="AM21" s="238">
        <f t="shared" si="1"/>
        <v>0</v>
      </c>
      <c r="AN21" t="s">
        <v>2667</v>
      </c>
      <c r="AO21" t="s">
        <v>2577</v>
      </c>
      <c r="AP21" s="242">
        <f t="shared" si="2"/>
        <v>0</v>
      </c>
      <c r="AQ21" s="238">
        <f t="shared" si="3"/>
        <v>0</v>
      </c>
      <c r="AR21" s="243">
        <f t="shared" si="0"/>
        <v>0</v>
      </c>
      <c r="AS21">
        <f t="shared" si="4"/>
        <v>0</v>
      </c>
      <c r="AT21" s="244">
        <f t="shared" si="5"/>
        <v>0</v>
      </c>
      <c r="AU21" s="245">
        <f t="shared" si="6"/>
        <v>0</v>
      </c>
      <c r="AV21" s="243">
        <f t="shared" si="7"/>
        <v>0</v>
      </c>
      <c r="AW21">
        <f t="shared" si="8"/>
        <v>0</v>
      </c>
      <c r="AX21" s="243">
        <f t="shared" si="9"/>
        <v>0</v>
      </c>
      <c r="AZ21">
        <f t="shared" si="10"/>
        <v>0</v>
      </c>
    </row>
    <row r="22" spans="1:52" x14ac:dyDescent="0.35">
      <c r="A22" s="291" t="s">
        <v>3415</v>
      </c>
      <c r="B22" s="291" t="s">
        <v>33</v>
      </c>
      <c r="C22" s="293">
        <v>225</v>
      </c>
      <c r="D22" s="1">
        <v>9</v>
      </c>
      <c r="E22" s="1">
        <v>0</v>
      </c>
      <c r="F22" s="1">
        <v>50</v>
      </c>
      <c r="G22" s="1">
        <v>3</v>
      </c>
      <c r="H22" s="1">
        <v>21</v>
      </c>
      <c r="I22" s="1">
        <v>7</v>
      </c>
      <c r="J22" s="1">
        <v>-315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X22" t="str">
        <f t="shared" ref="X22" si="24">LEFT(MID(A22,FIND("(",A22)+1,LEN(A22)),FIND(")",MID(A22,FIND("(",A22)+1,LEN(A22)))-1)</f>
        <v>LAB</v>
      </c>
      <c r="Z22" t="str">
        <f t="shared" ref="Z22" si="25">Y23</f>
        <v>Excluded</v>
      </c>
      <c r="AM22" s="238">
        <f t="shared" si="1"/>
        <v>0</v>
      </c>
      <c r="AN22" t="s">
        <v>2670</v>
      </c>
      <c r="AO22" t="s">
        <v>2578</v>
      </c>
      <c r="AP22" s="242">
        <f t="shared" si="2"/>
        <v>0</v>
      </c>
      <c r="AQ22" s="238">
        <f t="shared" si="3"/>
        <v>0</v>
      </c>
      <c r="AR22" s="243">
        <f t="shared" si="0"/>
        <v>0</v>
      </c>
      <c r="AS22">
        <f t="shared" si="4"/>
        <v>0</v>
      </c>
      <c r="AT22" s="244">
        <f t="shared" si="5"/>
        <v>0</v>
      </c>
      <c r="AU22" s="245">
        <f t="shared" si="6"/>
        <v>0</v>
      </c>
      <c r="AV22" s="243">
        <f t="shared" si="7"/>
        <v>0</v>
      </c>
      <c r="AW22">
        <f t="shared" si="8"/>
        <v>0</v>
      </c>
      <c r="AX22" s="243">
        <f t="shared" si="9"/>
        <v>0</v>
      </c>
      <c r="AZ22">
        <f t="shared" si="10"/>
        <v>0</v>
      </c>
    </row>
    <row r="23" spans="1:52" x14ac:dyDescent="0.35">
      <c r="A23" s="291" t="s">
        <v>0</v>
      </c>
      <c r="B23" s="291" t="s">
        <v>0</v>
      </c>
      <c r="C23" s="293">
        <v>225</v>
      </c>
      <c r="D23" s="2">
        <v>234</v>
      </c>
      <c r="E23" s="2">
        <v>234</v>
      </c>
      <c r="F23" s="2">
        <v>284</v>
      </c>
      <c r="G23" s="2">
        <v>287</v>
      </c>
      <c r="H23" s="2">
        <v>308</v>
      </c>
      <c r="I23" s="2">
        <v>315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Y23" t="str">
        <f t="shared" ref="Y23" si="26">IF(EXACT(A22,UPPER(A22)),"Elected","Excluded")</f>
        <v>Excluded</v>
      </c>
      <c r="AM23" s="238">
        <f t="shared" si="1"/>
        <v>0</v>
      </c>
      <c r="AO23" t="s">
        <v>2581</v>
      </c>
      <c r="AP23" s="242">
        <f t="shared" si="2"/>
        <v>0</v>
      </c>
      <c r="AQ23" s="238">
        <f t="shared" si="3"/>
        <v>0</v>
      </c>
      <c r="AR23" s="243">
        <f t="shared" si="0"/>
        <v>0</v>
      </c>
      <c r="AS23">
        <f t="shared" si="4"/>
        <v>0</v>
      </c>
      <c r="AT23" s="244">
        <f t="shared" si="5"/>
        <v>0</v>
      </c>
      <c r="AU23" s="245">
        <f t="shared" si="6"/>
        <v>0</v>
      </c>
      <c r="AV23" s="243">
        <f t="shared" si="7"/>
        <v>0</v>
      </c>
      <c r="AW23">
        <f t="shared" si="8"/>
        <v>0</v>
      </c>
      <c r="AX23" s="243">
        <f t="shared" si="9"/>
        <v>0</v>
      </c>
      <c r="AZ23">
        <f t="shared" si="10"/>
        <v>0</v>
      </c>
    </row>
    <row r="24" spans="1:52" x14ac:dyDescent="0.35">
      <c r="A24" s="291" t="s">
        <v>1999</v>
      </c>
      <c r="B24" s="291" t="s">
        <v>33</v>
      </c>
      <c r="C24" s="293">
        <v>1003</v>
      </c>
      <c r="D24" s="1">
        <v>61</v>
      </c>
      <c r="E24" s="1">
        <v>2</v>
      </c>
      <c r="F24" s="1">
        <v>0</v>
      </c>
      <c r="G24" s="1">
        <v>10</v>
      </c>
      <c r="H24" s="1">
        <v>16</v>
      </c>
      <c r="I24" s="1">
        <v>1</v>
      </c>
      <c r="J24" s="1">
        <v>21</v>
      </c>
      <c r="K24" s="1">
        <v>7</v>
      </c>
      <c r="L24" s="1">
        <v>10</v>
      </c>
      <c r="M24" s="1">
        <v>22</v>
      </c>
      <c r="N24" s="1">
        <v>19</v>
      </c>
      <c r="O24" s="1">
        <v>13</v>
      </c>
      <c r="P24" s="1">
        <v>27</v>
      </c>
      <c r="Q24" s="1">
        <v>153</v>
      </c>
      <c r="X24" t="str">
        <f t="shared" ref="X24" si="27">LEFT(MID(A24,FIND("(",A24)+1,LEN(A24)),FIND(")",MID(A24,FIND("(",A24)+1,LEN(A24)))-1)</f>
        <v>FF</v>
      </c>
      <c r="Z24" t="str">
        <f t="shared" ref="Z24" si="28">Y25</f>
        <v>Elected</v>
      </c>
      <c r="AM24" s="238">
        <f t="shared" si="1"/>
        <v>0</v>
      </c>
      <c r="AN24" t="s">
        <v>3077</v>
      </c>
      <c r="AO24" t="s">
        <v>2579</v>
      </c>
      <c r="AP24" s="242">
        <f t="shared" si="2"/>
        <v>0</v>
      </c>
      <c r="AQ24" s="238">
        <f t="shared" si="3"/>
        <v>0</v>
      </c>
      <c r="AR24" s="243">
        <f t="shared" si="0"/>
        <v>0</v>
      </c>
      <c r="AS24">
        <f t="shared" si="4"/>
        <v>0</v>
      </c>
      <c r="AT24" s="244">
        <f t="shared" si="5"/>
        <v>0</v>
      </c>
      <c r="AU24" s="245">
        <f t="shared" si="6"/>
        <v>0</v>
      </c>
      <c r="AV24" s="243">
        <f t="shared" si="7"/>
        <v>0</v>
      </c>
      <c r="AW24">
        <f t="shared" si="8"/>
        <v>0</v>
      </c>
      <c r="AX24" s="243">
        <f t="shared" si="9"/>
        <v>0</v>
      </c>
      <c r="AZ24">
        <f t="shared" si="10"/>
        <v>0</v>
      </c>
    </row>
    <row r="25" spans="1:52" x14ac:dyDescent="0.35">
      <c r="A25" s="291" t="s">
        <v>0</v>
      </c>
      <c r="B25" s="291" t="s">
        <v>0</v>
      </c>
      <c r="C25" s="293">
        <v>1003</v>
      </c>
      <c r="D25" s="2">
        <v>1064</v>
      </c>
      <c r="E25" s="2">
        <v>1066</v>
      </c>
      <c r="F25" s="2">
        <v>1066</v>
      </c>
      <c r="G25" s="2">
        <v>1076</v>
      </c>
      <c r="H25" s="2">
        <v>1092</v>
      </c>
      <c r="I25" s="2">
        <v>1093</v>
      </c>
      <c r="J25" s="2">
        <v>1114</v>
      </c>
      <c r="K25" s="2">
        <v>1121</v>
      </c>
      <c r="L25" s="2">
        <v>1131</v>
      </c>
      <c r="M25" s="2">
        <v>1153</v>
      </c>
      <c r="N25" s="2">
        <v>1172</v>
      </c>
      <c r="O25" s="2">
        <v>1185</v>
      </c>
      <c r="P25" s="2">
        <v>1212</v>
      </c>
      <c r="Q25" s="2">
        <v>1365</v>
      </c>
      <c r="Y25" t="str">
        <f t="shared" ref="Y25" si="29">IF(EXACT(A24,UPPER(A24)),"Elected","Excluded")</f>
        <v>Elected</v>
      </c>
      <c r="AM25" s="238">
        <f t="shared" si="1"/>
        <v>0</v>
      </c>
      <c r="AN25" t="s">
        <v>2690</v>
      </c>
      <c r="AO25" t="s">
        <v>2585</v>
      </c>
      <c r="AP25" s="242">
        <f t="shared" si="2"/>
        <v>0</v>
      </c>
      <c r="AQ25" s="238">
        <f t="shared" si="3"/>
        <v>0</v>
      </c>
      <c r="AR25" s="243">
        <f t="shared" si="0"/>
        <v>0</v>
      </c>
      <c r="AS25">
        <f t="shared" si="4"/>
        <v>0</v>
      </c>
      <c r="AT25" s="244">
        <f t="shared" si="5"/>
        <v>0</v>
      </c>
      <c r="AU25" s="245">
        <f t="shared" si="6"/>
        <v>0</v>
      </c>
      <c r="AV25" s="243">
        <f t="shared" si="7"/>
        <v>0</v>
      </c>
      <c r="AW25">
        <f t="shared" si="8"/>
        <v>0</v>
      </c>
      <c r="AX25" s="243">
        <f t="shared" si="9"/>
        <v>0</v>
      </c>
      <c r="AZ25">
        <f t="shared" si="10"/>
        <v>0</v>
      </c>
    </row>
    <row r="26" spans="1:52" x14ac:dyDescent="0.35">
      <c r="A26" s="291" t="s">
        <v>2000</v>
      </c>
      <c r="B26" s="291" t="s">
        <v>33</v>
      </c>
      <c r="C26" s="293">
        <v>403</v>
      </c>
      <c r="D26" s="1">
        <v>8</v>
      </c>
      <c r="E26" s="1">
        <v>0</v>
      </c>
      <c r="F26" s="1">
        <v>1</v>
      </c>
      <c r="G26" s="1">
        <v>0</v>
      </c>
      <c r="H26" s="1">
        <v>4</v>
      </c>
      <c r="I26" s="1">
        <v>65</v>
      </c>
      <c r="J26" s="1">
        <v>3</v>
      </c>
      <c r="K26" s="1">
        <v>5</v>
      </c>
      <c r="L26" s="1">
        <v>-489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X26" t="str">
        <f t="shared" ref="X26" si="30">LEFT(MID(A26,FIND("(",A26)+1,LEN(A26)),FIND(")",MID(A26,FIND("(",A26)+1,LEN(A26)))-1)</f>
        <v>SF</v>
      </c>
      <c r="Z26" t="str">
        <f t="shared" ref="Z26" si="31">Y27</f>
        <v>Excluded</v>
      </c>
      <c r="AM26" s="238">
        <f t="shared" si="1"/>
        <v>0</v>
      </c>
      <c r="AO26" t="s">
        <v>2591</v>
      </c>
      <c r="AP26" s="242">
        <f t="shared" si="2"/>
        <v>0</v>
      </c>
      <c r="AQ26" s="238">
        <f t="shared" si="3"/>
        <v>0</v>
      </c>
      <c r="AR26" s="243">
        <f t="shared" si="0"/>
        <v>0</v>
      </c>
      <c r="AS26">
        <f t="shared" si="4"/>
        <v>0</v>
      </c>
      <c r="AT26" s="244">
        <f t="shared" si="5"/>
        <v>0</v>
      </c>
      <c r="AU26" s="245">
        <f t="shared" si="6"/>
        <v>0</v>
      </c>
      <c r="AV26" s="243">
        <f t="shared" si="7"/>
        <v>0</v>
      </c>
      <c r="AW26">
        <f t="shared" si="8"/>
        <v>0</v>
      </c>
      <c r="AX26" s="243">
        <f t="shared" si="9"/>
        <v>0</v>
      </c>
      <c r="AZ26">
        <f t="shared" si="10"/>
        <v>0</v>
      </c>
    </row>
    <row r="27" spans="1:52" x14ac:dyDescent="0.35">
      <c r="A27" s="291" t="s">
        <v>0</v>
      </c>
      <c r="B27" s="291" t="s">
        <v>0</v>
      </c>
      <c r="C27" s="293">
        <v>403</v>
      </c>
      <c r="D27" s="2">
        <v>411</v>
      </c>
      <c r="E27" s="2">
        <v>411</v>
      </c>
      <c r="F27" s="2">
        <v>412</v>
      </c>
      <c r="G27" s="2">
        <v>412</v>
      </c>
      <c r="H27" s="2">
        <v>416</v>
      </c>
      <c r="I27" s="2">
        <v>481</v>
      </c>
      <c r="J27" s="2">
        <v>484</v>
      </c>
      <c r="K27" s="2">
        <v>489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Y27" t="str">
        <f t="shared" ref="Y27" si="32">IF(EXACT(A26,UPPER(A26)),"Elected","Excluded")</f>
        <v>Excluded</v>
      </c>
      <c r="AM27" s="238">
        <f t="shared" si="1"/>
        <v>1007</v>
      </c>
      <c r="AN27" t="s">
        <v>2664</v>
      </c>
      <c r="AO27" t="s">
        <v>2586</v>
      </c>
      <c r="AP27" s="242">
        <f t="shared" si="2"/>
        <v>3</v>
      </c>
      <c r="AQ27" s="238">
        <f t="shared" si="3"/>
        <v>1</v>
      </c>
      <c r="AR27" s="243">
        <f t="shared" si="0"/>
        <v>0.33333333333333331</v>
      </c>
      <c r="AS27">
        <f t="shared" si="4"/>
        <v>0</v>
      </c>
      <c r="AT27" s="244">
        <f t="shared" si="5"/>
        <v>0</v>
      </c>
      <c r="AU27" s="245">
        <f t="shared" si="6"/>
        <v>2</v>
      </c>
      <c r="AV27" s="243">
        <f t="shared" si="7"/>
        <v>0.66666666666666663</v>
      </c>
      <c r="AW27">
        <f t="shared" si="8"/>
        <v>0</v>
      </c>
      <c r="AX27" s="243">
        <f t="shared" si="9"/>
        <v>0</v>
      </c>
      <c r="AZ27">
        <f t="shared" si="10"/>
        <v>0</v>
      </c>
    </row>
    <row r="28" spans="1:52" x14ac:dyDescent="0.35">
      <c r="A28" s="291" t="s">
        <v>3428</v>
      </c>
      <c r="B28" s="291" t="s">
        <v>33</v>
      </c>
      <c r="C28" s="293">
        <v>135</v>
      </c>
      <c r="D28" s="1">
        <v>1</v>
      </c>
      <c r="E28" s="1">
        <v>0</v>
      </c>
      <c r="F28" s="1">
        <v>-136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X28" t="str">
        <f t="shared" ref="X28" si="33">LEFT(MID(A28,FIND("(",A28)+1,LEN(A28)),FIND(")",MID(A28,FIND("(",A28)+1,LEN(A28)))-1)</f>
        <v>NON-P</v>
      </c>
      <c r="Z28" t="str">
        <f t="shared" ref="Z28" si="34">Y29</f>
        <v>Excluded</v>
      </c>
      <c r="AM28" s="238">
        <f t="shared" si="1"/>
        <v>853</v>
      </c>
      <c r="AN28" t="s">
        <v>2669</v>
      </c>
      <c r="AO28" t="s">
        <v>2587</v>
      </c>
      <c r="AP28" s="242">
        <f>AQ28+AU28</f>
        <v>2</v>
      </c>
      <c r="AQ28" s="238">
        <f t="shared" si="3"/>
        <v>0</v>
      </c>
      <c r="AR28" s="243">
        <f t="shared" si="0"/>
        <v>0</v>
      </c>
      <c r="AS28">
        <f t="shared" si="4"/>
        <v>0</v>
      </c>
      <c r="AT28" s="244">
        <f t="shared" si="5"/>
        <v>0</v>
      </c>
      <c r="AU28" s="245">
        <f t="shared" si="6"/>
        <v>2</v>
      </c>
      <c r="AV28" s="243">
        <f t="shared" si="7"/>
        <v>1</v>
      </c>
      <c r="AW28">
        <f t="shared" si="8"/>
        <v>0</v>
      </c>
      <c r="AX28" s="243">
        <f t="shared" si="9"/>
        <v>0</v>
      </c>
      <c r="AZ28">
        <f t="shared" si="10"/>
        <v>0</v>
      </c>
    </row>
    <row r="29" spans="1:52" x14ac:dyDescent="0.35">
      <c r="A29" s="291" t="s">
        <v>0</v>
      </c>
      <c r="B29" s="291" t="s">
        <v>0</v>
      </c>
      <c r="C29" s="293">
        <v>135</v>
      </c>
      <c r="D29" s="2">
        <v>136</v>
      </c>
      <c r="E29" s="2">
        <v>136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Y29" t="str">
        <f t="shared" ref="Y29" si="35">IF(EXACT(A28,UPPER(A28)),"Elected","Excluded")</f>
        <v>Excluded</v>
      </c>
      <c r="AM29" s="238">
        <f t="shared" si="1"/>
        <v>364</v>
      </c>
      <c r="AN29" t="s">
        <v>2931</v>
      </c>
      <c r="AO29" t="s">
        <v>2580</v>
      </c>
      <c r="AP29" s="242">
        <f t="shared" ref="AP29:AP34" si="36">AQ29+AU29</f>
        <v>1</v>
      </c>
      <c r="AQ29" s="238">
        <f t="shared" si="3"/>
        <v>0</v>
      </c>
      <c r="AR29" s="243">
        <f t="shared" si="0"/>
        <v>0</v>
      </c>
      <c r="AS29">
        <f t="shared" si="4"/>
        <v>0</v>
      </c>
      <c r="AT29" s="244">
        <f t="shared" si="5"/>
        <v>0</v>
      </c>
      <c r="AU29" s="245">
        <f t="shared" si="6"/>
        <v>1</v>
      </c>
      <c r="AV29" s="243">
        <f t="shared" si="7"/>
        <v>1</v>
      </c>
      <c r="AW29">
        <f t="shared" si="8"/>
        <v>0</v>
      </c>
      <c r="AX29" s="243">
        <f t="shared" si="9"/>
        <v>0</v>
      </c>
      <c r="AZ29">
        <f t="shared" si="10"/>
        <v>0</v>
      </c>
    </row>
    <row r="30" spans="1:52" x14ac:dyDescent="0.35">
      <c r="A30" s="291" t="s">
        <v>2001</v>
      </c>
      <c r="B30" s="291" t="s">
        <v>31</v>
      </c>
      <c r="C30" s="293">
        <v>249</v>
      </c>
      <c r="D30" s="1">
        <v>6</v>
      </c>
      <c r="E30" s="1">
        <v>2</v>
      </c>
      <c r="F30" s="1">
        <v>0</v>
      </c>
      <c r="G30" s="1">
        <v>4</v>
      </c>
      <c r="H30" s="1">
        <v>1</v>
      </c>
      <c r="I30" s="1">
        <v>-262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X30" t="str">
        <f t="shared" ref="X30" si="37">LEFT(MID(A30,FIND("(",A30)+1,LEN(A30)),FIND(")",MID(A30,FIND("(",A30)+1,LEN(A30)))-1)</f>
        <v>SF</v>
      </c>
      <c r="Z30" t="str">
        <f t="shared" ref="Z30" si="38">Y31</f>
        <v>Excluded</v>
      </c>
      <c r="AM30" s="238">
        <f t="shared" si="1"/>
        <v>0</v>
      </c>
      <c r="AO30" t="s">
        <v>2592</v>
      </c>
      <c r="AP30" s="242">
        <f t="shared" si="36"/>
        <v>0</v>
      </c>
      <c r="AQ30" s="238">
        <f t="shared" si="3"/>
        <v>0</v>
      </c>
      <c r="AR30" s="243">
        <f t="shared" si="0"/>
        <v>0</v>
      </c>
      <c r="AS30">
        <f t="shared" si="4"/>
        <v>0</v>
      </c>
      <c r="AT30" s="244">
        <f t="shared" si="5"/>
        <v>0</v>
      </c>
      <c r="AU30" s="245">
        <f t="shared" si="6"/>
        <v>0</v>
      </c>
      <c r="AV30" s="243">
        <f t="shared" si="7"/>
        <v>0</v>
      </c>
      <c r="AW30">
        <f t="shared" si="8"/>
        <v>0</v>
      </c>
      <c r="AX30" s="243">
        <f t="shared" si="9"/>
        <v>0</v>
      </c>
      <c r="AZ30">
        <f t="shared" si="10"/>
        <v>0</v>
      </c>
    </row>
    <row r="31" spans="1:52" x14ac:dyDescent="0.35">
      <c r="A31" s="291" t="s">
        <v>0</v>
      </c>
      <c r="B31" s="291" t="s">
        <v>0</v>
      </c>
      <c r="C31" s="293">
        <v>249</v>
      </c>
      <c r="D31" s="2">
        <v>255</v>
      </c>
      <c r="E31" s="2">
        <v>257</v>
      </c>
      <c r="F31" s="2">
        <v>257</v>
      </c>
      <c r="G31" s="2">
        <v>261</v>
      </c>
      <c r="H31" s="2">
        <v>262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Y31" t="str">
        <f t="shared" ref="Y31" si="39">IF(EXACT(A30,UPPER(A30)),"Elected","Excluded")</f>
        <v>Excluded</v>
      </c>
      <c r="AM31" s="238">
        <f t="shared" si="1"/>
        <v>0</v>
      </c>
      <c r="AN31" t="s">
        <v>2809</v>
      </c>
      <c r="AO31" t="s">
        <v>2597</v>
      </c>
      <c r="AP31" s="242">
        <f t="shared" si="36"/>
        <v>0</v>
      </c>
      <c r="AQ31" s="238">
        <f t="shared" si="3"/>
        <v>0</v>
      </c>
      <c r="AR31" s="243">
        <f t="shared" si="0"/>
        <v>0</v>
      </c>
      <c r="AS31">
        <f t="shared" si="4"/>
        <v>0</v>
      </c>
      <c r="AT31" s="244">
        <f t="shared" si="5"/>
        <v>0</v>
      </c>
      <c r="AU31" s="245">
        <f t="shared" si="6"/>
        <v>0</v>
      </c>
      <c r="AV31" s="243">
        <f t="shared" si="7"/>
        <v>0</v>
      </c>
      <c r="AW31">
        <f t="shared" si="8"/>
        <v>0</v>
      </c>
      <c r="AX31" s="243">
        <f t="shared" si="9"/>
        <v>0</v>
      </c>
      <c r="AZ31">
        <f t="shared" si="10"/>
        <v>0</v>
      </c>
    </row>
    <row r="32" spans="1:52" x14ac:dyDescent="0.35">
      <c r="A32" s="291" t="s">
        <v>2002</v>
      </c>
      <c r="B32" s="291" t="s">
        <v>33</v>
      </c>
      <c r="C32" s="293">
        <v>431</v>
      </c>
      <c r="D32" s="1">
        <v>17</v>
      </c>
      <c r="E32" s="1">
        <v>2</v>
      </c>
      <c r="F32" s="1">
        <v>1</v>
      </c>
      <c r="G32" s="1">
        <v>4</v>
      </c>
      <c r="H32" s="1">
        <v>4</v>
      </c>
      <c r="I32" s="1">
        <v>84</v>
      </c>
      <c r="J32" s="1">
        <v>7</v>
      </c>
      <c r="K32" s="1">
        <v>15</v>
      </c>
      <c r="L32" s="1">
        <v>191</v>
      </c>
      <c r="M32" s="1">
        <v>21</v>
      </c>
      <c r="N32" s="1">
        <v>-777</v>
      </c>
      <c r="O32" s="1">
        <v>0</v>
      </c>
      <c r="P32" s="1">
        <v>0</v>
      </c>
      <c r="Q32" s="1">
        <v>0</v>
      </c>
      <c r="X32" t="str">
        <f t="shared" ref="X32" si="40">LEFT(MID(A32,FIND("(",A32)+1,LEN(A32)),FIND(")",MID(A32,FIND("(",A32)+1,LEN(A32)))-1)</f>
        <v>SF</v>
      </c>
      <c r="Z32" t="str">
        <f t="shared" ref="Z32" si="41">Y33</f>
        <v>Excluded</v>
      </c>
      <c r="AM32" s="238">
        <f t="shared" si="1"/>
        <v>74</v>
      </c>
      <c r="AN32" t="s">
        <v>2668</v>
      </c>
      <c r="AO32" t="s">
        <v>2588</v>
      </c>
      <c r="AP32" s="242">
        <f t="shared" si="36"/>
        <v>1</v>
      </c>
      <c r="AQ32" s="238">
        <f t="shared" si="3"/>
        <v>1</v>
      </c>
      <c r="AR32" s="243">
        <f t="shared" si="0"/>
        <v>1</v>
      </c>
      <c r="AS32">
        <f t="shared" si="4"/>
        <v>0</v>
      </c>
      <c r="AT32" s="244">
        <f t="shared" si="5"/>
        <v>0</v>
      </c>
      <c r="AU32" s="245">
        <f t="shared" si="6"/>
        <v>0</v>
      </c>
      <c r="AV32" s="243">
        <f t="shared" si="7"/>
        <v>0</v>
      </c>
      <c r="AW32">
        <f t="shared" si="8"/>
        <v>0</v>
      </c>
      <c r="AX32" s="243">
        <f t="shared" si="9"/>
        <v>0</v>
      </c>
      <c r="AZ32">
        <f t="shared" si="10"/>
        <v>0</v>
      </c>
    </row>
    <row r="33" spans="1:52" x14ac:dyDescent="0.35">
      <c r="A33" s="291" t="s">
        <v>0</v>
      </c>
      <c r="B33" s="291" t="s">
        <v>0</v>
      </c>
      <c r="C33" s="293">
        <v>431</v>
      </c>
      <c r="D33" s="2">
        <v>448</v>
      </c>
      <c r="E33" s="2">
        <v>450</v>
      </c>
      <c r="F33" s="2">
        <v>451</v>
      </c>
      <c r="G33" s="2">
        <v>455</v>
      </c>
      <c r="H33" s="2">
        <v>459</v>
      </c>
      <c r="I33" s="2">
        <v>543</v>
      </c>
      <c r="J33" s="2">
        <v>550</v>
      </c>
      <c r="K33" s="2">
        <v>565</v>
      </c>
      <c r="L33" s="2">
        <v>756</v>
      </c>
      <c r="M33" s="2">
        <v>777</v>
      </c>
      <c r="N33" s="2">
        <v>0</v>
      </c>
      <c r="O33" s="2">
        <v>0</v>
      </c>
      <c r="P33" s="2">
        <v>0</v>
      </c>
      <c r="Q33" s="2">
        <v>0</v>
      </c>
      <c r="Y33" t="str">
        <f t="shared" ref="Y33" si="42">IF(EXACT(A32,UPPER(A32)),"Elected","Excluded")</f>
        <v>Excluded</v>
      </c>
      <c r="AM33" s="238">
        <f t="shared" si="1"/>
        <v>0</v>
      </c>
      <c r="AN33" t="s">
        <v>2692</v>
      </c>
      <c r="AO33" t="s">
        <v>2589</v>
      </c>
      <c r="AP33" s="242">
        <f t="shared" si="36"/>
        <v>0</v>
      </c>
      <c r="AQ33" s="238">
        <f t="shared" si="3"/>
        <v>0</v>
      </c>
      <c r="AR33" s="243">
        <f t="shared" si="0"/>
        <v>0</v>
      </c>
      <c r="AS33">
        <f t="shared" si="4"/>
        <v>0</v>
      </c>
      <c r="AT33" s="244">
        <f t="shared" si="5"/>
        <v>0</v>
      </c>
      <c r="AU33" s="245">
        <f t="shared" si="6"/>
        <v>0</v>
      </c>
      <c r="AV33" s="243">
        <f t="shared" si="7"/>
        <v>0</v>
      </c>
      <c r="AW33">
        <f t="shared" si="8"/>
        <v>0</v>
      </c>
      <c r="AX33" s="243">
        <f t="shared" si="9"/>
        <v>0</v>
      </c>
      <c r="AZ33">
        <f t="shared" si="10"/>
        <v>0</v>
      </c>
    </row>
    <row r="34" spans="1:52" x14ac:dyDescent="0.35">
      <c r="A34" s="291" t="s">
        <v>2003</v>
      </c>
      <c r="B34" s="291" t="s">
        <v>33</v>
      </c>
      <c r="C34" s="293">
        <v>901</v>
      </c>
      <c r="D34" s="1">
        <v>59</v>
      </c>
      <c r="E34" s="1">
        <v>1</v>
      </c>
      <c r="F34" s="1">
        <v>1</v>
      </c>
      <c r="G34" s="1">
        <v>6</v>
      </c>
      <c r="H34" s="1">
        <v>46</v>
      </c>
      <c r="I34" s="1">
        <v>14</v>
      </c>
      <c r="J34" s="1">
        <v>63</v>
      </c>
      <c r="K34" s="1">
        <v>12</v>
      </c>
      <c r="L34" s="1">
        <v>27</v>
      </c>
      <c r="M34" s="1">
        <v>19</v>
      </c>
      <c r="N34" s="1">
        <v>34</v>
      </c>
      <c r="O34" s="1">
        <v>29</v>
      </c>
      <c r="P34" s="1">
        <v>287</v>
      </c>
      <c r="Q34" s="1">
        <v>95</v>
      </c>
      <c r="X34" t="str">
        <f t="shared" ref="X34" si="43">LEFT(MID(A34,FIND("(",A34)+1,LEN(A34)),FIND(")",MID(A34,FIND("(",A34)+1,LEN(A34)))-1)</f>
        <v>SD</v>
      </c>
      <c r="Z34" t="str">
        <f t="shared" ref="Z34" si="44">Y35</f>
        <v>Elected</v>
      </c>
      <c r="AM34" s="238">
        <f t="shared" si="1"/>
        <v>21666</v>
      </c>
      <c r="AN34" t="s">
        <v>2672</v>
      </c>
      <c r="AO34" t="s">
        <v>2530</v>
      </c>
      <c r="AP34" s="242">
        <f t="shared" si="36"/>
        <v>25</v>
      </c>
      <c r="AQ34" s="238">
        <f t="shared" si="3"/>
        <v>2</v>
      </c>
      <c r="AR34" s="243">
        <f t="shared" si="0"/>
        <v>0.08</v>
      </c>
      <c r="AS34">
        <f t="shared" si="4"/>
        <v>1</v>
      </c>
      <c r="AT34" s="244">
        <f t="shared" si="5"/>
        <v>0.04</v>
      </c>
      <c r="AU34" s="245">
        <f t="shared" si="6"/>
        <v>23</v>
      </c>
      <c r="AV34" s="243">
        <f t="shared" si="7"/>
        <v>0.92</v>
      </c>
      <c r="AW34">
        <f t="shared" si="8"/>
        <v>9</v>
      </c>
      <c r="AX34" s="243">
        <f t="shared" si="9"/>
        <v>0.36</v>
      </c>
      <c r="AZ34">
        <f t="shared" si="10"/>
        <v>10</v>
      </c>
    </row>
    <row r="35" spans="1:52" x14ac:dyDescent="0.35">
      <c r="A35" s="291" t="s">
        <v>0</v>
      </c>
      <c r="B35" s="291" t="s">
        <v>0</v>
      </c>
      <c r="C35" s="293">
        <v>901</v>
      </c>
      <c r="D35" s="2">
        <v>960</v>
      </c>
      <c r="E35" s="2">
        <v>961</v>
      </c>
      <c r="F35" s="2">
        <v>962</v>
      </c>
      <c r="G35" s="2">
        <v>968</v>
      </c>
      <c r="H35" s="2">
        <v>1014</v>
      </c>
      <c r="I35" s="2">
        <v>1028</v>
      </c>
      <c r="J35" s="2">
        <v>1091</v>
      </c>
      <c r="K35" s="2">
        <v>1103</v>
      </c>
      <c r="L35" s="2">
        <v>1130</v>
      </c>
      <c r="M35" s="2">
        <v>1149</v>
      </c>
      <c r="N35" s="2">
        <v>1183</v>
      </c>
      <c r="O35" s="2">
        <v>1212</v>
      </c>
      <c r="P35" s="2">
        <v>1499</v>
      </c>
      <c r="Q35" s="2">
        <v>1594</v>
      </c>
      <c r="Y35" t="str">
        <f t="shared" ref="Y35" si="45">IF(EXACT(A34,UPPER(A34)),"Elected","Excluded")</f>
        <v>Elected</v>
      </c>
      <c r="AM35" s="238">
        <f>SUM(AM8:AM34)</f>
        <v>84471</v>
      </c>
      <c r="AN35" s="238"/>
      <c r="AP35" s="242">
        <f>SUM(AP8:AP34)</f>
        <v>111</v>
      </c>
      <c r="AQ35" s="238">
        <f>SUM(AQ8:AQ34)</f>
        <v>43</v>
      </c>
      <c r="AS35">
        <f>SUM(AS8:AS34)</f>
        <v>19</v>
      </c>
      <c r="AU35" s="245">
        <f>SUM(AU8:AU34)</f>
        <v>68</v>
      </c>
      <c r="AW35">
        <f>SUM(AW8:AW34)</f>
        <v>21</v>
      </c>
      <c r="AZ35">
        <f t="shared" si="10"/>
        <v>40</v>
      </c>
    </row>
    <row r="36" spans="1:52" ht="15" thickBot="1" x14ac:dyDescent="0.4">
      <c r="A36" s="291" t="s">
        <v>2004</v>
      </c>
      <c r="B36" s="291" t="s">
        <v>31</v>
      </c>
      <c r="C36" s="293">
        <v>987</v>
      </c>
      <c r="D36" s="1">
        <v>19</v>
      </c>
      <c r="E36" s="1">
        <v>1</v>
      </c>
      <c r="F36" s="1">
        <v>4</v>
      </c>
      <c r="G36" s="1">
        <v>5</v>
      </c>
      <c r="H36" s="1">
        <v>13</v>
      </c>
      <c r="I36" s="1">
        <v>2</v>
      </c>
      <c r="J36" s="1">
        <v>17</v>
      </c>
      <c r="K36" s="1">
        <v>1</v>
      </c>
      <c r="L36" s="1">
        <v>6</v>
      </c>
      <c r="M36" s="1">
        <v>2</v>
      </c>
      <c r="N36" s="1">
        <v>6</v>
      </c>
      <c r="O36" s="1">
        <v>1</v>
      </c>
      <c r="P36" s="1">
        <v>151</v>
      </c>
      <c r="Q36" s="1">
        <v>268</v>
      </c>
      <c r="X36" t="str">
        <f t="shared" ref="X36" si="46">LEFT(MID(A36,FIND("(",A36)+1,LEN(A36)),FIND(")",MID(A36,FIND("(",A36)+1,LEN(A36)))-1)</f>
        <v>FG</v>
      </c>
      <c r="Z36" t="str">
        <f t="shared" ref="Z36" si="47">Y37</f>
        <v>Elected</v>
      </c>
    </row>
    <row r="37" spans="1:52" x14ac:dyDescent="0.35">
      <c r="A37" s="291" t="s">
        <v>0</v>
      </c>
      <c r="B37" s="291" t="s">
        <v>0</v>
      </c>
      <c r="C37" s="293">
        <v>987</v>
      </c>
      <c r="D37" s="2">
        <v>1006</v>
      </c>
      <c r="E37" s="2">
        <v>1007</v>
      </c>
      <c r="F37" s="2">
        <v>1011</v>
      </c>
      <c r="G37" s="2">
        <v>1016</v>
      </c>
      <c r="H37" s="2">
        <v>1029</v>
      </c>
      <c r="I37" s="2">
        <v>1031</v>
      </c>
      <c r="J37" s="2">
        <v>1048</v>
      </c>
      <c r="K37" s="2">
        <v>1049</v>
      </c>
      <c r="L37" s="2">
        <v>1055</v>
      </c>
      <c r="M37" s="2">
        <v>1057</v>
      </c>
      <c r="N37" s="2">
        <v>1063</v>
      </c>
      <c r="O37" s="2">
        <v>1064</v>
      </c>
      <c r="P37" s="2">
        <v>1215</v>
      </c>
      <c r="Q37" s="2">
        <v>1483</v>
      </c>
      <c r="Y37" t="str">
        <f t="shared" ref="Y37" si="48">IF(EXACT(A36,UPPER(A36)),"Elected","Excluded")</f>
        <v>Elected</v>
      </c>
      <c r="AO37" s="246" t="s">
        <v>2673</v>
      </c>
      <c r="AP37" s="247"/>
      <c r="AQ37" s="248">
        <f>AQ35+AU35</f>
        <v>111</v>
      </c>
      <c r="AR37" s="247" t="s">
        <v>2674</v>
      </c>
      <c r="AS37" s="249"/>
      <c r="AT37" s="249"/>
      <c r="AU37" s="246" t="s">
        <v>2675</v>
      </c>
      <c r="AV37" s="247" t="s">
        <v>2676</v>
      </c>
      <c r="AW37" s="250">
        <f>AW35</f>
        <v>21</v>
      </c>
    </row>
    <row r="38" spans="1:52" ht="15" thickBot="1" x14ac:dyDescent="0.4">
      <c r="A38" s="291" t="s">
        <v>2005</v>
      </c>
      <c r="B38" s="291" t="s">
        <v>33</v>
      </c>
      <c r="C38" s="293">
        <v>931</v>
      </c>
      <c r="D38" s="1">
        <v>18</v>
      </c>
      <c r="E38" s="1">
        <v>0</v>
      </c>
      <c r="F38" s="1">
        <v>2</v>
      </c>
      <c r="G38" s="1">
        <v>5</v>
      </c>
      <c r="H38" s="1">
        <v>6</v>
      </c>
      <c r="I38" s="1">
        <v>1</v>
      </c>
      <c r="J38" s="1">
        <v>10</v>
      </c>
      <c r="K38" s="1">
        <v>4</v>
      </c>
      <c r="L38" s="1">
        <v>4</v>
      </c>
      <c r="M38" s="1">
        <v>7</v>
      </c>
      <c r="N38" s="1">
        <v>8</v>
      </c>
      <c r="O38" s="1">
        <v>3</v>
      </c>
      <c r="P38" s="1">
        <v>116</v>
      </c>
      <c r="Q38" s="1">
        <v>18</v>
      </c>
      <c r="X38" t="str">
        <f t="shared" ref="X38" si="49">LEFT(MID(A38,FIND("(",A38)+1,LEN(A38)),FIND(")",MID(A38,FIND("(",A38)+1,LEN(A38)))-1)</f>
        <v>FF</v>
      </c>
      <c r="Z38" t="str">
        <f t="shared" ref="Z38" si="50">Y39</f>
        <v>Excluded</v>
      </c>
      <c r="AO38" s="251" t="s">
        <v>2677</v>
      </c>
      <c r="AP38" s="252" t="e">
        <f>LEFT(MID(#REF!,FIND("(",#REF!)+1,LEN(#REF!)),FIND(")",MID(#REF!,FIND("(",#REF!)+1,LEN(#REF!)))-1)</f>
        <v>#REF!</v>
      </c>
      <c r="AQ38" s="252">
        <f>BW8</f>
        <v>0</v>
      </c>
      <c r="AR38" s="252" t="s">
        <v>2678</v>
      </c>
      <c r="AS38" s="253"/>
      <c r="AT38" s="253"/>
      <c r="AU38" s="254"/>
      <c r="AV38" s="241" t="s">
        <v>2679</v>
      </c>
      <c r="AW38" s="255">
        <f>AS35</f>
        <v>19</v>
      </c>
    </row>
    <row r="39" spans="1:52" ht="15" thickBot="1" x14ac:dyDescent="0.4">
      <c r="A39" s="291" t="s">
        <v>0</v>
      </c>
      <c r="B39" s="291" t="s">
        <v>0</v>
      </c>
      <c r="C39" s="293">
        <v>931</v>
      </c>
      <c r="D39" s="2">
        <v>949</v>
      </c>
      <c r="E39" s="2">
        <v>949</v>
      </c>
      <c r="F39" s="2">
        <v>951</v>
      </c>
      <c r="G39" s="2">
        <v>956</v>
      </c>
      <c r="H39" s="2">
        <v>962</v>
      </c>
      <c r="I39" s="2">
        <v>963</v>
      </c>
      <c r="J39" s="2">
        <v>973</v>
      </c>
      <c r="K39" s="2">
        <v>977</v>
      </c>
      <c r="L39" s="2">
        <v>981</v>
      </c>
      <c r="M39" s="2">
        <v>988</v>
      </c>
      <c r="N39" s="2">
        <v>996</v>
      </c>
      <c r="O39" s="2">
        <v>999</v>
      </c>
      <c r="P39" s="2">
        <v>1115</v>
      </c>
      <c r="Q39" s="2">
        <v>1133</v>
      </c>
      <c r="Y39" t="str">
        <f t="shared" ref="Y39" si="51">IF(EXACT(A38,UPPER(A38)),"Elected","Excluded")</f>
        <v>Excluded</v>
      </c>
      <c r="AU39" s="251"/>
      <c r="AV39" s="252" t="s">
        <v>2680</v>
      </c>
      <c r="AW39" s="256">
        <f>SUM(AW37:AW38)</f>
        <v>40</v>
      </c>
    </row>
    <row r="40" spans="1:52" x14ac:dyDescent="0.35">
      <c r="A40" s="291" t="s">
        <v>3429</v>
      </c>
      <c r="B40" s="291" t="s">
        <v>33</v>
      </c>
      <c r="C40" s="293">
        <v>30</v>
      </c>
      <c r="D40" s="1">
        <v>3</v>
      </c>
      <c r="E40" s="1">
        <v>-33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X40" t="str">
        <f t="shared" ref="X40" si="52">LEFT(MID(A40,FIND("(",A40)+1,LEN(A40)),FIND(")",MID(A40,FIND("(",A40)+1,LEN(A40)))-1)</f>
        <v>NON-P</v>
      </c>
      <c r="Z40" t="str">
        <f t="shared" ref="Z40" si="53">Y41</f>
        <v>Excluded</v>
      </c>
    </row>
    <row r="41" spans="1:52" x14ac:dyDescent="0.35">
      <c r="A41" s="291" t="s">
        <v>0</v>
      </c>
      <c r="B41" s="291" t="s">
        <v>0</v>
      </c>
      <c r="C41" s="293">
        <v>30</v>
      </c>
      <c r="D41" s="2">
        <v>33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Y41" t="str">
        <f t="shared" ref="Y41" si="54">IF(EXACT(A40,UPPER(A40)),"Elected","Excluded")</f>
        <v>Excluded</v>
      </c>
    </row>
    <row r="42" spans="1:52" x14ac:dyDescent="0.35">
      <c r="A42" s="291" t="s">
        <v>2006</v>
      </c>
      <c r="B42" s="291" t="s">
        <v>31</v>
      </c>
      <c r="C42" s="293">
        <v>362</v>
      </c>
      <c r="D42" s="1">
        <v>19</v>
      </c>
      <c r="E42" s="1">
        <v>0</v>
      </c>
      <c r="F42" s="1">
        <v>1</v>
      </c>
      <c r="G42" s="1">
        <v>5</v>
      </c>
      <c r="H42" s="1">
        <v>1</v>
      </c>
      <c r="I42" s="1">
        <v>2</v>
      </c>
      <c r="J42" s="1">
        <v>2</v>
      </c>
      <c r="K42" s="1">
        <v>-392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X42" t="str">
        <f t="shared" ref="X42" si="55">LEFT(MID(A42,FIND("(",A42)+1,LEN(A42)),FIND(")",MID(A42,FIND("(",A42)+1,LEN(A42)))-1)</f>
        <v>TIP</v>
      </c>
      <c r="Z42" t="str">
        <f t="shared" ref="Z42" si="56">Y43</f>
        <v>Excluded</v>
      </c>
    </row>
    <row r="43" spans="1:52" x14ac:dyDescent="0.35">
      <c r="A43" s="291" t="s">
        <v>0</v>
      </c>
      <c r="B43" s="291" t="s">
        <v>0</v>
      </c>
      <c r="C43" s="293">
        <v>362</v>
      </c>
      <c r="D43" s="2">
        <v>381</v>
      </c>
      <c r="E43" s="2">
        <v>381</v>
      </c>
      <c r="F43" s="2">
        <v>382</v>
      </c>
      <c r="G43" s="2">
        <v>387</v>
      </c>
      <c r="H43" s="2">
        <v>388</v>
      </c>
      <c r="I43" s="2">
        <v>390</v>
      </c>
      <c r="J43" s="2">
        <v>392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Y43" t="str">
        <f t="shared" ref="Y43" si="57">IF(EXACT(A42,UPPER(A42)),"Elected","Excluded")</f>
        <v>Excluded</v>
      </c>
    </row>
    <row r="44" spans="1:52" x14ac:dyDescent="0.35">
      <c r="A44" s="291" t="s">
        <v>2007</v>
      </c>
      <c r="B44" s="291" t="s">
        <v>31</v>
      </c>
      <c r="C44" s="293">
        <v>664</v>
      </c>
      <c r="D44" s="1">
        <v>21</v>
      </c>
      <c r="E44" s="1">
        <v>2</v>
      </c>
      <c r="F44" s="1">
        <v>9</v>
      </c>
      <c r="G44" s="1">
        <v>9</v>
      </c>
      <c r="H44" s="1">
        <v>20</v>
      </c>
      <c r="I44" s="1">
        <v>2</v>
      </c>
      <c r="J44" s="1">
        <v>17</v>
      </c>
      <c r="K44" s="1">
        <v>12</v>
      </c>
      <c r="L44" s="1">
        <v>9</v>
      </c>
      <c r="M44" s="1">
        <v>16</v>
      </c>
      <c r="N44" s="1">
        <v>20</v>
      </c>
      <c r="O44" s="1">
        <v>25</v>
      </c>
      <c r="P44" s="1">
        <v>-826</v>
      </c>
      <c r="Q44" s="1">
        <v>0</v>
      </c>
      <c r="X44" t="str">
        <f t="shared" ref="X44" si="58">LEFT(MID(A44,FIND("(",A44)+1,LEN(A44)),FIND(")",MID(A44,FIND("(",A44)+1,LEN(A44)))-1)</f>
        <v>SD</v>
      </c>
      <c r="Z44" t="str">
        <f t="shared" ref="Z44" si="59">Y45</f>
        <v>Excluded</v>
      </c>
    </row>
    <row r="45" spans="1:52" x14ac:dyDescent="0.35">
      <c r="A45" s="291" t="s">
        <v>0</v>
      </c>
      <c r="B45" s="291" t="s">
        <v>0</v>
      </c>
      <c r="C45" s="293">
        <v>664</v>
      </c>
      <c r="D45" s="2">
        <v>685</v>
      </c>
      <c r="E45" s="2">
        <v>687</v>
      </c>
      <c r="F45" s="2">
        <v>696</v>
      </c>
      <c r="G45" s="2">
        <v>705</v>
      </c>
      <c r="H45" s="2">
        <v>725</v>
      </c>
      <c r="I45" s="2">
        <v>727</v>
      </c>
      <c r="J45" s="2">
        <v>744</v>
      </c>
      <c r="K45" s="2">
        <v>756</v>
      </c>
      <c r="L45" s="2">
        <v>765</v>
      </c>
      <c r="M45" s="2">
        <v>781</v>
      </c>
      <c r="N45" s="2">
        <v>801</v>
      </c>
      <c r="O45" s="2">
        <v>826</v>
      </c>
      <c r="P45" s="2">
        <v>0</v>
      </c>
      <c r="Q45" s="2">
        <v>0</v>
      </c>
      <c r="Y45" t="str">
        <f t="shared" ref="Y45" si="60">IF(EXACT(A44,UPPER(A44)),"Elected","Excluded")</f>
        <v>Excluded</v>
      </c>
    </row>
    <row r="46" spans="1:52" x14ac:dyDescent="0.35">
      <c r="A46" s="291" t="s">
        <v>3430</v>
      </c>
      <c r="B46" s="291" t="s">
        <v>33</v>
      </c>
      <c r="C46" s="293">
        <v>1988</v>
      </c>
      <c r="D46" s="1">
        <v>-387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X46" t="str">
        <f t="shared" ref="X46" si="61">LEFT(MID(A46,FIND("(",A46)+1,LEN(A46)),FIND(")",MID(A46,FIND("(",A46)+1,LEN(A46)))-1)</f>
        <v>NON-P</v>
      </c>
      <c r="Z46" t="str">
        <f t="shared" ref="Z46" si="62">Y47</f>
        <v>Elected</v>
      </c>
    </row>
    <row r="47" spans="1:52" x14ac:dyDescent="0.35">
      <c r="A47" s="291" t="s">
        <v>0</v>
      </c>
      <c r="B47" s="291" t="s">
        <v>0</v>
      </c>
      <c r="C47" s="293">
        <v>1988</v>
      </c>
      <c r="D47" s="2">
        <v>1601</v>
      </c>
      <c r="E47" s="2">
        <v>1601</v>
      </c>
      <c r="F47" s="2">
        <v>1601</v>
      </c>
      <c r="G47" s="2">
        <v>1601</v>
      </c>
      <c r="H47" s="2">
        <v>1601</v>
      </c>
      <c r="I47" s="2">
        <v>1601</v>
      </c>
      <c r="J47" s="2">
        <v>1601</v>
      </c>
      <c r="K47" s="2">
        <v>1601</v>
      </c>
      <c r="L47" s="2">
        <v>1601</v>
      </c>
      <c r="M47" s="2">
        <v>1601</v>
      </c>
      <c r="N47" s="2">
        <v>1601</v>
      </c>
      <c r="O47" s="2">
        <v>1601</v>
      </c>
      <c r="P47" s="2">
        <v>1601</v>
      </c>
      <c r="Q47" s="2">
        <v>1601</v>
      </c>
      <c r="Y47" t="str">
        <f t="shared" ref="Y47" si="63">IF(EXACT(A46,UPPER(A46)),"Elected","Excluded")</f>
        <v>Elected</v>
      </c>
    </row>
    <row r="48" spans="1:52" x14ac:dyDescent="0.35">
      <c r="A48" s="291" t="s">
        <v>3431</v>
      </c>
      <c r="B48" s="291" t="s">
        <v>33</v>
      </c>
      <c r="C48" s="293">
        <v>144</v>
      </c>
      <c r="D48" s="1">
        <v>7</v>
      </c>
      <c r="E48" s="1">
        <v>7</v>
      </c>
      <c r="F48" s="1">
        <v>2</v>
      </c>
      <c r="G48" s="1">
        <v>-160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X48" t="str">
        <f t="shared" ref="X48" si="64">LEFT(MID(A48,FIND("(",A48)+1,LEN(A48)),FIND(")",MID(A48,FIND("(",A48)+1,LEN(A48)))-1)</f>
        <v>NON-P</v>
      </c>
      <c r="Z48" t="str">
        <f t="shared" ref="Z48" si="65">Y49</f>
        <v>Excluded</v>
      </c>
    </row>
    <row r="49" spans="1:37" x14ac:dyDescent="0.35">
      <c r="A49" s="291" t="s">
        <v>0</v>
      </c>
      <c r="B49" s="291" t="s">
        <v>0</v>
      </c>
      <c r="C49" s="293">
        <v>144</v>
      </c>
      <c r="D49" s="2">
        <v>151</v>
      </c>
      <c r="E49" s="2">
        <v>158</v>
      </c>
      <c r="F49" s="2">
        <v>160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Y49" t="str">
        <f t="shared" ref="Y49" si="66">IF(EXACT(A48,UPPER(A48)),"Elected","Excluded")</f>
        <v>Excluded</v>
      </c>
    </row>
    <row r="50" spans="1:37" x14ac:dyDescent="0.35">
      <c r="A50" s="291" t="s">
        <v>47</v>
      </c>
      <c r="B50" s="291" t="s">
        <v>0</v>
      </c>
      <c r="C50" s="292">
        <v>0</v>
      </c>
      <c r="D50" s="1">
        <f>(D10+D12+D14+D16+D18+D20+D22+D24+D26+D28+D30+D32+D34+D36+D38+D40+D42+D44+D46+D48)*(-1)</f>
        <v>0</v>
      </c>
      <c r="E50" s="1">
        <f t="shared" ref="E50:Q50" si="67">(E10+E12+E14+E16+E18+E20+E22+E24+E26+E28+E30+E32+E34+E36+E38+E40+E42+E44+E46+E48)*(-1)</f>
        <v>11</v>
      </c>
      <c r="F50" s="1">
        <f t="shared" si="67"/>
        <v>50</v>
      </c>
      <c r="G50" s="1">
        <f t="shared" si="67"/>
        <v>64</v>
      </c>
      <c r="H50" s="1">
        <f t="shared" si="67"/>
        <v>12</v>
      </c>
      <c r="I50" s="1">
        <f t="shared" si="67"/>
        <v>12</v>
      </c>
      <c r="J50" s="1">
        <f t="shared" si="67"/>
        <v>70</v>
      </c>
      <c r="K50" s="1">
        <f t="shared" si="67"/>
        <v>97</v>
      </c>
      <c r="L50" s="1">
        <f t="shared" si="67"/>
        <v>30</v>
      </c>
      <c r="M50" s="1">
        <f t="shared" si="67"/>
        <v>157</v>
      </c>
      <c r="N50" s="1">
        <f t="shared" si="67"/>
        <v>94</v>
      </c>
      <c r="O50" s="1">
        <f t="shared" si="67"/>
        <v>0</v>
      </c>
      <c r="P50" s="1">
        <f t="shared" si="67"/>
        <v>123</v>
      </c>
      <c r="Q50" s="1">
        <f t="shared" si="67"/>
        <v>125</v>
      </c>
    </row>
    <row r="51" spans="1:37" x14ac:dyDescent="0.35">
      <c r="A51" s="291" t="s">
        <v>0</v>
      </c>
      <c r="B51" s="291" t="s">
        <v>0</v>
      </c>
      <c r="C51" s="293">
        <v>0</v>
      </c>
      <c r="D51" s="2">
        <v>0</v>
      </c>
      <c r="E51" s="2">
        <v>11</v>
      </c>
      <c r="F51" s="2">
        <v>61</v>
      </c>
      <c r="G51" s="2">
        <v>125</v>
      </c>
      <c r="H51" s="2">
        <v>137</v>
      </c>
      <c r="I51" s="2">
        <v>149</v>
      </c>
      <c r="J51" s="2">
        <v>219</v>
      </c>
      <c r="K51" s="2">
        <v>316</v>
      </c>
      <c r="L51" s="2">
        <v>346</v>
      </c>
      <c r="M51" s="2">
        <v>503</v>
      </c>
      <c r="N51" s="2">
        <v>597</v>
      </c>
      <c r="O51" s="2">
        <v>597</v>
      </c>
      <c r="P51" s="2">
        <v>720</v>
      </c>
      <c r="Q51" s="2">
        <v>845</v>
      </c>
    </row>
    <row r="52" spans="1:37" x14ac:dyDescent="0.35">
      <c r="A52" t="s">
        <v>48</v>
      </c>
      <c r="B52" t="s">
        <v>0</v>
      </c>
      <c r="C52" s="2">
        <v>12801</v>
      </c>
      <c r="D52" s="2">
        <v>12801</v>
      </c>
      <c r="E52" s="2">
        <v>12801</v>
      </c>
      <c r="F52" s="2">
        <v>12801</v>
      </c>
      <c r="G52" s="2">
        <v>12801</v>
      </c>
      <c r="H52" s="2">
        <v>12801</v>
      </c>
      <c r="I52" s="2">
        <v>12801</v>
      </c>
      <c r="J52" s="2">
        <v>12801</v>
      </c>
      <c r="K52" s="2">
        <v>12801</v>
      </c>
      <c r="L52" s="2">
        <v>12801</v>
      </c>
      <c r="M52" s="2">
        <v>12801</v>
      </c>
      <c r="N52" s="2">
        <v>12801</v>
      </c>
      <c r="O52" s="2">
        <v>12801</v>
      </c>
      <c r="P52" s="2">
        <v>12801</v>
      </c>
      <c r="Q52" s="2">
        <v>12801</v>
      </c>
    </row>
    <row r="56" spans="1:37" x14ac:dyDescent="0.35"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</row>
    <row r="57" spans="1:37" x14ac:dyDescent="0.35">
      <c r="A57" t="s">
        <v>0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</row>
    <row r="58" spans="1:37" x14ac:dyDescent="0.35">
      <c r="A58" t="s">
        <v>0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</row>
    <row r="59" spans="1:37" x14ac:dyDescent="0.3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</row>
    <row r="60" spans="1:37" x14ac:dyDescent="0.3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</row>
    <row r="61" spans="1:37" x14ac:dyDescent="0.3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</row>
    <row r="62" spans="1:37" x14ac:dyDescent="0.3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</row>
    <row r="63" spans="1:37" x14ac:dyDescent="0.35">
      <c r="A63" s="291" t="s">
        <v>95</v>
      </c>
      <c r="B63" s="291" t="s">
        <v>2</v>
      </c>
      <c r="C63" s="291" t="s">
        <v>3</v>
      </c>
      <c r="D63" t="s">
        <v>4</v>
      </c>
      <c r="E63" t="s">
        <v>5</v>
      </c>
      <c r="F63" t="s">
        <v>6</v>
      </c>
      <c r="G63" t="s">
        <v>7</v>
      </c>
      <c r="H63" t="s">
        <v>8</v>
      </c>
      <c r="I63" t="s">
        <v>9</v>
      </c>
      <c r="J63" t="s">
        <v>10</v>
      </c>
    </row>
    <row r="64" spans="1:37" x14ac:dyDescent="0.35">
      <c r="A64" s="291" t="s">
        <v>0</v>
      </c>
      <c r="B64" s="291" t="s">
        <v>0</v>
      </c>
      <c r="C64" s="291" t="s">
        <v>17</v>
      </c>
      <c r="D64" t="s">
        <v>2008</v>
      </c>
      <c r="E64" t="s">
        <v>2009</v>
      </c>
      <c r="F64" t="s">
        <v>2010</v>
      </c>
      <c r="G64" t="s">
        <v>2011</v>
      </c>
      <c r="H64" t="s">
        <v>2012</v>
      </c>
      <c r="I64" t="s">
        <v>2013</v>
      </c>
      <c r="J64" t="s">
        <v>2014</v>
      </c>
      <c r="AB64" t="s">
        <v>2526</v>
      </c>
      <c r="AC64" t="s">
        <v>2525</v>
      </c>
      <c r="AD64" t="s">
        <v>2524</v>
      </c>
      <c r="AE64" t="s">
        <v>2523</v>
      </c>
      <c r="AF64" t="s">
        <v>759</v>
      </c>
      <c r="AG64" t="s">
        <v>2522</v>
      </c>
      <c r="AH64" t="s">
        <v>2521</v>
      </c>
      <c r="AI64" t="s">
        <v>2520</v>
      </c>
      <c r="AJ64" t="s">
        <v>2519</v>
      </c>
      <c r="AK64" t="s">
        <v>2518</v>
      </c>
    </row>
    <row r="65" spans="1:37" x14ac:dyDescent="0.35">
      <c r="A65" s="291" t="s">
        <v>2015</v>
      </c>
      <c r="B65" s="291" t="s">
        <v>33</v>
      </c>
      <c r="C65" s="293">
        <v>2293</v>
      </c>
      <c r="D65" s="1">
        <v>0</v>
      </c>
      <c r="E65" s="1">
        <v>-459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X65" t="str">
        <f>LEFT(MID(A65,FIND("(",A65)+1,LEN(A65)),FIND(")",MID(A65,FIND("(",A65)+1,LEN(A65)))-1)</f>
        <v>FG</v>
      </c>
      <c r="Z65" t="str">
        <f>Y66</f>
        <v>Elected</v>
      </c>
      <c r="AB65">
        <v>5</v>
      </c>
      <c r="AC65" s="238">
        <v>27225</v>
      </c>
      <c r="AD65" s="238">
        <f>AH65+AF65</f>
        <v>11114</v>
      </c>
      <c r="AE65" s="227">
        <f>SUM(AD65/AC65*100)</f>
        <v>40.822773186409549</v>
      </c>
      <c r="AF65">
        <v>111</v>
      </c>
      <c r="AG65" s="227">
        <f>SUM(AF65/AC65*100)</f>
        <v>0.40771349862258954</v>
      </c>
      <c r="AH65" s="238">
        <v>11003</v>
      </c>
      <c r="AI65">
        <v>11</v>
      </c>
      <c r="AJ65">
        <v>7</v>
      </c>
      <c r="AK65" s="227">
        <f>SUM(AJ65/AI65*100)</f>
        <v>63.636363636363633</v>
      </c>
    </row>
    <row r="66" spans="1:37" x14ac:dyDescent="0.35">
      <c r="A66" s="291" t="s">
        <v>0</v>
      </c>
      <c r="B66" s="291" t="s">
        <v>0</v>
      </c>
      <c r="C66" s="293">
        <v>2293</v>
      </c>
      <c r="D66" s="2">
        <v>2293</v>
      </c>
      <c r="E66" s="2">
        <v>1834</v>
      </c>
      <c r="F66" s="2">
        <v>1834</v>
      </c>
      <c r="G66" s="2">
        <v>1834</v>
      </c>
      <c r="H66" s="2">
        <v>1834</v>
      </c>
      <c r="I66" s="2">
        <v>1834</v>
      </c>
      <c r="J66" s="2">
        <v>1834</v>
      </c>
      <c r="Y66" t="str">
        <f>IF(EXACT(A65,UPPER(A65)),"Elected","Excluded")</f>
        <v>Elected</v>
      </c>
    </row>
    <row r="67" spans="1:37" x14ac:dyDescent="0.35">
      <c r="A67" s="291" t="s">
        <v>2016</v>
      </c>
      <c r="B67" s="291" t="s">
        <v>31</v>
      </c>
      <c r="C67" s="293">
        <v>1000</v>
      </c>
      <c r="D67" s="1">
        <v>186</v>
      </c>
      <c r="E67" s="1">
        <v>323</v>
      </c>
      <c r="F67" s="1">
        <v>14</v>
      </c>
      <c r="G67" s="1">
        <v>8</v>
      </c>
      <c r="H67" s="1">
        <v>10</v>
      </c>
      <c r="I67" s="1">
        <v>48</v>
      </c>
      <c r="J67" s="1">
        <v>281</v>
      </c>
      <c r="X67" t="str">
        <f t="shared" ref="X67" si="68">LEFT(MID(A67,FIND("(",A67)+1,LEN(A67)),FIND(")",MID(A67,FIND("(",A67)+1,LEN(A67)))-1)</f>
        <v>FG</v>
      </c>
      <c r="Z67" t="str">
        <f>Y68</f>
        <v>Elected</v>
      </c>
      <c r="AC67" t="s">
        <v>3692</v>
      </c>
      <c r="AD67" t="s">
        <v>3693</v>
      </c>
    </row>
    <row r="68" spans="1:37" x14ac:dyDescent="0.35">
      <c r="A68" s="291" t="s">
        <v>0</v>
      </c>
      <c r="B68" s="291" t="s">
        <v>0</v>
      </c>
      <c r="C68" s="293">
        <v>1000</v>
      </c>
      <c r="D68" s="2">
        <v>1186</v>
      </c>
      <c r="E68" s="2">
        <v>1509</v>
      </c>
      <c r="F68" s="2">
        <v>1523</v>
      </c>
      <c r="G68" s="2">
        <v>1531</v>
      </c>
      <c r="H68" s="2">
        <v>1541</v>
      </c>
      <c r="I68" s="2">
        <v>1589</v>
      </c>
      <c r="J68" s="2">
        <v>1870</v>
      </c>
      <c r="Y68" t="str">
        <f t="shared" ref="Y68" si="69">IF(EXACT(A67,UPPER(A67)),"Elected","Excluded")</f>
        <v>Elected</v>
      </c>
      <c r="AC68">
        <v>4</v>
      </c>
      <c r="AD68">
        <v>3</v>
      </c>
    </row>
    <row r="69" spans="1:37" x14ac:dyDescent="0.35">
      <c r="A69" s="291" t="s">
        <v>2017</v>
      </c>
      <c r="B69" s="291" t="s">
        <v>31</v>
      </c>
      <c r="C69" s="293">
        <v>477</v>
      </c>
      <c r="D69" s="1">
        <v>49</v>
      </c>
      <c r="E69" s="1">
        <v>9</v>
      </c>
      <c r="F69" s="1">
        <v>16</v>
      </c>
      <c r="G69" s="1">
        <v>80</v>
      </c>
      <c r="H69" s="1">
        <v>-631</v>
      </c>
      <c r="I69" s="1">
        <v>0</v>
      </c>
      <c r="J69" s="1">
        <v>0</v>
      </c>
      <c r="X69" t="str">
        <f t="shared" ref="X69" si="70">LEFT(MID(A69,FIND("(",A69)+1,LEN(A69)),FIND(")",MID(A69,FIND("(",A69)+1,LEN(A69)))-1)</f>
        <v>SF</v>
      </c>
      <c r="Z69" t="str">
        <f t="shared" ref="Z69" si="71">Y70</f>
        <v>Excluded</v>
      </c>
    </row>
    <row r="70" spans="1:37" x14ac:dyDescent="0.35">
      <c r="A70" s="291" t="s">
        <v>0</v>
      </c>
      <c r="B70" s="291" t="s">
        <v>0</v>
      </c>
      <c r="C70" s="293">
        <v>477</v>
      </c>
      <c r="D70" s="2">
        <v>526</v>
      </c>
      <c r="E70" s="2">
        <v>535</v>
      </c>
      <c r="F70" s="2">
        <v>551</v>
      </c>
      <c r="G70" s="2">
        <v>631</v>
      </c>
      <c r="H70" s="2">
        <v>0</v>
      </c>
      <c r="I70" s="2">
        <v>0</v>
      </c>
      <c r="J70" s="2">
        <v>0</v>
      </c>
      <c r="Y70" t="str">
        <f t="shared" ref="Y70" si="72">IF(EXACT(A69,UPPER(A69)),"Elected","Excluded")</f>
        <v>Excluded</v>
      </c>
    </row>
    <row r="71" spans="1:37" x14ac:dyDescent="0.35">
      <c r="A71" s="291" t="s">
        <v>2018</v>
      </c>
      <c r="B71" s="291" t="s">
        <v>31</v>
      </c>
      <c r="C71" s="293">
        <v>590</v>
      </c>
      <c r="D71" s="1">
        <v>59</v>
      </c>
      <c r="E71" s="1">
        <v>20</v>
      </c>
      <c r="F71" s="1">
        <v>25</v>
      </c>
      <c r="G71" s="1">
        <v>50</v>
      </c>
      <c r="H71" s="1">
        <v>495</v>
      </c>
      <c r="I71" s="1">
        <v>71</v>
      </c>
      <c r="J71" s="1">
        <v>81</v>
      </c>
      <c r="X71" t="str">
        <f t="shared" ref="X71" si="73">LEFT(MID(A71,FIND("(",A71)+1,LEN(A71)),FIND(")",MID(A71,FIND("(",A71)+1,LEN(A71)))-1)</f>
        <v>SF</v>
      </c>
      <c r="Z71" t="str">
        <f t="shared" ref="Z71" si="74">Y72</f>
        <v>Elected</v>
      </c>
    </row>
    <row r="72" spans="1:37" x14ac:dyDescent="0.35">
      <c r="A72" s="291" t="s">
        <v>0</v>
      </c>
      <c r="B72" s="291" t="s">
        <v>0</v>
      </c>
      <c r="C72" s="293">
        <v>590</v>
      </c>
      <c r="D72" s="2">
        <v>649</v>
      </c>
      <c r="E72" s="2">
        <v>669</v>
      </c>
      <c r="F72" s="2">
        <v>694</v>
      </c>
      <c r="G72" s="2">
        <v>744</v>
      </c>
      <c r="H72" s="2">
        <v>1239</v>
      </c>
      <c r="I72" s="2">
        <v>1310</v>
      </c>
      <c r="J72" s="2">
        <v>1391</v>
      </c>
      <c r="Y72" t="str">
        <f t="shared" ref="Y72" si="75">IF(EXACT(A71,UPPER(A71)),"Elected","Excluded")</f>
        <v>Elected</v>
      </c>
    </row>
    <row r="73" spans="1:37" x14ac:dyDescent="0.35">
      <c r="A73" s="291" t="s">
        <v>2019</v>
      </c>
      <c r="B73" s="291" t="s">
        <v>31</v>
      </c>
      <c r="C73" s="293">
        <v>353</v>
      </c>
      <c r="D73" s="1">
        <v>70</v>
      </c>
      <c r="E73" s="1">
        <v>9</v>
      </c>
      <c r="F73" s="1">
        <v>20</v>
      </c>
      <c r="G73" s="1">
        <v>-452</v>
      </c>
      <c r="H73" s="1">
        <v>0</v>
      </c>
      <c r="I73" s="1">
        <v>0</v>
      </c>
      <c r="J73" s="1">
        <v>0</v>
      </c>
      <c r="X73" t="str">
        <f t="shared" ref="X73" si="76">LEFT(MID(A73,FIND("(",A73)+1,LEN(A73)),FIND(")",MID(A73,FIND("(",A73)+1,LEN(A73)))-1)</f>
        <v>PBP</v>
      </c>
      <c r="Z73" t="str">
        <f>Y74</f>
        <v>Excluded</v>
      </c>
    </row>
    <row r="74" spans="1:37" x14ac:dyDescent="0.35">
      <c r="A74" s="291" t="s">
        <v>0</v>
      </c>
      <c r="B74" s="291" t="s">
        <v>0</v>
      </c>
      <c r="C74" s="293">
        <v>353</v>
      </c>
      <c r="D74" s="2">
        <v>423</v>
      </c>
      <c r="E74" s="2">
        <v>432</v>
      </c>
      <c r="F74" s="2">
        <v>452</v>
      </c>
      <c r="G74" s="2">
        <v>0</v>
      </c>
      <c r="H74" s="2">
        <v>0</v>
      </c>
      <c r="I74" s="2">
        <v>0</v>
      </c>
      <c r="J74" s="2">
        <v>0</v>
      </c>
      <c r="Y74" t="str">
        <f t="shared" ref="Y74" si="77">IF(EXACT(A73,UPPER(A73)),"Elected","Excluded")</f>
        <v>Excluded</v>
      </c>
    </row>
    <row r="75" spans="1:37" x14ac:dyDescent="0.35">
      <c r="A75" s="291" t="s">
        <v>3432</v>
      </c>
      <c r="B75" s="291" t="s">
        <v>33</v>
      </c>
      <c r="C75" s="293">
        <v>180</v>
      </c>
      <c r="D75" s="1">
        <v>90</v>
      </c>
      <c r="E75" s="1">
        <v>8</v>
      </c>
      <c r="F75" s="1">
        <v>-278</v>
      </c>
      <c r="G75" s="1">
        <v>0</v>
      </c>
      <c r="H75" s="1">
        <v>0</v>
      </c>
      <c r="I75" s="1">
        <v>0</v>
      </c>
      <c r="J75" s="1">
        <v>0</v>
      </c>
      <c r="X75" t="str">
        <f t="shared" ref="X75" si="78">LEFT(MID(A75,FIND("(",A75)+1,LEN(A75)),FIND(")",MID(A75,FIND("(",A75)+1,LEN(A75)))-1)</f>
        <v>NON-P</v>
      </c>
      <c r="Z75" t="str">
        <f t="shared" ref="Z75" si="79">Y76</f>
        <v>Excluded</v>
      </c>
    </row>
    <row r="76" spans="1:37" x14ac:dyDescent="0.35">
      <c r="A76" s="291" t="s">
        <v>0</v>
      </c>
      <c r="B76" s="291" t="s">
        <v>0</v>
      </c>
      <c r="C76" s="293">
        <v>180</v>
      </c>
      <c r="D76" s="2">
        <v>270</v>
      </c>
      <c r="E76" s="2">
        <v>278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Y76" t="str">
        <f t="shared" ref="Y76" si="80">IF(EXACT(A75,UPPER(A75)),"Elected","Excluded")</f>
        <v>Excluded</v>
      </c>
    </row>
    <row r="77" spans="1:37" x14ac:dyDescent="0.35">
      <c r="A77" s="291" t="s">
        <v>2020</v>
      </c>
      <c r="B77" s="291" t="s">
        <v>31</v>
      </c>
      <c r="C77" s="293">
        <v>583</v>
      </c>
      <c r="D77" s="1">
        <v>118</v>
      </c>
      <c r="E77" s="1">
        <v>29</v>
      </c>
      <c r="F77" s="1">
        <v>20</v>
      </c>
      <c r="G77" s="1">
        <v>161</v>
      </c>
      <c r="H77" s="1">
        <v>24</v>
      </c>
      <c r="I77" s="1">
        <v>62</v>
      </c>
      <c r="J77" s="1">
        <v>317</v>
      </c>
      <c r="X77" t="str">
        <f t="shared" ref="X77" si="81">LEFT(MID(A77,FIND("(",A77)+1,LEN(A77)),FIND(")",MID(A77,FIND("(",A77)+1,LEN(A77)))-1)</f>
        <v>SD</v>
      </c>
      <c r="Z77" t="str">
        <f t="shared" ref="Z77" si="82">Y78</f>
        <v>Excluded</v>
      </c>
    </row>
    <row r="78" spans="1:37" x14ac:dyDescent="0.35">
      <c r="A78" s="291" t="s">
        <v>0</v>
      </c>
      <c r="B78" s="291" t="s">
        <v>0</v>
      </c>
      <c r="C78" s="293">
        <v>583</v>
      </c>
      <c r="D78" s="2">
        <v>701</v>
      </c>
      <c r="E78" s="2">
        <v>730</v>
      </c>
      <c r="F78" s="2">
        <v>750</v>
      </c>
      <c r="G78" s="2">
        <v>911</v>
      </c>
      <c r="H78" s="2">
        <v>935</v>
      </c>
      <c r="I78" s="2">
        <v>997</v>
      </c>
      <c r="J78" s="2">
        <v>1314</v>
      </c>
      <c r="Y78" t="str">
        <f t="shared" ref="Y78" si="83">IF(EXACT(A77,UPPER(A77)),"Elected","Excluded")</f>
        <v>Excluded</v>
      </c>
    </row>
    <row r="79" spans="1:37" x14ac:dyDescent="0.35">
      <c r="A79" s="291" t="s">
        <v>3433</v>
      </c>
      <c r="B79" s="291" t="s">
        <v>33</v>
      </c>
      <c r="C79" s="293">
        <v>2578</v>
      </c>
      <c r="D79" s="1">
        <v>-744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X79" t="str">
        <f t="shared" ref="X79" si="84">LEFT(MID(A79,FIND("(",A79)+1,LEN(A79)),FIND(")",MID(A79,FIND("(",A79)+1,LEN(A79)))-1)</f>
        <v>NON-P</v>
      </c>
      <c r="Z79" t="str">
        <f t="shared" ref="Z79" si="85">Y80</f>
        <v>Elected</v>
      </c>
    </row>
    <row r="80" spans="1:37" x14ac:dyDescent="0.35">
      <c r="A80" s="291" t="s">
        <v>0</v>
      </c>
      <c r="B80" s="291" t="s">
        <v>0</v>
      </c>
      <c r="C80" s="293">
        <v>2578</v>
      </c>
      <c r="D80" s="2">
        <v>1834</v>
      </c>
      <c r="E80" s="2">
        <v>1834</v>
      </c>
      <c r="F80" s="2">
        <v>1834</v>
      </c>
      <c r="G80" s="2">
        <v>1834</v>
      </c>
      <c r="H80" s="2">
        <v>1834</v>
      </c>
      <c r="I80" s="2">
        <v>1834</v>
      </c>
      <c r="J80" s="2">
        <v>1834</v>
      </c>
      <c r="Y80" t="str">
        <f t="shared" ref="Y80" si="86">IF(EXACT(A79,UPPER(A79)),"Elected","Excluded")</f>
        <v>Elected</v>
      </c>
    </row>
    <row r="81" spans="1:26" x14ac:dyDescent="0.35">
      <c r="A81" s="291" t="s">
        <v>2021</v>
      </c>
      <c r="B81" s="291" t="s">
        <v>31</v>
      </c>
      <c r="C81" s="293">
        <v>1864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X81" t="str">
        <f t="shared" ref="X81" si="87">LEFT(MID(A81,FIND("(",A81)+1,LEN(A81)),FIND(")",MID(A81,FIND("(",A81)+1,LEN(A81)))-1)</f>
        <v>FF</v>
      </c>
      <c r="Z81" t="str">
        <f t="shared" ref="Z81" si="88">Y82</f>
        <v>Elected</v>
      </c>
    </row>
    <row r="82" spans="1:26" x14ac:dyDescent="0.35">
      <c r="A82" s="291" t="s">
        <v>0</v>
      </c>
      <c r="B82" s="291" t="s">
        <v>0</v>
      </c>
      <c r="C82" s="293">
        <v>1864</v>
      </c>
      <c r="D82" s="2">
        <v>1864</v>
      </c>
      <c r="E82" s="2">
        <v>1864</v>
      </c>
      <c r="F82" s="2">
        <v>1864</v>
      </c>
      <c r="G82" s="2">
        <v>1864</v>
      </c>
      <c r="H82" s="2">
        <v>1864</v>
      </c>
      <c r="I82" s="2">
        <v>1864</v>
      </c>
      <c r="J82" s="2">
        <v>1864</v>
      </c>
      <c r="Y82" t="str">
        <f t="shared" ref="Y82" si="89">IF(EXACT(A81,UPPER(A81)),"Elected","Excluded")</f>
        <v>Elected</v>
      </c>
    </row>
    <row r="83" spans="1:26" x14ac:dyDescent="0.35">
      <c r="A83" s="291" t="s">
        <v>3421</v>
      </c>
      <c r="B83" s="291" t="s">
        <v>31</v>
      </c>
      <c r="C83" s="293">
        <v>578</v>
      </c>
      <c r="D83" s="1">
        <v>125</v>
      </c>
      <c r="E83" s="1">
        <v>55</v>
      </c>
      <c r="F83" s="1">
        <v>7</v>
      </c>
      <c r="G83" s="1">
        <v>47</v>
      </c>
      <c r="H83" s="1">
        <v>17</v>
      </c>
      <c r="I83" s="1">
        <v>14</v>
      </c>
      <c r="J83" s="1">
        <v>-843</v>
      </c>
      <c r="X83" t="str">
        <f t="shared" ref="X83" si="90">LEFT(MID(A83,FIND("(",A83)+1,LEN(A83)),FIND(")",MID(A83,FIND("(",A83)+1,LEN(A83)))-1)</f>
        <v>GRN</v>
      </c>
      <c r="Z83" t="str">
        <f t="shared" ref="Z83" si="91">Y84</f>
        <v>Excluded</v>
      </c>
    </row>
    <row r="84" spans="1:26" x14ac:dyDescent="0.35">
      <c r="A84" s="291" t="s">
        <v>0</v>
      </c>
      <c r="B84" s="291" t="s">
        <v>0</v>
      </c>
      <c r="C84" s="293">
        <v>578</v>
      </c>
      <c r="D84" s="2">
        <v>703</v>
      </c>
      <c r="E84" s="2">
        <v>758</v>
      </c>
      <c r="F84" s="2">
        <v>765</v>
      </c>
      <c r="G84" s="2">
        <v>812</v>
      </c>
      <c r="H84" s="2">
        <v>829</v>
      </c>
      <c r="I84" s="2">
        <v>843</v>
      </c>
      <c r="J84" s="2">
        <v>0</v>
      </c>
      <c r="Y84" t="str">
        <f t="shared" ref="Y84" si="92">IF(EXACT(A83,UPPER(A83)),"Elected","Excluded")</f>
        <v>Excluded</v>
      </c>
    </row>
    <row r="85" spans="1:26" x14ac:dyDescent="0.35">
      <c r="A85" s="291" t="s">
        <v>2022</v>
      </c>
      <c r="B85" s="291" t="s">
        <v>33</v>
      </c>
      <c r="C85" s="293">
        <v>507</v>
      </c>
      <c r="D85" s="1">
        <v>47</v>
      </c>
      <c r="E85" s="1">
        <v>6</v>
      </c>
      <c r="F85" s="1">
        <v>80</v>
      </c>
      <c r="G85" s="1">
        <v>27</v>
      </c>
      <c r="H85" s="1">
        <v>20</v>
      </c>
      <c r="I85" s="1">
        <v>-687</v>
      </c>
      <c r="J85" s="1">
        <v>0</v>
      </c>
      <c r="X85" t="str">
        <f t="shared" ref="X85" si="93">LEFT(MID(A85,FIND("(",A85)+1,LEN(A85)),FIND(")",MID(A85,FIND("(",A85)+1,LEN(A85)))-1)</f>
        <v>TNP</v>
      </c>
      <c r="Z85" t="str">
        <f t="shared" ref="Z85" si="94">Y86</f>
        <v>Excluded</v>
      </c>
    </row>
    <row r="86" spans="1:26" x14ac:dyDescent="0.35">
      <c r="A86" s="291" t="s">
        <v>0</v>
      </c>
      <c r="B86" s="291" t="s">
        <v>0</v>
      </c>
      <c r="C86" s="293">
        <v>507</v>
      </c>
      <c r="D86" s="2">
        <v>554</v>
      </c>
      <c r="E86" s="2">
        <v>560</v>
      </c>
      <c r="F86" s="2">
        <v>640</v>
      </c>
      <c r="G86" s="2">
        <v>667</v>
      </c>
      <c r="H86" s="2">
        <v>687</v>
      </c>
      <c r="I86" s="2">
        <v>0</v>
      </c>
      <c r="J86" s="2">
        <v>0</v>
      </c>
      <c r="Y86" t="str">
        <f t="shared" ref="Y86" si="95">IF(EXACT(A85,UPPER(A85)),"Elected","Excluded")</f>
        <v>Excluded</v>
      </c>
    </row>
    <row r="87" spans="1:26" x14ac:dyDescent="0.35">
      <c r="A87" s="291" t="s">
        <v>47</v>
      </c>
      <c r="B87" s="291" t="s">
        <v>0</v>
      </c>
      <c r="C87" s="292">
        <v>0</v>
      </c>
      <c r="D87" s="1">
        <f>(D65+D67+D69+D71+D73+D75+D77+D79+D81+D83+D85)*(-1)</f>
        <v>0</v>
      </c>
      <c r="E87" s="1">
        <f t="shared" ref="E87:J87" si="96">(E65+E67+E69+E71+E73+E75+E77+E79+E81+E83+E85)*(-1)</f>
        <v>0</v>
      </c>
      <c r="F87" s="1">
        <f t="shared" si="96"/>
        <v>96</v>
      </c>
      <c r="G87" s="1">
        <f t="shared" si="96"/>
        <v>79</v>
      </c>
      <c r="H87" s="1">
        <f t="shared" si="96"/>
        <v>65</v>
      </c>
      <c r="I87" s="1">
        <f t="shared" si="96"/>
        <v>492</v>
      </c>
      <c r="J87" s="1">
        <f t="shared" si="96"/>
        <v>164</v>
      </c>
    </row>
    <row r="88" spans="1:26" x14ac:dyDescent="0.35">
      <c r="A88" s="291" t="s">
        <v>0</v>
      </c>
      <c r="B88" s="291" t="s">
        <v>0</v>
      </c>
      <c r="C88" s="293">
        <v>0</v>
      </c>
      <c r="D88" s="2">
        <v>0</v>
      </c>
      <c r="E88" s="2">
        <v>0</v>
      </c>
      <c r="F88" s="2">
        <v>96</v>
      </c>
      <c r="G88" s="2">
        <v>175</v>
      </c>
      <c r="H88" s="2">
        <v>240</v>
      </c>
      <c r="I88" s="2">
        <v>732</v>
      </c>
      <c r="J88" s="2">
        <v>896</v>
      </c>
    </row>
    <row r="89" spans="1:26" x14ac:dyDescent="0.35">
      <c r="A89" t="s">
        <v>48</v>
      </c>
      <c r="B89" t="s">
        <v>0</v>
      </c>
      <c r="C89" s="2">
        <v>11003</v>
      </c>
      <c r="D89" s="2">
        <v>11003</v>
      </c>
      <c r="E89" s="2">
        <v>11003</v>
      </c>
      <c r="F89" s="2">
        <v>11003</v>
      </c>
      <c r="G89" s="2">
        <v>11003</v>
      </c>
      <c r="H89" s="2">
        <v>11003</v>
      </c>
      <c r="I89" s="2">
        <v>11003</v>
      </c>
      <c r="J89" s="2">
        <v>11003</v>
      </c>
    </row>
    <row r="93" spans="1:26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</row>
    <row r="94" spans="1:26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</row>
    <row r="95" spans="1:26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</row>
    <row r="96" spans="1:26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</row>
    <row r="97" spans="1:3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</row>
    <row r="98" spans="1:3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</row>
    <row r="99" spans="1:3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</row>
    <row r="100" spans="1:37" x14ac:dyDescent="0.35">
      <c r="A100" s="291" t="s">
        <v>59</v>
      </c>
      <c r="B100" s="291" t="s">
        <v>2</v>
      </c>
      <c r="C100" s="291" t="s">
        <v>3</v>
      </c>
      <c r="D100" t="s">
        <v>4</v>
      </c>
      <c r="E100" t="s">
        <v>5</v>
      </c>
      <c r="F100" t="s">
        <v>6</v>
      </c>
      <c r="G100" t="s">
        <v>7</v>
      </c>
      <c r="H100" t="s">
        <v>8</v>
      </c>
      <c r="I100" t="s">
        <v>9</v>
      </c>
      <c r="J100" t="s">
        <v>10</v>
      </c>
      <c r="K100" t="s">
        <v>11</v>
      </c>
      <c r="L100" t="s">
        <v>12</v>
      </c>
      <c r="M100" t="s">
        <v>13</v>
      </c>
      <c r="N100" t="s">
        <v>14</v>
      </c>
    </row>
    <row r="101" spans="1:37" x14ac:dyDescent="0.35">
      <c r="A101" s="291" t="s">
        <v>0</v>
      </c>
      <c r="B101" s="291" t="s">
        <v>0</v>
      </c>
      <c r="C101" s="291" t="s">
        <v>17</v>
      </c>
      <c r="D101" t="s">
        <v>2035</v>
      </c>
      <c r="E101" t="s">
        <v>2034</v>
      </c>
      <c r="F101" t="s">
        <v>2033</v>
      </c>
      <c r="G101" t="s">
        <v>2032</v>
      </c>
      <c r="H101" t="s">
        <v>2031</v>
      </c>
      <c r="I101" t="s">
        <v>2030</v>
      </c>
      <c r="J101" t="s">
        <v>2029</v>
      </c>
      <c r="K101" t="s">
        <v>2028</v>
      </c>
      <c r="L101" t="s">
        <v>2027</v>
      </c>
      <c r="M101" t="s">
        <v>2026</v>
      </c>
      <c r="N101" t="s">
        <v>2025</v>
      </c>
      <c r="AB101" t="s">
        <v>2526</v>
      </c>
      <c r="AC101" t="s">
        <v>2525</v>
      </c>
      <c r="AD101" t="s">
        <v>2524</v>
      </c>
      <c r="AE101" t="s">
        <v>2523</v>
      </c>
      <c r="AF101" t="s">
        <v>759</v>
      </c>
      <c r="AG101" t="s">
        <v>2522</v>
      </c>
      <c r="AH101" t="s">
        <v>2521</v>
      </c>
      <c r="AI101" t="s">
        <v>2520</v>
      </c>
      <c r="AJ101" t="s">
        <v>2519</v>
      </c>
      <c r="AK101" t="s">
        <v>2518</v>
      </c>
    </row>
    <row r="102" spans="1:37" x14ac:dyDescent="0.35">
      <c r="A102" s="291" t="s">
        <v>3392</v>
      </c>
      <c r="B102" s="291" t="s">
        <v>33</v>
      </c>
      <c r="C102" s="293">
        <v>368</v>
      </c>
      <c r="D102" s="1">
        <v>20</v>
      </c>
      <c r="E102" s="1">
        <v>2</v>
      </c>
      <c r="F102" s="1">
        <v>7</v>
      </c>
      <c r="G102" s="1">
        <v>3</v>
      </c>
      <c r="H102" s="1">
        <v>10</v>
      </c>
      <c r="I102" s="1">
        <v>-410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X102" t="str">
        <f>LEFT(MID(A102,FIND("(",A102)+1,LEN(A102)),FIND(")",MID(A102,FIND("(",A102)+1,LEN(A102)))-1)</f>
        <v>TIP</v>
      </c>
      <c r="Z102" t="str">
        <f>Y103</f>
        <v>Excluded</v>
      </c>
      <c r="AB102">
        <v>5</v>
      </c>
      <c r="AC102" s="238">
        <v>25920</v>
      </c>
      <c r="AD102" s="238">
        <f>AH102+AF102</f>
        <v>11673</v>
      </c>
      <c r="AE102" s="227">
        <f>SUM(AD102/AC102*100)</f>
        <v>45.034722222222221</v>
      </c>
      <c r="AF102">
        <v>120</v>
      </c>
      <c r="AG102" s="227">
        <f>SUM(AF102/AC102*100)</f>
        <v>0.46296296296296291</v>
      </c>
      <c r="AH102" s="238">
        <v>11553</v>
      </c>
      <c r="AI102">
        <v>15</v>
      </c>
      <c r="AJ102">
        <v>5</v>
      </c>
      <c r="AK102" s="227">
        <f>SUM(AJ102/AI102*100)</f>
        <v>33.333333333333329</v>
      </c>
    </row>
    <row r="103" spans="1:37" x14ac:dyDescent="0.35">
      <c r="A103" s="291" t="s">
        <v>0</v>
      </c>
      <c r="B103" s="291" t="s">
        <v>0</v>
      </c>
      <c r="C103" s="293">
        <v>368</v>
      </c>
      <c r="D103" s="2">
        <v>388</v>
      </c>
      <c r="E103" s="2">
        <v>390</v>
      </c>
      <c r="F103" s="2">
        <v>397</v>
      </c>
      <c r="G103" s="2">
        <v>400</v>
      </c>
      <c r="H103" s="2">
        <v>410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Y103" t="str">
        <f>IF(EXACT(A102,UPPER(A102)),"Elected","Excluded")</f>
        <v>Excluded</v>
      </c>
    </row>
    <row r="104" spans="1:37" x14ac:dyDescent="0.35">
      <c r="A104" s="345" t="s">
        <v>2024</v>
      </c>
      <c r="B104" s="291" t="s">
        <v>31</v>
      </c>
      <c r="C104" s="293">
        <v>1199</v>
      </c>
      <c r="D104" s="1">
        <v>67</v>
      </c>
      <c r="E104" s="1">
        <v>13</v>
      </c>
      <c r="F104" s="1">
        <v>1</v>
      </c>
      <c r="G104" s="1">
        <v>24</v>
      </c>
      <c r="H104" s="1">
        <v>74</v>
      </c>
      <c r="I104" s="1">
        <v>7</v>
      </c>
      <c r="J104" s="1">
        <v>38</v>
      </c>
      <c r="K104" s="1">
        <v>13</v>
      </c>
      <c r="L104" s="1">
        <v>33</v>
      </c>
      <c r="M104" s="1">
        <v>22</v>
      </c>
      <c r="N104" s="1">
        <v>207</v>
      </c>
      <c r="X104" t="str">
        <f t="shared" ref="X104" si="97">LEFT(MID(A104,FIND("(",A104)+1,LEN(A104)),FIND(")",MID(A104,FIND("(",A104)+1,LEN(A104)))-1)</f>
        <v>FG</v>
      </c>
      <c r="Z104" t="str">
        <f>Y105</f>
        <v>Elected</v>
      </c>
      <c r="AC104" t="s">
        <v>3692</v>
      </c>
      <c r="AD104" t="s">
        <v>3693</v>
      </c>
    </row>
    <row r="105" spans="1:37" x14ac:dyDescent="0.35">
      <c r="A105" s="345" t="s">
        <v>0</v>
      </c>
      <c r="B105" s="291" t="s">
        <v>0</v>
      </c>
      <c r="C105" s="293">
        <v>1199</v>
      </c>
      <c r="D105" s="2">
        <v>1266</v>
      </c>
      <c r="E105" s="2">
        <v>1279</v>
      </c>
      <c r="F105" s="2">
        <v>1280</v>
      </c>
      <c r="G105" s="2">
        <v>1304</v>
      </c>
      <c r="H105" s="2">
        <v>1378</v>
      </c>
      <c r="I105" s="2">
        <v>1385</v>
      </c>
      <c r="J105" s="2">
        <v>1423</v>
      </c>
      <c r="K105" s="2">
        <v>1436</v>
      </c>
      <c r="L105" s="2">
        <v>1469</v>
      </c>
      <c r="M105" s="2">
        <v>1491</v>
      </c>
      <c r="N105" s="2">
        <v>1698</v>
      </c>
      <c r="Y105" t="str">
        <f t="shared" ref="Y105" si="98">IF(EXACT(A104,UPPER(A104)),"Elected","Excluded")</f>
        <v>Elected</v>
      </c>
      <c r="AC105">
        <v>5</v>
      </c>
      <c r="AD105">
        <v>4</v>
      </c>
    </row>
    <row r="106" spans="1:37" x14ac:dyDescent="0.35">
      <c r="A106" s="345" t="s">
        <v>2023</v>
      </c>
      <c r="B106" s="291" t="s">
        <v>31</v>
      </c>
      <c r="C106" s="293">
        <v>1574</v>
      </c>
      <c r="D106" s="1">
        <v>134</v>
      </c>
      <c r="E106" s="1">
        <v>13</v>
      </c>
      <c r="F106" s="1">
        <v>15</v>
      </c>
      <c r="G106" s="1">
        <v>22</v>
      </c>
      <c r="H106" s="1">
        <v>126</v>
      </c>
      <c r="I106" s="1">
        <v>8</v>
      </c>
      <c r="J106" s="1">
        <v>66</v>
      </c>
      <c r="K106" s="1">
        <v>-32</v>
      </c>
      <c r="L106" s="1">
        <v>0</v>
      </c>
      <c r="M106" s="1">
        <v>0</v>
      </c>
      <c r="N106" s="1">
        <v>0</v>
      </c>
      <c r="X106" t="str">
        <f t="shared" ref="X106" si="99">LEFT(MID(A106,FIND("(",A106)+1,LEN(A106)),FIND(")",MID(A106,FIND("(",A106)+1,LEN(A106)))-1)</f>
        <v>FG</v>
      </c>
      <c r="Z106" t="str">
        <f t="shared" ref="Z106" si="100">Y107</f>
        <v>Elected</v>
      </c>
    </row>
    <row r="107" spans="1:37" x14ac:dyDescent="0.35">
      <c r="A107" s="345" t="s">
        <v>0</v>
      </c>
      <c r="B107" s="291" t="s">
        <v>0</v>
      </c>
      <c r="C107" s="293">
        <v>1574</v>
      </c>
      <c r="D107" s="2">
        <v>1708</v>
      </c>
      <c r="E107" s="2">
        <v>1721</v>
      </c>
      <c r="F107" s="2">
        <v>1736</v>
      </c>
      <c r="G107" s="2">
        <v>1758</v>
      </c>
      <c r="H107" s="2">
        <v>1884</v>
      </c>
      <c r="I107" s="2">
        <v>1892</v>
      </c>
      <c r="J107" s="2">
        <v>1958</v>
      </c>
      <c r="K107" s="2">
        <v>1926</v>
      </c>
      <c r="L107" s="2">
        <v>1926</v>
      </c>
      <c r="M107" s="2">
        <v>1926</v>
      </c>
      <c r="N107" s="2">
        <v>1926</v>
      </c>
      <c r="Y107" t="str">
        <f t="shared" ref="Y107" si="101">IF(EXACT(A106,UPPER(A106)),"Elected","Excluded")</f>
        <v>Elected</v>
      </c>
    </row>
    <row r="108" spans="1:37" x14ac:dyDescent="0.35">
      <c r="A108" s="291" t="s">
        <v>3391</v>
      </c>
      <c r="B108" s="291" t="s">
        <v>33</v>
      </c>
      <c r="C108" s="293">
        <v>659</v>
      </c>
      <c r="D108" s="1">
        <v>39</v>
      </c>
      <c r="E108" s="1">
        <v>4</v>
      </c>
      <c r="F108" s="1">
        <v>234</v>
      </c>
      <c r="G108" s="1">
        <v>8</v>
      </c>
      <c r="H108" s="1">
        <v>16</v>
      </c>
      <c r="I108" s="1">
        <v>28</v>
      </c>
      <c r="J108" s="1">
        <v>48</v>
      </c>
      <c r="K108" s="1">
        <v>2</v>
      </c>
      <c r="L108" s="1">
        <v>23</v>
      </c>
      <c r="M108" s="1">
        <v>218</v>
      </c>
      <c r="N108" s="1">
        <v>65</v>
      </c>
      <c r="X108" t="str">
        <f t="shared" ref="X108" si="102">LEFT(MID(A108,FIND("(",A108)+1,LEN(A108)),FIND(")",MID(A108,FIND("(",A108)+1,LEN(A108)))-1)</f>
        <v>SF</v>
      </c>
      <c r="Z108" t="str">
        <f t="shared" ref="Z108" si="103">Y109</f>
        <v>Excluded</v>
      </c>
    </row>
    <row r="109" spans="1:37" x14ac:dyDescent="0.35">
      <c r="A109" s="291" t="s">
        <v>0</v>
      </c>
      <c r="B109" s="291" t="s">
        <v>0</v>
      </c>
      <c r="C109" s="293">
        <v>659</v>
      </c>
      <c r="D109" s="2">
        <v>698</v>
      </c>
      <c r="E109" s="2">
        <v>702</v>
      </c>
      <c r="F109" s="2">
        <v>936</v>
      </c>
      <c r="G109" s="2">
        <v>944</v>
      </c>
      <c r="H109" s="2">
        <v>960</v>
      </c>
      <c r="I109" s="2">
        <v>988</v>
      </c>
      <c r="J109" s="2">
        <v>1036</v>
      </c>
      <c r="K109" s="2">
        <v>1038</v>
      </c>
      <c r="L109" s="2">
        <v>1061</v>
      </c>
      <c r="M109" s="2">
        <v>1279</v>
      </c>
      <c r="N109" s="2">
        <v>1344</v>
      </c>
      <c r="Y109" t="str">
        <f t="shared" ref="Y109" si="104">IF(EXACT(A108,UPPER(A108)),"Elected","Excluded")</f>
        <v>Excluded</v>
      </c>
    </row>
    <row r="110" spans="1:37" x14ac:dyDescent="0.35">
      <c r="A110" s="291" t="s">
        <v>3390</v>
      </c>
      <c r="B110" s="291" t="s">
        <v>31</v>
      </c>
      <c r="C110" s="293">
        <v>312</v>
      </c>
      <c r="D110" s="1">
        <v>18</v>
      </c>
      <c r="E110" s="1">
        <v>3</v>
      </c>
      <c r="F110" s="1">
        <v>-333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X110" t="str">
        <f t="shared" ref="X110" si="105">LEFT(MID(A110,FIND("(",A110)+1,LEN(A110)),FIND(")",MID(A110,FIND("(",A110)+1,LEN(A110)))-1)</f>
        <v>SF</v>
      </c>
      <c r="Z110" t="str">
        <f>Y111</f>
        <v>Excluded</v>
      </c>
    </row>
    <row r="111" spans="1:37" x14ac:dyDescent="0.35">
      <c r="A111" s="291" t="s">
        <v>0</v>
      </c>
      <c r="B111" s="291" t="s">
        <v>0</v>
      </c>
      <c r="C111" s="293">
        <v>312</v>
      </c>
      <c r="D111" s="2">
        <v>330</v>
      </c>
      <c r="E111" s="2">
        <v>333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Y111" t="str">
        <f t="shared" ref="Y111" si="106">IF(EXACT(A110,UPPER(A110)),"Elected","Excluded")</f>
        <v>Excluded</v>
      </c>
    </row>
    <row r="112" spans="1:37" x14ac:dyDescent="0.35">
      <c r="A112" s="291" t="s">
        <v>3434</v>
      </c>
      <c r="B112" s="291" t="s">
        <v>33</v>
      </c>
      <c r="C112" s="293">
        <v>92</v>
      </c>
      <c r="D112" s="1">
        <v>3</v>
      </c>
      <c r="E112" s="1">
        <v>-95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X112" t="str">
        <f t="shared" ref="X112" si="107">LEFT(MID(A112,FIND("(",A112)+1,LEN(A112)),FIND(")",MID(A112,FIND("(",A112)+1,LEN(A112)))-1)</f>
        <v>NON-P</v>
      </c>
      <c r="Z112" t="str">
        <f t="shared" ref="Z112" si="108">Y113</f>
        <v>Excluded</v>
      </c>
    </row>
    <row r="113" spans="1:26" x14ac:dyDescent="0.35">
      <c r="A113" s="291" t="s">
        <v>0</v>
      </c>
      <c r="B113" s="291" t="s">
        <v>0</v>
      </c>
      <c r="C113" s="293">
        <v>92</v>
      </c>
      <c r="D113" s="2">
        <v>95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Y113" t="str">
        <f t="shared" ref="Y113" si="109">IF(EXACT(A112,UPPER(A112)),"Elected","Excluded")</f>
        <v>Excluded</v>
      </c>
    </row>
    <row r="114" spans="1:26" x14ac:dyDescent="0.35">
      <c r="A114" s="291" t="s">
        <v>3435</v>
      </c>
      <c r="B114" s="291" t="s">
        <v>33</v>
      </c>
      <c r="C114" s="293">
        <v>323</v>
      </c>
      <c r="D114" s="1">
        <v>13</v>
      </c>
      <c r="E114" s="1">
        <v>7</v>
      </c>
      <c r="F114" s="1">
        <v>3</v>
      </c>
      <c r="G114" s="1">
        <v>-346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X114" t="str">
        <f t="shared" ref="X114" si="110">LEFT(MID(A114,FIND("(",A114)+1,LEN(A114)),FIND(")",MID(A114,FIND("(",A114)+1,LEN(A114)))-1)</f>
        <v>NON-P</v>
      </c>
      <c r="Z114" t="str">
        <f t="shared" ref="Z114" si="111">Y115</f>
        <v>Excluded</v>
      </c>
    </row>
    <row r="115" spans="1:26" x14ac:dyDescent="0.35">
      <c r="A115" s="291" t="s">
        <v>0</v>
      </c>
      <c r="B115" s="291" t="s">
        <v>0</v>
      </c>
      <c r="C115" s="293">
        <v>323</v>
      </c>
      <c r="D115" s="2">
        <v>336</v>
      </c>
      <c r="E115" s="2">
        <v>343</v>
      </c>
      <c r="F115" s="2">
        <v>346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Y115" t="str">
        <f t="shared" ref="Y115" si="112">IF(EXACT(A114,UPPER(A114)),"Elected","Excluded")</f>
        <v>Excluded</v>
      </c>
    </row>
    <row r="116" spans="1:26" x14ac:dyDescent="0.35">
      <c r="A116" s="291" t="s">
        <v>3389</v>
      </c>
      <c r="B116" s="291" t="s">
        <v>33</v>
      </c>
      <c r="C116" s="293">
        <v>383</v>
      </c>
      <c r="D116" s="1">
        <v>39</v>
      </c>
      <c r="E116" s="1">
        <v>2</v>
      </c>
      <c r="F116" s="1">
        <v>10</v>
      </c>
      <c r="G116" s="1">
        <v>8</v>
      </c>
      <c r="H116" s="1">
        <v>15</v>
      </c>
      <c r="I116" s="1">
        <v>12</v>
      </c>
      <c r="J116" s="1">
        <v>-469</v>
      </c>
      <c r="K116" s="1">
        <v>0</v>
      </c>
      <c r="L116" s="1">
        <v>0</v>
      </c>
      <c r="M116" s="1">
        <v>0</v>
      </c>
      <c r="N116" s="1">
        <v>0</v>
      </c>
      <c r="X116" t="str">
        <f t="shared" ref="X116" si="113">LEFT(MID(A116,FIND("(",A116)+1,LEN(A116)),FIND(")",MID(A116,FIND("(",A116)+1,LEN(A116)))-1)</f>
        <v>SD</v>
      </c>
      <c r="Z116" t="str">
        <f t="shared" ref="Z116" si="114">Y117</f>
        <v>Excluded</v>
      </c>
    </row>
    <row r="117" spans="1:26" x14ac:dyDescent="0.35">
      <c r="A117" s="291" t="s">
        <v>0</v>
      </c>
      <c r="B117" s="291" t="s">
        <v>0</v>
      </c>
      <c r="C117" s="293">
        <v>383</v>
      </c>
      <c r="D117" s="2">
        <v>422</v>
      </c>
      <c r="E117" s="2">
        <v>424</v>
      </c>
      <c r="F117" s="2">
        <v>434</v>
      </c>
      <c r="G117" s="2">
        <v>442</v>
      </c>
      <c r="H117" s="2">
        <v>457</v>
      </c>
      <c r="I117" s="2">
        <v>469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Y117" t="str">
        <f t="shared" ref="Y117" si="115">IF(EXACT(A116,UPPER(A116)),"Elected","Excluded")</f>
        <v>Excluded</v>
      </c>
    </row>
    <row r="118" spans="1:26" x14ac:dyDescent="0.35">
      <c r="A118" s="291" t="s">
        <v>3436</v>
      </c>
      <c r="B118" s="291" t="s">
        <v>33</v>
      </c>
      <c r="C118" s="293">
        <v>521</v>
      </c>
      <c r="D118" s="1">
        <v>3</v>
      </c>
      <c r="E118" s="1">
        <v>3</v>
      </c>
      <c r="F118" s="1">
        <v>3</v>
      </c>
      <c r="G118" s="1">
        <v>12</v>
      </c>
      <c r="H118" s="1">
        <v>8</v>
      </c>
      <c r="I118" s="1">
        <v>2</v>
      </c>
      <c r="J118" s="1">
        <v>2</v>
      </c>
      <c r="K118" s="1">
        <v>0</v>
      </c>
      <c r="L118" s="1">
        <v>-554</v>
      </c>
      <c r="M118" s="1">
        <v>0</v>
      </c>
      <c r="N118" s="1">
        <v>0</v>
      </c>
      <c r="X118" t="str">
        <f t="shared" ref="X118" si="116">LEFT(MID(A118,FIND("(",A118)+1,LEN(A118)),FIND(")",MID(A118,FIND("(",A118)+1,LEN(A118)))-1)</f>
        <v>NON-P</v>
      </c>
      <c r="Z118" t="str">
        <f t="shared" ref="Z118" si="117">Y119</f>
        <v>Excluded</v>
      </c>
    </row>
    <row r="119" spans="1:26" x14ac:dyDescent="0.35">
      <c r="A119" s="291" t="s">
        <v>0</v>
      </c>
      <c r="B119" s="291" t="s">
        <v>0</v>
      </c>
      <c r="C119" s="293">
        <v>521</v>
      </c>
      <c r="D119" s="2">
        <v>524</v>
      </c>
      <c r="E119" s="2">
        <v>527</v>
      </c>
      <c r="F119" s="2">
        <v>530</v>
      </c>
      <c r="G119" s="2">
        <v>542</v>
      </c>
      <c r="H119" s="2">
        <v>550</v>
      </c>
      <c r="I119" s="2">
        <v>552</v>
      </c>
      <c r="J119" s="2">
        <v>554</v>
      </c>
      <c r="K119" s="2">
        <v>554</v>
      </c>
      <c r="L119" s="2">
        <v>0</v>
      </c>
      <c r="M119" s="2">
        <v>0</v>
      </c>
      <c r="N119" s="2">
        <v>0</v>
      </c>
      <c r="Y119" t="str">
        <f t="shared" ref="Y119" si="118">IF(EXACT(A118,UPPER(A118)),"Elected","Excluded")</f>
        <v>Excluded</v>
      </c>
    </row>
    <row r="120" spans="1:26" x14ac:dyDescent="0.35">
      <c r="A120" s="291" t="s">
        <v>3388</v>
      </c>
      <c r="B120" s="291" t="s">
        <v>33</v>
      </c>
      <c r="C120" s="293">
        <v>378</v>
      </c>
      <c r="D120" s="1">
        <v>32</v>
      </c>
      <c r="E120" s="1">
        <v>6</v>
      </c>
      <c r="F120" s="1">
        <v>23</v>
      </c>
      <c r="G120" s="1">
        <v>2</v>
      </c>
      <c r="H120" s="1">
        <v>5</v>
      </c>
      <c r="I120" s="1">
        <v>46</v>
      </c>
      <c r="J120" s="1">
        <v>71</v>
      </c>
      <c r="K120" s="1">
        <v>2</v>
      </c>
      <c r="L120" s="1">
        <v>19</v>
      </c>
      <c r="M120" s="1">
        <v>-584</v>
      </c>
      <c r="N120" s="1">
        <v>0</v>
      </c>
      <c r="X120" t="str">
        <f t="shared" ref="X120" si="119">LEFT(MID(A120,FIND("(",A120)+1,LEN(A120)),FIND(")",MID(A120,FIND("(",A120)+1,LEN(A120)))-1)</f>
        <v>PBP</v>
      </c>
      <c r="Z120" t="str">
        <f t="shared" ref="Z120" si="120">Y121</f>
        <v>Excluded</v>
      </c>
    </row>
    <row r="121" spans="1:26" x14ac:dyDescent="0.35">
      <c r="A121" s="291" t="s">
        <v>0</v>
      </c>
      <c r="B121" s="291" t="s">
        <v>0</v>
      </c>
      <c r="C121" s="293">
        <v>378</v>
      </c>
      <c r="D121" s="2">
        <v>410</v>
      </c>
      <c r="E121" s="2">
        <v>416</v>
      </c>
      <c r="F121" s="2">
        <v>439</v>
      </c>
      <c r="G121" s="2">
        <v>441</v>
      </c>
      <c r="H121" s="2">
        <v>446</v>
      </c>
      <c r="I121" s="2">
        <v>492</v>
      </c>
      <c r="J121" s="2">
        <v>563</v>
      </c>
      <c r="K121" s="2">
        <v>565</v>
      </c>
      <c r="L121" s="2">
        <v>584</v>
      </c>
      <c r="M121" s="2">
        <v>0</v>
      </c>
      <c r="N121" s="2">
        <v>0</v>
      </c>
      <c r="Y121" t="str">
        <f t="shared" ref="Y121" si="121">IF(EXACT(A120,UPPER(A120)),"Elected","Excluded")</f>
        <v>Excluded</v>
      </c>
    </row>
    <row r="122" spans="1:26" x14ac:dyDescent="0.35">
      <c r="A122" s="291" t="s">
        <v>3387</v>
      </c>
      <c r="B122" s="291" t="s">
        <v>33</v>
      </c>
      <c r="C122" s="293">
        <v>360</v>
      </c>
      <c r="D122" s="1">
        <v>25</v>
      </c>
      <c r="E122" s="1">
        <v>3</v>
      </c>
      <c r="F122" s="1">
        <v>5</v>
      </c>
      <c r="G122" s="1">
        <v>2</v>
      </c>
      <c r="H122" s="1">
        <v>-395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X122" t="str">
        <f t="shared" ref="X122" si="122">LEFT(MID(A122,FIND("(",A122)+1,LEN(A122)),FIND(")",MID(A122,FIND("(",A122)+1,LEN(A122)))-1)</f>
        <v>FF</v>
      </c>
      <c r="Z122" t="str">
        <f t="shared" ref="Z122" si="123">Y123</f>
        <v>Excluded</v>
      </c>
    </row>
    <row r="123" spans="1:26" x14ac:dyDescent="0.35">
      <c r="A123" s="291" t="s">
        <v>0</v>
      </c>
      <c r="B123" s="291" t="s">
        <v>0</v>
      </c>
      <c r="C123" s="293">
        <v>360</v>
      </c>
      <c r="D123" s="2">
        <v>385</v>
      </c>
      <c r="E123" s="2">
        <v>388</v>
      </c>
      <c r="F123" s="2">
        <v>393</v>
      </c>
      <c r="G123" s="2">
        <v>395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Y123" t="str">
        <f t="shared" ref="Y123" si="124">IF(EXACT(A122,UPPER(A122)),"Elected","Excluded")</f>
        <v>Excluded</v>
      </c>
    </row>
    <row r="124" spans="1:26" x14ac:dyDescent="0.35">
      <c r="A124" s="345" t="s">
        <v>3437</v>
      </c>
      <c r="B124" s="291" t="s">
        <v>31</v>
      </c>
      <c r="C124" s="293">
        <v>1231</v>
      </c>
      <c r="D124" s="1">
        <v>226</v>
      </c>
      <c r="E124" s="1">
        <v>6</v>
      </c>
      <c r="F124" s="1">
        <v>10</v>
      </c>
      <c r="G124" s="1">
        <v>21</v>
      </c>
      <c r="H124" s="1">
        <v>46</v>
      </c>
      <c r="I124" s="1">
        <v>132</v>
      </c>
      <c r="J124" s="1">
        <v>77</v>
      </c>
      <c r="K124" s="1">
        <v>6</v>
      </c>
      <c r="L124" s="1">
        <v>26</v>
      </c>
      <c r="M124" s="1">
        <v>98</v>
      </c>
      <c r="N124" s="1">
        <v>138</v>
      </c>
      <c r="X124" t="str">
        <f t="shared" ref="X124" si="125">LEFT(MID(A124,FIND("(",A124)+1,LEN(A124)),FIND(")",MID(A124,FIND("(",A124)+1,LEN(A124)))-1)</f>
        <v>NON-P</v>
      </c>
      <c r="Z124" t="str">
        <f t="shared" ref="Z124" si="126">Y125</f>
        <v>Elected</v>
      </c>
    </row>
    <row r="125" spans="1:26" x14ac:dyDescent="0.35">
      <c r="A125" s="345" t="s">
        <v>0</v>
      </c>
      <c r="B125" s="291" t="s">
        <v>0</v>
      </c>
      <c r="C125" s="293">
        <v>1231</v>
      </c>
      <c r="D125" s="2">
        <v>1457</v>
      </c>
      <c r="E125" s="2">
        <v>1463</v>
      </c>
      <c r="F125" s="2">
        <v>1473</v>
      </c>
      <c r="G125" s="2">
        <v>1494</v>
      </c>
      <c r="H125" s="2">
        <v>1540</v>
      </c>
      <c r="I125" s="2">
        <v>1672</v>
      </c>
      <c r="J125" s="2">
        <v>1749</v>
      </c>
      <c r="K125" s="2">
        <v>1755</v>
      </c>
      <c r="L125" s="2">
        <v>1781</v>
      </c>
      <c r="M125" s="2">
        <v>1879</v>
      </c>
      <c r="N125" s="2">
        <v>2017</v>
      </c>
      <c r="Y125" t="str">
        <f t="shared" ref="Y125" si="127">IF(EXACT(A124,UPPER(A124)),"Elected","Excluded")</f>
        <v>Elected</v>
      </c>
    </row>
    <row r="126" spans="1:26" x14ac:dyDescent="0.35">
      <c r="A126" s="345" t="s">
        <v>3438</v>
      </c>
      <c r="B126" s="291" t="s">
        <v>33</v>
      </c>
      <c r="C126" s="293">
        <v>2671</v>
      </c>
      <c r="D126" s="1">
        <v>-745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X126" t="str">
        <f t="shared" ref="X126" si="128">LEFT(MID(A126,FIND("(",A126)+1,LEN(A126)),FIND(")",MID(A126,FIND("(",A126)+1,LEN(A126)))-1)</f>
        <v>NON-P</v>
      </c>
      <c r="Z126" t="str">
        <f t="shared" ref="Z126" si="129">Y127</f>
        <v>Elected</v>
      </c>
    </row>
    <row r="127" spans="1:26" x14ac:dyDescent="0.35">
      <c r="A127" s="345" t="s">
        <v>0</v>
      </c>
      <c r="B127" s="291" t="s">
        <v>0</v>
      </c>
      <c r="C127" s="293">
        <v>2671</v>
      </c>
      <c r="D127" s="2">
        <v>1926</v>
      </c>
      <c r="E127" s="2">
        <v>1926</v>
      </c>
      <c r="F127" s="2">
        <v>1926</v>
      </c>
      <c r="G127" s="2">
        <v>1926</v>
      </c>
      <c r="H127" s="2">
        <v>1926</v>
      </c>
      <c r="I127" s="2">
        <v>1926</v>
      </c>
      <c r="J127" s="2">
        <v>1926</v>
      </c>
      <c r="K127" s="2">
        <v>1926</v>
      </c>
      <c r="L127" s="2">
        <v>1926</v>
      </c>
      <c r="M127" s="2">
        <v>1926</v>
      </c>
      <c r="N127" s="2">
        <v>1926</v>
      </c>
      <c r="Y127" t="str">
        <f t="shared" ref="Y127" si="130">IF(EXACT(A126,UPPER(A126)),"Elected","Excluded")</f>
        <v>Elected</v>
      </c>
    </row>
    <row r="128" spans="1:26" x14ac:dyDescent="0.35">
      <c r="A128" s="291" t="s">
        <v>3422</v>
      </c>
      <c r="B128" s="291" t="s">
        <v>33</v>
      </c>
      <c r="C128" s="293">
        <v>592</v>
      </c>
      <c r="D128" s="1">
        <v>26</v>
      </c>
      <c r="E128" s="1">
        <v>8</v>
      </c>
      <c r="F128" s="1">
        <v>4</v>
      </c>
      <c r="G128" s="1">
        <v>134</v>
      </c>
      <c r="H128" s="1">
        <v>10</v>
      </c>
      <c r="I128" s="1">
        <v>1</v>
      </c>
      <c r="J128" s="1">
        <v>28</v>
      </c>
      <c r="K128" s="1">
        <v>1</v>
      </c>
      <c r="L128" s="1">
        <v>52</v>
      </c>
      <c r="M128" s="1">
        <v>55</v>
      </c>
      <c r="N128" s="1">
        <v>-911</v>
      </c>
      <c r="X128" t="str">
        <f t="shared" ref="X128" si="131">LEFT(MID(A128,FIND("(",A128)+1,LEN(A128)),FIND(")",MID(A128,FIND("(",A128)+1,LEN(A128)))-1)</f>
        <v>GRN</v>
      </c>
      <c r="Z128" t="str">
        <f t="shared" ref="Z128" si="132">Y129</f>
        <v>Excluded</v>
      </c>
    </row>
    <row r="129" spans="1:26" x14ac:dyDescent="0.35">
      <c r="A129" s="291" t="s">
        <v>0</v>
      </c>
      <c r="B129" s="291" t="s">
        <v>0</v>
      </c>
      <c r="C129" s="293">
        <v>592</v>
      </c>
      <c r="D129" s="2">
        <v>618</v>
      </c>
      <c r="E129" s="2">
        <v>626</v>
      </c>
      <c r="F129" s="2">
        <v>630</v>
      </c>
      <c r="G129" s="2">
        <v>764</v>
      </c>
      <c r="H129" s="2">
        <v>774</v>
      </c>
      <c r="I129" s="2">
        <v>775</v>
      </c>
      <c r="J129" s="2">
        <v>803</v>
      </c>
      <c r="K129" s="2">
        <v>804</v>
      </c>
      <c r="L129" s="2">
        <v>856</v>
      </c>
      <c r="M129" s="2">
        <v>911</v>
      </c>
      <c r="N129" s="2">
        <v>0</v>
      </c>
      <c r="Y129" t="str">
        <f t="shared" ref="Y129" si="133">IF(EXACT(A128,UPPER(A128)),"Elected","Excluded")</f>
        <v>Excluded</v>
      </c>
    </row>
    <row r="130" spans="1:26" x14ac:dyDescent="0.35">
      <c r="A130" s="345" t="s">
        <v>3416</v>
      </c>
      <c r="B130" s="291" t="s">
        <v>31</v>
      </c>
      <c r="C130" s="293">
        <v>890</v>
      </c>
      <c r="D130" s="1">
        <v>100</v>
      </c>
      <c r="E130" s="1">
        <v>6</v>
      </c>
      <c r="F130" s="1">
        <v>12</v>
      </c>
      <c r="G130" s="1">
        <v>8</v>
      </c>
      <c r="H130" s="1">
        <v>51</v>
      </c>
      <c r="I130" s="1">
        <v>10</v>
      </c>
      <c r="J130" s="1">
        <v>97</v>
      </c>
      <c r="K130" s="1">
        <v>8</v>
      </c>
      <c r="L130" s="1">
        <v>23</v>
      </c>
      <c r="M130" s="1">
        <v>76</v>
      </c>
      <c r="N130" s="1">
        <v>164</v>
      </c>
      <c r="X130" t="str">
        <f t="shared" ref="X130" si="134">LEFT(MID(A130,FIND("(",A130)+1,LEN(A130)),FIND(")",MID(A130,FIND("(",A130)+1,LEN(A130)))-1)</f>
        <v>LAB</v>
      </c>
      <c r="Z130" t="str">
        <f t="shared" ref="Z130" si="135">Y131</f>
        <v>Elected</v>
      </c>
    </row>
    <row r="131" spans="1:26" x14ac:dyDescent="0.35">
      <c r="A131" s="345" t="s">
        <v>0</v>
      </c>
      <c r="B131" s="291" t="s">
        <v>0</v>
      </c>
      <c r="C131" s="293">
        <v>890</v>
      </c>
      <c r="D131" s="2">
        <v>990</v>
      </c>
      <c r="E131" s="2">
        <v>996</v>
      </c>
      <c r="F131" s="2">
        <v>1008</v>
      </c>
      <c r="G131" s="2">
        <v>1016</v>
      </c>
      <c r="H131" s="2">
        <v>1067</v>
      </c>
      <c r="I131" s="2">
        <v>1077</v>
      </c>
      <c r="J131" s="2">
        <v>1174</v>
      </c>
      <c r="K131" s="2">
        <v>1182</v>
      </c>
      <c r="L131" s="2">
        <v>1205</v>
      </c>
      <c r="M131" s="2">
        <v>1281</v>
      </c>
      <c r="N131" s="2">
        <v>1445</v>
      </c>
      <c r="Y131" t="str">
        <f t="shared" ref="Y131" si="136">IF(EXACT(A130,UPPER(A130)),"Elected","Excluded")</f>
        <v>Elected</v>
      </c>
    </row>
    <row r="132" spans="1:26" x14ac:dyDescent="0.35">
      <c r="A132" s="291" t="s">
        <v>47</v>
      </c>
      <c r="B132" s="291" t="s">
        <v>0</v>
      </c>
      <c r="C132" s="292">
        <v>0</v>
      </c>
      <c r="D132" s="1">
        <f>(D102+D104+D106+D108+D110+D112+D114+D116+D118+D120+D122+D124+D126+D128+D130)*(-1)</f>
        <v>0</v>
      </c>
      <c r="E132" s="1">
        <f t="shared" ref="E132:N132" si="137">(E102+E104+E106+E108+E110+E112+E114+E116+E118+E120+E122+E124+E126+E128+E130)*(-1)</f>
        <v>19</v>
      </c>
      <c r="F132" s="1">
        <f t="shared" si="137"/>
        <v>6</v>
      </c>
      <c r="G132" s="1">
        <f t="shared" si="137"/>
        <v>102</v>
      </c>
      <c r="H132" s="1">
        <f t="shared" si="137"/>
        <v>34</v>
      </c>
      <c r="I132" s="1">
        <f t="shared" si="137"/>
        <v>164</v>
      </c>
      <c r="J132" s="1">
        <f t="shared" si="137"/>
        <v>42</v>
      </c>
      <c r="K132" s="1">
        <f t="shared" si="137"/>
        <v>0</v>
      </c>
      <c r="L132" s="1">
        <f t="shared" si="137"/>
        <v>378</v>
      </c>
      <c r="M132" s="1">
        <f t="shared" si="137"/>
        <v>115</v>
      </c>
      <c r="N132" s="1">
        <f t="shared" si="137"/>
        <v>337</v>
      </c>
    </row>
    <row r="133" spans="1:26" x14ac:dyDescent="0.35">
      <c r="A133" s="291" t="s">
        <v>0</v>
      </c>
      <c r="B133" s="291" t="s">
        <v>0</v>
      </c>
      <c r="C133" s="293">
        <v>0</v>
      </c>
      <c r="D133" s="2">
        <v>0</v>
      </c>
      <c r="E133" s="2">
        <v>19</v>
      </c>
      <c r="F133" s="2">
        <v>25</v>
      </c>
      <c r="G133" s="2">
        <v>127</v>
      </c>
      <c r="H133" s="2">
        <v>161</v>
      </c>
      <c r="I133" s="2">
        <v>325</v>
      </c>
      <c r="J133" s="2">
        <v>367</v>
      </c>
      <c r="K133" s="2">
        <v>367</v>
      </c>
      <c r="L133" s="2">
        <v>745</v>
      </c>
      <c r="M133" s="2">
        <v>860</v>
      </c>
      <c r="N133" s="2">
        <v>1197</v>
      </c>
    </row>
    <row r="134" spans="1:26" x14ac:dyDescent="0.35">
      <c r="A134" t="s">
        <v>48</v>
      </c>
      <c r="B134" t="s">
        <v>0</v>
      </c>
      <c r="C134" s="2">
        <v>11553</v>
      </c>
      <c r="D134" s="2">
        <v>11553</v>
      </c>
      <c r="E134" s="2">
        <v>11553</v>
      </c>
      <c r="F134" s="2">
        <v>11553</v>
      </c>
      <c r="G134" s="2">
        <v>11553</v>
      </c>
      <c r="H134" s="2">
        <v>11553</v>
      </c>
      <c r="I134" s="2">
        <v>11553</v>
      </c>
      <c r="J134" s="2">
        <v>11553</v>
      </c>
      <c r="K134" s="2">
        <v>11553</v>
      </c>
      <c r="L134" s="2">
        <v>11553</v>
      </c>
      <c r="M134" s="2">
        <v>11553</v>
      </c>
      <c r="N134" s="2">
        <v>11553</v>
      </c>
    </row>
    <row r="138" spans="1:26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</row>
    <row r="139" spans="1:26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</row>
    <row r="140" spans="1:26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</row>
    <row r="141" spans="1:26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</row>
    <row r="142" spans="1:26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</row>
    <row r="143" spans="1:26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</row>
    <row r="144" spans="1:26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</row>
    <row r="145" spans="1:37" x14ac:dyDescent="0.35">
      <c r="A145" s="291" t="s">
        <v>264</v>
      </c>
      <c r="B145" s="291" t="s">
        <v>2</v>
      </c>
      <c r="C145" s="291" t="s">
        <v>3</v>
      </c>
      <c r="D145" t="s">
        <v>4</v>
      </c>
      <c r="E145" t="s">
        <v>5</v>
      </c>
      <c r="F145" t="s">
        <v>6</v>
      </c>
      <c r="G145" t="s">
        <v>7</v>
      </c>
      <c r="H145" t="s">
        <v>8</v>
      </c>
      <c r="I145" t="s">
        <v>9</v>
      </c>
      <c r="J145" t="s">
        <v>10</v>
      </c>
      <c r="K145" t="s">
        <v>11</v>
      </c>
      <c r="L145" t="s">
        <v>12</v>
      </c>
      <c r="M145" t="s">
        <v>13</v>
      </c>
      <c r="N145" t="s">
        <v>14</v>
      </c>
      <c r="O145" t="s">
        <v>15</v>
      </c>
      <c r="P145" t="s">
        <v>16</v>
      </c>
      <c r="Q145" t="s">
        <v>603</v>
      </c>
    </row>
    <row r="146" spans="1:37" x14ac:dyDescent="0.35">
      <c r="A146" s="291" t="s">
        <v>0</v>
      </c>
      <c r="B146" s="291" t="s">
        <v>0</v>
      </c>
      <c r="C146" s="291" t="s">
        <v>17</v>
      </c>
      <c r="D146" t="s">
        <v>2036</v>
      </c>
      <c r="E146" t="s">
        <v>1061</v>
      </c>
      <c r="F146" t="s">
        <v>2037</v>
      </c>
      <c r="G146" t="s">
        <v>2038</v>
      </c>
      <c r="H146" t="s">
        <v>2039</v>
      </c>
      <c r="I146" t="s">
        <v>2040</v>
      </c>
      <c r="J146" t="s">
        <v>2041</v>
      </c>
      <c r="K146" t="s">
        <v>2042</v>
      </c>
      <c r="L146" t="s">
        <v>2043</v>
      </c>
      <c r="M146" t="s">
        <v>2044</v>
      </c>
      <c r="N146" t="s">
        <v>2045</v>
      </c>
      <c r="O146" t="s">
        <v>2046</v>
      </c>
      <c r="P146" t="s">
        <v>2047</v>
      </c>
      <c r="Q146" t="s">
        <v>2048</v>
      </c>
      <c r="AB146" t="s">
        <v>2526</v>
      </c>
      <c r="AC146" t="s">
        <v>2525</v>
      </c>
      <c r="AD146" t="s">
        <v>2524</v>
      </c>
      <c r="AE146" t="s">
        <v>2523</v>
      </c>
      <c r="AF146" t="s">
        <v>759</v>
      </c>
      <c r="AG146" t="s">
        <v>2522</v>
      </c>
      <c r="AH146" t="s">
        <v>2521</v>
      </c>
      <c r="AI146" t="s">
        <v>2520</v>
      </c>
      <c r="AJ146" t="s">
        <v>2519</v>
      </c>
      <c r="AK146" t="s">
        <v>2518</v>
      </c>
    </row>
    <row r="147" spans="1:37" x14ac:dyDescent="0.35">
      <c r="A147" s="291" t="s">
        <v>3439</v>
      </c>
      <c r="B147" s="291" t="s">
        <v>33</v>
      </c>
      <c r="C147" s="293">
        <v>700</v>
      </c>
      <c r="D147" s="1">
        <v>7</v>
      </c>
      <c r="E147" s="1">
        <v>42</v>
      </c>
      <c r="F147" s="1">
        <v>76</v>
      </c>
      <c r="G147" s="1">
        <v>34</v>
      </c>
      <c r="H147" s="1">
        <v>14</v>
      </c>
      <c r="I147" s="1">
        <v>6</v>
      </c>
      <c r="J147" s="1">
        <v>52</v>
      </c>
      <c r="K147" s="1">
        <v>12</v>
      </c>
      <c r="L147" s="1">
        <v>49</v>
      </c>
      <c r="M147" s="1">
        <v>48</v>
      </c>
      <c r="N147" s="1">
        <v>99</v>
      </c>
      <c r="O147" s="1">
        <v>25</v>
      </c>
      <c r="P147" s="1">
        <v>25</v>
      </c>
      <c r="Q147" s="1">
        <v>110</v>
      </c>
      <c r="X147" t="str">
        <f>LEFT(MID(A147,FIND("(",A147)+1,LEN(A147)),FIND(")",MID(A147,FIND("(",A147)+1,LEN(A147)))-1)</f>
        <v>NON-P</v>
      </c>
      <c r="Z147" t="str">
        <f>Y148</f>
        <v>Excluded</v>
      </c>
      <c r="AB147">
        <v>5</v>
      </c>
      <c r="AC147" s="238">
        <v>26182</v>
      </c>
      <c r="AD147" s="238">
        <f>AH147+AF147</f>
        <v>9906</v>
      </c>
      <c r="AE147" s="227">
        <f>SUM(AD147/AC147*100)</f>
        <v>37.835153922542204</v>
      </c>
      <c r="AF147">
        <v>213</v>
      </c>
      <c r="AG147" s="227">
        <f>SUM(AF147/AC147*100)</f>
        <v>0.81353601711099222</v>
      </c>
      <c r="AH147" s="238">
        <v>9693</v>
      </c>
      <c r="AI147">
        <v>17</v>
      </c>
      <c r="AJ147">
        <v>6</v>
      </c>
      <c r="AK147" s="227">
        <f>SUM(AJ147/AI147*100)</f>
        <v>35.294117647058826</v>
      </c>
    </row>
    <row r="148" spans="1:37" x14ac:dyDescent="0.35">
      <c r="A148" s="291" t="s">
        <v>0</v>
      </c>
      <c r="B148" s="291" t="s">
        <v>0</v>
      </c>
      <c r="C148" s="293">
        <v>700</v>
      </c>
      <c r="D148" s="2">
        <v>707</v>
      </c>
      <c r="E148" s="2">
        <v>749</v>
      </c>
      <c r="F148" s="2">
        <v>825</v>
      </c>
      <c r="G148" s="2">
        <v>859</v>
      </c>
      <c r="H148" s="2">
        <v>873</v>
      </c>
      <c r="I148" s="2">
        <v>879</v>
      </c>
      <c r="J148" s="2">
        <v>931</v>
      </c>
      <c r="K148" s="2">
        <v>943</v>
      </c>
      <c r="L148" s="2">
        <v>992</v>
      </c>
      <c r="M148" s="2">
        <v>1040</v>
      </c>
      <c r="N148" s="2">
        <v>1139</v>
      </c>
      <c r="O148" s="2">
        <v>1164</v>
      </c>
      <c r="P148" s="2">
        <v>1189</v>
      </c>
      <c r="Q148" s="2">
        <v>1299</v>
      </c>
      <c r="Y148" t="str">
        <f>IF(EXACT(A147,UPPER(A147)),"Elected","Excluded")</f>
        <v>Excluded</v>
      </c>
    </row>
    <row r="149" spans="1:37" x14ac:dyDescent="0.35">
      <c r="A149" s="291" t="s">
        <v>2049</v>
      </c>
      <c r="B149" s="291" t="s">
        <v>33</v>
      </c>
      <c r="C149" s="293">
        <v>248</v>
      </c>
      <c r="D149" s="1">
        <v>17</v>
      </c>
      <c r="E149" s="1">
        <v>5</v>
      </c>
      <c r="F149" s="1">
        <v>3</v>
      </c>
      <c r="G149" s="1">
        <v>21</v>
      </c>
      <c r="H149" s="1">
        <v>-294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X149" t="str">
        <f t="shared" ref="X149" si="138">LEFT(MID(A149,FIND("(",A149)+1,LEN(A149)),FIND(")",MID(A149,FIND("(",A149)+1,LEN(A149)))-1)</f>
        <v>FG</v>
      </c>
      <c r="Z149" t="str">
        <f>Y150</f>
        <v>Excluded</v>
      </c>
      <c r="AC149" t="s">
        <v>3692</v>
      </c>
      <c r="AD149" t="s">
        <v>3693</v>
      </c>
    </row>
    <row r="150" spans="1:37" x14ac:dyDescent="0.35">
      <c r="A150" s="291" t="s">
        <v>0</v>
      </c>
      <c r="B150" s="291" t="s">
        <v>0</v>
      </c>
      <c r="C150" s="293">
        <v>248</v>
      </c>
      <c r="D150" s="2">
        <v>265</v>
      </c>
      <c r="E150" s="2">
        <v>270</v>
      </c>
      <c r="F150" s="2">
        <v>273</v>
      </c>
      <c r="G150" s="2">
        <v>294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Y150" t="str">
        <f t="shared" ref="Y150" si="139">IF(EXACT(A149,UPPER(A149)),"Elected","Excluded")</f>
        <v>Excluded</v>
      </c>
      <c r="AC150">
        <v>4</v>
      </c>
      <c r="AD150">
        <v>3</v>
      </c>
    </row>
    <row r="151" spans="1:37" x14ac:dyDescent="0.35">
      <c r="A151" s="291" t="s">
        <v>2050</v>
      </c>
      <c r="B151" s="291" t="s">
        <v>31</v>
      </c>
      <c r="C151" s="293">
        <v>387</v>
      </c>
      <c r="D151" s="1">
        <v>11</v>
      </c>
      <c r="E151" s="1">
        <v>6</v>
      </c>
      <c r="F151" s="1">
        <v>9</v>
      </c>
      <c r="G151" s="1">
        <v>25</v>
      </c>
      <c r="H151" s="1">
        <v>96</v>
      </c>
      <c r="I151" s="1">
        <v>1</v>
      </c>
      <c r="J151" s="1">
        <v>19</v>
      </c>
      <c r="K151" s="1">
        <v>3</v>
      </c>
      <c r="L151" s="1">
        <v>-557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X151" t="str">
        <f t="shared" ref="X151" si="140">LEFT(MID(A151,FIND("(",A151)+1,LEN(A151)),FIND(")",MID(A151,FIND("(",A151)+1,LEN(A151)))-1)</f>
        <v>FG</v>
      </c>
      <c r="Z151" t="str">
        <f t="shared" ref="Z151" si="141">Y152</f>
        <v>Excluded</v>
      </c>
    </row>
    <row r="152" spans="1:37" x14ac:dyDescent="0.35">
      <c r="A152" s="291" t="s">
        <v>0</v>
      </c>
      <c r="B152" s="291" t="s">
        <v>0</v>
      </c>
      <c r="C152" s="293">
        <v>387</v>
      </c>
      <c r="D152" s="2">
        <v>398</v>
      </c>
      <c r="E152" s="2">
        <v>404</v>
      </c>
      <c r="F152" s="2">
        <v>413</v>
      </c>
      <c r="G152" s="2">
        <v>438</v>
      </c>
      <c r="H152" s="2">
        <v>534</v>
      </c>
      <c r="I152" s="2">
        <v>535</v>
      </c>
      <c r="J152" s="2">
        <v>554</v>
      </c>
      <c r="K152" s="2">
        <v>557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Y152" t="str">
        <f t="shared" ref="Y152" si="142">IF(EXACT(A151,UPPER(A151)),"Elected","Excluded")</f>
        <v>Excluded</v>
      </c>
    </row>
    <row r="153" spans="1:37" x14ac:dyDescent="0.35">
      <c r="A153" s="291" t="s">
        <v>2051</v>
      </c>
      <c r="B153" s="291" t="s">
        <v>33</v>
      </c>
      <c r="C153" s="293">
        <v>306</v>
      </c>
      <c r="D153" s="1">
        <v>2</v>
      </c>
      <c r="E153" s="1">
        <v>1</v>
      </c>
      <c r="F153" s="1">
        <v>1</v>
      </c>
      <c r="G153" s="1">
        <v>2</v>
      </c>
      <c r="H153" s="1">
        <v>1</v>
      </c>
      <c r="I153" s="1">
        <v>-313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X153" t="str">
        <f t="shared" ref="X153" si="143">LEFT(MID(A153,FIND("(",A153)+1,LEN(A153)),FIND(")",MID(A153,FIND("(",A153)+1,LEN(A153)))-1)</f>
        <v>SF</v>
      </c>
      <c r="Z153" t="str">
        <f t="shared" ref="Z153" si="144">Y154</f>
        <v>Excluded</v>
      </c>
    </row>
    <row r="154" spans="1:37" x14ac:dyDescent="0.35">
      <c r="A154" s="291" t="s">
        <v>0</v>
      </c>
      <c r="B154" s="291" t="s">
        <v>0</v>
      </c>
      <c r="C154" s="293">
        <v>306</v>
      </c>
      <c r="D154" s="2">
        <v>308</v>
      </c>
      <c r="E154" s="2">
        <v>309</v>
      </c>
      <c r="F154" s="2">
        <v>310</v>
      </c>
      <c r="G154" s="2">
        <v>312</v>
      </c>
      <c r="H154" s="2">
        <v>313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Y154" t="str">
        <f t="shared" ref="Y154" si="145">IF(EXACT(A153,UPPER(A153)),"Elected","Excluded")</f>
        <v>Excluded</v>
      </c>
    </row>
    <row r="155" spans="1:37" x14ac:dyDescent="0.35">
      <c r="A155" s="291" t="s">
        <v>2052</v>
      </c>
      <c r="B155" s="291" t="s">
        <v>31</v>
      </c>
      <c r="C155" s="293">
        <v>314</v>
      </c>
      <c r="D155" s="1">
        <v>6</v>
      </c>
      <c r="E155" s="1">
        <v>1</v>
      </c>
      <c r="F155" s="1">
        <v>1</v>
      </c>
      <c r="G155" s="1">
        <v>4</v>
      </c>
      <c r="H155" s="1">
        <v>5</v>
      </c>
      <c r="I155" s="1">
        <v>141</v>
      </c>
      <c r="J155" s="1">
        <v>7</v>
      </c>
      <c r="K155" s="1">
        <v>-479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X155" t="str">
        <f t="shared" ref="X155" si="146">LEFT(MID(A155,FIND("(",A155)+1,LEN(A155)),FIND(")",MID(A155,FIND("(",A155)+1,LEN(A155)))-1)</f>
        <v>SF</v>
      </c>
      <c r="Z155" t="str">
        <f>Y156</f>
        <v>Excluded</v>
      </c>
    </row>
    <row r="156" spans="1:37" x14ac:dyDescent="0.35">
      <c r="A156" s="291" t="s">
        <v>0</v>
      </c>
      <c r="B156" s="291" t="s">
        <v>0</v>
      </c>
      <c r="C156" s="293">
        <v>314</v>
      </c>
      <c r="D156" s="2">
        <v>320</v>
      </c>
      <c r="E156" s="2">
        <v>321</v>
      </c>
      <c r="F156" s="2">
        <v>322</v>
      </c>
      <c r="G156" s="2">
        <v>326</v>
      </c>
      <c r="H156" s="2">
        <v>331</v>
      </c>
      <c r="I156" s="2">
        <v>472</v>
      </c>
      <c r="J156" s="2">
        <v>479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Y156" t="str">
        <f t="shared" ref="Y156" si="147">IF(EXACT(A155,UPPER(A155)),"Elected","Excluded")</f>
        <v>Excluded</v>
      </c>
    </row>
    <row r="157" spans="1:37" x14ac:dyDescent="0.35">
      <c r="A157" s="291" t="s">
        <v>2053</v>
      </c>
      <c r="B157" s="291" t="s">
        <v>31</v>
      </c>
      <c r="C157" s="293">
        <v>848</v>
      </c>
      <c r="D157" s="1">
        <v>5</v>
      </c>
      <c r="E157" s="1">
        <v>8</v>
      </c>
      <c r="F157" s="1">
        <v>11</v>
      </c>
      <c r="G157" s="1">
        <v>26</v>
      </c>
      <c r="H157" s="1">
        <v>13</v>
      </c>
      <c r="I157" s="1">
        <v>54</v>
      </c>
      <c r="J157" s="1">
        <v>36</v>
      </c>
      <c r="K157" s="1">
        <v>150</v>
      </c>
      <c r="L157" s="1">
        <v>22</v>
      </c>
      <c r="M157" s="1">
        <v>11</v>
      </c>
      <c r="N157" s="1">
        <v>61</v>
      </c>
      <c r="O157" s="1">
        <v>2</v>
      </c>
      <c r="P157" s="1">
        <v>748</v>
      </c>
      <c r="Q157" s="1">
        <v>-379</v>
      </c>
      <c r="X157" t="str">
        <f t="shared" ref="X157" si="148">LEFT(MID(A157,FIND("(",A157)+1,LEN(A157)),FIND(")",MID(A157,FIND("(",A157)+1,LEN(A157)))-1)</f>
        <v>SF</v>
      </c>
      <c r="Z157" t="str">
        <f t="shared" ref="Z157" si="149">Y158</f>
        <v>Elected</v>
      </c>
    </row>
    <row r="158" spans="1:37" x14ac:dyDescent="0.35">
      <c r="A158" s="291" t="s">
        <v>0</v>
      </c>
      <c r="B158" s="291" t="s">
        <v>0</v>
      </c>
      <c r="C158" s="293">
        <v>848</v>
      </c>
      <c r="D158" s="2">
        <v>853</v>
      </c>
      <c r="E158" s="2">
        <v>861</v>
      </c>
      <c r="F158" s="2">
        <v>872</v>
      </c>
      <c r="G158" s="2">
        <v>898</v>
      </c>
      <c r="H158" s="2">
        <v>911</v>
      </c>
      <c r="I158" s="2">
        <v>965</v>
      </c>
      <c r="J158" s="2">
        <v>1001</v>
      </c>
      <c r="K158" s="2">
        <v>1151</v>
      </c>
      <c r="L158" s="2">
        <v>1173</v>
      </c>
      <c r="M158" s="2">
        <v>1184</v>
      </c>
      <c r="N158" s="2">
        <v>1245</v>
      </c>
      <c r="O158" s="2">
        <v>1247</v>
      </c>
      <c r="P158" s="2">
        <v>1995</v>
      </c>
      <c r="Q158" s="2">
        <v>1616</v>
      </c>
      <c r="Y158" t="str">
        <f t="shared" ref="Y158" si="150">IF(EXACT(A157,UPPER(A157)),"Elected","Excluded")</f>
        <v>Elected</v>
      </c>
    </row>
    <row r="159" spans="1:37" x14ac:dyDescent="0.35">
      <c r="A159" s="291" t="s">
        <v>2054</v>
      </c>
      <c r="B159" s="291" t="s">
        <v>33</v>
      </c>
      <c r="C159" s="293">
        <v>684</v>
      </c>
      <c r="D159" s="1">
        <v>7</v>
      </c>
      <c r="E159" s="1">
        <v>5</v>
      </c>
      <c r="F159" s="1">
        <v>2</v>
      </c>
      <c r="G159" s="1">
        <v>7</v>
      </c>
      <c r="H159" s="1">
        <v>6</v>
      </c>
      <c r="I159" s="1">
        <v>69</v>
      </c>
      <c r="J159" s="1">
        <v>31</v>
      </c>
      <c r="K159" s="1">
        <v>203</v>
      </c>
      <c r="L159" s="1">
        <v>15</v>
      </c>
      <c r="M159" s="1">
        <v>3</v>
      </c>
      <c r="N159" s="1">
        <v>63</v>
      </c>
      <c r="O159" s="1">
        <v>2</v>
      </c>
      <c r="P159" s="1">
        <v>-1097</v>
      </c>
      <c r="Q159" s="1">
        <v>0</v>
      </c>
      <c r="X159" t="str">
        <f t="shared" ref="X159" si="151">LEFT(MID(A159,FIND("(",A159)+1,LEN(A159)),FIND(")",MID(A159,FIND("(",A159)+1,LEN(A159)))-1)</f>
        <v>SF</v>
      </c>
      <c r="Z159" t="str">
        <f t="shared" ref="Z159" si="152">Y160</f>
        <v>Excluded</v>
      </c>
    </row>
    <row r="160" spans="1:37" x14ac:dyDescent="0.35">
      <c r="A160" s="291" t="s">
        <v>0</v>
      </c>
      <c r="B160" s="291" t="s">
        <v>0</v>
      </c>
      <c r="C160" s="293">
        <v>684</v>
      </c>
      <c r="D160" s="2">
        <v>691</v>
      </c>
      <c r="E160" s="2">
        <v>696</v>
      </c>
      <c r="F160" s="2">
        <v>698</v>
      </c>
      <c r="G160" s="2">
        <v>705</v>
      </c>
      <c r="H160" s="2">
        <v>711</v>
      </c>
      <c r="I160" s="2">
        <v>780</v>
      </c>
      <c r="J160" s="2">
        <v>811</v>
      </c>
      <c r="K160" s="2">
        <v>1014</v>
      </c>
      <c r="L160" s="2">
        <v>1029</v>
      </c>
      <c r="M160" s="2">
        <v>1032</v>
      </c>
      <c r="N160" s="2">
        <v>1095</v>
      </c>
      <c r="O160" s="2">
        <v>1097</v>
      </c>
      <c r="P160" s="2">
        <v>0</v>
      </c>
      <c r="Q160" s="2">
        <v>0</v>
      </c>
      <c r="Y160" t="str">
        <f t="shared" ref="Y160" si="153">IF(EXACT(A159,UPPER(A159)),"Elected","Excluded")</f>
        <v>Excluded</v>
      </c>
    </row>
    <row r="161" spans="1:26" x14ac:dyDescent="0.35">
      <c r="A161" s="291" t="s">
        <v>2055</v>
      </c>
      <c r="B161" s="291" t="s">
        <v>33</v>
      </c>
      <c r="C161" s="293">
        <v>964</v>
      </c>
      <c r="D161" s="1">
        <v>3</v>
      </c>
      <c r="E161" s="1">
        <v>8</v>
      </c>
      <c r="F161" s="1">
        <v>14</v>
      </c>
      <c r="G161" s="1">
        <v>3</v>
      </c>
      <c r="H161" s="1">
        <v>1</v>
      </c>
      <c r="I161" s="1">
        <v>4</v>
      </c>
      <c r="J161" s="1">
        <v>19</v>
      </c>
      <c r="K161" s="1">
        <v>8</v>
      </c>
      <c r="L161" s="1">
        <v>4</v>
      </c>
      <c r="M161" s="1">
        <v>0</v>
      </c>
      <c r="N161" s="1">
        <v>216</v>
      </c>
      <c r="O161" s="1">
        <v>20</v>
      </c>
      <c r="P161" s="1">
        <v>91</v>
      </c>
      <c r="Q161" s="1">
        <v>109</v>
      </c>
      <c r="X161" t="str">
        <f t="shared" ref="X161" si="154">LEFT(MID(A161,FIND("(",A161)+1,LEN(A161)),FIND(")",MID(A161,FIND("(",A161)+1,LEN(A161)))-1)</f>
        <v>IFP</v>
      </c>
      <c r="Z161" t="str">
        <f t="shared" ref="Z161" si="155">Y162</f>
        <v>Elected</v>
      </c>
    </row>
    <row r="162" spans="1:26" x14ac:dyDescent="0.35">
      <c r="A162" s="291" t="s">
        <v>0</v>
      </c>
      <c r="B162" s="291" t="s">
        <v>0</v>
      </c>
      <c r="C162" s="293">
        <v>964</v>
      </c>
      <c r="D162" s="2">
        <v>967</v>
      </c>
      <c r="E162" s="2">
        <v>975</v>
      </c>
      <c r="F162" s="2">
        <v>989</v>
      </c>
      <c r="G162" s="2">
        <v>992</v>
      </c>
      <c r="H162" s="2">
        <v>993</v>
      </c>
      <c r="I162" s="2">
        <v>997</v>
      </c>
      <c r="J162" s="2">
        <v>1016</v>
      </c>
      <c r="K162" s="2">
        <v>1024</v>
      </c>
      <c r="L162" s="2">
        <v>1028</v>
      </c>
      <c r="M162" s="2">
        <v>1028</v>
      </c>
      <c r="N162" s="2">
        <v>1244</v>
      </c>
      <c r="O162" s="2">
        <v>1264</v>
      </c>
      <c r="P162" s="2">
        <v>1355</v>
      </c>
      <c r="Q162" s="2">
        <v>1464</v>
      </c>
      <c r="Y162" t="str">
        <f t="shared" ref="Y162" si="156">IF(EXACT(A161,UPPER(A161)),"Elected","Excluded")</f>
        <v>Elected</v>
      </c>
    </row>
    <row r="163" spans="1:26" x14ac:dyDescent="0.35">
      <c r="A163" s="291" t="s">
        <v>3440</v>
      </c>
      <c r="B163" s="291" t="s">
        <v>33</v>
      </c>
      <c r="C163" s="293">
        <v>1335</v>
      </c>
      <c r="D163" s="1">
        <v>4</v>
      </c>
      <c r="E163" s="1">
        <v>24</v>
      </c>
      <c r="F163" s="1">
        <v>45</v>
      </c>
      <c r="G163" s="1">
        <v>17</v>
      </c>
      <c r="H163" s="1">
        <v>17</v>
      </c>
      <c r="I163" s="1">
        <v>5</v>
      </c>
      <c r="J163" s="1">
        <v>105</v>
      </c>
      <c r="K163" s="1">
        <v>6</v>
      </c>
      <c r="L163" s="1">
        <v>36</v>
      </c>
      <c r="M163" s="1">
        <v>21</v>
      </c>
      <c r="N163" s="1">
        <v>92</v>
      </c>
      <c r="O163" s="1">
        <v>-91</v>
      </c>
      <c r="P163" s="1">
        <v>0</v>
      </c>
      <c r="Q163" s="1">
        <v>0</v>
      </c>
      <c r="X163" t="str">
        <f t="shared" ref="X163" si="157">LEFT(MID(A163,FIND("(",A163)+1,LEN(A163)),FIND(")",MID(A163,FIND("(",A163)+1,LEN(A163)))-1)</f>
        <v>NON-P</v>
      </c>
      <c r="Z163" t="str">
        <f t="shared" ref="Z163" si="158">Y164</f>
        <v>Elected</v>
      </c>
    </row>
    <row r="164" spans="1:26" x14ac:dyDescent="0.35">
      <c r="A164" s="291" t="s">
        <v>0</v>
      </c>
      <c r="B164" s="291" t="s">
        <v>0</v>
      </c>
      <c r="C164" s="293">
        <v>1335</v>
      </c>
      <c r="D164" s="2">
        <v>1339</v>
      </c>
      <c r="E164" s="2">
        <v>1363</v>
      </c>
      <c r="F164" s="2">
        <v>1408</v>
      </c>
      <c r="G164" s="2">
        <v>1425</v>
      </c>
      <c r="H164" s="2">
        <v>1442</v>
      </c>
      <c r="I164" s="2">
        <v>1447</v>
      </c>
      <c r="J164" s="2">
        <v>1552</v>
      </c>
      <c r="K164" s="2">
        <v>1558</v>
      </c>
      <c r="L164" s="2">
        <v>1594</v>
      </c>
      <c r="M164" s="2">
        <v>1615</v>
      </c>
      <c r="N164" s="2">
        <v>1707</v>
      </c>
      <c r="O164" s="2">
        <v>1616</v>
      </c>
      <c r="P164" s="2">
        <v>1616</v>
      </c>
      <c r="Q164" s="2">
        <v>1616</v>
      </c>
      <c r="Y164" t="str">
        <f t="shared" ref="Y164" si="159">IF(EXACT(A163,UPPER(A163)),"Elected","Excluded")</f>
        <v>Elected</v>
      </c>
    </row>
    <row r="165" spans="1:26" x14ac:dyDescent="0.35">
      <c r="A165" s="291" t="s">
        <v>2056</v>
      </c>
      <c r="B165" s="291" t="s">
        <v>33</v>
      </c>
      <c r="C165" s="293">
        <v>1348</v>
      </c>
      <c r="D165" s="1">
        <v>13</v>
      </c>
      <c r="E165" s="1">
        <v>21</v>
      </c>
      <c r="F165" s="1">
        <v>8</v>
      </c>
      <c r="G165" s="1">
        <v>28</v>
      </c>
      <c r="H165" s="1">
        <v>52</v>
      </c>
      <c r="I165" s="1">
        <v>7</v>
      </c>
      <c r="J165" s="1">
        <v>17</v>
      </c>
      <c r="K165" s="1">
        <v>16</v>
      </c>
      <c r="L165" s="1">
        <v>275</v>
      </c>
      <c r="M165" s="1">
        <v>-169</v>
      </c>
      <c r="N165" s="1">
        <v>0</v>
      </c>
      <c r="O165" s="1">
        <v>0</v>
      </c>
      <c r="P165" s="1">
        <v>0</v>
      </c>
      <c r="Q165" s="1">
        <v>0</v>
      </c>
      <c r="X165" t="str">
        <f t="shared" ref="X165" si="160">LEFT(MID(A165,FIND("(",A165)+1,LEN(A165)),FIND(")",MID(A165,FIND("(",A165)+1,LEN(A165)))-1)</f>
        <v>FF</v>
      </c>
      <c r="Z165" t="str">
        <f t="shared" ref="Z165" si="161">Y166</f>
        <v>Elected</v>
      </c>
    </row>
    <row r="166" spans="1:26" x14ac:dyDescent="0.35">
      <c r="A166" s="291" t="s">
        <v>0</v>
      </c>
      <c r="B166" s="291" t="s">
        <v>0</v>
      </c>
      <c r="C166" s="293">
        <v>1348</v>
      </c>
      <c r="D166" s="2">
        <v>1361</v>
      </c>
      <c r="E166" s="2">
        <v>1382</v>
      </c>
      <c r="F166" s="2">
        <v>1390</v>
      </c>
      <c r="G166" s="2">
        <v>1418</v>
      </c>
      <c r="H166" s="2">
        <v>1470</v>
      </c>
      <c r="I166" s="2">
        <v>1477</v>
      </c>
      <c r="J166" s="2">
        <v>1494</v>
      </c>
      <c r="K166" s="2">
        <v>1510</v>
      </c>
      <c r="L166" s="2">
        <v>1785</v>
      </c>
      <c r="M166" s="2">
        <v>1616</v>
      </c>
      <c r="N166" s="2">
        <v>1616</v>
      </c>
      <c r="O166" s="2">
        <v>1616</v>
      </c>
      <c r="P166" s="2">
        <v>1616</v>
      </c>
      <c r="Q166" s="2">
        <v>1616</v>
      </c>
      <c r="Y166" t="str">
        <f t="shared" ref="Y166" si="162">IF(EXACT(A165,UPPER(A165)),"Elected","Excluded")</f>
        <v>Elected</v>
      </c>
    </row>
    <row r="167" spans="1:26" x14ac:dyDescent="0.35">
      <c r="A167" s="291" t="s">
        <v>3441</v>
      </c>
      <c r="B167" s="291" t="s">
        <v>33</v>
      </c>
      <c r="C167" s="293">
        <v>201</v>
      </c>
      <c r="D167" s="1">
        <v>3</v>
      </c>
      <c r="E167" s="1">
        <v>-204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X167" t="str">
        <f t="shared" ref="X167" si="163">LEFT(MID(A167,FIND("(",A167)+1,LEN(A167)),FIND(")",MID(A167,FIND("(",A167)+1,LEN(A167)))-1)</f>
        <v>NON-P</v>
      </c>
      <c r="Z167" t="str">
        <f t="shared" ref="Z167" si="164">Y168</f>
        <v>Excluded</v>
      </c>
    </row>
    <row r="168" spans="1:26" x14ac:dyDescent="0.35">
      <c r="A168" s="291" t="s">
        <v>0</v>
      </c>
      <c r="B168" s="291" t="s">
        <v>0</v>
      </c>
      <c r="C168" s="293">
        <v>201</v>
      </c>
      <c r="D168" s="2">
        <v>204</v>
      </c>
      <c r="E168" s="2">
        <v>0</v>
      </c>
      <c r="F168" s="2">
        <v>0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Y168" t="str">
        <f t="shared" ref="Y168" si="165">IF(EXACT(A167,UPPER(A167)),"Elected","Excluded")</f>
        <v>Excluded</v>
      </c>
    </row>
    <row r="169" spans="1:26" x14ac:dyDescent="0.35">
      <c r="A169" s="291" t="s">
        <v>2057</v>
      </c>
      <c r="B169" s="291" t="s">
        <v>33</v>
      </c>
      <c r="C169" s="293">
        <v>364</v>
      </c>
      <c r="D169" s="1">
        <v>8</v>
      </c>
      <c r="E169" s="1">
        <v>15</v>
      </c>
      <c r="F169" s="1">
        <v>12</v>
      </c>
      <c r="G169" s="1">
        <v>22</v>
      </c>
      <c r="H169" s="1">
        <v>8</v>
      </c>
      <c r="I169" s="1">
        <v>3</v>
      </c>
      <c r="J169" s="1">
        <v>-432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X169" t="str">
        <f t="shared" ref="X169" si="166">LEFT(MID(A169,FIND("(",A169)+1,LEN(A169)),FIND(")",MID(A169,FIND("(",A169)+1,LEN(A169)))-1)</f>
        <v>TWP</v>
      </c>
      <c r="Z169" t="str">
        <f t="shared" ref="Z169" si="167">Y170</f>
        <v>Excluded</v>
      </c>
    </row>
    <row r="170" spans="1:26" x14ac:dyDescent="0.35">
      <c r="A170" s="291" t="s">
        <v>0</v>
      </c>
      <c r="B170" s="291" t="s">
        <v>0</v>
      </c>
      <c r="C170" s="293">
        <v>364</v>
      </c>
      <c r="D170" s="2">
        <v>372</v>
      </c>
      <c r="E170" s="2">
        <v>387</v>
      </c>
      <c r="F170" s="2">
        <v>399</v>
      </c>
      <c r="G170" s="2">
        <v>421</v>
      </c>
      <c r="H170" s="2">
        <v>429</v>
      </c>
      <c r="I170" s="2">
        <v>432</v>
      </c>
      <c r="J170" s="2">
        <v>0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Y170" t="str">
        <f t="shared" ref="Y170" si="168">IF(EXACT(A169,UPPER(A169)),"Elected","Excluded")</f>
        <v>Excluded</v>
      </c>
    </row>
    <row r="171" spans="1:26" x14ac:dyDescent="0.35">
      <c r="A171" s="291" t="s">
        <v>2058</v>
      </c>
      <c r="B171" s="291" t="s">
        <v>31</v>
      </c>
      <c r="C171" s="293">
        <v>762</v>
      </c>
      <c r="D171" s="1">
        <v>22</v>
      </c>
      <c r="E171" s="1">
        <v>16</v>
      </c>
      <c r="F171" s="1">
        <v>7</v>
      </c>
      <c r="G171" s="1">
        <v>42</v>
      </c>
      <c r="H171" s="1">
        <v>15</v>
      </c>
      <c r="I171" s="1">
        <v>17</v>
      </c>
      <c r="J171" s="1">
        <v>76</v>
      </c>
      <c r="K171" s="1">
        <v>28</v>
      </c>
      <c r="L171" s="1">
        <v>38</v>
      </c>
      <c r="M171" s="1">
        <v>15</v>
      </c>
      <c r="N171" s="1">
        <v>76</v>
      </c>
      <c r="O171" s="1">
        <v>11</v>
      </c>
      <c r="P171" s="1">
        <v>97</v>
      </c>
      <c r="Q171" s="1">
        <v>129</v>
      </c>
      <c r="X171" t="str">
        <f t="shared" ref="X171" si="169">LEFT(MID(A171,FIND("(",A171)+1,LEN(A171)),FIND(")",MID(A171,FIND("(",A171)+1,LEN(A171)))-1)</f>
        <v>PBP</v>
      </c>
      <c r="Z171" t="str">
        <f t="shared" ref="Z171" si="170">Y172</f>
        <v>Elected</v>
      </c>
    </row>
    <row r="172" spans="1:26" x14ac:dyDescent="0.35">
      <c r="A172" s="291" t="s">
        <v>0</v>
      </c>
      <c r="B172" s="291" t="s">
        <v>0</v>
      </c>
      <c r="C172" s="293">
        <v>762</v>
      </c>
      <c r="D172" s="2">
        <v>784</v>
      </c>
      <c r="E172" s="2">
        <v>800</v>
      </c>
      <c r="F172" s="2">
        <v>807</v>
      </c>
      <c r="G172" s="2">
        <v>849</v>
      </c>
      <c r="H172" s="2">
        <v>864</v>
      </c>
      <c r="I172" s="2">
        <v>881</v>
      </c>
      <c r="J172" s="2">
        <v>957</v>
      </c>
      <c r="K172" s="2">
        <v>985</v>
      </c>
      <c r="L172" s="2">
        <v>1023</v>
      </c>
      <c r="M172" s="2">
        <v>1038</v>
      </c>
      <c r="N172" s="2">
        <v>1114</v>
      </c>
      <c r="O172" s="2">
        <v>1125</v>
      </c>
      <c r="P172" s="2">
        <v>1222</v>
      </c>
      <c r="Q172" s="2">
        <v>1351</v>
      </c>
      <c r="Y172" t="str">
        <f t="shared" ref="Y172" si="171">IF(EXACT(A171,UPPER(A171)),"Elected","Excluded")</f>
        <v>Elected</v>
      </c>
    </row>
    <row r="173" spans="1:26" x14ac:dyDescent="0.35">
      <c r="A173" s="291" t="s">
        <v>3417</v>
      </c>
      <c r="B173" s="291" t="s">
        <v>31</v>
      </c>
      <c r="C173" s="293">
        <v>139</v>
      </c>
      <c r="D173" s="1">
        <v>-139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X173" t="str">
        <f t="shared" ref="X173" si="172">LEFT(MID(A173,FIND("(",A173)+1,LEN(A173)),FIND(")",MID(A173,FIND("(",A173)+1,LEN(A173)))-1)</f>
        <v>LAB</v>
      </c>
      <c r="Z173" t="str">
        <f t="shared" ref="Z173" si="173">Y174</f>
        <v>Excluded</v>
      </c>
    </row>
    <row r="174" spans="1:26" x14ac:dyDescent="0.35">
      <c r="A174" s="291" t="s">
        <v>0</v>
      </c>
      <c r="B174" s="291" t="s">
        <v>0</v>
      </c>
      <c r="C174" s="293">
        <v>139</v>
      </c>
      <c r="D174" s="2">
        <v>0</v>
      </c>
      <c r="E174" s="2">
        <v>0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Y174" t="str">
        <f t="shared" ref="Y174" si="174">IF(EXACT(A173,UPPER(A173)),"Elected","Excluded")</f>
        <v>Excluded</v>
      </c>
    </row>
    <row r="175" spans="1:26" x14ac:dyDescent="0.35">
      <c r="A175" s="291" t="s">
        <v>3423</v>
      </c>
      <c r="B175" s="291" t="s">
        <v>31</v>
      </c>
      <c r="C175" s="293">
        <v>219</v>
      </c>
      <c r="D175" s="1">
        <v>12</v>
      </c>
      <c r="E175" s="1">
        <v>4</v>
      </c>
      <c r="F175" s="1">
        <v>14</v>
      </c>
      <c r="G175" s="1">
        <v>-249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X175" t="str">
        <f t="shared" ref="X175" si="175">LEFT(MID(A175,FIND("(",A175)+1,LEN(A175)),FIND(")",MID(A175,FIND("(",A175)+1,LEN(A175)))-1)</f>
        <v>GRN</v>
      </c>
      <c r="Z175" t="str">
        <f t="shared" ref="Z175" si="176">Y176</f>
        <v>Excluded</v>
      </c>
    </row>
    <row r="176" spans="1:26" x14ac:dyDescent="0.35">
      <c r="A176" s="291" t="s">
        <v>0</v>
      </c>
      <c r="B176" s="291" t="s">
        <v>0</v>
      </c>
      <c r="C176" s="293">
        <v>219</v>
      </c>
      <c r="D176" s="2">
        <v>231</v>
      </c>
      <c r="E176" s="2">
        <v>235</v>
      </c>
      <c r="F176" s="2">
        <v>249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Y176" t="str">
        <f t="shared" ref="Y176" si="177">IF(EXACT(A175,UPPER(A175)),"Elected","Excluded")</f>
        <v>Excluded</v>
      </c>
    </row>
    <row r="177" spans="1:26" x14ac:dyDescent="0.35">
      <c r="A177" s="291" t="s">
        <v>3442</v>
      </c>
      <c r="B177" s="291" t="s">
        <v>33</v>
      </c>
      <c r="C177" s="293">
        <v>205</v>
      </c>
      <c r="D177" s="1">
        <v>0</v>
      </c>
      <c r="E177" s="1">
        <v>30</v>
      </c>
      <c r="F177" s="1">
        <v>-235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X177" t="str">
        <f t="shared" ref="X177" si="178">LEFT(MID(A177,FIND("(",A177)+1,LEN(A177)),FIND(")",MID(A177,FIND("(",A177)+1,LEN(A177)))-1)</f>
        <v>NON-P</v>
      </c>
      <c r="Z177" t="str">
        <f t="shared" ref="Z177" si="179">Y178</f>
        <v>Excluded</v>
      </c>
    </row>
    <row r="178" spans="1:26" x14ac:dyDescent="0.35">
      <c r="A178" s="291" t="s">
        <v>0</v>
      </c>
      <c r="B178" s="291" t="s">
        <v>0</v>
      </c>
      <c r="C178" s="293">
        <v>205</v>
      </c>
      <c r="D178" s="2">
        <v>205</v>
      </c>
      <c r="E178" s="2">
        <v>235</v>
      </c>
      <c r="F178" s="2">
        <v>0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Y178" t="str">
        <f t="shared" ref="Y178" si="180">IF(EXACT(A177,UPPER(A177)),"Elected","Excluded")</f>
        <v>Excluded</v>
      </c>
    </row>
    <row r="179" spans="1:26" x14ac:dyDescent="0.35">
      <c r="A179" s="291" t="s">
        <v>3413</v>
      </c>
      <c r="B179" s="291" t="s">
        <v>33</v>
      </c>
      <c r="C179" s="293">
        <v>669</v>
      </c>
      <c r="D179" s="1">
        <v>2</v>
      </c>
      <c r="E179" s="1">
        <v>6</v>
      </c>
      <c r="F179" s="1">
        <v>10</v>
      </c>
      <c r="G179" s="1">
        <v>5</v>
      </c>
      <c r="H179" s="1">
        <v>5</v>
      </c>
      <c r="I179" s="1">
        <v>5</v>
      </c>
      <c r="J179" s="1">
        <v>24</v>
      </c>
      <c r="K179" s="1">
        <v>21</v>
      </c>
      <c r="L179" s="1">
        <v>16</v>
      </c>
      <c r="M179" s="1">
        <v>30</v>
      </c>
      <c r="N179" s="1">
        <v>-793</v>
      </c>
      <c r="O179" s="1">
        <v>0</v>
      </c>
      <c r="P179" s="1">
        <v>0</v>
      </c>
      <c r="Q179" s="1">
        <v>0</v>
      </c>
      <c r="X179" t="str">
        <f t="shared" ref="X179" si="181">LEFT(MID(A179,FIND("(",A179)+1,LEN(A179)),FIND(")",MID(A179,FIND("(",A179)+1,LEN(A179)))-1)</f>
        <v>ANT</v>
      </c>
      <c r="Z179" t="str">
        <f t="shared" ref="Z179" si="182">Y180</f>
        <v>Excluded</v>
      </c>
    </row>
    <row r="180" spans="1:26" x14ac:dyDescent="0.35">
      <c r="A180" s="291" t="s">
        <v>0</v>
      </c>
      <c r="B180" s="291" t="s">
        <v>0</v>
      </c>
      <c r="C180" s="293">
        <v>669</v>
      </c>
      <c r="D180" s="2">
        <v>671</v>
      </c>
      <c r="E180" s="2">
        <v>677</v>
      </c>
      <c r="F180" s="2">
        <v>687</v>
      </c>
      <c r="G180" s="2">
        <v>692</v>
      </c>
      <c r="H180" s="2">
        <v>697</v>
      </c>
      <c r="I180" s="2">
        <v>702</v>
      </c>
      <c r="J180" s="2">
        <v>726</v>
      </c>
      <c r="K180" s="2">
        <v>747</v>
      </c>
      <c r="L180" s="2">
        <v>763</v>
      </c>
      <c r="M180" s="2">
        <v>793</v>
      </c>
      <c r="N180" s="2">
        <v>0</v>
      </c>
      <c r="O180" s="2">
        <v>0</v>
      </c>
      <c r="P180" s="2">
        <v>0</v>
      </c>
      <c r="Q180" s="2">
        <v>0</v>
      </c>
      <c r="Y180" t="str">
        <f t="shared" ref="Y180" si="183">IF(EXACT(A179,UPPER(A179)),"Elected","Excluded")</f>
        <v>Excluded</v>
      </c>
    </row>
    <row r="181" spans="1:26" x14ac:dyDescent="0.35">
      <c r="A181" s="291" t="s">
        <v>47</v>
      </c>
      <c r="B181" s="291" t="s">
        <v>0</v>
      </c>
      <c r="C181" s="292">
        <v>0</v>
      </c>
      <c r="D181" s="1">
        <f>(D147+D149+D151+D153+D155+D157+D159+D161+D163+D165+D167+D169+D171+D173+D175+D177+D179)*(-1)</f>
        <v>17</v>
      </c>
      <c r="E181" s="1">
        <f t="shared" ref="E181:Q181" si="184">(E147+E149+E151+E153+E155+E157+E159+E161+E163+E165+E167+E169+E171+E173+E175+E177+E179)*(-1)</f>
        <v>12</v>
      </c>
      <c r="F181" s="1">
        <f t="shared" si="184"/>
        <v>22</v>
      </c>
      <c r="G181" s="1">
        <f t="shared" si="184"/>
        <v>13</v>
      </c>
      <c r="H181" s="1">
        <f t="shared" si="184"/>
        <v>61</v>
      </c>
      <c r="I181" s="1">
        <f t="shared" si="184"/>
        <v>1</v>
      </c>
      <c r="J181" s="1">
        <f t="shared" si="184"/>
        <v>46</v>
      </c>
      <c r="K181" s="1">
        <f t="shared" si="184"/>
        <v>32</v>
      </c>
      <c r="L181" s="1">
        <f t="shared" si="184"/>
        <v>102</v>
      </c>
      <c r="M181" s="1">
        <f t="shared" si="184"/>
        <v>41</v>
      </c>
      <c r="N181" s="1">
        <f t="shared" si="184"/>
        <v>186</v>
      </c>
      <c r="O181" s="1">
        <f t="shared" si="184"/>
        <v>31</v>
      </c>
      <c r="P181" s="1">
        <f t="shared" si="184"/>
        <v>136</v>
      </c>
      <c r="Q181" s="1">
        <f t="shared" si="184"/>
        <v>31</v>
      </c>
    </row>
    <row r="182" spans="1:26" x14ac:dyDescent="0.35">
      <c r="A182" s="291" t="s">
        <v>0</v>
      </c>
      <c r="B182" s="291" t="s">
        <v>0</v>
      </c>
      <c r="C182" s="293">
        <v>0</v>
      </c>
      <c r="D182" s="2">
        <v>17</v>
      </c>
      <c r="E182" s="2">
        <v>29</v>
      </c>
      <c r="F182" s="2">
        <v>51</v>
      </c>
      <c r="G182" s="2">
        <v>64</v>
      </c>
      <c r="H182" s="2">
        <v>125</v>
      </c>
      <c r="I182" s="2">
        <v>126</v>
      </c>
      <c r="J182" s="2">
        <v>172</v>
      </c>
      <c r="K182" s="2">
        <v>204</v>
      </c>
      <c r="L182" s="2">
        <v>306</v>
      </c>
      <c r="M182" s="2">
        <v>347</v>
      </c>
      <c r="N182" s="2">
        <v>533</v>
      </c>
      <c r="O182" s="2">
        <v>564</v>
      </c>
      <c r="P182" s="2">
        <v>700</v>
      </c>
      <c r="Q182" s="2">
        <v>731</v>
      </c>
    </row>
    <row r="183" spans="1:26" x14ac:dyDescent="0.35">
      <c r="A183" t="s">
        <v>48</v>
      </c>
      <c r="B183" t="s">
        <v>0</v>
      </c>
      <c r="C183" s="2">
        <v>9693</v>
      </c>
      <c r="D183" s="2">
        <v>9693</v>
      </c>
      <c r="E183" s="2">
        <v>9693</v>
      </c>
      <c r="F183" s="2">
        <v>9693</v>
      </c>
      <c r="G183" s="2">
        <v>9693</v>
      </c>
      <c r="H183" s="2">
        <v>9693</v>
      </c>
      <c r="I183" s="2">
        <v>9693</v>
      </c>
      <c r="J183" s="2">
        <v>9693</v>
      </c>
      <c r="K183" s="2">
        <v>9693</v>
      </c>
      <c r="L183" s="2">
        <v>9693</v>
      </c>
      <c r="M183" s="2">
        <v>9693</v>
      </c>
      <c r="N183" s="2">
        <v>9693</v>
      </c>
      <c r="O183" s="2">
        <v>9693</v>
      </c>
      <c r="P183" s="2">
        <v>9693</v>
      </c>
      <c r="Q183" s="2">
        <v>9693</v>
      </c>
    </row>
    <row r="187" spans="1:26" x14ac:dyDescent="0.35">
      <c r="A187" t="s">
        <v>0</v>
      </c>
      <c r="B187" t="s">
        <v>0</v>
      </c>
      <c r="C187" t="s">
        <v>0</v>
      </c>
      <c r="D187" t="s">
        <v>0</v>
      </c>
      <c r="E187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</row>
    <row r="188" spans="1:26" x14ac:dyDescent="0.35">
      <c r="A188" t="s">
        <v>0</v>
      </c>
      <c r="B188" t="s">
        <v>0</v>
      </c>
      <c r="C188" t="s">
        <v>0</v>
      </c>
      <c r="D188" t="s">
        <v>0</v>
      </c>
      <c r="E188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</row>
    <row r="189" spans="1:26" x14ac:dyDescent="0.35">
      <c r="A189" t="s">
        <v>0</v>
      </c>
      <c r="B189" t="s">
        <v>0</v>
      </c>
      <c r="C189" t="s">
        <v>0</v>
      </c>
      <c r="D189" t="s">
        <v>0</v>
      </c>
      <c r="E189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</row>
    <row r="190" spans="1:26" x14ac:dyDescent="0.35">
      <c r="A190" t="s">
        <v>0</v>
      </c>
      <c r="B190" t="s">
        <v>0</v>
      </c>
      <c r="C190" t="s">
        <v>0</v>
      </c>
      <c r="D190" t="s">
        <v>0</v>
      </c>
      <c r="E190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</row>
    <row r="191" spans="1:26" x14ac:dyDescent="0.35">
      <c r="A191" t="s">
        <v>0</v>
      </c>
      <c r="B191" t="s">
        <v>0</v>
      </c>
      <c r="C191" t="s">
        <v>0</v>
      </c>
      <c r="D191" t="s">
        <v>0</v>
      </c>
      <c r="E191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</row>
    <row r="192" spans="1:26" x14ac:dyDescent="0.35">
      <c r="A192" t="s">
        <v>0</v>
      </c>
      <c r="B192" t="s">
        <v>0</v>
      </c>
      <c r="C192" t="s">
        <v>0</v>
      </c>
      <c r="D192" t="s">
        <v>0</v>
      </c>
      <c r="E192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</row>
    <row r="193" spans="1:37" x14ac:dyDescent="0.35">
      <c r="A193" t="s">
        <v>0</v>
      </c>
      <c r="B193" t="s">
        <v>0</v>
      </c>
      <c r="C193" t="s">
        <v>0</v>
      </c>
      <c r="D193" t="s">
        <v>0</v>
      </c>
      <c r="E193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</row>
    <row r="194" spans="1:37" x14ac:dyDescent="0.35">
      <c r="A194" s="291" t="s">
        <v>243</v>
      </c>
      <c r="B194" s="291" t="s">
        <v>2</v>
      </c>
      <c r="C194" s="291" t="s">
        <v>3</v>
      </c>
      <c r="D194" t="s">
        <v>4</v>
      </c>
      <c r="E194" t="s">
        <v>5</v>
      </c>
      <c r="F194" t="s">
        <v>6</v>
      </c>
      <c r="G194" t="s">
        <v>7</v>
      </c>
      <c r="H194" t="s">
        <v>8</v>
      </c>
      <c r="I194" t="s">
        <v>9</v>
      </c>
      <c r="J194" t="s">
        <v>10</v>
      </c>
      <c r="K194" t="s">
        <v>11</v>
      </c>
      <c r="L194" t="s">
        <v>12</v>
      </c>
      <c r="M194" t="s">
        <v>13</v>
      </c>
    </row>
    <row r="195" spans="1:37" x14ac:dyDescent="0.35">
      <c r="A195" s="291" t="s">
        <v>0</v>
      </c>
      <c r="B195" s="291" t="s">
        <v>0</v>
      </c>
      <c r="C195" s="291" t="s">
        <v>17</v>
      </c>
      <c r="D195" t="s">
        <v>2071</v>
      </c>
      <c r="E195" t="s">
        <v>2070</v>
      </c>
      <c r="F195" t="s">
        <v>2069</v>
      </c>
      <c r="G195" t="s">
        <v>2068</v>
      </c>
      <c r="H195" t="s">
        <v>2067</v>
      </c>
      <c r="I195" t="s">
        <v>2066</v>
      </c>
      <c r="J195" t="s">
        <v>2065</v>
      </c>
      <c r="K195" t="s">
        <v>2064</v>
      </c>
      <c r="L195" t="s">
        <v>2063</v>
      </c>
      <c r="M195" t="s">
        <v>2062</v>
      </c>
      <c r="AB195" t="s">
        <v>2526</v>
      </c>
      <c r="AC195" t="s">
        <v>2525</v>
      </c>
      <c r="AD195" t="s">
        <v>2524</v>
      </c>
      <c r="AE195" t="s">
        <v>2523</v>
      </c>
      <c r="AF195" t="s">
        <v>759</v>
      </c>
      <c r="AG195" t="s">
        <v>2522</v>
      </c>
      <c r="AH195" t="s">
        <v>2521</v>
      </c>
      <c r="AI195" t="s">
        <v>2520</v>
      </c>
      <c r="AJ195" t="s">
        <v>2519</v>
      </c>
      <c r="AK195" t="s">
        <v>2518</v>
      </c>
    </row>
    <row r="196" spans="1:37" x14ac:dyDescent="0.35">
      <c r="A196" s="291" t="s">
        <v>3393</v>
      </c>
      <c r="B196" s="291" t="s">
        <v>33</v>
      </c>
      <c r="C196" s="293">
        <v>358</v>
      </c>
      <c r="D196" s="1">
        <v>7</v>
      </c>
      <c r="E196" s="1">
        <v>16</v>
      </c>
      <c r="F196" s="1">
        <v>8</v>
      </c>
      <c r="G196" s="1">
        <v>196</v>
      </c>
      <c r="H196" s="1">
        <v>1</v>
      </c>
      <c r="I196" s="1">
        <v>-586</v>
      </c>
      <c r="J196" s="1">
        <v>0</v>
      </c>
      <c r="K196" s="1">
        <v>0</v>
      </c>
      <c r="L196" s="1">
        <v>0</v>
      </c>
      <c r="M196" s="1">
        <v>0</v>
      </c>
      <c r="X196" t="str">
        <f>LEFT(MID(A196,FIND("(",A196)+1,LEN(A196)),FIND(")",MID(A196,FIND("(",A196)+1,LEN(A196)))-1)</f>
        <v>TNP</v>
      </c>
      <c r="Z196" t="str">
        <f>Y197</f>
        <v>Excluded</v>
      </c>
      <c r="AB196">
        <v>7</v>
      </c>
      <c r="AC196" s="238">
        <v>41440</v>
      </c>
      <c r="AD196" s="238">
        <f>AH196+AF196</f>
        <v>19438</v>
      </c>
      <c r="AE196" s="227">
        <f>SUM(AD196/AC196*100)</f>
        <v>46.906370656370655</v>
      </c>
      <c r="AF196">
        <v>197</v>
      </c>
      <c r="AG196" s="227">
        <f>SUM(AF196/AC196*100)</f>
        <v>0.47538610038610041</v>
      </c>
      <c r="AH196" s="238">
        <v>19241</v>
      </c>
      <c r="AI196">
        <v>16</v>
      </c>
      <c r="AJ196">
        <v>5</v>
      </c>
      <c r="AK196" s="227">
        <f>SUM(AJ196/AI196*100)</f>
        <v>31.25</v>
      </c>
    </row>
    <row r="197" spans="1:37" x14ac:dyDescent="0.35">
      <c r="A197" s="291" t="s">
        <v>0</v>
      </c>
      <c r="B197" s="291" t="s">
        <v>0</v>
      </c>
      <c r="C197" s="293">
        <v>358</v>
      </c>
      <c r="D197" s="2">
        <v>365</v>
      </c>
      <c r="E197" s="2">
        <v>381</v>
      </c>
      <c r="F197" s="2">
        <v>389</v>
      </c>
      <c r="G197" s="2">
        <v>585</v>
      </c>
      <c r="H197" s="2">
        <v>586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Y197" t="str">
        <f>IF(EXACT(A196,UPPER(A196)),"Elected","Excluded")</f>
        <v>Excluded</v>
      </c>
    </row>
    <row r="198" spans="1:37" x14ac:dyDescent="0.35">
      <c r="A198" s="345" t="s">
        <v>2061</v>
      </c>
      <c r="B198" s="291" t="s">
        <v>33</v>
      </c>
      <c r="C198" s="293">
        <v>1292</v>
      </c>
      <c r="D198" s="1">
        <v>49</v>
      </c>
      <c r="E198" s="1">
        <v>49</v>
      </c>
      <c r="F198" s="1">
        <v>5</v>
      </c>
      <c r="G198" s="1">
        <v>2</v>
      </c>
      <c r="H198" s="1">
        <v>2</v>
      </c>
      <c r="I198" s="1">
        <v>20</v>
      </c>
      <c r="J198" s="1">
        <v>8</v>
      </c>
      <c r="K198" s="1">
        <v>293</v>
      </c>
      <c r="L198" s="1">
        <v>138</v>
      </c>
      <c r="M198" s="1">
        <v>24</v>
      </c>
      <c r="X198" t="str">
        <f t="shared" ref="X198" si="185">LEFT(MID(A198,FIND("(",A198)+1,LEN(A198)),FIND(")",MID(A198,FIND("(",A198)+1,LEN(A198)))-1)</f>
        <v>FG</v>
      </c>
      <c r="Z198" t="str">
        <f>Y199</f>
        <v>Elected</v>
      </c>
      <c r="AC198" t="s">
        <v>3692</v>
      </c>
      <c r="AD198" t="s">
        <v>3693</v>
      </c>
    </row>
    <row r="199" spans="1:37" x14ac:dyDescent="0.35">
      <c r="A199" s="345" t="s">
        <v>0</v>
      </c>
      <c r="B199" s="291" t="s">
        <v>0</v>
      </c>
      <c r="C199" s="293">
        <v>1292</v>
      </c>
      <c r="D199" s="2">
        <v>1341</v>
      </c>
      <c r="E199" s="2">
        <v>1390</v>
      </c>
      <c r="F199" s="2">
        <v>1395</v>
      </c>
      <c r="G199" s="2">
        <v>1397</v>
      </c>
      <c r="H199" s="2">
        <v>1399</v>
      </c>
      <c r="I199" s="2">
        <v>1419</v>
      </c>
      <c r="J199" s="2">
        <v>1427</v>
      </c>
      <c r="K199" s="2">
        <v>1720</v>
      </c>
      <c r="L199" s="2">
        <v>1858</v>
      </c>
      <c r="M199" s="2">
        <v>1882</v>
      </c>
      <c r="Y199" t="str">
        <f t="shared" ref="Y199" si="186">IF(EXACT(A198,UPPER(A198)),"Elected","Excluded")</f>
        <v>Elected</v>
      </c>
      <c r="AC199">
        <v>8</v>
      </c>
      <c r="AD199">
        <v>6</v>
      </c>
    </row>
    <row r="200" spans="1:37" x14ac:dyDescent="0.35">
      <c r="A200" s="345" t="s">
        <v>2060</v>
      </c>
      <c r="B200" s="291" t="s">
        <v>31</v>
      </c>
      <c r="C200" s="293">
        <v>1620</v>
      </c>
      <c r="D200" s="1">
        <v>82</v>
      </c>
      <c r="E200" s="1">
        <v>43</v>
      </c>
      <c r="F200" s="1">
        <v>3</v>
      </c>
      <c r="G200" s="1">
        <v>1</v>
      </c>
      <c r="H200" s="1">
        <v>3</v>
      </c>
      <c r="I200" s="1">
        <v>9</v>
      </c>
      <c r="J200" s="1">
        <v>12</v>
      </c>
      <c r="K200" s="1">
        <v>389</v>
      </c>
      <c r="L200" s="1">
        <v>188</v>
      </c>
      <c r="M200" s="1">
        <v>44</v>
      </c>
      <c r="X200" t="str">
        <f t="shared" ref="X200" si="187">LEFT(MID(A200,FIND("(",A200)+1,LEN(A200)),FIND(")",MID(A200,FIND("(",A200)+1,LEN(A200)))-1)</f>
        <v>FG</v>
      </c>
      <c r="Z200" t="str">
        <f t="shared" ref="Z200" si="188">Y201</f>
        <v>Elected</v>
      </c>
    </row>
    <row r="201" spans="1:37" x14ac:dyDescent="0.35">
      <c r="A201" s="345" t="s">
        <v>0</v>
      </c>
      <c r="B201" s="291" t="s">
        <v>0</v>
      </c>
      <c r="C201" s="293">
        <v>1620</v>
      </c>
      <c r="D201" s="2">
        <v>1702</v>
      </c>
      <c r="E201" s="2">
        <v>1745</v>
      </c>
      <c r="F201" s="2">
        <v>1748</v>
      </c>
      <c r="G201" s="2">
        <v>1749</v>
      </c>
      <c r="H201" s="2">
        <v>1752</v>
      </c>
      <c r="I201" s="2">
        <v>1761</v>
      </c>
      <c r="J201" s="2">
        <v>1773</v>
      </c>
      <c r="K201" s="2">
        <v>2162</v>
      </c>
      <c r="L201" s="2">
        <v>2350</v>
      </c>
      <c r="M201" s="2">
        <v>2394</v>
      </c>
      <c r="Y201" t="str">
        <f t="shared" ref="Y201" si="189">IF(EXACT(A200,UPPER(A200)),"Elected","Excluded")</f>
        <v>Elected</v>
      </c>
    </row>
    <row r="202" spans="1:37" x14ac:dyDescent="0.35">
      <c r="A202" s="291" t="s">
        <v>3394</v>
      </c>
      <c r="B202" s="291" t="s">
        <v>31</v>
      </c>
      <c r="C202" s="293">
        <v>780</v>
      </c>
      <c r="D202" s="1">
        <v>37</v>
      </c>
      <c r="E202" s="1">
        <v>9</v>
      </c>
      <c r="F202" s="1">
        <v>2</v>
      </c>
      <c r="G202" s="1">
        <v>9</v>
      </c>
      <c r="H202" s="1">
        <v>287</v>
      </c>
      <c r="I202" s="1">
        <v>42</v>
      </c>
      <c r="J202" s="1">
        <v>149</v>
      </c>
      <c r="K202" s="1">
        <v>11</v>
      </c>
      <c r="L202" s="1">
        <v>69</v>
      </c>
      <c r="M202" s="1">
        <v>-1395</v>
      </c>
      <c r="X202" t="str">
        <f t="shared" ref="X202" si="190">LEFT(MID(A202,FIND("(",A202)+1,LEN(A202)),FIND(")",MID(A202,FIND("(",A202)+1,LEN(A202)))-1)</f>
        <v>SF</v>
      </c>
      <c r="Z202" t="str">
        <f t="shared" ref="Z202" si="191">Y203</f>
        <v>Excluded</v>
      </c>
    </row>
    <row r="203" spans="1:37" x14ac:dyDescent="0.35">
      <c r="A203" s="291" t="s">
        <v>0</v>
      </c>
      <c r="B203" s="291" t="s">
        <v>0</v>
      </c>
      <c r="C203" s="293">
        <v>780</v>
      </c>
      <c r="D203" s="2">
        <v>817</v>
      </c>
      <c r="E203" s="2">
        <v>826</v>
      </c>
      <c r="F203" s="2">
        <v>828</v>
      </c>
      <c r="G203" s="2">
        <v>837</v>
      </c>
      <c r="H203" s="2">
        <v>1124</v>
      </c>
      <c r="I203" s="2">
        <v>1166</v>
      </c>
      <c r="J203" s="2">
        <v>1315</v>
      </c>
      <c r="K203" s="2">
        <v>1326</v>
      </c>
      <c r="L203" s="2">
        <v>1395</v>
      </c>
      <c r="M203" s="2">
        <v>0</v>
      </c>
      <c r="Y203" t="str">
        <f t="shared" ref="Y203" si="192">IF(EXACT(A202,UPPER(A202)),"Elected","Excluded")</f>
        <v>Excluded</v>
      </c>
    </row>
    <row r="204" spans="1:37" x14ac:dyDescent="0.35">
      <c r="A204" s="291" t="s">
        <v>3395</v>
      </c>
      <c r="B204" s="291" t="s">
        <v>33</v>
      </c>
      <c r="C204" s="293">
        <v>337</v>
      </c>
      <c r="D204" s="1">
        <v>13</v>
      </c>
      <c r="E204" s="1">
        <v>6</v>
      </c>
      <c r="F204" s="1">
        <v>0</v>
      </c>
      <c r="G204" s="1">
        <v>6</v>
      </c>
      <c r="H204" s="1">
        <v>-362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X204" t="str">
        <f t="shared" ref="X204" si="193">LEFT(MID(A204,FIND("(",A204)+1,LEN(A204)),FIND(")",MID(A204,FIND("(",A204)+1,LEN(A204)))-1)</f>
        <v>SF</v>
      </c>
      <c r="Z204" t="str">
        <f>Y205</f>
        <v>Excluded</v>
      </c>
    </row>
    <row r="205" spans="1:37" x14ac:dyDescent="0.35">
      <c r="A205" s="291" t="s">
        <v>0</v>
      </c>
      <c r="B205" s="291" t="s">
        <v>0</v>
      </c>
      <c r="C205" s="293">
        <v>337</v>
      </c>
      <c r="D205" s="2">
        <v>350</v>
      </c>
      <c r="E205" s="2">
        <v>356</v>
      </c>
      <c r="F205" s="2">
        <v>356</v>
      </c>
      <c r="G205" s="2">
        <v>362</v>
      </c>
      <c r="H205" s="2">
        <v>0</v>
      </c>
      <c r="I205" s="2">
        <v>0</v>
      </c>
      <c r="J205" s="2">
        <v>0</v>
      </c>
      <c r="K205" s="2">
        <v>0</v>
      </c>
      <c r="L205" s="2">
        <v>0</v>
      </c>
      <c r="M205" s="2">
        <v>0</v>
      </c>
      <c r="Y205" t="str">
        <f t="shared" ref="Y205" si="194">IF(EXACT(A204,UPPER(A204)),"Elected","Excluded")</f>
        <v>Excluded</v>
      </c>
    </row>
    <row r="206" spans="1:37" x14ac:dyDescent="0.35">
      <c r="A206" s="291" t="s">
        <v>3396</v>
      </c>
      <c r="B206" s="291" t="s">
        <v>33</v>
      </c>
      <c r="C206" s="293">
        <v>572</v>
      </c>
      <c r="D206" s="1">
        <v>28</v>
      </c>
      <c r="E206" s="1">
        <v>10</v>
      </c>
      <c r="F206" s="1">
        <v>15</v>
      </c>
      <c r="G206" s="1">
        <v>18</v>
      </c>
      <c r="H206" s="1">
        <v>11</v>
      </c>
      <c r="I206" s="1">
        <v>35</v>
      </c>
      <c r="J206" s="1">
        <v>-689</v>
      </c>
      <c r="K206" s="1">
        <v>0</v>
      </c>
      <c r="L206" s="1">
        <v>0</v>
      </c>
      <c r="M206" s="1">
        <v>0</v>
      </c>
      <c r="X206" t="str">
        <f t="shared" ref="X206" si="195">LEFT(MID(A206,FIND("(",A206)+1,LEN(A206)),FIND(")",MID(A206,FIND("(",A206)+1,LEN(A206)))-1)</f>
        <v>PBP</v>
      </c>
      <c r="Z206" t="str">
        <f t="shared" ref="Z206" si="196">Y207</f>
        <v>Excluded</v>
      </c>
    </row>
    <row r="207" spans="1:37" x14ac:dyDescent="0.35">
      <c r="A207" s="291" t="s">
        <v>0</v>
      </c>
      <c r="B207" s="291" t="s">
        <v>0</v>
      </c>
      <c r="C207" s="293">
        <v>572</v>
      </c>
      <c r="D207" s="2">
        <v>600</v>
      </c>
      <c r="E207" s="2">
        <v>610</v>
      </c>
      <c r="F207" s="2">
        <v>625</v>
      </c>
      <c r="G207" s="2">
        <v>643</v>
      </c>
      <c r="H207" s="2">
        <v>654</v>
      </c>
      <c r="I207" s="2">
        <v>689</v>
      </c>
      <c r="J207" s="2">
        <v>0</v>
      </c>
      <c r="K207" s="2">
        <v>0</v>
      </c>
      <c r="L207" s="2">
        <v>0</v>
      </c>
      <c r="M207" s="2">
        <v>0</v>
      </c>
      <c r="Y207" t="str">
        <f t="shared" ref="Y207" si="197">IF(EXACT(A206,UPPER(A206)),"Elected","Excluded")</f>
        <v>Excluded</v>
      </c>
    </row>
    <row r="208" spans="1:37" x14ac:dyDescent="0.35">
      <c r="A208" s="345" t="s">
        <v>3691</v>
      </c>
      <c r="B208" s="291" t="s">
        <v>33</v>
      </c>
      <c r="C208" s="293">
        <v>1056</v>
      </c>
      <c r="D208" s="1">
        <v>76</v>
      </c>
      <c r="E208" s="1">
        <v>23</v>
      </c>
      <c r="F208" s="1">
        <v>17</v>
      </c>
      <c r="G208" s="1">
        <v>16</v>
      </c>
      <c r="H208" s="1">
        <v>14</v>
      </c>
      <c r="I208" s="1">
        <v>32</v>
      </c>
      <c r="J208" s="1">
        <v>256</v>
      </c>
      <c r="K208" s="1">
        <v>25</v>
      </c>
      <c r="L208" s="1">
        <v>417</v>
      </c>
      <c r="M208" s="1">
        <v>494</v>
      </c>
      <c r="X208" t="str">
        <f t="shared" ref="X208" si="198">LEFT(MID(A208,FIND("(",A208)+1,LEN(A208)),FIND(")",MID(A208,FIND("(",A208)+1,LEN(A208)))-1)</f>
        <v>SD</v>
      </c>
      <c r="Z208" t="str">
        <f t="shared" ref="Z208" si="199">Y209</f>
        <v>Elected</v>
      </c>
    </row>
    <row r="209" spans="1:26" x14ac:dyDescent="0.35">
      <c r="A209" s="345" t="s">
        <v>0</v>
      </c>
      <c r="B209" s="291" t="s">
        <v>0</v>
      </c>
      <c r="C209" s="293">
        <v>1056</v>
      </c>
      <c r="D209" s="2">
        <v>1132</v>
      </c>
      <c r="E209" s="2">
        <v>1155</v>
      </c>
      <c r="F209" s="2">
        <v>1172</v>
      </c>
      <c r="G209" s="2">
        <v>1188</v>
      </c>
      <c r="H209" s="2">
        <v>1202</v>
      </c>
      <c r="I209" s="2">
        <v>1234</v>
      </c>
      <c r="J209" s="2">
        <v>1490</v>
      </c>
      <c r="K209" s="2">
        <v>1515</v>
      </c>
      <c r="L209" s="2">
        <v>1932</v>
      </c>
      <c r="M209" s="2">
        <v>2426</v>
      </c>
      <c r="Y209" t="str">
        <f t="shared" ref="Y209" si="200">IF(EXACT(A208,UPPER(A208)),"Elected","Excluded")</f>
        <v>Elected</v>
      </c>
    </row>
    <row r="210" spans="1:26" x14ac:dyDescent="0.35">
      <c r="A210" s="345" t="s">
        <v>3443</v>
      </c>
      <c r="B210" s="291" t="s">
        <v>33</v>
      </c>
      <c r="C210" s="293">
        <v>2873</v>
      </c>
      <c r="D210" s="1">
        <v>0</v>
      </c>
      <c r="E210" s="1">
        <v>-467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X210" t="str">
        <f t="shared" ref="X210" si="201">LEFT(MID(A210,FIND("(",A210)+1,LEN(A210)),FIND(")",MID(A210,FIND("(",A210)+1,LEN(A210)))-1)</f>
        <v>NON-P</v>
      </c>
      <c r="Z210" t="str">
        <f t="shared" ref="Z210" si="202">Y211</f>
        <v>Elected</v>
      </c>
    </row>
    <row r="211" spans="1:26" x14ac:dyDescent="0.35">
      <c r="A211" s="345" t="s">
        <v>0</v>
      </c>
      <c r="B211" s="291" t="s">
        <v>0</v>
      </c>
      <c r="C211" s="293">
        <v>2873</v>
      </c>
      <c r="D211" s="2">
        <v>2873</v>
      </c>
      <c r="E211" s="2">
        <v>2406</v>
      </c>
      <c r="F211" s="2">
        <v>2406</v>
      </c>
      <c r="G211" s="2">
        <v>2406</v>
      </c>
      <c r="H211" s="2">
        <v>2406</v>
      </c>
      <c r="I211" s="2">
        <v>2406</v>
      </c>
      <c r="J211" s="2">
        <v>2406</v>
      </c>
      <c r="K211" s="2">
        <v>2406</v>
      </c>
      <c r="L211" s="2">
        <v>2406</v>
      </c>
      <c r="M211" s="2">
        <v>2406</v>
      </c>
      <c r="Y211" t="str">
        <f t="shared" ref="Y211" si="203">IF(EXACT(A210,UPPER(A210)),"Elected","Excluded")</f>
        <v>Elected</v>
      </c>
    </row>
    <row r="212" spans="1:26" x14ac:dyDescent="0.35">
      <c r="A212" s="345" t="s">
        <v>3418</v>
      </c>
      <c r="B212" s="291" t="s">
        <v>31</v>
      </c>
      <c r="C212" s="293">
        <v>3341</v>
      </c>
      <c r="D212" s="1">
        <v>-935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X212" t="str">
        <f t="shared" ref="X212" si="204">LEFT(MID(A212,FIND("(",A212)+1,LEN(A212)),FIND(")",MID(A212,FIND("(",A212)+1,LEN(A212)))-1)</f>
        <v>LAB</v>
      </c>
      <c r="Z212" t="str">
        <f t="shared" ref="Z212" si="205">Y213</f>
        <v>Elected</v>
      </c>
    </row>
    <row r="213" spans="1:26" x14ac:dyDescent="0.35">
      <c r="A213" s="345" t="s">
        <v>0</v>
      </c>
      <c r="B213" s="291" t="s">
        <v>0</v>
      </c>
      <c r="C213" s="293">
        <v>3341</v>
      </c>
      <c r="D213" s="2">
        <v>2406</v>
      </c>
      <c r="E213" s="2">
        <v>2406</v>
      </c>
      <c r="F213" s="2">
        <v>2406</v>
      </c>
      <c r="G213" s="2">
        <v>2406</v>
      </c>
      <c r="H213" s="2">
        <v>2406</v>
      </c>
      <c r="I213" s="2">
        <v>2406</v>
      </c>
      <c r="J213" s="2">
        <v>2406</v>
      </c>
      <c r="K213" s="2">
        <v>2406</v>
      </c>
      <c r="L213" s="2">
        <v>2406</v>
      </c>
      <c r="M213" s="2">
        <v>2406</v>
      </c>
      <c r="Y213" t="str">
        <f t="shared" ref="Y213" si="206">IF(EXACT(A212,UPPER(A212)),"Elected","Excluded")</f>
        <v>Elected</v>
      </c>
    </row>
    <row r="214" spans="1:26" x14ac:dyDescent="0.35">
      <c r="A214" s="345" t="s">
        <v>3419</v>
      </c>
      <c r="B214" s="291" t="s">
        <v>33</v>
      </c>
      <c r="C214" s="293">
        <v>2023</v>
      </c>
      <c r="D214" s="1">
        <v>222</v>
      </c>
      <c r="E214" s="1">
        <v>37</v>
      </c>
      <c r="F214" s="1">
        <v>10</v>
      </c>
      <c r="G214" s="1">
        <v>4</v>
      </c>
      <c r="H214" s="1">
        <v>10</v>
      </c>
      <c r="I214" s="1">
        <v>12</v>
      </c>
      <c r="J214" s="1">
        <v>55</v>
      </c>
      <c r="K214" s="1">
        <v>64</v>
      </c>
      <c r="L214" s="1">
        <v>0</v>
      </c>
      <c r="M214" s="1">
        <v>0</v>
      </c>
      <c r="X214" t="str">
        <f t="shared" ref="X214" si="207">LEFT(MID(A214,FIND("(",A214)+1,LEN(A214)),FIND(")",MID(A214,FIND("(",A214)+1,LEN(A214)))-1)</f>
        <v>LAB</v>
      </c>
      <c r="Z214" t="str">
        <f t="shared" ref="Z214" si="208">Y215</f>
        <v>Elected</v>
      </c>
    </row>
    <row r="215" spans="1:26" x14ac:dyDescent="0.35">
      <c r="A215" s="345" t="s">
        <v>0</v>
      </c>
      <c r="B215" s="291" t="s">
        <v>0</v>
      </c>
      <c r="C215" s="293">
        <v>2023</v>
      </c>
      <c r="D215" s="2">
        <v>2245</v>
      </c>
      <c r="E215" s="2">
        <v>2282</v>
      </c>
      <c r="F215" s="2">
        <v>2292</v>
      </c>
      <c r="G215" s="2">
        <v>2296</v>
      </c>
      <c r="H215" s="2">
        <v>2306</v>
      </c>
      <c r="I215" s="2">
        <v>2318</v>
      </c>
      <c r="J215" s="2">
        <v>2373</v>
      </c>
      <c r="K215" s="2">
        <v>2437</v>
      </c>
      <c r="L215" s="2">
        <v>2437</v>
      </c>
      <c r="M215" s="2">
        <v>2437</v>
      </c>
      <c r="Y215" t="str">
        <f t="shared" ref="Y215" si="209">IF(EXACT(A214,UPPER(A214)),"Elected","Excluded")</f>
        <v>Elected</v>
      </c>
    </row>
    <row r="216" spans="1:26" x14ac:dyDescent="0.35">
      <c r="A216" s="291" t="s">
        <v>3397</v>
      </c>
      <c r="B216" s="291" t="s">
        <v>31</v>
      </c>
      <c r="C216" s="293">
        <v>1073</v>
      </c>
      <c r="D216" s="1">
        <v>142</v>
      </c>
      <c r="E216" s="1">
        <v>66</v>
      </c>
      <c r="F216" s="1">
        <v>9</v>
      </c>
      <c r="G216" s="1">
        <v>3</v>
      </c>
      <c r="H216" s="1">
        <v>7</v>
      </c>
      <c r="I216" s="1">
        <v>8</v>
      </c>
      <c r="J216" s="1">
        <v>19</v>
      </c>
      <c r="K216" s="1">
        <v>75</v>
      </c>
      <c r="L216" s="1">
        <v>115</v>
      </c>
      <c r="M216" s="1">
        <v>80</v>
      </c>
      <c r="X216" t="str">
        <f t="shared" ref="X216" si="210">LEFT(MID(A216,FIND("(",A216)+1,LEN(A216)),FIND(")",MID(A216,FIND("(",A216)+1,LEN(A216)))-1)</f>
        <v>FF</v>
      </c>
      <c r="Z216" t="str">
        <f t="shared" ref="Z216" si="211">Y217</f>
        <v>Excluded</v>
      </c>
    </row>
    <row r="217" spans="1:26" x14ac:dyDescent="0.35">
      <c r="A217" s="291" t="s">
        <v>0</v>
      </c>
      <c r="B217" s="291" t="s">
        <v>0</v>
      </c>
      <c r="C217" s="293">
        <v>1073</v>
      </c>
      <c r="D217" s="2">
        <v>1215</v>
      </c>
      <c r="E217" s="2">
        <v>1281</v>
      </c>
      <c r="F217" s="2">
        <v>1290</v>
      </c>
      <c r="G217" s="2">
        <v>1293</v>
      </c>
      <c r="H217" s="2">
        <v>1300</v>
      </c>
      <c r="I217" s="2">
        <v>1308</v>
      </c>
      <c r="J217" s="2">
        <v>1327</v>
      </c>
      <c r="K217" s="2">
        <v>1402</v>
      </c>
      <c r="L217" s="2">
        <v>1517</v>
      </c>
      <c r="M217" s="2">
        <v>1597</v>
      </c>
      <c r="Y217" t="str">
        <f t="shared" ref="Y217" si="212">IF(EXACT(A216,UPPER(A216)),"Elected","Excluded")</f>
        <v>Excluded</v>
      </c>
    </row>
    <row r="218" spans="1:26" x14ac:dyDescent="0.35">
      <c r="A218" s="345" t="s">
        <v>2059</v>
      </c>
      <c r="B218" s="291" t="s">
        <v>31</v>
      </c>
      <c r="C218" s="293">
        <v>1691</v>
      </c>
      <c r="D218" s="1">
        <v>82</v>
      </c>
      <c r="E218" s="1">
        <v>43</v>
      </c>
      <c r="F218" s="1">
        <v>1</v>
      </c>
      <c r="G218" s="1">
        <v>3</v>
      </c>
      <c r="H218" s="1">
        <v>4</v>
      </c>
      <c r="I218" s="1">
        <v>17</v>
      </c>
      <c r="J218" s="1">
        <v>6</v>
      </c>
      <c r="K218" s="1">
        <v>70</v>
      </c>
      <c r="L218" s="1">
        <v>151</v>
      </c>
      <c r="M218" s="1">
        <v>78</v>
      </c>
      <c r="X218" t="str">
        <f t="shared" ref="X218" si="213">LEFT(MID(A218,FIND("(",A218)+1,LEN(A218)),FIND(")",MID(A218,FIND("(",A218)+1,LEN(A218)))-1)</f>
        <v>FF</v>
      </c>
      <c r="Z218" t="str">
        <f t="shared" ref="Z218" si="214">Y219</f>
        <v>Elected</v>
      </c>
    </row>
    <row r="219" spans="1:26" x14ac:dyDescent="0.35">
      <c r="A219" s="345" t="s">
        <v>0</v>
      </c>
      <c r="B219" s="291" t="s">
        <v>0</v>
      </c>
      <c r="C219" s="293">
        <v>1691</v>
      </c>
      <c r="D219" s="2">
        <v>1773</v>
      </c>
      <c r="E219" s="2">
        <v>1816</v>
      </c>
      <c r="F219" s="2">
        <v>1817</v>
      </c>
      <c r="G219" s="2">
        <v>1820</v>
      </c>
      <c r="H219" s="2">
        <v>1824</v>
      </c>
      <c r="I219" s="2">
        <v>1841</v>
      </c>
      <c r="J219" s="2">
        <v>1847</v>
      </c>
      <c r="K219" s="2">
        <v>1917</v>
      </c>
      <c r="L219" s="2">
        <v>2068</v>
      </c>
      <c r="M219" s="2">
        <v>2146</v>
      </c>
      <c r="Y219" t="str">
        <f t="shared" ref="Y219" si="215">IF(EXACT(A218,UPPER(A218)),"Elected","Excluded")</f>
        <v>Elected</v>
      </c>
    </row>
    <row r="220" spans="1:26" x14ac:dyDescent="0.35">
      <c r="A220" s="291" t="s">
        <v>3424</v>
      </c>
      <c r="B220" s="291" t="s">
        <v>33</v>
      </c>
      <c r="C220" s="293">
        <v>1036</v>
      </c>
      <c r="D220" s="1">
        <v>61</v>
      </c>
      <c r="E220" s="1">
        <v>26</v>
      </c>
      <c r="F220" s="1">
        <v>2</v>
      </c>
      <c r="G220" s="1">
        <v>2</v>
      </c>
      <c r="H220" s="1">
        <v>4</v>
      </c>
      <c r="I220" s="1">
        <v>6</v>
      </c>
      <c r="J220" s="1">
        <v>61</v>
      </c>
      <c r="K220" s="1">
        <v>37</v>
      </c>
      <c r="L220" s="1">
        <v>-1235</v>
      </c>
      <c r="M220" s="1">
        <v>0</v>
      </c>
      <c r="X220" t="str">
        <f t="shared" ref="X220" si="216">LEFT(MID(A220,FIND("(",A220)+1,LEN(A220)),FIND(")",MID(A220,FIND("(",A220)+1,LEN(A220)))-1)</f>
        <v>GRN</v>
      </c>
      <c r="Z220" t="str">
        <f t="shared" ref="Z220" si="217">Y221</f>
        <v>Excluded</v>
      </c>
    </row>
    <row r="221" spans="1:26" x14ac:dyDescent="0.35">
      <c r="A221" s="291" t="s">
        <v>0</v>
      </c>
      <c r="B221" s="291" t="s">
        <v>0</v>
      </c>
      <c r="C221" s="293">
        <v>1036</v>
      </c>
      <c r="D221" s="2">
        <v>1097</v>
      </c>
      <c r="E221" s="2">
        <v>1123</v>
      </c>
      <c r="F221" s="2">
        <v>1125</v>
      </c>
      <c r="G221" s="2">
        <v>1127</v>
      </c>
      <c r="H221" s="2">
        <v>1131</v>
      </c>
      <c r="I221" s="2">
        <v>1137</v>
      </c>
      <c r="J221" s="2">
        <v>1198</v>
      </c>
      <c r="K221" s="2">
        <v>1235</v>
      </c>
      <c r="L221" s="2">
        <v>0</v>
      </c>
      <c r="M221" s="2">
        <v>0</v>
      </c>
      <c r="Y221" t="str">
        <f t="shared" ref="Y221" si="218">IF(EXACT(A220,UPPER(A220)),"Elected","Excluded")</f>
        <v>Excluded</v>
      </c>
    </row>
    <row r="222" spans="1:26" x14ac:dyDescent="0.35">
      <c r="A222" s="291" t="s">
        <v>3398</v>
      </c>
      <c r="B222" s="291" t="s">
        <v>33</v>
      </c>
      <c r="C222" s="293">
        <v>277</v>
      </c>
      <c r="D222" s="1">
        <v>8</v>
      </c>
      <c r="E222" s="1">
        <v>20</v>
      </c>
      <c r="F222" s="1">
        <v>25</v>
      </c>
      <c r="G222" s="1">
        <v>-330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X222" t="str">
        <f t="shared" ref="X222" si="219">LEFT(MID(A222,FIND("(",A222)+1,LEN(A222)),FIND(")",MID(A222,FIND("(",A222)+1,LEN(A222)))-1)</f>
        <v>TIP</v>
      </c>
      <c r="Z222" t="str">
        <f t="shared" ref="Z222" si="220">Y223</f>
        <v>Excluded</v>
      </c>
    </row>
    <row r="223" spans="1:26" x14ac:dyDescent="0.35">
      <c r="A223" s="291" t="s">
        <v>0</v>
      </c>
      <c r="B223" s="291" t="s">
        <v>0</v>
      </c>
      <c r="C223" s="293">
        <v>277</v>
      </c>
      <c r="D223" s="2">
        <v>285</v>
      </c>
      <c r="E223" s="2">
        <v>305</v>
      </c>
      <c r="F223" s="2">
        <v>330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Y223" t="str">
        <f t="shared" ref="Y223" si="221">IF(EXACT(A222,UPPER(A222)),"Elected","Excluded")</f>
        <v>Excluded</v>
      </c>
    </row>
    <row r="224" spans="1:26" x14ac:dyDescent="0.35">
      <c r="A224" s="291" t="s">
        <v>3444</v>
      </c>
      <c r="B224" s="291" t="s">
        <v>33</v>
      </c>
      <c r="C224" s="293">
        <v>73</v>
      </c>
      <c r="D224" s="1">
        <v>22</v>
      </c>
      <c r="E224" s="1">
        <v>46</v>
      </c>
      <c r="F224" s="1">
        <v>-141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X224" t="str">
        <f t="shared" ref="X224" si="222">LEFT(MID(A224,FIND("(",A224)+1,LEN(A224)),FIND(")",MID(A224,FIND("(",A224)+1,LEN(A224)))-1)</f>
        <v>NON-P</v>
      </c>
      <c r="Z224" t="str">
        <f t="shared" ref="Z224" si="223">Y225</f>
        <v>Excluded</v>
      </c>
    </row>
    <row r="225" spans="1:26" x14ac:dyDescent="0.35">
      <c r="A225" s="291" t="s">
        <v>0</v>
      </c>
      <c r="B225" s="291" t="s">
        <v>0</v>
      </c>
      <c r="C225" s="293">
        <v>73</v>
      </c>
      <c r="D225" s="2">
        <v>95</v>
      </c>
      <c r="E225" s="2">
        <v>141</v>
      </c>
      <c r="F225" s="2">
        <v>0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Y225" t="str">
        <f t="shared" ref="Y225" si="224">IF(EXACT(A224,UPPER(A224)),"Elected","Excluded")</f>
        <v>Excluded</v>
      </c>
    </row>
    <row r="226" spans="1:26" x14ac:dyDescent="0.35">
      <c r="A226" s="291" t="s">
        <v>3399</v>
      </c>
      <c r="B226" s="291" t="s">
        <v>33</v>
      </c>
      <c r="C226" s="293">
        <v>839</v>
      </c>
      <c r="D226" s="1">
        <v>106</v>
      </c>
      <c r="E226" s="1">
        <v>73</v>
      </c>
      <c r="F226" s="1">
        <v>9</v>
      </c>
      <c r="G226" s="1">
        <v>4</v>
      </c>
      <c r="H226" s="1">
        <v>2</v>
      </c>
      <c r="I226" s="1">
        <v>17</v>
      </c>
      <c r="J226" s="1">
        <v>2</v>
      </c>
      <c r="K226" s="1">
        <v>-1052</v>
      </c>
      <c r="L226" s="1">
        <v>0</v>
      </c>
      <c r="M226" s="1">
        <v>0</v>
      </c>
      <c r="X226" t="str">
        <f t="shared" ref="X226" si="225">LEFT(MID(A226,FIND("(",A226)+1,LEN(A226)),FIND(")",MID(A226,FIND("(",A226)+1,LEN(A226)))-1)</f>
        <v>FG</v>
      </c>
      <c r="Z226" t="str">
        <f t="shared" ref="Z226" si="226">Y227</f>
        <v>Excluded</v>
      </c>
    </row>
    <row r="227" spans="1:26" x14ac:dyDescent="0.35">
      <c r="A227" s="291" t="s">
        <v>0</v>
      </c>
      <c r="B227" s="291" t="s">
        <v>0</v>
      </c>
      <c r="C227" s="293">
        <v>839</v>
      </c>
      <c r="D227" s="2">
        <v>945</v>
      </c>
      <c r="E227" s="2">
        <v>1018</v>
      </c>
      <c r="F227" s="2">
        <v>1027</v>
      </c>
      <c r="G227" s="2">
        <v>1031</v>
      </c>
      <c r="H227" s="2">
        <v>1033</v>
      </c>
      <c r="I227" s="2">
        <v>1050</v>
      </c>
      <c r="J227" s="2">
        <v>1052</v>
      </c>
      <c r="K227" s="2">
        <v>0</v>
      </c>
      <c r="L227" s="2">
        <v>0</v>
      </c>
      <c r="M227" s="2">
        <v>0</v>
      </c>
      <c r="Y227" t="str">
        <f t="shared" ref="Y227" si="227">IF(EXACT(A226,UPPER(A226)),"Elected","Excluded")</f>
        <v>Excluded</v>
      </c>
    </row>
    <row r="228" spans="1:26" x14ac:dyDescent="0.35">
      <c r="A228" s="291" t="s">
        <v>47</v>
      </c>
      <c r="B228" s="291" t="s">
        <v>0</v>
      </c>
      <c r="C228" s="292">
        <v>0</v>
      </c>
      <c r="D228" s="1">
        <f>(D196+D198+D200+D202+D204+D206+D208+D210+D212+D214+D216+D218+D220+D222+D224+D226)*(-1)</f>
        <v>0</v>
      </c>
      <c r="E228" s="1">
        <f t="shared" ref="E228:M228" si="228">(E196+E198+E200+E202+E204+E206+E208+E210+E212+E214+E216+E218+E220+E222+E224+E226)*(-1)</f>
        <v>0</v>
      </c>
      <c r="F228" s="1">
        <f t="shared" si="228"/>
        <v>35</v>
      </c>
      <c r="G228" s="1">
        <f t="shared" si="228"/>
        <v>66</v>
      </c>
      <c r="H228" s="1">
        <f t="shared" si="228"/>
        <v>17</v>
      </c>
      <c r="I228" s="1">
        <f t="shared" si="228"/>
        <v>388</v>
      </c>
      <c r="J228" s="1">
        <f t="shared" si="228"/>
        <v>121</v>
      </c>
      <c r="K228" s="1">
        <f t="shared" si="228"/>
        <v>88</v>
      </c>
      <c r="L228" s="1">
        <f t="shared" si="228"/>
        <v>157</v>
      </c>
      <c r="M228" s="1">
        <f t="shared" si="228"/>
        <v>675</v>
      </c>
    </row>
    <row r="229" spans="1:26" x14ac:dyDescent="0.35">
      <c r="A229" s="291" t="s">
        <v>0</v>
      </c>
      <c r="B229" s="291" t="s">
        <v>0</v>
      </c>
      <c r="C229" s="293">
        <v>0</v>
      </c>
      <c r="D229" s="2">
        <v>0</v>
      </c>
      <c r="E229" s="2">
        <v>0</v>
      </c>
      <c r="F229" s="2">
        <v>35</v>
      </c>
      <c r="G229" s="2">
        <v>101</v>
      </c>
      <c r="H229" s="2">
        <v>118</v>
      </c>
      <c r="I229" s="2">
        <v>506</v>
      </c>
      <c r="J229" s="2">
        <v>627</v>
      </c>
      <c r="K229" s="2">
        <v>715</v>
      </c>
      <c r="L229" s="2">
        <v>872</v>
      </c>
      <c r="M229" s="2">
        <v>1547</v>
      </c>
    </row>
    <row r="230" spans="1:26" x14ac:dyDescent="0.35">
      <c r="A230" t="s">
        <v>48</v>
      </c>
      <c r="B230" t="s">
        <v>0</v>
      </c>
      <c r="C230" s="2">
        <v>19241</v>
      </c>
      <c r="D230" s="2">
        <v>19241</v>
      </c>
      <c r="E230" s="2">
        <v>19241</v>
      </c>
      <c r="F230" s="2">
        <v>19241</v>
      </c>
      <c r="G230" s="2">
        <v>19241</v>
      </c>
      <c r="H230" s="2">
        <v>19241</v>
      </c>
      <c r="I230" s="2">
        <v>19241</v>
      </c>
      <c r="J230" s="2">
        <v>19241</v>
      </c>
      <c r="K230" s="2">
        <v>19241</v>
      </c>
      <c r="L230" s="2">
        <v>19241</v>
      </c>
      <c r="M230" s="2">
        <v>19241</v>
      </c>
    </row>
    <row r="234" spans="1:26" x14ac:dyDescent="0.35">
      <c r="A234" t="s">
        <v>0</v>
      </c>
      <c r="B234" t="s">
        <v>0</v>
      </c>
      <c r="C234" t="s">
        <v>0</v>
      </c>
      <c r="D234" t="s">
        <v>0</v>
      </c>
      <c r="E234" t="s">
        <v>0</v>
      </c>
      <c r="F234" t="s">
        <v>0</v>
      </c>
      <c r="G234" t="s">
        <v>0</v>
      </c>
      <c r="H234" t="s">
        <v>0</v>
      </c>
      <c r="I234" t="s">
        <v>0</v>
      </c>
      <c r="J234" t="s">
        <v>0</v>
      </c>
      <c r="K234" t="s">
        <v>0</v>
      </c>
      <c r="L234" t="s">
        <v>0</v>
      </c>
      <c r="M234" t="s">
        <v>0</v>
      </c>
      <c r="N234" t="s">
        <v>0</v>
      </c>
      <c r="O234" t="s">
        <v>0</v>
      </c>
      <c r="P234" t="s">
        <v>0</v>
      </c>
      <c r="Q234" t="s">
        <v>0</v>
      </c>
      <c r="R234" t="s">
        <v>0</v>
      </c>
    </row>
    <row r="235" spans="1:26" x14ac:dyDescent="0.35">
      <c r="A235" t="s">
        <v>0</v>
      </c>
      <c r="B235" t="s">
        <v>0</v>
      </c>
      <c r="C235" t="s">
        <v>0</v>
      </c>
      <c r="D235" t="s">
        <v>0</v>
      </c>
      <c r="E235" t="s">
        <v>0</v>
      </c>
      <c r="F235" t="s">
        <v>0</v>
      </c>
      <c r="G235" t="s">
        <v>0</v>
      </c>
      <c r="H235" t="s">
        <v>0</v>
      </c>
      <c r="I235" t="s">
        <v>0</v>
      </c>
      <c r="J235" t="s">
        <v>0</v>
      </c>
      <c r="K235" t="s">
        <v>0</v>
      </c>
      <c r="L235" t="s">
        <v>0</v>
      </c>
      <c r="M235" t="s">
        <v>0</v>
      </c>
      <c r="N235" t="s">
        <v>0</v>
      </c>
      <c r="O235" t="s">
        <v>0</v>
      </c>
      <c r="P235" t="s">
        <v>0</v>
      </c>
      <c r="Q235" t="s">
        <v>0</v>
      </c>
      <c r="R235" t="s">
        <v>0</v>
      </c>
    </row>
    <row r="236" spans="1:26" x14ac:dyDescent="0.35">
      <c r="A236" t="s">
        <v>0</v>
      </c>
      <c r="B236" t="s">
        <v>0</v>
      </c>
      <c r="C236" t="s">
        <v>0</v>
      </c>
      <c r="D236" t="s">
        <v>0</v>
      </c>
      <c r="E236" t="s">
        <v>0</v>
      </c>
      <c r="F236" t="s">
        <v>0</v>
      </c>
      <c r="G236" t="s">
        <v>0</v>
      </c>
      <c r="H236" t="s">
        <v>0</v>
      </c>
      <c r="I236" t="s">
        <v>0</v>
      </c>
      <c r="J236" t="s">
        <v>0</v>
      </c>
      <c r="K236" t="s">
        <v>0</v>
      </c>
      <c r="L236" t="s">
        <v>0</v>
      </c>
      <c r="M236" t="s">
        <v>0</v>
      </c>
      <c r="N236" t="s">
        <v>0</v>
      </c>
      <c r="O236" t="s">
        <v>0</v>
      </c>
      <c r="P236" t="s">
        <v>0</v>
      </c>
      <c r="Q236" t="s">
        <v>0</v>
      </c>
      <c r="R236" t="s">
        <v>0</v>
      </c>
    </row>
    <row r="237" spans="1:26" x14ac:dyDescent="0.35">
      <c r="A237" t="s">
        <v>0</v>
      </c>
      <c r="B237" t="s">
        <v>0</v>
      </c>
      <c r="C237" t="s">
        <v>0</v>
      </c>
      <c r="D237" t="s">
        <v>0</v>
      </c>
      <c r="E237" t="s">
        <v>0</v>
      </c>
      <c r="F237" t="s">
        <v>0</v>
      </c>
      <c r="G237" t="s">
        <v>0</v>
      </c>
      <c r="H237" t="s">
        <v>0</v>
      </c>
      <c r="I237" t="s">
        <v>0</v>
      </c>
      <c r="J237" t="s">
        <v>0</v>
      </c>
      <c r="K237" t="s">
        <v>0</v>
      </c>
      <c r="L237" t="s">
        <v>0</v>
      </c>
      <c r="M237" t="s">
        <v>0</v>
      </c>
      <c r="N237" t="s">
        <v>0</v>
      </c>
      <c r="O237" t="s">
        <v>0</v>
      </c>
      <c r="P237" t="s">
        <v>0</v>
      </c>
      <c r="Q237" t="s">
        <v>0</v>
      </c>
      <c r="R237" t="s">
        <v>0</v>
      </c>
    </row>
    <row r="238" spans="1:26" x14ac:dyDescent="0.35">
      <c r="A238" t="s">
        <v>0</v>
      </c>
      <c r="B238" t="s">
        <v>0</v>
      </c>
      <c r="C238" t="s">
        <v>0</v>
      </c>
      <c r="D238" t="s">
        <v>0</v>
      </c>
      <c r="E238" t="s">
        <v>0</v>
      </c>
      <c r="F238" t="s">
        <v>0</v>
      </c>
      <c r="G238" t="s">
        <v>0</v>
      </c>
      <c r="H238" t="s">
        <v>0</v>
      </c>
      <c r="I238" t="s">
        <v>0</v>
      </c>
      <c r="J238" t="s">
        <v>0</v>
      </c>
      <c r="K238" t="s">
        <v>0</v>
      </c>
      <c r="L238" t="s">
        <v>0</v>
      </c>
      <c r="M238" t="s">
        <v>0</v>
      </c>
      <c r="N238" t="s">
        <v>0</v>
      </c>
      <c r="O238" t="s">
        <v>0</v>
      </c>
      <c r="P238" t="s">
        <v>0</v>
      </c>
      <c r="Q238" t="s">
        <v>0</v>
      </c>
      <c r="R238" t="s">
        <v>0</v>
      </c>
    </row>
    <row r="239" spans="1:26" x14ac:dyDescent="0.35">
      <c r="A239" t="s">
        <v>0</v>
      </c>
      <c r="B239" t="s">
        <v>0</v>
      </c>
      <c r="C239" t="s">
        <v>0</v>
      </c>
      <c r="D239" t="s">
        <v>0</v>
      </c>
      <c r="E239" t="s">
        <v>0</v>
      </c>
      <c r="F239" t="s">
        <v>0</v>
      </c>
      <c r="G239" t="s">
        <v>0</v>
      </c>
      <c r="H239" t="s">
        <v>0</v>
      </c>
      <c r="I239" t="s">
        <v>0</v>
      </c>
      <c r="J239" t="s">
        <v>0</v>
      </c>
      <c r="K239" t="s">
        <v>0</v>
      </c>
      <c r="L239" t="s">
        <v>0</v>
      </c>
      <c r="M239" t="s">
        <v>0</v>
      </c>
      <c r="N239" t="s">
        <v>0</v>
      </c>
      <c r="O239" t="s">
        <v>0</v>
      </c>
      <c r="P239" t="s">
        <v>0</v>
      </c>
      <c r="Q239" t="s">
        <v>0</v>
      </c>
      <c r="R239" t="s">
        <v>0</v>
      </c>
    </row>
    <row r="240" spans="1:26" x14ac:dyDescent="0.35">
      <c r="A240" t="s">
        <v>0</v>
      </c>
      <c r="B240" t="s">
        <v>0</v>
      </c>
      <c r="C240" t="s">
        <v>0</v>
      </c>
      <c r="D240" t="s">
        <v>0</v>
      </c>
      <c r="E240" t="s">
        <v>0</v>
      </c>
      <c r="F240" t="s">
        <v>0</v>
      </c>
      <c r="G240" t="s">
        <v>0</v>
      </c>
      <c r="H240" t="s">
        <v>0</v>
      </c>
      <c r="I240" t="s">
        <v>0</v>
      </c>
      <c r="J240" t="s">
        <v>0</v>
      </c>
      <c r="K240" t="s">
        <v>0</v>
      </c>
      <c r="L240" t="s">
        <v>0</v>
      </c>
      <c r="M240" t="s">
        <v>0</v>
      </c>
      <c r="N240" t="s">
        <v>0</v>
      </c>
      <c r="O240" t="s">
        <v>0</v>
      </c>
      <c r="P240" t="s">
        <v>0</v>
      </c>
      <c r="Q240" t="s">
        <v>0</v>
      </c>
      <c r="R240" t="s">
        <v>0</v>
      </c>
    </row>
    <row r="241" spans="1:37" x14ac:dyDescent="0.35">
      <c r="A241" s="291" t="s">
        <v>1</v>
      </c>
      <c r="B241" s="291" t="s">
        <v>2</v>
      </c>
      <c r="C241" s="291" t="s">
        <v>3</v>
      </c>
      <c r="D241" t="s">
        <v>4</v>
      </c>
      <c r="E241" t="s">
        <v>5</v>
      </c>
      <c r="F241" t="s">
        <v>6</v>
      </c>
      <c r="G241" t="s">
        <v>7</v>
      </c>
      <c r="H241" t="s">
        <v>8</v>
      </c>
      <c r="I241" t="s">
        <v>9</v>
      </c>
      <c r="J241" t="s">
        <v>10</v>
      </c>
      <c r="K241" t="s">
        <v>11</v>
      </c>
      <c r="L241" t="s">
        <v>12</v>
      </c>
      <c r="M241" t="s">
        <v>13</v>
      </c>
      <c r="N241" t="s">
        <v>14</v>
      </c>
      <c r="O241" t="s">
        <v>15</v>
      </c>
      <c r="P241" t="s">
        <v>16</v>
      </c>
      <c r="Q241" t="s">
        <v>603</v>
      </c>
      <c r="R241" t="s">
        <v>1553</v>
      </c>
    </row>
    <row r="242" spans="1:37" x14ac:dyDescent="0.35">
      <c r="A242" s="291" t="s">
        <v>0</v>
      </c>
      <c r="B242" s="291" t="s">
        <v>0</v>
      </c>
      <c r="C242" s="291" t="s">
        <v>17</v>
      </c>
      <c r="D242" t="s">
        <v>2072</v>
      </c>
      <c r="E242" t="s">
        <v>2066</v>
      </c>
      <c r="F242" t="s">
        <v>2073</v>
      </c>
      <c r="G242" t="s">
        <v>2074</v>
      </c>
      <c r="H242" t="s">
        <v>2075</v>
      </c>
      <c r="I242" t="s">
        <v>2076</v>
      </c>
      <c r="J242" t="s">
        <v>2077</v>
      </c>
      <c r="K242" t="s">
        <v>2078</v>
      </c>
      <c r="L242" t="s">
        <v>2079</v>
      </c>
      <c r="M242" t="s">
        <v>2080</v>
      </c>
      <c r="N242" t="s">
        <v>2081</v>
      </c>
      <c r="O242" t="s">
        <v>2082</v>
      </c>
      <c r="P242" t="s">
        <v>2083</v>
      </c>
      <c r="Q242" t="s">
        <v>2084</v>
      </c>
      <c r="R242" t="s">
        <v>2085</v>
      </c>
      <c r="AB242" t="s">
        <v>2526</v>
      </c>
      <c r="AC242" t="s">
        <v>2525</v>
      </c>
      <c r="AD242" t="s">
        <v>2524</v>
      </c>
      <c r="AE242" t="s">
        <v>2523</v>
      </c>
      <c r="AF242" t="s">
        <v>759</v>
      </c>
      <c r="AG242" t="s">
        <v>2522</v>
      </c>
      <c r="AH242" t="s">
        <v>2521</v>
      </c>
      <c r="AI242" t="s">
        <v>2520</v>
      </c>
      <c r="AJ242" t="s">
        <v>2519</v>
      </c>
      <c r="AK242" t="s">
        <v>2518</v>
      </c>
    </row>
    <row r="243" spans="1:37" x14ac:dyDescent="0.35">
      <c r="A243" s="291" t="s">
        <v>3445</v>
      </c>
      <c r="B243" s="291" t="s">
        <v>33</v>
      </c>
      <c r="C243" s="293">
        <v>434</v>
      </c>
      <c r="D243" s="1">
        <v>6</v>
      </c>
      <c r="E243" s="1">
        <v>2</v>
      </c>
      <c r="F243" s="1">
        <v>4</v>
      </c>
      <c r="G243" s="1">
        <v>12</v>
      </c>
      <c r="H243" s="1">
        <v>6</v>
      </c>
      <c r="I243" s="1">
        <v>21</v>
      </c>
      <c r="J243" s="1">
        <v>64</v>
      </c>
      <c r="K243" s="1">
        <v>21</v>
      </c>
      <c r="L243" s="1">
        <v>13</v>
      </c>
      <c r="M243" s="1">
        <v>-583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X243" t="str">
        <f>LEFT(MID(A243,FIND("(",A243)+1,LEN(A243)),FIND(")",MID(A243,FIND("(",A243)+1,LEN(A243)))-1)</f>
        <v>NON-P</v>
      </c>
      <c r="Z243" t="str">
        <f>Y244</f>
        <v>Excluded</v>
      </c>
      <c r="AB243">
        <v>6</v>
      </c>
      <c r="AC243" s="238">
        <v>30256</v>
      </c>
      <c r="AD243" s="238">
        <f>AH243+AF243</f>
        <v>12886</v>
      </c>
      <c r="AE243" s="227">
        <f>SUM(AD243/AC243*100)</f>
        <v>42.589899524061344</v>
      </c>
      <c r="AF243">
        <v>246</v>
      </c>
      <c r="AG243" s="227">
        <f>SUM(AF243/AC243*100)</f>
        <v>0.81306187202538327</v>
      </c>
      <c r="AH243" s="238">
        <v>12640</v>
      </c>
      <c r="AI243">
        <v>18</v>
      </c>
      <c r="AJ243">
        <v>6</v>
      </c>
      <c r="AK243" s="227">
        <f>SUM(AJ243/AI243*100)</f>
        <v>33.333333333333329</v>
      </c>
    </row>
    <row r="244" spans="1:37" x14ac:dyDescent="0.35">
      <c r="A244" s="291" t="s">
        <v>0</v>
      </c>
      <c r="B244" s="291" t="s">
        <v>0</v>
      </c>
      <c r="C244" s="293">
        <v>434</v>
      </c>
      <c r="D244" s="2">
        <v>440</v>
      </c>
      <c r="E244" s="2">
        <v>442</v>
      </c>
      <c r="F244" s="2">
        <v>446</v>
      </c>
      <c r="G244" s="2">
        <v>458</v>
      </c>
      <c r="H244" s="2">
        <v>464</v>
      </c>
      <c r="I244" s="2">
        <v>485</v>
      </c>
      <c r="J244" s="2">
        <v>549</v>
      </c>
      <c r="K244" s="2">
        <v>570</v>
      </c>
      <c r="L244" s="2">
        <v>583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Y244" t="str">
        <f>IF(EXACT(A243,UPPER(A243)),"Elected","Excluded")</f>
        <v>Excluded</v>
      </c>
    </row>
    <row r="245" spans="1:37" x14ac:dyDescent="0.35">
      <c r="A245" s="345" t="s">
        <v>2086</v>
      </c>
      <c r="B245" s="291" t="s">
        <v>33</v>
      </c>
      <c r="C245" s="293">
        <v>1542</v>
      </c>
      <c r="D245" s="1">
        <v>19</v>
      </c>
      <c r="E245" s="1">
        <v>0</v>
      </c>
      <c r="F245" s="1">
        <v>28</v>
      </c>
      <c r="G245" s="1">
        <v>72</v>
      </c>
      <c r="H245" s="1">
        <v>13</v>
      </c>
      <c r="I245" s="1">
        <v>37</v>
      </c>
      <c r="J245" s="1">
        <v>19</v>
      </c>
      <c r="K245" s="1">
        <v>173</v>
      </c>
      <c r="L245" s="1">
        <v>-97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X245" t="str">
        <f t="shared" ref="X245" si="229">LEFT(MID(A245,FIND("(",A245)+1,LEN(A245)),FIND(")",MID(A245,FIND("(",A245)+1,LEN(A245)))-1)</f>
        <v>FG</v>
      </c>
      <c r="Z245" t="str">
        <f>Y246</f>
        <v>Elected</v>
      </c>
      <c r="AC245" t="s">
        <v>3692</v>
      </c>
      <c r="AD245" t="s">
        <v>3693</v>
      </c>
    </row>
    <row r="246" spans="1:37" x14ac:dyDescent="0.35">
      <c r="A246" s="345" t="s">
        <v>0</v>
      </c>
      <c r="B246" s="291" t="s">
        <v>0</v>
      </c>
      <c r="C246" s="293">
        <v>1542</v>
      </c>
      <c r="D246" s="2">
        <v>1561</v>
      </c>
      <c r="E246" s="2">
        <v>1561</v>
      </c>
      <c r="F246" s="2">
        <v>1589</v>
      </c>
      <c r="G246" s="2">
        <v>1661</v>
      </c>
      <c r="H246" s="2">
        <v>1674</v>
      </c>
      <c r="I246" s="2">
        <v>1711</v>
      </c>
      <c r="J246" s="2">
        <v>1730</v>
      </c>
      <c r="K246" s="2">
        <v>1903</v>
      </c>
      <c r="L246" s="2">
        <v>1806</v>
      </c>
      <c r="M246" s="2">
        <v>1806</v>
      </c>
      <c r="N246" s="2">
        <v>1806</v>
      </c>
      <c r="O246" s="2">
        <v>1806</v>
      </c>
      <c r="P246" s="2">
        <v>1806</v>
      </c>
      <c r="Q246" s="2">
        <v>1806</v>
      </c>
      <c r="R246" s="2">
        <v>1806</v>
      </c>
      <c r="Y246" t="str">
        <f t="shared" ref="Y246" si="230">IF(EXACT(A245,UPPER(A245)),"Elected","Excluded")</f>
        <v>Elected</v>
      </c>
      <c r="AC246">
        <v>5</v>
      </c>
      <c r="AD246">
        <v>3</v>
      </c>
    </row>
    <row r="247" spans="1:37" x14ac:dyDescent="0.35">
      <c r="A247" s="291" t="s">
        <v>3400</v>
      </c>
      <c r="B247" s="291" t="s">
        <v>33</v>
      </c>
      <c r="C247" s="293">
        <v>601</v>
      </c>
      <c r="D247" s="1">
        <v>10</v>
      </c>
      <c r="E247" s="1">
        <v>1</v>
      </c>
      <c r="F247" s="1">
        <v>5</v>
      </c>
      <c r="G247" s="1">
        <v>9</v>
      </c>
      <c r="H247" s="1">
        <v>37</v>
      </c>
      <c r="I247" s="1">
        <v>10</v>
      </c>
      <c r="J247" s="1">
        <v>23</v>
      </c>
      <c r="K247" s="1">
        <v>16</v>
      </c>
      <c r="L247" s="1">
        <v>3</v>
      </c>
      <c r="M247" s="1">
        <v>17</v>
      </c>
      <c r="N247" s="1">
        <v>15</v>
      </c>
      <c r="O247" s="1">
        <v>187</v>
      </c>
      <c r="P247" s="1">
        <v>22</v>
      </c>
      <c r="Q247" s="1">
        <v>17</v>
      </c>
      <c r="R247" s="1">
        <v>-973</v>
      </c>
      <c r="X247" t="str">
        <f t="shared" ref="X247" si="231">LEFT(MID(A247,FIND("(",A247)+1,LEN(A247)),FIND(")",MID(A247,FIND("(",A247)+1,LEN(A247)))-1)</f>
        <v>SF</v>
      </c>
      <c r="Z247" t="str">
        <f t="shared" ref="Z247" si="232">Y248</f>
        <v>Excluded</v>
      </c>
    </row>
    <row r="248" spans="1:37" x14ac:dyDescent="0.35">
      <c r="A248" s="291" t="s">
        <v>0</v>
      </c>
      <c r="B248" s="291" t="s">
        <v>0</v>
      </c>
      <c r="C248" s="293">
        <v>601</v>
      </c>
      <c r="D248" s="2">
        <v>611</v>
      </c>
      <c r="E248" s="2">
        <v>612</v>
      </c>
      <c r="F248" s="2">
        <v>617</v>
      </c>
      <c r="G248" s="2">
        <v>626</v>
      </c>
      <c r="H248" s="2">
        <v>663</v>
      </c>
      <c r="I248" s="2">
        <v>673</v>
      </c>
      <c r="J248" s="2">
        <v>696</v>
      </c>
      <c r="K248" s="2">
        <v>712</v>
      </c>
      <c r="L248" s="2">
        <v>715</v>
      </c>
      <c r="M248" s="2">
        <v>732</v>
      </c>
      <c r="N248" s="2">
        <v>747</v>
      </c>
      <c r="O248" s="2">
        <v>934</v>
      </c>
      <c r="P248" s="2">
        <v>956</v>
      </c>
      <c r="Q248" s="2">
        <v>973</v>
      </c>
      <c r="R248" s="2">
        <v>0</v>
      </c>
      <c r="Y248" t="str">
        <f t="shared" ref="Y248" si="233">IF(EXACT(A247,UPPER(A247)),"Elected","Excluded")</f>
        <v>Excluded</v>
      </c>
    </row>
    <row r="249" spans="1:37" x14ac:dyDescent="0.35">
      <c r="A249" s="291" t="s">
        <v>3401</v>
      </c>
      <c r="B249" s="291" t="s">
        <v>33</v>
      </c>
      <c r="C249" s="293">
        <v>265</v>
      </c>
      <c r="D249" s="1">
        <v>1</v>
      </c>
      <c r="E249" s="1">
        <v>1</v>
      </c>
      <c r="F249" s="1">
        <v>2</v>
      </c>
      <c r="G249" s="1">
        <v>9</v>
      </c>
      <c r="H249" s="1">
        <v>-278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X249" t="str">
        <f t="shared" ref="X249" si="234">LEFT(MID(A249,FIND("(",A249)+1,LEN(A249)),FIND(")",MID(A249,FIND("(",A249)+1,LEN(A249)))-1)</f>
        <v>SF</v>
      </c>
      <c r="Z249" t="str">
        <f t="shared" ref="Z249" si="235">Y250</f>
        <v>Excluded</v>
      </c>
    </row>
    <row r="250" spans="1:37" x14ac:dyDescent="0.35">
      <c r="A250" s="291" t="s">
        <v>0</v>
      </c>
      <c r="B250" s="291" t="s">
        <v>0</v>
      </c>
      <c r="C250" s="293">
        <v>265</v>
      </c>
      <c r="D250" s="2">
        <v>266</v>
      </c>
      <c r="E250" s="2">
        <v>267</v>
      </c>
      <c r="F250" s="2">
        <v>269</v>
      </c>
      <c r="G250" s="2">
        <v>278</v>
      </c>
      <c r="H250" s="2">
        <v>0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Y250" t="str">
        <f t="shared" ref="Y250" si="236">IF(EXACT(A249,UPPER(A249)),"Elected","Excluded")</f>
        <v>Excluded</v>
      </c>
    </row>
    <row r="251" spans="1:37" x14ac:dyDescent="0.35">
      <c r="A251" s="345" t="s">
        <v>2087</v>
      </c>
      <c r="B251" s="291" t="s">
        <v>31</v>
      </c>
      <c r="C251" s="293">
        <v>567</v>
      </c>
      <c r="D251" s="1">
        <v>4</v>
      </c>
      <c r="E251" s="1">
        <v>3</v>
      </c>
      <c r="F251" s="1">
        <v>6</v>
      </c>
      <c r="G251" s="1">
        <v>6</v>
      </c>
      <c r="H251" s="1">
        <v>121</v>
      </c>
      <c r="I251" s="1">
        <v>18</v>
      </c>
      <c r="J251" s="1">
        <v>4</v>
      </c>
      <c r="K251" s="1">
        <v>10</v>
      </c>
      <c r="L251" s="1">
        <v>7</v>
      </c>
      <c r="M251" s="1">
        <v>9</v>
      </c>
      <c r="N251" s="1">
        <v>29</v>
      </c>
      <c r="O251" s="1">
        <v>328</v>
      </c>
      <c r="P251" s="1">
        <v>18</v>
      </c>
      <c r="Q251" s="1">
        <v>20</v>
      </c>
      <c r="R251" s="1">
        <v>654</v>
      </c>
      <c r="X251" t="str">
        <f t="shared" ref="X251" si="237">LEFT(MID(A251,FIND("(",A251)+1,LEN(A251)),FIND(")",MID(A251,FIND("(",A251)+1,LEN(A251)))-1)</f>
        <v>SF</v>
      </c>
      <c r="Z251" t="str">
        <f>Y252</f>
        <v>Elected</v>
      </c>
    </row>
    <row r="252" spans="1:37" x14ac:dyDescent="0.35">
      <c r="A252" s="345" t="s">
        <v>0</v>
      </c>
      <c r="B252" s="291" t="s">
        <v>0</v>
      </c>
      <c r="C252" s="293">
        <v>567</v>
      </c>
      <c r="D252" s="2">
        <v>571</v>
      </c>
      <c r="E252" s="2">
        <v>574</v>
      </c>
      <c r="F252" s="2">
        <v>580</v>
      </c>
      <c r="G252" s="2">
        <v>586</v>
      </c>
      <c r="H252" s="2">
        <v>707</v>
      </c>
      <c r="I252" s="2">
        <v>725</v>
      </c>
      <c r="J252" s="2">
        <v>729</v>
      </c>
      <c r="K252" s="2">
        <v>739</v>
      </c>
      <c r="L252" s="2">
        <v>746</v>
      </c>
      <c r="M252" s="2">
        <v>755</v>
      </c>
      <c r="N252" s="2">
        <v>784</v>
      </c>
      <c r="O252" s="2">
        <v>1112</v>
      </c>
      <c r="P252" s="2">
        <v>1130</v>
      </c>
      <c r="Q252" s="2">
        <v>1150</v>
      </c>
      <c r="R252" s="2">
        <v>1804</v>
      </c>
      <c r="Y252" t="str">
        <f t="shared" ref="Y252" si="238">IF(EXACT(A251,UPPER(A251)),"Elected","Excluded")</f>
        <v>Elected</v>
      </c>
    </row>
    <row r="253" spans="1:37" x14ac:dyDescent="0.35">
      <c r="A253" s="291" t="s">
        <v>3402</v>
      </c>
      <c r="B253" s="291" t="s">
        <v>31</v>
      </c>
      <c r="C253" s="293">
        <v>559</v>
      </c>
      <c r="D253" s="1">
        <v>7</v>
      </c>
      <c r="E253" s="1">
        <v>1</v>
      </c>
      <c r="F253" s="1">
        <v>3</v>
      </c>
      <c r="G253" s="1">
        <v>13</v>
      </c>
      <c r="H253" s="1">
        <v>44</v>
      </c>
      <c r="I253" s="1">
        <v>11</v>
      </c>
      <c r="J253" s="1">
        <v>6</v>
      </c>
      <c r="K253" s="1">
        <v>14</v>
      </c>
      <c r="L253" s="1">
        <v>2</v>
      </c>
      <c r="M253" s="1">
        <v>38</v>
      </c>
      <c r="N253" s="1">
        <v>34</v>
      </c>
      <c r="O253" s="1">
        <v>-732</v>
      </c>
      <c r="P253" s="1">
        <v>0</v>
      </c>
      <c r="Q253" s="1">
        <v>0</v>
      </c>
      <c r="R253" s="1">
        <v>0</v>
      </c>
      <c r="X253" t="str">
        <f t="shared" ref="X253" si="239">LEFT(MID(A253,FIND("(",A253)+1,LEN(A253)),FIND(")",MID(A253,FIND("(",A253)+1,LEN(A253)))-1)</f>
        <v>SF</v>
      </c>
      <c r="Z253" t="str">
        <f t="shared" ref="Z253" si="240">Y254</f>
        <v>Excluded</v>
      </c>
    </row>
    <row r="254" spans="1:37" x14ac:dyDescent="0.35">
      <c r="A254" s="291" t="s">
        <v>0</v>
      </c>
      <c r="B254" s="291" t="s">
        <v>0</v>
      </c>
      <c r="C254" s="293">
        <v>559</v>
      </c>
      <c r="D254" s="2">
        <v>566</v>
      </c>
      <c r="E254" s="2">
        <v>567</v>
      </c>
      <c r="F254" s="2">
        <v>570</v>
      </c>
      <c r="G254" s="2">
        <v>583</v>
      </c>
      <c r="H254" s="2">
        <v>627</v>
      </c>
      <c r="I254" s="2">
        <v>638</v>
      </c>
      <c r="J254" s="2">
        <v>644</v>
      </c>
      <c r="K254" s="2">
        <v>658</v>
      </c>
      <c r="L254" s="2">
        <v>660</v>
      </c>
      <c r="M254" s="2">
        <v>698</v>
      </c>
      <c r="N254" s="2">
        <v>732</v>
      </c>
      <c r="O254" s="2">
        <v>0</v>
      </c>
      <c r="P254" s="2">
        <v>0</v>
      </c>
      <c r="Q254" s="2">
        <v>0</v>
      </c>
      <c r="R254" s="2">
        <v>0</v>
      </c>
      <c r="Y254" t="str">
        <f t="shared" ref="Y254" si="241">IF(EXACT(A253,UPPER(A253)),"Elected","Excluded")</f>
        <v>Excluded</v>
      </c>
    </row>
    <row r="255" spans="1:37" x14ac:dyDescent="0.35">
      <c r="A255" s="345" t="s">
        <v>2088</v>
      </c>
      <c r="B255" s="291" t="s">
        <v>31</v>
      </c>
      <c r="C255" s="293">
        <v>859</v>
      </c>
      <c r="D255" s="1">
        <v>9</v>
      </c>
      <c r="E255" s="1">
        <v>2</v>
      </c>
      <c r="F255" s="1">
        <v>3</v>
      </c>
      <c r="G255" s="1">
        <v>38</v>
      </c>
      <c r="H255" s="1">
        <v>12</v>
      </c>
      <c r="I255" s="1">
        <v>14</v>
      </c>
      <c r="J255" s="1">
        <v>2</v>
      </c>
      <c r="K255" s="1">
        <v>16</v>
      </c>
      <c r="L255" s="1">
        <v>13</v>
      </c>
      <c r="M255" s="1">
        <v>40</v>
      </c>
      <c r="N255" s="1">
        <v>69</v>
      </c>
      <c r="O255" s="1">
        <v>50</v>
      </c>
      <c r="P255" s="1">
        <v>23</v>
      </c>
      <c r="Q255" s="1">
        <v>14</v>
      </c>
      <c r="R255" s="1">
        <v>65</v>
      </c>
      <c r="X255" t="str">
        <f t="shared" ref="X255" si="242">LEFT(MID(A255,FIND("(",A255)+1,LEN(A255)),FIND(")",MID(A255,FIND("(",A255)+1,LEN(A255)))-1)</f>
        <v>PBP</v>
      </c>
      <c r="Z255" t="str">
        <f t="shared" ref="Z255" si="243">Y256</f>
        <v>Elected</v>
      </c>
    </row>
    <row r="256" spans="1:37" x14ac:dyDescent="0.35">
      <c r="A256" s="345" t="s">
        <v>0</v>
      </c>
      <c r="B256" s="291" t="s">
        <v>0</v>
      </c>
      <c r="C256" s="293">
        <v>859</v>
      </c>
      <c r="D256" s="2">
        <v>868</v>
      </c>
      <c r="E256" s="2">
        <v>870</v>
      </c>
      <c r="F256" s="2">
        <v>873</v>
      </c>
      <c r="G256" s="2">
        <v>911</v>
      </c>
      <c r="H256" s="2">
        <v>923</v>
      </c>
      <c r="I256" s="2">
        <v>937</v>
      </c>
      <c r="J256" s="2">
        <v>939</v>
      </c>
      <c r="K256" s="2">
        <v>955</v>
      </c>
      <c r="L256" s="2">
        <v>968</v>
      </c>
      <c r="M256" s="2">
        <v>1008</v>
      </c>
      <c r="N256" s="2">
        <v>1077</v>
      </c>
      <c r="O256" s="2">
        <v>1127</v>
      </c>
      <c r="P256" s="2">
        <v>1150</v>
      </c>
      <c r="Q256" s="2">
        <v>1164</v>
      </c>
      <c r="R256" s="2">
        <v>1229</v>
      </c>
      <c r="Y256" t="str">
        <f t="shared" ref="Y256" si="244">IF(EXACT(A255,UPPER(A255)),"Elected","Excluded")</f>
        <v>Elected</v>
      </c>
    </row>
    <row r="257" spans="1:26" x14ac:dyDescent="0.35">
      <c r="A257" s="291" t="s">
        <v>3446</v>
      </c>
      <c r="B257" s="291" t="s">
        <v>33</v>
      </c>
      <c r="C257" s="293">
        <v>259</v>
      </c>
      <c r="D257" s="1">
        <v>8</v>
      </c>
      <c r="E257" s="1">
        <v>5</v>
      </c>
      <c r="F257" s="1">
        <v>2</v>
      </c>
      <c r="G257" s="1">
        <v>9</v>
      </c>
      <c r="H257" s="1">
        <v>2</v>
      </c>
      <c r="I257" s="1">
        <v>-285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X257" t="str">
        <f t="shared" ref="X257" si="245">LEFT(MID(A257,FIND("(",A257)+1,LEN(A257)),FIND(")",MID(A257,FIND("(",A257)+1,LEN(A257)))-1)</f>
        <v>NON-P</v>
      </c>
      <c r="Z257" t="str">
        <f t="shared" ref="Z257" si="246">Y258</f>
        <v>Excluded</v>
      </c>
    </row>
    <row r="258" spans="1:26" x14ac:dyDescent="0.35">
      <c r="A258" s="291" t="s">
        <v>0</v>
      </c>
      <c r="B258" s="291" t="s">
        <v>0</v>
      </c>
      <c r="C258" s="293">
        <v>259</v>
      </c>
      <c r="D258" s="2">
        <v>267</v>
      </c>
      <c r="E258" s="2">
        <v>272</v>
      </c>
      <c r="F258" s="2">
        <v>274</v>
      </c>
      <c r="G258" s="2">
        <v>283</v>
      </c>
      <c r="H258" s="2">
        <v>285</v>
      </c>
      <c r="I258" s="2">
        <v>0</v>
      </c>
      <c r="J258" s="2">
        <v>0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  <c r="Q258" s="2">
        <v>0</v>
      </c>
      <c r="R258" s="2">
        <v>0</v>
      </c>
      <c r="Y258" t="str">
        <f t="shared" ref="Y258" si="247">IF(EXACT(A257,UPPER(A257)),"Elected","Excluded")</f>
        <v>Excluded</v>
      </c>
    </row>
    <row r="259" spans="1:26" x14ac:dyDescent="0.35">
      <c r="A259" s="291" t="s">
        <v>3403</v>
      </c>
      <c r="B259" s="291" t="s">
        <v>33</v>
      </c>
      <c r="C259" s="293">
        <v>669</v>
      </c>
      <c r="D259" s="1">
        <v>10</v>
      </c>
      <c r="E259" s="1">
        <v>3</v>
      </c>
      <c r="F259" s="1">
        <v>4</v>
      </c>
      <c r="G259" s="1">
        <v>21</v>
      </c>
      <c r="H259" s="1">
        <v>9</v>
      </c>
      <c r="I259" s="1">
        <v>16</v>
      </c>
      <c r="J259" s="1">
        <v>17</v>
      </c>
      <c r="K259" s="1">
        <v>28</v>
      </c>
      <c r="L259" s="1">
        <v>14</v>
      </c>
      <c r="M259" s="1">
        <v>49</v>
      </c>
      <c r="N259" s="1">
        <v>38</v>
      </c>
      <c r="O259" s="1">
        <v>40</v>
      </c>
      <c r="P259" s="1">
        <v>39</v>
      </c>
      <c r="Q259" s="1">
        <v>41</v>
      </c>
      <c r="R259" s="1">
        <v>93</v>
      </c>
      <c r="X259" t="str">
        <f t="shared" ref="X259" si="248">LEFT(MID(A259,FIND("(",A259)+1,LEN(A259)),FIND(")",MID(A259,FIND("(",A259)+1,LEN(A259)))-1)</f>
        <v>PBP</v>
      </c>
      <c r="Z259" t="str">
        <f t="shared" ref="Z259" si="249">Y260</f>
        <v>Excluded</v>
      </c>
    </row>
    <row r="260" spans="1:26" x14ac:dyDescent="0.35">
      <c r="A260" s="291" t="s">
        <v>0</v>
      </c>
      <c r="B260" s="291" t="s">
        <v>0</v>
      </c>
      <c r="C260" s="293">
        <v>669</v>
      </c>
      <c r="D260" s="2">
        <v>679</v>
      </c>
      <c r="E260" s="2">
        <v>682</v>
      </c>
      <c r="F260" s="2">
        <v>686</v>
      </c>
      <c r="G260" s="2">
        <v>707</v>
      </c>
      <c r="H260" s="2">
        <v>716</v>
      </c>
      <c r="I260" s="2">
        <v>732</v>
      </c>
      <c r="J260" s="2">
        <v>749</v>
      </c>
      <c r="K260" s="2">
        <v>777</v>
      </c>
      <c r="L260" s="2">
        <v>791</v>
      </c>
      <c r="M260" s="2">
        <v>840</v>
      </c>
      <c r="N260" s="2">
        <v>878</v>
      </c>
      <c r="O260" s="2">
        <v>918</v>
      </c>
      <c r="P260" s="2">
        <v>957</v>
      </c>
      <c r="Q260" s="2">
        <v>998</v>
      </c>
      <c r="R260" s="2">
        <v>1091</v>
      </c>
      <c r="Y260" t="str">
        <f t="shared" ref="Y260" si="250">IF(EXACT(A259,UPPER(A259)),"Elected","Excluded")</f>
        <v>Excluded</v>
      </c>
    </row>
    <row r="261" spans="1:26" x14ac:dyDescent="0.35">
      <c r="A261" s="345" t="s">
        <v>2089</v>
      </c>
      <c r="B261" s="291" t="s">
        <v>31</v>
      </c>
      <c r="C261" s="293">
        <v>1926</v>
      </c>
      <c r="D261" s="1">
        <v>0</v>
      </c>
      <c r="E261" s="1">
        <v>0</v>
      </c>
      <c r="F261" s="1">
        <v>-120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X261" t="str">
        <f t="shared" ref="X261" si="251">LEFT(MID(A261,FIND("(",A261)+1,LEN(A261)),FIND(")",MID(A261,FIND("(",A261)+1,LEN(A261)))-1)</f>
        <v>FF</v>
      </c>
      <c r="Z261" t="str">
        <f t="shared" ref="Z261" si="252">Y262</f>
        <v>Elected</v>
      </c>
    </row>
    <row r="262" spans="1:26" x14ac:dyDescent="0.35">
      <c r="A262" s="345" t="s">
        <v>0</v>
      </c>
      <c r="B262" s="291" t="s">
        <v>0</v>
      </c>
      <c r="C262" s="293">
        <v>1926</v>
      </c>
      <c r="D262" s="2">
        <v>1926</v>
      </c>
      <c r="E262" s="2">
        <v>1926</v>
      </c>
      <c r="F262" s="2">
        <v>1806</v>
      </c>
      <c r="G262" s="2">
        <v>1806</v>
      </c>
      <c r="H262" s="2">
        <v>1806</v>
      </c>
      <c r="I262" s="2">
        <v>1806</v>
      </c>
      <c r="J262" s="2">
        <v>1806</v>
      </c>
      <c r="K262" s="2">
        <v>1806</v>
      </c>
      <c r="L262" s="2">
        <v>1806</v>
      </c>
      <c r="M262" s="2">
        <v>1806</v>
      </c>
      <c r="N262" s="2">
        <v>1806</v>
      </c>
      <c r="O262" s="2">
        <v>1806</v>
      </c>
      <c r="P262" s="2">
        <v>1806</v>
      </c>
      <c r="Q262" s="2">
        <v>1806</v>
      </c>
      <c r="R262" s="2">
        <v>1806</v>
      </c>
      <c r="Y262" t="str">
        <f t="shared" ref="Y262" si="253">IF(EXACT(A261,UPPER(A261)),"Elected","Excluded")</f>
        <v>Elected</v>
      </c>
    </row>
    <row r="263" spans="1:26" x14ac:dyDescent="0.35">
      <c r="A263" s="291" t="s">
        <v>3404</v>
      </c>
      <c r="B263" s="291" t="s">
        <v>33</v>
      </c>
      <c r="C263" s="293">
        <v>375</v>
      </c>
      <c r="D263" s="1">
        <v>14</v>
      </c>
      <c r="E263" s="1">
        <v>1</v>
      </c>
      <c r="F263" s="1">
        <v>39</v>
      </c>
      <c r="G263" s="1">
        <v>11</v>
      </c>
      <c r="H263" s="1">
        <v>1</v>
      </c>
      <c r="I263" s="1">
        <v>7</v>
      </c>
      <c r="J263" s="1">
        <v>5</v>
      </c>
      <c r="K263" s="1">
        <v>-453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X263" t="str">
        <f t="shared" ref="X263" si="254">LEFT(MID(A263,FIND("(",A263)+1,LEN(A263)),FIND(")",MID(A263,FIND("(",A263)+1,LEN(A263)))-1)</f>
        <v>FF</v>
      </c>
      <c r="Z263" t="str">
        <f t="shared" ref="Z263" si="255">Y264</f>
        <v>Excluded</v>
      </c>
    </row>
    <row r="264" spans="1:26" x14ac:dyDescent="0.35">
      <c r="A264" s="291" t="s">
        <v>0</v>
      </c>
      <c r="B264" s="291" t="s">
        <v>0</v>
      </c>
      <c r="C264" s="293">
        <v>375</v>
      </c>
      <c r="D264" s="2">
        <v>389</v>
      </c>
      <c r="E264" s="2">
        <v>390</v>
      </c>
      <c r="F264" s="2">
        <v>429</v>
      </c>
      <c r="G264" s="2">
        <v>440</v>
      </c>
      <c r="H264" s="2">
        <v>441</v>
      </c>
      <c r="I264" s="2">
        <v>448</v>
      </c>
      <c r="J264" s="2">
        <v>453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  <c r="Q264" s="2">
        <v>0</v>
      </c>
      <c r="R264" s="2">
        <v>0</v>
      </c>
      <c r="Y264" t="str">
        <f t="shared" ref="Y264" si="256">IF(EXACT(A263,UPPER(A263)),"Elected","Excluded")</f>
        <v>Excluded</v>
      </c>
    </row>
    <row r="265" spans="1:26" x14ac:dyDescent="0.35">
      <c r="A265" s="291" t="s">
        <v>3425</v>
      </c>
      <c r="B265" s="291" t="s">
        <v>31</v>
      </c>
      <c r="C265" s="293">
        <v>250</v>
      </c>
      <c r="D265" s="1">
        <v>7</v>
      </c>
      <c r="E265" s="1">
        <v>1</v>
      </c>
      <c r="F265" s="1">
        <v>4</v>
      </c>
      <c r="G265" s="1">
        <v>-262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X265" t="str">
        <f t="shared" ref="X265" si="257">LEFT(MID(A265,FIND("(",A265)+1,LEN(A265)),FIND(")",MID(A265,FIND("(",A265)+1,LEN(A265)))-1)</f>
        <v>GRN</v>
      </c>
      <c r="Z265" t="str">
        <f t="shared" ref="Z265" si="258">Y266</f>
        <v>Excluded</v>
      </c>
    </row>
    <row r="266" spans="1:26" x14ac:dyDescent="0.35">
      <c r="A266" s="291" t="s">
        <v>0</v>
      </c>
      <c r="B266" s="291" t="s">
        <v>0</v>
      </c>
      <c r="C266" s="293">
        <v>250</v>
      </c>
      <c r="D266" s="2">
        <v>257</v>
      </c>
      <c r="E266" s="2">
        <v>258</v>
      </c>
      <c r="F266" s="2">
        <v>262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  <c r="Q266" s="2">
        <v>0</v>
      </c>
      <c r="R266" s="2">
        <v>0</v>
      </c>
      <c r="Y266" t="str">
        <f t="shared" ref="Y266" si="259">IF(EXACT(A265,UPPER(A265)),"Elected","Excluded")</f>
        <v>Excluded</v>
      </c>
    </row>
    <row r="267" spans="1:26" x14ac:dyDescent="0.35">
      <c r="A267" s="345" t="s">
        <v>3447</v>
      </c>
      <c r="B267" s="291" t="s">
        <v>33</v>
      </c>
      <c r="C267" s="293">
        <v>1938</v>
      </c>
      <c r="D267" s="1">
        <v>-132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X267" t="str">
        <f t="shared" ref="X267" si="260">LEFT(MID(A267,FIND("(",A267)+1,LEN(A267)),FIND(")",MID(A267,FIND("(",A267)+1,LEN(A267)))-1)</f>
        <v>NON-P</v>
      </c>
      <c r="Z267" t="str">
        <f t="shared" ref="Z267" si="261">Y268</f>
        <v>Elected</v>
      </c>
    </row>
    <row r="268" spans="1:26" x14ac:dyDescent="0.35">
      <c r="A268" s="345" t="s">
        <v>0</v>
      </c>
      <c r="B268" s="291" t="s">
        <v>0</v>
      </c>
      <c r="C268" s="293">
        <v>1938</v>
      </c>
      <c r="D268" s="2">
        <v>1806</v>
      </c>
      <c r="E268" s="2">
        <v>1806</v>
      </c>
      <c r="F268" s="2">
        <v>1806</v>
      </c>
      <c r="G268" s="2">
        <v>1806</v>
      </c>
      <c r="H268" s="2">
        <v>1806</v>
      </c>
      <c r="I268" s="2">
        <v>1806</v>
      </c>
      <c r="J268" s="2">
        <v>1806</v>
      </c>
      <c r="K268" s="2">
        <v>1806</v>
      </c>
      <c r="L268" s="2">
        <v>1806</v>
      </c>
      <c r="M268" s="2">
        <v>1806</v>
      </c>
      <c r="N268" s="2">
        <v>1806</v>
      </c>
      <c r="O268" s="2">
        <v>1806</v>
      </c>
      <c r="P268" s="2">
        <v>1806</v>
      </c>
      <c r="Q268" s="2">
        <v>1806</v>
      </c>
      <c r="R268" s="2">
        <v>1806</v>
      </c>
      <c r="Y268" t="str">
        <f t="shared" ref="Y268" si="262">IF(EXACT(A267,UPPER(A267)),"Elected","Excluded")</f>
        <v>Elected</v>
      </c>
    </row>
    <row r="269" spans="1:26" x14ac:dyDescent="0.35">
      <c r="A269" s="291" t="s">
        <v>3414</v>
      </c>
      <c r="B269" s="291" t="s">
        <v>31</v>
      </c>
      <c r="C269" s="293">
        <v>455</v>
      </c>
      <c r="D269" s="1">
        <v>5</v>
      </c>
      <c r="E269" s="1">
        <v>13</v>
      </c>
      <c r="F269" s="1">
        <v>3</v>
      </c>
      <c r="G269" s="1">
        <v>21</v>
      </c>
      <c r="H269" s="1">
        <v>4</v>
      </c>
      <c r="I269" s="1">
        <v>21</v>
      </c>
      <c r="J269" s="1">
        <v>21</v>
      </c>
      <c r="K269" s="1">
        <v>37</v>
      </c>
      <c r="L269" s="1">
        <v>18</v>
      </c>
      <c r="M269" s="1">
        <v>36</v>
      </c>
      <c r="N269" s="1">
        <v>-634</v>
      </c>
      <c r="O269" s="1">
        <v>0</v>
      </c>
      <c r="P269" s="1">
        <v>0</v>
      </c>
      <c r="Q269" s="1">
        <v>0</v>
      </c>
      <c r="R269" s="1">
        <v>0</v>
      </c>
      <c r="X269" t="str">
        <f t="shared" ref="X269" si="263">LEFT(MID(A269,FIND("(",A269)+1,LEN(A269)),FIND(")",MID(A269,FIND("(",A269)+1,LEN(A269)))-1)</f>
        <v>ANT</v>
      </c>
      <c r="Z269" t="str">
        <f t="shared" ref="Z269" si="264">Y270</f>
        <v>Excluded</v>
      </c>
    </row>
    <row r="270" spans="1:26" x14ac:dyDescent="0.35">
      <c r="A270" s="291" t="s">
        <v>0</v>
      </c>
      <c r="B270" s="291" t="s">
        <v>0</v>
      </c>
      <c r="C270" s="293">
        <v>455</v>
      </c>
      <c r="D270" s="2">
        <v>460</v>
      </c>
      <c r="E270" s="2">
        <v>473</v>
      </c>
      <c r="F270" s="2">
        <v>476</v>
      </c>
      <c r="G270" s="2">
        <v>497</v>
      </c>
      <c r="H270" s="2">
        <v>501</v>
      </c>
      <c r="I270" s="2">
        <v>522</v>
      </c>
      <c r="J270" s="2">
        <v>543</v>
      </c>
      <c r="K270" s="2">
        <v>580</v>
      </c>
      <c r="L270" s="2">
        <v>598</v>
      </c>
      <c r="M270" s="2">
        <v>634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Y270" t="str">
        <f t="shared" ref="Y270" si="265">IF(EXACT(A269,UPPER(A269)),"Elected","Excluded")</f>
        <v>Excluded</v>
      </c>
    </row>
    <row r="271" spans="1:26" x14ac:dyDescent="0.35">
      <c r="A271" s="291" t="s">
        <v>3405</v>
      </c>
      <c r="B271" s="291" t="s">
        <v>33</v>
      </c>
      <c r="C271" s="293">
        <v>556</v>
      </c>
      <c r="D271" s="1">
        <v>6</v>
      </c>
      <c r="E271" s="1">
        <v>43</v>
      </c>
      <c r="F271" s="1">
        <v>2</v>
      </c>
      <c r="G271" s="1">
        <v>2</v>
      </c>
      <c r="H271" s="1">
        <v>1</v>
      </c>
      <c r="I271" s="1">
        <v>11</v>
      </c>
      <c r="J271" s="1">
        <v>91</v>
      </c>
      <c r="K271" s="1">
        <v>15</v>
      </c>
      <c r="L271" s="1">
        <v>6</v>
      </c>
      <c r="M271" s="1">
        <v>45</v>
      </c>
      <c r="N271" s="1">
        <v>100</v>
      </c>
      <c r="O271" s="1">
        <v>8</v>
      </c>
      <c r="P271" s="1">
        <v>-886</v>
      </c>
      <c r="Q271" s="1">
        <v>0</v>
      </c>
      <c r="R271" s="1">
        <v>0</v>
      </c>
      <c r="X271" t="str">
        <f t="shared" ref="X271" si="266">LEFT(MID(A271,FIND("(",A271)+1,LEN(A271)),FIND(")",MID(A271,FIND("(",A271)+1,LEN(A271)))-1)</f>
        <v>IF</v>
      </c>
      <c r="Z271" t="str">
        <f t="shared" ref="Z271" si="267">Y272</f>
        <v>Excluded</v>
      </c>
    </row>
    <row r="272" spans="1:26" x14ac:dyDescent="0.35">
      <c r="A272" s="291" t="s">
        <v>0</v>
      </c>
      <c r="B272" s="291" t="s">
        <v>0</v>
      </c>
      <c r="C272" s="293">
        <v>556</v>
      </c>
      <c r="D272" s="2">
        <v>562</v>
      </c>
      <c r="E272" s="2">
        <v>605</v>
      </c>
      <c r="F272" s="2">
        <v>607</v>
      </c>
      <c r="G272" s="2">
        <v>609</v>
      </c>
      <c r="H272" s="2">
        <v>610</v>
      </c>
      <c r="I272" s="2">
        <v>621</v>
      </c>
      <c r="J272" s="2">
        <v>712</v>
      </c>
      <c r="K272" s="2">
        <v>727</v>
      </c>
      <c r="L272" s="2">
        <v>733</v>
      </c>
      <c r="M272" s="2">
        <v>778</v>
      </c>
      <c r="N272" s="2">
        <v>878</v>
      </c>
      <c r="O272" s="2">
        <v>886</v>
      </c>
      <c r="P272" s="2">
        <v>0</v>
      </c>
      <c r="Q272" s="2">
        <v>0</v>
      </c>
      <c r="R272" s="2">
        <v>0</v>
      </c>
      <c r="Y272" t="str">
        <f t="shared" ref="Y272" si="268">IF(EXACT(A271,UPPER(A271)),"Elected","Excluded")</f>
        <v>Excluded</v>
      </c>
    </row>
    <row r="273" spans="1:26" x14ac:dyDescent="0.35">
      <c r="A273" s="345" t="s">
        <v>3448</v>
      </c>
      <c r="B273" s="291" t="s">
        <v>33</v>
      </c>
      <c r="C273" s="293">
        <v>967</v>
      </c>
      <c r="D273" s="1">
        <v>14</v>
      </c>
      <c r="E273" s="1">
        <v>26</v>
      </c>
      <c r="F273" s="1">
        <v>10</v>
      </c>
      <c r="G273" s="1">
        <v>5</v>
      </c>
      <c r="H273" s="1">
        <v>18</v>
      </c>
      <c r="I273" s="1">
        <v>36</v>
      </c>
      <c r="J273" s="1">
        <v>58</v>
      </c>
      <c r="K273" s="1">
        <v>20</v>
      </c>
      <c r="L273" s="1">
        <v>5</v>
      </c>
      <c r="M273" s="1">
        <v>149</v>
      </c>
      <c r="N273" s="1">
        <v>131</v>
      </c>
      <c r="O273" s="1">
        <v>49</v>
      </c>
      <c r="P273" s="1">
        <v>445</v>
      </c>
      <c r="Q273" s="1">
        <v>-127</v>
      </c>
      <c r="R273" s="1">
        <v>0</v>
      </c>
      <c r="X273" t="str">
        <f t="shared" ref="X273" si="269">LEFT(MID(A273,FIND("(",A273)+1,LEN(A273)),FIND(")",MID(A273,FIND("(",A273)+1,LEN(A273)))-1)</f>
        <v>NON-P</v>
      </c>
      <c r="Z273" t="str">
        <f t="shared" ref="Z273" si="270">Y274</f>
        <v>Elected</v>
      </c>
    </row>
    <row r="274" spans="1:26" x14ac:dyDescent="0.35">
      <c r="A274" s="345" t="s">
        <v>0</v>
      </c>
      <c r="B274" s="291" t="s">
        <v>0</v>
      </c>
      <c r="C274" s="293">
        <v>967</v>
      </c>
      <c r="D274" s="2">
        <v>981</v>
      </c>
      <c r="E274" s="2">
        <v>1007</v>
      </c>
      <c r="F274" s="2">
        <v>1017</v>
      </c>
      <c r="G274" s="2">
        <v>1022</v>
      </c>
      <c r="H274" s="2">
        <v>1040</v>
      </c>
      <c r="I274" s="2">
        <v>1076</v>
      </c>
      <c r="J274" s="2">
        <v>1134</v>
      </c>
      <c r="K274" s="2">
        <v>1154</v>
      </c>
      <c r="L274" s="2">
        <v>1159</v>
      </c>
      <c r="M274" s="2">
        <v>1308</v>
      </c>
      <c r="N274" s="2">
        <v>1439</v>
      </c>
      <c r="O274" s="2">
        <v>1488</v>
      </c>
      <c r="P274" s="2">
        <v>1933</v>
      </c>
      <c r="Q274" s="2">
        <v>1806</v>
      </c>
      <c r="R274" s="2">
        <v>1806</v>
      </c>
      <c r="Y274" t="str">
        <f t="shared" ref="Y274" si="271">IF(EXACT(A273,UPPER(A273)),"Elected","Excluded")</f>
        <v>Elected</v>
      </c>
    </row>
    <row r="275" spans="1:26" x14ac:dyDescent="0.35">
      <c r="A275" s="291" t="s">
        <v>3406</v>
      </c>
      <c r="B275" s="291" t="s">
        <v>33</v>
      </c>
      <c r="C275" s="293">
        <v>297</v>
      </c>
      <c r="D275" s="1">
        <v>11</v>
      </c>
      <c r="E275" s="1">
        <v>13</v>
      </c>
      <c r="F275" s="1">
        <v>5</v>
      </c>
      <c r="G275" s="1">
        <v>3</v>
      </c>
      <c r="H275" s="1">
        <v>2</v>
      </c>
      <c r="I275" s="1">
        <v>30</v>
      </c>
      <c r="J275" s="1">
        <v>-361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X275" t="str">
        <f t="shared" ref="X275" si="272">LEFT(MID(A275,FIND("(",A275)+1,LEN(A275)),FIND(")",MID(A275,FIND("(",A275)+1,LEN(A275)))-1)</f>
        <v>IF</v>
      </c>
      <c r="Z275" t="str">
        <f t="shared" ref="Z275" si="273">Y276</f>
        <v>Excluded</v>
      </c>
    </row>
    <row r="276" spans="1:26" x14ac:dyDescent="0.35">
      <c r="A276" s="291" t="s">
        <v>0</v>
      </c>
      <c r="B276" s="291" t="s">
        <v>0</v>
      </c>
      <c r="C276" s="293">
        <v>297</v>
      </c>
      <c r="D276" s="2">
        <v>308</v>
      </c>
      <c r="E276" s="2">
        <v>321</v>
      </c>
      <c r="F276" s="2">
        <v>326</v>
      </c>
      <c r="G276" s="2">
        <v>329</v>
      </c>
      <c r="H276" s="2">
        <v>331</v>
      </c>
      <c r="I276" s="2">
        <v>361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Y276" t="str">
        <f t="shared" ref="Y276" si="274">IF(EXACT(A275,UPPER(A275)),"Elected","Excluded")</f>
        <v>Excluded</v>
      </c>
    </row>
    <row r="277" spans="1:26" x14ac:dyDescent="0.35">
      <c r="A277" s="291" t="s">
        <v>3393</v>
      </c>
      <c r="B277" s="291" t="s">
        <v>33</v>
      </c>
      <c r="C277" s="293">
        <v>121</v>
      </c>
      <c r="D277" s="1">
        <v>1</v>
      </c>
      <c r="E277" s="1">
        <v>-122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X277" t="str">
        <f t="shared" ref="X277" si="275">LEFT(MID(A277,FIND("(",A277)+1,LEN(A277)),FIND(")",MID(A277,FIND("(",A277)+1,LEN(A277)))-1)</f>
        <v>TNP</v>
      </c>
      <c r="Z277" t="str">
        <f t="shared" ref="Z277" si="276">Y278</f>
        <v>Excluded</v>
      </c>
    </row>
    <row r="278" spans="1:26" x14ac:dyDescent="0.35">
      <c r="A278" s="291" t="s">
        <v>0</v>
      </c>
      <c r="B278" s="291" t="s">
        <v>0</v>
      </c>
      <c r="C278" s="293">
        <v>121</v>
      </c>
      <c r="D278" s="2">
        <v>122</v>
      </c>
      <c r="E278" s="2">
        <v>0</v>
      </c>
      <c r="F278" s="2">
        <v>0</v>
      </c>
      <c r="G278" s="2">
        <v>0</v>
      </c>
      <c r="H278" s="2">
        <v>0</v>
      </c>
      <c r="I278" s="2">
        <v>0</v>
      </c>
      <c r="J278" s="2">
        <v>0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Y278" t="str">
        <f t="shared" ref="Y278" si="277">IF(EXACT(A277,UPPER(A277)),"Elected","Excluded")</f>
        <v>Excluded</v>
      </c>
    </row>
    <row r="279" spans="1:26" x14ac:dyDescent="0.35">
      <c r="A279" s="291" t="s">
        <v>47</v>
      </c>
      <c r="B279" s="291" t="s">
        <v>0</v>
      </c>
      <c r="C279" s="292">
        <v>0</v>
      </c>
      <c r="D279" s="1">
        <f>(D243+D245+D247+D249+D251+D253+D255+D257+D259+D261+D263+D265+D267+D269+D271+D273+D275+D277)*(-1)</f>
        <v>0</v>
      </c>
      <c r="E279" s="1">
        <f t="shared" ref="E279:R279" si="278">(E243+E245+E247+E249+E251+E253+E255+E257+E259+E261+E263+E265+E267+E269+E271+E273+E275+E277)*(-1)</f>
        <v>7</v>
      </c>
      <c r="F279" s="1">
        <f t="shared" si="278"/>
        <v>0</v>
      </c>
      <c r="G279" s="1">
        <f t="shared" si="278"/>
        <v>31</v>
      </c>
      <c r="H279" s="1">
        <f t="shared" si="278"/>
        <v>8</v>
      </c>
      <c r="I279" s="1">
        <f t="shared" si="278"/>
        <v>53</v>
      </c>
      <c r="J279" s="1">
        <f t="shared" si="278"/>
        <v>51</v>
      </c>
      <c r="K279" s="1">
        <f t="shared" si="278"/>
        <v>103</v>
      </c>
      <c r="L279" s="1">
        <f t="shared" si="278"/>
        <v>16</v>
      </c>
      <c r="M279" s="1">
        <f t="shared" si="278"/>
        <v>200</v>
      </c>
      <c r="N279" s="1">
        <f t="shared" si="278"/>
        <v>218</v>
      </c>
      <c r="O279" s="1">
        <f t="shared" si="278"/>
        <v>70</v>
      </c>
      <c r="P279" s="1">
        <f t="shared" si="278"/>
        <v>339</v>
      </c>
      <c r="Q279" s="1">
        <f t="shared" si="278"/>
        <v>35</v>
      </c>
      <c r="R279" s="1">
        <f t="shared" si="278"/>
        <v>161</v>
      </c>
    </row>
    <row r="280" spans="1:26" x14ac:dyDescent="0.35">
      <c r="A280" s="291" t="s">
        <v>0</v>
      </c>
      <c r="B280" s="291" t="s">
        <v>0</v>
      </c>
      <c r="C280" s="293">
        <v>0</v>
      </c>
      <c r="D280" s="2">
        <v>0</v>
      </c>
      <c r="E280" s="2">
        <v>7</v>
      </c>
      <c r="F280" s="2">
        <v>7</v>
      </c>
      <c r="G280" s="2">
        <v>38</v>
      </c>
      <c r="H280" s="2">
        <v>46</v>
      </c>
      <c r="I280" s="2">
        <v>99</v>
      </c>
      <c r="J280" s="2">
        <v>150</v>
      </c>
      <c r="K280" s="2">
        <v>253</v>
      </c>
      <c r="L280" s="2">
        <v>269</v>
      </c>
      <c r="M280" s="2">
        <v>469</v>
      </c>
      <c r="N280" s="2">
        <v>687</v>
      </c>
      <c r="O280" s="2">
        <v>757</v>
      </c>
      <c r="P280" s="2">
        <v>1096</v>
      </c>
      <c r="Q280" s="2">
        <v>1131</v>
      </c>
      <c r="R280" s="2">
        <v>1292</v>
      </c>
    </row>
    <row r="281" spans="1:26" x14ac:dyDescent="0.35">
      <c r="A281" t="s">
        <v>48</v>
      </c>
      <c r="B281" t="s">
        <v>0</v>
      </c>
      <c r="C281" s="2">
        <v>12640</v>
      </c>
      <c r="D281" s="2">
        <v>12640</v>
      </c>
      <c r="E281" s="2">
        <v>12640</v>
      </c>
      <c r="F281" s="2">
        <v>12640</v>
      </c>
      <c r="G281" s="2">
        <v>12640</v>
      </c>
      <c r="H281" s="2">
        <v>12640</v>
      </c>
      <c r="I281" s="2">
        <v>12640</v>
      </c>
      <c r="J281" s="2">
        <v>12640</v>
      </c>
      <c r="K281" s="2">
        <v>12640</v>
      </c>
      <c r="L281" s="2">
        <v>12640</v>
      </c>
      <c r="M281" s="2">
        <v>12640</v>
      </c>
      <c r="N281" s="2">
        <v>12640</v>
      </c>
      <c r="O281" s="2">
        <v>12640</v>
      </c>
      <c r="P281" s="2">
        <v>12640</v>
      </c>
      <c r="Q281" s="2">
        <v>12640</v>
      </c>
      <c r="R281" s="2">
        <v>12640</v>
      </c>
    </row>
    <row r="285" spans="1:26" x14ac:dyDescent="0.35">
      <c r="A285" t="s">
        <v>0</v>
      </c>
      <c r="B285" t="s">
        <v>0</v>
      </c>
      <c r="C285" t="s">
        <v>0</v>
      </c>
      <c r="D285" t="s">
        <v>0</v>
      </c>
      <c r="E285" t="s">
        <v>0</v>
      </c>
      <c r="F285" t="s">
        <v>0</v>
      </c>
      <c r="G285" t="s">
        <v>0</v>
      </c>
      <c r="H285" t="s">
        <v>0</v>
      </c>
      <c r="I285" t="s">
        <v>0</v>
      </c>
      <c r="J285" t="s">
        <v>0</v>
      </c>
      <c r="K285" t="s">
        <v>0</v>
      </c>
    </row>
    <row r="286" spans="1:26" x14ac:dyDescent="0.35">
      <c r="A286" t="s">
        <v>0</v>
      </c>
      <c r="B286" t="s">
        <v>0</v>
      </c>
      <c r="C286" t="s">
        <v>0</v>
      </c>
      <c r="D286" t="s">
        <v>0</v>
      </c>
      <c r="E286" t="s">
        <v>0</v>
      </c>
      <c r="F286" t="s">
        <v>0</v>
      </c>
      <c r="G286" t="s">
        <v>0</v>
      </c>
      <c r="H286" t="s">
        <v>0</v>
      </c>
      <c r="I286" t="s">
        <v>0</v>
      </c>
      <c r="J286" t="s">
        <v>0</v>
      </c>
      <c r="K286" t="s">
        <v>0</v>
      </c>
    </row>
    <row r="287" spans="1:26" x14ac:dyDescent="0.35">
      <c r="A287" t="s">
        <v>0</v>
      </c>
      <c r="B287" t="s">
        <v>0</v>
      </c>
      <c r="C287" t="s">
        <v>0</v>
      </c>
      <c r="D287" t="s">
        <v>0</v>
      </c>
      <c r="E287" t="s">
        <v>0</v>
      </c>
      <c r="F287" t="s">
        <v>0</v>
      </c>
      <c r="G287" t="s">
        <v>0</v>
      </c>
      <c r="H287" t="s">
        <v>0</v>
      </c>
      <c r="I287" t="s">
        <v>0</v>
      </c>
      <c r="J287" t="s">
        <v>0</v>
      </c>
      <c r="K287" t="s">
        <v>0</v>
      </c>
    </row>
    <row r="288" spans="1:26" x14ac:dyDescent="0.35">
      <c r="A288" t="s">
        <v>0</v>
      </c>
      <c r="B288" t="s">
        <v>0</v>
      </c>
      <c r="C288" t="s">
        <v>0</v>
      </c>
      <c r="D288" t="s">
        <v>0</v>
      </c>
      <c r="E288" t="s">
        <v>0</v>
      </c>
      <c r="F288" t="s">
        <v>0</v>
      </c>
      <c r="G288" t="s">
        <v>0</v>
      </c>
      <c r="H288" t="s">
        <v>0</v>
      </c>
      <c r="I288" t="s">
        <v>0</v>
      </c>
      <c r="J288" t="s">
        <v>0</v>
      </c>
      <c r="K288" t="s">
        <v>0</v>
      </c>
    </row>
    <row r="289" spans="1:37" x14ac:dyDescent="0.35">
      <c r="A289" t="s">
        <v>0</v>
      </c>
      <c r="B289" t="s">
        <v>0</v>
      </c>
      <c r="C289" t="s">
        <v>0</v>
      </c>
      <c r="D289" t="s">
        <v>0</v>
      </c>
      <c r="E289" t="s">
        <v>0</v>
      </c>
      <c r="F289" t="s">
        <v>0</v>
      </c>
      <c r="G289" t="s">
        <v>0</v>
      </c>
      <c r="H289" t="s">
        <v>0</v>
      </c>
      <c r="I289" t="s">
        <v>0</v>
      </c>
      <c r="J289" t="s">
        <v>0</v>
      </c>
      <c r="K289" t="s">
        <v>0</v>
      </c>
    </row>
    <row r="290" spans="1:37" x14ac:dyDescent="0.35">
      <c r="A290" t="s">
        <v>0</v>
      </c>
      <c r="B290" t="s">
        <v>0</v>
      </c>
      <c r="C290" t="s">
        <v>0</v>
      </c>
      <c r="D290" t="s">
        <v>0</v>
      </c>
      <c r="E290" t="s">
        <v>0</v>
      </c>
      <c r="F290" t="s">
        <v>0</v>
      </c>
      <c r="G290" t="s">
        <v>0</v>
      </c>
      <c r="H290" t="s">
        <v>0</v>
      </c>
      <c r="I290" t="s">
        <v>0</v>
      </c>
      <c r="J290" t="s">
        <v>0</v>
      </c>
      <c r="K290" t="s">
        <v>0</v>
      </c>
    </row>
    <row r="291" spans="1:37" x14ac:dyDescent="0.35">
      <c r="A291" t="s">
        <v>0</v>
      </c>
      <c r="B291" t="s">
        <v>0</v>
      </c>
      <c r="C291" t="s">
        <v>0</v>
      </c>
      <c r="D291" t="s">
        <v>0</v>
      </c>
      <c r="E291" t="s">
        <v>0</v>
      </c>
      <c r="F291" t="s">
        <v>0</v>
      </c>
      <c r="G291" t="s">
        <v>0</v>
      </c>
      <c r="H291" t="s">
        <v>0</v>
      </c>
      <c r="I291" t="s">
        <v>0</v>
      </c>
      <c r="J291" t="s">
        <v>0</v>
      </c>
      <c r="K291" t="s">
        <v>0</v>
      </c>
    </row>
    <row r="292" spans="1:37" x14ac:dyDescent="0.35">
      <c r="A292" s="291" t="s">
        <v>647</v>
      </c>
      <c r="B292" s="291" t="s">
        <v>2</v>
      </c>
      <c r="C292" s="291" t="s">
        <v>3</v>
      </c>
      <c r="D292" t="s">
        <v>4</v>
      </c>
      <c r="E292" t="s">
        <v>5</v>
      </c>
      <c r="F292" t="s">
        <v>6</v>
      </c>
      <c r="G292" t="s">
        <v>7</v>
      </c>
      <c r="H292" t="s">
        <v>8</v>
      </c>
      <c r="I292" t="s">
        <v>9</v>
      </c>
      <c r="J292" t="s">
        <v>10</v>
      </c>
      <c r="K292" t="s">
        <v>11</v>
      </c>
    </row>
    <row r="293" spans="1:37" x14ac:dyDescent="0.35">
      <c r="A293" s="291" t="s">
        <v>0</v>
      </c>
      <c r="B293" s="291" t="s">
        <v>0</v>
      </c>
      <c r="C293" s="291" t="s">
        <v>17</v>
      </c>
      <c r="D293" t="s">
        <v>2084</v>
      </c>
      <c r="E293" t="s">
        <v>2090</v>
      </c>
      <c r="F293" t="s">
        <v>2091</v>
      </c>
      <c r="G293" t="s">
        <v>2092</v>
      </c>
      <c r="H293" t="s">
        <v>2093</v>
      </c>
      <c r="I293" t="s">
        <v>2094</v>
      </c>
      <c r="J293" t="s">
        <v>2066</v>
      </c>
      <c r="K293" t="s">
        <v>2095</v>
      </c>
      <c r="AB293" t="s">
        <v>2526</v>
      </c>
      <c r="AC293" t="s">
        <v>2525</v>
      </c>
      <c r="AD293" t="s">
        <v>2524</v>
      </c>
      <c r="AE293" t="s">
        <v>2523</v>
      </c>
      <c r="AF293" t="s">
        <v>759</v>
      </c>
      <c r="AG293" t="s">
        <v>2522</v>
      </c>
      <c r="AH293" t="s">
        <v>2521</v>
      </c>
      <c r="AI293" t="s">
        <v>2520</v>
      </c>
      <c r="AJ293" t="s">
        <v>2519</v>
      </c>
      <c r="AK293" t="s">
        <v>2518</v>
      </c>
    </row>
    <row r="294" spans="1:37" x14ac:dyDescent="0.35">
      <c r="A294" s="291" t="s">
        <v>3393</v>
      </c>
      <c r="B294" s="291" t="s">
        <v>33</v>
      </c>
      <c r="C294" s="293">
        <v>401</v>
      </c>
      <c r="D294" s="1">
        <v>61</v>
      </c>
      <c r="E294" s="1">
        <v>10</v>
      </c>
      <c r="F294" s="1">
        <v>0</v>
      </c>
      <c r="G294" s="1">
        <v>25</v>
      </c>
      <c r="H294" s="1">
        <v>6</v>
      </c>
      <c r="I294" s="1">
        <v>24</v>
      </c>
      <c r="J294" s="1">
        <v>-527</v>
      </c>
      <c r="K294" s="1">
        <v>0</v>
      </c>
      <c r="X294" t="str">
        <f>LEFT(MID(A294,FIND("(",A294)+1,LEN(A294)),FIND(")",MID(A294,FIND("(",A294)+1,LEN(A294)))-1)</f>
        <v>TNP</v>
      </c>
      <c r="Z294" t="str">
        <f>Y295</f>
        <v>Excluded</v>
      </c>
      <c r="AB294">
        <v>5</v>
      </c>
      <c r="AC294" s="238">
        <v>24505</v>
      </c>
      <c r="AD294" s="238">
        <f>AH294+AF294</f>
        <v>7724</v>
      </c>
      <c r="AE294" s="227">
        <f>SUM(AD294/AC294*100)</f>
        <v>31.520097939196084</v>
      </c>
      <c r="AF294">
        <v>184</v>
      </c>
      <c r="AG294" s="227">
        <f>SUM(AF294/AC294*100)</f>
        <v>0.75086716996531322</v>
      </c>
      <c r="AH294" s="238">
        <v>7540</v>
      </c>
      <c r="AI294">
        <v>14</v>
      </c>
      <c r="AJ294">
        <v>7</v>
      </c>
      <c r="AK294" s="227">
        <f>SUM(AJ294/AI294*100)</f>
        <v>50</v>
      </c>
    </row>
    <row r="295" spans="1:37" x14ac:dyDescent="0.35">
      <c r="A295" s="291" t="s">
        <v>0</v>
      </c>
      <c r="B295" s="291" t="s">
        <v>0</v>
      </c>
      <c r="C295" s="293">
        <v>401</v>
      </c>
      <c r="D295" s="2">
        <v>462</v>
      </c>
      <c r="E295" s="2">
        <v>472</v>
      </c>
      <c r="F295" s="2">
        <v>472</v>
      </c>
      <c r="G295" s="2">
        <v>497</v>
      </c>
      <c r="H295" s="2">
        <v>503</v>
      </c>
      <c r="I295" s="2">
        <v>527</v>
      </c>
      <c r="J295" s="2">
        <v>0</v>
      </c>
      <c r="K295" s="2">
        <v>0</v>
      </c>
      <c r="Y295" t="str">
        <f>IF(EXACT(A294,UPPER(A294)),"Elected","Excluded")</f>
        <v>Excluded</v>
      </c>
    </row>
    <row r="296" spans="1:37" x14ac:dyDescent="0.35">
      <c r="A296" s="345" t="s">
        <v>3448</v>
      </c>
      <c r="B296" s="291" t="s">
        <v>33</v>
      </c>
      <c r="C296" s="293">
        <v>1643</v>
      </c>
      <c r="D296" s="1">
        <v>-386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X296" t="str">
        <f t="shared" ref="X296" si="279">LEFT(MID(A296,FIND("(",A296)+1,LEN(A296)),FIND(")",MID(A296,FIND("(",A296)+1,LEN(A296)))-1)</f>
        <v>NON-P</v>
      </c>
      <c r="Z296" t="str">
        <f>Y297</f>
        <v>Elected</v>
      </c>
      <c r="AC296" t="s">
        <v>3692</v>
      </c>
      <c r="AD296" t="s">
        <v>3693</v>
      </c>
    </row>
    <row r="297" spans="1:37" x14ac:dyDescent="0.35">
      <c r="A297" s="345" t="s">
        <v>0</v>
      </c>
      <c r="B297" s="291" t="s">
        <v>0</v>
      </c>
      <c r="C297" s="293">
        <v>1643</v>
      </c>
      <c r="D297" s="2">
        <v>1257</v>
      </c>
      <c r="E297" s="2">
        <v>1257</v>
      </c>
      <c r="F297" s="2">
        <v>1257</v>
      </c>
      <c r="G297" s="2">
        <v>1257</v>
      </c>
      <c r="H297" s="2">
        <v>1257</v>
      </c>
      <c r="I297" s="2">
        <v>1257</v>
      </c>
      <c r="J297" s="2">
        <v>1257</v>
      </c>
      <c r="K297" s="2">
        <v>1257</v>
      </c>
      <c r="Y297" t="str">
        <f t="shared" ref="Y297" si="280">IF(EXACT(A296,UPPER(A296)),"Elected","Excluded")</f>
        <v>Elected</v>
      </c>
      <c r="AC297">
        <v>6</v>
      </c>
      <c r="AD297">
        <v>4</v>
      </c>
    </row>
    <row r="298" spans="1:37" x14ac:dyDescent="0.35">
      <c r="A298" s="345" t="s">
        <v>2096</v>
      </c>
      <c r="B298" s="291" t="s">
        <v>33</v>
      </c>
      <c r="C298" s="293">
        <v>1172</v>
      </c>
      <c r="D298" s="1">
        <v>8</v>
      </c>
      <c r="E298" s="1">
        <v>9</v>
      </c>
      <c r="F298" s="1">
        <v>24</v>
      </c>
      <c r="G298" s="1">
        <v>56</v>
      </c>
      <c r="H298" s="1">
        <v>0</v>
      </c>
      <c r="I298" s="1">
        <v>0</v>
      </c>
      <c r="J298" s="1">
        <v>0</v>
      </c>
      <c r="K298" s="1">
        <v>0</v>
      </c>
      <c r="X298" t="str">
        <f t="shared" ref="X298" si="281">LEFT(MID(A298,FIND("(",A298)+1,LEN(A298)),FIND(")",MID(A298,FIND("(",A298)+1,LEN(A298)))-1)</f>
        <v>FG</v>
      </c>
      <c r="Z298" t="str">
        <f t="shared" ref="Z298" si="282">Y299</f>
        <v>Elected</v>
      </c>
    </row>
    <row r="299" spans="1:37" x14ac:dyDescent="0.35">
      <c r="A299" s="345" t="s">
        <v>0</v>
      </c>
      <c r="B299" s="291" t="s">
        <v>0</v>
      </c>
      <c r="C299" s="293">
        <v>1172</v>
      </c>
      <c r="D299" s="2">
        <v>1180</v>
      </c>
      <c r="E299" s="2">
        <v>1189</v>
      </c>
      <c r="F299" s="2">
        <v>1213</v>
      </c>
      <c r="G299" s="2">
        <v>1269</v>
      </c>
      <c r="H299" s="2">
        <v>1269</v>
      </c>
      <c r="I299" s="2">
        <v>1269</v>
      </c>
      <c r="J299" s="2">
        <v>1269</v>
      </c>
      <c r="K299" s="2">
        <v>1269</v>
      </c>
      <c r="Y299" t="str">
        <f t="shared" ref="Y299" si="283">IF(EXACT(A298,UPPER(A298)),"Elected","Excluded")</f>
        <v>Elected</v>
      </c>
    </row>
    <row r="300" spans="1:37" x14ac:dyDescent="0.35">
      <c r="A300" s="291" t="s">
        <v>3407</v>
      </c>
      <c r="B300" s="291" t="s">
        <v>33</v>
      </c>
      <c r="C300" s="293">
        <v>338</v>
      </c>
      <c r="D300" s="1">
        <v>19</v>
      </c>
      <c r="E300" s="1">
        <v>4</v>
      </c>
      <c r="F300" s="1">
        <v>1</v>
      </c>
      <c r="G300" s="1">
        <v>11</v>
      </c>
      <c r="H300" s="1">
        <v>-373</v>
      </c>
      <c r="I300" s="1">
        <v>0</v>
      </c>
      <c r="J300" s="1">
        <v>0</v>
      </c>
      <c r="K300" s="1">
        <v>0</v>
      </c>
      <c r="X300" t="str">
        <f t="shared" ref="X300" si="284">LEFT(MID(A300,FIND("(",A300)+1,LEN(A300)),FIND(")",MID(A300,FIND("(",A300)+1,LEN(A300)))-1)</f>
        <v>SF</v>
      </c>
      <c r="Z300" t="str">
        <f t="shared" ref="Z300" si="285">Y301</f>
        <v>Excluded</v>
      </c>
    </row>
    <row r="301" spans="1:37" x14ac:dyDescent="0.35">
      <c r="A301" s="291" t="s">
        <v>0</v>
      </c>
      <c r="B301" s="291" t="s">
        <v>0</v>
      </c>
      <c r="C301" s="293">
        <v>338</v>
      </c>
      <c r="D301" s="2">
        <v>357</v>
      </c>
      <c r="E301" s="2">
        <v>361</v>
      </c>
      <c r="F301" s="2">
        <v>362</v>
      </c>
      <c r="G301" s="2">
        <v>373</v>
      </c>
      <c r="H301" s="2">
        <v>0</v>
      </c>
      <c r="I301" s="2">
        <v>0</v>
      </c>
      <c r="J301" s="2">
        <v>0</v>
      </c>
      <c r="K301" s="2">
        <v>0</v>
      </c>
      <c r="Y301" t="str">
        <f t="shared" ref="Y301" si="286">IF(EXACT(A300,UPPER(A300)),"Elected","Excluded")</f>
        <v>Excluded</v>
      </c>
    </row>
    <row r="302" spans="1:37" x14ac:dyDescent="0.35">
      <c r="A302" s="291" t="s">
        <v>3408</v>
      </c>
      <c r="B302" s="291" t="s">
        <v>33</v>
      </c>
      <c r="C302" s="293">
        <v>657</v>
      </c>
      <c r="D302" s="1">
        <v>43</v>
      </c>
      <c r="E302" s="1">
        <v>1</v>
      </c>
      <c r="F302" s="1">
        <v>1</v>
      </c>
      <c r="G302" s="1">
        <v>11</v>
      </c>
      <c r="H302" s="1">
        <v>65</v>
      </c>
      <c r="I302" s="1">
        <v>39</v>
      </c>
      <c r="J302" s="1">
        <v>31</v>
      </c>
      <c r="K302" s="1">
        <v>55</v>
      </c>
      <c r="X302" t="str">
        <f t="shared" ref="X302" si="287">LEFT(MID(A302,FIND("(",A302)+1,LEN(A302)),FIND(")",MID(A302,FIND("(",A302)+1,LEN(A302)))-1)</f>
        <v>SF</v>
      </c>
      <c r="Z302" t="str">
        <f>Y303</f>
        <v>Excluded</v>
      </c>
    </row>
    <row r="303" spans="1:37" x14ac:dyDescent="0.35">
      <c r="A303" s="291" t="s">
        <v>0</v>
      </c>
      <c r="B303" s="291" t="s">
        <v>0</v>
      </c>
      <c r="C303" s="293">
        <v>657</v>
      </c>
      <c r="D303" s="2">
        <v>700</v>
      </c>
      <c r="E303" s="2">
        <v>701</v>
      </c>
      <c r="F303" s="2">
        <v>702</v>
      </c>
      <c r="G303" s="2">
        <v>713</v>
      </c>
      <c r="H303" s="2">
        <v>778</v>
      </c>
      <c r="I303" s="2">
        <v>817</v>
      </c>
      <c r="J303" s="2">
        <v>848</v>
      </c>
      <c r="K303" s="2">
        <v>903</v>
      </c>
      <c r="Y303" t="str">
        <f t="shared" ref="Y303" si="288">IF(EXACT(A302,UPPER(A302)),"Elected","Excluded")</f>
        <v>Excluded</v>
      </c>
    </row>
    <row r="304" spans="1:37" x14ac:dyDescent="0.35">
      <c r="A304" s="345" t="s">
        <v>2097</v>
      </c>
      <c r="B304" s="291" t="s">
        <v>31</v>
      </c>
      <c r="C304" s="293">
        <v>550</v>
      </c>
      <c r="D304" s="1">
        <v>28</v>
      </c>
      <c r="E304" s="1">
        <v>5</v>
      </c>
      <c r="F304" s="1">
        <v>5</v>
      </c>
      <c r="G304" s="1">
        <v>27</v>
      </c>
      <c r="H304" s="1">
        <v>240</v>
      </c>
      <c r="I304" s="1">
        <v>52</v>
      </c>
      <c r="J304" s="1">
        <v>27</v>
      </c>
      <c r="K304" s="1">
        <v>115</v>
      </c>
      <c r="X304" t="str">
        <f t="shared" ref="X304" si="289">LEFT(MID(A304,FIND("(",A304)+1,LEN(A304)),FIND(")",MID(A304,FIND("(",A304)+1,LEN(A304)))-1)</f>
        <v>SF</v>
      </c>
      <c r="Z304" t="str">
        <f t="shared" ref="Z304" si="290">Y305</f>
        <v>Elected</v>
      </c>
    </row>
    <row r="305" spans="1:26" x14ac:dyDescent="0.35">
      <c r="A305" s="345" t="s">
        <v>0</v>
      </c>
      <c r="B305" s="291" t="s">
        <v>0</v>
      </c>
      <c r="C305" s="293">
        <v>550</v>
      </c>
      <c r="D305" s="2">
        <v>578</v>
      </c>
      <c r="E305" s="2">
        <v>583</v>
      </c>
      <c r="F305" s="2">
        <v>588</v>
      </c>
      <c r="G305" s="2">
        <v>615</v>
      </c>
      <c r="H305" s="2">
        <v>855</v>
      </c>
      <c r="I305" s="2">
        <v>907</v>
      </c>
      <c r="J305" s="2">
        <v>934</v>
      </c>
      <c r="K305" s="2">
        <v>1049</v>
      </c>
      <c r="Y305" t="str">
        <f t="shared" ref="Y305" si="291">IF(EXACT(A304,UPPER(A304)),"Elected","Excluded")</f>
        <v>Elected</v>
      </c>
    </row>
    <row r="306" spans="1:26" x14ac:dyDescent="0.35">
      <c r="A306" s="291" t="s">
        <v>3449</v>
      </c>
      <c r="B306" s="291" t="s">
        <v>31</v>
      </c>
      <c r="C306" s="293">
        <v>95</v>
      </c>
      <c r="D306" s="1">
        <v>31</v>
      </c>
      <c r="E306" s="1">
        <v>9</v>
      </c>
      <c r="F306" s="1">
        <v>3</v>
      </c>
      <c r="G306" s="1">
        <v>-138</v>
      </c>
      <c r="H306" s="1">
        <v>0</v>
      </c>
      <c r="I306" s="1">
        <v>0</v>
      </c>
      <c r="J306" s="1">
        <v>0</v>
      </c>
      <c r="K306" s="1">
        <v>0</v>
      </c>
      <c r="X306" t="str">
        <f t="shared" ref="X306" si="292">LEFT(MID(A306,FIND("(",A306)+1,LEN(A306)),FIND(")",MID(A306,FIND("(",A306)+1,LEN(A306)))-1)</f>
        <v>NON-P</v>
      </c>
      <c r="Z306" t="str">
        <f t="shared" ref="Z306" si="293">Y307</f>
        <v>Excluded</v>
      </c>
    </row>
    <row r="307" spans="1:26" x14ac:dyDescent="0.35">
      <c r="A307" s="291" t="s">
        <v>0</v>
      </c>
      <c r="B307" s="291" t="s">
        <v>0</v>
      </c>
      <c r="C307" s="293">
        <v>95</v>
      </c>
      <c r="D307" s="2">
        <v>126</v>
      </c>
      <c r="E307" s="2">
        <v>135</v>
      </c>
      <c r="F307" s="2">
        <v>138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Y307" t="str">
        <f t="shared" ref="Y307" si="294">IF(EXACT(A306,UPPER(A306)),"Elected","Excluded")</f>
        <v>Excluded</v>
      </c>
    </row>
    <row r="308" spans="1:26" x14ac:dyDescent="0.35">
      <c r="A308" s="345" t="s">
        <v>2098</v>
      </c>
      <c r="B308" s="291" t="s">
        <v>31</v>
      </c>
      <c r="C308" s="293">
        <v>559</v>
      </c>
      <c r="D308" s="1">
        <v>33</v>
      </c>
      <c r="E308" s="1">
        <v>6</v>
      </c>
      <c r="F308" s="1">
        <v>12</v>
      </c>
      <c r="G308" s="1">
        <v>29</v>
      </c>
      <c r="H308" s="1">
        <v>20</v>
      </c>
      <c r="I308" s="1">
        <v>217</v>
      </c>
      <c r="J308" s="1">
        <v>32</v>
      </c>
      <c r="K308" s="1">
        <v>102</v>
      </c>
      <c r="X308" t="str">
        <f t="shared" ref="X308" si="295">LEFT(MID(A308,FIND("(",A308)+1,LEN(A308)),FIND(")",MID(A308,FIND("(",A308)+1,LEN(A308)))-1)</f>
        <v>PBP</v>
      </c>
      <c r="Z308" t="str">
        <f t="shared" ref="Z308" si="296">Y309</f>
        <v>Elected</v>
      </c>
    </row>
    <row r="309" spans="1:26" x14ac:dyDescent="0.35">
      <c r="A309" s="345" t="s">
        <v>0</v>
      </c>
      <c r="B309" s="291" t="s">
        <v>0</v>
      </c>
      <c r="C309" s="293">
        <v>559</v>
      </c>
      <c r="D309" s="2">
        <v>592</v>
      </c>
      <c r="E309" s="2">
        <v>598</v>
      </c>
      <c r="F309" s="2">
        <v>610</v>
      </c>
      <c r="G309" s="2">
        <v>639</v>
      </c>
      <c r="H309" s="2">
        <v>659</v>
      </c>
      <c r="I309" s="2">
        <v>876</v>
      </c>
      <c r="J309" s="2">
        <v>908</v>
      </c>
      <c r="K309" s="2">
        <v>1010</v>
      </c>
      <c r="Y309" t="str">
        <f t="shared" ref="Y309" si="297">IF(EXACT(A308,UPPER(A308)),"Elected","Excluded")</f>
        <v>Elected</v>
      </c>
    </row>
    <row r="310" spans="1:26" x14ac:dyDescent="0.35">
      <c r="A310" s="345" t="s">
        <v>3450</v>
      </c>
      <c r="B310" s="291" t="s">
        <v>33</v>
      </c>
      <c r="C310" s="293">
        <v>674</v>
      </c>
      <c r="D310" s="1">
        <v>109</v>
      </c>
      <c r="E310" s="1">
        <v>14</v>
      </c>
      <c r="F310" s="1">
        <v>3</v>
      </c>
      <c r="G310" s="1">
        <v>53</v>
      </c>
      <c r="H310" s="1">
        <v>16</v>
      </c>
      <c r="I310" s="1">
        <v>60</v>
      </c>
      <c r="J310" s="1">
        <v>187</v>
      </c>
      <c r="K310" s="1">
        <v>127</v>
      </c>
      <c r="X310" t="str">
        <f t="shared" ref="X310" si="298">LEFT(MID(A310,FIND("(",A310)+1,LEN(A310)),FIND(")",MID(A310,FIND("(",A310)+1,LEN(A310)))-1)</f>
        <v>NON-P</v>
      </c>
      <c r="Z310" t="str">
        <f t="shared" ref="Z310" si="299">Y311</f>
        <v>Elected</v>
      </c>
    </row>
    <row r="311" spans="1:26" x14ac:dyDescent="0.35">
      <c r="A311" s="345" t="s">
        <v>0</v>
      </c>
      <c r="B311" s="291" t="s">
        <v>0</v>
      </c>
      <c r="C311" s="293">
        <v>674</v>
      </c>
      <c r="D311" s="2">
        <v>783</v>
      </c>
      <c r="E311" s="2">
        <v>797</v>
      </c>
      <c r="F311" s="2">
        <v>800</v>
      </c>
      <c r="G311" s="2">
        <v>853</v>
      </c>
      <c r="H311" s="2">
        <v>869</v>
      </c>
      <c r="I311" s="2">
        <v>929</v>
      </c>
      <c r="J311" s="2">
        <v>1116</v>
      </c>
      <c r="K311" s="2">
        <v>1243</v>
      </c>
      <c r="Y311" t="str">
        <f t="shared" ref="Y311" si="300">IF(EXACT(A310,UPPER(A310)),"Elected","Excluded")</f>
        <v>Elected</v>
      </c>
    </row>
    <row r="312" spans="1:26" x14ac:dyDescent="0.35">
      <c r="A312" s="291" t="s">
        <v>3409</v>
      </c>
      <c r="B312" s="291" t="s">
        <v>31</v>
      </c>
      <c r="C312" s="293">
        <v>74</v>
      </c>
      <c r="D312" s="1">
        <v>9</v>
      </c>
      <c r="E312" s="1">
        <v>-83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X312" t="str">
        <f t="shared" ref="X312" si="301">LEFT(MID(A312,FIND("(",A312)+1,LEN(A312)),FIND(")",MID(A312,FIND("(",A312)+1,LEN(A312)))-1)</f>
        <v>PAW</v>
      </c>
      <c r="Z312" t="str">
        <f t="shared" ref="Z312" si="302">Y313</f>
        <v>Excluded</v>
      </c>
    </row>
    <row r="313" spans="1:26" x14ac:dyDescent="0.35">
      <c r="A313" s="291" t="s">
        <v>0</v>
      </c>
      <c r="B313" s="291" t="s">
        <v>0</v>
      </c>
      <c r="C313" s="293">
        <v>74</v>
      </c>
      <c r="D313" s="2">
        <v>83</v>
      </c>
      <c r="E313" s="2">
        <v>0</v>
      </c>
      <c r="F313" s="2">
        <v>0</v>
      </c>
      <c r="G313" s="2">
        <v>0</v>
      </c>
      <c r="H313" s="2">
        <v>0</v>
      </c>
      <c r="I313" s="2">
        <v>0</v>
      </c>
      <c r="J313" s="2">
        <v>0</v>
      </c>
      <c r="K313" s="2">
        <v>0</v>
      </c>
      <c r="Y313" t="str">
        <f t="shared" ref="Y313" si="303">IF(EXACT(A312,UPPER(A312)),"Elected","Excluded")</f>
        <v>Excluded</v>
      </c>
    </row>
    <row r="314" spans="1:26" x14ac:dyDescent="0.35">
      <c r="A314" s="291" t="s">
        <v>3410</v>
      </c>
      <c r="B314" s="291" t="s">
        <v>31</v>
      </c>
      <c r="C314" s="293">
        <v>397</v>
      </c>
      <c r="D314" s="1">
        <v>30</v>
      </c>
      <c r="E314" s="1">
        <v>4</v>
      </c>
      <c r="F314" s="1">
        <v>9</v>
      </c>
      <c r="G314" s="1">
        <v>30</v>
      </c>
      <c r="H314" s="1">
        <v>7</v>
      </c>
      <c r="I314" s="1">
        <v>-477</v>
      </c>
      <c r="J314" s="1">
        <v>0</v>
      </c>
      <c r="K314" s="1">
        <v>0</v>
      </c>
      <c r="X314" t="str">
        <f t="shared" ref="X314" si="304">LEFT(MID(A314,FIND("(",A314)+1,LEN(A314)),FIND(")",MID(A314,FIND("(",A314)+1,LEN(A314)))-1)</f>
        <v>PBP</v>
      </c>
      <c r="Z314" t="str">
        <f t="shared" ref="Z314" si="305">Y315</f>
        <v>Excluded</v>
      </c>
    </row>
    <row r="315" spans="1:26" x14ac:dyDescent="0.35">
      <c r="A315" s="291" t="s">
        <v>0</v>
      </c>
      <c r="B315" s="291" t="s">
        <v>0</v>
      </c>
      <c r="C315" s="293">
        <v>397</v>
      </c>
      <c r="D315" s="2">
        <v>427</v>
      </c>
      <c r="E315" s="2">
        <v>431</v>
      </c>
      <c r="F315" s="2">
        <v>440</v>
      </c>
      <c r="G315" s="2">
        <v>470</v>
      </c>
      <c r="H315" s="2">
        <v>477</v>
      </c>
      <c r="I315" s="2">
        <v>0</v>
      </c>
      <c r="J315" s="2">
        <v>0</v>
      </c>
      <c r="K315" s="2">
        <v>0</v>
      </c>
      <c r="Y315" t="str">
        <f t="shared" ref="Y315" si="306">IF(EXACT(A314,UPPER(A314)),"Elected","Excluded")</f>
        <v>Excluded</v>
      </c>
    </row>
    <row r="316" spans="1:26" x14ac:dyDescent="0.35">
      <c r="A316" s="291" t="s">
        <v>3426</v>
      </c>
      <c r="B316" s="291" t="s">
        <v>31</v>
      </c>
      <c r="C316" s="293">
        <v>83</v>
      </c>
      <c r="D316" s="1">
        <v>0</v>
      </c>
      <c r="E316" s="1">
        <v>5</v>
      </c>
      <c r="F316" s="1">
        <v>-88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X316" t="str">
        <f t="shared" ref="X316" si="307">LEFT(MID(A316,FIND("(",A316)+1,LEN(A316)),FIND(")",MID(A316,FIND("(",A316)+1,LEN(A316)))-1)</f>
        <v>GRN</v>
      </c>
      <c r="Z316" t="str">
        <f t="shared" ref="Z316" si="308">Y317</f>
        <v>Excluded</v>
      </c>
    </row>
    <row r="317" spans="1:26" x14ac:dyDescent="0.35">
      <c r="A317" s="291" t="s">
        <v>0</v>
      </c>
      <c r="B317" s="291" t="s">
        <v>0</v>
      </c>
      <c r="C317" s="293">
        <v>83</v>
      </c>
      <c r="D317" s="2">
        <v>83</v>
      </c>
      <c r="E317" s="2">
        <v>88</v>
      </c>
      <c r="F317" s="2">
        <v>0</v>
      </c>
      <c r="G317" s="2">
        <v>0</v>
      </c>
      <c r="H317" s="2">
        <v>0</v>
      </c>
      <c r="I317" s="2">
        <v>0</v>
      </c>
      <c r="J317" s="2">
        <v>0</v>
      </c>
      <c r="K317" s="2">
        <v>0</v>
      </c>
      <c r="Y317" t="str">
        <f t="shared" ref="Y317" si="309">IF(EXACT(A316,UPPER(A316)),"Elected","Excluded")</f>
        <v>Excluded</v>
      </c>
    </row>
    <row r="318" spans="1:26" x14ac:dyDescent="0.35">
      <c r="A318" s="291" t="s">
        <v>3411</v>
      </c>
      <c r="B318" s="291" t="s">
        <v>33</v>
      </c>
      <c r="C318" s="293">
        <v>207</v>
      </c>
      <c r="D318" s="1">
        <v>6</v>
      </c>
      <c r="E318" s="1">
        <v>3</v>
      </c>
      <c r="F318" s="1">
        <v>2</v>
      </c>
      <c r="G318" s="1">
        <v>-218</v>
      </c>
      <c r="H318" s="1">
        <v>0</v>
      </c>
      <c r="I318" s="1">
        <v>0</v>
      </c>
      <c r="J318" s="1">
        <v>0</v>
      </c>
      <c r="K318" s="1">
        <v>0</v>
      </c>
      <c r="X318" t="str">
        <f t="shared" ref="X318" si="310">LEFT(MID(A318,FIND("(",A318)+1,LEN(A318)),FIND(")",MID(A318,FIND("(",A318)+1,LEN(A318)))-1)</f>
        <v>FF</v>
      </c>
      <c r="Z318" t="str">
        <f t="shared" ref="Z318" si="311">Y319</f>
        <v>Excluded</v>
      </c>
    </row>
    <row r="319" spans="1:26" x14ac:dyDescent="0.35">
      <c r="A319" s="291" t="s">
        <v>0</v>
      </c>
      <c r="B319" s="291" t="s">
        <v>0</v>
      </c>
      <c r="C319" s="293">
        <v>207</v>
      </c>
      <c r="D319" s="2">
        <v>213</v>
      </c>
      <c r="E319" s="2">
        <v>216</v>
      </c>
      <c r="F319" s="2">
        <v>218</v>
      </c>
      <c r="G319" s="2">
        <v>0</v>
      </c>
      <c r="H319" s="2">
        <v>0</v>
      </c>
      <c r="I319" s="2">
        <v>0</v>
      </c>
      <c r="J319" s="2">
        <v>0</v>
      </c>
      <c r="K319" s="2">
        <v>0</v>
      </c>
      <c r="Y319" t="str">
        <f t="shared" ref="Y319" si="312">IF(EXACT(A318,UPPER(A318)),"Elected","Excluded")</f>
        <v>Excluded</v>
      </c>
    </row>
    <row r="320" spans="1:26" x14ac:dyDescent="0.35">
      <c r="A320" s="291" t="s">
        <v>3412</v>
      </c>
      <c r="B320" s="291" t="s">
        <v>31</v>
      </c>
      <c r="C320" s="293">
        <v>690</v>
      </c>
      <c r="D320" s="1">
        <v>9</v>
      </c>
      <c r="E320" s="1">
        <v>3</v>
      </c>
      <c r="F320" s="1">
        <v>16</v>
      </c>
      <c r="G320" s="1">
        <v>73</v>
      </c>
      <c r="H320" s="1">
        <v>4</v>
      </c>
      <c r="I320" s="1">
        <v>19</v>
      </c>
      <c r="J320" s="1">
        <v>11</v>
      </c>
      <c r="K320" s="1">
        <v>-825</v>
      </c>
      <c r="X320" t="str">
        <f t="shared" ref="X320" si="313">LEFT(MID(A320,FIND("(",A320)+1,LEN(A320)),FIND(")",MID(A320,FIND("(",A320)+1,LEN(A320)))-1)</f>
        <v>FF</v>
      </c>
      <c r="Z320" t="str">
        <f t="shared" ref="Z320" si="314">Y321</f>
        <v>Excluded</v>
      </c>
    </row>
    <row r="321" spans="1:37" x14ac:dyDescent="0.35">
      <c r="A321" s="291" t="s">
        <v>0</v>
      </c>
      <c r="B321" s="291" t="s">
        <v>0</v>
      </c>
      <c r="C321" s="293">
        <v>690</v>
      </c>
      <c r="D321" s="2">
        <v>699</v>
      </c>
      <c r="E321" s="2">
        <v>702</v>
      </c>
      <c r="F321" s="2">
        <v>718</v>
      </c>
      <c r="G321" s="2">
        <v>791</v>
      </c>
      <c r="H321" s="2">
        <v>795</v>
      </c>
      <c r="I321" s="2">
        <v>814</v>
      </c>
      <c r="J321" s="2">
        <v>825</v>
      </c>
      <c r="K321" s="2">
        <v>0</v>
      </c>
      <c r="Y321" t="str">
        <f t="shared" ref="Y321" si="315">IF(EXACT(A320,UPPER(A320)),"Elected","Excluded")</f>
        <v>Excluded</v>
      </c>
    </row>
    <row r="322" spans="1:37" x14ac:dyDescent="0.35">
      <c r="A322" s="291" t="s">
        <v>47</v>
      </c>
      <c r="B322" s="291" t="s">
        <v>0</v>
      </c>
      <c r="C322" s="292">
        <v>0</v>
      </c>
      <c r="D322" s="1">
        <f>(D294+D296+D298+D300+D302+D304+D306+D308+D310+D312+D314+D316+D318+D320)*(-1)</f>
        <v>0</v>
      </c>
      <c r="E322" s="1">
        <f t="shared" ref="E322:K322" si="316">(E294+E296+E298+E300+E302+E304+E306+E308+E310+E312+E314+E316+E318+E320)*(-1)</f>
        <v>10</v>
      </c>
      <c r="F322" s="1">
        <f t="shared" si="316"/>
        <v>12</v>
      </c>
      <c r="G322" s="1">
        <f t="shared" si="316"/>
        <v>41</v>
      </c>
      <c r="H322" s="1">
        <f t="shared" si="316"/>
        <v>15</v>
      </c>
      <c r="I322" s="1">
        <f t="shared" si="316"/>
        <v>66</v>
      </c>
      <c r="J322" s="1">
        <f t="shared" si="316"/>
        <v>239</v>
      </c>
      <c r="K322" s="1">
        <f t="shared" si="316"/>
        <v>426</v>
      </c>
    </row>
    <row r="323" spans="1:37" x14ac:dyDescent="0.35">
      <c r="A323" s="291" t="s">
        <v>0</v>
      </c>
      <c r="B323" s="291" t="s">
        <v>0</v>
      </c>
      <c r="C323" s="293">
        <v>0</v>
      </c>
      <c r="D323" s="2">
        <v>0</v>
      </c>
      <c r="E323" s="2">
        <v>10</v>
      </c>
      <c r="F323" s="2">
        <v>22</v>
      </c>
      <c r="G323" s="2">
        <v>63</v>
      </c>
      <c r="H323" s="2">
        <v>78</v>
      </c>
      <c r="I323" s="2">
        <v>144</v>
      </c>
      <c r="J323" s="2">
        <v>383</v>
      </c>
      <c r="K323" s="2">
        <v>809</v>
      </c>
    </row>
    <row r="324" spans="1:37" x14ac:dyDescent="0.35">
      <c r="A324" t="s">
        <v>48</v>
      </c>
      <c r="B324" t="s">
        <v>0</v>
      </c>
      <c r="C324" s="2">
        <v>7540</v>
      </c>
      <c r="D324" s="2">
        <v>7540</v>
      </c>
      <c r="E324" s="2">
        <v>7540</v>
      </c>
      <c r="F324" s="2">
        <v>7540</v>
      </c>
      <c r="G324" s="2">
        <v>7540</v>
      </c>
      <c r="H324" s="2">
        <v>7540</v>
      </c>
      <c r="I324" s="2">
        <v>7540</v>
      </c>
      <c r="J324" s="2">
        <v>7540</v>
      </c>
      <c r="K324" s="2">
        <v>7540</v>
      </c>
    </row>
    <row r="327" spans="1:37" x14ac:dyDescent="0.35">
      <c r="A327" s="2"/>
      <c r="B327" s="2"/>
      <c r="C327" s="2"/>
      <c r="D327" s="2"/>
      <c r="E327" s="2"/>
      <c r="F327" s="2"/>
      <c r="G327" s="2"/>
      <c r="H327" s="240" t="s">
        <v>2648</v>
      </c>
      <c r="I327" s="2"/>
      <c r="J327" s="2"/>
      <c r="K327" s="2"/>
      <c r="L327" s="240" t="s">
        <v>2649</v>
      </c>
      <c r="AB327" t="s">
        <v>2526</v>
      </c>
      <c r="AC327" t="s">
        <v>2525</v>
      </c>
      <c r="AD327" t="s">
        <v>2524</v>
      </c>
      <c r="AE327" t="s">
        <v>2523</v>
      </c>
      <c r="AF327" t="s">
        <v>759</v>
      </c>
      <c r="AG327" t="s">
        <v>2522</v>
      </c>
      <c r="AH327" t="s">
        <v>2521</v>
      </c>
      <c r="AI327" t="s">
        <v>2520</v>
      </c>
      <c r="AJ327" t="s">
        <v>2519</v>
      </c>
      <c r="AK327" t="s">
        <v>2518</v>
      </c>
    </row>
    <row r="328" spans="1:37" x14ac:dyDescent="0.35">
      <c r="D328" s="241" t="s">
        <v>2529</v>
      </c>
      <c r="E328" s="241" t="s">
        <v>2650</v>
      </c>
      <c r="F328" s="241" t="s">
        <v>2651</v>
      </c>
      <c r="G328" s="241" t="s">
        <v>2650</v>
      </c>
      <c r="H328" s="241" t="s">
        <v>2652</v>
      </c>
      <c r="I328" s="241" t="s">
        <v>2653</v>
      </c>
      <c r="J328" s="241" t="s">
        <v>2649</v>
      </c>
      <c r="K328" s="241" t="s">
        <v>2654</v>
      </c>
      <c r="L328" s="241" t="s">
        <v>2652</v>
      </c>
      <c r="AB328">
        <f>AB294+AB243+AB196+AB147+AB102+AB65+AB10</f>
        <v>40</v>
      </c>
      <c r="AC328">
        <f>AC294+AC243+AC196+AC147+AC102+AC65+AC10</f>
        <v>207749</v>
      </c>
      <c r="AD328" s="238">
        <f>AH328+AF328</f>
        <v>85821</v>
      </c>
      <c r="AE328" s="227">
        <f>SUM(AD328/AC328*100)</f>
        <v>41.30994613692485</v>
      </c>
      <c r="AF328">
        <f>AF294+AF243+AF196+AF147+AF102+AF65+AF10</f>
        <v>1350</v>
      </c>
      <c r="AG328" s="227">
        <f>SUM(AF328/AC328*100)</f>
        <v>0.64982262249156431</v>
      </c>
      <c r="AH328">
        <f>AH294+AH243+AH196+AH147+AH102+AH65+AH10</f>
        <v>84471</v>
      </c>
      <c r="AI328">
        <f>AI294+AI243+AI196+AI147+AI102+AI65+AI10</f>
        <v>111</v>
      </c>
      <c r="AJ328">
        <f>AJ294+AJ243+AJ196+AJ147+AJ102+AJ65+AJ10</f>
        <v>43</v>
      </c>
      <c r="AK328" s="227">
        <f>SUM(AJ328/AI328*100)</f>
        <v>38.738738738738739</v>
      </c>
    </row>
    <row r="329" spans="1:37" x14ac:dyDescent="0.35">
      <c r="D329" s="241" t="s">
        <v>2655</v>
      </c>
      <c r="E329" s="241" t="s">
        <v>2655</v>
      </c>
      <c r="F329" s="241" t="s">
        <v>2652</v>
      </c>
      <c r="G329" s="241" t="s">
        <v>2656</v>
      </c>
      <c r="H329" s="241" t="s">
        <v>2656</v>
      </c>
      <c r="I329" s="241" t="s">
        <v>2655</v>
      </c>
      <c r="J329" s="241" t="s">
        <v>2652</v>
      </c>
      <c r="K329" s="241" t="s">
        <v>2656</v>
      </c>
      <c r="L329" s="241" t="s">
        <v>2656</v>
      </c>
    </row>
    <row r="330" spans="1:37" x14ac:dyDescent="0.35">
      <c r="A330" s="238">
        <f>SUMIFS($C$10:$C$505, $X$10:$X$505, B330)</f>
        <v>11468</v>
      </c>
      <c r="B330" t="s">
        <v>2657</v>
      </c>
      <c r="C330" t="s">
        <v>2535</v>
      </c>
      <c r="D330" s="242">
        <f>E330+I330</f>
        <v>11</v>
      </c>
      <c r="E330" s="238">
        <f>COUNTIFS($X$10:$X$505, B330,$B$10:$B$505,"F")</f>
        <v>5</v>
      </c>
      <c r="F330" s="243">
        <f t="shared" ref="F330:F356" si="317">IFERROR(E330/D330,0)</f>
        <v>0.45454545454545453</v>
      </c>
      <c r="G330">
        <f>COUNTIFS($X$10:$X$505, B330,$B$10:$B$505,"F",$Z$10:$Z$505,"Elected")</f>
        <v>3</v>
      </c>
      <c r="H330" s="244">
        <f>IFERROR(G330/D330,0)</f>
        <v>0.27272727272727271</v>
      </c>
      <c r="I330" s="245">
        <f>COUNTIFS($X$10:$X$505, B330,$B$10:$B$505,"M")</f>
        <v>6</v>
      </c>
      <c r="J330" s="243">
        <f>IFERROR(I330/D330,0)</f>
        <v>0.54545454545454541</v>
      </c>
      <c r="K330">
        <f>COUNTIFS($X$10:$X$505, B330,$B$10:$B$505,"M",$Z$10:$Z$505,"Elected")</f>
        <v>2</v>
      </c>
      <c r="L330" s="243">
        <f>IFERROR(K330/D330,0)</f>
        <v>0.18181818181818182</v>
      </c>
      <c r="AC330" t="s">
        <v>3692</v>
      </c>
      <c r="AD330" t="s">
        <v>3693</v>
      </c>
    </row>
    <row r="331" spans="1:37" x14ac:dyDescent="0.35">
      <c r="A331" s="238">
        <f t="shared" ref="A331:A356" si="318">SUMIFS($C$10:$C$505, $X$10:$X$505, B331)</f>
        <v>14851</v>
      </c>
      <c r="B331" t="s">
        <v>2658</v>
      </c>
      <c r="C331" t="s">
        <v>2534</v>
      </c>
      <c r="D331" s="242">
        <f t="shared" ref="D331:D355" si="319">E331+I331</f>
        <v>13</v>
      </c>
      <c r="E331" s="238">
        <f t="shared" ref="E331:E356" si="320">COUNTIFS($X$10:$X$505, B331,$B$10:$B$505,"F")</f>
        <v>7</v>
      </c>
      <c r="F331" s="243">
        <f t="shared" si="317"/>
        <v>0.53846153846153844</v>
      </c>
      <c r="G331">
        <f t="shared" ref="G331:G356" si="321">COUNTIFS($X$10:$X$505, B331,$B$10:$B$505,"F",$Z$10:$Z$505,"Elected")</f>
        <v>5</v>
      </c>
      <c r="H331" s="244">
        <f t="shared" ref="H331:H356" si="322">IFERROR(G331/D331,0)</f>
        <v>0.38461538461538464</v>
      </c>
      <c r="I331" s="245">
        <f t="shared" ref="I331:I356" si="323">COUNTIFS($X$10:$X$505, B331,$B$10:$B$505,"M")</f>
        <v>6</v>
      </c>
      <c r="J331" s="243">
        <f t="shared" ref="J331:J356" si="324">IFERROR(I331/D331,0)</f>
        <v>0.46153846153846156</v>
      </c>
      <c r="K331">
        <f t="shared" ref="K331:K356" si="325">COUNTIFS($X$10:$X$505, B331,$B$10:$B$505,"M",$Z$10:$Z$505,"Elected")</f>
        <v>4</v>
      </c>
      <c r="L331" s="243">
        <f t="shared" ref="L331:L356" si="326">IFERROR(K331/D331,0)</f>
        <v>0.30769230769230771</v>
      </c>
      <c r="AC331">
        <f>AC297+AC246+AC199+AC150+AC105+AC68+AC13</f>
        <v>38</v>
      </c>
      <c r="AD331">
        <f>AD297+AD246+AD199+AD150+AD105+AD68+AD13</f>
        <v>28</v>
      </c>
    </row>
    <row r="332" spans="1:37" x14ac:dyDescent="0.35">
      <c r="A332" s="238">
        <f t="shared" si="318"/>
        <v>10892</v>
      </c>
      <c r="B332" t="s">
        <v>2659</v>
      </c>
      <c r="C332" t="s">
        <v>2536</v>
      </c>
      <c r="D332" s="242">
        <f t="shared" si="319"/>
        <v>21</v>
      </c>
      <c r="E332" s="238">
        <f t="shared" si="320"/>
        <v>10</v>
      </c>
      <c r="F332" s="243">
        <f t="shared" si="317"/>
        <v>0.47619047619047616</v>
      </c>
      <c r="G332">
        <f t="shared" si="321"/>
        <v>4</v>
      </c>
      <c r="H332" s="244">
        <f t="shared" si="322"/>
        <v>0.19047619047619047</v>
      </c>
      <c r="I332" s="245">
        <f t="shared" si="323"/>
        <v>11</v>
      </c>
      <c r="J332" s="243">
        <f t="shared" si="324"/>
        <v>0.52380952380952384</v>
      </c>
      <c r="K332">
        <f t="shared" si="325"/>
        <v>1</v>
      </c>
      <c r="L332" s="243">
        <f t="shared" si="326"/>
        <v>4.7619047619047616E-2</v>
      </c>
    </row>
    <row r="333" spans="1:37" x14ac:dyDescent="0.35">
      <c r="A333" s="238">
        <f t="shared" si="318"/>
        <v>6618</v>
      </c>
      <c r="B333" t="s">
        <v>2661</v>
      </c>
      <c r="C333" t="s">
        <v>2727</v>
      </c>
      <c r="D333" s="242">
        <f t="shared" si="319"/>
        <v>5</v>
      </c>
      <c r="E333" s="238">
        <f t="shared" si="320"/>
        <v>3</v>
      </c>
      <c r="F333" s="243">
        <f t="shared" si="317"/>
        <v>0.6</v>
      </c>
      <c r="G333">
        <f t="shared" si="321"/>
        <v>2</v>
      </c>
      <c r="H333" s="244">
        <f t="shared" si="322"/>
        <v>0.4</v>
      </c>
      <c r="I333" s="245">
        <f t="shared" si="323"/>
        <v>2</v>
      </c>
      <c r="J333" s="243">
        <f t="shared" si="324"/>
        <v>0.4</v>
      </c>
      <c r="K333">
        <f t="shared" si="325"/>
        <v>1</v>
      </c>
      <c r="L333" s="243">
        <f t="shared" si="326"/>
        <v>0.2</v>
      </c>
    </row>
    <row r="334" spans="1:37" x14ac:dyDescent="0.35">
      <c r="A334" s="238">
        <f t="shared" si="318"/>
        <v>3587</v>
      </c>
      <c r="B334" t="s">
        <v>2663</v>
      </c>
      <c r="C334" t="s">
        <v>2574</v>
      </c>
      <c r="D334" s="242">
        <f t="shared" si="319"/>
        <v>5</v>
      </c>
      <c r="E334" s="238">
        <f t="shared" si="320"/>
        <v>2</v>
      </c>
      <c r="F334" s="243">
        <f t="shared" si="317"/>
        <v>0.4</v>
      </c>
      <c r="G334">
        <f t="shared" si="321"/>
        <v>0</v>
      </c>
      <c r="H334" s="244">
        <f t="shared" si="322"/>
        <v>0</v>
      </c>
      <c r="I334" s="245">
        <f t="shared" si="323"/>
        <v>3</v>
      </c>
      <c r="J334" s="243">
        <f t="shared" si="324"/>
        <v>0.6</v>
      </c>
      <c r="K334">
        <f t="shared" si="325"/>
        <v>2</v>
      </c>
      <c r="L334" s="243">
        <f t="shared" si="326"/>
        <v>0.4</v>
      </c>
    </row>
    <row r="335" spans="1:37" x14ac:dyDescent="0.35">
      <c r="A335" s="238">
        <f t="shared" si="318"/>
        <v>2955</v>
      </c>
      <c r="B335" t="s">
        <v>2689</v>
      </c>
      <c r="C335" t="s">
        <v>2573</v>
      </c>
      <c r="D335" s="242">
        <f t="shared" si="319"/>
        <v>7</v>
      </c>
      <c r="E335" s="238">
        <f t="shared" si="320"/>
        <v>5</v>
      </c>
      <c r="F335" s="243">
        <f t="shared" si="317"/>
        <v>0.7142857142857143</v>
      </c>
      <c r="G335">
        <f t="shared" si="321"/>
        <v>0</v>
      </c>
      <c r="H335" s="244">
        <f t="shared" si="322"/>
        <v>0</v>
      </c>
      <c r="I335" s="245">
        <f t="shared" si="323"/>
        <v>2</v>
      </c>
      <c r="J335" s="243">
        <f t="shared" si="324"/>
        <v>0.2857142857142857</v>
      </c>
      <c r="K335">
        <f t="shared" si="325"/>
        <v>0</v>
      </c>
      <c r="L335" s="243">
        <f t="shared" si="326"/>
        <v>0</v>
      </c>
    </row>
    <row r="336" spans="1:37" x14ac:dyDescent="0.35">
      <c r="A336" s="238">
        <f>SUMIFS($C$10:$C$505, $X$10:$X$505, B336)</f>
        <v>972</v>
      </c>
      <c r="B336" t="s">
        <v>2662</v>
      </c>
      <c r="C336" t="s">
        <v>2575</v>
      </c>
      <c r="D336" s="242">
        <f t="shared" si="319"/>
        <v>1</v>
      </c>
      <c r="E336" s="238">
        <f t="shared" si="320"/>
        <v>1</v>
      </c>
      <c r="F336" s="243">
        <f t="shared" si="317"/>
        <v>1</v>
      </c>
      <c r="G336">
        <f t="shared" si="321"/>
        <v>1</v>
      </c>
      <c r="H336" s="244">
        <f t="shared" si="322"/>
        <v>1</v>
      </c>
      <c r="I336" s="245">
        <f t="shared" si="323"/>
        <v>0</v>
      </c>
      <c r="J336" s="243">
        <f t="shared" si="324"/>
        <v>0</v>
      </c>
      <c r="K336">
        <f t="shared" si="325"/>
        <v>0</v>
      </c>
      <c r="L336" s="243">
        <f t="shared" si="326"/>
        <v>0</v>
      </c>
    </row>
    <row r="337" spans="1:12" x14ac:dyDescent="0.35">
      <c r="A337" s="238">
        <f t="shared" si="318"/>
        <v>5689</v>
      </c>
      <c r="B337" t="s">
        <v>2660</v>
      </c>
      <c r="C337" t="s">
        <v>2594</v>
      </c>
      <c r="D337" s="242">
        <f t="shared" si="319"/>
        <v>9</v>
      </c>
      <c r="E337" s="238">
        <f t="shared" si="320"/>
        <v>5</v>
      </c>
      <c r="F337" s="243">
        <f t="shared" si="317"/>
        <v>0.55555555555555558</v>
      </c>
      <c r="G337">
        <f t="shared" si="321"/>
        <v>3</v>
      </c>
      <c r="H337" s="244">
        <f t="shared" si="322"/>
        <v>0.33333333333333331</v>
      </c>
      <c r="I337" s="245">
        <f t="shared" si="323"/>
        <v>4</v>
      </c>
      <c r="J337" s="243">
        <f t="shared" si="324"/>
        <v>0.44444444444444442</v>
      </c>
      <c r="K337">
        <f t="shared" si="325"/>
        <v>1</v>
      </c>
      <c r="L337" s="243">
        <f t="shared" si="326"/>
        <v>0.1111111111111111</v>
      </c>
    </row>
    <row r="338" spans="1:12" x14ac:dyDescent="0.35">
      <c r="A338" s="238">
        <f t="shared" si="318"/>
        <v>1124</v>
      </c>
      <c r="B338" t="s">
        <v>3111</v>
      </c>
      <c r="C338" t="s">
        <v>2576</v>
      </c>
      <c r="D338" s="242">
        <f t="shared" si="319"/>
        <v>2</v>
      </c>
      <c r="E338" s="238">
        <f t="shared" si="320"/>
        <v>1</v>
      </c>
      <c r="F338" s="243">
        <f t="shared" si="317"/>
        <v>0.5</v>
      </c>
      <c r="G338">
        <f t="shared" si="321"/>
        <v>0</v>
      </c>
      <c r="H338" s="244">
        <f t="shared" si="322"/>
        <v>0</v>
      </c>
      <c r="I338" s="245">
        <f t="shared" si="323"/>
        <v>1</v>
      </c>
      <c r="J338" s="243">
        <f t="shared" si="324"/>
        <v>0.5</v>
      </c>
      <c r="K338">
        <f t="shared" si="325"/>
        <v>0</v>
      </c>
      <c r="L338" s="243">
        <f t="shared" si="326"/>
        <v>0</v>
      </c>
    </row>
    <row r="339" spans="1:12" x14ac:dyDescent="0.35">
      <c r="A339" s="238">
        <f t="shared" si="318"/>
        <v>0</v>
      </c>
      <c r="C339" t="s">
        <v>2590</v>
      </c>
      <c r="D339" s="242">
        <f t="shared" si="319"/>
        <v>0</v>
      </c>
      <c r="E339" s="238">
        <f t="shared" si="320"/>
        <v>0</v>
      </c>
      <c r="F339" s="243">
        <f t="shared" si="317"/>
        <v>0</v>
      </c>
      <c r="G339">
        <f t="shared" si="321"/>
        <v>0</v>
      </c>
      <c r="H339" s="244">
        <f t="shared" si="322"/>
        <v>0</v>
      </c>
      <c r="I339" s="245">
        <f t="shared" si="323"/>
        <v>0</v>
      </c>
      <c r="J339" s="243">
        <f t="shared" si="324"/>
        <v>0</v>
      </c>
      <c r="K339">
        <f t="shared" si="325"/>
        <v>0</v>
      </c>
      <c r="L339" s="243">
        <f t="shared" si="326"/>
        <v>0</v>
      </c>
    </row>
    <row r="340" spans="1:12" x14ac:dyDescent="0.35">
      <c r="A340" s="238">
        <f t="shared" si="318"/>
        <v>0</v>
      </c>
      <c r="B340" t="s">
        <v>2671</v>
      </c>
      <c r="C340" t="s">
        <v>2582</v>
      </c>
      <c r="D340" s="242">
        <f t="shared" si="319"/>
        <v>0</v>
      </c>
      <c r="E340" s="238">
        <f t="shared" si="320"/>
        <v>0</v>
      </c>
      <c r="F340" s="243">
        <f t="shared" si="317"/>
        <v>0</v>
      </c>
      <c r="G340">
        <f t="shared" si="321"/>
        <v>0</v>
      </c>
      <c r="H340" s="244">
        <f t="shared" si="322"/>
        <v>0</v>
      </c>
      <c r="I340" s="245">
        <f t="shared" si="323"/>
        <v>0</v>
      </c>
      <c r="J340" s="243">
        <f t="shared" si="324"/>
        <v>0</v>
      </c>
      <c r="K340">
        <f t="shared" si="325"/>
        <v>0</v>
      </c>
      <c r="L340" s="243">
        <f t="shared" si="326"/>
        <v>0</v>
      </c>
    </row>
    <row r="341" spans="1:12" x14ac:dyDescent="0.35">
      <c r="A341" s="238">
        <f t="shared" si="318"/>
        <v>964</v>
      </c>
      <c r="B341" t="s">
        <v>2665</v>
      </c>
      <c r="C341" t="s">
        <v>2598</v>
      </c>
      <c r="D341" s="242">
        <f t="shared" si="319"/>
        <v>1</v>
      </c>
      <c r="E341" s="238">
        <f t="shared" si="320"/>
        <v>0</v>
      </c>
      <c r="F341" s="243">
        <f t="shared" si="317"/>
        <v>0</v>
      </c>
      <c r="G341">
        <f t="shared" si="321"/>
        <v>0</v>
      </c>
      <c r="H341" s="244">
        <f t="shared" si="322"/>
        <v>0</v>
      </c>
      <c r="I341" s="245">
        <f t="shared" si="323"/>
        <v>1</v>
      </c>
      <c r="J341" s="243">
        <f t="shared" si="324"/>
        <v>1</v>
      </c>
      <c r="K341">
        <f t="shared" si="325"/>
        <v>1</v>
      </c>
      <c r="L341" s="243">
        <f t="shared" si="326"/>
        <v>1</v>
      </c>
    </row>
    <row r="342" spans="1:12" x14ac:dyDescent="0.35">
      <c r="A342" s="238">
        <f t="shared" si="318"/>
        <v>1387</v>
      </c>
      <c r="B342" t="s">
        <v>2666</v>
      </c>
      <c r="C342" t="s">
        <v>2584</v>
      </c>
      <c r="D342" s="242">
        <f t="shared" si="319"/>
        <v>4</v>
      </c>
      <c r="E342" s="238">
        <f t="shared" si="320"/>
        <v>0</v>
      </c>
      <c r="F342" s="243">
        <f t="shared" si="317"/>
        <v>0</v>
      </c>
      <c r="G342">
        <f t="shared" si="321"/>
        <v>0</v>
      </c>
      <c r="H342" s="244">
        <f t="shared" si="322"/>
        <v>0</v>
      </c>
      <c r="I342" s="245">
        <f t="shared" si="323"/>
        <v>4</v>
      </c>
      <c r="J342" s="243">
        <f t="shared" si="324"/>
        <v>1</v>
      </c>
      <c r="K342">
        <f t="shared" si="325"/>
        <v>0</v>
      </c>
      <c r="L342" s="243">
        <f t="shared" si="326"/>
        <v>0</v>
      </c>
    </row>
    <row r="343" spans="1:12" x14ac:dyDescent="0.35">
      <c r="A343" s="238">
        <f t="shared" si="318"/>
        <v>0</v>
      </c>
      <c r="B343" t="s">
        <v>2667</v>
      </c>
      <c r="C343" t="s">
        <v>2577</v>
      </c>
      <c r="D343" s="242">
        <f t="shared" si="319"/>
        <v>0</v>
      </c>
      <c r="E343" s="238">
        <f t="shared" si="320"/>
        <v>0</v>
      </c>
      <c r="F343" s="243">
        <f t="shared" si="317"/>
        <v>0</v>
      </c>
      <c r="G343">
        <f t="shared" si="321"/>
        <v>0</v>
      </c>
      <c r="H343" s="244">
        <f t="shared" si="322"/>
        <v>0</v>
      </c>
      <c r="I343" s="245">
        <f t="shared" si="323"/>
        <v>0</v>
      </c>
      <c r="J343" s="243">
        <f t="shared" si="324"/>
        <v>0</v>
      </c>
      <c r="K343">
        <f t="shared" si="325"/>
        <v>0</v>
      </c>
      <c r="L343" s="243">
        <f t="shared" si="326"/>
        <v>0</v>
      </c>
    </row>
    <row r="344" spans="1:12" x14ac:dyDescent="0.35">
      <c r="A344" s="238">
        <f t="shared" si="318"/>
        <v>0</v>
      </c>
      <c r="B344" t="s">
        <v>2670</v>
      </c>
      <c r="C344" t="s">
        <v>2578</v>
      </c>
      <c r="D344" s="242">
        <f t="shared" si="319"/>
        <v>0</v>
      </c>
      <c r="E344" s="238">
        <f t="shared" si="320"/>
        <v>0</v>
      </c>
      <c r="F344" s="243">
        <f t="shared" si="317"/>
        <v>0</v>
      </c>
      <c r="G344">
        <f t="shared" si="321"/>
        <v>0</v>
      </c>
      <c r="H344" s="244">
        <f t="shared" si="322"/>
        <v>0</v>
      </c>
      <c r="I344" s="245">
        <f t="shared" si="323"/>
        <v>0</v>
      </c>
      <c r="J344" s="243">
        <f t="shared" si="324"/>
        <v>0</v>
      </c>
      <c r="K344">
        <f t="shared" si="325"/>
        <v>0</v>
      </c>
      <c r="L344" s="243">
        <f t="shared" si="326"/>
        <v>0</v>
      </c>
    </row>
    <row r="345" spans="1:12" x14ac:dyDescent="0.35">
      <c r="A345" s="238">
        <f t="shared" si="318"/>
        <v>0</v>
      </c>
      <c r="C345" t="s">
        <v>2581</v>
      </c>
      <c r="D345" s="242">
        <f t="shared" si="319"/>
        <v>0</v>
      </c>
      <c r="E345" s="238">
        <f t="shared" si="320"/>
        <v>0</v>
      </c>
      <c r="F345" s="243">
        <f t="shared" si="317"/>
        <v>0</v>
      </c>
      <c r="G345">
        <f t="shared" si="321"/>
        <v>0</v>
      </c>
      <c r="H345" s="244">
        <f t="shared" si="322"/>
        <v>0</v>
      </c>
      <c r="I345" s="245">
        <f t="shared" si="323"/>
        <v>0</v>
      </c>
      <c r="J345" s="243">
        <f t="shared" si="324"/>
        <v>0</v>
      </c>
      <c r="K345">
        <f t="shared" si="325"/>
        <v>0</v>
      </c>
      <c r="L345" s="243">
        <f t="shared" si="326"/>
        <v>0</v>
      </c>
    </row>
    <row r="346" spans="1:12" x14ac:dyDescent="0.35">
      <c r="A346" s="238">
        <f t="shared" si="318"/>
        <v>0</v>
      </c>
      <c r="B346" t="s">
        <v>3077</v>
      </c>
      <c r="C346" t="s">
        <v>2579</v>
      </c>
      <c r="D346" s="242">
        <f t="shared" si="319"/>
        <v>0</v>
      </c>
      <c r="E346" s="238">
        <f t="shared" si="320"/>
        <v>0</v>
      </c>
      <c r="F346" s="243">
        <f t="shared" si="317"/>
        <v>0</v>
      </c>
      <c r="G346">
        <f t="shared" si="321"/>
        <v>0</v>
      </c>
      <c r="H346" s="244">
        <f t="shared" si="322"/>
        <v>0</v>
      </c>
      <c r="I346" s="245">
        <f t="shared" si="323"/>
        <v>0</v>
      </c>
      <c r="J346" s="243">
        <f t="shared" si="324"/>
        <v>0</v>
      </c>
      <c r="K346">
        <f t="shared" si="325"/>
        <v>0</v>
      </c>
      <c r="L346" s="243">
        <f t="shared" si="326"/>
        <v>0</v>
      </c>
    </row>
    <row r="347" spans="1:12" x14ac:dyDescent="0.35">
      <c r="A347" s="238">
        <f t="shared" si="318"/>
        <v>0</v>
      </c>
      <c r="B347" t="s">
        <v>2690</v>
      </c>
      <c r="C347" t="s">
        <v>2585</v>
      </c>
      <c r="D347" s="242">
        <f t="shared" si="319"/>
        <v>0</v>
      </c>
      <c r="E347" s="238">
        <f t="shared" si="320"/>
        <v>0</v>
      </c>
      <c r="F347" s="243">
        <f t="shared" si="317"/>
        <v>0</v>
      </c>
      <c r="G347">
        <f t="shared" si="321"/>
        <v>0</v>
      </c>
      <c r="H347" s="244">
        <f t="shared" si="322"/>
        <v>0</v>
      </c>
      <c r="I347" s="245">
        <f t="shared" si="323"/>
        <v>0</v>
      </c>
      <c r="J347" s="243">
        <f t="shared" si="324"/>
        <v>0</v>
      </c>
      <c r="K347">
        <f t="shared" si="325"/>
        <v>0</v>
      </c>
      <c r="L347" s="243">
        <f t="shared" si="326"/>
        <v>0</v>
      </c>
    </row>
    <row r="348" spans="1:12" x14ac:dyDescent="0.35">
      <c r="A348" s="238">
        <f t="shared" si="318"/>
        <v>0</v>
      </c>
      <c r="C348" t="s">
        <v>2591</v>
      </c>
      <c r="D348" s="242">
        <f t="shared" si="319"/>
        <v>0</v>
      </c>
      <c r="E348" s="238">
        <f t="shared" si="320"/>
        <v>0</v>
      </c>
      <c r="F348" s="243">
        <f t="shared" si="317"/>
        <v>0</v>
      </c>
      <c r="G348">
        <f t="shared" si="321"/>
        <v>0</v>
      </c>
      <c r="H348" s="244">
        <f t="shared" si="322"/>
        <v>0</v>
      </c>
      <c r="I348" s="245">
        <f t="shared" si="323"/>
        <v>0</v>
      </c>
      <c r="J348" s="243">
        <f t="shared" si="324"/>
        <v>0</v>
      </c>
      <c r="K348">
        <f t="shared" si="325"/>
        <v>0</v>
      </c>
      <c r="L348" s="243">
        <f t="shared" si="326"/>
        <v>0</v>
      </c>
    </row>
    <row r="349" spans="1:12" x14ac:dyDescent="0.35">
      <c r="A349" s="238">
        <f t="shared" si="318"/>
        <v>1007</v>
      </c>
      <c r="B349" t="s">
        <v>2664</v>
      </c>
      <c r="C349" t="s">
        <v>2586</v>
      </c>
      <c r="D349" s="242">
        <f t="shared" si="319"/>
        <v>3</v>
      </c>
      <c r="E349" s="238">
        <f t="shared" si="320"/>
        <v>1</v>
      </c>
      <c r="F349" s="243">
        <f t="shared" si="317"/>
        <v>0.33333333333333331</v>
      </c>
      <c r="G349">
        <f t="shared" si="321"/>
        <v>0</v>
      </c>
      <c r="H349" s="244">
        <f t="shared" si="322"/>
        <v>0</v>
      </c>
      <c r="I349" s="245">
        <f t="shared" si="323"/>
        <v>2</v>
      </c>
      <c r="J349" s="243">
        <f t="shared" si="324"/>
        <v>0.66666666666666663</v>
      </c>
      <c r="K349">
        <f t="shared" si="325"/>
        <v>0</v>
      </c>
      <c r="L349" s="243">
        <f t="shared" si="326"/>
        <v>0</v>
      </c>
    </row>
    <row r="350" spans="1:12" x14ac:dyDescent="0.35">
      <c r="A350" s="238">
        <f t="shared" si="318"/>
        <v>853</v>
      </c>
      <c r="B350" t="s">
        <v>2669</v>
      </c>
      <c r="C350" t="s">
        <v>2587</v>
      </c>
      <c r="D350" s="242">
        <f t="shared" si="319"/>
        <v>2</v>
      </c>
      <c r="E350" s="238">
        <f t="shared" si="320"/>
        <v>0</v>
      </c>
      <c r="F350" s="243">
        <f t="shared" si="317"/>
        <v>0</v>
      </c>
      <c r="G350">
        <f t="shared" si="321"/>
        <v>0</v>
      </c>
      <c r="H350" s="244">
        <f t="shared" si="322"/>
        <v>0</v>
      </c>
      <c r="I350" s="245">
        <f t="shared" si="323"/>
        <v>2</v>
      </c>
      <c r="J350" s="243">
        <f t="shared" si="324"/>
        <v>1</v>
      </c>
      <c r="K350">
        <f t="shared" si="325"/>
        <v>0</v>
      </c>
      <c r="L350" s="243">
        <f t="shared" si="326"/>
        <v>0</v>
      </c>
    </row>
    <row r="351" spans="1:12" x14ac:dyDescent="0.35">
      <c r="A351" s="238">
        <f t="shared" si="318"/>
        <v>364</v>
      </c>
      <c r="B351" t="s">
        <v>2931</v>
      </c>
      <c r="C351" t="s">
        <v>2580</v>
      </c>
      <c r="D351" s="242">
        <f t="shared" si="319"/>
        <v>1</v>
      </c>
      <c r="E351" s="238">
        <f t="shared" si="320"/>
        <v>0</v>
      </c>
      <c r="F351" s="243">
        <f t="shared" si="317"/>
        <v>0</v>
      </c>
      <c r="G351">
        <f t="shared" si="321"/>
        <v>0</v>
      </c>
      <c r="H351" s="244">
        <f t="shared" si="322"/>
        <v>0</v>
      </c>
      <c r="I351" s="245">
        <f t="shared" si="323"/>
        <v>1</v>
      </c>
      <c r="J351" s="243">
        <f t="shared" si="324"/>
        <v>1</v>
      </c>
      <c r="K351">
        <f t="shared" si="325"/>
        <v>0</v>
      </c>
      <c r="L351" s="243">
        <f t="shared" si="326"/>
        <v>0</v>
      </c>
    </row>
    <row r="352" spans="1:12" x14ac:dyDescent="0.35">
      <c r="A352" s="238">
        <f t="shared" si="318"/>
        <v>0</v>
      </c>
      <c r="C352" t="s">
        <v>2592</v>
      </c>
      <c r="D352" s="242">
        <f t="shared" si="319"/>
        <v>0</v>
      </c>
      <c r="E352" s="238">
        <f t="shared" si="320"/>
        <v>0</v>
      </c>
      <c r="F352" s="243">
        <f t="shared" si="317"/>
        <v>0</v>
      </c>
      <c r="G352">
        <f t="shared" si="321"/>
        <v>0</v>
      </c>
      <c r="H352" s="244">
        <f t="shared" si="322"/>
        <v>0</v>
      </c>
      <c r="I352" s="245">
        <f t="shared" si="323"/>
        <v>0</v>
      </c>
      <c r="J352" s="243">
        <f t="shared" si="324"/>
        <v>0</v>
      </c>
      <c r="K352">
        <f t="shared" si="325"/>
        <v>0</v>
      </c>
      <c r="L352" s="243">
        <f t="shared" si="326"/>
        <v>0</v>
      </c>
    </row>
    <row r="353" spans="1:12" x14ac:dyDescent="0.35">
      <c r="A353" s="238">
        <f t="shared" si="318"/>
        <v>0</v>
      </c>
      <c r="B353" t="s">
        <v>2809</v>
      </c>
      <c r="C353" t="s">
        <v>2597</v>
      </c>
      <c r="D353" s="242">
        <f t="shared" si="319"/>
        <v>0</v>
      </c>
      <c r="E353" s="238">
        <f t="shared" si="320"/>
        <v>0</v>
      </c>
      <c r="F353" s="243">
        <f t="shared" si="317"/>
        <v>0</v>
      </c>
      <c r="G353">
        <f t="shared" si="321"/>
        <v>0</v>
      </c>
      <c r="H353" s="244">
        <f t="shared" si="322"/>
        <v>0</v>
      </c>
      <c r="I353" s="245">
        <f t="shared" si="323"/>
        <v>0</v>
      </c>
      <c r="J353" s="243">
        <f t="shared" si="324"/>
        <v>0</v>
      </c>
      <c r="K353">
        <f t="shared" si="325"/>
        <v>0</v>
      </c>
      <c r="L353" s="243">
        <f t="shared" si="326"/>
        <v>0</v>
      </c>
    </row>
    <row r="354" spans="1:12" x14ac:dyDescent="0.35">
      <c r="A354" s="238">
        <f t="shared" si="318"/>
        <v>74</v>
      </c>
      <c r="B354" t="s">
        <v>2668</v>
      </c>
      <c r="C354" t="s">
        <v>2588</v>
      </c>
      <c r="D354" s="242">
        <f t="shared" si="319"/>
        <v>1</v>
      </c>
      <c r="E354" s="238">
        <f t="shared" si="320"/>
        <v>1</v>
      </c>
      <c r="F354" s="243">
        <f t="shared" si="317"/>
        <v>1</v>
      </c>
      <c r="G354">
        <f t="shared" si="321"/>
        <v>0</v>
      </c>
      <c r="H354" s="244">
        <f t="shared" si="322"/>
        <v>0</v>
      </c>
      <c r="I354" s="245">
        <f t="shared" si="323"/>
        <v>0</v>
      </c>
      <c r="J354" s="243">
        <f t="shared" si="324"/>
        <v>0</v>
      </c>
      <c r="K354">
        <f t="shared" si="325"/>
        <v>0</v>
      </c>
      <c r="L354" s="243">
        <f t="shared" si="326"/>
        <v>0</v>
      </c>
    </row>
    <row r="355" spans="1:12" x14ac:dyDescent="0.35">
      <c r="A355" s="238">
        <f t="shared" si="318"/>
        <v>0</v>
      </c>
      <c r="B355" t="s">
        <v>2692</v>
      </c>
      <c r="C355" t="s">
        <v>2589</v>
      </c>
      <c r="D355" s="242">
        <f t="shared" si="319"/>
        <v>0</v>
      </c>
      <c r="E355" s="238">
        <f t="shared" si="320"/>
        <v>0</v>
      </c>
      <c r="F355" s="243">
        <f t="shared" si="317"/>
        <v>0</v>
      </c>
      <c r="G355">
        <f t="shared" si="321"/>
        <v>0</v>
      </c>
      <c r="H355" s="244">
        <f t="shared" si="322"/>
        <v>0</v>
      </c>
      <c r="I355" s="245">
        <f t="shared" si="323"/>
        <v>0</v>
      </c>
      <c r="J355" s="243">
        <f t="shared" si="324"/>
        <v>0</v>
      </c>
      <c r="K355">
        <f t="shared" si="325"/>
        <v>0</v>
      </c>
      <c r="L355" s="243">
        <f t="shared" si="326"/>
        <v>0</v>
      </c>
    </row>
    <row r="356" spans="1:12" x14ac:dyDescent="0.35">
      <c r="A356" s="238">
        <f t="shared" si="318"/>
        <v>21666</v>
      </c>
      <c r="B356" t="s">
        <v>2672</v>
      </c>
      <c r="C356" t="s">
        <v>2530</v>
      </c>
      <c r="D356" s="242">
        <f>E356+I356</f>
        <v>25</v>
      </c>
      <c r="E356" s="238">
        <f t="shared" si="320"/>
        <v>2</v>
      </c>
      <c r="F356" s="243">
        <f t="shared" si="317"/>
        <v>0.08</v>
      </c>
      <c r="G356">
        <f t="shared" si="321"/>
        <v>1</v>
      </c>
      <c r="H356" s="244">
        <f t="shared" si="322"/>
        <v>0.04</v>
      </c>
      <c r="I356" s="245">
        <f t="shared" si="323"/>
        <v>23</v>
      </c>
      <c r="J356" s="243">
        <f t="shared" si="324"/>
        <v>0.92</v>
      </c>
      <c r="K356">
        <f t="shared" si="325"/>
        <v>9</v>
      </c>
      <c r="L356" s="243">
        <f t="shared" si="326"/>
        <v>0.36</v>
      </c>
    </row>
    <row r="357" spans="1:12" x14ac:dyDescent="0.35">
      <c r="A357" s="238">
        <f>SUM(A330:A356)</f>
        <v>84471</v>
      </c>
      <c r="B357" s="238"/>
      <c r="D357" s="242">
        <f>SUM(D330:D356)</f>
        <v>111</v>
      </c>
      <c r="E357" s="238">
        <f>SUM(E330:E356)</f>
        <v>43</v>
      </c>
      <c r="G357">
        <f>SUM(G330:G356)</f>
        <v>19</v>
      </c>
      <c r="I357" s="245">
        <f>SUM(I330:I356)</f>
        <v>68</v>
      </c>
      <c r="K357">
        <f>SUM(K330:K356)</f>
        <v>21</v>
      </c>
    </row>
    <row r="358" spans="1:12" ht="15" thickBot="1" x14ac:dyDescent="0.4"/>
    <row r="359" spans="1:12" x14ac:dyDescent="0.35">
      <c r="C359" s="246" t="s">
        <v>2673</v>
      </c>
      <c r="D359" s="247"/>
      <c r="E359" s="248">
        <f>E357+I357</f>
        <v>111</v>
      </c>
      <c r="F359" s="247" t="s">
        <v>2674</v>
      </c>
      <c r="G359" s="249"/>
      <c r="H359" s="249"/>
      <c r="I359" s="246" t="s">
        <v>2675</v>
      </c>
      <c r="J359" s="247" t="s">
        <v>2676</v>
      </c>
      <c r="K359" s="250">
        <f>K357</f>
        <v>21</v>
      </c>
    </row>
    <row r="360" spans="1:12" ht="15" thickBot="1" x14ac:dyDescent="0.4">
      <c r="C360" s="251" t="s">
        <v>2677</v>
      </c>
      <c r="D360" s="252" t="e">
        <f>LEFT(MID(#REF!,FIND("(",#REF!)+1,LEN(#REF!)),FIND(")",MID(#REF!,FIND("(",#REF!)+1,LEN(#REF!)))-1)</f>
        <v>#REF!</v>
      </c>
      <c r="E360" s="252">
        <f>AK330</f>
        <v>0</v>
      </c>
      <c r="F360" s="252" t="s">
        <v>2678</v>
      </c>
      <c r="G360" s="253"/>
      <c r="H360" s="253"/>
      <c r="I360" s="254"/>
      <c r="J360" s="241" t="s">
        <v>2679</v>
      </c>
      <c r="K360" s="255">
        <f>G357</f>
        <v>19</v>
      </c>
    </row>
    <row r="361" spans="1:12" ht="15" thickBot="1" x14ac:dyDescent="0.4">
      <c r="I361" s="251"/>
      <c r="J361" s="252" t="s">
        <v>2680</v>
      </c>
      <c r="K361" s="256">
        <f>SUM(K359:K360)</f>
        <v>40</v>
      </c>
    </row>
  </sheetData>
  <mergeCells count="375">
    <mergeCell ref="A12:A13"/>
    <mergeCell ref="B12:B13"/>
    <mergeCell ref="C12:C13"/>
    <mergeCell ref="A14:A15"/>
    <mergeCell ref="B14:B15"/>
    <mergeCell ref="C14:C15"/>
    <mergeCell ref="A8:A9"/>
    <mergeCell ref="B8:B9"/>
    <mergeCell ref="C8:C9"/>
    <mergeCell ref="A10:A11"/>
    <mergeCell ref="B10:B11"/>
    <mergeCell ref="C10:C11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A28:A29"/>
    <mergeCell ref="B28:B29"/>
    <mergeCell ref="C28:C29"/>
    <mergeCell ref="A30:A31"/>
    <mergeCell ref="B30:B31"/>
    <mergeCell ref="C30:C31"/>
    <mergeCell ref="A24:A25"/>
    <mergeCell ref="B24:B25"/>
    <mergeCell ref="C24:C25"/>
    <mergeCell ref="A26:A27"/>
    <mergeCell ref="B26:B27"/>
    <mergeCell ref="C26:C27"/>
    <mergeCell ref="A36:A37"/>
    <mergeCell ref="B36:B37"/>
    <mergeCell ref="C36:C37"/>
    <mergeCell ref="A38:A39"/>
    <mergeCell ref="B38:B39"/>
    <mergeCell ref="C38:C39"/>
    <mergeCell ref="A32:A33"/>
    <mergeCell ref="B32:B33"/>
    <mergeCell ref="C32:C33"/>
    <mergeCell ref="A34:A35"/>
    <mergeCell ref="B34:B35"/>
    <mergeCell ref="C34:C35"/>
    <mergeCell ref="A44:A45"/>
    <mergeCell ref="B44:B45"/>
    <mergeCell ref="C44:C45"/>
    <mergeCell ref="A46:A47"/>
    <mergeCell ref="B46:B47"/>
    <mergeCell ref="C46:C47"/>
    <mergeCell ref="A40:A41"/>
    <mergeCell ref="B40:B41"/>
    <mergeCell ref="C40:C41"/>
    <mergeCell ref="A42:A43"/>
    <mergeCell ref="B42:B43"/>
    <mergeCell ref="C42:C43"/>
    <mergeCell ref="A63:A64"/>
    <mergeCell ref="B63:B64"/>
    <mergeCell ref="C63:C64"/>
    <mergeCell ref="A65:A66"/>
    <mergeCell ref="B65:B66"/>
    <mergeCell ref="C65:C66"/>
    <mergeCell ref="A48:A49"/>
    <mergeCell ref="B48:B49"/>
    <mergeCell ref="C48:C49"/>
    <mergeCell ref="A50:A51"/>
    <mergeCell ref="B50:B51"/>
    <mergeCell ref="C50:C51"/>
    <mergeCell ref="A71:A72"/>
    <mergeCell ref="B71:B72"/>
    <mergeCell ref="C71:C72"/>
    <mergeCell ref="A73:A74"/>
    <mergeCell ref="B73:B74"/>
    <mergeCell ref="C73:C74"/>
    <mergeCell ref="A67:A68"/>
    <mergeCell ref="B67:B68"/>
    <mergeCell ref="C67:C68"/>
    <mergeCell ref="A69:A70"/>
    <mergeCell ref="B69:B70"/>
    <mergeCell ref="C69:C70"/>
    <mergeCell ref="A79:A80"/>
    <mergeCell ref="B79:B80"/>
    <mergeCell ref="C79:C80"/>
    <mergeCell ref="A81:A82"/>
    <mergeCell ref="B81:B82"/>
    <mergeCell ref="C81:C82"/>
    <mergeCell ref="A75:A76"/>
    <mergeCell ref="B75:B76"/>
    <mergeCell ref="C75:C76"/>
    <mergeCell ref="A77:A78"/>
    <mergeCell ref="B77:B78"/>
    <mergeCell ref="C77:C78"/>
    <mergeCell ref="A132:A133"/>
    <mergeCell ref="B132:B133"/>
    <mergeCell ref="C132:C133"/>
    <mergeCell ref="A128:A129"/>
    <mergeCell ref="B128:B129"/>
    <mergeCell ref="C128:C129"/>
    <mergeCell ref="A130:A131"/>
    <mergeCell ref="A83:A84"/>
    <mergeCell ref="B83:B84"/>
    <mergeCell ref="C83:C84"/>
    <mergeCell ref="A85:A86"/>
    <mergeCell ref="B85:B86"/>
    <mergeCell ref="C85:C86"/>
    <mergeCell ref="B130:B131"/>
    <mergeCell ref="C130:C131"/>
    <mergeCell ref="A124:A125"/>
    <mergeCell ref="B124:B125"/>
    <mergeCell ref="C124:C125"/>
    <mergeCell ref="A126:A127"/>
    <mergeCell ref="B126:B127"/>
    <mergeCell ref="C126:C127"/>
    <mergeCell ref="A87:A88"/>
    <mergeCell ref="B87:B88"/>
    <mergeCell ref="C87:C88"/>
    <mergeCell ref="A118:A119"/>
    <mergeCell ref="B118:B119"/>
    <mergeCell ref="C118:C119"/>
    <mergeCell ref="A120:A121"/>
    <mergeCell ref="B120:B121"/>
    <mergeCell ref="C120:C121"/>
    <mergeCell ref="A122:A123"/>
    <mergeCell ref="B122:B123"/>
    <mergeCell ref="C122:C123"/>
    <mergeCell ref="A112:A113"/>
    <mergeCell ref="B112:B113"/>
    <mergeCell ref="C112:C113"/>
    <mergeCell ref="A114:A115"/>
    <mergeCell ref="B114:B115"/>
    <mergeCell ref="C114:C115"/>
    <mergeCell ref="A116:A117"/>
    <mergeCell ref="B116:B117"/>
    <mergeCell ref="C116:C117"/>
    <mergeCell ref="A145:A146"/>
    <mergeCell ref="B145:B146"/>
    <mergeCell ref="C145:C146"/>
    <mergeCell ref="A147:A148"/>
    <mergeCell ref="B147:B148"/>
    <mergeCell ref="C147:C148"/>
    <mergeCell ref="A100:A101"/>
    <mergeCell ref="B100:B101"/>
    <mergeCell ref="C100:C101"/>
    <mergeCell ref="A102:A103"/>
    <mergeCell ref="B102:B103"/>
    <mergeCell ref="C102:C103"/>
    <mergeCell ref="A104:A105"/>
    <mergeCell ref="B104:B105"/>
    <mergeCell ref="C104:C105"/>
    <mergeCell ref="A106:A107"/>
    <mergeCell ref="B106:B107"/>
    <mergeCell ref="C106:C107"/>
    <mergeCell ref="A108:A109"/>
    <mergeCell ref="B108:B109"/>
    <mergeCell ref="C108:C109"/>
    <mergeCell ref="A110:A111"/>
    <mergeCell ref="B110:B111"/>
    <mergeCell ref="C110:C111"/>
    <mergeCell ref="A153:A154"/>
    <mergeCell ref="B153:B154"/>
    <mergeCell ref="C153:C154"/>
    <mergeCell ref="A155:A156"/>
    <mergeCell ref="B155:B156"/>
    <mergeCell ref="C155:C156"/>
    <mergeCell ref="A149:A150"/>
    <mergeCell ref="B149:B150"/>
    <mergeCell ref="C149:C150"/>
    <mergeCell ref="A151:A152"/>
    <mergeCell ref="B151:B152"/>
    <mergeCell ref="C151:C152"/>
    <mergeCell ref="A161:A162"/>
    <mergeCell ref="B161:B162"/>
    <mergeCell ref="C161:C162"/>
    <mergeCell ref="A163:A164"/>
    <mergeCell ref="B163:B164"/>
    <mergeCell ref="C163:C164"/>
    <mergeCell ref="A157:A158"/>
    <mergeCell ref="B157:B158"/>
    <mergeCell ref="C157:C158"/>
    <mergeCell ref="A159:A160"/>
    <mergeCell ref="B159:B160"/>
    <mergeCell ref="C159:C160"/>
    <mergeCell ref="A169:A170"/>
    <mergeCell ref="B169:B170"/>
    <mergeCell ref="C169:C170"/>
    <mergeCell ref="A171:A172"/>
    <mergeCell ref="B171:B172"/>
    <mergeCell ref="C171:C172"/>
    <mergeCell ref="A165:A166"/>
    <mergeCell ref="B165:B166"/>
    <mergeCell ref="C165:C166"/>
    <mergeCell ref="A167:A168"/>
    <mergeCell ref="B167:B168"/>
    <mergeCell ref="C167:C168"/>
    <mergeCell ref="A177:A178"/>
    <mergeCell ref="B177:B178"/>
    <mergeCell ref="C177:C178"/>
    <mergeCell ref="A179:A180"/>
    <mergeCell ref="B179:B180"/>
    <mergeCell ref="C179:C180"/>
    <mergeCell ref="A173:A174"/>
    <mergeCell ref="B173:B174"/>
    <mergeCell ref="C173:C174"/>
    <mergeCell ref="A175:A176"/>
    <mergeCell ref="B175:B176"/>
    <mergeCell ref="C175:C176"/>
    <mergeCell ref="A181:A182"/>
    <mergeCell ref="B181:B182"/>
    <mergeCell ref="C181:C182"/>
    <mergeCell ref="A226:A227"/>
    <mergeCell ref="B226:B227"/>
    <mergeCell ref="C226:C227"/>
    <mergeCell ref="A218:A219"/>
    <mergeCell ref="B218:B219"/>
    <mergeCell ref="C218:C219"/>
    <mergeCell ref="A220:A221"/>
    <mergeCell ref="A212:A213"/>
    <mergeCell ref="B212:B213"/>
    <mergeCell ref="C212:C213"/>
    <mergeCell ref="B220:B221"/>
    <mergeCell ref="C220:C221"/>
    <mergeCell ref="A214:A215"/>
    <mergeCell ref="B214:B215"/>
    <mergeCell ref="C214:C215"/>
    <mergeCell ref="A216:A217"/>
    <mergeCell ref="B216:B217"/>
    <mergeCell ref="C216:C217"/>
    <mergeCell ref="A206:A207"/>
    <mergeCell ref="B206:B207"/>
    <mergeCell ref="C206:C207"/>
    <mergeCell ref="A228:A229"/>
    <mergeCell ref="B228:B229"/>
    <mergeCell ref="C228:C229"/>
    <mergeCell ref="A222:A223"/>
    <mergeCell ref="B222:B223"/>
    <mergeCell ref="C222:C223"/>
    <mergeCell ref="A224:A225"/>
    <mergeCell ref="B224:B225"/>
    <mergeCell ref="C224:C225"/>
    <mergeCell ref="A208:A209"/>
    <mergeCell ref="B208:B209"/>
    <mergeCell ref="C208:C209"/>
    <mergeCell ref="A210:A211"/>
    <mergeCell ref="B210:B211"/>
    <mergeCell ref="C210:C211"/>
    <mergeCell ref="A200:A201"/>
    <mergeCell ref="B200:B201"/>
    <mergeCell ref="C200:C201"/>
    <mergeCell ref="A202:A203"/>
    <mergeCell ref="B202:B203"/>
    <mergeCell ref="C202:C203"/>
    <mergeCell ref="A204:A205"/>
    <mergeCell ref="B204:B205"/>
    <mergeCell ref="C204:C205"/>
    <mergeCell ref="A194:A195"/>
    <mergeCell ref="B194:B195"/>
    <mergeCell ref="C194:C195"/>
    <mergeCell ref="A196:A197"/>
    <mergeCell ref="B196:B197"/>
    <mergeCell ref="C196:C197"/>
    <mergeCell ref="A198:A199"/>
    <mergeCell ref="B198:B199"/>
    <mergeCell ref="C198:C199"/>
    <mergeCell ref="A245:A246"/>
    <mergeCell ref="B245:B246"/>
    <mergeCell ref="C245:C246"/>
    <mergeCell ref="A247:A248"/>
    <mergeCell ref="B247:B248"/>
    <mergeCell ref="C247:C248"/>
    <mergeCell ref="A241:A242"/>
    <mergeCell ref="B241:B242"/>
    <mergeCell ref="C241:C242"/>
    <mergeCell ref="A243:A244"/>
    <mergeCell ref="B243:B244"/>
    <mergeCell ref="C243:C244"/>
    <mergeCell ref="A253:A254"/>
    <mergeCell ref="B253:B254"/>
    <mergeCell ref="C253:C254"/>
    <mergeCell ref="A255:A256"/>
    <mergeCell ref="B255:B256"/>
    <mergeCell ref="C255:C256"/>
    <mergeCell ref="A249:A250"/>
    <mergeCell ref="B249:B250"/>
    <mergeCell ref="C249:C250"/>
    <mergeCell ref="A251:A252"/>
    <mergeCell ref="B251:B252"/>
    <mergeCell ref="C251:C252"/>
    <mergeCell ref="A261:A262"/>
    <mergeCell ref="B261:B262"/>
    <mergeCell ref="C261:C262"/>
    <mergeCell ref="A263:A264"/>
    <mergeCell ref="B263:B264"/>
    <mergeCell ref="C263:C264"/>
    <mergeCell ref="A257:A258"/>
    <mergeCell ref="B257:B258"/>
    <mergeCell ref="C257:C258"/>
    <mergeCell ref="A259:A260"/>
    <mergeCell ref="B259:B260"/>
    <mergeCell ref="C259:C260"/>
    <mergeCell ref="A269:A270"/>
    <mergeCell ref="B269:B270"/>
    <mergeCell ref="C269:C270"/>
    <mergeCell ref="A271:A272"/>
    <mergeCell ref="B271:B272"/>
    <mergeCell ref="C271:C272"/>
    <mergeCell ref="A265:A266"/>
    <mergeCell ref="B265:B266"/>
    <mergeCell ref="C265:C266"/>
    <mergeCell ref="A267:A268"/>
    <mergeCell ref="B267:B268"/>
    <mergeCell ref="C267:C268"/>
    <mergeCell ref="A277:A278"/>
    <mergeCell ref="B277:B278"/>
    <mergeCell ref="C277:C278"/>
    <mergeCell ref="A279:A280"/>
    <mergeCell ref="B279:B280"/>
    <mergeCell ref="C279:C280"/>
    <mergeCell ref="A273:A274"/>
    <mergeCell ref="B273:B274"/>
    <mergeCell ref="C273:C274"/>
    <mergeCell ref="A275:A276"/>
    <mergeCell ref="B275:B276"/>
    <mergeCell ref="C275:C276"/>
    <mergeCell ref="A296:A297"/>
    <mergeCell ref="B296:B297"/>
    <mergeCell ref="C296:C297"/>
    <mergeCell ref="A298:A299"/>
    <mergeCell ref="B298:B299"/>
    <mergeCell ref="C298:C299"/>
    <mergeCell ref="A292:A293"/>
    <mergeCell ref="B292:B293"/>
    <mergeCell ref="C292:C293"/>
    <mergeCell ref="A294:A295"/>
    <mergeCell ref="B294:B295"/>
    <mergeCell ref="C294:C295"/>
    <mergeCell ref="A304:A305"/>
    <mergeCell ref="B304:B305"/>
    <mergeCell ref="C304:C305"/>
    <mergeCell ref="A306:A307"/>
    <mergeCell ref="B306:B307"/>
    <mergeCell ref="C306:C307"/>
    <mergeCell ref="A300:A301"/>
    <mergeCell ref="B300:B301"/>
    <mergeCell ref="C300:C301"/>
    <mergeCell ref="A302:A303"/>
    <mergeCell ref="B302:B303"/>
    <mergeCell ref="C302:C303"/>
    <mergeCell ref="A312:A313"/>
    <mergeCell ref="B312:B313"/>
    <mergeCell ref="C312:C313"/>
    <mergeCell ref="A314:A315"/>
    <mergeCell ref="B314:B315"/>
    <mergeCell ref="C314:C315"/>
    <mergeCell ref="A308:A309"/>
    <mergeCell ref="B308:B309"/>
    <mergeCell ref="C308:C309"/>
    <mergeCell ref="A310:A311"/>
    <mergeCell ref="B310:B311"/>
    <mergeCell ref="C310:C311"/>
    <mergeCell ref="A320:A321"/>
    <mergeCell ref="B320:B321"/>
    <mergeCell ref="C320:C321"/>
    <mergeCell ref="A322:A323"/>
    <mergeCell ref="B322:B323"/>
    <mergeCell ref="C322:C323"/>
    <mergeCell ref="A316:A317"/>
    <mergeCell ref="B316:B317"/>
    <mergeCell ref="C316:C317"/>
    <mergeCell ref="A318:A319"/>
    <mergeCell ref="B318:B319"/>
    <mergeCell ref="C318:C319"/>
  </mergeCells>
  <pageMargins left="0.7" right="0.7" top="0.75" bottom="0.75" header="0.3" footer="0.3"/>
  <pageSetup paperSize="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BC294"/>
  <sheetViews>
    <sheetView topLeftCell="A211" zoomScale="56" zoomScaleNormal="90" workbookViewId="0">
      <selection activeCell="F228" sqref="F228:H229"/>
    </sheetView>
  </sheetViews>
  <sheetFormatPr defaultRowHeight="14.5" x14ac:dyDescent="0.35"/>
  <cols>
    <col min="1" max="1" width="54.453125" bestFit="1" customWidth="1"/>
  </cols>
  <sheetData>
    <row r="1" spans="1:55" x14ac:dyDescent="0.35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</row>
    <row r="2" spans="1:55" x14ac:dyDescent="0.35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</row>
    <row r="3" spans="1:55" x14ac:dyDescent="0.35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</row>
    <row r="4" spans="1:55" x14ac:dyDescent="0.35">
      <c r="A4" t="s">
        <v>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</row>
    <row r="5" spans="1:55" x14ac:dyDescent="0.35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AM5" s="2"/>
      <c r="AN5" s="2"/>
      <c r="AO5" s="2"/>
      <c r="AP5" s="2"/>
      <c r="AQ5" s="2"/>
      <c r="AR5" s="2"/>
      <c r="AS5" s="2"/>
      <c r="AT5" s="240" t="s">
        <v>2648</v>
      </c>
      <c r="AU5" s="2"/>
      <c r="AV5" s="2"/>
      <c r="AW5" s="2"/>
      <c r="AX5" s="240" t="s">
        <v>2649</v>
      </c>
      <c r="AY5" s="240"/>
    </row>
    <row r="6" spans="1:55" x14ac:dyDescent="0.3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AP6" s="241" t="s">
        <v>2529</v>
      </c>
      <c r="AQ6" s="241" t="s">
        <v>2650</v>
      </c>
      <c r="AR6" s="241" t="s">
        <v>2651</v>
      </c>
      <c r="AS6" s="241" t="s">
        <v>2650</v>
      </c>
      <c r="AT6" s="241" t="s">
        <v>2652</v>
      </c>
      <c r="AU6" s="241" t="s">
        <v>2653</v>
      </c>
      <c r="AV6" s="241" t="s">
        <v>2649</v>
      </c>
      <c r="AW6" s="241" t="s">
        <v>2654</v>
      </c>
      <c r="AX6" s="241" t="s">
        <v>2652</v>
      </c>
      <c r="AY6" s="241"/>
    </row>
    <row r="7" spans="1:55" x14ac:dyDescent="0.35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Y7" s="241" t="s">
        <v>2682</v>
      </c>
      <c r="Z7" s="241" t="s">
        <v>2683</v>
      </c>
      <c r="AP7" s="241" t="s">
        <v>2655</v>
      </c>
      <c r="AQ7" s="241" t="s">
        <v>2655</v>
      </c>
      <c r="AR7" s="241" t="s">
        <v>2652</v>
      </c>
      <c r="AS7" s="241" t="s">
        <v>2656</v>
      </c>
      <c r="AT7" s="241" t="s">
        <v>2656</v>
      </c>
      <c r="AU7" s="241" t="s">
        <v>2655</v>
      </c>
      <c r="AV7" s="241" t="s">
        <v>2652</v>
      </c>
      <c r="AW7" s="241" t="s">
        <v>2656</v>
      </c>
      <c r="AX7" s="241" t="s">
        <v>2656</v>
      </c>
      <c r="AY7" s="241"/>
      <c r="AZ7" s="241" t="s">
        <v>3666</v>
      </c>
      <c r="BB7" t="s">
        <v>3692</v>
      </c>
      <c r="BC7" t="s">
        <v>3693</v>
      </c>
    </row>
    <row r="8" spans="1:55" x14ac:dyDescent="0.35">
      <c r="A8" s="291" t="s">
        <v>317</v>
      </c>
      <c r="B8" s="291" t="s">
        <v>2</v>
      </c>
      <c r="C8" s="291" t="s">
        <v>3</v>
      </c>
      <c r="D8" t="s">
        <v>4</v>
      </c>
      <c r="E8" t="s">
        <v>5</v>
      </c>
      <c r="F8" t="s">
        <v>6</v>
      </c>
      <c r="G8" t="s">
        <v>7</v>
      </c>
      <c r="H8" t="s">
        <v>8</v>
      </c>
      <c r="I8" t="s">
        <v>9</v>
      </c>
      <c r="J8" t="s">
        <v>10</v>
      </c>
      <c r="Y8" s="241" t="s">
        <v>2684</v>
      </c>
      <c r="Z8" s="241" t="s">
        <v>2685</v>
      </c>
      <c r="AM8" s="238">
        <f>SUMIFS($C$10:$C$505, $X$10:$X$505, AN8)</f>
        <v>16406</v>
      </c>
      <c r="AN8" t="s">
        <v>2657</v>
      </c>
      <c r="AO8" t="s">
        <v>2535</v>
      </c>
      <c r="AP8" s="242">
        <f>AQ8+AU8</f>
        <v>13</v>
      </c>
      <c r="AQ8" s="238">
        <f>COUNTIFS($X$10:$X$505, AN8,$B$10:$B$505,"F")</f>
        <v>5</v>
      </c>
      <c r="AR8" s="243">
        <f t="shared" ref="AR8:AR34" si="0">IFERROR(AQ8/AP8,0)</f>
        <v>0.38461538461538464</v>
      </c>
      <c r="AS8">
        <f>COUNTIFS($X$10:$X$505, AN8,$B$10:$B$505,"F",$Z$10:$Z$505,"Elected")</f>
        <v>3</v>
      </c>
      <c r="AT8" s="244">
        <f>IFERROR(AS8/AP8,0)</f>
        <v>0.23076923076923078</v>
      </c>
      <c r="AU8" s="245">
        <f>COUNTIFS($X$10:$X$505, AN8,$B$10:$B$505,"M")</f>
        <v>8</v>
      </c>
      <c r="AV8" s="243">
        <f>IFERROR(AU8/AP8,0)</f>
        <v>0.61538461538461542</v>
      </c>
      <c r="AW8">
        <f>COUNTIFS($X$10:$X$505, AN8,$B$10:$B$505,"M",$Z$10:$Z$505,"Elected")</f>
        <v>7</v>
      </c>
      <c r="AX8" s="243">
        <f>IFERROR(AW8/AP8,0)</f>
        <v>0.53846153846153844</v>
      </c>
      <c r="AY8" s="243"/>
      <c r="AZ8">
        <f>AW8+AS8</f>
        <v>10</v>
      </c>
      <c r="BB8">
        <f>AC265</f>
        <v>34</v>
      </c>
      <c r="BC8">
        <f>AD265</f>
        <v>32</v>
      </c>
    </row>
    <row r="9" spans="1:55" ht="15.5" x14ac:dyDescent="0.35">
      <c r="A9" s="291" t="s">
        <v>0</v>
      </c>
      <c r="B9" s="291" t="s">
        <v>0</v>
      </c>
      <c r="C9" s="291" t="s">
        <v>17</v>
      </c>
      <c r="D9" t="s">
        <v>2099</v>
      </c>
      <c r="E9" t="s">
        <v>2100</v>
      </c>
      <c r="F9" t="s">
        <v>2101</v>
      </c>
      <c r="G9" t="s">
        <v>2102</v>
      </c>
      <c r="H9" t="s">
        <v>2103</v>
      </c>
      <c r="I9" t="s">
        <v>2104</v>
      </c>
      <c r="J9" t="s">
        <v>2105</v>
      </c>
      <c r="X9" s="257" t="s">
        <v>2681</v>
      </c>
      <c r="Y9" s="241" t="s">
        <v>2686</v>
      </c>
      <c r="Z9" s="241" t="s">
        <v>2687</v>
      </c>
      <c r="AB9" t="s">
        <v>2526</v>
      </c>
      <c r="AC9" t="s">
        <v>2525</v>
      </c>
      <c r="AD9" t="s">
        <v>2524</v>
      </c>
      <c r="AE9" t="s">
        <v>2523</v>
      </c>
      <c r="AF9" t="s">
        <v>759</v>
      </c>
      <c r="AG9" t="s">
        <v>2522</v>
      </c>
      <c r="AH9" t="s">
        <v>2521</v>
      </c>
      <c r="AI9" t="s">
        <v>2520</v>
      </c>
      <c r="AJ9" t="s">
        <v>2519</v>
      </c>
      <c r="AK9" t="s">
        <v>2518</v>
      </c>
      <c r="AM9" s="238">
        <f t="shared" ref="AM9:AM34" si="1">SUMIFS($C$10:$C$505, $X$10:$X$505, AN9)</f>
        <v>15183</v>
      </c>
      <c r="AN9" t="s">
        <v>2658</v>
      </c>
      <c r="AO9" t="s">
        <v>2534</v>
      </c>
      <c r="AP9" s="242">
        <f t="shared" ref="AP9:AP27" si="2">AQ9+AU9</f>
        <v>12</v>
      </c>
      <c r="AQ9" s="238">
        <f t="shared" ref="AQ9:AQ34" si="3">COUNTIFS($X$10:$X$505, AN9,$B$10:$B$505,"F")</f>
        <v>5</v>
      </c>
      <c r="AR9" s="243">
        <f t="shared" si="0"/>
        <v>0.41666666666666669</v>
      </c>
      <c r="AS9">
        <f t="shared" ref="AS9:AS34" si="4">COUNTIFS($X$10:$X$283, AN9,$B$10:$B$283,"F",$Z$10:$Z$283,"Elected")</f>
        <v>4</v>
      </c>
      <c r="AT9" s="244">
        <f t="shared" ref="AT9:AT34" si="5">IFERROR(AS9/AP9,0)</f>
        <v>0.33333333333333331</v>
      </c>
      <c r="AU9" s="245">
        <f t="shared" ref="AU9:AU34" si="6">COUNTIFS($X$10:$X$505, AN9,$B$10:$B$505,"M")</f>
        <v>7</v>
      </c>
      <c r="AV9" s="243">
        <f t="shared" ref="AV9:AV34" si="7">IFERROR(AU9/AP9,0)</f>
        <v>0.58333333333333337</v>
      </c>
      <c r="AW9">
        <f t="shared" ref="AW9:AW34" si="8">COUNTIFS($X$10:$X$505, AN9,$B$10:$B$505,"M",$Z$10:$Z$505,"Elected")</f>
        <v>6</v>
      </c>
      <c r="AX9" s="243">
        <f t="shared" ref="AX9:AX34" si="9">IFERROR(AW9/AP9,0)</f>
        <v>0.5</v>
      </c>
      <c r="AY9" s="243"/>
      <c r="AZ9">
        <f t="shared" ref="AZ9:AZ35" si="10">AW9+AS9</f>
        <v>10</v>
      </c>
    </row>
    <row r="10" spans="1:55" x14ac:dyDescent="0.35">
      <c r="A10" s="345" t="s">
        <v>2106</v>
      </c>
      <c r="B10" s="291" t="s">
        <v>33</v>
      </c>
      <c r="C10" s="293">
        <v>906</v>
      </c>
      <c r="D10" s="1">
        <v>147</v>
      </c>
      <c r="E10" s="1">
        <v>63</v>
      </c>
      <c r="F10" s="1">
        <v>13</v>
      </c>
      <c r="G10" s="1">
        <v>14</v>
      </c>
      <c r="H10" s="1">
        <v>31</v>
      </c>
      <c r="I10" s="1">
        <v>44</v>
      </c>
      <c r="J10" s="1">
        <v>244</v>
      </c>
      <c r="X10" t="str">
        <f>LEFT(MID(A10,FIND("(",A10)+1,LEN(A10)),FIND(")",MID(A10,FIND("(",A10)+1,LEN(A10)))-1)</f>
        <v>FF</v>
      </c>
      <c r="Z10" t="str">
        <f>Y11</f>
        <v>Elected</v>
      </c>
      <c r="AB10">
        <v>4</v>
      </c>
      <c r="AC10" s="238">
        <v>12428</v>
      </c>
      <c r="AD10" s="238">
        <f>AH10+AF10</f>
        <v>7232</v>
      </c>
      <c r="AE10" s="227">
        <f>SUM(AD10/AC10*100)</f>
        <v>58.1911812037335</v>
      </c>
      <c r="AF10">
        <v>49</v>
      </c>
      <c r="AG10" s="227">
        <f>SUM(AF10/AC10*100)</f>
        <v>0.39427100096556161</v>
      </c>
      <c r="AH10" s="238">
        <v>7183</v>
      </c>
      <c r="AI10">
        <v>10</v>
      </c>
      <c r="AJ10">
        <v>2</v>
      </c>
      <c r="AK10" s="227">
        <f>SUM(AJ10/AI10*100)</f>
        <v>20</v>
      </c>
      <c r="AM10" s="238">
        <f t="shared" si="1"/>
        <v>6777</v>
      </c>
      <c r="AN10" t="s">
        <v>2659</v>
      </c>
      <c r="AO10" t="s">
        <v>2536</v>
      </c>
      <c r="AP10" s="242">
        <f t="shared" si="2"/>
        <v>11</v>
      </c>
      <c r="AQ10" s="238">
        <f t="shared" si="3"/>
        <v>3</v>
      </c>
      <c r="AR10" s="243">
        <f t="shared" si="0"/>
        <v>0.27272727272727271</v>
      </c>
      <c r="AS10">
        <f t="shared" si="4"/>
        <v>1</v>
      </c>
      <c r="AT10" s="244">
        <f t="shared" si="5"/>
        <v>9.0909090909090912E-2</v>
      </c>
      <c r="AU10" s="245">
        <f t="shared" si="6"/>
        <v>8</v>
      </c>
      <c r="AV10" s="243">
        <f t="shared" si="7"/>
        <v>0.72727272727272729</v>
      </c>
      <c r="AW10">
        <f t="shared" si="8"/>
        <v>1</v>
      </c>
      <c r="AX10" s="243">
        <f t="shared" si="9"/>
        <v>9.0909090909090912E-2</v>
      </c>
      <c r="AY10" s="243"/>
      <c r="AZ10">
        <f t="shared" si="10"/>
        <v>2</v>
      </c>
    </row>
    <row r="11" spans="1:55" x14ac:dyDescent="0.35">
      <c r="A11" s="345" t="s">
        <v>0</v>
      </c>
      <c r="B11" s="291" t="s">
        <v>0</v>
      </c>
      <c r="C11" s="293">
        <v>906</v>
      </c>
      <c r="D11" s="2">
        <v>1053</v>
      </c>
      <c r="E11" s="2">
        <v>1116</v>
      </c>
      <c r="F11" s="2">
        <v>1129</v>
      </c>
      <c r="G11" s="2">
        <v>1143</v>
      </c>
      <c r="H11" s="2">
        <v>1174</v>
      </c>
      <c r="I11" s="2">
        <v>1218</v>
      </c>
      <c r="J11" s="2">
        <v>1462</v>
      </c>
      <c r="Y11" t="str">
        <f>IF(EXACT(A10,UPPER(A10)),"Elected","Excluded")</f>
        <v>Elected</v>
      </c>
      <c r="AM11" s="238">
        <f t="shared" si="1"/>
        <v>5167</v>
      </c>
      <c r="AN11" t="s">
        <v>2661</v>
      </c>
      <c r="AO11" t="s">
        <v>2727</v>
      </c>
      <c r="AP11" s="242">
        <f t="shared" si="2"/>
        <v>4</v>
      </c>
      <c r="AQ11" s="238">
        <f t="shared" si="3"/>
        <v>2</v>
      </c>
      <c r="AR11" s="243">
        <f t="shared" si="0"/>
        <v>0.5</v>
      </c>
      <c r="AS11">
        <f t="shared" si="4"/>
        <v>2</v>
      </c>
      <c r="AT11" s="244">
        <f t="shared" si="5"/>
        <v>0.5</v>
      </c>
      <c r="AU11" s="245">
        <f t="shared" si="6"/>
        <v>2</v>
      </c>
      <c r="AV11" s="243">
        <f t="shared" si="7"/>
        <v>0.5</v>
      </c>
      <c r="AW11">
        <f t="shared" si="8"/>
        <v>1</v>
      </c>
      <c r="AX11" s="243">
        <f t="shared" si="9"/>
        <v>0.25</v>
      </c>
      <c r="AY11" s="243"/>
      <c r="AZ11">
        <f t="shared" si="10"/>
        <v>3</v>
      </c>
    </row>
    <row r="12" spans="1:55" x14ac:dyDescent="0.35">
      <c r="A12" s="291" t="s">
        <v>3452</v>
      </c>
      <c r="B12" s="291" t="s">
        <v>33</v>
      </c>
      <c r="C12" s="293">
        <v>346</v>
      </c>
      <c r="D12" s="1">
        <v>74</v>
      </c>
      <c r="E12" s="1">
        <v>37</v>
      </c>
      <c r="F12" s="1">
        <v>7</v>
      </c>
      <c r="G12" s="1">
        <v>1</v>
      </c>
      <c r="H12" s="1">
        <v>21</v>
      </c>
      <c r="I12" s="1">
        <v>30</v>
      </c>
      <c r="J12" s="1">
        <v>-516</v>
      </c>
      <c r="X12" t="str">
        <f t="shared" ref="X12" si="11">LEFT(MID(A12,FIND("(",A12)+1,LEN(A12)),FIND(")",MID(A12,FIND("(",A12)+1,LEN(A12)))-1)</f>
        <v>FF</v>
      </c>
      <c r="Z12" t="str">
        <f>Y13</f>
        <v>Excluded</v>
      </c>
      <c r="AC12" t="s">
        <v>3692</v>
      </c>
      <c r="AD12" t="s">
        <v>3693</v>
      </c>
      <c r="AM12" s="238">
        <f t="shared" si="1"/>
        <v>99</v>
      </c>
      <c r="AN12" t="s">
        <v>2663</v>
      </c>
      <c r="AO12" t="s">
        <v>2574</v>
      </c>
      <c r="AP12" s="242">
        <f t="shared" si="2"/>
        <v>1</v>
      </c>
      <c r="AQ12" s="238">
        <f t="shared" si="3"/>
        <v>0</v>
      </c>
      <c r="AR12" s="243">
        <f t="shared" si="0"/>
        <v>0</v>
      </c>
      <c r="AS12">
        <f t="shared" si="4"/>
        <v>0</v>
      </c>
      <c r="AT12" s="244">
        <f t="shared" si="5"/>
        <v>0</v>
      </c>
      <c r="AU12" s="245">
        <f t="shared" si="6"/>
        <v>1</v>
      </c>
      <c r="AV12" s="243">
        <f t="shared" si="7"/>
        <v>1</v>
      </c>
      <c r="AW12">
        <f t="shared" si="8"/>
        <v>0</v>
      </c>
      <c r="AX12" s="243">
        <f t="shared" si="9"/>
        <v>0</v>
      </c>
      <c r="AY12" s="243"/>
      <c r="AZ12">
        <f t="shared" si="10"/>
        <v>0</v>
      </c>
    </row>
    <row r="13" spans="1:55" x14ac:dyDescent="0.35">
      <c r="A13" s="291" t="s">
        <v>0</v>
      </c>
      <c r="B13" s="291" t="s">
        <v>0</v>
      </c>
      <c r="C13" s="293">
        <v>346</v>
      </c>
      <c r="D13" s="2">
        <v>420</v>
      </c>
      <c r="E13" s="2">
        <v>457</v>
      </c>
      <c r="F13" s="2">
        <v>464</v>
      </c>
      <c r="G13" s="2">
        <v>465</v>
      </c>
      <c r="H13" s="2">
        <v>486</v>
      </c>
      <c r="I13" s="2">
        <v>516</v>
      </c>
      <c r="J13" s="2">
        <v>0</v>
      </c>
      <c r="Y13" t="str">
        <f t="shared" ref="Y13" si="12">IF(EXACT(A12,UPPER(A12)),"Elected","Excluded")</f>
        <v>Excluded</v>
      </c>
      <c r="AC13">
        <v>4</v>
      </c>
      <c r="AD13">
        <v>4</v>
      </c>
      <c r="AM13" s="238">
        <f t="shared" si="1"/>
        <v>664</v>
      </c>
      <c r="AN13" t="s">
        <v>2689</v>
      </c>
      <c r="AO13" t="s">
        <v>2573</v>
      </c>
      <c r="AP13" s="242">
        <f t="shared" si="2"/>
        <v>3</v>
      </c>
      <c r="AQ13" s="238">
        <f t="shared" si="3"/>
        <v>3</v>
      </c>
      <c r="AR13" s="243">
        <f t="shared" si="0"/>
        <v>1</v>
      </c>
      <c r="AS13">
        <f t="shared" si="4"/>
        <v>0</v>
      </c>
      <c r="AT13" s="244">
        <f t="shared" si="5"/>
        <v>0</v>
      </c>
      <c r="AU13" s="245">
        <f t="shared" si="6"/>
        <v>0</v>
      </c>
      <c r="AV13" s="243">
        <f t="shared" si="7"/>
        <v>0</v>
      </c>
      <c r="AW13">
        <f t="shared" si="8"/>
        <v>0</v>
      </c>
      <c r="AX13" s="243">
        <f t="shared" si="9"/>
        <v>0</v>
      </c>
      <c r="AY13" s="243"/>
      <c r="AZ13">
        <f t="shared" si="10"/>
        <v>0</v>
      </c>
    </row>
    <row r="14" spans="1:55" x14ac:dyDescent="0.35">
      <c r="A14" s="291" t="s">
        <v>3478</v>
      </c>
      <c r="B14" s="291" t="s">
        <v>33</v>
      </c>
      <c r="C14" s="293">
        <v>133</v>
      </c>
      <c r="D14" s="1">
        <v>39</v>
      </c>
      <c r="E14" s="1">
        <v>19</v>
      </c>
      <c r="F14" s="1">
        <v>18</v>
      </c>
      <c r="G14" s="1">
        <v>8</v>
      </c>
      <c r="H14" s="1">
        <v>-217</v>
      </c>
      <c r="I14" s="1">
        <v>0</v>
      </c>
      <c r="J14" s="1">
        <v>0</v>
      </c>
      <c r="X14" t="str">
        <f t="shared" ref="X14" si="13">LEFT(MID(A14,FIND("(",A14)+1,LEN(A14)),FIND(")",MID(A14,FIND("(",A14)+1,LEN(A14)))-1)</f>
        <v>NON-P</v>
      </c>
      <c r="Z14" t="str">
        <f t="shared" ref="Z14" si="14">Y15</f>
        <v>Excluded</v>
      </c>
      <c r="AM14" s="238">
        <f t="shared" si="1"/>
        <v>594</v>
      </c>
      <c r="AN14" t="s">
        <v>2662</v>
      </c>
      <c r="AO14" t="s">
        <v>2575</v>
      </c>
      <c r="AP14" s="242">
        <f t="shared" si="2"/>
        <v>1</v>
      </c>
      <c r="AQ14" s="238">
        <f t="shared" si="3"/>
        <v>0</v>
      </c>
      <c r="AR14" s="243">
        <f t="shared" si="0"/>
        <v>0</v>
      </c>
      <c r="AS14">
        <f t="shared" si="4"/>
        <v>0</v>
      </c>
      <c r="AT14" s="244">
        <f t="shared" si="5"/>
        <v>0</v>
      </c>
      <c r="AU14" s="245">
        <f t="shared" si="6"/>
        <v>1</v>
      </c>
      <c r="AV14" s="243">
        <f t="shared" si="7"/>
        <v>1</v>
      </c>
      <c r="AW14">
        <f t="shared" si="8"/>
        <v>0</v>
      </c>
      <c r="AX14" s="243">
        <f t="shared" si="9"/>
        <v>0</v>
      </c>
      <c r="AY14" s="243"/>
      <c r="AZ14">
        <f t="shared" si="10"/>
        <v>0</v>
      </c>
    </row>
    <row r="15" spans="1:55" x14ac:dyDescent="0.35">
      <c r="A15" s="291" t="s">
        <v>0</v>
      </c>
      <c r="B15" s="291" t="s">
        <v>0</v>
      </c>
      <c r="C15" s="293">
        <v>133</v>
      </c>
      <c r="D15" s="2">
        <v>172</v>
      </c>
      <c r="E15" s="2">
        <v>191</v>
      </c>
      <c r="F15" s="2">
        <v>209</v>
      </c>
      <c r="G15" s="2">
        <v>217</v>
      </c>
      <c r="H15" s="2">
        <v>0</v>
      </c>
      <c r="I15" s="2">
        <v>0</v>
      </c>
      <c r="J15" s="2">
        <v>0</v>
      </c>
      <c r="Y15" t="str">
        <f t="shared" ref="Y15" si="15">IF(EXACT(A14,UPPER(A14)),"Elected","Excluded")</f>
        <v>Excluded</v>
      </c>
      <c r="AM15" s="238">
        <f t="shared" si="1"/>
        <v>0</v>
      </c>
      <c r="AN15" t="s">
        <v>2660</v>
      </c>
      <c r="AO15" t="s">
        <v>2594</v>
      </c>
      <c r="AP15" s="242">
        <f t="shared" si="2"/>
        <v>0</v>
      </c>
      <c r="AQ15" s="238">
        <f t="shared" si="3"/>
        <v>0</v>
      </c>
      <c r="AR15" s="243">
        <f t="shared" si="0"/>
        <v>0</v>
      </c>
      <c r="AS15">
        <f t="shared" si="4"/>
        <v>0</v>
      </c>
      <c r="AT15" s="244">
        <f t="shared" si="5"/>
        <v>0</v>
      </c>
      <c r="AU15" s="245">
        <f t="shared" si="6"/>
        <v>0</v>
      </c>
      <c r="AV15" s="243">
        <f t="shared" si="7"/>
        <v>0</v>
      </c>
      <c r="AW15">
        <f t="shared" si="8"/>
        <v>0</v>
      </c>
      <c r="AX15" s="243">
        <f t="shared" si="9"/>
        <v>0</v>
      </c>
      <c r="AY15" s="243"/>
      <c r="AZ15">
        <f t="shared" si="10"/>
        <v>0</v>
      </c>
    </row>
    <row r="16" spans="1:55" x14ac:dyDescent="0.35">
      <c r="A16" s="291" t="s">
        <v>3479</v>
      </c>
      <c r="B16" s="291" t="s">
        <v>33</v>
      </c>
      <c r="C16" s="293">
        <v>414</v>
      </c>
      <c r="D16" s="1">
        <v>126</v>
      </c>
      <c r="E16" s="1">
        <v>45</v>
      </c>
      <c r="F16" s="1">
        <v>35</v>
      </c>
      <c r="G16" s="1">
        <v>13</v>
      </c>
      <c r="H16" s="1">
        <v>94</v>
      </c>
      <c r="I16" s="1">
        <v>112</v>
      </c>
      <c r="J16" s="1">
        <v>99</v>
      </c>
      <c r="X16" t="str">
        <f t="shared" ref="X16" si="16">LEFT(MID(A16,FIND("(",A16)+1,LEN(A16)),FIND(")",MID(A16,FIND("(",A16)+1,LEN(A16)))-1)</f>
        <v>NON-P</v>
      </c>
      <c r="Z16" t="str">
        <f t="shared" ref="Z16" si="17">Y17</f>
        <v>Excluded</v>
      </c>
      <c r="AM16" s="238">
        <f t="shared" si="1"/>
        <v>0</v>
      </c>
      <c r="AN16" t="s">
        <v>3111</v>
      </c>
      <c r="AO16" t="s">
        <v>2576</v>
      </c>
      <c r="AP16" s="242">
        <f t="shared" si="2"/>
        <v>0</v>
      </c>
      <c r="AQ16" s="238">
        <f t="shared" si="3"/>
        <v>0</v>
      </c>
      <c r="AR16" s="243">
        <f t="shared" si="0"/>
        <v>0</v>
      </c>
      <c r="AS16">
        <f t="shared" si="4"/>
        <v>0</v>
      </c>
      <c r="AT16" s="244">
        <f t="shared" si="5"/>
        <v>0</v>
      </c>
      <c r="AU16" s="245">
        <f t="shared" si="6"/>
        <v>0</v>
      </c>
      <c r="AV16" s="243">
        <f t="shared" si="7"/>
        <v>0</v>
      </c>
      <c r="AW16">
        <f t="shared" si="8"/>
        <v>0</v>
      </c>
      <c r="AX16" s="243">
        <f t="shared" si="9"/>
        <v>0</v>
      </c>
      <c r="AY16" s="243"/>
      <c r="AZ16">
        <f t="shared" si="10"/>
        <v>0</v>
      </c>
    </row>
    <row r="17" spans="1:52" x14ac:dyDescent="0.35">
      <c r="A17" s="291" t="s">
        <v>0</v>
      </c>
      <c r="B17" s="291" t="s">
        <v>0</v>
      </c>
      <c r="C17" s="293">
        <v>414</v>
      </c>
      <c r="D17" s="2">
        <v>540</v>
      </c>
      <c r="E17" s="2">
        <v>585</v>
      </c>
      <c r="F17" s="2">
        <v>620</v>
      </c>
      <c r="G17" s="2">
        <v>633</v>
      </c>
      <c r="H17" s="2">
        <v>727</v>
      </c>
      <c r="I17" s="2">
        <v>839</v>
      </c>
      <c r="J17" s="2">
        <v>938</v>
      </c>
      <c r="Y17" t="str">
        <f t="shared" ref="Y17" si="18">IF(EXACT(A16,UPPER(A16)),"Elected","Excluded")</f>
        <v>Excluded</v>
      </c>
      <c r="AM17" s="238">
        <f t="shared" si="1"/>
        <v>0</v>
      </c>
      <c r="AO17" t="s">
        <v>2590</v>
      </c>
      <c r="AP17" s="242">
        <f t="shared" si="2"/>
        <v>0</v>
      </c>
      <c r="AQ17" s="238">
        <f t="shared" si="3"/>
        <v>0</v>
      </c>
      <c r="AR17" s="243">
        <f t="shared" si="0"/>
        <v>0</v>
      </c>
      <c r="AS17">
        <f t="shared" si="4"/>
        <v>0</v>
      </c>
      <c r="AT17" s="244">
        <f t="shared" si="5"/>
        <v>0</v>
      </c>
      <c r="AU17" s="245">
        <f t="shared" si="6"/>
        <v>0</v>
      </c>
      <c r="AV17" s="243">
        <f t="shared" si="7"/>
        <v>0</v>
      </c>
      <c r="AW17">
        <f t="shared" si="8"/>
        <v>0</v>
      </c>
      <c r="AX17" s="243">
        <f t="shared" si="9"/>
        <v>0</v>
      </c>
      <c r="AY17" s="243"/>
      <c r="AZ17">
        <f t="shared" si="10"/>
        <v>0</v>
      </c>
    </row>
    <row r="18" spans="1:52" x14ac:dyDescent="0.35">
      <c r="A18" s="345" t="s">
        <v>3480</v>
      </c>
      <c r="B18" s="291" t="s">
        <v>31</v>
      </c>
      <c r="C18" s="293">
        <v>2079</v>
      </c>
      <c r="D18" s="1">
        <v>-642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X18" t="str">
        <f t="shared" ref="X18" si="19">LEFT(MID(A18,FIND("(",A18)+1,LEN(A18)),FIND(")",MID(A18,FIND("(",A18)+1,LEN(A18)))-1)</f>
        <v>NON-P</v>
      </c>
      <c r="Z18" t="str">
        <f>Y19</f>
        <v>Elected</v>
      </c>
      <c r="AM18" s="238">
        <f t="shared" si="1"/>
        <v>0</v>
      </c>
      <c r="AN18" t="s">
        <v>2671</v>
      </c>
      <c r="AO18" t="s">
        <v>2582</v>
      </c>
      <c r="AP18" s="242">
        <f t="shared" si="2"/>
        <v>0</v>
      </c>
      <c r="AQ18" s="238">
        <f t="shared" si="3"/>
        <v>0</v>
      </c>
      <c r="AR18" s="243">
        <f t="shared" si="0"/>
        <v>0</v>
      </c>
      <c r="AS18">
        <f t="shared" si="4"/>
        <v>0</v>
      </c>
      <c r="AT18" s="244">
        <f t="shared" si="5"/>
        <v>0</v>
      </c>
      <c r="AU18" s="245">
        <f t="shared" si="6"/>
        <v>0</v>
      </c>
      <c r="AV18" s="243">
        <f t="shared" si="7"/>
        <v>0</v>
      </c>
      <c r="AW18">
        <f t="shared" si="8"/>
        <v>0</v>
      </c>
      <c r="AX18" s="243">
        <f t="shared" si="9"/>
        <v>0</v>
      </c>
      <c r="AY18" s="243"/>
      <c r="AZ18">
        <f t="shared" si="10"/>
        <v>0</v>
      </c>
    </row>
    <row r="19" spans="1:52" x14ac:dyDescent="0.35">
      <c r="A19" s="345" t="s">
        <v>0</v>
      </c>
      <c r="B19" s="291" t="s">
        <v>0</v>
      </c>
      <c r="C19" s="293">
        <v>2079</v>
      </c>
      <c r="D19" s="2">
        <v>1437</v>
      </c>
      <c r="E19" s="2">
        <v>1437</v>
      </c>
      <c r="F19" s="2">
        <v>1437</v>
      </c>
      <c r="G19" s="2">
        <v>1437</v>
      </c>
      <c r="H19" s="2">
        <v>1437</v>
      </c>
      <c r="I19" s="2">
        <v>1437</v>
      </c>
      <c r="J19" s="2">
        <v>1437</v>
      </c>
      <c r="Y19" t="str">
        <f t="shared" ref="Y19" si="20">IF(EXACT(A18,UPPER(A18)),"Elected","Excluded")</f>
        <v>Elected</v>
      </c>
      <c r="AM19" s="238">
        <f t="shared" si="1"/>
        <v>299</v>
      </c>
      <c r="AN19" t="s">
        <v>2665</v>
      </c>
      <c r="AO19" t="s">
        <v>2598</v>
      </c>
      <c r="AP19" s="242">
        <f t="shared" si="2"/>
        <v>1</v>
      </c>
      <c r="AQ19" s="238">
        <f t="shared" si="3"/>
        <v>0</v>
      </c>
      <c r="AR19" s="243">
        <f t="shared" si="0"/>
        <v>0</v>
      </c>
      <c r="AS19">
        <f t="shared" si="4"/>
        <v>0</v>
      </c>
      <c r="AT19" s="244">
        <f t="shared" si="5"/>
        <v>0</v>
      </c>
      <c r="AU19" s="245">
        <f t="shared" si="6"/>
        <v>1</v>
      </c>
      <c r="AV19" s="243">
        <f t="shared" si="7"/>
        <v>1</v>
      </c>
      <c r="AW19">
        <f t="shared" si="8"/>
        <v>0</v>
      </c>
      <c r="AX19" s="243">
        <f t="shared" si="9"/>
        <v>0</v>
      </c>
      <c r="AY19" s="243"/>
      <c r="AZ19">
        <f t="shared" si="10"/>
        <v>0</v>
      </c>
    </row>
    <row r="20" spans="1:52" x14ac:dyDescent="0.35">
      <c r="A20" s="345" t="s">
        <v>3481</v>
      </c>
      <c r="B20" s="291" t="s">
        <v>33</v>
      </c>
      <c r="C20" s="293">
        <v>1762</v>
      </c>
      <c r="D20" s="1">
        <v>0</v>
      </c>
      <c r="E20" s="1">
        <v>-325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X20" t="str">
        <f t="shared" ref="X20" si="21">LEFT(MID(A20,FIND("(",A20)+1,LEN(A20)),FIND(")",MID(A20,FIND("(",A20)+1,LEN(A20)))-1)</f>
        <v>NON-P</v>
      </c>
      <c r="Z20" t="str">
        <f t="shared" ref="Z20" si="22">Y21</f>
        <v>Elected</v>
      </c>
      <c r="AM20" s="238">
        <f t="shared" si="1"/>
        <v>381</v>
      </c>
      <c r="AN20" t="s">
        <v>2666</v>
      </c>
      <c r="AO20" t="s">
        <v>2584</v>
      </c>
      <c r="AP20" s="242">
        <f t="shared" si="2"/>
        <v>1</v>
      </c>
      <c r="AQ20" s="238">
        <f t="shared" si="3"/>
        <v>0</v>
      </c>
      <c r="AR20" s="243">
        <f t="shared" si="0"/>
        <v>0</v>
      </c>
      <c r="AS20">
        <f t="shared" si="4"/>
        <v>0</v>
      </c>
      <c r="AT20" s="244">
        <f t="shared" si="5"/>
        <v>0</v>
      </c>
      <c r="AU20" s="245">
        <f t="shared" si="6"/>
        <v>1</v>
      </c>
      <c r="AV20" s="243">
        <f t="shared" si="7"/>
        <v>1</v>
      </c>
      <c r="AW20">
        <f t="shared" si="8"/>
        <v>0</v>
      </c>
      <c r="AX20" s="243">
        <f t="shared" si="9"/>
        <v>0</v>
      </c>
      <c r="AY20" s="243"/>
      <c r="AZ20">
        <f t="shared" si="10"/>
        <v>0</v>
      </c>
    </row>
    <row r="21" spans="1:52" x14ac:dyDescent="0.35">
      <c r="A21" s="345" t="s">
        <v>0</v>
      </c>
      <c r="B21" s="291" t="s">
        <v>0</v>
      </c>
      <c r="C21" s="293">
        <v>1762</v>
      </c>
      <c r="D21" s="2">
        <v>1762</v>
      </c>
      <c r="E21" s="2">
        <v>1437</v>
      </c>
      <c r="F21" s="2">
        <v>1437</v>
      </c>
      <c r="G21" s="2">
        <v>1437</v>
      </c>
      <c r="H21" s="2">
        <v>1437</v>
      </c>
      <c r="I21" s="2">
        <v>1437</v>
      </c>
      <c r="J21" s="2">
        <v>1437</v>
      </c>
      <c r="Y21" t="str">
        <f t="shared" ref="Y21" si="23">IF(EXACT(A20,UPPER(A20)),"Elected","Excluded")</f>
        <v>Elected</v>
      </c>
      <c r="AM21" s="238">
        <f t="shared" si="1"/>
        <v>0</v>
      </c>
      <c r="AN21" t="s">
        <v>2667</v>
      </c>
      <c r="AO21" t="s">
        <v>2577</v>
      </c>
      <c r="AP21" s="242">
        <f t="shared" si="2"/>
        <v>0</v>
      </c>
      <c r="AQ21" s="238">
        <f t="shared" si="3"/>
        <v>0</v>
      </c>
      <c r="AR21" s="243">
        <f t="shared" si="0"/>
        <v>0</v>
      </c>
      <c r="AS21">
        <f t="shared" si="4"/>
        <v>0</v>
      </c>
      <c r="AT21" s="244">
        <f t="shared" si="5"/>
        <v>0</v>
      </c>
      <c r="AU21" s="245">
        <f t="shared" si="6"/>
        <v>0</v>
      </c>
      <c r="AV21" s="243">
        <f t="shared" si="7"/>
        <v>0</v>
      </c>
      <c r="AW21">
        <f t="shared" si="8"/>
        <v>0</v>
      </c>
      <c r="AX21" s="243">
        <f t="shared" si="9"/>
        <v>0</v>
      </c>
      <c r="AY21" s="243"/>
      <c r="AZ21">
        <f t="shared" si="10"/>
        <v>0</v>
      </c>
    </row>
    <row r="22" spans="1:52" x14ac:dyDescent="0.35">
      <c r="A22" s="291" t="s">
        <v>3453</v>
      </c>
      <c r="B22" s="291" t="s">
        <v>33</v>
      </c>
      <c r="C22" s="293">
        <v>99</v>
      </c>
      <c r="D22" s="1">
        <v>21</v>
      </c>
      <c r="E22" s="1">
        <v>14</v>
      </c>
      <c r="F22" s="1">
        <v>1</v>
      </c>
      <c r="G22" s="1">
        <v>-135</v>
      </c>
      <c r="H22" s="1">
        <v>0</v>
      </c>
      <c r="I22" s="1">
        <v>0</v>
      </c>
      <c r="J22" s="1">
        <v>0</v>
      </c>
      <c r="X22" t="str">
        <f t="shared" ref="X22" si="24">LEFT(MID(A22,FIND("(",A22)+1,LEN(A22)),FIND(")",MID(A22,FIND("(",A22)+1,LEN(A22)))-1)</f>
        <v>SD</v>
      </c>
      <c r="Z22" t="str">
        <f t="shared" ref="Z22" si="25">Y23</f>
        <v>Excluded</v>
      </c>
      <c r="AM22" s="238">
        <f t="shared" si="1"/>
        <v>0</v>
      </c>
      <c r="AN22" t="s">
        <v>2670</v>
      </c>
      <c r="AO22" t="s">
        <v>2578</v>
      </c>
      <c r="AP22" s="242">
        <f t="shared" si="2"/>
        <v>0</v>
      </c>
      <c r="AQ22" s="238">
        <f t="shared" si="3"/>
        <v>0</v>
      </c>
      <c r="AR22" s="243">
        <f t="shared" si="0"/>
        <v>0</v>
      </c>
      <c r="AS22">
        <f t="shared" si="4"/>
        <v>0</v>
      </c>
      <c r="AT22" s="244">
        <f t="shared" si="5"/>
        <v>0</v>
      </c>
      <c r="AU22" s="245">
        <f t="shared" si="6"/>
        <v>0</v>
      </c>
      <c r="AV22" s="243">
        <f t="shared" si="7"/>
        <v>0</v>
      </c>
      <c r="AW22">
        <f t="shared" si="8"/>
        <v>0</v>
      </c>
      <c r="AX22" s="243">
        <f t="shared" si="9"/>
        <v>0</v>
      </c>
      <c r="AY22" s="243"/>
      <c r="AZ22">
        <f t="shared" si="10"/>
        <v>0</v>
      </c>
    </row>
    <row r="23" spans="1:52" x14ac:dyDescent="0.35">
      <c r="A23" s="291" t="s">
        <v>0</v>
      </c>
      <c r="B23" s="291" t="s">
        <v>0</v>
      </c>
      <c r="C23" s="293">
        <v>99</v>
      </c>
      <c r="D23" s="2">
        <v>120</v>
      </c>
      <c r="E23" s="2">
        <v>134</v>
      </c>
      <c r="F23" s="2">
        <v>135</v>
      </c>
      <c r="G23" s="2">
        <v>0</v>
      </c>
      <c r="H23" s="2">
        <v>0</v>
      </c>
      <c r="I23" s="2">
        <v>0</v>
      </c>
      <c r="J23" s="2">
        <v>0</v>
      </c>
      <c r="Y23" t="str">
        <f t="shared" ref="Y23" si="26">IF(EXACT(A22,UPPER(A22)),"Elected","Excluded")</f>
        <v>Excluded</v>
      </c>
      <c r="AM23" s="238">
        <f t="shared" si="1"/>
        <v>1887</v>
      </c>
      <c r="AN23" t="s">
        <v>3499</v>
      </c>
      <c r="AO23" t="s">
        <v>2581</v>
      </c>
      <c r="AP23" s="242">
        <f t="shared" si="2"/>
        <v>2</v>
      </c>
      <c r="AQ23" s="238">
        <f t="shared" si="3"/>
        <v>1</v>
      </c>
      <c r="AR23" s="243">
        <f t="shared" si="0"/>
        <v>0.5</v>
      </c>
      <c r="AS23">
        <f t="shared" si="4"/>
        <v>0</v>
      </c>
      <c r="AT23" s="244">
        <f t="shared" si="5"/>
        <v>0</v>
      </c>
      <c r="AU23" s="245">
        <f t="shared" si="6"/>
        <v>1</v>
      </c>
      <c r="AV23" s="243">
        <f t="shared" si="7"/>
        <v>0.5</v>
      </c>
      <c r="AW23">
        <f t="shared" si="8"/>
        <v>1</v>
      </c>
      <c r="AX23" s="243">
        <f t="shared" si="9"/>
        <v>0.5</v>
      </c>
      <c r="AY23" s="243"/>
      <c r="AZ23">
        <f t="shared" si="10"/>
        <v>1</v>
      </c>
    </row>
    <row r="24" spans="1:52" x14ac:dyDescent="0.35">
      <c r="A24" s="345" t="s">
        <v>2107</v>
      </c>
      <c r="B24" s="291" t="s">
        <v>31</v>
      </c>
      <c r="C24" s="293">
        <v>1153</v>
      </c>
      <c r="D24" s="1">
        <v>167</v>
      </c>
      <c r="E24" s="1">
        <v>103</v>
      </c>
      <c r="F24" s="1">
        <v>5</v>
      </c>
      <c r="G24" s="1">
        <v>28</v>
      </c>
      <c r="H24" s="1">
        <v>0</v>
      </c>
      <c r="I24" s="1">
        <v>0</v>
      </c>
      <c r="J24" s="1">
        <v>0</v>
      </c>
      <c r="X24" t="str">
        <f t="shared" ref="X24" si="27">LEFT(MID(A24,FIND("(",A24)+1,LEN(A24)),FIND(")",MID(A24,FIND("(",A24)+1,LEN(A24)))-1)</f>
        <v>FG</v>
      </c>
      <c r="Z24" t="str">
        <f t="shared" ref="Z24" si="28">Y25</f>
        <v>Elected</v>
      </c>
      <c r="AM24" s="238">
        <f t="shared" si="1"/>
        <v>0</v>
      </c>
      <c r="AN24" t="s">
        <v>3077</v>
      </c>
      <c r="AO24" t="s">
        <v>2579</v>
      </c>
      <c r="AP24" s="242">
        <f t="shared" si="2"/>
        <v>0</v>
      </c>
      <c r="AQ24" s="238">
        <f t="shared" si="3"/>
        <v>0</v>
      </c>
      <c r="AR24" s="243">
        <f t="shared" si="0"/>
        <v>0</v>
      </c>
      <c r="AS24">
        <f t="shared" si="4"/>
        <v>0</v>
      </c>
      <c r="AT24" s="244">
        <f t="shared" si="5"/>
        <v>0</v>
      </c>
      <c r="AU24" s="245">
        <f t="shared" si="6"/>
        <v>0</v>
      </c>
      <c r="AV24" s="243">
        <f t="shared" si="7"/>
        <v>0</v>
      </c>
      <c r="AW24">
        <f t="shared" si="8"/>
        <v>0</v>
      </c>
      <c r="AX24" s="243">
        <f t="shared" si="9"/>
        <v>0</v>
      </c>
      <c r="AY24" s="243"/>
      <c r="AZ24">
        <f t="shared" si="10"/>
        <v>0</v>
      </c>
    </row>
    <row r="25" spans="1:52" x14ac:dyDescent="0.35">
      <c r="A25" s="345" t="s">
        <v>0</v>
      </c>
      <c r="B25" s="291" t="s">
        <v>0</v>
      </c>
      <c r="C25" s="293">
        <v>1153</v>
      </c>
      <c r="D25" s="2">
        <v>1320</v>
      </c>
      <c r="E25" s="2">
        <v>1423</v>
      </c>
      <c r="F25" s="2">
        <v>1428</v>
      </c>
      <c r="G25" s="2">
        <v>1456</v>
      </c>
      <c r="H25" s="2">
        <v>1456</v>
      </c>
      <c r="I25" s="2">
        <v>1456</v>
      </c>
      <c r="J25" s="2">
        <v>1456</v>
      </c>
      <c r="Y25" t="str">
        <f t="shared" ref="Y25" si="29">IF(EXACT(A24,UPPER(A24)),"Elected","Excluded")</f>
        <v>Elected</v>
      </c>
      <c r="AM25" s="238">
        <f t="shared" si="1"/>
        <v>0</v>
      </c>
      <c r="AN25" t="s">
        <v>2690</v>
      </c>
      <c r="AO25" t="s">
        <v>2585</v>
      </c>
      <c r="AP25" s="242">
        <f t="shared" si="2"/>
        <v>0</v>
      </c>
      <c r="AQ25" s="238">
        <f t="shared" si="3"/>
        <v>0</v>
      </c>
      <c r="AR25" s="243">
        <f t="shared" si="0"/>
        <v>0</v>
      </c>
      <c r="AS25">
        <f t="shared" si="4"/>
        <v>0</v>
      </c>
      <c r="AT25" s="244">
        <f t="shared" si="5"/>
        <v>0</v>
      </c>
      <c r="AU25" s="245">
        <f t="shared" si="6"/>
        <v>0</v>
      </c>
      <c r="AV25" s="243">
        <f t="shared" si="7"/>
        <v>0</v>
      </c>
      <c r="AW25">
        <f t="shared" si="8"/>
        <v>0</v>
      </c>
      <c r="AX25" s="243">
        <f t="shared" si="9"/>
        <v>0</v>
      </c>
      <c r="AY25" s="243"/>
      <c r="AZ25">
        <f t="shared" si="10"/>
        <v>0</v>
      </c>
    </row>
    <row r="26" spans="1:52" x14ac:dyDescent="0.35">
      <c r="A26" s="291" t="s">
        <v>3454</v>
      </c>
      <c r="B26" s="291" t="s">
        <v>33</v>
      </c>
      <c r="C26" s="293">
        <v>222</v>
      </c>
      <c r="D26" s="1">
        <v>49</v>
      </c>
      <c r="E26" s="1">
        <v>37</v>
      </c>
      <c r="F26" s="1">
        <v>3</v>
      </c>
      <c r="G26" s="1">
        <v>44</v>
      </c>
      <c r="H26" s="1">
        <v>15</v>
      </c>
      <c r="I26" s="1">
        <v>-370</v>
      </c>
      <c r="J26" s="1">
        <v>0</v>
      </c>
      <c r="X26" t="str">
        <f t="shared" ref="X26" si="30">LEFT(MID(A26,FIND("(",A26)+1,LEN(A26)),FIND(")",MID(A26,FIND("(",A26)+1,LEN(A26)))-1)</f>
        <v>SF</v>
      </c>
      <c r="Z26" t="str">
        <f t="shared" ref="Z26" si="31">Y27</f>
        <v>Excluded</v>
      </c>
      <c r="AM26" s="238">
        <f t="shared" si="1"/>
        <v>0</v>
      </c>
      <c r="AO26" t="s">
        <v>2591</v>
      </c>
      <c r="AP26" s="242">
        <f t="shared" si="2"/>
        <v>0</v>
      </c>
      <c r="AQ26" s="238">
        <f t="shared" si="3"/>
        <v>0</v>
      </c>
      <c r="AR26" s="243">
        <f t="shared" si="0"/>
        <v>0</v>
      </c>
      <c r="AS26">
        <f t="shared" si="4"/>
        <v>0</v>
      </c>
      <c r="AT26" s="244">
        <f t="shared" si="5"/>
        <v>0</v>
      </c>
      <c r="AU26" s="245">
        <f t="shared" si="6"/>
        <v>0</v>
      </c>
      <c r="AV26" s="243">
        <f t="shared" si="7"/>
        <v>0</v>
      </c>
      <c r="AW26">
        <f t="shared" si="8"/>
        <v>0</v>
      </c>
      <c r="AX26" s="243">
        <f t="shared" si="9"/>
        <v>0</v>
      </c>
      <c r="AY26" s="243"/>
      <c r="AZ26">
        <f t="shared" si="10"/>
        <v>0</v>
      </c>
    </row>
    <row r="27" spans="1:52" x14ac:dyDescent="0.35">
      <c r="A27" s="291" t="s">
        <v>0</v>
      </c>
      <c r="B27" s="291" t="s">
        <v>0</v>
      </c>
      <c r="C27" s="293">
        <v>222</v>
      </c>
      <c r="D27" s="2">
        <v>271</v>
      </c>
      <c r="E27" s="2">
        <v>308</v>
      </c>
      <c r="F27" s="2">
        <v>311</v>
      </c>
      <c r="G27" s="2">
        <v>355</v>
      </c>
      <c r="H27" s="2">
        <v>370</v>
      </c>
      <c r="I27" s="2">
        <v>0</v>
      </c>
      <c r="J27" s="2">
        <v>0</v>
      </c>
      <c r="Y27" t="str">
        <f t="shared" ref="Y27" si="32">IF(EXACT(A26,UPPER(A26)),"Elected","Excluded")</f>
        <v>Excluded</v>
      </c>
      <c r="AM27" s="238">
        <f t="shared" si="1"/>
        <v>0</v>
      </c>
      <c r="AN27" t="s">
        <v>2664</v>
      </c>
      <c r="AO27" t="s">
        <v>2586</v>
      </c>
      <c r="AP27" s="242">
        <f t="shared" si="2"/>
        <v>0</v>
      </c>
      <c r="AQ27" s="238">
        <f t="shared" si="3"/>
        <v>0</v>
      </c>
      <c r="AR27" s="243">
        <f t="shared" si="0"/>
        <v>0</v>
      </c>
      <c r="AS27">
        <f t="shared" si="4"/>
        <v>0</v>
      </c>
      <c r="AT27" s="244">
        <f t="shared" si="5"/>
        <v>0</v>
      </c>
      <c r="AU27" s="245">
        <f t="shared" si="6"/>
        <v>0</v>
      </c>
      <c r="AV27" s="243">
        <f t="shared" si="7"/>
        <v>0</v>
      </c>
      <c r="AW27">
        <f t="shared" si="8"/>
        <v>0</v>
      </c>
      <c r="AX27" s="243">
        <f t="shared" si="9"/>
        <v>0</v>
      </c>
      <c r="AY27" s="243"/>
      <c r="AZ27">
        <f t="shared" si="10"/>
        <v>0</v>
      </c>
    </row>
    <row r="28" spans="1:52" x14ac:dyDescent="0.35">
      <c r="A28" s="291" t="s">
        <v>3482</v>
      </c>
      <c r="B28" s="291" t="s">
        <v>33</v>
      </c>
      <c r="C28" s="293">
        <v>69</v>
      </c>
      <c r="D28" s="1">
        <v>19</v>
      </c>
      <c r="E28" s="1">
        <v>7</v>
      </c>
      <c r="F28" s="1">
        <v>-95</v>
      </c>
      <c r="G28" s="1">
        <v>0</v>
      </c>
      <c r="H28" s="1">
        <v>0</v>
      </c>
      <c r="I28" s="1">
        <v>0</v>
      </c>
      <c r="J28" s="1">
        <v>0</v>
      </c>
      <c r="X28" t="str">
        <f t="shared" ref="X28" si="33">LEFT(MID(A28,FIND("(",A28)+1,LEN(A28)),FIND(")",MID(A28,FIND("(",A28)+1,LEN(A28)))-1)</f>
        <v>NON-P</v>
      </c>
      <c r="Z28" t="str">
        <f t="shared" ref="Z28" si="34">Y29</f>
        <v>Excluded</v>
      </c>
      <c r="AM28" s="238">
        <f t="shared" si="1"/>
        <v>0</v>
      </c>
      <c r="AN28" t="s">
        <v>2669</v>
      </c>
      <c r="AO28" t="s">
        <v>2587</v>
      </c>
      <c r="AP28" s="242">
        <f>AQ28+AU28</f>
        <v>0</v>
      </c>
      <c r="AQ28" s="238">
        <f t="shared" si="3"/>
        <v>0</v>
      </c>
      <c r="AR28" s="243">
        <f t="shared" si="0"/>
        <v>0</v>
      </c>
      <c r="AS28">
        <f t="shared" si="4"/>
        <v>0</v>
      </c>
      <c r="AT28" s="244">
        <f t="shared" si="5"/>
        <v>0</v>
      </c>
      <c r="AU28" s="245">
        <f t="shared" si="6"/>
        <v>0</v>
      </c>
      <c r="AV28" s="243">
        <f t="shared" si="7"/>
        <v>0</v>
      </c>
      <c r="AW28">
        <f t="shared" si="8"/>
        <v>0</v>
      </c>
      <c r="AX28" s="243">
        <f t="shared" si="9"/>
        <v>0</v>
      </c>
      <c r="AY28" s="243"/>
      <c r="AZ28">
        <f t="shared" si="10"/>
        <v>0</v>
      </c>
    </row>
    <row r="29" spans="1:52" x14ac:dyDescent="0.35">
      <c r="A29" s="291" t="s">
        <v>0</v>
      </c>
      <c r="B29" s="291" t="s">
        <v>0</v>
      </c>
      <c r="C29" s="293">
        <v>69</v>
      </c>
      <c r="D29" s="2">
        <v>88</v>
      </c>
      <c r="E29" s="2">
        <v>95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Y29" t="str">
        <f t="shared" ref="Y29" si="35">IF(EXACT(A28,UPPER(A28)),"Elected","Excluded")</f>
        <v>Excluded</v>
      </c>
      <c r="AM29" s="238">
        <f t="shared" si="1"/>
        <v>0</v>
      </c>
      <c r="AN29" t="s">
        <v>2931</v>
      </c>
      <c r="AO29" t="s">
        <v>2580</v>
      </c>
      <c r="AP29" s="242">
        <f t="shared" ref="AP29:AP34" si="36">AQ29+AU29</f>
        <v>0</v>
      </c>
      <c r="AQ29" s="238">
        <f t="shared" si="3"/>
        <v>0</v>
      </c>
      <c r="AR29" s="243">
        <f t="shared" si="0"/>
        <v>0</v>
      </c>
      <c r="AS29">
        <f t="shared" si="4"/>
        <v>0</v>
      </c>
      <c r="AT29" s="244">
        <f t="shared" si="5"/>
        <v>0</v>
      </c>
      <c r="AU29" s="245">
        <f t="shared" si="6"/>
        <v>0</v>
      </c>
      <c r="AV29" s="243">
        <f t="shared" si="7"/>
        <v>0</v>
      </c>
      <c r="AW29">
        <f t="shared" si="8"/>
        <v>0</v>
      </c>
      <c r="AX29" s="243">
        <f t="shared" si="9"/>
        <v>0</v>
      </c>
      <c r="AY29" s="243"/>
      <c r="AZ29">
        <f t="shared" si="10"/>
        <v>0</v>
      </c>
    </row>
    <row r="30" spans="1:52" x14ac:dyDescent="0.35">
      <c r="A30" s="291" t="s">
        <v>47</v>
      </c>
      <c r="B30" s="291" t="s">
        <v>0</v>
      </c>
      <c r="C30" s="292">
        <v>0</v>
      </c>
      <c r="D30" s="1">
        <f>(D10+D12+D14+D16+D18+D20+D22+D24+D26+D28)*(-1)</f>
        <v>0</v>
      </c>
      <c r="E30" s="1">
        <f t="shared" ref="E30:J30" si="37">(E10+E12+E14+E16+E18+E20+E22+E24+E26+E28)*(-1)</f>
        <v>0</v>
      </c>
      <c r="F30" s="1">
        <f t="shared" si="37"/>
        <v>13</v>
      </c>
      <c r="G30" s="1">
        <f t="shared" si="37"/>
        <v>27</v>
      </c>
      <c r="H30" s="1">
        <f t="shared" si="37"/>
        <v>56</v>
      </c>
      <c r="I30" s="1">
        <f t="shared" si="37"/>
        <v>184</v>
      </c>
      <c r="J30" s="1">
        <f t="shared" si="37"/>
        <v>173</v>
      </c>
      <c r="AM30" s="238">
        <f t="shared" si="1"/>
        <v>0</v>
      </c>
      <c r="AO30" t="s">
        <v>2592</v>
      </c>
      <c r="AP30" s="242">
        <f t="shared" si="36"/>
        <v>0</v>
      </c>
      <c r="AQ30" s="238">
        <f t="shared" si="3"/>
        <v>0</v>
      </c>
      <c r="AR30" s="243">
        <f t="shared" si="0"/>
        <v>0</v>
      </c>
      <c r="AS30">
        <f t="shared" si="4"/>
        <v>0</v>
      </c>
      <c r="AT30" s="244">
        <f t="shared" si="5"/>
        <v>0</v>
      </c>
      <c r="AU30" s="245">
        <f t="shared" si="6"/>
        <v>0</v>
      </c>
      <c r="AV30" s="243">
        <f t="shared" si="7"/>
        <v>0</v>
      </c>
      <c r="AW30">
        <f t="shared" si="8"/>
        <v>0</v>
      </c>
      <c r="AX30" s="243">
        <f t="shared" si="9"/>
        <v>0</v>
      </c>
      <c r="AY30" s="243"/>
      <c r="AZ30">
        <f t="shared" si="10"/>
        <v>0</v>
      </c>
    </row>
    <row r="31" spans="1:52" x14ac:dyDescent="0.35">
      <c r="A31" s="291" t="s">
        <v>0</v>
      </c>
      <c r="B31" s="291" t="s">
        <v>0</v>
      </c>
      <c r="C31" s="293">
        <v>0</v>
      </c>
      <c r="D31" s="2">
        <v>0</v>
      </c>
      <c r="E31" s="2">
        <v>0</v>
      </c>
      <c r="F31" s="2">
        <v>13</v>
      </c>
      <c r="G31" s="2">
        <v>40</v>
      </c>
      <c r="H31" s="2">
        <v>96</v>
      </c>
      <c r="I31" s="2">
        <v>280</v>
      </c>
      <c r="J31" s="2">
        <v>453</v>
      </c>
      <c r="AM31" s="238">
        <f t="shared" si="1"/>
        <v>0</v>
      </c>
      <c r="AN31" t="s">
        <v>2809</v>
      </c>
      <c r="AO31" t="s">
        <v>2597</v>
      </c>
      <c r="AP31" s="242">
        <f t="shared" si="36"/>
        <v>0</v>
      </c>
      <c r="AQ31" s="238">
        <f t="shared" si="3"/>
        <v>0</v>
      </c>
      <c r="AR31" s="243">
        <f t="shared" si="0"/>
        <v>0</v>
      </c>
      <c r="AS31">
        <f t="shared" si="4"/>
        <v>0</v>
      </c>
      <c r="AT31" s="244">
        <f t="shared" si="5"/>
        <v>0</v>
      </c>
      <c r="AU31" s="245">
        <f t="shared" si="6"/>
        <v>0</v>
      </c>
      <c r="AV31" s="243">
        <f t="shared" si="7"/>
        <v>0</v>
      </c>
      <c r="AW31">
        <f t="shared" si="8"/>
        <v>0</v>
      </c>
      <c r="AX31" s="243">
        <f t="shared" si="9"/>
        <v>0</v>
      </c>
      <c r="AY31" s="243"/>
      <c r="AZ31">
        <f t="shared" si="10"/>
        <v>0</v>
      </c>
    </row>
    <row r="32" spans="1:52" x14ac:dyDescent="0.35">
      <c r="A32" t="s">
        <v>48</v>
      </c>
      <c r="B32" t="s">
        <v>0</v>
      </c>
      <c r="C32" s="2">
        <v>7183</v>
      </c>
      <c r="D32" s="2">
        <v>7183</v>
      </c>
      <c r="E32" s="2">
        <v>7183</v>
      </c>
      <c r="F32" s="2">
        <v>7183</v>
      </c>
      <c r="G32" s="2">
        <v>7183</v>
      </c>
      <c r="H32" s="2">
        <v>7183</v>
      </c>
      <c r="I32" s="2">
        <v>7183</v>
      </c>
      <c r="J32" s="2">
        <v>7183</v>
      </c>
      <c r="AM32" s="238">
        <f t="shared" si="1"/>
        <v>0</v>
      </c>
      <c r="AN32" t="s">
        <v>2668</v>
      </c>
      <c r="AO32" t="s">
        <v>2588</v>
      </c>
      <c r="AP32" s="242">
        <f t="shared" si="36"/>
        <v>0</v>
      </c>
      <c r="AQ32" s="238">
        <f t="shared" si="3"/>
        <v>0</v>
      </c>
      <c r="AR32" s="243">
        <f t="shared" si="0"/>
        <v>0</v>
      </c>
      <c r="AS32">
        <f t="shared" si="4"/>
        <v>0</v>
      </c>
      <c r="AT32" s="244">
        <f t="shared" si="5"/>
        <v>0</v>
      </c>
      <c r="AU32" s="245">
        <f t="shared" si="6"/>
        <v>0</v>
      </c>
      <c r="AV32" s="243">
        <f t="shared" si="7"/>
        <v>0</v>
      </c>
      <c r="AW32">
        <f t="shared" si="8"/>
        <v>0</v>
      </c>
      <c r="AX32" s="243">
        <f t="shared" si="9"/>
        <v>0</v>
      </c>
      <c r="AY32" s="243"/>
      <c r="AZ32">
        <f t="shared" si="10"/>
        <v>0</v>
      </c>
    </row>
    <row r="33" spans="1:52" x14ac:dyDescent="0.35">
      <c r="AM33" s="238">
        <f t="shared" si="1"/>
        <v>0</v>
      </c>
      <c r="AN33" t="s">
        <v>2692</v>
      </c>
      <c r="AO33" t="s">
        <v>2589</v>
      </c>
      <c r="AP33" s="242">
        <f t="shared" si="36"/>
        <v>0</v>
      </c>
      <c r="AQ33" s="238">
        <f t="shared" si="3"/>
        <v>0</v>
      </c>
      <c r="AR33" s="243">
        <f t="shared" si="0"/>
        <v>0</v>
      </c>
      <c r="AS33">
        <f t="shared" si="4"/>
        <v>0</v>
      </c>
      <c r="AT33" s="244">
        <f t="shared" si="5"/>
        <v>0</v>
      </c>
      <c r="AU33" s="245">
        <f t="shared" si="6"/>
        <v>0</v>
      </c>
      <c r="AV33" s="243">
        <f t="shared" si="7"/>
        <v>0</v>
      </c>
      <c r="AW33">
        <f t="shared" si="8"/>
        <v>0</v>
      </c>
      <c r="AX33" s="243">
        <f t="shared" si="9"/>
        <v>0</v>
      </c>
      <c r="AY33" s="243"/>
      <c r="AZ33">
        <f t="shared" si="10"/>
        <v>0</v>
      </c>
    </row>
    <row r="34" spans="1:52" x14ac:dyDescent="0.35">
      <c r="AM34" s="238">
        <f t="shared" si="1"/>
        <v>27187</v>
      </c>
      <c r="AN34" t="s">
        <v>2672</v>
      </c>
      <c r="AO34" t="s">
        <v>2530</v>
      </c>
      <c r="AP34" s="242">
        <f t="shared" si="36"/>
        <v>21</v>
      </c>
      <c r="AQ34" s="238">
        <f t="shared" si="3"/>
        <v>3</v>
      </c>
      <c r="AR34" s="243">
        <f t="shared" si="0"/>
        <v>0.14285714285714285</v>
      </c>
      <c r="AS34">
        <f t="shared" si="4"/>
        <v>2</v>
      </c>
      <c r="AT34" s="244">
        <f t="shared" si="5"/>
        <v>9.5238095238095233E-2</v>
      </c>
      <c r="AU34" s="245">
        <f t="shared" si="6"/>
        <v>18</v>
      </c>
      <c r="AV34" s="243">
        <f t="shared" si="7"/>
        <v>0.8571428571428571</v>
      </c>
      <c r="AW34">
        <f t="shared" si="8"/>
        <v>12</v>
      </c>
      <c r="AX34" s="243">
        <f t="shared" si="9"/>
        <v>0.5714285714285714</v>
      </c>
      <c r="AY34" s="243"/>
      <c r="AZ34">
        <f t="shared" si="10"/>
        <v>14</v>
      </c>
    </row>
    <row r="35" spans="1:52" x14ac:dyDescent="0.35">
      <c r="AM35" s="238">
        <f>SUM(AM8:AM34)</f>
        <v>74644</v>
      </c>
      <c r="AN35" s="238"/>
      <c r="AP35" s="242">
        <f>SUM(AP8:AP34)</f>
        <v>70</v>
      </c>
      <c r="AQ35" s="238">
        <f>SUM(AQ8:AQ34)</f>
        <v>22</v>
      </c>
      <c r="AS35">
        <f>SUM(AS8:AS34)</f>
        <v>12</v>
      </c>
      <c r="AU35" s="245">
        <f>SUM(AU8:AU34)</f>
        <v>48</v>
      </c>
      <c r="AW35">
        <f>SUM(AW8:AW34)</f>
        <v>28</v>
      </c>
      <c r="AZ35">
        <f t="shared" si="10"/>
        <v>40</v>
      </c>
    </row>
    <row r="36" spans="1:52" ht="15" thickBot="1" x14ac:dyDescent="0.4">
      <c r="A36" t="s">
        <v>0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</row>
    <row r="37" spans="1:52" x14ac:dyDescent="0.35">
      <c r="A37" t="s">
        <v>0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AO37" s="246" t="s">
        <v>2673</v>
      </c>
      <c r="AP37" s="247"/>
      <c r="AQ37" s="248">
        <f>AQ35+AU35</f>
        <v>70</v>
      </c>
      <c r="AR37" s="247" t="s">
        <v>2674</v>
      </c>
      <c r="AS37" s="249"/>
      <c r="AT37" s="249"/>
      <c r="AU37" s="246" t="s">
        <v>2675</v>
      </c>
      <c r="AV37" s="247" t="s">
        <v>2676</v>
      </c>
      <c r="AW37" s="250">
        <f>AW35</f>
        <v>28</v>
      </c>
    </row>
    <row r="38" spans="1:52" ht="15" thickBot="1" x14ac:dyDescent="0.4">
      <c r="A38" t="s">
        <v>0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AO38" s="251" t="s">
        <v>2677</v>
      </c>
      <c r="AP38" s="252" t="e">
        <f>LEFT(MID(#REF!,FIND("(",#REF!)+1,LEN(#REF!)),FIND(")",MID(#REF!,FIND("(",#REF!)+1,LEN(#REF!)))-1)</f>
        <v>#REF!</v>
      </c>
      <c r="AQ38" s="252">
        <f>BW8</f>
        <v>0</v>
      </c>
      <c r="AR38" s="252" t="s">
        <v>2678</v>
      </c>
      <c r="AS38" s="253"/>
      <c r="AT38" s="253"/>
      <c r="AU38" s="254"/>
      <c r="AV38" s="241" t="s">
        <v>2679</v>
      </c>
      <c r="AW38" s="255">
        <f>AS35</f>
        <v>12</v>
      </c>
    </row>
    <row r="39" spans="1:52" ht="15" thickBot="1" x14ac:dyDescent="0.4">
      <c r="A39" t="s">
        <v>0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AU39" s="251"/>
      <c r="AV39" s="252" t="s">
        <v>2680</v>
      </c>
      <c r="AW39" s="256">
        <f>SUM(AW37:AW38)</f>
        <v>40</v>
      </c>
    </row>
    <row r="40" spans="1:52" x14ac:dyDescent="0.35">
      <c r="A40" t="s">
        <v>0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</row>
    <row r="41" spans="1:52" x14ac:dyDescent="0.35">
      <c r="A41" t="s">
        <v>0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</row>
    <row r="42" spans="1:52" x14ac:dyDescent="0.35">
      <c r="A42" t="s">
        <v>0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</row>
    <row r="43" spans="1:52" x14ac:dyDescent="0.35">
      <c r="A43" s="291" t="s">
        <v>1059</v>
      </c>
      <c r="B43" s="291" t="s">
        <v>2</v>
      </c>
      <c r="C43" s="291" t="s">
        <v>3</v>
      </c>
      <c r="D43" t="s">
        <v>4</v>
      </c>
      <c r="E43" t="s">
        <v>5</v>
      </c>
      <c r="F43" t="s">
        <v>6</v>
      </c>
      <c r="G43" t="s">
        <v>7</v>
      </c>
    </row>
    <row r="44" spans="1:52" x14ac:dyDescent="0.35">
      <c r="A44" s="291" t="s">
        <v>0</v>
      </c>
      <c r="B44" s="291" t="s">
        <v>0</v>
      </c>
      <c r="C44" s="291" t="s">
        <v>17</v>
      </c>
      <c r="D44" t="s">
        <v>2108</v>
      </c>
      <c r="E44" t="s">
        <v>2109</v>
      </c>
      <c r="F44" t="s">
        <v>2110</v>
      </c>
      <c r="G44" t="s">
        <v>2111</v>
      </c>
      <c r="AB44" t="s">
        <v>2526</v>
      </c>
      <c r="AC44" t="s">
        <v>2525</v>
      </c>
      <c r="AD44" t="s">
        <v>2524</v>
      </c>
      <c r="AE44" t="s">
        <v>2523</v>
      </c>
      <c r="AF44" t="s">
        <v>759</v>
      </c>
      <c r="AG44" t="s">
        <v>2522</v>
      </c>
      <c r="AH44" t="s">
        <v>2521</v>
      </c>
      <c r="AI44" t="s">
        <v>2520</v>
      </c>
      <c r="AJ44" t="s">
        <v>2519</v>
      </c>
      <c r="AK44" t="s">
        <v>2518</v>
      </c>
    </row>
    <row r="45" spans="1:52" x14ac:dyDescent="0.35">
      <c r="A45" s="345" t="s">
        <v>2112</v>
      </c>
      <c r="B45" s="291" t="s">
        <v>33</v>
      </c>
      <c r="C45" s="293">
        <v>1334</v>
      </c>
      <c r="D45" s="1">
        <v>62</v>
      </c>
      <c r="E45" s="1">
        <v>110</v>
      </c>
      <c r="F45" s="1">
        <v>12</v>
      </c>
      <c r="G45" s="1">
        <v>0</v>
      </c>
      <c r="X45" t="str">
        <f>LEFT(MID(A45,FIND("(",A45)+1,LEN(A45)),FIND(")",MID(A45,FIND("(",A45)+1,LEN(A45)))-1)</f>
        <v>FF</v>
      </c>
      <c r="Z45" t="str">
        <f>Y46</f>
        <v>Elected</v>
      </c>
      <c r="AB45">
        <v>5</v>
      </c>
      <c r="AC45" s="238">
        <v>16763</v>
      </c>
      <c r="AD45" s="238">
        <f>AH45+AF45</f>
        <v>9104</v>
      </c>
      <c r="AE45" s="227">
        <f>SUM(AD45/AC45*100)</f>
        <v>54.310087693133688</v>
      </c>
      <c r="AF45">
        <v>57</v>
      </c>
      <c r="AG45" s="227">
        <f>SUM(AF45/AC45*100)</f>
        <v>0.34003460001193103</v>
      </c>
      <c r="AH45" s="238">
        <v>9047</v>
      </c>
      <c r="AI45">
        <v>7</v>
      </c>
      <c r="AJ45">
        <v>1</v>
      </c>
      <c r="AK45" s="227">
        <f>SUM(AJ45/AI45*100)</f>
        <v>14.285714285714285</v>
      </c>
    </row>
    <row r="46" spans="1:52" x14ac:dyDescent="0.35">
      <c r="A46" s="345" t="s">
        <v>0</v>
      </c>
      <c r="B46" s="291" t="s">
        <v>0</v>
      </c>
      <c r="C46" s="293">
        <v>1334</v>
      </c>
      <c r="D46" s="2">
        <v>1396</v>
      </c>
      <c r="E46" s="2">
        <v>1506</v>
      </c>
      <c r="F46" s="2">
        <v>1518</v>
      </c>
      <c r="G46" s="2">
        <v>1518</v>
      </c>
      <c r="Y46" t="str">
        <f>IF(EXACT(A45,UPPER(A45)),"Elected","Excluded")</f>
        <v>Elected</v>
      </c>
    </row>
    <row r="47" spans="1:52" x14ac:dyDescent="0.35">
      <c r="A47" s="345" t="s">
        <v>3474</v>
      </c>
      <c r="B47" s="291" t="s">
        <v>33</v>
      </c>
      <c r="C47" s="293">
        <v>1486</v>
      </c>
      <c r="D47" s="1">
        <v>125</v>
      </c>
      <c r="E47" s="1">
        <v>0</v>
      </c>
      <c r="F47" s="1">
        <v>-103</v>
      </c>
      <c r="G47" s="1">
        <v>0</v>
      </c>
      <c r="X47" t="str">
        <f t="shared" ref="X47" si="38">LEFT(MID(A47,FIND("(",A47)+1,LEN(A47)),FIND(")",MID(A47,FIND("(",A47)+1,LEN(A47)))-1)</f>
        <v>LAB</v>
      </c>
      <c r="Z47" t="str">
        <f>Y48</f>
        <v>Elected</v>
      </c>
      <c r="AC47" t="s">
        <v>3692</v>
      </c>
      <c r="AD47" t="s">
        <v>3693</v>
      </c>
    </row>
    <row r="48" spans="1:52" x14ac:dyDescent="0.35">
      <c r="A48" s="345" t="s">
        <v>0</v>
      </c>
      <c r="B48" s="291" t="s">
        <v>0</v>
      </c>
      <c r="C48" s="293">
        <v>1486</v>
      </c>
      <c r="D48" s="2">
        <v>1611</v>
      </c>
      <c r="E48" s="2">
        <v>1611</v>
      </c>
      <c r="F48" s="2">
        <v>1508</v>
      </c>
      <c r="G48" s="2">
        <v>1508</v>
      </c>
      <c r="Y48" t="str">
        <f t="shared" ref="Y48" si="39">IF(EXACT(A47,UPPER(A47)),"Elected","Excluded")</f>
        <v>Elected</v>
      </c>
      <c r="AC48">
        <v>5</v>
      </c>
      <c r="AD48">
        <v>4</v>
      </c>
    </row>
    <row r="49" spans="1:26" x14ac:dyDescent="0.35">
      <c r="A49" s="345" t="s">
        <v>2113</v>
      </c>
      <c r="B49" s="291" t="s">
        <v>33</v>
      </c>
      <c r="C49" s="293">
        <v>1659</v>
      </c>
      <c r="D49" s="1">
        <v>0</v>
      </c>
      <c r="E49" s="1">
        <v>-151</v>
      </c>
      <c r="F49" s="1">
        <v>0</v>
      </c>
      <c r="G49" s="1">
        <v>0</v>
      </c>
      <c r="X49" t="str">
        <f t="shared" ref="X49" si="40">LEFT(MID(A49,FIND("(",A49)+1,LEN(A49)),FIND(")",MID(A49,FIND("(",A49)+1,LEN(A49)))-1)</f>
        <v>SF</v>
      </c>
      <c r="Z49" t="str">
        <f t="shared" ref="Z49" si="41">Y50</f>
        <v>Elected</v>
      </c>
    </row>
    <row r="50" spans="1:26" x14ac:dyDescent="0.35">
      <c r="A50" s="345" t="s">
        <v>0</v>
      </c>
      <c r="B50" s="291" t="s">
        <v>0</v>
      </c>
      <c r="C50" s="293">
        <v>1659</v>
      </c>
      <c r="D50" s="2">
        <v>1659</v>
      </c>
      <c r="E50" s="2">
        <v>1508</v>
      </c>
      <c r="F50" s="2">
        <v>1508</v>
      </c>
      <c r="G50" s="2">
        <v>1508</v>
      </c>
      <c r="Y50" t="str">
        <f t="shared" ref="Y50" si="42">IF(EXACT(A49,UPPER(A49)),"Elected","Excluded")</f>
        <v>Elected</v>
      </c>
    </row>
    <row r="51" spans="1:26" x14ac:dyDescent="0.35">
      <c r="A51" s="345" t="s">
        <v>2114</v>
      </c>
      <c r="B51" s="291" t="s">
        <v>33</v>
      </c>
      <c r="C51" s="293">
        <v>1339</v>
      </c>
      <c r="D51" s="1">
        <v>103</v>
      </c>
      <c r="E51" s="1">
        <v>9</v>
      </c>
      <c r="F51" s="1">
        <v>46</v>
      </c>
      <c r="G51" s="1">
        <v>48</v>
      </c>
      <c r="X51" t="str">
        <f t="shared" ref="X51" si="43">LEFT(MID(A51,FIND("(",A51)+1,LEN(A51)),FIND(")",MID(A51,FIND("(",A51)+1,LEN(A51)))-1)</f>
        <v>FG</v>
      </c>
      <c r="Z51" t="str">
        <f t="shared" ref="Z51" si="44">Y52</f>
        <v>Elected</v>
      </c>
    </row>
    <row r="52" spans="1:26" x14ac:dyDescent="0.35">
      <c r="A52" s="345" t="s">
        <v>0</v>
      </c>
      <c r="B52" s="291" t="s">
        <v>0</v>
      </c>
      <c r="C52" s="293">
        <v>1339</v>
      </c>
      <c r="D52" s="2">
        <v>1442</v>
      </c>
      <c r="E52" s="2">
        <v>1451</v>
      </c>
      <c r="F52" s="2">
        <v>1497</v>
      </c>
      <c r="G52" s="2">
        <v>1545</v>
      </c>
      <c r="Y52" t="str">
        <f t="shared" ref="Y52" si="45">IF(EXACT(A51,UPPER(A51)),"Elected","Excluded")</f>
        <v>Elected</v>
      </c>
    </row>
    <row r="53" spans="1:26" x14ac:dyDescent="0.35">
      <c r="A53" s="345" t="s">
        <v>2115</v>
      </c>
      <c r="B53" s="291" t="s">
        <v>31</v>
      </c>
      <c r="C53" s="293">
        <v>1898</v>
      </c>
      <c r="D53" s="1">
        <v>-390</v>
      </c>
      <c r="E53" s="1">
        <v>0</v>
      </c>
      <c r="F53" s="1">
        <v>0</v>
      </c>
      <c r="G53" s="1">
        <v>0</v>
      </c>
      <c r="X53" t="str">
        <f t="shared" ref="X53" si="46">LEFT(MID(A53,FIND("(",A53)+1,LEN(A53)),FIND(")",MID(A53,FIND("(",A53)+1,LEN(A53)))-1)</f>
        <v>FF</v>
      </c>
      <c r="Z53" t="str">
        <f>Y54</f>
        <v>Elected</v>
      </c>
    </row>
    <row r="54" spans="1:26" x14ac:dyDescent="0.35">
      <c r="A54" s="345" t="s">
        <v>0</v>
      </c>
      <c r="B54" s="291" t="s">
        <v>0</v>
      </c>
      <c r="C54" s="293">
        <v>1898</v>
      </c>
      <c r="D54" s="2">
        <v>1508</v>
      </c>
      <c r="E54" s="2">
        <v>1508</v>
      </c>
      <c r="F54" s="2">
        <v>1508</v>
      </c>
      <c r="G54" s="2">
        <v>1508</v>
      </c>
      <c r="Y54" t="str">
        <f t="shared" ref="Y54" si="47">IF(EXACT(A53,UPPER(A53)),"Elected","Excluded")</f>
        <v>Elected</v>
      </c>
    </row>
    <row r="55" spans="1:26" x14ac:dyDescent="0.35">
      <c r="A55" s="291" t="s">
        <v>3455</v>
      </c>
      <c r="B55" s="291" t="s">
        <v>33</v>
      </c>
      <c r="C55" s="293">
        <v>299</v>
      </c>
      <c r="D55" s="1">
        <v>11</v>
      </c>
      <c r="E55" s="1">
        <v>15</v>
      </c>
      <c r="F55" s="1">
        <v>5</v>
      </c>
      <c r="G55" s="1">
        <v>-330</v>
      </c>
      <c r="X55" t="str">
        <f t="shared" ref="X55" si="48">LEFT(MID(A55,FIND("(",A55)+1,LEN(A55)),FIND(")",MID(A55,FIND("(",A55)+1,LEN(A55)))-1)</f>
        <v>IFP</v>
      </c>
      <c r="Z55" t="str">
        <f t="shared" ref="Z55" si="49">Y56</f>
        <v>Excluded</v>
      </c>
    </row>
    <row r="56" spans="1:26" x14ac:dyDescent="0.35">
      <c r="A56" s="291" t="s">
        <v>0</v>
      </c>
      <c r="B56" s="291" t="s">
        <v>0</v>
      </c>
      <c r="C56" s="293">
        <v>299</v>
      </c>
      <c r="D56" s="2">
        <v>310</v>
      </c>
      <c r="E56" s="2">
        <v>325</v>
      </c>
      <c r="F56" s="2">
        <v>330</v>
      </c>
      <c r="G56" s="2">
        <v>0</v>
      </c>
      <c r="Y56" t="str">
        <f t="shared" ref="Y56" si="50">IF(EXACT(A55,UPPER(A55)),"Elected","Excluded")</f>
        <v>Excluded</v>
      </c>
    </row>
    <row r="57" spans="1:26" x14ac:dyDescent="0.35">
      <c r="A57" s="291" t="s">
        <v>3483</v>
      </c>
      <c r="B57" s="291" t="s">
        <v>33</v>
      </c>
      <c r="C57" s="293">
        <v>1032</v>
      </c>
      <c r="D57" s="1">
        <v>89</v>
      </c>
      <c r="E57" s="1">
        <v>17</v>
      </c>
      <c r="F57" s="1">
        <v>32</v>
      </c>
      <c r="G57" s="1">
        <v>149</v>
      </c>
      <c r="X57" t="str">
        <f t="shared" ref="X57" si="51">LEFT(MID(A57,FIND("(",A57)+1,LEN(A57)),FIND(")",MID(A57,FIND("(",A57)+1,LEN(A57)))-1)</f>
        <v>NON-P</v>
      </c>
      <c r="Z57" t="str">
        <f t="shared" ref="Z57" si="52">Y58</f>
        <v>Excluded</v>
      </c>
    </row>
    <row r="58" spans="1:26" x14ac:dyDescent="0.35">
      <c r="A58" s="291" t="s">
        <v>0</v>
      </c>
      <c r="B58" s="291" t="s">
        <v>0</v>
      </c>
      <c r="C58" s="293">
        <v>1032</v>
      </c>
      <c r="D58" s="2">
        <v>1121</v>
      </c>
      <c r="E58" s="2">
        <v>1138</v>
      </c>
      <c r="F58" s="2">
        <v>1170</v>
      </c>
      <c r="G58" s="2">
        <v>1319</v>
      </c>
      <c r="Y58" t="str">
        <f t="shared" ref="Y58" si="53">IF(EXACT(A57,UPPER(A57)),"Elected","Excluded")</f>
        <v>Excluded</v>
      </c>
    </row>
    <row r="59" spans="1:26" x14ac:dyDescent="0.35">
      <c r="A59" s="291" t="s">
        <v>47</v>
      </c>
      <c r="B59" s="291" t="s">
        <v>0</v>
      </c>
      <c r="C59" s="292">
        <v>0</v>
      </c>
      <c r="D59" s="1">
        <f>(D45+D47+D49+D51+D53+D55+D57)*(-1)</f>
        <v>0</v>
      </c>
      <c r="E59" s="1">
        <f t="shared" ref="E59:G59" si="54">(E45+E47+E49+E51+E53+E55+E57)*(-1)</f>
        <v>0</v>
      </c>
      <c r="F59" s="1">
        <f t="shared" si="54"/>
        <v>8</v>
      </c>
      <c r="G59" s="1">
        <f t="shared" si="54"/>
        <v>133</v>
      </c>
    </row>
    <row r="60" spans="1:26" x14ac:dyDescent="0.35">
      <c r="A60" s="291" t="s">
        <v>0</v>
      </c>
      <c r="B60" s="291" t="s">
        <v>0</v>
      </c>
      <c r="C60" s="293">
        <v>0</v>
      </c>
      <c r="D60" s="2">
        <v>0</v>
      </c>
      <c r="E60" s="2">
        <v>0</v>
      </c>
      <c r="F60" s="2">
        <v>8</v>
      </c>
      <c r="G60" s="2">
        <v>141</v>
      </c>
    </row>
    <row r="61" spans="1:26" x14ac:dyDescent="0.35">
      <c r="A61" t="s">
        <v>48</v>
      </c>
      <c r="B61" t="s">
        <v>0</v>
      </c>
      <c r="C61" s="2">
        <v>9047</v>
      </c>
      <c r="D61" s="2">
        <v>9047</v>
      </c>
      <c r="E61" s="2">
        <v>9047</v>
      </c>
      <c r="F61" s="2">
        <v>9047</v>
      </c>
      <c r="G61" s="2">
        <v>9047</v>
      </c>
    </row>
    <row r="65" spans="1:37" x14ac:dyDescent="0.3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</row>
    <row r="66" spans="1:37" x14ac:dyDescent="0.3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</row>
    <row r="67" spans="1:37" x14ac:dyDescent="0.3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</row>
    <row r="68" spans="1:37" x14ac:dyDescent="0.3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</row>
    <row r="69" spans="1:37" x14ac:dyDescent="0.3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</row>
    <row r="70" spans="1:37" x14ac:dyDescent="0.3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</row>
    <row r="71" spans="1:37" x14ac:dyDescent="0.3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</row>
    <row r="72" spans="1:37" x14ac:dyDescent="0.35">
      <c r="A72" s="291" t="s">
        <v>79</v>
      </c>
      <c r="B72" s="291" t="s">
        <v>2</v>
      </c>
      <c r="C72" s="291" t="s">
        <v>3</v>
      </c>
      <c r="D72" t="s">
        <v>4</v>
      </c>
      <c r="E72" t="s">
        <v>5</v>
      </c>
      <c r="F72" t="s">
        <v>6</v>
      </c>
      <c r="G72" t="s">
        <v>7</v>
      </c>
      <c r="H72" t="s">
        <v>8</v>
      </c>
      <c r="I72" t="s">
        <v>9</v>
      </c>
      <c r="J72" t="s">
        <v>10</v>
      </c>
      <c r="K72" t="s">
        <v>11</v>
      </c>
      <c r="L72" t="s">
        <v>12</v>
      </c>
      <c r="M72" t="s">
        <v>13</v>
      </c>
    </row>
    <row r="73" spans="1:37" x14ac:dyDescent="0.35">
      <c r="A73" s="291" t="s">
        <v>0</v>
      </c>
      <c r="B73" s="291" t="s">
        <v>0</v>
      </c>
      <c r="C73" s="291" t="s">
        <v>17</v>
      </c>
      <c r="D73" t="s">
        <v>2116</v>
      </c>
      <c r="E73" t="s">
        <v>2117</v>
      </c>
      <c r="F73" t="s">
        <v>2118</v>
      </c>
      <c r="G73" t="s">
        <v>2119</v>
      </c>
      <c r="H73" t="s">
        <v>2120</v>
      </c>
      <c r="I73" t="s">
        <v>2121</v>
      </c>
      <c r="J73" t="s">
        <v>2122</v>
      </c>
      <c r="K73" t="s">
        <v>2123</v>
      </c>
      <c r="L73" t="s">
        <v>2124</v>
      </c>
      <c r="M73" t="s">
        <v>2125</v>
      </c>
      <c r="AB73" t="s">
        <v>2526</v>
      </c>
      <c r="AC73" t="s">
        <v>2525</v>
      </c>
      <c r="AD73" t="s">
        <v>2524</v>
      </c>
      <c r="AE73" t="s">
        <v>2523</v>
      </c>
      <c r="AF73" t="s">
        <v>759</v>
      </c>
      <c r="AG73" t="s">
        <v>2522</v>
      </c>
      <c r="AH73" t="s">
        <v>2521</v>
      </c>
      <c r="AI73" t="s">
        <v>2520</v>
      </c>
      <c r="AJ73" t="s">
        <v>2519</v>
      </c>
      <c r="AK73" t="s">
        <v>2518</v>
      </c>
    </row>
    <row r="74" spans="1:37" x14ac:dyDescent="0.35">
      <c r="A74" s="291" t="s">
        <v>3456</v>
      </c>
      <c r="B74" s="291" t="s">
        <v>33</v>
      </c>
      <c r="C74" s="293">
        <v>708</v>
      </c>
      <c r="D74" s="1">
        <v>109</v>
      </c>
      <c r="E74" s="1">
        <v>5</v>
      </c>
      <c r="F74" s="1">
        <v>90</v>
      </c>
      <c r="G74" s="1">
        <v>13</v>
      </c>
      <c r="H74" s="1">
        <v>41</v>
      </c>
      <c r="I74" s="1">
        <v>7</v>
      </c>
      <c r="J74" s="1">
        <v>39</v>
      </c>
      <c r="K74" s="1">
        <v>5</v>
      </c>
      <c r="L74" s="1">
        <v>69</v>
      </c>
      <c r="M74" s="1">
        <v>31</v>
      </c>
      <c r="X74" t="str">
        <f>LEFT(MID(A74,FIND("(",A74)+1,LEN(A74)),FIND(")",MID(A74,FIND("(",A74)+1,LEN(A74)))-1)</f>
        <v>SF</v>
      </c>
      <c r="Z74" t="str">
        <f>Y75</f>
        <v>Excluded</v>
      </c>
      <c r="AB74">
        <v>7</v>
      </c>
      <c r="AC74" s="238">
        <v>23832</v>
      </c>
      <c r="AD74" s="238">
        <f>AH74+AF74</f>
        <v>12575</v>
      </c>
      <c r="AE74" s="227">
        <f>SUM(AD74/AC74*100)</f>
        <v>52.765189660960054</v>
      </c>
      <c r="AF74">
        <v>97</v>
      </c>
      <c r="AG74" s="227">
        <f>SUM(AF74/AC74*100)</f>
        <v>0.40701577710641157</v>
      </c>
      <c r="AH74" s="238">
        <v>12478</v>
      </c>
      <c r="AI74">
        <v>13</v>
      </c>
      <c r="AJ74">
        <v>4</v>
      </c>
      <c r="AK74" s="227">
        <f>SUM(AJ74/AI74*100)</f>
        <v>30.76923076923077</v>
      </c>
    </row>
    <row r="75" spans="1:37" x14ac:dyDescent="0.35">
      <c r="A75" s="291" t="s">
        <v>0</v>
      </c>
      <c r="B75" s="291" t="s">
        <v>0</v>
      </c>
      <c r="C75" s="293">
        <v>708</v>
      </c>
      <c r="D75" s="2">
        <v>817</v>
      </c>
      <c r="E75" s="2">
        <v>822</v>
      </c>
      <c r="F75" s="2">
        <v>912</v>
      </c>
      <c r="G75" s="2">
        <v>925</v>
      </c>
      <c r="H75" s="2">
        <v>966</v>
      </c>
      <c r="I75" s="2">
        <v>973</v>
      </c>
      <c r="J75" s="2">
        <v>1012</v>
      </c>
      <c r="K75" s="2">
        <v>1017</v>
      </c>
      <c r="L75" s="2">
        <v>1086</v>
      </c>
      <c r="M75" s="2">
        <v>1117</v>
      </c>
      <c r="Y75" t="str">
        <f>IF(EXACT(A74,UPPER(A74)),"Elected","Excluded")</f>
        <v>Excluded</v>
      </c>
    </row>
    <row r="76" spans="1:37" x14ac:dyDescent="0.35">
      <c r="A76" s="345" t="s">
        <v>3484</v>
      </c>
      <c r="B76" s="291" t="s">
        <v>33</v>
      </c>
      <c r="C76" s="293">
        <v>1665</v>
      </c>
      <c r="D76" s="1">
        <v>0</v>
      </c>
      <c r="E76" s="1">
        <v>0</v>
      </c>
      <c r="F76" s="1">
        <v>0</v>
      </c>
      <c r="G76" s="1">
        <v>-105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X76" t="str">
        <f t="shared" ref="X76" si="55">LEFT(MID(A76,FIND("(",A76)+1,LEN(A76)),FIND(")",MID(A76,FIND("(",A76)+1,LEN(A76)))-1)</f>
        <v>NON-P</v>
      </c>
      <c r="Z76" t="str">
        <f>Y77</f>
        <v>Elected</v>
      </c>
      <c r="AC76" t="s">
        <v>3692</v>
      </c>
      <c r="AD76" t="s">
        <v>3693</v>
      </c>
    </row>
    <row r="77" spans="1:37" x14ac:dyDescent="0.35">
      <c r="A77" s="345" t="s">
        <v>0</v>
      </c>
      <c r="B77" s="291" t="s">
        <v>0</v>
      </c>
      <c r="C77" s="293">
        <v>1665</v>
      </c>
      <c r="D77" s="2">
        <v>1665</v>
      </c>
      <c r="E77" s="2">
        <v>1665</v>
      </c>
      <c r="F77" s="2">
        <v>1665</v>
      </c>
      <c r="G77" s="2">
        <v>1560</v>
      </c>
      <c r="H77" s="2">
        <v>1560</v>
      </c>
      <c r="I77" s="2">
        <v>1560</v>
      </c>
      <c r="J77" s="2">
        <v>1560</v>
      </c>
      <c r="K77" s="2">
        <v>1560</v>
      </c>
      <c r="L77" s="2">
        <v>1560</v>
      </c>
      <c r="M77" s="2">
        <v>1560</v>
      </c>
      <c r="Y77" t="str">
        <f t="shared" ref="Y77" si="56">IF(EXACT(A76,UPPER(A76)),"Elected","Excluded")</f>
        <v>Elected</v>
      </c>
      <c r="AC77">
        <v>6</v>
      </c>
      <c r="AD77">
        <v>5</v>
      </c>
    </row>
    <row r="78" spans="1:37" x14ac:dyDescent="0.35">
      <c r="A78" s="291" t="s">
        <v>3457</v>
      </c>
      <c r="B78" s="291" t="s">
        <v>31</v>
      </c>
      <c r="C78" s="293">
        <v>174</v>
      </c>
      <c r="D78" s="1">
        <v>11</v>
      </c>
      <c r="E78" s="1">
        <v>12</v>
      </c>
      <c r="F78" s="1">
        <v>-197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X78" t="str">
        <f t="shared" ref="X78" si="57">LEFT(MID(A78,FIND("(",A78)+1,LEN(A78)),FIND(")",MID(A78,FIND("(",A78)+1,LEN(A78)))-1)</f>
        <v>SF</v>
      </c>
      <c r="Z78" t="str">
        <f t="shared" ref="Z78" si="58">Y79</f>
        <v>Excluded</v>
      </c>
    </row>
    <row r="79" spans="1:37" x14ac:dyDescent="0.35">
      <c r="A79" s="291" t="s">
        <v>0</v>
      </c>
      <c r="B79" s="291" t="s">
        <v>0</v>
      </c>
      <c r="C79" s="293">
        <v>174</v>
      </c>
      <c r="D79" s="2">
        <v>185</v>
      </c>
      <c r="E79" s="2">
        <v>197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Y79" t="str">
        <f t="shared" ref="Y79" si="59">IF(EXACT(A78,UPPER(A78)),"Elected","Excluded")</f>
        <v>Excluded</v>
      </c>
    </row>
    <row r="80" spans="1:37" x14ac:dyDescent="0.35">
      <c r="A80" s="345" t="s">
        <v>2126</v>
      </c>
      <c r="B80" s="291" t="s">
        <v>33</v>
      </c>
      <c r="C80" s="293">
        <v>1852</v>
      </c>
      <c r="D80" s="1">
        <v>0</v>
      </c>
      <c r="E80" s="1">
        <v>-292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X80" t="str">
        <f t="shared" ref="X80" si="60">LEFT(MID(A80,FIND("(",A80)+1,LEN(A80)),FIND(")",MID(A80,FIND("(",A80)+1,LEN(A80)))-1)</f>
        <v>FG</v>
      </c>
      <c r="Z80" t="str">
        <f t="shared" ref="Z80" si="61">Y81</f>
        <v>Elected</v>
      </c>
    </row>
    <row r="81" spans="1:26" x14ac:dyDescent="0.35">
      <c r="A81" s="345" t="s">
        <v>0</v>
      </c>
      <c r="B81" s="291" t="s">
        <v>0</v>
      </c>
      <c r="C81" s="293">
        <v>1852</v>
      </c>
      <c r="D81" s="2">
        <v>1852</v>
      </c>
      <c r="E81" s="2">
        <v>1560</v>
      </c>
      <c r="F81" s="2">
        <v>1560</v>
      </c>
      <c r="G81" s="2">
        <v>1560</v>
      </c>
      <c r="H81" s="2">
        <v>1560</v>
      </c>
      <c r="I81" s="2">
        <v>1560</v>
      </c>
      <c r="J81" s="2">
        <v>1560</v>
      </c>
      <c r="K81" s="2">
        <v>1560</v>
      </c>
      <c r="L81" s="2">
        <v>1560</v>
      </c>
      <c r="M81" s="2">
        <v>1560</v>
      </c>
      <c r="Y81" t="str">
        <f t="shared" ref="Y81" si="62">IF(EXACT(A80,UPPER(A80)),"Elected","Excluded")</f>
        <v>Elected</v>
      </c>
    </row>
    <row r="82" spans="1:26" x14ac:dyDescent="0.35">
      <c r="A82" s="345" t="s">
        <v>2127</v>
      </c>
      <c r="B82" s="291" t="s">
        <v>33</v>
      </c>
      <c r="C82" s="293">
        <v>1023</v>
      </c>
      <c r="D82" s="1">
        <v>183</v>
      </c>
      <c r="E82" s="1">
        <v>53</v>
      </c>
      <c r="F82" s="1">
        <v>5</v>
      </c>
      <c r="G82" s="1">
        <v>8</v>
      </c>
      <c r="H82" s="1">
        <v>43</v>
      </c>
      <c r="I82" s="1">
        <v>128</v>
      </c>
      <c r="J82" s="1">
        <v>75</v>
      </c>
      <c r="K82" s="1">
        <v>29</v>
      </c>
      <c r="L82" s="1">
        <v>192</v>
      </c>
      <c r="M82" s="1">
        <v>-179</v>
      </c>
      <c r="X82" t="str">
        <f t="shared" ref="X82" si="63">LEFT(MID(A82,FIND("(",A82)+1,LEN(A82)),FIND(")",MID(A82,FIND("(",A82)+1,LEN(A82)))-1)</f>
        <v>FG</v>
      </c>
      <c r="Z82" t="str">
        <f>Y83</f>
        <v>Elected</v>
      </c>
    </row>
    <row r="83" spans="1:26" x14ac:dyDescent="0.35">
      <c r="A83" s="345" t="s">
        <v>0</v>
      </c>
      <c r="B83" s="291" t="s">
        <v>0</v>
      </c>
      <c r="C83" s="293">
        <v>1023</v>
      </c>
      <c r="D83" s="2">
        <v>1206</v>
      </c>
      <c r="E83" s="2">
        <v>1259</v>
      </c>
      <c r="F83" s="2">
        <v>1264</v>
      </c>
      <c r="G83" s="2">
        <v>1272</v>
      </c>
      <c r="H83" s="2">
        <v>1315</v>
      </c>
      <c r="I83" s="2">
        <v>1443</v>
      </c>
      <c r="J83" s="2">
        <v>1518</v>
      </c>
      <c r="K83" s="2">
        <v>1547</v>
      </c>
      <c r="L83" s="2">
        <v>1739</v>
      </c>
      <c r="M83" s="2">
        <v>1560</v>
      </c>
      <c r="Y83" t="str">
        <f t="shared" ref="Y83" si="64">IF(EXACT(A82,UPPER(A82)),"Elected","Excluded")</f>
        <v>Elected</v>
      </c>
    </row>
    <row r="84" spans="1:26" x14ac:dyDescent="0.35">
      <c r="A84" s="291" t="s">
        <v>3458</v>
      </c>
      <c r="B84" s="291" t="s">
        <v>31</v>
      </c>
      <c r="C84" s="293">
        <v>407</v>
      </c>
      <c r="D84" s="1">
        <v>111</v>
      </c>
      <c r="E84" s="1">
        <v>8</v>
      </c>
      <c r="F84" s="1">
        <v>5</v>
      </c>
      <c r="G84" s="1">
        <v>5</v>
      </c>
      <c r="H84" s="1">
        <v>41</v>
      </c>
      <c r="I84" s="1">
        <v>27</v>
      </c>
      <c r="J84" s="1">
        <v>34</v>
      </c>
      <c r="K84" s="1">
        <v>12</v>
      </c>
      <c r="L84" s="1">
        <v>-650</v>
      </c>
      <c r="M84" s="1">
        <v>0</v>
      </c>
      <c r="X84" t="str">
        <f t="shared" ref="X84" si="65">LEFT(MID(A84,FIND("(",A84)+1,LEN(A84)),FIND(")",MID(A84,FIND("(",A84)+1,LEN(A84)))-1)</f>
        <v>FF</v>
      </c>
      <c r="Z84" t="str">
        <f t="shared" ref="Z84" si="66">Y85</f>
        <v>Excluded</v>
      </c>
    </row>
    <row r="85" spans="1:26" x14ac:dyDescent="0.35">
      <c r="A85" s="291" t="s">
        <v>0</v>
      </c>
      <c r="B85" s="291" t="s">
        <v>0</v>
      </c>
      <c r="C85" s="293">
        <v>407</v>
      </c>
      <c r="D85" s="2">
        <v>518</v>
      </c>
      <c r="E85" s="2">
        <v>526</v>
      </c>
      <c r="F85" s="2">
        <v>531</v>
      </c>
      <c r="G85" s="2">
        <v>536</v>
      </c>
      <c r="H85" s="2">
        <v>577</v>
      </c>
      <c r="I85" s="2">
        <v>604</v>
      </c>
      <c r="J85" s="2">
        <v>638</v>
      </c>
      <c r="K85" s="2">
        <v>650</v>
      </c>
      <c r="L85" s="2">
        <v>0</v>
      </c>
      <c r="M85" s="2">
        <v>0</v>
      </c>
      <c r="Y85" t="str">
        <f t="shared" ref="Y85" si="67">IF(EXACT(A84,UPPER(A84)),"Elected","Excluded")</f>
        <v>Excluded</v>
      </c>
    </row>
    <row r="86" spans="1:26" x14ac:dyDescent="0.35">
      <c r="A86" s="291" t="s">
        <v>3459</v>
      </c>
      <c r="B86" s="291" t="s">
        <v>33</v>
      </c>
      <c r="C86" s="293">
        <v>340</v>
      </c>
      <c r="D86" s="1">
        <v>48</v>
      </c>
      <c r="E86" s="1">
        <v>32</v>
      </c>
      <c r="F86" s="1">
        <v>3</v>
      </c>
      <c r="G86" s="1">
        <v>5</v>
      </c>
      <c r="H86" s="1">
        <v>13</v>
      </c>
      <c r="I86" s="1">
        <v>-441</v>
      </c>
      <c r="J86" s="1">
        <v>0</v>
      </c>
      <c r="K86" s="1">
        <v>0</v>
      </c>
      <c r="L86" s="1">
        <v>0</v>
      </c>
      <c r="M86" s="1">
        <v>0</v>
      </c>
      <c r="X86" t="str">
        <f t="shared" ref="X86" si="68">LEFT(MID(A86,FIND("(",A86)+1,LEN(A86)),FIND(")",MID(A86,FIND("(",A86)+1,LEN(A86)))-1)</f>
        <v>FG</v>
      </c>
      <c r="Z86" t="str">
        <f t="shared" ref="Z86" si="69">Y87</f>
        <v>Excluded</v>
      </c>
    </row>
    <row r="87" spans="1:26" x14ac:dyDescent="0.35">
      <c r="A87" s="291" t="s">
        <v>0</v>
      </c>
      <c r="B87" s="291" t="s">
        <v>0</v>
      </c>
      <c r="C87" s="293">
        <v>340</v>
      </c>
      <c r="D87" s="2">
        <v>388</v>
      </c>
      <c r="E87" s="2">
        <v>420</v>
      </c>
      <c r="F87" s="2">
        <v>423</v>
      </c>
      <c r="G87" s="2">
        <v>428</v>
      </c>
      <c r="H87" s="2">
        <v>441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Y87" t="str">
        <f t="shared" ref="Y87" si="70">IF(EXACT(A86,UPPER(A86)),"Elected","Excluded")</f>
        <v>Excluded</v>
      </c>
    </row>
    <row r="88" spans="1:26" x14ac:dyDescent="0.35">
      <c r="A88" s="345" t="s">
        <v>2128</v>
      </c>
      <c r="B88" s="291" t="s">
        <v>31</v>
      </c>
      <c r="C88" s="293">
        <v>1151</v>
      </c>
      <c r="D88" s="1">
        <v>174</v>
      </c>
      <c r="E88" s="1">
        <v>46</v>
      </c>
      <c r="F88" s="1">
        <v>8</v>
      </c>
      <c r="G88" s="1">
        <v>5</v>
      </c>
      <c r="H88" s="1">
        <v>30</v>
      </c>
      <c r="I88" s="1">
        <v>121</v>
      </c>
      <c r="J88" s="1">
        <v>80</v>
      </c>
      <c r="K88" s="1">
        <v>-55</v>
      </c>
      <c r="L88" s="1">
        <v>0</v>
      </c>
      <c r="M88" s="1">
        <v>0</v>
      </c>
      <c r="X88" t="str">
        <f t="shared" ref="X88" si="71">LEFT(MID(A88,FIND("(",A88)+1,LEN(A88)),FIND(")",MID(A88,FIND("(",A88)+1,LEN(A88)))-1)</f>
        <v>FG</v>
      </c>
      <c r="Z88" t="str">
        <f t="shared" ref="Z88" si="72">Y89</f>
        <v>Elected</v>
      </c>
    </row>
    <row r="89" spans="1:26" x14ac:dyDescent="0.35">
      <c r="A89" s="345" t="s">
        <v>0</v>
      </c>
      <c r="B89" s="291" t="s">
        <v>0</v>
      </c>
      <c r="C89" s="293">
        <v>1151</v>
      </c>
      <c r="D89" s="2">
        <v>1325</v>
      </c>
      <c r="E89" s="2">
        <v>1371</v>
      </c>
      <c r="F89" s="2">
        <v>1379</v>
      </c>
      <c r="G89" s="2">
        <v>1384</v>
      </c>
      <c r="H89" s="2">
        <v>1414</v>
      </c>
      <c r="I89" s="2">
        <v>1535</v>
      </c>
      <c r="J89" s="2">
        <v>1615</v>
      </c>
      <c r="K89" s="2">
        <v>1560</v>
      </c>
      <c r="L89" s="2">
        <v>1560</v>
      </c>
      <c r="M89" s="2">
        <v>1560</v>
      </c>
      <c r="Y89" t="str">
        <f t="shared" ref="Y89" si="73">IF(EXACT(A88,UPPER(A88)),"Elected","Excluded")</f>
        <v>Elected</v>
      </c>
    </row>
    <row r="90" spans="1:26" x14ac:dyDescent="0.35">
      <c r="A90" s="345" t="s">
        <v>2129</v>
      </c>
      <c r="B90" s="291" t="s">
        <v>33</v>
      </c>
      <c r="C90" s="293">
        <v>1218</v>
      </c>
      <c r="D90" s="1">
        <v>72</v>
      </c>
      <c r="E90" s="1">
        <v>127</v>
      </c>
      <c r="F90" s="1">
        <v>17</v>
      </c>
      <c r="G90" s="1">
        <v>45</v>
      </c>
      <c r="H90" s="1">
        <v>9</v>
      </c>
      <c r="I90" s="1">
        <v>78</v>
      </c>
      <c r="J90" s="1">
        <v>0</v>
      </c>
      <c r="K90" s="1">
        <v>0</v>
      </c>
      <c r="L90" s="1">
        <v>0</v>
      </c>
      <c r="M90" s="1">
        <v>0</v>
      </c>
      <c r="X90" t="str">
        <f t="shared" ref="X90" si="74">LEFT(MID(A90,FIND("(",A90)+1,LEN(A90)),FIND(")",MID(A90,FIND("(",A90)+1,LEN(A90)))-1)</f>
        <v>FF</v>
      </c>
      <c r="Z90" t="str">
        <f t="shared" ref="Z90" si="75">Y91</f>
        <v>Elected</v>
      </c>
    </row>
    <row r="91" spans="1:26" x14ac:dyDescent="0.35">
      <c r="A91" s="345" t="s">
        <v>0</v>
      </c>
      <c r="B91" s="291" t="s">
        <v>0</v>
      </c>
      <c r="C91" s="293">
        <v>1218</v>
      </c>
      <c r="D91" s="2">
        <v>1290</v>
      </c>
      <c r="E91" s="2">
        <v>1417</v>
      </c>
      <c r="F91" s="2">
        <v>1434</v>
      </c>
      <c r="G91" s="2">
        <v>1479</v>
      </c>
      <c r="H91" s="2">
        <v>1488</v>
      </c>
      <c r="I91" s="2">
        <v>1566</v>
      </c>
      <c r="J91" s="2">
        <v>1566</v>
      </c>
      <c r="K91" s="2">
        <v>1566</v>
      </c>
      <c r="L91" s="2">
        <v>1566</v>
      </c>
      <c r="M91" s="2">
        <v>1566</v>
      </c>
      <c r="Y91" t="str">
        <f t="shared" ref="Y91" si="76">IF(EXACT(A90,UPPER(A90)),"Elected","Excluded")</f>
        <v>Elected</v>
      </c>
    </row>
    <row r="92" spans="1:26" x14ac:dyDescent="0.35">
      <c r="A92" s="291" t="s">
        <v>3460</v>
      </c>
      <c r="B92" s="291" t="s">
        <v>33</v>
      </c>
      <c r="C92" s="293">
        <v>381</v>
      </c>
      <c r="D92" s="1">
        <v>39</v>
      </c>
      <c r="E92" s="1">
        <v>2</v>
      </c>
      <c r="F92" s="1">
        <v>2</v>
      </c>
      <c r="G92" s="1">
        <v>10</v>
      </c>
      <c r="H92" s="1">
        <v>34</v>
      </c>
      <c r="I92" s="1">
        <v>7</v>
      </c>
      <c r="J92" s="1">
        <v>-475</v>
      </c>
      <c r="K92" s="1">
        <v>0</v>
      </c>
      <c r="L92" s="1">
        <v>0</v>
      </c>
      <c r="M92" s="1">
        <v>0</v>
      </c>
      <c r="X92" t="str">
        <f t="shared" ref="X92" si="77">LEFT(MID(A92,FIND("(",A92)+1,LEN(A92)),FIND(")",MID(A92,FIND("(",A92)+1,LEN(A92)))-1)</f>
        <v>TNP</v>
      </c>
      <c r="Z92" t="str">
        <f t="shared" ref="Z92" si="78">Y93</f>
        <v>Excluded</v>
      </c>
    </row>
    <row r="93" spans="1:26" x14ac:dyDescent="0.35">
      <c r="A93" s="291" t="s">
        <v>0</v>
      </c>
      <c r="B93" s="291" t="s">
        <v>0</v>
      </c>
      <c r="C93" s="293">
        <v>381</v>
      </c>
      <c r="D93" s="2">
        <v>420</v>
      </c>
      <c r="E93" s="2">
        <v>422</v>
      </c>
      <c r="F93" s="2">
        <v>424</v>
      </c>
      <c r="G93" s="2">
        <v>434</v>
      </c>
      <c r="H93" s="2">
        <v>468</v>
      </c>
      <c r="I93" s="2">
        <v>475</v>
      </c>
      <c r="J93" s="2">
        <v>0</v>
      </c>
      <c r="K93" s="2">
        <v>0</v>
      </c>
      <c r="L93" s="2">
        <v>0</v>
      </c>
      <c r="M93" s="2">
        <v>0</v>
      </c>
      <c r="Y93" t="str">
        <f t="shared" ref="Y93" si="79">IF(EXACT(A92,UPPER(A92)),"Elected","Excluded")</f>
        <v>Excluded</v>
      </c>
    </row>
    <row r="94" spans="1:26" x14ac:dyDescent="0.35">
      <c r="A94" s="291" t="s">
        <v>3485</v>
      </c>
      <c r="B94" s="291" t="s">
        <v>33</v>
      </c>
      <c r="C94" s="293">
        <v>259</v>
      </c>
      <c r="D94" s="1">
        <v>59</v>
      </c>
      <c r="E94" s="1">
        <v>2</v>
      </c>
      <c r="F94" s="1">
        <v>4</v>
      </c>
      <c r="G94" s="1">
        <v>10</v>
      </c>
      <c r="H94" s="1">
        <v>-334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X94" t="str">
        <f t="shared" ref="X94" si="80">LEFT(MID(A94,FIND("(",A94)+1,LEN(A94)),FIND(")",MID(A94,FIND("(",A94)+1,LEN(A94)))-1)</f>
        <v>NON-P</v>
      </c>
      <c r="Z94" t="str">
        <f t="shared" ref="Z94" si="81">Y95</f>
        <v>Excluded</v>
      </c>
    </row>
    <row r="95" spans="1:26" x14ac:dyDescent="0.35">
      <c r="A95" s="291" t="s">
        <v>0</v>
      </c>
      <c r="B95" s="291" t="s">
        <v>0</v>
      </c>
      <c r="C95" s="293">
        <v>259</v>
      </c>
      <c r="D95" s="2">
        <v>318</v>
      </c>
      <c r="E95" s="2">
        <v>320</v>
      </c>
      <c r="F95" s="2">
        <v>324</v>
      </c>
      <c r="G95" s="2">
        <v>334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Y95" t="str">
        <f t="shared" ref="Y95" si="82">IF(EXACT(A94,UPPER(A94)),"Elected","Excluded")</f>
        <v>Excluded</v>
      </c>
    </row>
    <row r="96" spans="1:26" x14ac:dyDescent="0.35">
      <c r="A96" s="345" t="s">
        <v>3486</v>
      </c>
      <c r="B96" s="291" t="s">
        <v>33</v>
      </c>
      <c r="C96" s="293">
        <v>2534</v>
      </c>
      <c r="D96" s="1">
        <v>-974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X96" t="str">
        <f t="shared" ref="X96" si="83">LEFT(MID(A96,FIND("(",A96)+1,LEN(A96)),FIND(")",MID(A96,FIND("(",A96)+1,LEN(A96)))-1)</f>
        <v>NON-P</v>
      </c>
      <c r="Z96" t="str">
        <f t="shared" ref="Z96" si="84">Y97</f>
        <v>Elected</v>
      </c>
    </row>
    <row r="97" spans="1:26" x14ac:dyDescent="0.35">
      <c r="A97" s="345" t="s">
        <v>0</v>
      </c>
      <c r="B97" s="291" t="s">
        <v>0</v>
      </c>
      <c r="C97" s="293">
        <v>2534</v>
      </c>
      <c r="D97" s="2">
        <v>1560</v>
      </c>
      <c r="E97" s="2">
        <v>1560</v>
      </c>
      <c r="F97" s="2">
        <v>1560</v>
      </c>
      <c r="G97" s="2">
        <v>1560</v>
      </c>
      <c r="H97" s="2">
        <v>1560</v>
      </c>
      <c r="I97" s="2">
        <v>1560</v>
      </c>
      <c r="J97" s="2">
        <v>1560</v>
      </c>
      <c r="K97" s="2">
        <v>1560</v>
      </c>
      <c r="L97" s="2">
        <v>1560</v>
      </c>
      <c r="M97" s="2">
        <v>1560</v>
      </c>
      <c r="Y97" t="str">
        <f t="shared" ref="Y97" si="85">IF(EXACT(A96,UPPER(A96)),"Elected","Excluded")</f>
        <v>Elected</v>
      </c>
    </row>
    <row r="98" spans="1:26" x14ac:dyDescent="0.35">
      <c r="A98" s="345" t="s">
        <v>2130</v>
      </c>
      <c r="B98" s="291" t="s">
        <v>31</v>
      </c>
      <c r="C98" s="293">
        <v>766</v>
      </c>
      <c r="D98" s="1">
        <v>168</v>
      </c>
      <c r="E98" s="1">
        <v>5</v>
      </c>
      <c r="F98" s="1">
        <v>35</v>
      </c>
      <c r="G98" s="1">
        <v>4</v>
      </c>
      <c r="H98" s="1">
        <v>42</v>
      </c>
      <c r="I98" s="1">
        <v>18</v>
      </c>
      <c r="J98" s="1">
        <v>39</v>
      </c>
      <c r="K98" s="1">
        <v>2</v>
      </c>
      <c r="L98" s="1">
        <v>107</v>
      </c>
      <c r="M98" s="1">
        <v>44</v>
      </c>
      <c r="X98" t="str">
        <f t="shared" ref="X98" si="86">LEFT(MID(A98,FIND("(",A98)+1,LEN(A98)),FIND(")",MID(A98,FIND("(",A98)+1,LEN(A98)))-1)</f>
        <v>SF</v>
      </c>
      <c r="Z98" t="str">
        <f t="shared" ref="Z98" si="87">Y99</f>
        <v>Elected</v>
      </c>
    </row>
    <row r="99" spans="1:26" x14ac:dyDescent="0.35">
      <c r="A99" s="345" t="s">
        <v>0</v>
      </c>
      <c r="B99" s="291" t="s">
        <v>0</v>
      </c>
      <c r="C99" s="293">
        <v>766</v>
      </c>
      <c r="D99" s="2">
        <v>934</v>
      </c>
      <c r="E99" s="2">
        <v>939</v>
      </c>
      <c r="F99" s="2">
        <v>974</v>
      </c>
      <c r="G99" s="2">
        <v>978</v>
      </c>
      <c r="H99" s="2">
        <v>1020</v>
      </c>
      <c r="I99" s="2">
        <v>1038</v>
      </c>
      <c r="J99" s="2">
        <v>1077</v>
      </c>
      <c r="K99" s="2">
        <v>1079</v>
      </c>
      <c r="L99" s="2">
        <v>1186</v>
      </c>
      <c r="M99" s="2">
        <v>1230</v>
      </c>
      <c r="Y99" t="str">
        <f t="shared" ref="Y99" si="88">IF(EXACT(A98,UPPER(A98)),"Elected","Excluded")</f>
        <v>Elected</v>
      </c>
    </row>
    <row r="100" spans="1:26" x14ac:dyDescent="0.35">
      <c r="A100" s="291" t="s">
        <v>47</v>
      </c>
      <c r="B100" s="291" t="s">
        <v>0</v>
      </c>
      <c r="C100" s="292">
        <v>0</v>
      </c>
      <c r="D100" s="1">
        <f>(D74+D76+D78+D80+D82+D84+D86+D88+D90+D92+D94+D96+D98)*(-1)</f>
        <v>0</v>
      </c>
      <c r="E100" s="1">
        <f t="shared" ref="E100:M100" si="89">(E74+E76+E78+E80+E82+E84+E86+E88+E90+E92+E94+E96+E98)*(-1)</f>
        <v>0</v>
      </c>
      <c r="F100" s="1">
        <f>(F74+F76+F78+F80+F82+F84+F86+F88+F90+F92+F94+F96+F98)*(-1)</f>
        <v>28</v>
      </c>
      <c r="G100" s="1">
        <f t="shared" si="89"/>
        <v>0</v>
      </c>
      <c r="H100" s="1">
        <f t="shared" si="89"/>
        <v>81</v>
      </c>
      <c r="I100" s="1">
        <f t="shared" si="89"/>
        <v>55</v>
      </c>
      <c r="J100" s="1">
        <f t="shared" si="89"/>
        <v>208</v>
      </c>
      <c r="K100" s="1">
        <f t="shared" si="89"/>
        <v>7</v>
      </c>
      <c r="L100" s="1">
        <f t="shared" si="89"/>
        <v>282</v>
      </c>
      <c r="M100" s="1">
        <f t="shared" si="89"/>
        <v>104</v>
      </c>
    </row>
    <row r="101" spans="1:26" x14ac:dyDescent="0.35">
      <c r="A101" s="291" t="s">
        <v>0</v>
      </c>
      <c r="B101" s="291" t="s">
        <v>0</v>
      </c>
      <c r="C101" s="293">
        <v>0</v>
      </c>
      <c r="D101" s="2">
        <v>0</v>
      </c>
      <c r="E101" s="2">
        <v>0</v>
      </c>
      <c r="F101" s="2">
        <v>28</v>
      </c>
      <c r="G101" s="2">
        <v>28</v>
      </c>
      <c r="H101" s="2">
        <v>109</v>
      </c>
      <c r="I101" s="2">
        <v>164</v>
      </c>
      <c r="J101" s="2">
        <v>372</v>
      </c>
      <c r="K101" s="2">
        <v>379</v>
      </c>
      <c r="L101" s="2">
        <v>661</v>
      </c>
      <c r="M101" s="2">
        <v>765</v>
      </c>
    </row>
    <row r="102" spans="1:26" x14ac:dyDescent="0.35">
      <c r="A102" t="s">
        <v>48</v>
      </c>
      <c r="B102" t="s">
        <v>0</v>
      </c>
      <c r="C102" s="2">
        <v>12478</v>
      </c>
      <c r="D102" s="2">
        <v>12478</v>
      </c>
      <c r="E102" s="2">
        <v>12478</v>
      </c>
      <c r="F102" s="2">
        <v>12478</v>
      </c>
      <c r="G102" s="2">
        <v>12478</v>
      </c>
      <c r="H102" s="2">
        <v>12478</v>
      </c>
      <c r="I102" s="2">
        <v>12478</v>
      </c>
      <c r="J102" s="2">
        <v>12478</v>
      </c>
      <c r="K102" s="2">
        <v>12478</v>
      </c>
      <c r="L102" s="2">
        <v>12478</v>
      </c>
      <c r="M102" s="2">
        <v>12478</v>
      </c>
    </row>
    <row r="106" spans="1:26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</row>
    <row r="107" spans="1:26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</row>
    <row r="108" spans="1:26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</row>
    <row r="109" spans="1:26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</row>
    <row r="110" spans="1:26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</row>
    <row r="111" spans="1:26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</row>
    <row r="112" spans="1:26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</row>
    <row r="113" spans="1:37" x14ac:dyDescent="0.35">
      <c r="A113" s="291" t="s">
        <v>95</v>
      </c>
      <c r="B113" s="291" t="s">
        <v>2</v>
      </c>
      <c r="C113" s="291" t="s">
        <v>3</v>
      </c>
      <c r="D113" t="s">
        <v>4</v>
      </c>
      <c r="E113" t="s">
        <v>5</v>
      </c>
      <c r="F113" t="s">
        <v>6</v>
      </c>
      <c r="G113" t="s">
        <v>7</v>
      </c>
      <c r="H113" t="s">
        <v>8</v>
      </c>
      <c r="I113" t="s">
        <v>9</v>
      </c>
      <c r="J113" t="s">
        <v>10</v>
      </c>
      <c r="K113" t="s">
        <v>11</v>
      </c>
      <c r="L113" t="s">
        <v>12</v>
      </c>
    </row>
    <row r="114" spans="1:37" x14ac:dyDescent="0.35">
      <c r="A114" s="291" t="s">
        <v>0</v>
      </c>
      <c r="B114" s="291" t="s">
        <v>0</v>
      </c>
      <c r="C114" s="291" t="s">
        <v>17</v>
      </c>
      <c r="D114" t="s">
        <v>2131</v>
      </c>
      <c r="E114" t="s">
        <v>2132</v>
      </c>
      <c r="F114" t="s">
        <v>2133</v>
      </c>
      <c r="G114" t="s">
        <v>2134</v>
      </c>
      <c r="H114" t="s">
        <v>2135</v>
      </c>
      <c r="I114" t="s">
        <v>2136</v>
      </c>
      <c r="J114" t="s">
        <v>2137</v>
      </c>
      <c r="K114" t="s">
        <v>2138</v>
      </c>
      <c r="L114" t="s">
        <v>2139</v>
      </c>
      <c r="AB114" t="s">
        <v>2526</v>
      </c>
      <c r="AC114" t="s">
        <v>2525</v>
      </c>
      <c r="AD114" t="s">
        <v>2524</v>
      </c>
      <c r="AE114" t="s">
        <v>2523</v>
      </c>
      <c r="AF114" t="s">
        <v>759</v>
      </c>
      <c r="AG114" t="s">
        <v>2522</v>
      </c>
      <c r="AH114" t="s">
        <v>2521</v>
      </c>
      <c r="AI114" t="s">
        <v>2520</v>
      </c>
      <c r="AJ114" t="s">
        <v>2519</v>
      </c>
      <c r="AK114" t="s">
        <v>2518</v>
      </c>
    </row>
    <row r="115" spans="1:37" x14ac:dyDescent="0.35">
      <c r="A115" s="345" t="s">
        <v>2140</v>
      </c>
      <c r="B115" s="291" t="s">
        <v>31</v>
      </c>
      <c r="C115" s="293">
        <v>1512</v>
      </c>
      <c r="D115" s="1">
        <v>0</v>
      </c>
      <c r="E115" s="1">
        <v>0</v>
      </c>
      <c r="F115" s="1">
        <v>0</v>
      </c>
      <c r="G115" s="1">
        <v>-122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X115" t="str">
        <f>LEFT(MID(A115,FIND("(",A115)+1,LEN(A115)),FIND(")",MID(A115,FIND("(",A115)+1,LEN(A115)))-1)</f>
        <v>FF</v>
      </c>
      <c r="Z115" t="str">
        <f>Y116</f>
        <v>Elected</v>
      </c>
      <c r="AB115">
        <v>6</v>
      </c>
      <c r="AC115" s="238">
        <v>19734</v>
      </c>
      <c r="AD115" s="238">
        <f>AH115+AF115</f>
        <v>9837</v>
      </c>
      <c r="AE115" s="227">
        <f>SUM(AD115/AC115*100)</f>
        <v>49.847978108847677</v>
      </c>
      <c r="AF115">
        <v>110</v>
      </c>
      <c r="AG115" s="227">
        <f>SUM(AF115/AC115*100)</f>
        <v>0.55741360089186176</v>
      </c>
      <c r="AH115" s="238">
        <v>9727</v>
      </c>
      <c r="AI115">
        <v>11</v>
      </c>
      <c r="AJ115">
        <v>5</v>
      </c>
      <c r="AK115" s="227">
        <f>SUM(AJ115/AI115*100)</f>
        <v>45.454545454545453</v>
      </c>
    </row>
    <row r="116" spans="1:37" x14ac:dyDescent="0.35">
      <c r="A116" s="345" t="s">
        <v>0</v>
      </c>
      <c r="B116" s="291" t="s">
        <v>0</v>
      </c>
      <c r="C116" s="293">
        <v>1512</v>
      </c>
      <c r="D116" s="2">
        <v>1512</v>
      </c>
      <c r="E116" s="2">
        <v>1512</v>
      </c>
      <c r="F116" s="2">
        <v>1512</v>
      </c>
      <c r="G116" s="2">
        <v>1390</v>
      </c>
      <c r="H116" s="2">
        <v>1390</v>
      </c>
      <c r="I116" s="2">
        <v>1390</v>
      </c>
      <c r="J116" s="2">
        <v>1390</v>
      </c>
      <c r="K116" s="2">
        <v>1390</v>
      </c>
      <c r="L116" s="2">
        <v>1390</v>
      </c>
      <c r="Y116" t="str">
        <f>IF(EXACT(A115,UPPER(A115)),"Elected","Excluded")</f>
        <v>Elected</v>
      </c>
    </row>
    <row r="117" spans="1:37" x14ac:dyDescent="0.35">
      <c r="A117" s="291" t="s">
        <v>3487</v>
      </c>
      <c r="B117" s="291" t="s">
        <v>31</v>
      </c>
      <c r="C117" s="293">
        <v>321</v>
      </c>
      <c r="D117" s="1">
        <v>17</v>
      </c>
      <c r="E117" s="1">
        <v>6</v>
      </c>
      <c r="F117" s="1">
        <v>6</v>
      </c>
      <c r="G117" s="1">
        <v>5</v>
      </c>
      <c r="H117" s="1">
        <v>14</v>
      </c>
      <c r="I117" s="1">
        <v>7</v>
      </c>
      <c r="J117" s="1">
        <v>-376</v>
      </c>
      <c r="K117" s="1">
        <v>0</v>
      </c>
      <c r="L117" s="1">
        <v>0</v>
      </c>
      <c r="X117" t="str">
        <f t="shared" ref="X117" si="90">LEFT(MID(A117,FIND("(",A117)+1,LEN(A117)),FIND(")",MID(A117,FIND("(",A117)+1,LEN(A117)))-1)</f>
        <v>NON-P</v>
      </c>
      <c r="Z117" t="str">
        <f>Y118</f>
        <v>Excluded</v>
      </c>
      <c r="AC117" t="s">
        <v>3692</v>
      </c>
      <c r="AD117" t="s">
        <v>3693</v>
      </c>
    </row>
    <row r="118" spans="1:37" x14ac:dyDescent="0.35">
      <c r="A118" s="291" t="s">
        <v>0</v>
      </c>
      <c r="B118" s="291" t="s">
        <v>0</v>
      </c>
      <c r="C118" s="293">
        <v>321</v>
      </c>
      <c r="D118" s="2">
        <v>338</v>
      </c>
      <c r="E118" s="2">
        <v>344</v>
      </c>
      <c r="F118" s="2">
        <v>350</v>
      </c>
      <c r="G118" s="2">
        <v>355</v>
      </c>
      <c r="H118" s="2">
        <v>369</v>
      </c>
      <c r="I118" s="2">
        <v>376</v>
      </c>
      <c r="J118" s="2">
        <v>0</v>
      </c>
      <c r="K118" s="2">
        <v>0</v>
      </c>
      <c r="L118" s="2">
        <v>0</v>
      </c>
      <c r="Y118" t="str">
        <f t="shared" ref="Y118" si="91">IF(EXACT(A117,UPPER(A117)),"Elected","Excluded")</f>
        <v>Excluded</v>
      </c>
      <c r="AC118">
        <v>6</v>
      </c>
      <c r="AD118">
        <v>6</v>
      </c>
    </row>
    <row r="119" spans="1:37" x14ac:dyDescent="0.35">
      <c r="A119" s="345" t="s">
        <v>3488</v>
      </c>
      <c r="B119" s="291" t="s">
        <v>33</v>
      </c>
      <c r="C119" s="293">
        <v>621</v>
      </c>
      <c r="D119" s="1">
        <v>143</v>
      </c>
      <c r="E119" s="1">
        <v>93</v>
      </c>
      <c r="F119" s="1">
        <v>29</v>
      </c>
      <c r="G119" s="1">
        <v>28</v>
      </c>
      <c r="H119" s="1">
        <v>50</v>
      </c>
      <c r="I119" s="1">
        <v>16</v>
      </c>
      <c r="J119" s="1">
        <v>123</v>
      </c>
      <c r="K119" s="1">
        <v>12</v>
      </c>
      <c r="L119" s="1">
        <v>176</v>
      </c>
      <c r="X119" t="str">
        <f t="shared" ref="X119" si="92">LEFT(MID(A119,FIND("(",A119)+1,LEN(A119)),FIND(")",MID(A119,FIND("(",A119)+1,LEN(A119)))-1)</f>
        <v>NON-P</v>
      </c>
      <c r="Z119" t="str">
        <f t="shared" ref="Z119" si="93">Y120</f>
        <v>Elected</v>
      </c>
    </row>
    <row r="120" spans="1:37" x14ac:dyDescent="0.35">
      <c r="A120" s="345" t="s">
        <v>0</v>
      </c>
      <c r="B120" s="291" t="s">
        <v>0</v>
      </c>
      <c r="C120" s="293">
        <v>621</v>
      </c>
      <c r="D120" s="2">
        <v>764</v>
      </c>
      <c r="E120" s="2">
        <v>857</v>
      </c>
      <c r="F120" s="2">
        <v>886</v>
      </c>
      <c r="G120" s="2">
        <v>914</v>
      </c>
      <c r="H120" s="2">
        <v>964</v>
      </c>
      <c r="I120" s="2">
        <v>980</v>
      </c>
      <c r="J120" s="2">
        <v>1103</v>
      </c>
      <c r="K120" s="2">
        <v>1115</v>
      </c>
      <c r="L120" s="2">
        <v>1291</v>
      </c>
      <c r="Y120" t="str">
        <f t="shared" ref="Y120" si="94">IF(EXACT(A119,UPPER(A119)),"Elected","Excluded")</f>
        <v>Elected</v>
      </c>
    </row>
    <row r="121" spans="1:37" x14ac:dyDescent="0.35">
      <c r="A121" s="291" t="s">
        <v>3461</v>
      </c>
      <c r="B121" s="291" t="s">
        <v>31</v>
      </c>
      <c r="C121" s="293">
        <v>282</v>
      </c>
      <c r="D121" s="1">
        <v>21</v>
      </c>
      <c r="E121" s="1">
        <v>6</v>
      </c>
      <c r="F121" s="1">
        <v>8</v>
      </c>
      <c r="G121" s="1">
        <v>5</v>
      </c>
      <c r="H121" s="1">
        <v>11</v>
      </c>
      <c r="I121" s="1">
        <v>-333</v>
      </c>
      <c r="J121" s="1">
        <v>0</v>
      </c>
      <c r="K121" s="1">
        <v>0</v>
      </c>
      <c r="L121" s="1">
        <v>0</v>
      </c>
      <c r="X121" t="str">
        <f t="shared" ref="X121" si="95">LEFT(MID(A121,FIND("(",A121)+1,LEN(A121)),FIND(")",MID(A121,FIND("(",A121)+1,LEN(A121)))-1)</f>
        <v>SF</v>
      </c>
      <c r="Z121" t="str">
        <f t="shared" ref="Z121" si="96">Y122</f>
        <v>Excluded</v>
      </c>
    </row>
    <row r="122" spans="1:37" x14ac:dyDescent="0.35">
      <c r="A122" s="291" t="s">
        <v>0</v>
      </c>
      <c r="B122" s="291" t="s">
        <v>0</v>
      </c>
      <c r="C122" s="293">
        <v>282</v>
      </c>
      <c r="D122" s="2">
        <v>303</v>
      </c>
      <c r="E122" s="2">
        <v>309</v>
      </c>
      <c r="F122" s="2">
        <v>317</v>
      </c>
      <c r="G122" s="2">
        <v>322</v>
      </c>
      <c r="H122" s="2">
        <v>333</v>
      </c>
      <c r="I122" s="2">
        <v>0</v>
      </c>
      <c r="J122" s="2">
        <v>0</v>
      </c>
      <c r="K122" s="2">
        <v>0</v>
      </c>
      <c r="L122" s="2">
        <v>0</v>
      </c>
      <c r="Y122" t="str">
        <f t="shared" ref="Y122" si="97">IF(EXACT(A121,UPPER(A121)),"Elected","Excluded")</f>
        <v>Excluded</v>
      </c>
    </row>
    <row r="123" spans="1:37" x14ac:dyDescent="0.35">
      <c r="A123" s="345" t="s">
        <v>2141</v>
      </c>
      <c r="B123" s="291" t="s">
        <v>33</v>
      </c>
      <c r="C123" s="293">
        <v>1574</v>
      </c>
      <c r="D123" s="1">
        <v>0</v>
      </c>
      <c r="E123" s="1">
        <v>0</v>
      </c>
      <c r="F123" s="1">
        <v>-184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X123" t="str">
        <f t="shared" ref="X123" si="98">LEFT(MID(A123,FIND("(",A123)+1,LEN(A123)),FIND(")",MID(A123,FIND("(",A123)+1,LEN(A123)))-1)</f>
        <v>WUA</v>
      </c>
      <c r="Z123" t="str">
        <f>Y124</f>
        <v>Elected</v>
      </c>
    </row>
    <row r="124" spans="1:37" x14ac:dyDescent="0.35">
      <c r="A124" s="345" t="s">
        <v>0</v>
      </c>
      <c r="B124" s="291" t="s">
        <v>0</v>
      </c>
      <c r="C124" s="293">
        <v>1574</v>
      </c>
      <c r="D124" s="2">
        <v>1574</v>
      </c>
      <c r="E124" s="2">
        <v>1574</v>
      </c>
      <c r="F124" s="2">
        <v>1390</v>
      </c>
      <c r="G124" s="2">
        <v>1390</v>
      </c>
      <c r="H124" s="2">
        <v>1390</v>
      </c>
      <c r="I124" s="2">
        <v>1390</v>
      </c>
      <c r="J124" s="2">
        <v>1390</v>
      </c>
      <c r="K124" s="2">
        <v>1390</v>
      </c>
      <c r="L124" s="2">
        <v>1390</v>
      </c>
      <c r="Y124" t="str">
        <f t="shared" ref="Y124" si="99">IF(EXACT(A123,UPPER(A123)),"Elected","Excluded")</f>
        <v>Elected</v>
      </c>
    </row>
    <row r="125" spans="1:37" x14ac:dyDescent="0.35">
      <c r="A125" s="345" t="s">
        <v>2142</v>
      </c>
      <c r="B125" s="291" t="s">
        <v>33</v>
      </c>
      <c r="C125" s="293">
        <v>1134</v>
      </c>
      <c r="D125" s="1">
        <v>690</v>
      </c>
      <c r="E125" s="1">
        <v>-434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X125" t="str">
        <f t="shared" ref="X125" si="100">LEFT(MID(A125,FIND("(",A125)+1,LEN(A125)),FIND(")",MID(A125,FIND("(",A125)+1,LEN(A125)))-1)</f>
        <v>FG</v>
      </c>
      <c r="Z125" t="str">
        <f t="shared" ref="Z125" si="101">Y126</f>
        <v>Elected</v>
      </c>
    </row>
    <row r="126" spans="1:37" x14ac:dyDescent="0.35">
      <c r="A126" s="345" t="s">
        <v>0</v>
      </c>
      <c r="B126" s="291" t="s">
        <v>0</v>
      </c>
      <c r="C126" s="293">
        <v>1134</v>
      </c>
      <c r="D126" s="2">
        <v>1824</v>
      </c>
      <c r="E126" s="2">
        <v>1390</v>
      </c>
      <c r="F126" s="2">
        <v>1390</v>
      </c>
      <c r="G126" s="2">
        <v>1390</v>
      </c>
      <c r="H126" s="2">
        <v>1390</v>
      </c>
      <c r="I126" s="2">
        <v>1390</v>
      </c>
      <c r="J126" s="2">
        <v>1390</v>
      </c>
      <c r="K126" s="2">
        <v>1390</v>
      </c>
      <c r="L126" s="2">
        <v>1390</v>
      </c>
      <c r="Y126" t="str">
        <f t="shared" ref="Y126" si="102">IF(EXACT(A125,UPPER(A125)),"Elected","Excluded")</f>
        <v>Elected</v>
      </c>
    </row>
    <row r="127" spans="1:37" x14ac:dyDescent="0.35">
      <c r="A127" s="291" t="s">
        <v>3462</v>
      </c>
      <c r="B127" s="291" t="s">
        <v>31</v>
      </c>
      <c r="C127" s="293">
        <v>313</v>
      </c>
      <c r="D127" s="1">
        <v>62</v>
      </c>
      <c r="E127" s="1">
        <v>36</v>
      </c>
      <c r="F127" s="1">
        <v>89</v>
      </c>
      <c r="G127" s="1">
        <v>12</v>
      </c>
      <c r="H127" s="1">
        <v>58</v>
      </c>
      <c r="I127" s="1">
        <v>23</v>
      </c>
      <c r="J127" s="1">
        <v>71</v>
      </c>
      <c r="K127" s="1">
        <v>6</v>
      </c>
      <c r="L127" s="1">
        <v>-670</v>
      </c>
      <c r="X127" t="str">
        <f t="shared" ref="X127" si="103">LEFT(MID(A127,FIND("(",A127)+1,LEN(A127)),FIND(")",MID(A127,FIND("(",A127)+1,LEN(A127)))-1)</f>
        <v>WUA</v>
      </c>
      <c r="Z127" t="str">
        <f t="shared" ref="Z127" si="104">Y128</f>
        <v>Excluded</v>
      </c>
    </row>
    <row r="128" spans="1:37" x14ac:dyDescent="0.35">
      <c r="A128" s="291" t="s">
        <v>0</v>
      </c>
      <c r="B128" s="291" t="s">
        <v>0</v>
      </c>
      <c r="C128" s="293">
        <v>313</v>
      </c>
      <c r="D128" s="2">
        <v>375</v>
      </c>
      <c r="E128" s="2">
        <v>411</v>
      </c>
      <c r="F128" s="2">
        <v>500</v>
      </c>
      <c r="G128" s="2">
        <v>512</v>
      </c>
      <c r="H128" s="2">
        <v>570</v>
      </c>
      <c r="I128" s="2">
        <v>593</v>
      </c>
      <c r="J128" s="2">
        <v>664</v>
      </c>
      <c r="K128" s="2">
        <v>670</v>
      </c>
      <c r="L128" s="2">
        <v>0</v>
      </c>
      <c r="Y128" t="str">
        <f t="shared" ref="Y128" si="105">IF(EXACT(A127,UPPER(A127)),"Elected","Excluded")</f>
        <v>Excluded</v>
      </c>
    </row>
    <row r="129" spans="1:26" x14ac:dyDescent="0.35">
      <c r="A129" s="291" t="s">
        <v>3471</v>
      </c>
      <c r="B129" s="291" t="s">
        <v>31</v>
      </c>
      <c r="C129" s="293">
        <v>158</v>
      </c>
      <c r="D129" s="1">
        <v>32</v>
      </c>
      <c r="E129" s="1">
        <v>69</v>
      </c>
      <c r="F129" s="1">
        <v>4</v>
      </c>
      <c r="G129" s="1">
        <v>10</v>
      </c>
      <c r="H129" s="1">
        <v>-273</v>
      </c>
      <c r="I129" s="1">
        <v>0</v>
      </c>
      <c r="J129" s="1">
        <v>0</v>
      </c>
      <c r="K129" s="1">
        <v>0</v>
      </c>
      <c r="L129" s="1">
        <v>0</v>
      </c>
      <c r="X129" t="str">
        <f t="shared" ref="X129" si="106">LEFT(MID(A129,FIND("(",A129)+1,LEN(A129)),FIND(")",MID(A129,FIND("(",A129)+1,LEN(A129)))-1)</f>
        <v>GRN</v>
      </c>
      <c r="Z129" t="str">
        <f t="shared" ref="Z129" si="107">Y130</f>
        <v>Excluded</v>
      </c>
    </row>
    <row r="130" spans="1:26" x14ac:dyDescent="0.35">
      <c r="A130" s="291" t="s">
        <v>0</v>
      </c>
      <c r="B130" s="291" t="s">
        <v>0</v>
      </c>
      <c r="C130" s="293">
        <v>158</v>
      </c>
      <c r="D130" s="2">
        <v>190</v>
      </c>
      <c r="E130" s="2">
        <v>259</v>
      </c>
      <c r="F130" s="2">
        <v>263</v>
      </c>
      <c r="G130" s="2">
        <v>273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Y130" t="str">
        <f t="shared" ref="Y130" si="108">IF(EXACT(A129,UPPER(A129)),"Elected","Excluded")</f>
        <v>Excluded</v>
      </c>
    </row>
    <row r="131" spans="1:26" x14ac:dyDescent="0.35">
      <c r="A131" s="291" t="s">
        <v>3463</v>
      </c>
      <c r="B131" s="291" t="s">
        <v>33</v>
      </c>
      <c r="C131" s="293">
        <v>320</v>
      </c>
      <c r="D131" s="1">
        <v>40</v>
      </c>
      <c r="E131" s="1">
        <v>9</v>
      </c>
      <c r="F131" s="1">
        <v>9</v>
      </c>
      <c r="G131" s="1">
        <v>4</v>
      </c>
      <c r="H131" s="1">
        <v>17</v>
      </c>
      <c r="I131" s="1">
        <v>247</v>
      </c>
      <c r="J131" s="1">
        <v>24</v>
      </c>
      <c r="K131" s="1">
        <v>1</v>
      </c>
      <c r="L131" s="1">
        <v>161</v>
      </c>
      <c r="X131" t="str">
        <f t="shared" ref="X131" si="109">LEFT(MID(A131,FIND("(",A131)+1,LEN(A131)),FIND(")",MID(A131,FIND("(",A131)+1,LEN(A131)))-1)</f>
        <v>SF</v>
      </c>
      <c r="Z131" t="str">
        <f t="shared" ref="Z131" si="110">Y132</f>
        <v>Excluded</v>
      </c>
    </row>
    <row r="132" spans="1:26" x14ac:dyDescent="0.35">
      <c r="A132" s="291" t="s">
        <v>0</v>
      </c>
      <c r="B132" s="291" t="s">
        <v>0</v>
      </c>
      <c r="C132" s="293">
        <v>320</v>
      </c>
      <c r="D132" s="2">
        <v>360</v>
      </c>
      <c r="E132" s="2">
        <v>369</v>
      </c>
      <c r="F132" s="2">
        <v>378</v>
      </c>
      <c r="G132" s="2">
        <v>382</v>
      </c>
      <c r="H132" s="2">
        <v>399</v>
      </c>
      <c r="I132" s="2">
        <v>646</v>
      </c>
      <c r="J132" s="2">
        <v>670</v>
      </c>
      <c r="K132" s="2">
        <v>671</v>
      </c>
      <c r="L132" s="2">
        <v>832</v>
      </c>
      <c r="Y132" t="str">
        <f t="shared" ref="Y132" si="111">IF(EXACT(A131,UPPER(A131)),"Elected","Excluded")</f>
        <v>Excluded</v>
      </c>
    </row>
    <row r="133" spans="1:26" x14ac:dyDescent="0.35">
      <c r="A133" s="345" t="s">
        <v>3489</v>
      </c>
      <c r="B133" s="291" t="s">
        <v>33</v>
      </c>
      <c r="C133" s="293">
        <v>746</v>
      </c>
      <c r="D133" s="1">
        <v>351</v>
      </c>
      <c r="E133" s="1">
        <v>215</v>
      </c>
      <c r="F133" s="1">
        <v>39</v>
      </c>
      <c r="G133" s="1">
        <v>58</v>
      </c>
      <c r="H133" s="1">
        <v>0</v>
      </c>
      <c r="I133" s="1">
        <v>0</v>
      </c>
      <c r="J133" s="1">
        <v>0</v>
      </c>
      <c r="K133" s="1">
        <v>-19</v>
      </c>
      <c r="L133" s="1">
        <v>0</v>
      </c>
      <c r="X133" t="str">
        <f t="shared" ref="X133" si="112">LEFT(MID(A133,FIND("(",A133)+1,LEN(A133)),FIND(")",MID(A133,FIND("(",A133)+1,LEN(A133)))-1)</f>
        <v>NON-P</v>
      </c>
      <c r="Z133" t="str">
        <f t="shared" ref="Z133" si="113">Y134</f>
        <v>Elected</v>
      </c>
    </row>
    <row r="134" spans="1:26" x14ac:dyDescent="0.35">
      <c r="A134" s="345" t="s">
        <v>0</v>
      </c>
      <c r="B134" s="291" t="s">
        <v>0</v>
      </c>
      <c r="C134" s="293">
        <v>746</v>
      </c>
      <c r="D134" s="2">
        <v>1097</v>
      </c>
      <c r="E134" s="2">
        <v>1312</v>
      </c>
      <c r="F134" s="2">
        <v>1351</v>
      </c>
      <c r="G134" s="2">
        <v>1409</v>
      </c>
      <c r="H134" s="2">
        <v>1409</v>
      </c>
      <c r="I134" s="2">
        <v>1409</v>
      </c>
      <c r="J134" s="2">
        <v>1409</v>
      </c>
      <c r="K134" s="2">
        <v>1390</v>
      </c>
      <c r="L134" s="2">
        <v>1390</v>
      </c>
      <c r="Y134" t="str">
        <f t="shared" ref="Y134" si="114">IF(EXACT(A133,UPPER(A133)),"Elected","Excluded")</f>
        <v>Elected</v>
      </c>
    </row>
    <row r="135" spans="1:26" x14ac:dyDescent="0.35">
      <c r="A135" s="345" t="s">
        <v>2143</v>
      </c>
      <c r="B135" s="291" t="s">
        <v>33</v>
      </c>
      <c r="C135" s="293">
        <v>2746</v>
      </c>
      <c r="D135" s="1">
        <v>-1356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X135" t="str">
        <f t="shared" ref="X135" si="115">LEFT(MID(A135,FIND("(",A135)+1,LEN(A135)),FIND(")",MID(A135,FIND("(",A135)+1,LEN(A135)))-1)</f>
        <v>FG</v>
      </c>
      <c r="Z135" t="str">
        <f t="shared" ref="Z135" si="116">Y136</f>
        <v>Elected</v>
      </c>
    </row>
    <row r="136" spans="1:26" x14ac:dyDescent="0.35">
      <c r="A136" s="345" t="s">
        <v>0</v>
      </c>
      <c r="B136" s="291" t="s">
        <v>0</v>
      </c>
      <c r="C136" s="293">
        <v>2746</v>
      </c>
      <c r="D136" s="2">
        <v>1390</v>
      </c>
      <c r="E136" s="2">
        <v>1390</v>
      </c>
      <c r="F136" s="2">
        <v>1390</v>
      </c>
      <c r="G136" s="2">
        <v>1390</v>
      </c>
      <c r="H136" s="2">
        <v>1390</v>
      </c>
      <c r="I136" s="2">
        <v>1390</v>
      </c>
      <c r="J136" s="2">
        <v>1390</v>
      </c>
      <c r="K136" s="2">
        <v>1390</v>
      </c>
      <c r="L136" s="2">
        <v>1390</v>
      </c>
      <c r="Y136" t="str">
        <f t="shared" ref="Y136" si="117">IF(EXACT(A135,UPPER(A135)),"Elected","Excluded")</f>
        <v>Elected</v>
      </c>
    </row>
    <row r="137" spans="1:26" x14ac:dyDescent="0.35">
      <c r="A137" s="291" t="s">
        <v>47</v>
      </c>
      <c r="B137" s="291" t="s">
        <v>0</v>
      </c>
      <c r="C137" s="292">
        <v>0</v>
      </c>
      <c r="D137" s="1">
        <f>(D115+D117+D119+D121+D123+D125+D127+D129+D131+D133+D135)*(-1)</f>
        <v>0</v>
      </c>
      <c r="E137" s="1">
        <f t="shared" ref="E137:L137" si="118">(E115+E117+E119+E121+E123+E125+E127+E129+E131+E133+E135)*(-1)</f>
        <v>0</v>
      </c>
      <c r="F137" s="1">
        <f t="shared" si="118"/>
        <v>0</v>
      </c>
      <c r="G137" s="1">
        <f t="shared" si="118"/>
        <v>0</v>
      </c>
      <c r="H137" s="1">
        <f t="shared" si="118"/>
        <v>123</v>
      </c>
      <c r="I137" s="1">
        <f t="shared" si="118"/>
        <v>40</v>
      </c>
      <c r="J137" s="1">
        <f t="shared" si="118"/>
        <v>158</v>
      </c>
      <c r="K137" s="1">
        <f t="shared" si="118"/>
        <v>0</v>
      </c>
      <c r="L137" s="1">
        <f t="shared" si="118"/>
        <v>333</v>
      </c>
    </row>
    <row r="138" spans="1:26" x14ac:dyDescent="0.35">
      <c r="A138" s="291" t="s">
        <v>0</v>
      </c>
      <c r="B138" s="291" t="s">
        <v>0</v>
      </c>
      <c r="C138" s="293">
        <v>0</v>
      </c>
      <c r="D138" s="2">
        <v>0</v>
      </c>
      <c r="E138" s="2">
        <v>0</v>
      </c>
      <c r="F138" s="2">
        <v>0</v>
      </c>
      <c r="G138" s="2">
        <v>0</v>
      </c>
      <c r="H138" s="2">
        <v>123</v>
      </c>
      <c r="I138" s="2">
        <v>163</v>
      </c>
      <c r="J138" s="2">
        <v>321</v>
      </c>
      <c r="K138" s="2">
        <v>321</v>
      </c>
      <c r="L138" s="2">
        <v>654</v>
      </c>
    </row>
    <row r="139" spans="1:26" x14ac:dyDescent="0.35">
      <c r="A139" t="s">
        <v>48</v>
      </c>
      <c r="B139" t="s">
        <v>0</v>
      </c>
      <c r="C139" s="2">
        <v>9727</v>
      </c>
      <c r="D139" s="2">
        <v>9727</v>
      </c>
      <c r="E139" s="2">
        <v>9727</v>
      </c>
      <c r="F139" s="2">
        <v>9727</v>
      </c>
      <c r="G139" s="2">
        <v>9727</v>
      </c>
      <c r="H139" s="2">
        <v>9727</v>
      </c>
      <c r="I139" s="2">
        <v>9727</v>
      </c>
      <c r="J139" s="2">
        <v>9727</v>
      </c>
      <c r="K139" s="2">
        <v>9727</v>
      </c>
      <c r="L139" s="2">
        <v>9727</v>
      </c>
    </row>
    <row r="143" spans="1:26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</row>
    <row r="144" spans="1:26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</row>
    <row r="145" spans="1:3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</row>
    <row r="146" spans="1:3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</row>
    <row r="147" spans="1:3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</row>
    <row r="148" spans="1:3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</row>
    <row r="149" spans="1:3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</row>
    <row r="150" spans="1:37" x14ac:dyDescent="0.35">
      <c r="A150" s="291" t="s">
        <v>49</v>
      </c>
      <c r="B150" s="291" t="s">
        <v>2</v>
      </c>
      <c r="C150" s="291" t="s">
        <v>3</v>
      </c>
      <c r="D150" t="s">
        <v>4</v>
      </c>
      <c r="E150" t="s">
        <v>5</v>
      </c>
      <c r="F150" t="s">
        <v>6</v>
      </c>
    </row>
    <row r="151" spans="1:37" x14ac:dyDescent="0.35">
      <c r="A151" s="291" t="s">
        <v>0</v>
      </c>
      <c r="B151" s="291" t="s">
        <v>0</v>
      </c>
      <c r="C151" s="291" t="s">
        <v>17</v>
      </c>
      <c r="D151" t="s">
        <v>2144</v>
      </c>
      <c r="E151" t="s">
        <v>2145</v>
      </c>
      <c r="F151" t="s">
        <v>2146</v>
      </c>
      <c r="AB151" t="s">
        <v>2526</v>
      </c>
      <c r="AC151" t="s">
        <v>2525</v>
      </c>
      <c r="AD151" t="s">
        <v>2524</v>
      </c>
      <c r="AE151" t="s">
        <v>2523</v>
      </c>
      <c r="AF151" t="s">
        <v>759</v>
      </c>
      <c r="AG151" t="s">
        <v>2522</v>
      </c>
      <c r="AH151" t="s">
        <v>2521</v>
      </c>
      <c r="AI151" t="s">
        <v>2520</v>
      </c>
      <c r="AJ151" t="s">
        <v>2519</v>
      </c>
      <c r="AK151" t="s">
        <v>2518</v>
      </c>
    </row>
    <row r="152" spans="1:37" x14ac:dyDescent="0.35">
      <c r="A152" s="345" t="s">
        <v>3490</v>
      </c>
      <c r="B152" s="291" t="s">
        <v>33</v>
      </c>
      <c r="C152" s="293">
        <v>2233</v>
      </c>
      <c r="D152" s="1">
        <v>-491</v>
      </c>
      <c r="E152" s="1">
        <v>0</v>
      </c>
      <c r="F152" s="1">
        <v>0</v>
      </c>
      <c r="X152" t="str">
        <f>LEFT(MID(A152,FIND("(",A152)+1,LEN(A152)),FIND(")",MID(A152,FIND("(",A152)+1,LEN(A152)))-1)</f>
        <v>NON-P</v>
      </c>
      <c r="Z152" t="str">
        <f>Y153</f>
        <v>Elected</v>
      </c>
      <c r="AB152">
        <v>5</v>
      </c>
      <c r="AC152" s="238">
        <v>18622</v>
      </c>
      <c r="AD152" s="238">
        <f>AH152+AF152</f>
        <v>10527</v>
      </c>
      <c r="AE152" s="227">
        <f>SUM(AD152/AC152*100)</f>
        <v>56.529910858124801</v>
      </c>
      <c r="AF152">
        <v>78</v>
      </c>
      <c r="AG152" s="227">
        <f>SUM(AF152/AC152*100)</f>
        <v>0.41885941359682094</v>
      </c>
      <c r="AH152" s="238">
        <v>10449</v>
      </c>
      <c r="AI152">
        <v>8</v>
      </c>
      <c r="AJ152">
        <v>3</v>
      </c>
      <c r="AK152" s="227">
        <f>SUM(AJ152/AI152*100)</f>
        <v>37.5</v>
      </c>
    </row>
    <row r="153" spans="1:37" x14ac:dyDescent="0.35">
      <c r="A153" s="345" t="s">
        <v>0</v>
      </c>
      <c r="B153" s="291" t="s">
        <v>0</v>
      </c>
      <c r="C153" s="293">
        <v>2233</v>
      </c>
      <c r="D153" s="2">
        <v>1742</v>
      </c>
      <c r="E153" s="2">
        <v>1742</v>
      </c>
      <c r="F153" s="2">
        <v>1742</v>
      </c>
      <c r="Y153" t="str">
        <f>IF(EXACT(A152,UPPER(A152)),"Elected","Excluded")</f>
        <v>Elected</v>
      </c>
    </row>
    <row r="154" spans="1:37" x14ac:dyDescent="0.35">
      <c r="A154" s="291" t="s">
        <v>3464</v>
      </c>
      <c r="B154" s="291" t="s">
        <v>31</v>
      </c>
      <c r="C154" s="293">
        <v>738</v>
      </c>
      <c r="D154" s="1">
        <v>107</v>
      </c>
      <c r="E154" s="1">
        <v>71</v>
      </c>
      <c r="F154" s="1">
        <v>-916</v>
      </c>
      <c r="X154" t="str">
        <f t="shared" ref="X154" si="119">LEFT(MID(A154,FIND("(",A154)+1,LEN(A154)),FIND(")",MID(A154,FIND("(",A154)+1,LEN(A154)))-1)</f>
        <v>FG</v>
      </c>
      <c r="Z154" t="str">
        <f>Y155</f>
        <v>Excluded</v>
      </c>
      <c r="AC154" t="s">
        <v>3692</v>
      </c>
      <c r="AD154" t="s">
        <v>3693</v>
      </c>
    </row>
    <row r="155" spans="1:37" x14ac:dyDescent="0.35">
      <c r="A155" s="291" t="s">
        <v>0</v>
      </c>
      <c r="B155" s="291" t="s">
        <v>0</v>
      </c>
      <c r="C155" s="293">
        <v>738</v>
      </c>
      <c r="D155" s="2">
        <v>845</v>
      </c>
      <c r="E155" s="2">
        <v>916</v>
      </c>
      <c r="F155" s="2">
        <v>0</v>
      </c>
      <c r="Y155" t="str">
        <f t="shared" ref="Y155" si="120">IF(EXACT(A154,UPPER(A154)),"Elected","Excluded")</f>
        <v>Excluded</v>
      </c>
      <c r="AC155">
        <v>3</v>
      </c>
      <c r="AD155">
        <v>3</v>
      </c>
    </row>
    <row r="156" spans="1:37" x14ac:dyDescent="0.35">
      <c r="A156" s="345" t="s">
        <v>3475</v>
      </c>
      <c r="B156" s="291" t="s">
        <v>31</v>
      </c>
      <c r="C156" s="293">
        <v>1210</v>
      </c>
      <c r="D156" s="1">
        <v>62</v>
      </c>
      <c r="E156" s="1">
        <v>118</v>
      </c>
      <c r="F156" s="1">
        <v>359</v>
      </c>
      <c r="X156" t="str">
        <f t="shared" ref="X156" si="121">LEFT(MID(A156,FIND("(",A156)+1,LEN(A156)),FIND(")",MID(A156,FIND("(",A156)+1,LEN(A156)))-1)</f>
        <v>LAB</v>
      </c>
      <c r="Z156" t="str">
        <f t="shared" ref="Z156" si="122">Y157</f>
        <v>Elected</v>
      </c>
    </row>
    <row r="157" spans="1:37" x14ac:dyDescent="0.35">
      <c r="A157" s="345" t="s">
        <v>0</v>
      </c>
      <c r="B157" s="291" t="s">
        <v>0</v>
      </c>
      <c r="C157" s="293">
        <v>1210</v>
      </c>
      <c r="D157" s="2">
        <v>1272</v>
      </c>
      <c r="E157" s="2">
        <v>1390</v>
      </c>
      <c r="F157" s="2">
        <v>1749</v>
      </c>
      <c r="Y157" t="str">
        <f t="shared" ref="Y157" si="123">IF(EXACT(A156,UPPER(A156)),"Elected","Excluded")</f>
        <v>Elected</v>
      </c>
    </row>
    <row r="158" spans="1:37" x14ac:dyDescent="0.35">
      <c r="A158" s="345" t="s">
        <v>3491</v>
      </c>
      <c r="B158" s="291" t="s">
        <v>33</v>
      </c>
      <c r="C158" s="293">
        <v>1434</v>
      </c>
      <c r="D158" s="1">
        <v>151</v>
      </c>
      <c r="E158" s="1">
        <v>48</v>
      </c>
      <c r="F158" s="1">
        <v>218</v>
      </c>
      <c r="X158" t="str">
        <f t="shared" ref="X158" si="124">LEFT(MID(A158,FIND("(",A158)+1,LEN(A158)),FIND(")",MID(A158,FIND("(",A158)+1,LEN(A158)))-1)</f>
        <v>NON-P</v>
      </c>
      <c r="Z158" t="str">
        <f t="shared" ref="Z158" si="125">Y159</f>
        <v>Elected</v>
      </c>
    </row>
    <row r="159" spans="1:37" x14ac:dyDescent="0.35">
      <c r="A159" s="345" t="s">
        <v>0</v>
      </c>
      <c r="B159" s="291" t="s">
        <v>0</v>
      </c>
      <c r="C159" s="293">
        <v>1434</v>
      </c>
      <c r="D159" s="2">
        <v>1585</v>
      </c>
      <c r="E159" s="2">
        <v>1633</v>
      </c>
      <c r="F159" s="2">
        <v>1851</v>
      </c>
      <c r="Y159" t="str">
        <f t="shared" ref="Y159" si="126">IF(EXACT(A158,UPPER(A158)),"Elected","Excluded")</f>
        <v>Elected</v>
      </c>
    </row>
    <row r="160" spans="1:37" x14ac:dyDescent="0.35">
      <c r="A160" s="291" t="s">
        <v>3465</v>
      </c>
      <c r="B160" s="291" t="s">
        <v>33</v>
      </c>
      <c r="C160" s="293">
        <v>1096</v>
      </c>
      <c r="D160" s="1">
        <v>24</v>
      </c>
      <c r="E160" s="1">
        <v>47</v>
      </c>
      <c r="F160" s="1">
        <v>45</v>
      </c>
      <c r="X160" t="str">
        <f t="shared" ref="X160" si="127">LEFT(MID(A160,FIND("(",A160)+1,LEN(A160)),FIND(")",MID(A160,FIND("(",A160)+1,LEN(A160)))-1)</f>
        <v>SF</v>
      </c>
      <c r="Z160" t="str">
        <f>Y161</f>
        <v>Excluded</v>
      </c>
    </row>
    <row r="161" spans="1:26" x14ac:dyDescent="0.35">
      <c r="A161" s="291" t="s">
        <v>0</v>
      </c>
      <c r="B161" s="291" t="s">
        <v>0</v>
      </c>
      <c r="C161" s="293">
        <v>1096</v>
      </c>
      <c r="D161" s="2">
        <v>1120</v>
      </c>
      <c r="E161" s="2">
        <v>1167</v>
      </c>
      <c r="F161" s="2">
        <v>1212</v>
      </c>
      <c r="Y161" t="str">
        <f t="shared" ref="Y161" si="128">IF(EXACT(A160,UPPER(A160)),"Elected","Excluded")</f>
        <v>Excluded</v>
      </c>
    </row>
    <row r="162" spans="1:26" x14ac:dyDescent="0.35">
      <c r="A162" s="345" t="s">
        <v>3492</v>
      </c>
      <c r="B162" s="291" t="s">
        <v>33</v>
      </c>
      <c r="C162" s="293">
        <v>1822</v>
      </c>
      <c r="D162" s="1">
        <v>0</v>
      </c>
      <c r="E162" s="1">
        <v>0</v>
      </c>
      <c r="F162" s="1">
        <v>0</v>
      </c>
      <c r="X162" t="str">
        <f t="shared" ref="X162" si="129">LEFT(MID(A162,FIND("(",A162)+1,LEN(A162)),FIND(")",MID(A162,FIND("(",A162)+1,LEN(A162)))-1)</f>
        <v>NON-P</v>
      </c>
      <c r="Z162" t="str">
        <f t="shared" ref="Z162" si="130">Y163</f>
        <v>Elected</v>
      </c>
    </row>
    <row r="163" spans="1:26" x14ac:dyDescent="0.35">
      <c r="A163" s="345" t="s">
        <v>0</v>
      </c>
      <c r="B163" s="291" t="s">
        <v>0</v>
      </c>
      <c r="C163" s="293">
        <v>1822</v>
      </c>
      <c r="D163" s="2">
        <v>1822</v>
      </c>
      <c r="E163" s="2">
        <v>1822</v>
      </c>
      <c r="F163" s="2">
        <v>1822</v>
      </c>
      <c r="Y163" t="str">
        <f t="shared" ref="Y163" si="131">IF(EXACT(A162,UPPER(A162)),"Elected","Excluded")</f>
        <v>Elected</v>
      </c>
    </row>
    <row r="164" spans="1:26" x14ac:dyDescent="0.35">
      <c r="A164" s="345" t="s">
        <v>2147</v>
      </c>
      <c r="B164" s="291" t="s">
        <v>33</v>
      </c>
      <c r="C164" s="293">
        <v>1527</v>
      </c>
      <c r="D164" s="1">
        <v>124</v>
      </c>
      <c r="E164" s="1">
        <v>96</v>
      </c>
      <c r="F164" s="1">
        <v>0</v>
      </c>
      <c r="X164" t="str">
        <f t="shared" ref="X164" si="132">LEFT(MID(A164,FIND("(",A164)+1,LEN(A164)),FIND(")",MID(A164,FIND("(",A164)+1,LEN(A164)))-1)</f>
        <v>FF</v>
      </c>
      <c r="Z164" t="str">
        <f t="shared" ref="Z164" si="133">Y165</f>
        <v>Elected</v>
      </c>
    </row>
    <row r="165" spans="1:26" x14ac:dyDescent="0.35">
      <c r="A165" s="345" t="s">
        <v>0</v>
      </c>
      <c r="B165" s="291" t="s">
        <v>0</v>
      </c>
      <c r="C165" s="293">
        <v>1527</v>
      </c>
      <c r="D165" s="2">
        <v>1651</v>
      </c>
      <c r="E165" s="2">
        <v>1747</v>
      </c>
      <c r="F165" s="2">
        <v>1747</v>
      </c>
      <c r="Y165" t="str">
        <f t="shared" ref="Y165" si="134">IF(EXACT(A164,UPPER(A164)),"Elected","Excluded")</f>
        <v>Elected</v>
      </c>
    </row>
    <row r="166" spans="1:26" x14ac:dyDescent="0.35">
      <c r="A166" s="291" t="s">
        <v>3472</v>
      </c>
      <c r="B166" s="291" t="s">
        <v>31</v>
      </c>
      <c r="C166" s="293">
        <v>389</v>
      </c>
      <c r="D166" s="1">
        <v>23</v>
      </c>
      <c r="E166" s="1">
        <v>-412</v>
      </c>
      <c r="F166" s="1">
        <v>0</v>
      </c>
      <c r="X166" t="str">
        <f t="shared" ref="X166" si="135">LEFT(MID(A166,FIND("(",A166)+1,LEN(A166)),FIND(")",MID(A166,FIND("(",A166)+1,LEN(A166)))-1)</f>
        <v>GRN</v>
      </c>
      <c r="Z166" t="str">
        <f t="shared" ref="Z166" si="136">Y167</f>
        <v>Excluded</v>
      </c>
    </row>
    <row r="167" spans="1:26" x14ac:dyDescent="0.35">
      <c r="A167" s="291" t="s">
        <v>0</v>
      </c>
      <c r="B167" s="291" t="s">
        <v>0</v>
      </c>
      <c r="C167" s="293">
        <v>389</v>
      </c>
      <c r="D167" s="2">
        <v>412</v>
      </c>
      <c r="E167" s="2">
        <v>0</v>
      </c>
      <c r="F167" s="2">
        <v>0</v>
      </c>
      <c r="Y167" t="str">
        <f t="shared" ref="Y167" si="137">IF(EXACT(A166,UPPER(A166)),"Elected","Excluded")</f>
        <v>Excluded</v>
      </c>
    </row>
    <row r="168" spans="1:26" x14ac:dyDescent="0.35">
      <c r="A168" s="291" t="s">
        <v>47</v>
      </c>
      <c r="B168" s="291" t="s">
        <v>0</v>
      </c>
      <c r="C168" s="292">
        <v>0</v>
      </c>
      <c r="D168" s="1">
        <f>(D152+D154+D156+D158+D160+D162+D164+D166)*(-1)</f>
        <v>0</v>
      </c>
      <c r="E168" s="1">
        <f t="shared" ref="E168:F168" si="138">(E152+E154+E156+E158+E160+E162+E164+E166)*(-1)</f>
        <v>32</v>
      </c>
      <c r="F168" s="1">
        <f t="shared" si="138"/>
        <v>294</v>
      </c>
    </row>
    <row r="169" spans="1:26" x14ac:dyDescent="0.35">
      <c r="A169" s="291" t="s">
        <v>0</v>
      </c>
      <c r="B169" s="291" t="s">
        <v>0</v>
      </c>
      <c r="C169" s="293">
        <v>0</v>
      </c>
      <c r="D169" s="2">
        <v>0</v>
      </c>
      <c r="E169" s="1">
        <v>32</v>
      </c>
      <c r="F169" s="1">
        <v>326</v>
      </c>
    </row>
    <row r="170" spans="1:26" x14ac:dyDescent="0.35">
      <c r="A170" t="s">
        <v>48</v>
      </c>
      <c r="B170" t="s">
        <v>0</v>
      </c>
      <c r="C170" s="2">
        <v>10449</v>
      </c>
      <c r="D170" s="2">
        <v>10449</v>
      </c>
      <c r="E170" s="2">
        <v>10449</v>
      </c>
      <c r="F170" s="2">
        <v>10449</v>
      </c>
    </row>
    <row r="174" spans="1:26" x14ac:dyDescent="0.35">
      <c r="A174" t="s">
        <v>0</v>
      </c>
      <c r="B174" t="s">
        <v>0</v>
      </c>
      <c r="C174" t="s">
        <v>0</v>
      </c>
      <c r="D174" t="s">
        <v>0</v>
      </c>
      <c r="E174" t="s">
        <v>0</v>
      </c>
    </row>
    <row r="175" spans="1:26" x14ac:dyDescent="0.35">
      <c r="A175" t="s">
        <v>0</v>
      </c>
      <c r="B175" t="s">
        <v>0</v>
      </c>
      <c r="C175" t="s">
        <v>0</v>
      </c>
      <c r="D175" t="s">
        <v>0</v>
      </c>
      <c r="E175" t="s">
        <v>0</v>
      </c>
    </row>
    <row r="176" spans="1:26" x14ac:dyDescent="0.35">
      <c r="A176" t="s">
        <v>0</v>
      </c>
      <c r="B176" t="s">
        <v>0</v>
      </c>
      <c r="C176" t="s">
        <v>0</v>
      </c>
      <c r="D176" t="s">
        <v>0</v>
      </c>
      <c r="E176" t="s">
        <v>0</v>
      </c>
    </row>
    <row r="177" spans="1:37" x14ac:dyDescent="0.35">
      <c r="A177" t="s">
        <v>0</v>
      </c>
      <c r="B177" t="s">
        <v>0</v>
      </c>
      <c r="C177" t="s">
        <v>0</v>
      </c>
      <c r="D177" t="s">
        <v>0</v>
      </c>
      <c r="E177" t="s">
        <v>0</v>
      </c>
    </row>
    <row r="178" spans="1:37" x14ac:dyDescent="0.35">
      <c r="A178" t="s">
        <v>0</v>
      </c>
      <c r="B178" t="s">
        <v>0</v>
      </c>
      <c r="C178" t="s">
        <v>0</v>
      </c>
      <c r="D178" t="s">
        <v>0</v>
      </c>
      <c r="E178" t="s">
        <v>0</v>
      </c>
    </row>
    <row r="179" spans="1:37" x14ac:dyDescent="0.35">
      <c r="A179" t="s">
        <v>0</v>
      </c>
      <c r="B179" t="s">
        <v>0</v>
      </c>
      <c r="C179" t="s">
        <v>0</v>
      </c>
      <c r="D179" t="s">
        <v>0</v>
      </c>
      <c r="E179" t="s">
        <v>0</v>
      </c>
    </row>
    <row r="180" spans="1:37" x14ac:dyDescent="0.35">
      <c r="A180" t="s">
        <v>0</v>
      </c>
      <c r="B180" t="s">
        <v>0</v>
      </c>
      <c r="C180" t="s">
        <v>0</v>
      </c>
      <c r="D180" t="s">
        <v>0</v>
      </c>
      <c r="E180" t="s">
        <v>0</v>
      </c>
    </row>
    <row r="181" spans="1:37" x14ac:dyDescent="0.35">
      <c r="A181" s="291" t="s">
        <v>1059</v>
      </c>
      <c r="B181" s="291" t="s">
        <v>2</v>
      </c>
      <c r="C181" s="291" t="s">
        <v>3</v>
      </c>
      <c r="D181" t="s">
        <v>4</v>
      </c>
      <c r="E181" t="s">
        <v>5</v>
      </c>
    </row>
    <row r="182" spans="1:37" x14ac:dyDescent="0.35">
      <c r="A182" s="291" t="s">
        <v>0</v>
      </c>
      <c r="B182" s="291" t="s">
        <v>0</v>
      </c>
      <c r="C182" s="291" t="s">
        <v>17</v>
      </c>
      <c r="D182" t="s">
        <v>2148</v>
      </c>
      <c r="E182" t="s">
        <v>2149</v>
      </c>
      <c r="AB182" t="s">
        <v>2526</v>
      </c>
      <c r="AC182" t="s">
        <v>2525</v>
      </c>
      <c r="AD182" t="s">
        <v>2524</v>
      </c>
      <c r="AE182" t="s">
        <v>2523</v>
      </c>
      <c r="AF182" t="s">
        <v>759</v>
      </c>
      <c r="AG182" t="s">
        <v>2522</v>
      </c>
      <c r="AH182" t="s">
        <v>2521</v>
      </c>
      <c r="AI182" t="s">
        <v>2520</v>
      </c>
      <c r="AJ182" t="s">
        <v>2519</v>
      </c>
      <c r="AK182" t="s">
        <v>2518</v>
      </c>
    </row>
    <row r="183" spans="1:37" x14ac:dyDescent="0.35">
      <c r="A183" s="291" t="s">
        <v>3493</v>
      </c>
      <c r="B183" s="291" t="s">
        <v>33</v>
      </c>
      <c r="C183" s="293">
        <v>125</v>
      </c>
      <c r="D183" s="1">
        <v>62</v>
      </c>
      <c r="E183" s="1">
        <v>-187</v>
      </c>
      <c r="X183" t="str">
        <f>LEFT(MID(A183,FIND("(",A183)+1,LEN(A183)),FIND(")",MID(A183,FIND("(",A183)+1,LEN(A183)))-1)</f>
        <v>NON-P</v>
      </c>
      <c r="Z183" t="str">
        <f>Y184</f>
        <v>Excluded</v>
      </c>
      <c r="AB183">
        <v>4</v>
      </c>
      <c r="AC183" s="238">
        <v>14247</v>
      </c>
      <c r="AD183" s="238">
        <f>AH183+AF183</f>
        <v>8164</v>
      </c>
      <c r="AE183" s="227">
        <f>SUM(AD183/AC183*100)</f>
        <v>57.303291921106201</v>
      </c>
      <c r="AF183">
        <v>54</v>
      </c>
      <c r="AG183" s="227">
        <f>SUM(AF183/AC183*100)</f>
        <v>0.37902716361339228</v>
      </c>
      <c r="AH183" s="238">
        <v>8110</v>
      </c>
      <c r="AI183">
        <v>7</v>
      </c>
      <c r="AJ183">
        <v>3</v>
      </c>
      <c r="AK183" s="227">
        <f>SUM(AJ183/AI183*100)</f>
        <v>42.857142857142854</v>
      </c>
    </row>
    <row r="184" spans="1:37" x14ac:dyDescent="0.35">
      <c r="A184" s="291" t="s">
        <v>0</v>
      </c>
      <c r="B184" s="291" t="s">
        <v>0</v>
      </c>
      <c r="C184" s="293">
        <v>125</v>
      </c>
      <c r="D184" s="2">
        <v>187</v>
      </c>
      <c r="E184" s="2">
        <v>0</v>
      </c>
      <c r="Y184" t="str">
        <f>IF(EXACT(A183,UPPER(A183)),"Elected","Excluded")</f>
        <v>Excluded</v>
      </c>
    </row>
    <row r="185" spans="1:37" x14ac:dyDescent="0.35">
      <c r="A185" s="345" t="s">
        <v>3476</v>
      </c>
      <c r="B185" s="291" t="s">
        <v>31</v>
      </c>
      <c r="C185" s="293">
        <v>2346</v>
      </c>
      <c r="D185" s="1">
        <v>-723</v>
      </c>
      <c r="E185" s="1">
        <v>0</v>
      </c>
      <c r="X185" t="str">
        <f t="shared" ref="X185" si="139">LEFT(MID(A185,FIND("(",A185)+1,LEN(A185)),FIND(")",MID(A185,FIND("(",A185)+1,LEN(A185)))-1)</f>
        <v>LAB</v>
      </c>
      <c r="Z185" t="str">
        <f>Y186</f>
        <v>Elected</v>
      </c>
      <c r="AC185" t="s">
        <v>3692</v>
      </c>
      <c r="AD185" t="s">
        <v>3693</v>
      </c>
    </row>
    <row r="186" spans="1:37" x14ac:dyDescent="0.35">
      <c r="A186" s="345" t="s">
        <v>0</v>
      </c>
      <c r="B186" s="291" t="s">
        <v>0</v>
      </c>
      <c r="C186" s="293">
        <v>2346</v>
      </c>
      <c r="D186" s="2">
        <v>1623</v>
      </c>
      <c r="E186" s="2">
        <v>1623</v>
      </c>
      <c r="Y186" t="str">
        <f t="shared" ref="Y186" si="140">IF(EXACT(A185,UPPER(A185)),"Elected","Excluded")</f>
        <v>Elected</v>
      </c>
      <c r="AC186">
        <v>3</v>
      </c>
      <c r="AD186">
        <v>3</v>
      </c>
    </row>
    <row r="187" spans="1:37" x14ac:dyDescent="0.35">
      <c r="A187" s="345" t="s">
        <v>2150</v>
      </c>
      <c r="B187" s="291" t="s">
        <v>31</v>
      </c>
      <c r="C187" s="293">
        <v>1636</v>
      </c>
      <c r="D187" s="1">
        <v>0</v>
      </c>
      <c r="E187" s="1">
        <v>0</v>
      </c>
      <c r="X187" t="str">
        <f t="shared" ref="X187" si="141">LEFT(MID(A187,FIND("(",A187)+1,LEN(A187)),FIND(")",MID(A187,FIND("(",A187)+1,LEN(A187)))-1)</f>
        <v>FG</v>
      </c>
      <c r="Z187" t="str">
        <f t="shared" ref="Z187" si="142">Y188</f>
        <v>Elected</v>
      </c>
    </row>
    <row r="188" spans="1:37" x14ac:dyDescent="0.35">
      <c r="A188" s="345" t="s">
        <v>0</v>
      </c>
      <c r="B188" s="291" t="s">
        <v>0</v>
      </c>
      <c r="C188" s="293">
        <v>1636</v>
      </c>
      <c r="D188" s="2">
        <v>1636</v>
      </c>
      <c r="E188" s="2">
        <v>1636</v>
      </c>
      <c r="Y188" t="str">
        <f t="shared" ref="Y188" si="143">IF(EXACT(A187,UPPER(A187)),"Elected","Excluded")</f>
        <v>Elected</v>
      </c>
    </row>
    <row r="189" spans="1:37" x14ac:dyDescent="0.35">
      <c r="A189" s="345" t="s">
        <v>2151</v>
      </c>
      <c r="B189" s="291" t="s">
        <v>33</v>
      </c>
      <c r="C189" s="293">
        <v>1249</v>
      </c>
      <c r="D189" s="1">
        <v>294</v>
      </c>
      <c r="E189" s="1">
        <v>52</v>
      </c>
      <c r="X189" t="str">
        <f t="shared" ref="X189" si="144">LEFT(MID(A189,FIND("(",A189)+1,LEN(A189)),FIND(")",MID(A189,FIND("(",A189)+1,LEN(A189)))-1)</f>
        <v>FF</v>
      </c>
      <c r="Z189" t="str">
        <f t="shared" ref="Z189" si="145">Y190</f>
        <v>Elected</v>
      </c>
    </row>
    <row r="190" spans="1:37" x14ac:dyDescent="0.35">
      <c r="A190" s="345" t="s">
        <v>0</v>
      </c>
      <c r="B190" s="291" t="s">
        <v>0</v>
      </c>
      <c r="C190" s="293">
        <v>1249</v>
      </c>
      <c r="D190" s="2">
        <v>1543</v>
      </c>
      <c r="E190" s="2">
        <v>1595</v>
      </c>
      <c r="Y190" t="str">
        <f t="shared" ref="Y190" si="146">IF(EXACT(A189,UPPER(A189)),"Elected","Excluded")</f>
        <v>Elected</v>
      </c>
    </row>
    <row r="191" spans="1:37" x14ac:dyDescent="0.35">
      <c r="A191" s="291" t="s">
        <v>3470</v>
      </c>
      <c r="B191" s="291" t="s">
        <v>33</v>
      </c>
      <c r="C191" s="293">
        <v>594</v>
      </c>
      <c r="D191" s="1">
        <v>82</v>
      </c>
      <c r="E191" s="1">
        <v>37</v>
      </c>
      <c r="X191" t="str">
        <f t="shared" ref="X191" si="147">LEFT(MID(A191,FIND("(",A191)+1,LEN(A191)),FIND(")",MID(A191,FIND("(",A191)+1,LEN(A191)))-1)</f>
        <v>INDI</v>
      </c>
      <c r="Z191" t="str">
        <f>Y192</f>
        <v>Excluded</v>
      </c>
    </row>
    <row r="192" spans="1:37" x14ac:dyDescent="0.35">
      <c r="A192" s="291" t="s">
        <v>0</v>
      </c>
      <c r="B192" s="291" t="s">
        <v>0</v>
      </c>
      <c r="C192" s="293">
        <v>594</v>
      </c>
      <c r="D192" s="2">
        <v>676</v>
      </c>
      <c r="E192" s="2">
        <v>713</v>
      </c>
      <c r="Y192" t="str">
        <f t="shared" ref="Y192" si="148">IF(EXACT(A191,UPPER(A191)),"Elected","Excluded")</f>
        <v>Excluded</v>
      </c>
    </row>
    <row r="193" spans="1:26" x14ac:dyDescent="0.35">
      <c r="A193" s="345" t="s">
        <v>3494</v>
      </c>
      <c r="B193" s="291" t="s">
        <v>31</v>
      </c>
      <c r="C193" s="293">
        <v>1665</v>
      </c>
      <c r="D193" s="1">
        <v>0</v>
      </c>
      <c r="E193" s="1">
        <v>0</v>
      </c>
      <c r="X193" t="str">
        <f t="shared" ref="X193" si="149">LEFT(MID(A193,FIND("(",A193)+1,LEN(A193)),FIND(")",MID(A193,FIND("(",A193)+1,LEN(A193)))-1)</f>
        <v>NON-P</v>
      </c>
      <c r="Z193" t="str">
        <f t="shared" ref="Z193" si="150">Y194</f>
        <v>Elected</v>
      </c>
    </row>
    <row r="194" spans="1:26" x14ac:dyDescent="0.35">
      <c r="A194" s="345" t="s">
        <v>0</v>
      </c>
      <c r="B194" s="291" t="s">
        <v>0</v>
      </c>
      <c r="C194" s="293">
        <v>1665</v>
      </c>
      <c r="D194" s="2">
        <v>1665</v>
      </c>
      <c r="E194" s="2">
        <v>1665</v>
      </c>
      <c r="Y194" t="str">
        <f t="shared" ref="Y194" si="151">IF(EXACT(A193,UPPER(A193)),"Elected","Excluded")</f>
        <v>Elected</v>
      </c>
    </row>
    <row r="195" spans="1:26" x14ac:dyDescent="0.35">
      <c r="A195" s="291" t="s">
        <v>3466</v>
      </c>
      <c r="B195" s="291" t="s">
        <v>33</v>
      </c>
      <c r="C195" s="293">
        <v>495</v>
      </c>
      <c r="D195" s="1">
        <v>285</v>
      </c>
      <c r="E195" s="1">
        <v>39</v>
      </c>
      <c r="X195" t="str">
        <f t="shared" ref="X195" si="152">LEFT(MID(A195,FIND("(",A195)+1,LEN(A195)),FIND(")",MID(A195,FIND("(",A195)+1,LEN(A195)))-1)</f>
        <v>SF</v>
      </c>
      <c r="Z195" t="str">
        <f t="shared" ref="Z195" si="153">Y196</f>
        <v>Excluded</v>
      </c>
    </row>
    <row r="196" spans="1:26" x14ac:dyDescent="0.35">
      <c r="A196" s="291" t="s">
        <v>0</v>
      </c>
      <c r="B196" s="291" t="s">
        <v>0</v>
      </c>
      <c r="C196" s="293">
        <v>495</v>
      </c>
      <c r="D196" s="2">
        <v>780</v>
      </c>
      <c r="E196" s="2">
        <v>819</v>
      </c>
      <c r="Y196" t="str">
        <f t="shared" ref="Y196" si="154">IF(EXACT(A195,UPPER(A195)),"Elected","Excluded")</f>
        <v>Excluded</v>
      </c>
    </row>
    <row r="197" spans="1:26" x14ac:dyDescent="0.35">
      <c r="A197" s="291" t="s">
        <v>47</v>
      </c>
      <c r="B197" s="291" t="s">
        <v>0</v>
      </c>
      <c r="C197" s="292">
        <v>0</v>
      </c>
      <c r="D197" s="1">
        <f>(D183+D185+D187+D189+D191+D193+D195)*(-1)</f>
        <v>0</v>
      </c>
      <c r="E197" s="1">
        <f>(E183+E185+E187+E189+E191+E193+E195)*(-1)</f>
        <v>59</v>
      </c>
    </row>
    <row r="198" spans="1:26" x14ac:dyDescent="0.35">
      <c r="A198" s="291" t="s">
        <v>0</v>
      </c>
      <c r="B198" s="291" t="s">
        <v>0</v>
      </c>
      <c r="C198" s="293">
        <v>0</v>
      </c>
      <c r="D198" s="2">
        <v>0</v>
      </c>
      <c r="E198" s="2">
        <v>59</v>
      </c>
    </row>
    <row r="199" spans="1:26" x14ac:dyDescent="0.35">
      <c r="A199" t="s">
        <v>48</v>
      </c>
      <c r="B199" t="s">
        <v>0</v>
      </c>
      <c r="C199" s="2">
        <v>8110</v>
      </c>
      <c r="D199" s="2">
        <v>8110</v>
      </c>
      <c r="E199" s="2">
        <v>8110</v>
      </c>
    </row>
    <row r="203" spans="1:26" x14ac:dyDescent="0.35">
      <c r="A203" t="s">
        <v>0</v>
      </c>
      <c r="B203" t="s">
        <v>0</v>
      </c>
      <c r="C203" t="s">
        <v>0</v>
      </c>
      <c r="D203" t="s">
        <v>0</v>
      </c>
      <c r="E203" t="s">
        <v>0</v>
      </c>
      <c r="F203" t="s">
        <v>0</v>
      </c>
      <c r="G203" t="s">
        <v>0</v>
      </c>
      <c r="H203" t="s">
        <v>0</v>
      </c>
    </row>
    <row r="204" spans="1:26" x14ac:dyDescent="0.35">
      <c r="A204" t="s">
        <v>0</v>
      </c>
      <c r="B204" t="s">
        <v>0</v>
      </c>
      <c r="C204" t="s">
        <v>0</v>
      </c>
      <c r="D204" t="s">
        <v>0</v>
      </c>
      <c r="E204" t="s">
        <v>0</v>
      </c>
      <c r="F204" t="s">
        <v>0</v>
      </c>
      <c r="G204" t="s">
        <v>0</v>
      </c>
      <c r="H204" t="s">
        <v>0</v>
      </c>
    </row>
    <row r="205" spans="1:26" x14ac:dyDescent="0.35">
      <c r="A205" t="s">
        <v>0</v>
      </c>
      <c r="B205" t="s">
        <v>0</v>
      </c>
      <c r="C205" t="s">
        <v>0</v>
      </c>
      <c r="D205" t="s">
        <v>0</v>
      </c>
      <c r="E205" t="s">
        <v>0</v>
      </c>
      <c r="F205" t="s">
        <v>0</v>
      </c>
      <c r="G205" t="s">
        <v>0</v>
      </c>
      <c r="H205" t="s">
        <v>0</v>
      </c>
    </row>
    <row r="206" spans="1:26" x14ac:dyDescent="0.35">
      <c r="A206" t="s">
        <v>0</v>
      </c>
      <c r="B206" t="s">
        <v>0</v>
      </c>
      <c r="C206" t="s">
        <v>0</v>
      </c>
      <c r="D206" t="s">
        <v>0</v>
      </c>
      <c r="E206" t="s">
        <v>0</v>
      </c>
      <c r="F206" t="s">
        <v>0</v>
      </c>
      <c r="G206" t="s">
        <v>0</v>
      </c>
      <c r="H206" t="s">
        <v>0</v>
      </c>
    </row>
    <row r="207" spans="1:26" x14ac:dyDescent="0.35">
      <c r="A207" t="s">
        <v>0</v>
      </c>
      <c r="B207" t="s">
        <v>0</v>
      </c>
      <c r="C207" t="s">
        <v>0</v>
      </c>
      <c r="D207" t="s">
        <v>0</v>
      </c>
      <c r="E207" t="s">
        <v>0</v>
      </c>
      <c r="F207" t="s">
        <v>0</v>
      </c>
      <c r="G207" t="s">
        <v>0</v>
      </c>
      <c r="H207" t="s">
        <v>0</v>
      </c>
    </row>
    <row r="208" spans="1:26" x14ac:dyDescent="0.35">
      <c r="A208" t="s">
        <v>0</v>
      </c>
      <c r="B208" t="s">
        <v>0</v>
      </c>
      <c r="C208" t="s">
        <v>0</v>
      </c>
      <c r="D208" t="s">
        <v>0</v>
      </c>
      <c r="E208" t="s">
        <v>0</v>
      </c>
      <c r="F208" t="s">
        <v>0</v>
      </c>
      <c r="G208" t="s">
        <v>0</v>
      </c>
      <c r="H208" t="s">
        <v>0</v>
      </c>
    </row>
    <row r="209" spans="1:37" x14ac:dyDescent="0.35">
      <c r="A209" t="s">
        <v>0</v>
      </c>
      <c r="B209" t="s">
        <v>0</v>
      </c>
      <c r="C209" t="s">
        <v>0</v>
      </c>
      <c r="D209" t="s">
        <v>0</v>
      </c>
      <c r="E209" t="s">
        <v>0</v>
      </c>
      <c r="F209" t="s">
        <v>0</v>
      </c>
      <c r="G209" t="s">
        <v>0</v>
      </c>
      <c r="H209" t="s">
        <v>0</v>
      </c>
    </row>
    <row r="210" spans="1:37" x14ac:dyDescent="0.35">
      <c r="A210" s="291" t="s">
        <v>49</v>
      </c>
      <c r="B210" s="291" t="s">
        <v>2</v>
      </c>
      <c r="C210" s="291" t="s">
        <v>3</v>
      </c>
      <c r="D210" t="s">
        <v>4</v>
      </c>
      <c r="E210" t="s">
        <v>5</v>
      </c>
      <c r="F210" t="s">
        <v>6</v>
      </c>
      <c r="G210" t="s">
        <v>7</v>
      </c>
      <c r="H210" t="s">
        <v>8</v>
      </c>
    </row>
    <row r="211" spans="1:37" x14ac:dyDescent="0.35">
      <c r="A211" s="291" t="s">
        <v>0</v>
      </c>
      <c r="B211" s="291" t="s">
        <v>0</v>
      </c>
      <c r="C211" s="291" t="s">
        <v>17</v>
      </c>
      <c r="D211" t="s">
        <v>2152</v>
      </c>
      <c r="E211" t="s">
        <v>2153</v>
      </c>
      <c r="F211" t="s">
        <v>2154</v>
      </c>
      <c r="G211" t="s">
        <v>2155</v>
      </c>
      <c r="H211" t="s">
        <v>2156</v>
      </c>
      <c r="AB211" t="s">
        <v>2526</v>
      </c>
      <c r="AC211" t="s">
        <v>2525</v>
      </c>
      <c r="AD211" t="s">
        <v>2524</v>
      </c>
      <c r="AE211" t="s">
        <v>2523</v>
      </c>
      <c r="AF211" t="s">
        <v>759</v>
      </c>
      <c r="AG211" t="s">
        <v>2522</v>
      </c>
      <c r="AH211" t="s">
        <v>2521</v>
      </c>
      <c r="AI211" t="s">
        <v>2520</v>
      </c>
      <c r="AJ211" t="s">
        <v>2519</v>
      </c>
      <c r="AK211" t="s">
        <v>2518</v>
      </c>
    </row>
    <row r="212" spans="1:37" x14ac:dyDescent="0.35">
      <c r="A212" s="345" t="s">
        <v>2157</v>
      </c>
      <c r="B212" s="291" t="s">
        <v>33</v>
      </c>
      <c r="C212" s="293">
        <v>1143</v>
      </c>
      <c r="D212" s="1">
        <v>176</v>
      </c>
      <c r="E212" s="1">
        <v>79</v>
      </c>
      <c r="F212" s="1">
        <v>40</v>
      </c>
      <c r="G212" s="1">
        <v>45</v>
      </c>
      <c r="H212" s="1">
        <v>133</v>
      </c>
      <c r="X212" t="str">
        <f>LEFT(MID(A212,FIND("(",A212)+1,LEN(A212)),FIND(")",MID(A212,FIND("(",A212)+1,LEN(A212)))-1)</f>
        <v>FG</v>
      </c>
      <c r="Z212" t="str">
        <f>Y213</f>
        <v>Elected</v>
      </c>
      <c r="AB212">
        <v>4</v>
      </c>
      <c r="AC212" s="238">
        <v>15059</v>
      </c>
      <c r="AD212" s="238">
        <f>AH212+AF212</f>
        <v>8438</v>
      </c>
      <c r="AE212" s="227">
        <f>SUM(AD212/AC212*100)</f>
        <v>56.032937114018196</v>
      </c>
      <c r="AF212">
        <v>101</v>
      </c>
      <c r="AG212" s="227">
        <f>SUM(AF212/AC212*100)</f>
        <v>0.6706952652898599</v>
      </c>
      <c r="AH212" s="238">
        <v>8337</v>
      </c>
      <c r="AI212">
        <v>8</v>
      </c>
      <c r="AJ212">
        <v>2</v>
      </c>
      <c r="AK212" s="227">
        <f>SUM(AJ212/AI212*100)</f>
        <v>25</v>
      </c>
    </row>
    <row r="213" spans="1:37" x14ac:dyDescent="0.35">
      <c r="A213" s="345" t="s">
        <v>0</v>
      </c>
      <c r="B213" s="291" t="s">
        <v>0</v>
      </c>
      <c r="C213" s="293">
        <v>1143</v>
      </c>
      <c r="D213" s="2">
        <v>1319</v>
      </c>
      <c r="E213" s="2">
        <v>1398</v>
      </c>
      <c r="F213" s="2">
        <v>1438</v>
      </c>
      <c r="G213" s="2">
        <v>1483</v>
      </c>
      <c r="H213" s="2">
        <v>1616</v>
      </c>
      <c r="Y213" t="str">
        <f>IF(EXACT(A212,UPPER(A212)),"Elected","Excluded")</f>
        <v>Elected</v>
      </c>
    </row>
    <row r="214" spans="1:37" x14ac:dyDescent="0.35">
      <c r="A214" s="345" t="s">
        <v>3495</v>
      </c>
      <c r="B214" s="291" t="s">
        <v>33</v>
      </c>
      <c r="C214" s="293">
        <v>2231</v>
      </c>
      <c r="D214" s="1">
        <v>0</v>
      </c>
      <c r="E214" s="1">
        <v>-563</v>
      </c>
      <c r="F214" s="1">
        <v>0</v>
      </c>
      <c r="G214" s="1">
        <v>0</v>
      </c>
      <c r="H214" s="1">
        <v>0</v>
      </c>
      <c r="X214" t="str">
        <f t="shared" ref="X214" si="155">LEFT(MID(A214,FIND("(",A214)+1,LEN(A214)),FIND(")",MID(A214,FIND("(",A214)+1,LEN(A214)))-1)</f>
        <v>NON-P</v>
      </c>
      <c r="Z214" t="str">
        <f>Y215</f>
        <v>Elected</v>
      </c>
      <c r="AC214" t="s">
        <v>3692</v>
      </c>
      <c r="AD214" t="s">
        <v>3693</v>
      </c>
    </row>
    <row r="215" spans="1:37" x14ac:dyDescent="0.35">
      <c r="A215" s="345" t="s">
        <v>0</v>
      </c>
      <c r="B215" s="291" t="s">
        <v>0</v>
      </c>
      <c r="C215" s="293">
        <v>2231</v>
      </c>
      <c r="D215" s="2">
        <v>2231</v>
      </c>
      <c r="E215" s="2">
        <v>1668</v>
      </c>
      <c r="F215" s="2">
        <v>1668</v>
      </c>
      <c r="G215" s="2">
        <v>1668</v>
      </c>
      <c r="H215" s="2">
        <v>1668</v>
      </c>
      <c r="Y215" t="str">
        <f t="shared" ref="Y215" si="156">IF(EXACT(A214,UPPER(A214)),"Elected","Excluded")</f>
        <v>Elected</v>
      </c>
      <c r="AC215">
        <v>3</v>
      </c>
      <c r="AD215">
        <v>3</v>
      </c>
    </row>
    <row r="216" spans="1:37" x14ac:dyDescent="0.35">
      <c r="A216" s="291" t="s">
        <v>3477</v>
      </c>
      <c r="B216" s="291" t="s">
        <v>33</v>
      </c>
      <c r="C216" s="293">
        <v>125</v>
      </c>
      <c r="D216" s="1">
        <v>49</v>
      </c>
      <c r="E216" s="1">
        <v>51</v>
      </c>
      <c r="F216" s="1">
        <v>20</v>
      </c>
      <c r="G216" s="1">
        <v>-245</v>
      </c>
      <c r="H216" s="1">
        <v>0</v>
      </c>
      <c r="X216" t="str">
        <f t="shared" ref="X216" si="157">LEFT(MID(A216,FIND("(",A216)+1,LEN(A216)),FIND(")",MID(A216,FIND("(",A216)+1,LEN(A216)))-1)</f>
        <v>LAB</v>
      </c>
      <c r="Z216" t="str">
        <f t="shared" ref="Z216" si="158">Y217</f>
        <v>Excluded</v>
      </c>
    </row>
    <row r="217" spans="1:37" x14ac:dyDescent="0.35">
      <c r="A217" s="291" t="s">
        <v>0</v>
      </c>
      <c r="B217" s="291" t="s">
        <v>0</v>
      </c>
      <c r="C217" s="293">
        <v>125</v>
      </c>
      <c r="D217" s="2">
        <v>174</v>
      </c>
      <c r="E217" s="2">
        <v>225</v>
      </c>
      <c r="F217" s="2">
        <v>245</v>
      </c>
      <c r="G217" s="2">
        <v>0</v>
      </c>
      <c r="H217" s="2">
        <v>0</v>
      </c>
      <c r="Y217" t="str">
        <f t="shared" ref="Y217" si="159">IF(EXACT(A216,UPPER(A216)),"Elected","Excluded")</f>
        <v>Excluded</v>
      </c>
    </row>
    <row r="218" spans="1:37" x14ac:dyDescent="0.35">
      <c r="A218" s="291" t="s">
        <v>3473</v>
      </c>
      <c r="B218" s="291" t="s">
        <v>31</v>
      </c>
      <c r="C218" s="293">
        <v>117</v>
      </c>
      <c r="D218" s="1">
        <v>61</v>
      </c>
      <c r="E218" s="1">
        <v>49</v>
      </c>
      <c r="F218" s="1">
        <v>30</v>
      </c>
      <c r="G218" s="1">
        <v>40</v>
      </c>
      <c r="H218" s="1">
        <v>-297</v>
      </c>
      <c r="X218" t="str">
        <f t="shared" ref="X218" si="160">LEFT(MID(A218,FIND("(",A218)+1,LEN(A218)),FIND(")",MID(A218,FIND("(",A218)+1,LEN(A218)))-1)</f>
        <v>GRN</v>
      </c>
      <c r="Z218" t="str">
        <f t="shared" ref="Z218" si="161">Y219</f>
        <v>Excluded</v>
      </c>
    </row>
    <row r="219" spans="1:37" x14ac:dyDescent="0.35">
      <c r="A219" s="291" t="s">
        <v>0</v>
      </c>
      <c r="B219" s="291" t="s">
        <v>0</v>
      </c>
      <c r="C219" s="293">
        <v>117</v>
      </c>
      <c r="D219" s="2">
        <v>178</v>
      </c>
      <c r="E219" s="2">
        <v>227</v>
      </c>
      <c r="F219" s="2">
        <v>257</v>
      </c>
      <c r="G219" s="2">
        <v>297</v>
      </c>
      <c r="H219" s="2">
        <v>0</v>
      </c>
      <c r="Y219" t="str">
        <f t="shared" ref="Y219" si="162">IF(EXACT(A218,UPPER(A218)),"Elected","Excluded")</f>
        <v>Excluded</v>
      </c>
    </row>
    <row r="220" spans="1:37" x14ac:dyDescent="0.35">
      <c r="A220" s="345" t="s">
        <v>3496</v>
      </c>
      <c r="B220" s="291" t="s">
        <v>33</v>
      </c>
      <c r="C220" s="293">
        <v>1423</v>
      </c>
      <c r="D220" s="1">
        <v>176</v>
      </c>
      <c r="E220" s="1">
        <v>288</v>
      </c>
      <c r="F220" s="1">
        <v>-219</v>
      </c>
      <c r="G220" s="1">
        <v>0</v>
      </c>
      <c r="H220" s="1">
        <v>0</v>
      </c>
      <c r="X220" t="str">
        <f t="shared" ref="X220" si="163">LEFT(MID(A220,FIND("(",A220)+1,LEN(A220)),FIND(")",MID(A220,FIND("(",A220)+1,LEN(A220)))-1)</f>
        <v>NON-P</v>
      </c>
      <c r="Z220" t="str">
        <f>Y221</f>
        <v>Elected</v>
      </c>
    </row>
    <row r="221" spans="1:37" x14ac:dyDescent="0.35">
      <c r="A221" s="345" t="s">
        <v>0</v>
      </c>
      <c r="B221" s="291" t="s">
        <v>0</v>
      </c>
      <c r="C221" s="293">
        <v>1423</v>
      </c>
      <c r="D221" s="2">
        <v>1599</v>
      </c>
      <c r="E221" s="2">
        <v>1887</v>
      </c>
      <c r="F221" s="2">
        <v>1668</v>
      </c>
      <c r="G221" s="2">
        <v>1668</v>
      </c>
      <c r="H221" s="2">
        <v>1668</v>
      </c>
      <c r="Y221" t="str">
        <f t="shared" ref="Y221" si="164">IF(EXACT(A220,UPPER(A220)),"Elected","Excluded")</f>
        <v>Elected</v>
      </c>
    </row>
    <row r="222" spans="1:37" x14ac:dyDescent="0.35">
      <c r="A222" s="291" t="s">
        <v>3467</v>
      </c>
      <c r="B222" s="291" t="s">
        <v>33</v>
      </c>
      <c r="C222" s="293">
        <v>313</v>
      </c>
      <c r="D222" s="1">
        <v>45</v>
      </c>
      <c r="E222" s="1">
        <v>47</v>
      </c>
      <c r="F222" s="1">
        <v>37</v>
      </c>
      <c r="G222" s="1">
        <v>25</v>
      </c>
      <c r="H222" s="1">
        <v>-467</v>
      </c>
      <c r="X222" t="str">
        <f t="shared" ref="X222" si="165">LEFT(MID(A222,FIND("(",A222)+1,LEN(A222)),FIND(")",MID(A222,FIND("(",A222)+1,LEN(A222)))-1)</f>
        <v>SF</v>
      </c>
      <c r="Z222" t="str">
        <f t="shared" ref="Z222" si="166">Y223</f>
        <v>Excluded</v>
      </c>
    </row>
    <row r="223" spans="1:37" x14ac:dyDescent="0.35">
      <c r="A223" s="291" t="s">
        <v>0</v>
      </c>
      <c r="B223" s="291" t="s">
        <v>0</v>
      </c>
      <c r="C223" s="293">
        <v>313</v>
      </c>
      <c r="D223" s="2">
        <v>358</v>
      </c>
      <c r="E223" s="2">
        <v>405</v>
      </c>
      <c r="F223" s="2">
        <v>442</v>
      </c>
      <c r="G223" s="2">
        <v>467</v>
      </c>
      <c r="H223" s="2">
        <v>0</v>
      </c>
      <c r="Y223" t="str">
        <f t="shared" ref="Y223" si="167">IF(EXACT(A222,UPPER(A222)),"Elected","Excluded")</f>
        <v>Excluded</v>
      </c>
    </row>
    <row r="224" spans="1:37" x14ac:dyDescent="0.35">
      <c r="A224" s="291" t="s">
        <v>3468</v>
      </c>
      <c r="B224" s="291" t="s">
        <v>31</v>
      </c>
      <c r="C224" s="293">
        <v>525</v>
      </c>
      <c r="D224" s="1">
        <v>285</v>
      </c>
      <c r="E224" s="1">
        <v>49</v>
      </c>
      <c r="F224" s="1">
        <v>27</v>
      </c>
      <c r="G224" s="1">
        <v>38</v>
      </c>
      <c r="H224" s="1">
        <v>182</v>
      </c>
      <c r="X224" t="str">
        <f t="shared" ref="X224" si="168">LEFT(MID(A224,FIND("(",A224)+1,LEN(A224)),FIND(")",MID(A224,FIND("(",A224)+1,LEN(A224)))-1)</f>
        <v>FF</v>
      </c>
      <c r="Z224" t="str">
        <f t="shared" ref="Z224" si="169">Y225</f>
        <v>Excluded</v>
      </c>
    </row>
    <row r="225" spans="1:26" x14ac:dyDescent="0.35">
      <c r="A225" s="291" t="s">
        <v>0</v>
      </c>
      <c r="B225" s="291" t="s">
        <v>0</v>
      </c>
      <c r="C225" s="293">
        <v>525</v>
      </c>
      <c r="D225" s="2">
        <v>810</v>
      </c>
      <c r="E225" s="2">
        <v>859</v>
      </c>
      <c r="F225" s="2">
        <v>886</v>
      </c>
      <c r="G225" s="2">
        <v>924</v>
      </c>
      <c r="H225" s="2">
        <v>1106</v>
      </c>
      <c r="Y225" t="str">
        <f t="shared" ref="Y225" si="170">IF(EXACT(A224,UPPER(A224)),"Elected","Excluded")</f>
        <v>Excluded</v>
      </c>
    </row>
    <row r="226" spans="1:26" x14ac:dyDescent="0.35">
      <c r="A226" s="345" t="s">
        <v>2158</v>
      </c>
      <c r="B226" s="291" t="s">
        <v>33</v>
      </c>
      <c r="C226" s="293">
        <v>2460</v>
      </c>
      <c r="D226" s="1">
        <v>-792</v>
      </c>
      <c r="E226" s="1">
        <v>0</v>
      </c>
      <c r="F226" s="1">
        <v>0</v>
      </c>
      <c r="G226" s="1">
        <v>0</v>
      </c>
      <c r="H226" s="1">
        <v>0</v>
      </c>
      <c r="X226" t="str">
        <f t="shared" ref="X226" si="171">LEFT(MID(A226,FIND("(",A226)+1,LEN(A226)),FIND(")",MID(A226,FIND("(",A226)+1,LEN(A226)))-1)</f>
        <v>FF</v>
      </c>
      <c r="Z226" t="str">
        <f t="shared" ref="Z226" si="172">Y227</f>
        <v>Elected</v>
      </c>
    </row>
    <row r="227" spans="1:26" x14ac:dyDescent="0.35">
      <c r="A227" s="345" t="s">
        <v>0</v>
      </c>
      <c r="B227" s="291" t="s">
        <v>0</v>
      </c>
      <c r="C227" s="293">
        <v>2460</v>
      </c>
      <c r="D227" s="2">
        <v>1668</v>
      </c>
      <c r="E227" s="2">
        <v>1668</v>
      </c>
      <c r="F227" s="2">
        <v>1668</v>
      </c>
      <c r="G227" s="2">
        <v>1668</v>
      </c>
      <c r="H227" s="2">
        <v>1668</v>
      </c>
      <c r="Y227" t="str">
        <f t="shared" ref="Y227" si="173">IF(EXACT(A226,UPPER(A226)),"Elected","Excluded")</f>
        <v>Elected</v>
      </c>
    </row>
    <row r="228" spans="1:26" x14ac:dyDescent="0.35">
      <c r="A228" s="291" t="s">
        <v>47</v>
      </c>
      <c r="B228" s="291" t="s">
        <v>0</v>
      </c>
      <c r="C228" s="292">
        <v>0</v>
      </c>
      <c r="D228" s="1">
        <f>(D212+D214+D216+D218+D220+D222+D224+D226)*(-1)</f>
        <v>0</v>
      </c>
      <c r="E228" s="1">
        <f t="shared" ref="E228:H228" si="174">(E212+E214+E216+E218+E220+E222+E224+E226)*(-1)</f>
        <v>0</v>
      </c>
      <c r="F228" s="1">
        <f t="shared" si="174"/>
        <v>65</v>
      </c>
      <c r="G228" s="1">
        <f t="shared" si="174"/>
        <v>97</v>
      </c>
      <c r="H228" s="1">
        <f t="shared" si="174"/>
        <v>449</v>
      </c>
    </row>
    <row r="229" spans="1:26" x14ac:dyDescent="0.35">
      <c r="A229" s="291" t="s">
        <v>0</v>
      </c>
      <c r="B229" s="291" t="s">
        <v>0</v>
      </c>
      <c r="C229" s="293">
        <v>0</v>
      </c>
      <c r="D229" s="2">
        <v>0</v>
      </c>
      <c r="E229" s="2">
        <v>0</v>
      </c>
      <c r="F229" s="2">
        <v>65</v>
      </c>
      <c r="G229" s="2">
        <v>162</v>
      </c>
      <c r="H229" s="2">
        <v>611</v>
      </c>
    </row>
    <row r="230" spans="1:26" x14ac:dyDescent="0.35">
      <c r="A230" t="s">
        <v>48</v>
      </c>
      <c r="B230" t="s">
        <v>0</v>
      </c>
      <c r="C230" s="2">
        <v>8337</v>
      </c>
      <c r="D230" s="2">
        <v>8337</v>
      </c>
      <c r="E230" s="2">
        <v>8337</v>
      </c>
      <c r="F230" s="2">
        <v>8337</v>
      </c>
      <c r="G230" s="2">
        <v>8337</v>
      </c>
      <c r="H230" s="2">
        <v>8337</v>
      </c>
    </row>
    <row r="234" spans="1:26" x14ac:dyDescent="0.35">
      <c r="A234" t="s">
        <v>0</v>
      </c>
      <c r="B234" t="s">
        <v>0</v>
      </c>
      <c r="C234" t="s">
        <v>0</v>
      </c>
      <c r="D234" t="s">
        <v>0</v>
      </c>
      <c r="E234" t="s">
        <v>0</v>
      </c>
      <c r="F234" t="s">
        <v>0</v>
      </c>
    </row>
    <row r="235" spans="1:26" x14ac:dyDescent="0.35">
      <c r="A235" t="s">
        <v>0</v>
      </c>
      <c r="B235" t="s">
        <v>0</v>
      </c>
      <c r="C235" t="s">
        <v>0</v>
      </c>
      <c r="D235" t="s">
        <v>0</v>
      </c>
      <c r="E235" t="s">
        <v>0</v>
      </c>
      <c r="F235" t="s">
        <v>0</v>
      </c>
    </row>
    <row r="236" spans="1:26" x14ac:dyDescent="0.35">
      <c r="A236" t="s">
        <v>0</v>
      </c>
      <c r="B236" t="s">
        <v>0</v>
      </c>
      <c r="C236" t="s">
        <v>0</v>
      </c>
      <c r="D236" t="s">
        <v>0</v>
      </c>
      <c r="E236" t="s">
        <v>0</v>
      </c>
      <c r="F236" t="s">
        <v>0</v>
      </c>
    </row>
    <row r="237" spans="1:26" x14ac:dyDescent="0.35">
      <c r="A237" t="s">
        <v>0</v>
      </c>
      <c r="B237" t="s">
        <v>0</v>
      </c>
      <c r="C237" t="s">
        <v>0</v>
      </c>
      <c r="D237" t="s">
        <v>0</v>
      </c>
      <c r="E237" t="s">
        <v>0</v>
      </c>
      <c r="F237" t="s">
        <v>0</v>
      </c>
    </row>
    <row r="238" spans="1:26" x14ac:dyDescent="0.35">
      <c r="A238" t="s">
        <v>0</v>
      </c>
      <c r="B238" t="s">
        <v>0</v>
      </c>
      <c r="C238" t="s">
        <v>0</v>
      </c>
      <c r="D238" t="s">
        <v>0</v>
      </c>
      <c r="E238" t="s">
        <v>0</v>
      </c>
      <c r="F238" t="s">
        <v>0</v>
      </c>
    </row>
    <row r="239" spans="1:26" x14ac:dyDescent="0.35">
      <c r="A239" t="s">
        <v>0</v>
      </c>
      <c r="B239" t="s">
        <v>0</v>
      </c>
      <c r="C239" t="s">
        <v>0</v>
      </c>
      <c r="D239" t="s">
        <v>0</v>
      </c>
      <c r="E239" t="s">
        <v>0</v>
      </c>
      <c r="F239" t="s">
        <v>0</v>
      </c>
    </row>
    <row r="240" spans="1:26" x14ac:dyDescent="0.35">
      <c r="A240" t="s">
        <v>0</v>
      </c>
      <c r="B240" t="s">
        <v>0</v>
      </c>
      <c r="C240" t="s">
        <v>0</v>
      </c>
      <c r="D240" t="s">
        <v>0</v>
      </c>
      <c r="E240" t="s">
        <v>0</v>
      </c>
      <c r="F240" t="s">
        <v>0</v>
      </c>
    </row>
    <row r="241" spans="1:37" x14ac:dyDescent="0.35">
      <c r="A241" s="291" t="s">
        <v>2159</v>
      </c>
      <c r="B241" s="291" t="s">
        <v>2</v>
      </c>
      <c r="C241" s="291" t="s">
        <v>3</v>
      </c>
      <c r="D241" t="s">
        <v>4</v>
      </c>
      <c r="E241" t="s">
        <v>5</v>
      </c>
      <c r="F241" t="s">
        <v>6</v>
      </c>
    </row>
    <row r="242" spans="1:37" x14ac:dyDescent="0.35">
      <c r="A242" s="291" t="s">
        <v>0</v>
      </c>
      <c r="B242" s="291" t="s">
        <v>0</v>
      </c>
      <c r="C242" s="291" t="s">
        <v>17</v>
      </c>
      <c r="D242" t="s">
        <v>2160</v>
      </c>
      <c r="E242" t="s">
        <v>2161</v>
      </c>
      <c r="F242" t="s">
        <v>2162</v>
      </c>
      <c r="AB242" t="s">
        <v>2526</v>
      </c>
      <c r="AC242" t="s">
        <v>2525</v>
      </c>
      <c r="AD242" t="s">
        <v>2524</v>
      </c>
      <c r="AE242" t="s">
        <v>2523</v>
      </c>
      <c r="AF242" t="s">
        <v>759</v>
      </c>
      <c r="AG242" t="s">
        <v>2522</v>
      </c>
      <c r="AH242" t="s">
        <v>2521</v>
      </c>
      <c r="AI242" t="s">
        <v>2520</v>
      </c>
      <c r="AJ242" t="s">
        <v>2519</v>
      </c>
      <c r="AK242" t="s">
        <v>2518</v>
      </c>
    </row>
    <row r="243" spans="1:37" x14ac:dyDescent="0.35">
      <c r="A243" s="345" t="s">
        <v>2163</v>
      </c>
      <c r="B243" s="291" t="s">
        <v>31</v>
      </c>
      <c r="C243" s="293">
        <v>1386</v>
      </c>
      <c r="D243" s="1">
        <v>391</v>
      </c>
      <c r="E243" s="1">
        <v>0</v>
      </c>
      <c r="F243" s="1">
        <v>-224</v>
      </c>
      <c r="X243" t="str">
        <f>LEFT(MID(A243,FIND("(",A243)+1,LEN(A243)),FIND(")",MID(A243,FIND("(",A243)+1,LEN(A243)))-1)</f>
        <v>FF</v>
      </c>
      <c r="Z243" t="str">
        <f>Y244</f>
        <v>Elected</v>
      </c>
      <c r="AB243">
        <v>5</v>
      </c>
      <c r="AC243" s="238">
        <v>16791</v>
      </c>
      <c r="AD243" s="238">
        <f>AH243+AF243</f>
        <v>9402</v>
      </c>
      <c r="AE243" s="227">
        <f>SUM(AD243/AC243*100)</f>
        <v>55.994282651420399</v>
      </c>
      <c r="AF243">
        <v>89</v>
      </c>
      <c r="AG243" s="227">
        <f>SUM(AF243/AC243*100)</f>
        <v>0.53004585790006553</v>
      </c>
      <c r="AH243" s="238">
        <v>9313</v>
      </c>
      <c r="AI243">
        <v>6</v>
      </c>
      <c r="AJ243">
        <v>2</v>
      </c>
      <c r="AK243" s="227">
        <f>SUM(AJ243/AI243*100)</f>
        <v>33.333333333333329</v>
      </c>
    </row>
    <row r="244" spans="1:37" x14ac:dyDescent="0.35">
      <c r="A244" s="345" t="s">
        <v>0</v>
      </c>
      <c r="B244" s="291" t="s">
        <v>0</v>
      </c>
      <c r="C244" s="293">
        <v>1386</v>
      </c>
      <c r="D244" s="2">
        <v>1777</v>
      </c>
      <c r="E244" s="2">
        <v>1777</v>
      </c>
      <c r="F244" s="2">
        <v>1553</v>
      </c>
      <c r="Y244" t="str">
        <f>IF(EXACT(A243,UPPER(A243)),"Elected","Excluded")</f>
        <v>Elected</v>
      </c>
    </row>
    <row r="245" spans="1:37" x14ac:dyDescent="0.35">
      <c r="A245" s="291" t="s">
        <v>3469</v>
      </c>
      <c r="B245" s="291" t="s">
        <v>33</v>
      </c>
      <c r="C245" s="293">
        <v>742</v>
      </c>
      <c r="D245" s="1">
        <v>322</v>
      </c>
      <c r="E245" s="1">
        <v>224</v>
      </c>
      <c r="F245" s="1">
        <v>88</v>
      </c>
      <c r="X245" t="str">
        <f t="shared" ref="X245" si="175">LEFT(MID(A245,FIND("(",A245)+1,LEN(A245)),FIND(")",MID(A245,FIND("(",A245)+1,LEN(A245)))-1)</f>
        <v>SF</v>
      </c>
      <c r="Z245" t="str">
        <f>Y246</f>
        <v>Excluded</v>
      </c>
      <c r="AC245" t="s">
        <v>3692</v>
      </c>
      <c r="AD245" t="s">
        <v>3693</v>
      </c>
    </row>
    <row r="246" spans="1:37" x14ac:dyDescent="0.35">
      <c r="A246" s="291" t="s">
        <v>0</v>
      </c>
      <c r="B246" s="291" t="s">
        <v>0</v>
      </c>
      <c r="C246" s="293">
        <v>742</v>
      </c>
      <c r="D246" s="2">
        <v>1064</v>
      </c>
      <c r="E246" s="2">
        <v>1288</v>
      </c>
      <c r="F246" s="2">
        <v>1376</v>
      </c>
      <c r="Y246" t="str">
        <f t="shared" ref="Y246" si="176">IF(EXACT(A245,UPPER(A245)),"Elected","Excluded")</f>
        <v>Excluded</v>
      </c>
      <c r="AC246">
        <v>4</v>
      </c>
      <c r="AD246">
        <v>4</v>
      </c>
    </row>
    <row r="247" spans="1:37" x14ac:dyDescent="0.35">
      <c r="A247" s="345" t="s">
        <v>3497</v>
      </c>
      <c r="B247" s="291" t="s">
        <v>33</v>
      </c>
      <c r="C247" s="293">
        <v>2184</v>
      </c>
      <c r="D247" s="1">
        <v>0</v>
      </c>
      <c r="E247" s="1">
        <v>-631</v>
      </c>
      <c r="F247" s="1">
        <v>0</v>
      </c>
      <c r="X247" t="str">
        <f t="shared" ref="X247" si="177">LEFT(MID(A247,FIND("(",A247)+1,LEN(A247)),FIND(")",MID(A247,FIND("(",A247)+1,LEN(A247)))-1)</f>
        <v>NON-P</v>
      </c>
      <c r="Z247" t="str">
        <f t="shared" ref="Z247" si="178">Y248</f>
        <v>Elected</v>
      </c>
    </row>
    <row r="248" spans="1:37" x14ac:dyDescent="0.35">
      <c r="A248" s="345" t="s">
        <v>0</v>
      </c>
      <c r="B248" s="291" t="s">
        <v>0</v>
      </c>
      <c r="C248" s="293">
        <v>2184</v>
      </c>
      <c r="D248" s="2">
        <v>2184</v>
      </c>
      <c r="E248" s="2">
        <v>1553</v>
      </c>
      <c r="F248" s="2">
        <v>1553</v>
      </c>
      <c r="Y248" t="str">
        <f t="shared" ref="Y248" si="179">IF(EXACT(A247,UPPER(A247)),"Elected","Excluded")</f>
        <v>Elected</v>
      </c>
    </row>
    <row r="249" spans="1:37" x14ac:dyDescent="0.35">
      <c r="A249" s="345" t="s">
        <v>3498</v>
      </c>
      <c r="B249" s="291" t="s">
        <v>33</v>
      </c>
      <c r="C249" s="293">
        <v>2435</v>
      </c>
      <c r="D249" s="1">
        <v>-882</v>
      </c>
      <c r="E249" s="1">
        <v>0</v>
      </c>
      <c r="F249" s="1">
        <v>0</v>
      </c>
      <c r="X249" t="str">
        <f t="shared" ref="X249" si="180">LEFT(MID(A249,FIND("(",A249)+1,LEN(A249)),FIND(")",MID(A249,FIND("(",A249)+1,LEN(A249)))-1)</f>
        <v>NON-P</v>
      </c>
      <c r="Z249" t="str">
        <f t="shared" ref="Z249" si="181">Y250</f>
        <v>Elected</v>
      </c>
    </row>
    <row r="250" spans="1:37" x14ac:dyDescent="0.35">
      <c r="A250" s="345" t="s">
        <v>0</v>
      </c>
      <c r="B250" s="291" t="s">
        <v>0</v>
      </c>
      <c r="C250" s="293">
        <v>2435</v>
      </c>
      <c r="D250" s="2">
        <v>1553</v>
      </c>
      <c r="E250" s="2">
        <v>1553</v>
      </c>
      <c r="F250" s="2">
        <v>1553</v>
      </c>
      <c r="Y250" t="str">
        <f t="shared" ref="Y250" si="182">IF(EXACT(A249,UPPER(A249)),"Elected","Excluded")</f>
        <v>Elected</v>
      </c>
    </row>
    <row r="251" spans="1:37" x14ac:dyDescent="0.35">
      <c r="A251" s="345" t="s">
        <v>2164</v>
      </c>
      <c r="B251" s="291" t="s">
        <v>31</v>
      </c>
      <c r="C251" s="293">
        <v>928</v>
      </c>
      <c r="D251" s="1">
        <v>169</v>
      </c>
      <c r="E251" s="1">
        <v>407</v>
      </c>
      <c r="F251" s="1">
        <v>136</v>
      </c>
      <c r="X251" t="str">
        <f t="shared" ref="X251" si="183">LEFT(MID(A251,FIND("(",A251)+1,LEN(A251)),FIND(")",MID(A251,FIND("(",A251)+1,LEN(A251)))-1)</f>
        <v>FG</v>
      </c>
      <c r="Z251" t="str">
        <f>Y252</f>
        <v>Elected</v>
      </c>
    </row>
    <row r="252" spans="1:37" x14ac:dyDescent="0.35">
      <c r="A252" s="345" t="s">
        <v>0</v>
      </c>
      <c r="B252" s="291" t="s">
        <v>0</v>
      </c>
      <c r="C252" s="293">
        <v>928</v>
      </c>
      <c r="D252" s="2">
        <v>1097</v>
      </c>
      <c r="E252" s="2">
        <v>1504</v>
      </c>
      <c r="F252" s="2">
        <v>1640</v>
      </c>
      <c r="Y252" t="str">
        <f t="shared" ref="Y252" si="184">IF(EXACT(A251,UPPER(A251)),"Elected","Excluded")</f>
        <v>Elected</v>
      </c>
    </row>
    <row r="253" spans="1:37" x14ac:dyDescent="0.35">
      <c r="A253" s="345" t="s">
        <v>2165</v>
      </c>
      <c r="B253" s="291" t="s">
        <v>33</v>
      </c>
      <c r="C253" s="293">
        <v>1638</v>
      </c>
      <c r="D253" s="1">
        <v>0</v>
      </c>
      <c r="E253" s="1">
        <v>0</v>
      </c>
      <c r="F253" s="1">
        <v>0</v>
      </c>
      <c r="X253" t="str">
        <f t="shared" ref="X253" si="185">LEFT(MID(A253,FIND("(",A253)+1,LEN(A253)),FIND(")",MID(A253,FIND("(",A253)+1,LEN(A253)))-1)</f>
        <v>FF</v>
      </c>
      <c r="Z253" t="str">
        <f t="shared" ref="Z253" si="186">Y254</f>
        <v>Elected</v>
      </c>
    </row>
    <row r="254" spans="1:37" x14ac:dyDescent="0.35">
      <c r="A254" s="345" t="s">
        <v>0</v>
      </c>
      <c r="B254" s="291" t="s">
        <v>0</v>
      </c>
      <c r="C254" s="293">
        <v>1638</v>
      </c>
      <c r="D254" s="2">
        <v>1638</v>
      </c>
      <c r="E254" s="2">
        <v>1638</v>
      </c>
      <c r="F254" s="2">
        <v>1638</v>
      </c>
      <c r="Y254" t="str">
        <f t="shared" ref="Y254" si="187">IF(EXACT(A253,UPPER(A253)),"Elected","Excluded")</f>
        <v>Elected</v>
      </c>
    </row>
    <row r="255" spans="1:37" x14ac:dyDescent="0.35">
      <c r="A255" s="291" t="s">
        <v>47</v>
      </c>
      <c r="B255" s="291" t="s">
        <v>0</v>
      </c>
      <c r="C255" s="292">
        <v>0</v>
      </c>
      <c r="D255" s="1">
        <f>(D243+D245+D247+D249+D251+D253)*(-1)</f>
        <v>0</v>
      </c>
      <c r="E255" s="1">
        <f t="shared" ref="E255:F255" si="188">(E243+E245+E247+E249+E251+E253)*(-1)</f>
        <v>0</v>
      </c>
      <c r="F255" s="1">
        <f t="shared" si="188"/>
        <v>0</v>
      </c>
    </row>
    <row r="256" spans="1:37" x14ac:dyDescent="0.35">
      <c r="A256" s="291" t="s">
        <v>0</v>
      </c>
      <c r="B256" s="291" t="s">
        <v>0</v>
      </c>
      <c r="C256" s="293">
        <v>0</v>
      </c>
      <c r="D256" s="2">
        <v>0</v>
      </c>
      <c r="E256" s="2">
        <v>0</v>
      </c>
      <c r="F256" s="2">
        <v>0</v>
      </c>
    </row>
    <row r="257" spans="1:37" x14ac:dyDescent="0.35">
      <c r="A257" t="s">
        <v>48</v>
      </c>
      <c r="B257" t="s">
        <v>0</v>
      </c>
      <c r="C257" s="2">
        <v>9313</v>
      </c>
      <c r="D257" s="2">
        <v>9313</v>
      </c>
      <c r="E257" s="2">
        <v>9313</v>
      </c>
      <c r="F257" s="2">
        <v>9313</v>
      </c>
    </row>
    <row r="260" spans="1:37" x14ac:dyDescent="0.35">
      <c r="A260" s="2"/>
      <c r="B260" s="2"/>
      <c r="C260" s="2"/>
      <c r="D260" s="2"/>
      <c r="E260" s="2"/>
      <c r="F260" s="2"/>
      <c r="G260" s="2"/>
      <c r="H260" s="240" t="s">
        <v>2648</v>
      </c>
      <c r="I260" s="2"/>
      <c r="J260" s="2"/>
      <c r="K260" s="2"/>
      <c r="L260" s="240" t="s">
        <v>2649</v>
      </c>
    </row>
    <row r="261" spans="1:37" x14ac:dyDescent="0.35">
      <c r="D261" s="241" t="s">
        <v>2529</v>
      </c>
      <c r="E261" s="241" t="s">
        <v>2650</v>
      </c>
      <c r="F261" s="241" t="s">
        <v>2651</v>
      </c>
      <c r="G261" s="241" t="s">
        <v>2650</v>
      </c>
      <c r="H261" s="241" t="s">
        <v>2652</v>
      </c>
      <c r="I261" s="241" t="s">
        <v>2653</v>
      </c>
      <c r="J261" s="241" t="s">
        <v>2649</v>
      </c>
      <c r="K261" s="241" t="s">
        <v>2654</v>
      </c>
      <c r="L261" s="241" t="s">
        <v>2652</v>
      </c>
      <c r="AB261" t="s">
        <v>2526</v>
      </c>
      <c r="AC261" t="s">
        <v>2525</v>
      </c>
      <c r="AD261" t="s">
        <v>2524</v>
      </c>
      <c r="AE261" t="s">
        <v>2523</v>
      </c>
      <c r="AF261" t="s">
        <v>759</v>
      </c>
      <c r="AG261" t="s">
        <v>2522</v>
      </c>
      <c r="AH261" t="s">
        <v>2521</v>
      </c>
      <c r="AI261" t="s">
        <v>2520</v>
      </c>
      <c r="AJ261" t="s">
        <v>2519</v>
      </c>
      <c r="AK261" t="s">
        <v>2518</v>
      </c>
    </row>
    <row r="262" spans="1:37" x14ac:dyDescent="0.35">
      <c r="D262" s="241" t="s">
        <v>2655</v>
      </c>
      <c r="E262" s="241" t="s">
        <v>2655</v>
      </c>
      <c r="F262" s="241" t="s">
        <v>2652</v>
      </c>
      <c r="G262" s="241" t="s">
        <v>2656</v>
      </c>
      <c r="H262" s="241" t="s">
        <v>2656</v>
      </c>
      <c r="I262" s="241" t="s">
        <v>2655</v>
      </c>
      <c r="J262" s="241" t="s">
        <v>2652</v>
      </c>
      <c r="K262" s="241" t="s">
        <v>2656</v>
      </c>
      <c r="L262" s="241" t="s">
        <v>2656</v>
      </c>
      <c r="AB262">
        <f>AB243+AB212+AB183+AB152+AB115+AB74+AB45+AB10</f>
        <v>40</v>
      </c>
      <c r="AC262">
        <f>AC243+AC212+AC183+AC152+AC115+AC74+AC45+AC10</f>
        <v>137476</v>
      </c>
      <c r="AD262" s="238">
        <f>AH262+AF262</f>
        <v>75279</v>
      </c>
      <c r="AE262" s="227">
        <f>SUM(AD262/AC262*100)</f>
        <v>54.757921382641342</v>
      </c>
      <c r="AF262">
        <f>AF243+AF212+AF183+AF152+AF115+AF74+AF45+AF10</f>
        <v>635</v>
      </c>
      <c r="AG262" s="227">
        <f>SUM(AF262/AC262*100)</f>
        <v>0.46189880415490708</v>
      </c>
      <c r="AH262">
        <f>AH243+AH212+AH183+AH152+AH115+AH74+AH45+AH10</f>
        <v>74644</v>
      </c>
      <c r="AI262">
        <f>AI243+AI212+AI183+AI152+AI115+AI74+AI45+AI10</f>
        <v>70</v>
      </c>
      <c r="AJ262">
        <f>AJ243+AJ212+AJ183+AJ152+AJ115+AJ74+AJ45+AJ10</f>
        <v>22</v>
      </c>
      <c r="AK262" s="227">
        <f>SUM(AJ262/AI262*100)</f>
        <v>31.428571428571427</v>
      </c>
    </row>
    <row r="263" spans="1:37" x14ac:dyDescent="0.35">
      <c r="A263" s="238">
        <f>SUMIFS($C$10:$C$505, $X$10:$X$505, B263)</f>
        <v>16406</v>
      </c>
      <c r="B263" t="s">
        <v>2657</v>
      </c>
      <c r="C263" t="s">
        <v>2535</v>
      </c>
      <c r="D263" s="242">
        <f>E263+I263</f>
        <v>13</v>
      </c>
      <c r="E263" s="238">
        <f>COUNTIFS($X$10:$X$505, B263,$B$10:$B$505,"F")</f>
        <v>5</v>
      </c>
      <c r="F263" s="243">
        <f t="shared" ref="F263:F289" si="189">IFERROR(E263/D263,0)</f>
        <v>0.38461538461538464</v>
      </c>
      <c r="G263">
        <f>COUNTIFS($X$10:$X$505, B263,$B$10:$B$505,"F",$Z$10:$Z$505,"Elected")</f>
        <v>3</v>
      </c>
      <c r="H263" s="244">
        <f>IFERROR(G263/D263,0)</f>
        <v>0.23076923076923078</v>
      </c>
      <c r="I263" s="245">
        <f>COUNTIFS($X$10:$X$505, B263,$B$10:$B$505,"M")</f>
        <v>8</v>
      </c>
      <c r="J263" s="243">
        <f>IFERROR(I263/D263,0)</f>
        <v>0.61538461538461542</v>
      </c>
      <c r="K263">
        <f>COUNTIFS($X$10:$X$505, B263,$B$10:$B$505,"M",$Z$10:$Z$505,"Elected")</f>
        <v>7</v>
      </c>
      <c r="L263" s="243">
        <f>IFERROR(K263/D263,0)</f>
        <v>0.53846153846153844</v>
      </c>
    </row>
    <row r="264" spans="1:37" x14ac:dyDescent="0.35">
      <c r="A264" s="238">
        <f t="shared" ref="A264:A289" si="190">SUMIFS($C$10:$C$505, $X$10:$X$505, B264)</f>
        <v>15183</v>
      </c>
      <c r="B264" t="s">
        <v>2658</v>
      </c>
      <c r="C264" t="s">
        <v>2534</v>
      </c>
      <c r="D264" s="242">
        <f t="shared" ref="D264:D289" si="191">E264+I264</f>
        <v>12</v>
      </c>
      <c r="E264" s="238">
        <f t="shared" ref="E264:E289" si="192">COUNTIFS($X$10:$X$505, B264,$B$10:$B$505,"F")</f>
        <v>5</v>
      </c>
      <c r="F264" s="243">
        <f t="shared" si="189"/>
        <v>0.41666666666666669</v>
      </c>
      <c r="G264">
        <f t="shared" ref="G264:G289" si="193">COUNTIFS($X$10:$X$283, B264,$B$10:$B$283,"F",$Z$10:$Z$283,"Elected")</f>
        <v>4</v>
      </c>
      <c r="H264" s="244">
        <f t="shared" ref="H264:H289" si="194">IFERROR(G264/D264,0)</f>
        <v>0.33333333333333331</v>
      </c>
      <c r="I264" s="245">
        <f t="shared" ref="I264:I289" si="195">COUNTIFS($X$10:$X$505, B264,$B$10:$B$505,"M")</f>
        <v>7</v>
      </c>
      <c r="J264" s="243">
        <f t="shared" ref="J264:J289" si="196">IFERROR(I264/D264,0)</f>
        <v>0.58333333333333337</v>
      </c>
      <c r="K264">
        <f t="shared" ref="K264:K289" si="197">COUNTIFS($X$10:$X$505, B264,$B$10:$B$505,"M",$Z$10:$Z$505,"Elected")</f>
        <v>6</v>
      </c>
      <c r="L264" s="243">
        <f t="shared" ref="L264:L289" si="198">IFERROR(K264/D264,0)</f>
        <v>0.5</v>
      </c>
      <c r="AC264" t="s">
        <v>3692</v>
      </c>
      <c r="AD264" t="s">
        <v>3693</v>
      </c>
    </row>
    <row r="265" spans="1:37" x14ac:dyDescent="0.35">
      <c r="A265" s="238">
        <f t="shared" si="190"/>
        <v>6777</v>
      </c>
      <c r="B265" t="s">
        <v>2659</v>
      </c>
      <c r="C265" t="s">
        <v>2536</v>
      </c>
      <c r="D265" s="242">
        <f t="shared" si="191"/>
        <v>11</v>
      </c>
      <c r="E265" s="238">
        <f t="shared" si="192"/>
        <v>3</v>
      </c>
      <c r="F265" s="243">
        <f t="shared" si="189"/>
        <v>0.27272727272727271</v>
      </c>
      <c r="G265">
        <f t="shared" si="193"/>
        <v>1</v>
      </c>
      <c r="H265" s="244">
        <f t="shared" si="194"/>
        <v>9.0909090909090912E-2</v>
      </c>
      <c r="I265" s="245">
        <f t="shared" si="195"/>
        <v>8</v>
      </c>
      <c r="J265" s="243">
        <f t="shared" si="196"/>
        <v>0.72727272727272729</v>
      </c>
      <c r="K265">
        <f t="shared" si="197"/>
        <v>1</v>
      </c>
      <c r="L265" s="243">
        <f t="shared" si="198"/>
        <v>9.0909090909090912E-2</v>
      </c>
      <c r="AC265">
        <f>AC246+AC215+AC186+AC155+AC118+AC77+AC48+AC13</f>
        <v>34</v>
      </c>
      <c r="AD265">
        <f>AD246+AD215+AD186+AD155+AD118+AD77+AD48+AD13</f>
        <v>32</v>
      </c>
    </row>
    <row r="266" spans="1:37" x14ac:dyDescent="0.35">
      <c r="A266" s="238">
        <f t="shared" si="190"/>
        <v>5167</v>
      </c>
      <c r="B266" t="s">
        <v>2661</v>
      </c>
      <c r="C266" t="s">
        <v>2727</v>
      </c>
      <c r="D266" s="242">
        <f t="shared" si="191"/>
        <v>4</v>
      </c>
      <c r="E266" s="238">
        <f t="shared" si="192"/>
        <v>2</v>
      </c>
      <c r="F266" s="243">
        <f t="shared" si="189"/>
        <v>0.5</v>
      </c>
      <c r="G266">
        <f t="shared" si="193"/>
        <v>2</v>
      </c>
      <c r="H266" s="244">
        <f t="shared" si="194"/>
        <v>0.5</v>
      </c>
      <c r="I266" s="245">
        <f t="shared" si="195"/>
        <v>2</v>
      </c>
      <c r="J266" s="243">
        <f t="shared" si="196"/>
        <v>0.5</v>
      </c>
      <c r="K266">
        <f t="shared" si="197"/>
        <v>1</v>
      </c>
      <c r="L266" s="243">
        <f t="shared" si="198"/>
        <v>0.25</v>
      </c>
    </row>
    <row r="267" spans="1:37" x14ac:dyDescent="0.35">
      <c r="A267" s="238">
        <f t="shared" si="190"/>
        <v>99</v>
      </c>
      <c r="B267" t="s">
        <v>2663</v>
      </c>
      <c r="C267" t="s">
        <v>2574</v>
      </c>
      <c r="D267" s="242">
        <f t="shared" si="191"/>
        <v>1</v>
      </c>
      <c r="E267" s="238">
        <f t="shared" si="192"/>
        <v>0</v>
      </c>
      <c r="F267" s="243">
        <f t="shared" si="189"/>
        <v>0</v>
      </c>
      <c r="G267">
        <f t="shared" si="193"/>
        <v>0</v>
      </c>
      <c r="H267" s="244">
        <f t="shared" si="194"/>
        <v>0</v>
      </c>
      <c r="I267" s="245">
        <f t="shared" si="195"/>
        <v>1</v>
      </c>
      <c r="J267" s="243">
        <f t="shared" si="196"/>
        <v>1</v>
      </c>
      <c r="K267">
        <f t="shared" si="197"/>
        <v>0</v>
      </c>
      <c r="L267" s="243">
        <f t="shared" si="198"/>
        <v>0</v>
      </c>
    </row>
    <row r="268" spans="1:37" x14ac:dyDescent="0.35">
      <c r="A268" s="238">
        <f t="shared" si="190"/>
        <v>664</v>
      </c>
      <c r="B268" t="s">
        <v>2689</v>
      </c>
      <c r="C268" t="s">
        <v>2573</v>
      </c>
      <c r="D268" s="242">
        <f t="shared" si="191"/>
        <v>3</v>
      </c>
      <c r="E268" s="238">
        <f t="shared" si="192"/>
        <v>3</v>
      </c>
      <c r="F268" s="243">
        <f t="shared" si="189"/>
        <v>1</v>
      </c>
      <c r="G268">
        <f t="shared" si="193"/>
        <v>0</v>
      </c>
      <c r="H268" s="244">
        <f t="shared" si="194"/>
        <v>0</v>
      </c>
      <c r="I268" s="245">
        <f t="shared" si="195"/>
        <v>0</v>
      </c>
      <c r="J268" s="243">
        <f t="shared" si="196"/>
        <v>0</v>
      </c>
      <c r="K268">
        <f t="shared" si="197"/>
        <v>0</v>
      </c>
      <c r="L268" s="243">
        <f t="shared" si="198"/>
        <v>0</v>
      </c>
    </row>
    <row r="269" spans="1:37" x14ac:dyDescent="0.35">
      <c r="A269" s="238">
        <f t="shared" si="190"/>
        <v>594</v>
      </c>
      <c r="B269" t="s">
        <v>2662</v>
      </c>
      <c r="C269" t="s">
        <v>2575</v>
      </c>
      <c r="D269" s="242">
        <f t="shared" si="191"/>
        <v>1</v>
      </c>
      <c r="E269" s="238">
        <f t="shared" si="192"/>
        <v>0</v>
      </c>
      <c r="F269" s="243">
        <f t="shared" si="189"/>
        <v>0</v>
      </c>
      <c r="G269">
        <f t="shared" si="193"/>
        <v>0</v>
      </c>
      <c r="H269" s="244">
        <f t="shared" si="194"/>
        <v>0</v>
      </c>
      <c r="I269" s="245">
        <f t="shared" si="195"/>
        <v>1</v>
      </c>
      <c r="J269" s="243">
        <f t="shared" si="196"/>
        <v>1</v>
      </c>
      <c r="K269">
        <f t="shared" si="197"/>
        <v>0</v>
      </c>
      <c r="L269" s="243">
        <f t="shared" si="198"/>
        <v>0</v>
      </c>
    </row>
    <row r="270" spans="1:37" x14ac:dyDescent="0.35">
      <c r="A270" s="238">
        <f t="shared" si="190"/>
        <v>0</v>
      </c>
      <c r="B270" t="s">
        <v>2660</v>
      </c>
      <c r="C270" t="s">
        <v>2594</v>
      </c>
      <c r="D270" s="242">
        <f t="shared" si="191"/>
        <v>0</v>
      </c>
      <c r="E270" s="238">
        <f t="shared" si="192"/>
        <v>0</v>
      </c>
      <c r="F270" s="243">
        <f t="shared" si="189"/>
        <v>0</v>
      </c>
      <c r="G270">
        <f t="shared" si="193"/>
        <v>0</v>
      </c>
      <c r="H270" s="244">
        <f t="shared" si="194"/>
        <v>0</v>
      </c>
      <c r="I270" s="245">
        <f t="shared" si="195"/>
        <v>0</v>
      </c>
      <c r="J270" s="243">
        <f t="shared" si="196"/>
        <v>0</v>
      </c>
      <c r="K270">
        <f t="shared" si="197"/>
        <v>0</v>
      </c>
      <c r="L270" s="243">
        <f t="shared" si="198"/>
        <v>0</v>
      </c>
    </row>
    <row r="271" spans="1:37" x14ac:dyDescent="0.35">
      <c r="A271" s="238">
        <f t="shared" si="190"/>
        <v>0</v>
      </c>
      <c r="B271" t="s">
        <v>3111</v>
      </c>
      <c r="C271" t="s">
        <v>2576</v>
      </c>
      <c r="D271" s="242">
        <f t="shared" si="191"/>
        <v>0</v>
      </c>
      <c r="E271" s="238">
        <f t="shared" si="192"/>
        <v>0</v>
      </c>
      <c r="F271" s="243">
        <f t="shared" si="189"/>
        <v>0</v>
      </c>
      <c r="G271">
        <f t="shared" si="193"/>
        <v>0</v>
      </c>
      <c r="H271" s="244">
        <f t="shared" si="194"/>
        <v>0</v>
      </c>
      <c r="I271" s="245">
        <f t="shared" si="195"/>
        <v>0</v>
      </c>
      <c r="J271" s="243">
        <f t="shared" si="196"/>
        <v>0</v>
      </c>
      <c r="K271">
        <f t="shared" si="197"/>
        <v>0</v>
      </c>
      <c r="L271" s="243">
        <f t="shared" si="198"/>
        <v>0</v>
      </c>
    </row>
    <row r="272" spans="1:37" x14ac:dyDescent="0.35">
      <c r="A272" s="238">
        <f t="shared" si="190"/>
        <v>0</v>
      </c>
      <c r="C272" t="s">
        <v>2590</v>
      </c>
      <c r="D272" s="242">
        <f t="shared" si="191"/>
        <v>0</v>
      </c>
      <c r="E272" s="238">
        <f t="shared" si="192"/>
        <v>0</v>
      </c>
      <c r="F272" s="243">
        <f t="shared" si="189"/>
        <v>0</v>
      </c>
      <c r="G272">
        <f t="shared" si="193"/>
        <v>0</v>
      </c>
      <c r="H272" s="244">
        <f t="shared" si="194"/>
        <v>0</v>
      </c>
      <c r="I272" s="245">
        <f t="shared" si="195"/>
        <v>0</v>
      </c>
      <c r="J272" s="243">
        <f t="shared" si="196"/>
        <v>0</v>
      </c>
      <c r="K272">
        <f t="shared" si="197"/>
        <v>0</v>
      </c>
      <c r="L272" s="243">
        <f t="shared" si="198"/>
        <v>0</v>
      </c>
    </row>
    <row r="273" spans="1:12" x14ac:dyDescent="0.35">
      <c r="A273" s="238">
        <f t="shared" si="190"/>
        <v>0</v>
      </c>
      <c r="B273" t="s">
        <v>2671</v>
      </c>
      <c r="C273" t="s">
        <v>2582</v>
      </c>
      <c r="D273" s="242">
        <f t="shared" si="191"/>
        <v>0</v>
      </c>
      <c r="E273" s="238">
        <f t="shared" si="192"/>
        <v>0</v>
      </c>
      <c r="F273" s="243">
        <f t="shared" si="189"/>
        <v>0</v>
      </c>
      <c r="G273">
        <f t="shared" si="193"/>
        <v>0</v>
      </c>
      <c r="H273" s="244">
        <f t="shared" si="194"/>
        <v>0</v>
      </c>
      <c r="I273" s="245">
        <f t="shared" si="195"/>
        <v>0</v>
      </c>
      <c r="J273" s="243">
        <f t="shared" si="196"/>
        <v>0</v>
      </c>
      <c r="K273">
        <f t="shared" si="197"/>
        <v>0</v>
      </c>
      <c r="L273" s="243">
        <f t="shared" si="198"/>
        <v>0</v>
      </c>
    </row>
    <row r="274" spans="1:12" x14ac:dyDescent="0.35">
      <c r="A274" s="238">
        <f t="shared" si="190"/>
        <v>299</v>
      </c>
      <c r="B274" t="s">
        <v>2665</v>
      </c>
      <c r="C274" t="s">
        <v>2598</v>
      </c>
      <c r="D274" s="242">
        <f t="shared" si="191"/>
        <v>1</v>
      </c>
      <c r="E274" s="238">
        <f t="shared" si="192"/>
        <v>0</v>
      </c>
      <c r="F274" s="243">
        <f t="shared" si="189"/>
        <v>0</v>
      </c>
      <c r="G274">
        <f t="shared" si="193"/>
        <v>0</v>
      </c>
      <c r="H274" s="244">
        <f t="shared" si="194"/>
        <v>0</v>
      </c>
      <c r="I274" s="245">
        <f t="shared" si="195"/>
        <v>1</v>
      </c>
      <c r="J274" s="243">
        <f t="shared" si="196"/>
        <v>1</v>
      </c>
      <c r="K274">
        <f t="shared" si="197"/>
        <v>0</v>
      </c>
      <c r="L274" s="243">
        <f t="shared" si="198"/>
        <v>0</v>
      </c>
    </row>
    <row r="275" spans="1:12" x14ac:dyDescent="0.35">
      <c r="A275" s="238">
        <f t="shared" si="190"/>
        <v>381</v>
      </c>
      <c r="B275" t="s">
        <v>2666</v>
      </c>
      <c r="C275" t="s">
        <v>2584</v>
      </c>
      <c r="D275" s="242">
        <f t="shared" si="191"/>
        <v>1</v>
      </c>
      <c r="E275" s="238">
        <f t="shared" si="192"/>
        <v>0</v>
      </c>
      <c r="F275" s="243">
        <f t="shared" si="189"/>
        <v>0</v>
      </c>
      <c r="G275">
        <f t="shared" si="193"/>
        <v>0</v>
      </c>
      <c r="H275" s="244">
        <f t="shared" si="194"/>
        <v>0</v>
      </c>
      <c r="I275" s="245">
        <f t="shared" si="195"/>
        <v>1</v>
      </c>
      <c r="J275" s="243">
        <f t="shared" si="196"/>
        <v>1</v>
      </c>
      <c r="K275">
        <f t="shared" si="197"/>
        <v>0</v>
      </c>
      <c r="L275" s="243">
        <f t="shared" si="198"/>
        <v>0</v>
      </c>
    </row>
    <row r="276" spans="1:12" x14ac:dyDescent="0.35">
      <c r="A276" s="238">
        <f t="shared" si="190"/>
        <v>0</v>
      </c>
      <c r="B276" t="s">
        <v>2667</v>
      </c>
      <c r="C276" t="s">
        <v>2577</v>
      </c>
      <c r="D276" s="242">
        <f t="shared" si="191"/>
        <v>0</v>
      </c>
      <c r="E276" s="238">
        <f t="shared" si="192"/>
        <v>0</v>
      </c>
      <c r="F276" s="243">
        <f t="shared" si="189"/>
        <v>0</v>
      </c>
      <c r="G276">
        <f t="shared" si="193"/>
        <v>0</v>
      </c>
      <c r="H276" s="244">
        <f t="shared" si="194"/>
        <v>0</v>
      </c>
      <c r="I276" s="245">
        <f t="shared" si="195"/>
        <v>0</v>
      </c>
      <c r="J276" s="243">
        <f t="shared" si="196"/>
        <v>0</v>
      </c>
      <c r="K276">
        <f t="shared" si="197"/>
        <v>0</v>
      </c>
      <c r="L276" s="243">
        <f t="shared" si="198"/>
        <v>0</v>
      </c>
    </row>
    <row r="277" spans="1:12" x14ac:dyDescent="0.35">
      <c r="A277" s="238">
        <f t="shared" si="190"/>
        <v>0</v>
      </c>
      <c r="B277" t="s">
        <v>2670</v>
      </c>
      <c r="C277" t="s">
        <v>2578</v>
      </c>
      <c r="D277" s="242">
        <f t="shared" si="191"/>
        <v>0</v>
      </c>
      <c r="E277" s="238">
        <f t="shared" si="192"/>
        <v>0</v>
      </c>
      <c r="F277" s="243">
        <f t="shared" si="189"/>
        <v>0</v>
      </c>
      <c r="G277">
        <f t="shared" si="193"/>
        <v>0</v>
      </c>
      <c r="H277" s="244">
        <f t="shared" si="194"/>
        <v>0</v>
      </c>
      <c r="I277" s="245">
        <f t="shared" si="195"/>
        <v>0</v>
      </c>
      <c r="J277" s="243">
        <f t="shared" si="196"/>
        <v>0</v>
      </c>
      <c r="K277">
        <f t="shared" si="197"/>
        <v>0</v>
      </c>
      <c r="L277" s="243">
        <f t="shared" si="198"/>
        <v>0</v>
      </c>
    </row>
    <row r="278" spans="1:12" x14ac:dyDescent="0.35">
      <c r="A278" s="238">
        <f t="shared" si="190"/>
        <v>1887</v>
      </c>
      <c r="B278" t="s">
        <v>3499</v>
      </c>
      <c r="C278" t="s">
        <v>2581</v>
      </c>
      <c r="D278" s="242">
        <f t="shared" si="191"/>
        <v>2</v>
      </c>
      <c r="E278" s="238">
        <f t="shared" si="192"/>
        <v>1</v>
      </c>
      <c r="F278" s="243">
        <f t="shared" si="189"/>
        <v>0.5</v>
      </c>
      <c r="G278">
        <f t="shared" si="193"/>
        <v>0</v>
      </c>
      <c r="H278" s="244">
        <f t="shared" si="194"/>
        <v>0</v>
      </c>
      <c r="I278" s="245">
        <f t="shared" si="195"/>
        <v>1</v>
      </c>
      <c r="J278" s="243">
        <f t="shared" si="196"/>
        <v>0.5</v>
      </c>
      <c r="K278">
        <f t="shared" si="197"/>
        <v>1</v>
      </c>
      <c r="L278" s="243">
        <f t="shared" si="198"/>
        <v>0.5</v>
      </c>
    </row>
    <row r="279" spans="1:12" x14ac:dyDescent="0.35">
      <c r="A279" s="238">
        <f t="shared" si="190"/>
        <v>0</v>
      </c>
      <c r="B279" t="s">
        <v>3077</v>
      </c>
      <c r="C279" t="s">
        <v>2579</v>
      </c>
      <c r="D279" s="242">
        <f t="shared" si="191"/>
        <v>0</v>
      </c>
      <c r="E279" s="238">
        <f t="shared" si="192"/>
        <v>0</v>
      </c>
      <c r="F279" s="243">
        <f t="shared" si="189"/>
        <v>0</v>
      </c>
      <c r="G279">
        <f t="shared" si="193"/>
        <v>0</v>
      </c>
      <c r="H279" s="244">
        <f t="shared" si="194"/>
        <v>0</v>
      </c>
      <c r="I279" s="245">
        <f t="shared" si="195"/>
        <v>0</v>
      </c>
      <c r="J279" s="243">
        <f t="shared" si="196"/>
        <v>0</v>
      </c>
      <c r="K279">
        <f t="shared" si="197"/>
        <v>0</v>
      </c>
      <c r="L279" s="243">
        <f t="shared" si="198"/>
        <v>0</v>
      </c>
    </row>
    <row r="280" spans="1:12" x14ac:dyDescent="0.35">
      <c r="A280" s="238">
        <f t="shared" si="190"/>
        <v>0</v>
      </c>
      <c r="B280" t="s">
        <v>2690</v>
      </c>
      <c r="C280" t="s">
        <v>2585</v>
      </c>
      <c r="D280" s="242">
        <f t="shared" si="191"/>
        <v>0</v>
      </c>
      <c r="E280" s="238">
        <f t="shared" si="192"/>
        <v>0</v>
      </c>
      <c r="F280" s="243">
        <f t="shared" si="189"/>
        <v>0</v>
      </c>
      <c r="G280">
        <f t="shared" si="193"/>
        <v>0</v>
      </c>
      <c r="H280" s="244">
        <f t="shared" si="194"/>
        <v>0</v>
      </c>
      <c r="I280" s="245">
        <f t="shared" si="195"/>
        <v>0</v>
      </c>
      <c r="J280" s="243">
        <f t="shared" si="196"/>
        <v>0</v>
      </c>
      <c r="K280">
        <f t="shared" si="197"/>
        <v>0</v>
      </c>
      <c r="L280" s="243">
        <f t="shared" si="198"/>
        <v>0</v>
      </c>
    </row>
    <row r="281" spans="1:12" x14ac:dyDescent="0.35">
      <c r="A281" s="238">
        <f t="shared" si="190"/>
        <v>0</v>
      </c>
      <c r="C281" t="s">
        <v>2591</v>
      </c>
      <c r="D281" s="242">
        <f t="shared" si="191"/>
        <v>0</v>
      </c>
      <c r="E281" s="238">
        <f t="shared" si="192"/>
        <v>0</v>
      </c>
      <c r="F281" s="243">
        <f t="shared" si="189"/>
        <v>0</v>
      </c>
      <c r="G281">
        <f t="shared" si="193"/>
        <v>0</v>
      </c>
      <c r="H281" s="244">
        <f t="shared" si="194"/>
        <v>0</v>
      </c>
      <c r="I281" s="245">
        <f t="shared" si="195"/>
        <v>0</v>
      </c>
      <c r="J281" s="243">
        <f t="shared" si="196"/>
        <v>0</v>
      </c>
      <c r="K281">
        <f t="shared" si="197"/>
        <v>0</v>
      </c>
      <c r="L281" s="243">
        <f t="shared" si="198"/>
        <v>0</v>
      </c>
    </row>
    <row r="282" spans="1:12" x14ac:dyDescent="0.35">
      <c r="A282" s="238">
        <f t="shared" si="190"/>
        <v>0</v>
      </c>
      <c r="B282" t="s">
        <v>2664</v>
      </c>
      <c r="C282" t="s">
        <v>2586</v>
      </c>
      <c r="D282" s="242">
        <f t="shared" si="191"/>
        <v>0</v>
      </c>
      <c r="E282" s="238">
        <f t="shared" si="192"/>
        <v>0</v>
      </c>
      <c r="F282" s="243">
        <f t="shared" si="189"/>
        <v>0</v>
      </c>
      <c r="G282">
        <f t="shared" si="193"/>
        <v>0</v>
      </c>
      <c r="H282" s="244">
        <f t="shared" si="194"/>
        <v>0</v>
      </c>
      <c r="I282" s="245">
        <f t="shared" si="195"/>
        <v>0</v>
      </c>
      <c r="J282" s="243">
        <f t="shared" si="196"/>
        <v>0</v>
      </c>
      <c r="K282">
        <f t="shared" si="197"/>
        <v>0</v>
      </c>
      <c r="L282" s="243">
        <f t="shared" si="198"/>
        <v>0</v>
      </c>
    </row>
    <row r="283" spans="1:12" x14ac:dyDescent="0.35">
      <c r="A283" s="238">
        <f t="shared" si="190"/>
        <v>0</v>
      </c>
      <c r="B283" t="s">
        <v>2669</v>
      </c>
      <c r="C283" t="s">
        <v>2587</v>
      </c>
      <c r="D283" s="242">
        <f>E283+I283</f>
        <v>0</v>
      </c>
      <c r="E283" s="238">
        <f t="shared" si="192"/>
        <v>0</v>
      </c>
      <c r="F283" s="243">
        <f t="shared" si="189"/>
        <v>0</v>
      </c>
      <c r="G283">
        <f t="shared" si="193"/>
        <v>0</v>
      </c>
      <c r="H283" s="244">
        <f t="shared" si="194"/>
        <v>0</v>
      </c>
      <c r="I283" s="245">
        <f t="shared" si="195"/>
        <v>0</v>
      </c>
      <c r="J283" s="243">
        <f t="shared" si="196"/>
        <v>0</v>
      </c>
      <c r="K283">
        <f t="shared" si="197"/>
        <v>0</v>
      </c>
      <c r="L283" s="243">
        <f t="shared" si="198"/>
        <v>0</v>
      </c>
    </row>
    <row r="284" spans="1:12" x14ac:dyDescent="0.35">
      <c r="A284" s="238">
        <f t="shared" si="190"/>
        <v>0</v>
      </c>
      <c r="B284" t="s">
        <v>2931</v>
      </c>
      <c r="C284" t="s">
        <v>2580</v>
      </c>
      <c r="D284" s="242">
        <f t="shared" si="191"/>
        <v>0</v>
      </c>
      <c r="E284" s="238">
        <f t="shared" si="192"/>
        <v>0</v>
      </c>
      <c r="F284" s="243">
        <f t="shared" si="189"/>
        <v>0</v>
      </c>
      <c r="G284">
        <f t="shared" si="193"/>
        <v>0</v>
      </c>
      <c r="H284" s="244">
        <f t="shared" si="194"/>
        <v>0</v>
      </c>
      <c r="I284" s="245">
        <f t="shared" si="195"/>
        <v>0</v>
      </c>
      <c r="J284" s="243">
        <f t="shared" si="196"/>
        <v>0</v>
      </c>
      <c r="K284">
        <f t="shared" si="197"/>
        <v>0</v>
      </c>
      <c r="L284" s="243">
        <f t="shared" si="198"/>
        <v>0</v>
      </c>
    </row>
    <row r="285" spans="1:12" x14ac:dyDescent="0.35">
      <c r="A285" s="238">
        <f t="shared" si="190"/>
        <v>0</v>
      </c>
      <c r="C285" t="s">
        <v>2592</v>
      </c>
      <c r="D285" s="242">
        <f t="shared" si="191"/>
        <v>0</v>
      </c>
      <c r="E285" s="238">
        <f t="shared" si="192"/>
        <v>0</v>
      </c>
      <c r="F285" s="243">
        <f t="shared" si="189"/>
        <v>0</v>
      </c>
      <c r="G285">
        <f t="shared" si="193"/>
        <v>0</v>
      </c>
      <c r="H285" s="244">
        <f t="shared" si="194"/>
        <v>0</v>
      </c>
      <c r="I285" s="245">
        <f t="shared" si="195"/>
        <v>0</v>
      </c>
      <c r="J285" s="243">
        <f t="shared" si="196"/>
        <v>0</v>
      </c>
      <c r="K285">
        <f t="shared" si="197"/>
        <v>0</v>
      </c>
      <c r="L285" s="243">
        <f t="shared" si="198"/>
        <v>0</v>
      </c>
    </row>
    <row r="286" spans="1:12" x14ac:dyDescent="0.35">
      <c r="A286" s="238">
        <f t="shared" si="190"/>
        <v>0</v>
      </c>
      <c r="B286" t="s">
        <v>2809</v>
      </c>
      <c r="C286" t="s">
        <v>2597</v>
      </c>
      <c r="D286" s="242">
        <f t="shared" si="191"/>
        <v>0</v>
      </c>
      <c r="E286" s="238">
        <f t="shared" si="192"/>
        <v>0</v>
      </c>
      <c r="F286" s="243">
        <f t="shared" si="189"/>
        <v>0</v>
      </c>
      <c r="G286">
        <f t="shared" si="193"/>
        <v>0</v>
      </c>
      <c r="H286" s="244">
        <f t="shared" si="194"/>
        <v>0</v>
      </c>
      <c r="I286" s="245">
        <f t="shared" si="195"/>
        <v>0</v>
      </c>
      <c r="J286" s="243">
        <f t="shared" si="196"/>
        <v>0</v>
      </c>
      <c r="K286">
        <f t="shared" si="197"/>
        <v>0</v>
      </c>
      <c r="L286" s="243">
        <f t="shared" si="198"/>
        <v>0</v>
      </c>
    </row>
    <row r="287" spans="1:12" x14ac:dyDescent="0.35">
      <c r="A287" s="238">
        <f t="shared" si="190"/>
        <v>0</v>
      </c>
      <c r="B287" t="s">
        <v>2668</v>
      </c>
      <c r="C287" t="s">
        <v>2588</v>
      </c>
      <c r="D287" s="242">
        <f t="shared" si="191"/>
        <v>0</v>
      </c>
      <c r="E287" s="238">
        <f t="shared" si="192"/>
        <v>0</v>
      </c>
      <c r="F287" s="243">
        <f t="shared" si="189"/>
        <v>0</v>
      </c>
      <c r="G287">
        <f t="shared" si="193"/>
        <v>0</v>
      </c>
      <c r="H287" s="244">
        <f t="shared" si="194"/>
        <v>0</v>
      </c>
      <c r="I287" s="245">
        <f t="shared" si="195"/>
        <v>0</v>
      </c>
      <c r="J287" s="243">
        <f t="shared" si="196"/>
        <v>0</v>
      </c>
      <c r="K287">
        <f t="shared" si="197"/>
        <v>0</v>
      </c>
      <c r="L287" s="243">
        <f t="shared" si="198"/>
        <v>0</v>
      </c>
    </row>
    <row r="288" spans="1:12" x14ac:dyDescent="0.35">
      <c r="A288" s="238">
        <f t="shared" si="190"/>
        <v>0</v>
      </c>
      <c r="B288" t="s">
        <v>2692</v>
      </c>
      <c r="C288" t="s">
        <v>2589</v>
      </c>
      <c r="D288" s="242">
        <f t="shared" si="191"/>
        <v>0</v>
      </c>
      <c r="E288" s="238">
        <f t="shared" si="192"/>
        <v>0</v>
      </c>
      <c r="F288" s="243">
        <f t="shared" si="189"/>
        <v>0</v>
      </c>
      <c r="G288">
        <f t="shared" si="193"/>
        <v>0</v>
      </c>
      <c r="H288" s="244">
        <f t="shared" si="194"/>
        <v>0</v>
      </c>
      <c r="I288" s="245">
        <f t="shared" si="195"/>
        <v>0</v>
      </c>
      <c r="J288" s="243">
        <f t="shared" si="196"/>
        <v>0</v>
      </c>
      <c r="K288">
        <f t="shared" si="197"/>
        <v>0</v>
      </c>
      <c r="L288" s="243">
        <f t="shared" si="198"/>
        <v>0</v>
      </c>
    </row>
    <row r="289" spans="1:12" x14ac:dyDescent="0.35">
      <c r="A289" s="238">
        <f t="shared" si="190"/>
        <v>27187</v>
      </c>
      <c r="B289" t="s">
        <v>2672</v>
      </c>
      <c r="C289" t="s">
        <v>2530</v>
      </c>
      <c r="D289" s="242">
        <f t="shared" si="191"/>
        <v>21</v>
      </c>
      <c r="E289" s="238">
        <f t="shared" si="192"/>
        <v>3</v>
      </c>
      <c r="F289" s="243">
        <f t="shared" si="189"/>
        <v>0.14285714285714285</v>
      </c>
      <c r="G289">
        <f t="shared" si="193"/>
        <v>2</v>
      </c>
      <c r="H289" s="244">
        <f t="shared" si="194"/>
        <v>9.5238095238095233E-2</v>
      </c>
      <c r="I289" s="245">
        <f t="shared" si="195"/>
        <v>18</v>
      </c>
      <c r="J289" s="243">
        <f t="shared" si="196"/>
        <v>0.8571428571428571</v>
      </c>
      <c r="K289">
        <f t="shared" si="197"/>
        <v>12</v>
      </c>
      <c r="L289" s="243">
        <f t="shared" si="198"/>
        <v>0.5714285714285714</v>
      </c>
    </row>
    <row r="290" spans="1:12" x14ac:dyDescent="0.35">
      <c r="A290" s="238">
        <f>SUM(A263:A289)</f>
        <v>74644</v>
      </c>
      <c r="B290" s="238"/>
      <c r="D290" s="242">
        <f>SUM(D263:D289)</f>
        <v>70</v>
      </c>
      <c r="E290" s="238">
        <f>SUM(E263:E289)</f>
        <v>22</v>
      </c>
      <c r="G290">
        <f>SUM(G263:G289)</f>
        <v>12</v>
      </c>
      <c r="I290" s="245">
        <f>SUM(I263:I289)</f>
        <v>48</v>
      </c>
      <c r="K290">
        <f>SUM(K263:K289)</f>
        <v>28</v>
      </c>
    </row>
    <row r="291" spans="1:12" ht="15" thickBot="1" x14ac:dyDescent="0.4"/>
    <row r="292" spans="1:12" x14ac:dyDescent="0.35">
      <c r="C292" s="246" t="s">
        <v>2673</v>
      </c>
      <c r="D292" s="247"/>
      <c r="E292" s="248">
        <f>E290+I290</f>
        <v>70</v>
      </c>
      <c r="F292" s="247" t="s">
        <v>2674</v>
      </c>
      <c r="G292" s="249"/>
      <c r="H292" s="249"/>
      <c r="I292" s="246" t="s">
        <v>2675</v>
      </c>
      <c r="J292" s="247" t="s">
        <v>2676</v>
      </c>
      <c r="K292" s="250">
        <f>K290</f>
        <v>28</v>
      </c>
    </row>
    <row r="293" spans="1:12" ht="15" thickBot="1" x14ac:dyDescent="0.4">
      <c r="C293" s="251" t="s">
        <v>2677</v>
      </c>
      <c r="D293" s="252" t="e">
        <f>LEFT(MID(#REF!,FIND("(",#REF!)+1,LEN(#REF!)),FIND(")",MID(#REF!,FIND("(",#REF!)+1,LEN(#REF!)))-1)</f>
        <v>#REF!</v>
      </c>
      <c r="E293" s="252">
        <f>AK263</f>
        <v>0</v>
      </c>
      <c r="F293" s="252" t="s">
        <v>2678</v>
      </c>
      <c r="G293" s="253"/>
      <c r="H293" s="253"/>
      <c r="I293" s="254"/>
      <c r="J293" s="241" t="s">
        <v>2679</v>
      </c>
      <c r="K293" s="255">
        <f>G290</f>
        <v>12</v>
      </c>
    </row>
    <row r="294" spans="1:12" ht="15" thickBot="1" x14ac:dyDescent="0.4">
      <c r="I294" s="251"/>
      <c r="J294" s="252" t="s">
        <v>2680</v>
      </c>
      <c r="K294" s="256">
        <f>SUM(K292:K293)</f>
        <v>40</v>
      </c>
    </row>
  </sheetData>
  <mergeCells count="258">
    <mergeCell ref="A8:A9"/>
    <mergeCell ref="B8:B9"/>
    <mergeCell ref="C8:C9"/>
    <mergeCell ref="A10:A11"/>
    <mergeCell ref="B10:B11"/>
    <mergeCell ref="C10:C11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24:A25"/>
    <mergeCell ref="B24:B25"/>
    <mergeCell ref="C24:C25"/>
    <mergeCell ref="A26:A27"/>
    <mergeCell ref="B26:B27"/>
    <mergeCell ref="C26:C27"/>
    <mergeCell ref="A20:A21"/>
    <mergeCell ref="B20:B21"/>
    <mergeCell ref="C20:C21"/>
    <mergeCell ref="A22:A23"/>
    <mergeCell ref="B22:B23"/>
    <mergeCell ref="C22:C23"/>
    <mergeCell ref="A43:A44"/>
    <mergeCell ref="B43:B44"/>
    <mergeCell ref="C43:C44"/>
    <mergeCell ref="A45:A46"/>
    <mergeCell ref="B45:B46"/>
    <mergeCell ref="C45:C46"/>
    <mergeCell ref="A28:A29"/>
    <mergeCell ref="B28:B29"/>
    <mergeCell ref="C28:C29"/>
    <mergeCell ref="A30:A31"/>
    <mergeCell ref="B30:B31"/>
    <mergeCell ref="C30:C31"/>
    <mergeCell ref="A51:A52"/>
    <mergeCell ref="B51:B52"/>
    <mergeCell ref="C51:C52"/>
    <mergeCell ref="A53:A54"/>
    <mergeCell ref="B53:B54"/>
    <mergeCell ref="C53:C54"/>
    <mergeCell ref="A47:A48"/>
    <mergeCell ref="B47:B48"/>
    <mergeCell ref="C47:C48"/>
    <mergeCell ref="A49:A50"/>
    <mergeCell ref="B49:B50"/>
    <mergeCell ref="C49:C50"/>
    <mergeCell ref="A59:A60"/>
    <mergeCell ref="B59:B60"/>
    <mergeCell ref="C59:C60"/>
    <mergeCell ref="A72:A73"/>
    <mergeCell ref="B72:B73"/>
    <mergeCell ref="C72:C73"/>
    <mergeCell ref="A55:A56"/>
    <mergeCell ref="B55:B56"/>
    <mergeCell ref="C55:C56"/>
    <mergeCell ref="A57:A58"/>
    <mergeCell ref="B57:B58"/>
    <mergeCell ref="C57:C58"/>
    <mergeCell ref="A78:A79"/>
    <mergeCell ref="B78:B79"/>
    <mergeCell ref="C78:C79"/>
    <mergeCell ref="A80:A81"/>
    <mergeCell ref="B80:B81"/>
    <mergeCell ref="C80:C81"/>
    <mergeCell ref="A74:A75"/>
    <mergeCell ref="B74:B75"/>
    <mergeCell ref="C74:C75"/>
    <mergeCell ref="A76:A77"/>
    <mergeCell ref="B76:B77"/>
    <mergeCell ref="C76:C77"/>
    <mergeCell ref="A86:A87"/>
    <mergeCell ref="B86:B87"/>
    <mergeCell ref="C86:C87"/>
    <mergeCell ref="A88:A89"/>
    <mergeCell ref="B88:B89"/>
    <mergeCell ref="C88:C89"/>
    <mergeCell ref="A82:A83"/>
    <mergeCell ref="B82:B83"/>
    <mergeCell ref="C82:C83"/>
    <mergeCell ref="A84:A85"/>
    <mergeCell ref="B84:B85"/>
    <mergeCell ref="C84:C85"/>
    <mergeCell ref="A94:A95"/>
    <mergeCell ref="B94:B95"/>
    <mergeCell ref="C94:C95"/>
    <mergeCell ref="A96:A97"/>
    <mergeCell ref="B96:B97"/>
    <mergeCell ref="C96:C97"/>
    <mergeCell ref="A90:A91"/>
    <mergeCell ref="B90:B91"/>
    <mergeCell ref="C90:C91"/>
    <mergeCell ref="A92:A93"/>
    <mergeCell ref="B92:B93"/>
    <mergeCell ref="C92:C93"/>
    <mergeCell ref="A113:A114"/>
    <mergeCell ref="B113:B114"/>
    <mergeCell ref="C113:C114"/>
    <mergeCell ref="A115:A116"/>
    <mergeCell ref="B115:B116"/>
    <mergeCell ref="C115:C116"/>
    <mergeCell ref="A98:A99"/>
    <mergeCell ref="B98:B99"/>
    <mergeCell ref="C98:C99"/>
    <mergeCell ref="A100:A101"/>
    <mergeCell ref="B100:B101"/>
    <mergeCell ref="C100:C101"/>
    <mergeCell ref="A121:A122"/>
    <mergeCell ref="B121:B122"/>
    <mergeCell ref="C121:C122"/>
    <mergeCell ref="A123:A124"/>
    <mergeCell ref="B123:B124"/>
    <mergeCell ref="C123:C124"/>
    <mergeCell ref="A117:A118"/>
    <mergeCell ref="B117:B118"/>
    <mergeCell ref="C117:C118"/>
    <mergeCell ref="A119:A120"/>
    <mergeCell ref="B119:B120"/>
    <mergeCell ref="C119:C120"/>
    <mergeCell ref="A129:A130"/>
    <mergeCell ref="B129:B130"/>
    <mergeCell ref="C129:C130"/>
    <mergeCell ref="A131:A132"/>
    <mergeCell ref="B131:B132"/>
    <mergeCell ref="C131:C132"/>
    <mergeCell ref="A125:A126"/>
    <mergeCell ref="B125:B126"/>
    <mergeCell ref="C125:C126"/>
    <mergeCell ref="A127:A128"/>
    <mergeCell ref="B127:B128"/>
    <mergeCell ref="C127:C128"/>
    <mergeCell ref="A137:A138"/>
    <mergeCell ref="B137:B138"/>
    <mergeCell ref="C137:C138"/>
    <mergeCell ref="A150:A151"/>
    <mergeCell ref="B150:B151"/>
    <mergeCell ref="C150:C151"/>
    <mergeCell ref="A133:A134"/>
    <mergeCell ref="B133:B134"/>
    <mergeCell ref="C133:C134"/>
    <mergeCell ref="A135:A136"/>
    <mergeCell ref="B135:B136"/>
    <mergeCell ref="C135:C136"/>
    <mergeCell ref="A156:A157"/>
    <mergeCell ref="B156:B157"/>
    <mergeCell ref="C156:C157"/>
    <mergeCell ref="A158:A159"/>
    <mergeCell ref="B158:B159"/>
    <mergeCell ref="C158:C159"/>
    <mergeCell ref="A152:A153"/>
    <mergeCell ref="B152:B153"/>
    <mergeCell ref="C152:C153"/>
    <mergeCell ref="A154:A155"/>
    <mergeCell ref="B154:B155"/>
    <mergeCell ref="C154:C155"/>
    <mergeCell ref="A164:A165"/>
    <mergeCell ref="B164:B165"/>
    <mergeCell ref="C164:C165"/>
    <mergeCell ref="A166:A167"/>
    <mergeCell ref="B166:B167"/>
    <mergeCell ref="C166:C167"/>
    <mergeCell ref="A160:A161"/>
    <mergeCell ref="B160:B161"/>
    <mergeCell ref="C160:C161"/>
    <mergeCell ref="A162:A163"/>
    <mergeCell ref="B162:B163"/>
    <mergeCell ref="C162:C163"/>
    <mergeCell ref="A183:A184"/>
    <mergeCell ref="B183:B184"/>
    <mergeCell ref="C183:C184"/>
    <mergeCell ref="A185:A186"/>
    <mergeCell ref="B185:B186"/>
    <mergeCell ref="C185:C186"/>
    <mergeCell ref="A168:A169"/>
    <mergeCell ref="B168:B169"/>
    <mergeCell ref="C168:C169"/>
    <mergeCell ref="A181:A182"/>
    <mergeCell ref="B181:B182"/>
    <mergeCell ref="C181:C182"/>
    <mergeCell ref="A191:A192"/>
    <mergeCell ref="B191:B192"/>
    <mergeCell ref="C191:C192"/>
    <mergeCell ref="A193:A194"/>
    <mergeCell ref="B193:B194"/>
    <mergeCell ref="C193:C194"/>
    <mergeCell ref="A187:A188"/>
    <mergeCell ref="B187:B188"/>
    <mergeCell ref="C187:C188"/>
    <mergeCell ref="A189:A190"/>
    <mergeCell ref="B189:B190"/>
    <mergeCell ref="C189:C190"/>
    <mergeCell ref="A210:A211"/>
    <mergeCell ref="B210:B211"/>
    <mergeCell ref="C210:C211"/>
    <mergeCell ref="A212:A213"/>
    <mergeCell ref="B212:B213"/>
    <mergeCell ref="C212:C213"/>
    <mergeCell ref="A195:A196"/>
    <mergeCell ref="B195:B196"/>
    <mergeCell ref="C195:C196"/>
    <mergeCell ref="A197:A198"/>
    <mergeCell ref="B197:B198"/>
    <mergeCell ref="C197:C198"/>
    <mergeCell ref="A218:A219"/>
    <mergeCell ref="B218:B219"/>
    <mergeCell ref="C218:C219"/>
    <mergeCell ref="A220:A221"/>
    <mergeCell ref="B220:B221"/>
    <mergeCell ref="C220:C221"/>
    <mergeCell ref="A214:A215"/>
    <mergeCell ref="B214:B215"/>
    <mergeCell ref="C214:C215"/>
    <mergeCell ref="A216:A217"/>
    <mergeCell ref="B216:B217"/>
    <mergeCell ref="C216:C217"/>
    <mergeCell ref="A226:A227"/>
    <mergeCell ref="B226:B227"/>
    <mergeCell ref="C226:C227"/>
    <mergeCell ref="A228:A229"/>
    <mergeCell ref="B228:B229"/>
    <mergeCell ref="C228:C229"/>
    <mergeCell ref="A222:A223"/>
    <mergeCell ref="B222:B223"/>
    <mergeCell ref="C222:C223"/>
    <mergeCell ref="A224:A225"/>
    <mergeCell ref="B224:B225"/>
    <mergeCell ref="C224:C225"/>
    <mergeCell ref="A245:A246"/>
    <mergeCell ref="B245:B246"/>
    <mergeCell ref="C245:C246"/>
    <mergeCell ref="A247:A248"/>
    <mergeCell ref="B247:B248"/>
    <mergeCell ref="C247:C248"/>
    <mergeCell ref="A241:A242"/>
    <mergeCell ref="B241:B242"/>
    <mergeCell ref="C241:C242"/>
    <mergeCell ref="A243:A244"/>
    <mergeCell ref="B243:B244"/>
    <mergeCell ref="C243:C244"/>
    <mergeCell ref="A253:A254"/>
    <mergeCell ref="B253:B254"/>
    <mergeCell ref="C253:C254"/>
    <mergeCell ref="A255:A256"/>
    <mergeCell ref="B255:B256"/>
    <mergeCell ref="C255:C256"/>
    <mergeCell ref="A249:A250"/>
    <mergeCell ref="B249:B250"/>
    <mergeCell ref="C249:C250"/>
    <mergeCell ref="A251:A252"/>
    <mergeCell ref="B251:B252"/>
    <mergeCell ref="C251:C252"/>
  </mergeCells>
  <pageMargins left="0.7" right="0.7" top="0.75" bottom="0.75" header="0.3" footer="0.3"/>
  <pageSetup paperSize="9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BC283"/>
  <sheetViews>
    <sheetView topLeftCell="A196" zoomScale="53" zoomScaleNormal="90" workbookViewId="0">
      <selection activeCell="D244" sqref="D244"/>
    </sheetView>
  </sheetViews>
  <sheetFormatPr defaultRowHeight="14.5" x14ac:dyDescent="0.35"/>
  <cols>
    <col min="1" max="1" width="54.453125" bestFit="1" customWidth="1"/>
    <col min="3" max="3" width="28.7265625" bestFit="1" customWidth="1"/>
  </cols>
  <sheetData>
    <row r="1" spans="1:55" x14ac:dyDescent="0.35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  <c r="M1" t="s">
        <v>0</v>
      </c>
      <c r="N1" t="s">
        <v>0</v>
      </c>
    </row>
    <row r="2" spans="1:55" x14ac:dyDescent="0.35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</row>
    <row r="3" spans="1:55" x14ac:dyDescent="0.35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</row>
    <row r="4" spans="1:55" x14ac:dyDescent="0.35">
      <c r="A4" t="s">
        <v>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</row>
    <row r="5" spans="1:55" x14ac:dyDescent="0.35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AM5" s="2"/>
      <c r="AN5" s="2"/>
      <c r="AO5" s="2"/>
      <c r="AP5" s="2"/>
      <c r="AQ5" s="2"/>
      <c r="AR5" s="2"/>
      <c r="AS5" s="2"/>
      <c r="AT5" s="240" t="s">
        <v>2648</v>
      </c>
      <c r="AU5" s="2"/>
      <c r="AV5" s="2"/>
      <c r="AW5" s="2"/>
      <c r="AX5" s="240" t="s">
        <v>2649</v>
      </c>
    </row>
    <row r="6" spans="1:55" x14ac:dyDescent="0.3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AP6" s="241" t="s">
        <v>2529</v>
      </c>
      <c r="AQ6" s="241" t="s">
        <v>2650</v>
      </c>
      <c r="AR6" s="241" t="s">
        <v>2651</v>
      </c>
      <c r="AS6" s="241" t="s">
        <v>2650</v>
      </c>
      <c r="AT6" s="241" t="s">
        <v>2652</v>
      </c>
      <c r="AU6" s="241" t="s">
        <v>2653</v>
      </c>
      <c r="AV6" s="241" t="s">
        <v>2649</v>
      </c>
      <c r="AW6" s="241" t="s">
        <v>2654</v>
      </c>
      <c r="AX6" s="241" t="s">
        <v>2652</v>
      </c>
    </row>
    <row r="7" spans="1:55" x14ac:dyDescent="0.35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Y7" s="241" t="s">
        <v>2682</v>
      </c>
      <c r="Z7" s="241" t="s">
        <v>2683</v>
      </c>
      <c r="AP7" s="241" t="s">
        <v>2655</v>
      </c>
      <c r="AQ7" s="241" t="s">
        <v>2655</v>
      </c>
      <c r="AR7" s="241" t="s">
        <v>2652</v>
      </c>
      <c r="AS7" s="241" t="s">
        <v>2656</v>
      </c>
      <c r="AT7" s="241" t="s">
        <v>2656</v>
      </c>
      <c r="AU7" s="241" t="s">
        <v>2655</v>
      </c>
      <c r="AV7" s="241" t="s">
        <v>2652</v>
      </c>
      <c r="AW7" s="241" t="s">
        <v>2656</v>
      </c>
      <c r="AX7" s="241" t="s">
        <v>2656</v>
      </c>
      <c r="AZ7" s="241" t="s">
        <v>3666</v>
      </c>
      <c r="BB7" s="241" t="s">
        <v>3692</v>
      </c>
      <c r="BC7" s="241" t="s">
        <v>3693</v>
      </c>
    </row>
    <row r="8" spans="1:55" x14ac:dyDescent="0.35">
      <c r="A8" s="291" t="s">
        <v>243</v>
      </c>
      <c r="B8" s="291" t="s">
        <v>2</v>
      </c>
      <c r="C8" s="291" t="s">
        <v>3</v>
      </c>
      <c r="D8" t="s">
        <v>4</v>
      </c>
      <c r="E8" t="s">
        <v>5</v>
      </c>
      <c r="F8" t="s">
        <v>6</v>
      </c>
      <c r="G8" t="s">
        <v>7</v>
      </c>
      <c r="H8" t="s">
        <v>8</v>
      </c>
      <c r="I8" t="s">
        <v>9</v>
      </c>
      <c r="J8" t="s">
        <v>10</v>
      </c>
      <c r="K8" t="s">
        <v>11</v>
      </c>
      <c r="L8" t="s">
        <v>12</v>
      </c>
      <c r="M8" t="s">
        <v>13</v>
      </c>
      <c r="N8" t="s">
        <v>14</v>
      </c>
      <c r="Y8" s="241" t="s">
        <v>2684</v>
      </c>
      <c r="Z8" s="241" t="s">
        <v>2685</v>
      </c>
      <c r="AM8" s="238">
        <f>SUMIFS($C$10:$C$505, $X$10:$X$505, AN8)</f>
        <v>6985</v>
      </c>
      <c r="AN8" t="s">
        <v>2657</v>
      </c>
      <c r="AO8" t="s">
        <v>2535</v>
      </c>
      <c r="AP8" s="242">
        <f>AQ8+AU8</f>
        <v>9</v>
      </c>
      <c r="AQ8" s="238">
        <f>COUNTIFS($X$10:$X$505, AN8,$B$10:$B$505,"F")</f>
        <v>2</v>
      </c>
      <c r="AR8" s="243">
        <f t="shared" ref="AR8:AR34" si="0">IFERROR(AQ8/AP8,0)</f>
        <v>0.22222222222222221</v>
      </c>
      <c r="AS8">
        <f>COUNTIFS($X$10:$X$505, AN8,$B$10:$B$505,"F",$Z$10:$Z$505,"Elected")</f>
        <v>0</v>
      </c>
      <c r="AT8" s="244">
        <f>IFERROR(AS8/AP8,0)</f>
        <v>0</v>
      </c>
      <c r="AU8" s="245">
        <f>COUNTIFS($X$10:$X$505, AN8,$B$10:$B$505,"M")</f>
        <v>7</v>
      </c>
      <c r="AV8" s="243">
        <f>IFERROR(AU8/AP8,0)</f>
        <v>0.77777777777777779</v>
      </c>
      <c r="AW8">
        <f>COUNTIFS($X$10:$X$505, AN8,$B$10:$B$505,"M",$Z$10:$Z$505,"Elected")</f>
        <v>5</v>
      </c>
      <c r="AX8" s="243">
        <f>IFERROR(AW8/AP8,0)</f>
        <v>0.55555555555555558</v>
      </c>
      <c r="AZ8">
        <f>AW8+AS8</f>
        <v>5</v>
      </c>
      <c r="BB8">
        <f>AC253</f>
        <v>27</v>
      </c>
      <c r="BC8">
        <f>AD253</f>
        <v>24</v>
      </c>
    </row>
    <row r="9" spans="1:55" ht="15.5" x14ac:dyDescent="0.35">
      <c r="A9" s="291" t="s">
        <v>0</v>
      </c>
      <c r="B9" s="291" t="s">
        <v>0</v>
      </c>
      <c r="C9" s="291" t="s">
        <v>17</v>
      </c>
      <c r="D9" t="s">
        <v>2166</v>
      </c>
      <c r="E9" t="s">
        <v>2167</v>
      </c>
      <c r="F9" t="s">
        <v>2168</v>
      </c>
      <c r="G9" t="s">
        <v>2169</v>
      </c>
      <c r="H9" t="s">
        <v>2170</v>
      </c>
      <c r="I9" t="s">
        <v>2171</v>
      </c>
      <c r="J9" t="s">
        <v>2172</v>
      </c>
      <c r="K9" t="s">
        <v>2173</v>
      </c>
      <c r="L9" t="s">
        <v>2174</v>
      </c>
      <c r="M9" t="s">
        <v>2175</v>
      </c>
      <c r="N9" t="s">
        <v>1411</v>
      </c>
      <c r="X9" s="257" t="s">
        <v>2681</v>
      </c>
      <c r="Y9" s="241" t="s">
        <v>2686</v>
      </c>
      <c r="Z9" s="241" t="s">
        <v>2687</v>
      </c>
      <c r="AB9" t="s">
        <v>2526</v>
      </c>
      <c r="AC9" t="s">
        <v>2525</v>
      </c>
      <c r="AD9" t="s">
        <v>2524</v>
      </c>
      <c r="AE9" t="s">
        <v>2523</v>
      </c>
      <c r="AF9" t="s">
        <v>759</v>
      </c>
      <c r="AG9" t="s">
        <v>2522</v>
      </c>
      <c r="AH9" t="s">
        <v>2521</v>
      </c>
      <c r="AI9" t="s">
        <v>2520</v>
      </c>
      <c r="AJ9" t="s">
        <v>2519</v>
      </c>
      <c r="AK9" t="s">
        <v>2518</v>
      </c>
      <c r="AM9" s="238">
        <f t="shared" ref="AM9:AM34" si="1">SUMIFS($C$10:$C$505, $X$10:$X$505, AN9)</f>
        <v>11081</v>
      </c>
      <c r="AN9" t="s">
        <v>2658</v>
      </c>
      <c r="AO9" t="s">
        <v>2534</v>
      </c>
      <c r="AP9" s="242">
        <f t="shared" ref="AP9:AP27" si="2">AQ9+AU9</f>
        <v>11</v>
      </c>
      <c r="AQ9" s="238">
        <f t="shared" ref="AQ9:AQ34" si="3">COUNTIFS($X$10:$X$505, AN9,$B$10:$B$505,"F")</f>
        <v>3</v>
      </c>
      <c r="AR9" s="243">
        <f t="shared" si="0"/>
        <v>0.27272727272727271</v>
      </c>
      <c r="AS9">
        <f t="shared" ref="AS9:AS34" si="4">COUNTIFS($X$10:$X$283, AN9,$B$10:$B$283,"F",$Z$10:$Z$283,"Elected")</f>
        <v>2</v>
      </c>
      <c r="AT9" s="244">
        <f t="shared" ref="AT9:AT34" si="5">IFERROR(AS9/AP9,0)</f>
        <v>0.18181818181818182</v>
      </c>
      <c r="AU9" s="245">
        <f t="shared" ref="AU9:AU34" si="6">COUNTIFS($X$10:$X$505, AN9,$B$10:$B$505,"M")</f>
        <v>8</v>
      </c>
      <c r="AV9" s="243">
        <f t="shared" ref="AV9:AV34" si="7">IFERROR(AU9/AP9,0)</f>
        <v>0.72727272727272729</v>
      </c>
      <c r="AW9">
        <f t="shared" ref="AW9:AW34" si="8">COUNTIFS($X$10:$X$505, AN9,$B$10:$B$505,"M",$Z$10:$Z$505,"Elected")</f>
        <v>6</v>
      </c>
      <c r="AX9" s="243">
        <f t="shared" ref="AX9:AX34" si="9">IFERROR(AW9/AP9,0)</f>
        <v>0.54545454545454541</v>
      </c>
      <c r="AZ9">
        <f t="shared" ref="AZ9:AZ35" si="10">AW9+AS9</f>
        <v>8</v>
      </c>
    </row>
    <row r="10" spans="1:55" x14ac:dyDescent="0.35">
      <c r="A10" s="291" t="s">
        <v>2176</v>
      </c>
      <c r="B10" s="291" t="s">
        <v>33</v>
      </c>
      <c r="C10" s="293">
        <v>1230</v>
      </c>
      <c r="D10" s="1">
        <v>26</v>
      </c>
      <c r="E10" s="1">
        <v>7</v>
      </c>
      <c r="F10" s="1">
        <v>24</v>
      </c>
      <c r="G10" s="1">
        <v>6</v>
      </c>
      <c r="H10" s="1">
        <v>9</v>
      </c>
      <c r="I10" s="1">
        <v>9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X10" t="str">
        <f>LEFT(MID(A10,FIND("(",A10)+1,LEN(A10)),FIND(")",MID(A10,FIND("(",A10)+1,LEN(A10)))-1)</f>
        <v>FF</v>
      </c>
      <c r="Z10" t="str">
        <f>Y11</f>
        <v>Elected</v>
      </c>
      <c r="AB10">
        <v>6</v>
      </c>
      <c r="AC10" s="238">
        <v>17625</v>
      </c>
      <c r="AD10" s="238">
        <f>AH10+AF10</f>
        <v>9259</v>
      </c>
      <c r="AE10" s="227">
        <f>SUM(AD10/AC10*100)</f>
        <v>52.533333333333331</v>
      </c>
      <c r="AF10">
        <v>85</v>
      </c>
      <c r="AG10" s="227">
        <f>SUM(AF10/AC10*100)</f>
        <v>0.48226950354609927</v>
      </c>
      <c r="AH10" s="238">
        <v>9174</v>
      </c>
      <c r="AI10">
        <v>16</v>
      </c>
      <c r="AJ10">
        <v>4</v>
      </c>
      <c r="AK10" s="227">
        <f>SUM(AJ10/AI10*100)</f>
        <v>25</v>
      </c>
      <c r="AM10" s="238">
        <f t="shared" si="1"/>
        <v>9837</v>
      </c>
      <c r="AN10" t="s">
        <v>2659</v>
      </c>
      <c r="AO10" t="s">
        <v>2536</v>
      </c>
      <c r="AP10" s="242">
        <f t="shared" si="2"/>
        <v>18</v>
      </c>
      <c r="AQ10" s="238">
        <f t="shared" si="3"/>
        <v>8</v>
      </c>
      <c r="AR10" s="243">
        <f t="shared" si="0"/>
        <v>0.44444444444444442</v>
      </c>
      <c r="AS10">
        <f t="shared" si="4"/>
        <v>2</v>
      </c>
      <c r="AT10" s="244">
        <f t="shared" si="5"/>
        <v>0.1111111111111111</v>
      </c>
      <c r="AU10" s="245">
        <f t="shared" si="6"/>
        <v>10</v>
      </c>
      <c r="AV10" s="243">
        <f t="shared" si="7"/>
        <v>0.55555555555555558</v>
      </c>
      <c r="AW10">
        <f t="shared" si="8"/>
        <v>5</v>
      </c>
      <c r="AX10" s="243">
        <f t="shared" si="9"/>
        <v>0.27777777777777779</v>
      </c>
      <c r="AZ10">
        <f t="shared" si="10"/>
        <v>7</v>
      </c>
    </row>
    <row r="11" spans="1:55" x14ac:dyDescent="0.35">
      <c r="A11" s="291" t="s">
        <v>0</v>
      </c>
      <c r="B11" s="291" t="s">
        <v>0</v>
      </c>
      <c r="C11" s="293">
        <v>1230</v>
      </c>
      <c r="D11" s="2">
        <v>1256</v>
      </c>
      <c r="E11" s="2">
        <v>1263</v>
      </c>
      <c r="F11" s="2">
        <v>1287</v>
      </c>
      <c r="G11" s="2">
        <v>1293</v>
      </c>
      <c r="H11" s="2">
        <v>1302</v>
      </c>
      <c r="I11" s="2">
        <v>1311</v>
      </c>
      <c r="J11" s="2">
        <v>1311</v>
      </c>
      <c r="K11" s="2">
        <v>1311</v>
      </c>
      <c r="L11" s="2">
        <v>1311</v>
      </c>
      <c r="M11" s="2">
        <v>1311</v>
      </c>
      <c r="N11" s="2">
        <v>1311</v>
      </c>
      <c r="Y11" t="str">
        <f>IF(EXACT(A10,UPPER(A10)),"Elected","Excluded")</f>
        <v>Elected</v>
      </c>
      <c r="AM11" s="238">
        <f t="shared" si="1"/>
        <v>2573</v>
      </c>
      <c r="AN11" t="s">
        <v>2661</v>
      </c>
      <c r="AO11" t="s">
        <v>2727</v>
      </c>
      <c r="AP11" s="242">
        <f t="shared" si="2"/>
        <v>4</v>
      </c>
      <c r="AQ11" s="238">
        <f t="shared" si="3"/>
        <v>1</v>
      </c>
      <c r="AR11" s="243">
        <f t="shared" si="0"/>
        <v>0.25</v>
      </c>
      <c r="AS11">
        <f t="shared" si="4"/>
        <v>0</v>
      </c>
      <c r="AT11" s="244">
        <f t="shared" si="5"/>
        <v>0</v>
      </c>
      <c r="AU11" s="245">
        <f t="shared" si="6"/>
        <v>3</v>
      </c>
      <c r="AV11" s="243">
        <f t="shared" si="7"/>
        <v>0.75</v>
      </c>
      <c r="AW11">
        <f t="shared" si="8"/>
        <v>3</v>
      </c>
      <c r="AX11" s="243">
        <f t="shared" si="9"/>
        <v>0.75</v>
      </c>
      <c r="AZ11">
        <f t="shared" si="10"/>
        <v>3</v>
      </c>
    </row>
    <row r="12" spans="1:55" x14ac:dyDescent="0.35">
      <c r="A12" s="291" t="s">
        <v>3507</v>
      </c>
      <c r="B12" s="291" t="s">
        <v>33</v>
      </c>
      <c r="C12" s="293">
        <v>38</v>
      </c>
      <c r="D12" s="1">
        <v>3</v>
      </c>
      <c r="E12" s="1">
        <v>1</v>
      </c>
      <c r="F12" s="1">
        <v>-42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X12" t="str">
        <f t="shared" ref="X12" si="11">LEFT(MID(A12,FIND("(",A12)+1,LEN(A12)),FIND(")",MID(A12,FIND("(",A12)+1,LEN(A12)))-1)</f>
        <v>NON-P</v>
      </c>
      <c r="Z12" t="str">
        <f>Y13</f>
        <v>Excluded</v>
      </c>
      <c r="AA12" t="s">
        <v>2860</v>
      </c>
      <c r="AC12" t="s">
        <v>3692</v>
      </c>
      <c r="AD12" t="s">
        <v>3693</v>
      </c>
      <c r="AM12" s="238">
        <f t="shared" si="1"/>
        <v>783</v>
      </c>
      <c r="AN12" t="s">
        <v>2663</v>
      </c>
      <c r="AO12" t="s">
        <v>2574</v>
      </c>
      <c r="AP12" s="242">
        <f t="shared" si="2"/>
        <v>2</v>
      </c>
      <c r="AQ12" s="238">
        <f t="shared" si="3"/>
        <v>2</v>
      </c>
      <c r="AR12" s="243">
        <f t="shared" si="0"/>
        <v>1</v>
      </c>
      <c r="AS12">
        <f t="shared" si="4"/>
        <v>1</v>
      </c>
      <c r="AT12" s="244">
        <f t="shared" si="5"/>
        <v>0.5</v>
      </c>
      <c r="AU12" s="245">
        <f t="shared" si="6"/>
        <v>0</v>
      </c>
      <c r="AV12" s="243">
        <f t="shared" si="7"/>
        <v>0</v>
      </c>
      <c r="AW12">
        <f t="shared" si="8"/>
        <v>0</v>
      </c>
      <c r="AX12" s="243">
        <f t="shared" si="9"/>
        <v>0</v>
      </c>
      <c r="AZ12">
        <f t="shared" si="10"/>
        <v>1</v>
      </c>
    </row>
    <row r="13" spans="1:55" x14ac:dyDescent="0.35">
      <c r="A13" s="291" t="s">
        <v>0</v>
      </c>
      <c r="B13" s="291" t="s">
        <v>0</v>
      </c>
      <c r="C13" s="293">
        <v>38</v>
      </c>
      <c r="D13" s="2">
        <v>41</v>
      </c>
      <c r="E13" s="2">
        <v>42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Y13" t="str">
        <f t="shared" ref="Y13" si="12">IF(EXACT(A12,UPPER(A12)),"Elected","Excluded")</f>
        <v>Excluded</v>
      </c>
      <c r="AC13">
        <v>5</v>
      </c>
      <c r="AD13">
        <v>5</v>
      </c>
      <c r="AM13" s="238">
        <f t="shared" si="1"/>
        <v>1655</v>
      </c>
      <c r="AN13" t="s">
        <v>2689</v>
      </c>
      <c r="AO13" t="s">
        <v>2573</v>
      </c>
      <c r="AP13" s="242">
        <f t="shared" si="2"/>
        <v>5</v>
      </c>
      <c r="AQ13" s="238">
        <f t="shared" si="3"/>
        <v>3</v>
      </c>
      <c r="AR13" s="243">
        <f t="shared" si="0"/>
        <v>0.6</v>
      </c>
      <c r="AS13">
        <f t="shared" si="4"/>
        <v>0</v>
      </c>
      <c r="AT13" s="244">
        <f t="shared" si="5"/>
        <v>0</v>
      </c>
      <c r="AU13" s="245">
        <f t="shared" si="6"/>
        <v>2</v>
      </c>
      <c r="AV13" s="243">
        <f t="shared" si="7"/>
        <v>0.4</v>
      </c>
      <c r="AW13">
        <f t="shared" si="8"/>
        <v>0</v>
      </c>
      <c r="AX13" s="243">
        <f t="shared" si="9"/>
        <v>0</v>
      </c>
      <c r="AZ13">
        <f t="shared" si="10"/>
        <v>0</v>
      </c>
    </row>
    <row r="14" spans="1:55" x14ac:dyDescent="0.35">
      <c r="A14" s="291" t="s">
        <v>2177</v>
      </c>
      <c r="B14" s="291" t="s">
        <v>33</v>
      </c>
      <c r="C14" s="293">
        <v>1408</v>
      </c>
      <c r="D14" s="1">
        <v>0</v>
      </c>
      <c r="E14" s="1">
        <v>-97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X14" t="str">
        <f t="shared" ref="X14" si="13">LEFT(MID(A14,FIND("(",A14)+1,LEN(A14)),FIND(")",MID(A14,FIND("(",A14)+1,LEN(A14)))-1)</f>
        <v>SF</v>
      </c>
      <c r="Z14" t="str">
        <f t="shared" ref="Z14" si="14">Y15</f>
        <v>Elected</v>
      </c>
      <c r="AM14" s="238">
        <f t="shared" si="1"/>
        <v>151</v>
      </c>
      <c r="AN14" t="s">
        <v>2662</v>
      </c>
      <c r="AO14" t="s">
        <v>2575</v>
      </c>
      <c r="AP14" s="242">
        <f t="shared" si="2"/>
        <v>1</v>
      </c>
      <c r="AQ14" s="238">
        <f t="shared" si="3"/>
        <v>0</v>
      </c>
      <c r="AR14" s="243">
        <f t="shared" si="0"/>
        <v>0</v>
      </c>
      <c r="AS14">
        <f t="shared" si="4"/>
        <v>0</v>
      </c>
      <c r="AT14" s="244">
        <f t="shared" si="5"/>
        <v>0</v>
      </c>
      <c r="AU14" s="245">
        <f t="shared" si="6"/>
        <v>1</v>
      </c>
      <c r="AV14" s="243">
        <f t="shared" si="7"/>
        <v>1</v>
      </c>
      <c r="AW14">
        <f t="shared" si="8"/>
        <v>0</v>
      </c>
      <c r="AX14" s="243">
        <f t="shared" si="9"/>
        <v>0</v>
      </c>
      <c r="AZ14">
        <f t="shared" si="10"/>
        <v>0</v>
      </c>
    </row>
    <row r="15" spans="1:55" x14ac:dyDescent="0.35">
      <c r="A15" s="291" t="s">
        <v>0</v>
      </c>
      <c r="B15" s="291" t="s">
        <v>0</v>
      </c>
      <c r="C15" s="293">
        <v>1408</v>
      </c>
      <c r="D15" s="2">
        <v>1408</v>
      </c>
      <c r="E15" s="2">
        <v>1311</v>
      </c>
      <c r="F15" s="2">
        <v>1311</v>
      </c>
      <c r="G15" s="2">
        <v>1311</v>
      </c>
      <c r="H15" s="2">
        <v>1311</v>
      </c>
      <c r="I15" s="2">
        <v>1311</v>
      </c>
      <c r="J15" s="2">
        <v>1311</v>
      </c>
      <c r="K15" s="2">
        <v>1311</v>
      </c>
      <c r="L15" s="2">
        <v>1311</v>
      </c>
      <c r="M15" s="2">
        <v>1311</v>
      </c>
      <c r="N15" s="2">
        <v>1311</v>
      </c>
      <c r="Y15" t="str">
        <f t="shared" ref="Y15" si="15">IF(EXACT(A14,UPPER(A14)),"Elected","Excluded")</f>
        <v>Elected</v>
      </c>
      <c r="AM15" s="238">
        <f t="shared" si="1"/>
        <v>133</v>
      </c>
      <c r="AN15" t="s">
        <v>2660</v>
      </c>
      <c r="AO15" t="s">
        <v>2594</v>
      </c>
      <c r="AP15" s="242">
        <f t="shared" si="2"/>
        <v>1</v>
      </c>
      <c r="AQ15" s="238">
        <f t="shared" si="3"/>
        <v>0</v>
      </c>
      <c r="AR15" s="243">
        <f t="shared" si="0"/>
        <v>0</v>
      </c>
      <c r="AS15">
        <f t="shared" si="4"/>
        <v>0</v>
      </c>
      <c r="AT15" s="244">
        <f t="shared" si="5"/>
        <v>0</v>
      </c>
      <c r="AU15" s="245">
        <f t="shared" si="6"/>
        <v>1</v>
      </c>
      <c r="AV15" s="243">
        <f t="shared" si="7"/>
        <v>1</v>
      </c>
      <c r="AW15">
        <f t="shared" si="8"/>
        <v>0</v>
      </c>
      <c r="AX15" s="243">
        <f t="shared" si="9"/>
        <v>0</v>
      </c>
      <c r="AZ15">
        <f t="shared" si="10"/>
        <v>0</v>
      </c>
    </row>
    <row r="16" spans="1:55" x14ac:dyDescent="0.35">
      <c r="A16" s="291" t="s">
        <v>2178</v>
      </c>
      <c r="B16" s="291" t="s">
        <v>33</v>
      </c>
      <c r="C16" s="293">
        <v>1584</v>
      </c>
      <c r="D16" s="1">
        <v>-273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X16" t="str">
        <f t="shared" ref="X16" si="16">LEFT(MID(A16,FIND("(",A16)+1,LEN(A16)),FIND(")",MID(A16,FIND("(",A16)+1,LEN(A16)))-1)</f>
        <v>FG</v>
      </c>
      <c r="Z16" t="str">
        <f t="shared" ref="Z16" si="17">Y17</f>
        <v>Elected</v>
      </c>
      <c r="AM16" s="238">
        <f t="shared" si="1"/>
        <v>275</v>
      </c>
      <c r="AN16" t="s">
        <v>3111</v>
      </c>
      <c r="AO16" t="s">
        <v>2576</v>
      </c>
      <c r="AP16" s="242">
        <f t="shared" si="2"/>
        <v>1</v>
      </c>
      <c r="AQ16" s="238">
        <f t="shared" si="3"/>
        <v>0</v>
      </c>
      <c r="AR16" s="243">
        <f t="shared" si="0"/>
        <v>0</v>
      </c>
      <c r="AS16">
        <f t="shared" si="4"/>
        <v>0</v>
      </c>
      <c r="AT16" s="244">
        <f t="shared" si="5"/>
        <v>0</v>
      </c>
      <c r="AU16" s="245">
        <f t="shared" si="6"/>
        <v>1</v>
      </c>
      <c r="AV16" s="243">
        <f t="shared" si="7"/>
        <v>1</v>
      </c>
      <c r="AW16">
        <f t="shared" si="8"/>
        <v>0</v>
      </c>
      <c r="AX16" s="243">
        <f t="shared" si="9"/>
        <v>0</v>
      </c>
      <c r="AZ16">
        <f t="shared" si="10"/>
        <v>0</v>
      </c>
    </row>
    <row r="17" spans="1:52" x14ac:dyDescent="0.35">
      <c r="A17" s="291" t="s">
        <v>0</v>
      </c>
      <c r="B17" s="291" t="s">
        <v>0</v>
      </c>
      <c r="C17" s="293">
        <v>1584</v>
      </c>
      <c r="D17" s="2">
        <v>1311</v>
      </c>
      <c r="E17" s="2">
        <v>1311</v>
      </c>
      <c r="F17" s="2">
        <v>1311</v>
      </c>
      <c r="G17" s="2">
        <v>1311</v>
      </c>
      <c r="H17" s="2">
        <v>1311</v>
      </c>
      <c r="I17" s="2">
        <v>1311</v>
      </c>
      <c r="J17" s="2">
        <v>1311</v>
      </c>
      <c r="K17" s="2">
        <v>1311</v>
      </c>
      <c r="L17" s="2">
        <v>1311</v>
      </c>
      <c r="M17" s="2">
        <v>1311</v>
      </c>
      <c r="N17" s="2">
        <v>1311</v>
      </c>
      <c r="Y17" t="str">
        <f t="shared" ref="Y17" si="18">IF(EXACT(A16,UPPER(A16)),"Elected","Excluded")</f>
        <v>Elected</v>
      </c>
      <c r="AM17" s="238">
        <f t="shared" si="1"/>
        <v>0</v>
      </c>
      <c r="AO17" t="s">
        <v>2590</v>
      </c>
      <c r="AP17" s="242">
        <f t="shared" si="2"/>
        <v>0</v>
      </c>
      <c r="AQ17" s="238">
        <f t="shared" si="3"/>
        <v>0</v>
      </c>
      <c r="AR17" s="243">
        <f t="shared" si="0"/>
        <v>0</v>
      </c>
      <c r="AS17">
        <f t="shared" si="4"/>
        <v>0</v>
      </c>
      <c r="AT17" s="244">
        <f t="shared" si="5"/>
        <v>0</v>
      </c>
      <c r="AU17" s="245">
        <f t="shared" si="6"/>
        <v>0</v>
      </c>
      <c r="AV17" s="243">
        <f t="shared" si="7"/>
        <v>0</v>
      </c>
      <c r="AW17">
        <f t="shared" si="8"/>
        <v>0</v>
      </c>
      <c r="AX17" s="243">
        <f t="shared" si="9"/>
        <v>0</v>
      </c>
      <c r="AZ17">
        <f t="shared" si="10"/>
        <v>0</v>
      </c>
    </row>
    <row r="18" spans="1:52" x14ac:dyDescent="0.35">
      <c r="A18" s="291" t="s">
        <v>3508</v>
      </c>
      <c r="B18" s="291" t="s">
        <v>31</v>
      </c>
      <c r="C18" s="293">
        <v>295</v>
      </c>
      <c r="D18" s="1">
        <v>13</v>
      </c>
      <c r="E18" s="1">
        <v>3</v>
      </c>
      <c r="F18" s="1">
        <v>11</v>
      </c>
      <c r="G18" s="1">
        <v>35</v>
      </c>
      <c r="H18" s="1">
        <v>13</v>
      </c>
      <c r="I18" s="1">
        <v>36</v>
      </c>
      <c r="J18" s="1">
        <v>21</v>
      </c>
      <c r="K18" s="1">
        <v>-427</v>
      </c>
      <c r="L18" s="1">
        <v>0</v>
      </c>
      <c r="M18" s="1">
        <v>0</v>
      </c>
      <c r="N18" s="1">
        <v>0</v>
      </c>
      <c r="X18" t="str">
        <f t="shared" ref="X18" si="19">LEFT(MID(A18,FIND("(",A18)+1,LEN(A18)),FIND(")",MID(A18,FIND("(",A18)+1,LEN(A18)))-1)</f>
        <v>NON-P</v>
      </c>
      <c r="Z18" t="str">
        <f>Y19</f>
        <v>Excluded</v>
      </c>
      <c r="AM18" s="238">
        <f t="shared" si="1"/>
        <v>0</v>
      </c>
      <c r="AN18" t="s">
        <v>2671</v>
      </c>
      <c r="AO18" t="s">
        <v>2582</v>
      </c>
      <c r="AP18" s="242">
        <f t="shared" si="2"/>
        <v>0</v>
      </c>
      <c r="AQ18" s="238">
        <f t="shared" si="3"/>
        <v>0</v>
      </c>
      <c r="AR18" s="243">
        <f t="shared" si="0"/>
        <v>0</v>
      </c>
      <c r="AS18">
        <f t="shared" si="4"/>
        <v>0</v>
      </c>
      <c r="AT18" s="244">
        <f t="shared" si="5"/>
        <v>0</v>
      </c>
      <c r="AU18" s="245">
        <f t="shared" si="6"/>
        <v>0</v>
      </c>
      <c r="AV18" s="243">
        <f t="shared" si="7"/>
        <v>0</v>
      </c>
      <c r="AW18">
        <f t="shared" si="8"/>
        <v>0</v>
      </c>
      <c r="AX18" s="243">
        <f t="shared" si="9"/>
        <v>0</v>
      </c>
      <c r="AZ18">
        <f t="shared" si="10"/>
        <v>0</v>
      </c>
    </row>
    <row r="19" spans="1:52" x14ac:dyDescent="0.35">
      <c r="A19" s="291" t="s">
        <v>0</v>
      </c>
      <c r="B19" s="291" t="s">
        <v>0</v>
      </c>
      <c r="C19" s="293">
        <v>295</v>
      </c>
      <c r="D19" s="2">
        <v>308</v>
      </c>
      <c r="E19" s="2">
        <v>311</v>
      </c>
      <c r="F19" s="2">
        <v>322</v>
      </c>
      <c r="G19" s="2">
        <v>357</v>
      </c>
      <c r="H19" s="2">
        <v>370</v>
      </c>
      <c r="I19" s="2">
        <v>406</v>
      </c>
      <c r="J19" s="2">
        <v>427</v>
      </c>
      <c r="K19" s="2">
        <v>0</v>
      </c>
      <c r="L19" s="2">
        <v>0</v>
      </c>
      <c r="M19" s="2">
        <v>0</v>
      </c>
      <c r="N19" s="2">
        <v>0</v>
      </c>
      <c r="Y19" t="str">
        <f t="shared" ref="Y19" si="20">IF(EXACT(A18,UPPER(A18)),"Elected","Excluded")</f>
        <v>Excluded</v>
      </c>
      <c r="AM19" s="238">
        <f t="shared" si="1"/>
        <v>0</v>
      </c>
      <c r="AN19" t="s">
        <v>2665</v>
      </c>
      <c r="AO19" t="s">
        <v>2598</v>
      </c>
      <c r="AP19" s="242">
        <f t="shared" si="2"/>
        <v>0</v>
      </c>
      <c r="AQ19" s="238">
        <f t="shared" si="3"/>
        <v>0</v>
      </c>
      <c r="AR19" s="243">
        <f t="shared" si="0"/>
        <v>0</v>
      </c>
      <c r="AS19">
        <f t="shared" si="4"/>
        <v>0</v>
      </c>
      <c r="AT19" s="244">
        <f t="shared" si="5"/>
        <v>0</v>
      </c>
      <c r="AU19" s="245">
        <f t="shared" si="6"/>
        <v>0</v>
      </c>
      <c r="AV19" s="243">
        <f t="shared" si="7"/>
        <v>0</v>
      </c>
      <c r="AW19">
        <f t="shared" si="8"/>
        <v>0</v>
      </c>
      <c r="AX19" s="243">
        <f t="shared" si="9"/>
        <v>0</v>
      </c>
      <c r="AZ19">
        <f t="shared" si="10"/>
        <v>0</v>
      </c>
    </row>
    <row r="20" spans="1:52" x14ac:dyDescent="0.35">
      <c r="A20" s="291" t="s">
        <v>3509</v>
      </c>
      <c r="B20" s="291" t="s">
        <v>33</v>
      </c>
      <c r="C20" s="293">
        <v>131</v>
      </c>
      <c r="D20" s="1">
        <v>1</v>
      </c>
      <c r="E20" s="1">
        <v>1</v>
      </c>
      <c r="F20" s="1">
        <v>3</v>
      </c>
      <c r="G20" s="1">
        <v>-136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X20" t="str">
        <f t="shared" ref="X20" si="21">LEFT(MID(A20,FIND("(",A20)+1,LEN(A20)),FIND(")",MID(A20,FIND("(",A20)+1,LEN(A20)))-1)</f>
        <v>NON-P</v>
      </c>
      <c r="Z20" t="str">
        <f t="shared" ref="Z20" si="22">Y21</f>
        <v>Excluded</v>
      </c>
      <c r="AM20" s="238">
        <f t="shared" si="1"/>
        <v>0</v>
      </c>
      <c r="AN20" t="s">
        <v>2666</v>
      </c>
      <c r="AO20" t="s">
        <v>2584</v>
      </c>
      <c r="AP20" s="242">
        <f t="shared" si="2"/>
        <v>0</v>
      </c>
      <c r="AQ20" s="238">
        <f t="shared" si="3"/>
        <v>0</v>
      </c>
      <c r="AR20" s="243">
        <f t="shared" si="0"/>
        <v>0</v>
      </c>
      <c r="AS20">
        <f t="shared" si="4"/>
        <v>0</v>
      </c>
      <c r="AT20" s="244">
        <f t="shared" si="5"/>
        <v>0</v>
      </c>
      <c r="AU20" s="245">
        <f t="shared" si="6"/>
        <v>0</v>
      </c>
      <c r="AV20" s="243">
        <f t="shared" si="7"/>
        <v>0</v>
      </c>
      <c r="AW20">
        <f t="shared" si="8"/>
        <v>0</v>
      </c>
      <c r="AX20" s="243">
        <f t="shared" si="9"/>
        <v>0</v>
      </c>
      <c r="AZ20">
        <f t="shared" si="10"/>
        <v>0</v>
      </c>
    </row>
    <row r="21" spans="1:52" x14ac:dyDescent="0.35">
      <c r="A21" s="291" t="s">
        <v>0</v>
      </c>
      <c r="B21" s="291" t="s">
        <v>0</v>
      </c>
      <c r="C21" s="293">
        <v>131</v>
      </c>
      <c r="D21" s="2">
        <v>132</v>
      </c>
      <c r="E21" s="2">
        <v>133</v>
      </c>
      <c r="F21" s="2">
        <v>136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Y21" t="str">
        <f t="shared" ref="Y21" si="23">IF(EXACT(A20,UPPER(A20)),"Elected","Excluded")</f>
        <v>Excluded</v>
      </c>
      <c r="AM21" s="238">
        <f t="shared" si="1"/>
        <v>0</v>
      </c>
      <c r="AN21" t="s">
        <v>2667</v>
      </c>
      <c r="AO21" t="s">
        <v>2577</v>
      </c>
      <c r="AP21" s="242">
        <f t="shared" si="2"/>
        <v>0</v>
      </c>
      <c r="AQ21" s="238">
        <f t="shared" si="3"/>
        <v>0</v>
      </c>
      <c r="AR21" s="243">
        <f t="shared" si="0"/>
        <v>0</v>
      </c>
      <c r="AS21">
        <f t="shared" si="4"/>
        <v>0</v>
      </c>
      <c r="AT21" s="244">
        <f t="shared" si="5"/>
        <v>0</v>
      </c>
      <c r="AU21" s="245">
        <f t="shared" si="6"/>
        <v>0</v>
      </c>
      <c r="AV21" s="243">
        <f t="shared" si="7"/>
        <v>0</v>
      </c>
      <c r="AW21">
        <f t="shared" si="8"/>
        <v>0</v>
      </c>
      <c r="AX21" s="243">
        <f t="shared" si="9"/>
        <v>0</v>
      </c>
      <c r="AZ21">
        <f t="shared" si="10"/>
        <v>0</v>
      </c>
    </row>
    <row r="22" spans="1:52" x14ac:dyDescent="0.35">
      <c r="A22" s="291" t="s">
        <v>3510</v>
      </c>
      <c r="B22" s="291" t="s">
        <v>33</v>
      </c>
      <c r="C22" s="293">
        <v>70</v>
      </c>
      <c r="D22" s="1">
        <v>1</v>
      </c>
      <c r="E22" s="1">
        <v>0</v>
      </c>
      <c r="F22" s="1">
        <v>-71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X22" t="str">
        <f t="shared" ref="X22" si="24">LEFT(MID(A22,FIND("(",A22)+1,LEN(A22)),FIND(")",MID(A22,FIND("(",A22)+1,LEN(A22)))-1)</f>
        <v>NON-P</v>
      </c>
      <c r="Z22" t="str">
        <f t="shared" ref="Z22" si="25">Y23</f>
        <v>Excluded</v>
      </c>
      <c r="AM22" s="238">
        <f t="shared" si="1"/>
        <v>0</v>
      </c>
      <c r="AN22" t="s">
        <v>2670</v>
      </c>
      <c r="AO22" t="s">
        <v>2578</v>
      </c>
      <c r="AP22" s="242">
        <f t="shared" si="2"/>
        <v>0</v>
      </c>
      <c r="AQ22" s="238">
        <f t="shared" si="3"/>
        <v>0</v>
      </c>
      <c r="AR22" s="243">
        <f t="shared" si="0"/>
        <v>0</v>
      </c>
      <c r="AS22">
        <f t="shared" si="4"/>
        <v>0</v>
      </c>
      <c r="AT22" s="244">
        <f t="shared" si="5"/>
        <v>0</v>
      </c>
      <c r="AU22" s="245">
        <f t="shared" si="6"/>
        <v>0</v>
      </c>
      <c r="AV22" s="243">
        <f t="shared" si="7"/>
        <v>0</v>
      </c>
      <c r="AW22">
        <f t="shared" si="8"/>
        <v>0</v>
      </c>
      <c r="AX22" s="243">
        <f t="shared" si="9"/>
        <v>0</v>
      </c>
      <c r="AZ22">
        <f t="shared" si="10"/>
        <v>0</v>
      </c>
    </row>
    <row r="23" spans="1:52" x14ac:dyDescent="0.35">
      <c r="A23" s="291" t="s">
        <v>0</v>
      </c>
      <c r="B23" s="291" t="s">
        <v>0</v>
      </c>
      <c r="C23" s="293">
        <v>70</v>
      </c>
      <c r="D23" s="2">
        <v>71</v>
      </c>
      <c r="E23" s="2">
        <v>71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Y23" t="str">
        <f t="shared" ref="Y23" si="26">IF(EXACT(A22,UPPER(A22)),"Elected","Excluded")</f>
        <v>Excluded</v>
      </c>
      <c r="AM23" s="238">
        <f t="shared" si="1"/>
        <v>0</v>
      </c>
      <c r="AN23" t="s">
        <v>3499</v>
      </c>
      <c r="AO23" t="s">
        <v>2581</v>
      </c>
      <c r="AP23" s="242">
        <f t="shared" si="2"/>
        <v>0</v>
      </c>
      <c r="AQ23" s="238">
        <f t="shared" si="3"/>
        <v>0</v>
      </c>
      <c r="AR23" s="243">
        <f t="shared" si="0"/>
        <v>0</v>
      </c>
      <c r="AS23">
        <f t="shared" si="4"/>
        <v>0</v>
      </c>
      <c r="AT23" s="244">
        <f t="shared" si="5"/>
        <v>0</v>
      </c>
      <c r="AU23" s="245">
        <f t="shared" si="6"/>
        <v>0</v>
      </c>
      <c r="AV23" s="243">
        <f t="shared" si="7"/>
        <v>0</v>
      </c>
      <c r="AW23">
        <f t="shared" si="8"/>
        <v>0</v>
      </c>
      <c r="AX23" s="243">
        <f t="shared" si="9"/>
        <v>0</v>
      </c>
      <c r="AZ23">
        <f t="shared" si="10"/>
        <v>0</v>
      </c>
    </row>
    <row r="24" spans="1:52" x14ac:dyDescent="0.35">
      <c r="A24" s="291" t="s">
        <v>2179</v>
      </c>
      <c r="B24" s="291" t="s">
        <v>31</v>
      </c>
      <c r="C24" s="293">
        <v>468</v>
      </c>
      <c r="D24" s="1">
        <v>42</v>
      </c>
      <c r="E24" s="1">
        <v>3</v>
      </c>
      <c r="F24" s="1">
        <v>5</v>
      </c>
      <c r="G24" s="1">
        <v>4</v>
      </c>
      <c r="H24" s="1">
        <v>6</v>
      </c>
      <c r="I24" s="1">
        <v>12</v>
      </c>
      <c r="J24" s="1">
        <v>74</v>
      </c>
      <c r="K24" s="1">
        <v>23</v>
      </c>
      <c r="L24" s="1">
        <v>30</v>
      </c>
      <c r="M24" s="1">
        <v>2</v>
      </c>
      <c r="N24" s="1">
        <v>-669</v>
      </c>
      <c r="X24" t="str">
        <f t="shared" ref="X24" si="27">LEFT(MID(A24,FIND("(",A24)+1,LEN(A24)),FIND(")",MID(A24,FIND("(",A24)+1,LEN(A24)))-1)</f>
        <v>FG</v>
      </c>
      <c r="Z24" t="str">
        <f t="shared" ref="Z24" si="28">Y25</f>
        <v>Excluded</v>
      </c>
      <c r="AM24" s="238">
        <f t="shared" si="1"/>
        <v>0</v>
      </c>
      <c r="AN24" t="s">
        <v>3077</v>
      </c>
      <c r="AO24" t="s">
        <v>2579</v>
      </c>
      <c r="AP24" s="242">
        <f t="shared" si="2"/>
        <v>0</v>
      </c>
      <c r="AQ24" s="238">
        <f t="shared" si="3"/>
        <v>0</v>
      </c>
      <c r="AR24" s="243">
        <f t="shared" si="0"/>
        <v>0</v>
      </c>
      <c r="AS24">
        <f t="shared" si="4"/>
        <v>0</v>
      </c>
      <c r="AT24" s="244">
        <f t="shared" si="5"/>
        <v>0</v>
      </c>
      <c r="AU24" s="245">
        <f t="shared" si="6"/>
        <v>0</v>
      </c>
      <c r="AV24" s="243">
        <f t="shared" si="7"/>
        <v>0</v>
      </c>
      <c r="AW24">
        <f t="shared" si="8"/>
        <v>0</v>
      </c>
      <c r="AX24" s="243">
        <f t="shared" si="9"/>
        <v>0</v>
      </c>
      <c r="AZ24">
        <f t="shared" si="10"/>
        <v>0</v>
      </c>
    </row>
    <row r="25" spans="1:52" x14ac:dyDescent="0.35">
      <c r="A25" s="291" t="s">
        <v>0</v>
      </c>
      <c r="B25" s="291" t="s">
        <v>0</v>
      </c>
      <c r="C25" s="293">
        <v>468</v>
      </c>
      <c r="D25" s="2">
        <v>510</v>
      </c>
      <c r="E25" s="2">
        <v>513</v>
      </c>
      <c r="F25" s="2">
        <v>518</v>
      </c>
      <c r="G25" s="2">
        <v>522</v>
      </c>
      <c r="H25" s="2">
        <v>528</v>
      </c>
      <c r="I25" s="2">
        <v>540</v>
      </c>
      <c r="J25" s="2">
        <v>614</v>
      </c>
      <c r="K25" s="2">
        <v>637</v>
      </c>
      <c r="L25" s="2">
        <v>667</v>
      </c>
      <c r="M25" s="2">
        <v>669</v>
      </c>
      <c r="N25" s="2">
        <v>0</v>
      </c>
      <c r="Y25" t="str">
        <f t="shared" ref="Y25" si="29">IF(EXACT(A24,UPPER(A24)),"Elected","Excluded")</f>
        <v>Excluded</v>
      </c>
      <c r="AM25" s="238">
        <f t="shared" si="1"/>
        <v>0</v>
      </c>
      <c r="AN25" t="s">
        <v>2690</v>
      </c>
      <c r="AO25" t="s">
        <v>2585</v>
      </c>
      <c r="AP25" s="242">
        <f t="shared" si="2"/>
        <v>0</v>
      </c>
      <c r="AQ25" s="238">
        <f t="shared" si="3"/>
        <v>0</v>
      </c>
      <c r="AR25" s="243">
        <f t="shared" si="0"/>
        <v>0</v>
      </c>
      <c r="AS25">
        <f t="shared" si="4"/>
        <v>0</v>
      </c>
      <c r="AT25" s="244">
        <f t="shared" si="5"/>
        <v>0</v>
      </c>
      <c r="AU25" s="245">
        <f t="shared" si="6"/>
        <v>0</v>
      </c>
      <c r="AV25" s="243">
        <f t="shared" si="7"/>
        <v>0</v>
      </c>
      <c r="AW25">
        <f t="shared" si="8"/>
        <v>0</v>
      </c>
      <c r="AX25" s="243">
        <f t="shared" si="9"/>
        <v>0</v>
      </c>
      <c r="AZ25">
        <f t="shared" si="10"/>
        <v>0</v>
      </c>
    </row>
    <row r="26" spans="1:52" x14ac:dyDescent="0.35">
      <c r="A26" s="291" t="s">
        <v>2180</v>
      </c>
      <c r="B26" s="291" t="s">
        <v>33</v>
      </c>
      <c r="C26" s="293">
        <v>1073</v>
      </c>
      <c r="D26" s="1">
        <v>61</v>
      </c>
      <c r="E26" s="1">
        <v>3</v>
      </c>
      <c r="F26" s="1">
        <v>18</v>
      </c>
      <c r="G26" s="1">
        <v>2</v>
      </c>
      <c r="H26" s="1">
        <v>24</v>
      </c>
      <c r="I26" s="1">
        <v>18</v>
      </c>
      <c r="J26" s="1">
        <v>47</v>
      </c>
      <c r="K26" s="1">
        <v>47</v>
      </c>
      <c r="L26" s="1">
        <v>25</v>
      </c>
      <c r="M26" s="1">
        <v>-7</v>
      </c>
      <c r="N26" s="1">
        <v>0</v>
      </c>
      <c r="X26" t="str">
        <f t="shared" ref="X26" si="30">LEFT(MID(A26,FIND("(",A26)+1,LEN(A26)),FIND(")",MID(A26,FIND("(",A26)+1,LEN(A26)))-1)</f>
        <v>FG</v>
      </c>
      <c r="Z26" t="str">
        <f t="shared" ref="Z26" si="31">Y27</f>
        <v>Elected</v>
      </c>
      <c r="AM26" s="238">
        <f t="shared" si="1"/>
        <v>0</v>
      </c>
      <c r="AO26" t="s">
        <v>2591</v>
      </c>
      <c r="AP26" s="242">
        <f t="shared" si="2"/>
        <v>0</v>
      </c>
      <c r="AQ26" s="238">
        <f t="shared" si="3"/>
        <v>0</v>
      </c>
      <c r="AR26" s="243">
        <f t="shared" si="0"/>
        <v>0</v>
      </c>
      <c r="AS26">
        <f t="shared" si="4"/>
        <v>0</v>
      </c>
      <c r="AT26" s="244">
        <f t="shared" si="5"/>
        <v>0</v>
      </c>
      <c r="AU26" s="245">
        <f t="shared" si="6"/>
        <v>0</v>
      </c>
      <c r="AV26" s="243">
        <f t="shared" si="7"/>
        <v>0</v>
      </c>
      <c r="AW26">
        <f t="shared" si="8"/>
        <v>0</v>
      </c>
      <c r="AX26" s="243">
        <f t="shared" si="9"/>
        <v>0</v>
      </c>
      <c r="AZ26">
        <f t="shared" si="10"/>
        <v>0</v>
      </c>
    </row>
    <row r="27" spans="1:52" x14ac:dyDescent="0.35">
      <c r="A27" s="291" t="s">
        <v>0</v>
      </c>
      <c r="B27" s="291" t="s">
        <v>0</v>
      </c>
      <c r="C27" s="293">
        <v>1073</v>
      </c>
      <c r="D27" s="2">
        <v>1134</v>
      </c>
      <c r="E27" s="2">
        <v>1137</v>
      </c>
      <c r="F27" s="2">
        <v>1155</v>
      </c>
      <c r="G27" s="2">
        <v>1157</v>
      </c>
      <c r="H27" s="2">
        <v>1181</v>
      </c>
      <c r="I27" s="2">
        <v>1199</v>
      </c>
      <c r="J27" s="2">
        <v>1246</v>
      </c>
      <c r="K27" s="2">
        <v>1293</v>
      </c>
      <c r="L27" s="2">
        <v>1318</v>
      </c>
      <c r="M27" s="2">
        <v>1311</v>
      </c>
      <c r="N27" s="2">
        <v>1311</v>
      </c>
      <c r="Y27" t="str">
        <f t="shared" ref="Y27" si="32">IF(EXACT(A26,UPPER(A26)),"Elected","Excluded")</f>
        <v>Elected</v>
      </c>
      <c r="AM27" s="238">
        <f t="shared" si="1"/>
        <v>385</v>
      </c>
      <c r="AN27" t="s">
        <v>2664</v>
      </c>
      <c r="AO27" t="s">
        <v>2586</v>
      </c>
      <c r="AP27" s="242">
        <f t="shared" si="2"/>
        <v>3</v>
      </c>
      <c r="AQ27" s="238">
        <f t="shared" si="3"/>
        <v>0</v>
      </c>
      <c r="AR27" s="243">
        <f t="shared" si="0"/>
        <v>0</v>
      </c>
      <c r="AS27">
        <f t="shared" si="4"/>
        <v>0</v>
      </c>
      <c r="AT27" s="244">
        <f t="shared" si="5"/>
        <v>0</v>
      </c>
      <c r="AU27" s="245">
        <f t="shared" si="6"/>
        <v>3</v>
      </c>
      <c r="AV27" s="243">
        <f t="shared" si="7"/>
        <v>1</v>
      </c>
      <c r="AW27">
        <f t="shared" si="8"/>
        <v>0</v>
      </c>
      <c r="AX27" s="243">
        <f t="shared" si="9"/>
        <v>0</v>
      </c>
      <c r="AZ27">
        <f t="shared" si="10"/>
        <v>0</v>
      </c>
    </row>
    <row r="28" spans="1:52" x14ac:dyDescent="0.35">
      <c r="A28" s="291" t="s">
        <v>3511</v>
      </c>
      <c r="B28" s="291" t="s">
        <v>33</v>
      </c>
      <c r="C28" s="293">
        <v>462</v>
      </c>
      <c r="D28" s="1">
        <v>12</v>
      </c>
      <c r="E28" s="1">
        <v>6</v>
      </c>
      <c r="F28" s="1">
        <v>9</v>
      </c>
      <c r="G28" s="1">
        <v>19</v>
      </c>
      <c r="H28" s="1">
        <v>10</v>
      </c>
      <c r="I28" s="1">
        <v>25</v>
      </c>
      <c r="J28" s="1">
        <v>16</v>
      </c>
      <c r="K28" s="1">
        <v>82</v>
      </c>
      <c r="L28" s="1">
        <v>33</v>
      </c>
      <c r="M28" s="1">
        <v>1</v>
      </c>
      <c r="N28" s="1">
        <v>111</v>
      </c>
      <c r="X28" t="str">
        <f t="shared" ref="X28" si="33">LEFT(MID(A28,FIND("(",A28)+1,LEN(A28)),FIND(")",MID(A28,FIND("(",A28)+1,LEN(A28)))-1)</f>
        <v>NON-P</v>
      </c>
      <c r="Z28" t="str">
        <f t="shared" ref="Z28" si="34">Y29</f>
        <v>Excluded</v>
      </c>
      <c r="AM28" s="238">
        <f t="shared" si="1"/>
        <v>0</v>
      </c>
      <c r="AN28" t="s">
        <v>2669</v>
      </c>
      <c r="AO28" t="s">
        <v>2587</v>
      </c>
      <c r="AP28" s="242">
        <f>AQ28+AU28</f>
        <v>0</v>
      </c>
      <c r="AQ28" s="238">
        <f t="shared" si="3"/>
        <v>0</v>
      </c>
      <c r="AR28" s="243">
        <f t="shared" si="0"/>
        <v>0</v>
      </c>
      <c r="AS28">
        <f t="shared" si="4"/>
        <v>0</v>
      </c>
      <c r="AT28" s="244">
        <f t="shared" si="5"/>
        <v>0</v>
      </c>
      <c r="AU28" s="245">
        <f t="shared" si="6"/>
        <v>0</v>
      </c>
      <c r="AV28" s="243">
        <f t="shared" si="7"/>
        <v>0</v>
      </c>
      <c r="AW28">
        <f t="shared" si="8"/>
        <v>0</v>
      </c>
      <c r="AX28" s="243">
        <f t="shared" si="9"/>
        <v>0</v>
      </c>
      <c r="AZ28">
        <f t="shared" si="10"/>
        <v>0</v>
      </c>
    </row>
    <row r="29" spans="1:52" x14ac:dyDescent="0.35">
      <c r="A29" s="291" t="s">
        <v>0</v>
      </c>
      <c r="B29" s="291" t="s">
        <v>0</v>
      </c>
      <c r="C29" s="293">
        <v>462</v>
      </c>
      <c r="D29" s="2">
        <v>474</v>
      </c>
      <c r="E29" s="2">
        <v>480</v>
      </c>
      <c r="F29" s="2">
        <v>489</v>
      </c>
      <c r="G29" s="2">
        <v>508</v>
      </c>
      <c r="H29" s="2">
        <v>518</v>
      </c>
      <c r="I29" s="2">
        <v>543</v>
      </c>
      <c r="J29" s="2">
        <v>559</v>
      </c>
      <c r="K29" s="2">
        <v>641</v>
      </c>
      <c r="L29" s="2">
        <v>674</v>
      </c>
      <c r="M29" s="2">
        <v>675</v>
      </c>
      <c r="N29" s="2">
        <v>786</v>
      </c>
      <c r="Y29" t="str">
        <f t="shared" ref="Y29" si="35">IF(EXACT(A28,UPPER(A28)),"Elected","Excluded")</f>
        <v>Excluded</v>
      </c>
      <c r="AM29" s="238">
        <f t="shared" si="1"/>
        <v>0</v>
      </c>
      <c r="AN29" t="s">
        <v>2931</v>
      </c>
      <c r="AO29" t="s">
        <v>2580</v>
      </c>
      <c r="AP29" s="242">
        <f t="shared" ref="AP29:AP34" si="36">AQ29+AU29</f>
        <v>0</v>
      </c>
      <c r="AQ29" s="238">
        <f t="shared" si="3"/>
        <v>0</v>
      </c>
      <c r="AR29" s="243">
        <f t="shared" si="0"/>
        <v>0</v>
      </c>
      <c r="AS29">
        <f t="shared" si="4"/>
        <v>0</v>
      </c>
      <c r="AT29" s="244">
        <f t="shared" si="5"/>
        <v>0</v>
      </c>
      <c r="AU29" s="245">
        <f t="shared" si="6"/>
        <v>0</v>
      </c>
      <c r="AV29" s="243">
        <f t="shared" si="7"/>
        <v>0</v>
      </c>
      <c r="AW29">
        <f t="shared" si="8"/>
        <v>0</v>
      </c>
      <c r="AX29" s="243">
        <f t="shared" si="9"/>
        <v>0</v>
      </c>
      <c r="AZ29">
        <f t="shared" si="10"/>
        <v>0</v>
      </c>
    </row>
    <row r="30" spans="1:52" x14ac:dyDescent="0.35">
      <c r="A30" s="291" t="s">
        <v>3529</v>
      </c>
      <c r="B30" s="291" t="s">
        <v>33</v>
      </c>
      <c r="C30" s="293">
        <v>345</v>
      </c>
      <c r="D30" s="1">
        <v>12</v>
      </c>
      <c r="E30" s="1">
        <v>5</v>
      </c>
      <c r="F30" s="1">
        <v>5</v>
      </c>
      <c r="G30" s="1">
        <v>2</v>
      </c>
      <c r="H30" s="1">
        <v>7</v>
      </c>
      <c r="I30" s="1">
        <v>12</v>
      </c>
      <c r="J30" s="1">
        <v>-388</v>
      </c>
      <c r="K30" s="1">
        <v>0</v>
      </c>
      <c r="L30" s="1">
        <v>0</v>
      </c>
      <c r="M30" s="1">
        <v>0</v>
      </c>
      <c r="N30" s="1">
        <v>0</v>
      </c>
      <c r="X30" t="str">
        <f t="shared" ref="X30" si="37">LEFT(MID(A30,FIND("(",A30)+1,LEN(A30)),FIND(")",MID(A30,FIND("(",A30)+1,LEN(A30)))-1)</f>
        <v>GRN</v>
      </c>
      <c r="Z30" t="str">
        <f t="shared" ref="Z30" si="38">Y31</f>
        <v>Excluded</v>
      </c>
      <c r="AM30" s="238">
        <f t="shared" si="1"/>
        <v>0</v>
      </c>
      <c r="AO30" t="s">
        <v>2592</v>
      </c>
      <c r="AP30" s="242">
        <f t="shared" si="36"/>
        <v>0</v>
      </c>
      <c r="AQ30" s="238">
        <f t="shared" si="3"/>
        <v>0</v>
      </c>
      <c r="AR30" s="243">
        <f t="shared" si="0"/>
        <v>0</v>
      </c>
      <c r="AS30">
        <f t="shared" si="4"/>
        <v>0</v>
      </c>
      <c r="AT30" s="244">
        <f t="shared" si="5"/>
        <v>0</v>
      </c>
      <c r="AU30" s="245">
        <f t="shared" si="6"/>
        <v>0</v>
      </c>
      <c r="AV30" s="243">
        <f t="shared" si="7"/>
        <v>0</v>
      </c>
      <c r="AW30">
        <f t="shared" si="8"/>
        <v>0</v>
      </c>
      <c r="AX30" s="243">
        <f t="shared" si="9"/>
        <v>0</v>
      </c>
      <c r="AZ30">
        <f t="shared" si="10"/>
        <v>0</v>
      </c>
    </row>
    <row r="31" spans="1:52" x14ac:dyDescent="0.35">
      <c r="A31" s="291" t="s">
        <v>0</v>
      </c>
      <c r="B31" s="291" t="s">
        <v>0</v>
      </c>
      <c r="C31" s="293">
        <v>345</v>
      </c>
      <c r="D31" s="2">
        <v>357</v>
      </c>
      <c r="E31" s="2">
        <v>362</v>
      </c>
      <c r="F31" s="2">
        <v>367</v>
      </c>
      <c r="G31" s="2">
        <v>369</v>
      </c>
      <c r="H31" s="2">
        <v>376</v>
      </c>
      <c r="I31" s="2">
        <v>388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Y31" t="str">
        <f t="shared" ref="Y31" si="39">IF(EXACT(A30,UPPER(A30)),"Elected","Excluded")</f>
        <v>Excluded</v>
      </c>
      <c r="AM31" s="238">
        <f t="shared" si="1"/>
        <v>0</v>
      </c>
      <c r="AN31" t="s">
        <v>2809</v>
      </c>
      <c r="AO31" t="s">
        <v>2597</v>
      </c>
      <c r="AP31" s="242">
        <f t="shared" si="36"/>
        <v>0</v>
      </c>
      <c r="AQ31" s="238">
        <f t="shared" si="3"/>
        <v>0</v>
      </c>
      <c r="AR31" s="243">
        <f t="shared" si="0"/>
        <v>0</v>
      </c>
      <c r="AS31">
        <f t="shared" si="4"/>
        <v>0</v>
      </c>
      <c r="AT31" s="244">
        <f t="shared" si="5"/>
        <v>0</v>
      </c>
      <c r="AU31" s="245">
        <f t="shared" si="6"/>
        <v>0</v>
      </c>
      <c r="AV31" s="243">
        <f t="shared" si="7"/>
        <v>0</v>
      </c>
      <c r="AW31">
        <f t="shared" si="8"/>
        <v>0</v>
      </c>
      <c r="AX31" s="243">
        <f t="shared" si="9"/>
        <v>0</v>
      </c>
      <c r="AZ31">
        <f t="shared" si="10"/>
        <v>0</v>
      </c>
    </row>
    <row r="32" spans="1:52" x14ac:dyDescent="0.35">
      <c r="A32" s="291" t="s">
        <v>3512</v>
      </c>
      <c r="B32" s="291" t="s">
        <v>33</v>
      </c>
      <c r="C32" s="293">
        <v>627</v>
      </c>
      <c r="D32" s="1">
        <v>24</v>
      </c>
      <c r="E32" s="1">
        <v>6</v>
      </c>
      <c r="F32" s="1">
        <v>10</v>
      </c>
      <c r="G32" s="1">
        <v>21</v>
      </c>
      <c r="H32" s="1">
        <v>21</v>
      </c>
      <c r="I32" s="1">
        <v>54</v>
      </c>
      <c r="J32" s="1">
        <v>41</v>
      </c>
      <c r="K32" s="1">
        <v>87</v>
      </c>
      <c r="L32" s="1">
        <v>80</v>
      </c>
      <c r="M32" s="1">
        <v>2</v>
      </c>
      <c r="N32" s="1">
        <v>71</v>
      </c>
      <c r="X32" t="str">
        <f t="shared" ref="X32" si="40">LEFT(MID(A32,FIND("(",A32)+1,LEN(A32)),FIND(")",MID(A32,FIND("(",A32)+1,LEN(A32)))-1)</f>
        <v>NON-P</v>
      </c>
      <c r="Z32" t="str">
        <f t="shared" ref="Z32" si="41">Y33</f>
        <v>Elected</v>
      </c>
      <c r="AM32" s="238">
        <f t="shared" si="1"/>
        <v>81</v>
      </c>
      <c r="AN32" t="s">
        <v>2668</v>
      </c>
      <c r="AO32" t="s">
        <v>2588</v>
      </c>
      <c r="AP32" s="242">
        <f t="shared" si="36"/>
        <v>1</v>
      </c>
      <c r="AQ32" s="238">
        <f t="shared" si="3"/>
        <v>1</v>
      </c>
      <c r="AR32" s="243">
        <f t="shared" si="0"/>
        <v>1</v>
      </c>
      <c r="AS32">
        <f t="shared" si="4"/>
        <v>0</v>
      </c>
      <c r="AT32" s="244">
        <f t="shared" si="5"/>
        <v>0</v>
      </c>
      <c r="AU32" s="245">
        <f t="shared" si="6"/>
        <v>0</v>
      </c>
      <c r="AV32" s="243">
        <f t="shared" si="7"/>
        <v>0</v>
      </c>
      <c r="AW32">
        <f t="shared" si="8"/>
        <v>0</v>
      </c>
      <c r="AX32" s="243">
        <f t="shared" si="9"/>
        <v>0</v>
      </c>
      <c r="AZ32">
        <f t="shared" si="10"/>
        <v>0</v>
      </c>
    </row>
    <row r="33" spans="1:52" x14ac:dyDescent="0.35">
      <c r="A33" s="291" t="s">
        <v>0</v>
      </c>
      <c r="B33" s="291" t="s">
        <v>0</v>
      </c>
      <c r="C33" s="293">
        <v>627</v>
      </c>
      <c r="D33" s="2">
        <v>651</v>
      </c>
      <c r="E33" s="2">
        <v>657</v>
      </c>
      <c r="F33" s="2">
        <v>667</v>
      </c>
      <c r="G33" s="2">
        <v>688</v>
      </c>
      <c r="H33" s="2">
        <v>709</v>
      </c>
      <c r="I33" s="2">
        <v>763</v>
      </c>
      <c r="J33" s="2">
        <v>804</v>
      </c>
      <c r="K33" s="2">
        <v>891</v>
      </c>
      <c r="L33" s="2">
        <v>971</v>
      </c>
      <c r="M33" s="2">
        <v>973</v>
      </c>
      <c r="N33" s="2">
        <v>1044</v>
      </c>
      <c r="Y33" t="str">
        <f t="shared" ref="Y33" si="42">IF(EXACT(A32,UPPER(A32)),"Elected","Excluded")</f>
        <v>Elected</v>
      </c>
      <c r="AM33" s="238">
        <f t="shared" si="1"/>
        <v>0</v>
      </c>
      <c r="AN33" t="s">
        <v>2692</v>
      </c>
      <c r="AO33" t="s">
        <v>2589</v>
      </c>
      <c r="AP33" s="242">
        <f t="shared" si="36"/>
        <v>0</v>
      </c>
      <c r="AQ33" s="238">
        <f t="shared" si="3"/>
        <v>0</v>
      </c>
      <c r="AR33" s="243">
        <f t="shared" si="0"/>
        <v>0</v>
      </c>
      <c r="AS33">
        <f t="shared" si="4"/>
        <v>0</v>
      </c>
      <c r="AT33" s="244">
        <f t="shared" si="5"/>
        <v>0</v>
      </c>
      <c r="AU33" s="245">
        <f t="shared" si="6"/>
        <v>0</v>
      </c>
      <c r="AV33" s="243">
        <f t="shared" si="7"/>
        <v>0</v>
      </c>
      <c r="AW33">
        <f t="shared" si="8"/>
        <v>0</v>
      </c>
      <c r="AX33" s="243">
        <f t="shared" si="9"/>
        <v>0</v>
      </c>
      <c r="AZ33">
        <f t="shared" si="10"/>
        <v>0</v>
      </c>
    </row>
    <row r="34" spans="1:52" x14ac:dyDescent="0.35">
      <c r="A34" s="291" t="s">
        <v>3503</v>
      </c>
      <c r="B34" s="291" t="s">
        <v>33</v>
      </c>
      <c r="C34" s="293">
        <v>786</v>
      </c>
      <c r="D34" s="1">
        <v>43</v>
      </c>
      <c r="E34" s="1">
        <v>7</v>
      </c>
      <c r="F34" s="1">
        <v>5</v>
      </c>
      <c r="G34" s="1">
        <v>6</v>
      </c>
      <c r="H34" s="1">
        <v>18</v>
      </c>
      <c r="I34" s="1">
        <v>40</v>
      </c>
      <c r="J34" s="1">
        <v>106</v>
      </c>
      <c r="K34" s="1">
        <v>54</v>
      </c>
      <c r="L34" s="1">
        <v>84</v>
      </c>
      <c r="M34" s="1">
        <v>2</v>
      </c>
      <c r="N34" s="1">
        <v>145</v>
      </c>
      <c r="X34" t="str">
        <f t="shared" ref="X34" si="43">LEFT(MID(A34,FIND("(",A34)+1,LEN(A34)),FIND(")",MID(A34,FIND("(",A34)+1,LEN(A34)))-1)</f>
        <v>LAB</v>
      </c>
      <c r="Z34" t="str">
        <f t="shared" ref="Z34" si="44">Y35</f>
        <v>Elected</v>
      </c>
      <c r="AM34" s="238">
        <f t="shared" si="1"/>
        <v>12468</v>
      </c>
      <c r="AN34" t="s">
        <v>2672</v>
      </c>
      <c r="AO34" t="s">
        <v>2530</v>
      </c>
      <c r="AP34" s="242">
        <f t="shared" si="36"/>
        <v>23</v>
      </c>
      <c r="AQ34" s="238">
        <f t="shared" si="3"/>
        <v>3</v>
      </c>
      <c r="AR34" s="243">
        <f t="shared" si="0"/>
        <v>0.13043478260869565</v>
      </c>
      <c r="AS34">
        <f t="shared" si="4"/>
        <v>0</v>
      </c>
      <c r="AT34" s="244">
        <f t="shared" si="5"/>
        <v>0</v>
      </c>
      <c r="AU34" s="245">
        <f t="shared" si="6"/>
        <v>20</v>
      </c>
      <c r="AV34" s="243">
        <f t="shared" si="7"/>
        <v>0.86956521739130432</v>
      </c>
      <c r="AW34">
        <f t="shared" si="8"/>
        <v>8</v>
      </c>
      <c r="AX34" s="243">
        <f t="shared" si="9"/>
        <v>0.34782608695652173</v>
      </c>
      <c r="AZ34">
        <f t="shared" si="10"/>
        <v>8</v>
      </c>
    </row>
    <row r="35" spans="1:52" x14ac:dyDescent="0.35">
      <c r="A35" s="291" t="s">
        <v>0</v>
      </c>
      <c r="B35" s="291" t="s">
        <v>0</v>
      </c>
      <c r="C35" s="293">
        <v>786</v>
      </c>
      <c r="D35" s="2">
        <v>829</v>
      </c>
      <c r="E35" s="2">
        <v>836</v>
      </c>
      <c r="F35" s="2">
        <v>841</v>
      </c>
      <c r="G35" s="2">
        <v>847</v>
      </c>
      <c r="H35" s="2">
        <v>865</v>
      </c>
      <c r="I35" s="2">
        <v>905</v>
      </c>
      <c r="J35" s="2">
        <v>1011</v>
      </c>
      <c r="K35" s="2">
        <v>1065</v>
      </c>
      <c r="L35" s="2">
        <v>1149</v>
      </c>
      <c r="M35" s="2">
        <v>1151</v>
      </c>
      <c r="N35" s="2">
        <v>1296</v>
      </c>
      <c r="Y35" t="str">
        <f t="shared" ref="Y35" si="45">IF(EXACT(A34,UPPER(A34)),"Elected","Excluded")</f>
        <v>Elected</v>
      </c>
      <c r="AM35" s="238">
        <f>SUM(AM8:AM34)</f>
        <v>46407</v>
      </c>
      <c r="AN35" s="238"/>
      <c r="AP35" s="242">
        <f>SUM(AP8:AP34)</f>
        <v>79</v>
      </c>
      <c r="AQ35" s="238">
        <f>SUM(AQ8:AQ34)</f>
        <v>23</v>
      </c>
      <c r="AS35">
        <f>SUM(AS8:AS34)</f>
        <v>5</v>
      </c>
      <c r="AU35" s="245">
        <f>SUM(AU8:AU34)</f>
        <v>56</v>
      </c>
      <c r="AW35">
        <f>SUM(AW8:AW34)</f>
        <v>27</v>
      </c>
      <c r="AZ35">
        <f t="shared" si="10"/>
        <v>32</v>
      </c>
    </row>
    <row r="36" spans="1:52" ht="15" thickBot="1" x14ac:dyDescent="0.4">
      <c r="A36" s="291" t="s">
        <v>2181</v>
      </c>
      <c r="B36" s="291" t="s">
        <v>31</v>
      </c>
      <c r="C36" s="293">
        <v>204</v>
      </c>
      <c r="D36" s="1">
        <v>6</v>
      </c>
      <c r="E36" s="1">
        <v>36</v>
      </c>
      <c r="F36" s="1">
        <v>6</v>
      </c>
      <c r="G36" s="1">
        <v>5</v>
      </c>
      <c r="H36" s="1">
        <v>105</v>
      </c>
      <c r="I36" s="1">
        <v>41</v>
      </c>
      <c r="J36" s="1">
        <v>39</v>
      </c>
      <c r="K36" s="1">
        <v>24</v>
      </c>
      <c r="L36" s="1">
        <v>-466</v>
      </c>
      <c r="M36" s="1">
        <v>0</v>
      </c>
      <c r="N36" s="1">
        <v>0</v>
      </c>
      <c r="X36" t="str">
        <f t="shared" ref="X36" si="46">LEFT(MID(A36,FIND("(",A36)+1,LEN(A36)),FIND(")",MID(A36,FIND("(",A36)+1,LEN(A36)))-1)</f>
        <v>SF</v>
      </c>
      <c r="Z36" t="str">
        <f t="shared" ref="Z36" si="47">Y37</f>
        <v>Excluded</v>
      </c>
    </row>
    <row r="37" spans="1:52" x14ac:dyDescent="0.35">
      <c r="A37" s="291" t="s">
        <v>0</v>
      </c>
      <c r="B37" s="291" t="s">
        <v>0</v>
      </c>
      <c r="C37" s="293">
        <v>204</v>
      </c>
      <c r="D37" s="2">
        <v>210</v>
      </c>
      <c r="E37" s="2">
        <v>246</v>
      </c>
      <c r="F37" s="2">
        <v>252</v>
      </c>
      <c r="G37" s="2">
        <v>257</v>
      </c>
      <c r="H37" s="2">
        <v>362</v>
      </c>
      <c r="I37" s="2">
        <v>403</v>
      </c>
      <c r="J37" s="2">
        <v>442</v>
      </c>
      <c r="K37" s="2">
        <v>466</v>
      </c>
      <c r="L37" s="2">
        <v>0</v>
      </c>
      <c r="M37" s="2">
        <v>0</v>
      </c>
      <c r="N37" s="2">
        <v>0</v>
      </c>
      <c r="Y37" t="str">
        <f t="shared" ref="Y37" si="48">IF(EXACT(A36,UPPER(A36)),"Elected","Excluded")</f>
        <v>Excluded</v>
      </c>
      <c r="AO37" s="246" t="s">
        <v>2673</v>
      </c>
      <c r="AP37" s="247"/>
      <c r="AQ37" s="248">
        <f>AQ35+AU35</f>
        <v>79</v>
      </c>
      <c r="AR37" s="247" t="s">
        <v>2674</v>
      </c>
      <c r="AS37" s="249"/>
      <c r="AT37" s="249"/>
      <c r="AU37" s="246" t="s">
        <v>2675</v>
      </c>
      <c r="AV37" s="247" t="s">
        <v>2676</v>
      </c>
      <c r="AW37" s="250">
        <f>AW35</f>
        <v>27</v>
      </c>
    </row>
    <row r="38" spans="1:52" ht="15" thickBot="1" x14ac:dyDescent="0.4">
      <c r="A38" s="291" t="s">
        <v>3513</v>
      </c>
      <c r="B38" s="291" t="s">
        <v>33</v>
      </c>
      <c r="C38" s="293">
        <v>244</v>
      </c>
      <c r="D38" s="1">
        <v>20</v>
      </c>
      <c r="E38" s="1">
        <v>3</v>
      </c>
      <c r="F38" s="1">
        <v>3</v>
      </c>
      <c r="G38" s="1">
        <v>17</v>
      </c>
      <c r="H38" s="1">
        <v>7</v>
      </c>
      <c r="I38" s="1">
        <v>-294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X38" t="str">
        <f t="shared" ref="X38" si="49">LEFT(MID(A38,FIND("(",A38)+1,LEN(A38)),FIND(")",MID(A38,FIND("(",A38)+1,LEN(A38)))-1)</f>
        <v>NON-P</v>
      </c>
      <c r="Z38" t="str">
        <f t="shared" ref="Z38" si="50">Y39</f>
        <v>Excluded</v>
      </c>
      <c r="AO38" s="251" t="s">
        <v>2677</v>
      </c>
      <c r="AP38" s="252" t="e">
        <f>LEFT(MID(#REF!,FIND("(",#REF!)+1,LEN(#REF!)),FIND(")",MID(#REF!,FIND("(",#REF!)+1,LEN(#REF!)))-1)</f>
        <v>#REF!</v>
      </c>
      <c r="AQ38" s="252">
        <f>BW8</f>
        <v>0</v>
      </c>
      <c r="AR38" s="252" t="s">
        <v>2678</v>
      </c>
      <c r="AS38" s="253"/>
      <c r="AT38" s="253"/>
      <c r="AU38" s="254"/>
      <c r="AV38" s="241" t="s">
        <v>2679</v>
      </c>
      <c r="AW38" s="255">
        <f>AS35</f>
        <v>5</v>
      </c>
    </row>
    <row r="39" spans="1:52" ht="15" thickBot="1" x14ac:dyDescent="0.4">
      <c r="A39" s="291" t="s">
        <v>0</v>
      </c>
      <c r="B39" s="291" t="s">
        <v>0</v>
      </c>
      <c r="C39" s="293">
        <v>244</v>
      </c>
      <c r="D39" s="2">
        <v>264</v>
      </c>
      <c r="E39" s="2">
        <v>267</v>
      </c>
      <c r="F39" s="2">
        <v>270</v>
      </c>
      <c r="G39" s="2">
        <v>287</v>
      </c>
      <c r="H39" s="2">
        <v>294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Y39" t="str">
        <f t="shared" ref="Y39" si="51">IF(EXACT(A38,UPPER(A38)),"Elected","Excluded")</f>
        <v>Excluded</v>
      </c>
      <c r="AU39" s="251"/>
      <c r="AV39" s="252" t="s">
        <v>2680</v>
      </c>
      <c r="AW39" s="256">
        <f>SUM(AW37:AW38)</f>
        <v>32</v>
      </c>
    </row>
    <row r="40" spans="1:52" x14ac:dyDescent="0.35">
      <c r="A40" s="291" t="s">
        <v>2182</v>
      </c>
      <c r="B40" s="291" t="s">
        <v>31</v>
      </c>
      <c r="C40" s="293">
        <v>209</v>
      </c>
      <c r="D40" s="1">
        <v>9</v>
      </c>
      <c r="E40" s="1">
        <v>16</v>
      </c>
      <c r="F40" s="1">
        <v>1</v>
      </c>
      <c r="G40" s="1">
        <v>3</v>
      </c>
      <c r="H40" s="1">
        <v>-238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X40" t="str">
        <f t="shared" ref="X40" si="52">LEFT(MID(A40,FIND("(",A40)+1,LEN(A40)),FIND(")",MID(A40,FIND("(",A40)+1,LEN(A40)))-1)</f>
        <v>SF</v>
      </c>
      <c r="Z40" t="str">
        <f t="shared" ref="Z40" si="53">Y41</f>
        <v>Excluded</v>
      </c>
    </row>
    <row r="41" spans="1:52" x14ac:dyDescent="0.35">
      <c r="A41" s="291" t="s">
        <v>0</v>
      </c>
      <c r="B41" s="291" t="s">
        <v>0</v>
      </c>
      <c r="C41" s="293">
        <v>209</v>
      </c>
      <c r="D41" s="2">
        <v>218</v>
      </c>
      <c r="E41" s="2">
        <v>234</v>
      </c>
      <c r="F41" s="2">
        <v>235</v>
      </c>
      <c r="G41" s="2">
        <v>238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Y41" t="str">
        <f t="shared" ref="Y41" si="54">IF(EXACT(A40,UPPER(A40)),"Elected","Excluded")</f>
        <v>Excluded</v>
      </c>
    </row>
    <row r="42" spans="1:52" x14ac:dyDescent="0.35">
      <c r="A42" s="291" t="s">
        <v>47</v>
      </c>
      <c r="B42" s="291" t="s">
        <v>0</v>
      </c>
      <c r="C42" s="292">
        <v>0</v>
      </c>
      <c r="D42" s="1">
        <f>(D10+D12+D14+D16+D18+D20+D22+D24+D26+D28+D30+D32+D34+D36+D38+D40)*(-1)</f>
        <v>0</v>
      </c>
      <c r="E42" s="1">
        <f t="shared" ref="E42:N42" si="55">(E10+E12+E14+E16+E18+E20+E22+E24+E26+E28+E30+E32+E34+E36+E38+E40)*(-1)</f>
        <v>0</v>
      </c>
      <c r="F42" s="1">
        <f t="shared" si="55"/>
        <v>13</v>
      </c>
      <c r="G42" s="1">
        <f t="shared" si="55"/>
        <v>16</v>
      </c>
      <c r="H42" s="1">
        <f t="shared" si="55"/>
        <v>18</v>
      </c>
      <c r="I42" s="1">
        <f t="shared" si="55"/>
        <v>47</v>
      </c>
      <c r="J42" s="1">
        <f t="shared" si="55"/>
        <v>44</v>
      </c>
      <c r="K42" s="1">
        <f t="shared" si="55"/>
        <v>110</v>
      </c>
      <c r="L42" s="1">
        <f t="shared" si="55"/>
        <v>214</v>
      </c>
      <c r="M42" s="1">
        <f t="shared" si="55"/>
        <v>0</v>
      </c>
      <c r="N42" s="1">
        <f t="shared" si="55"/>
        <v>342</v>
      </c>
    </row>
    <row r="43" spans="1:52" x14ac:dyDescent="0.35">
      <c r="A43" s="291" t="s">
        <v>0</v>
      </c>
      <c r="B43" s="291" t="s">
        <v>0</v>
      </c>
      <c r="C43" s="293">
        <v>0</v>
      </c>
      <c r="D43" s="2">
        <v>0</v>
      </c>
      <c r="E43" s="2">
        <v>0</v>
      </c>
      <c r="F43" s="2">
        <v>13</v>
      </c>
      <c r="G43" s="2">
        <v>29</v>
      </c>
      <c r="H43" s="2">
        <v>47</v>
      </c>
      <c r="I43" s="2">
        <v>94</v>
      </c>
      <c r="J43" s="2">
        <v>138</v>
      </c>
      <c r="K43" s="2">
        <v>248</v>
      </c>
      <c r="L43" s="2">
        <v>462</v>
      </c>
      <c r="M43" s="2">
        <v>462</v>
      </c>
      <c r="N43" s="2">
        <v>804</v>
      </c>
    </row>
    <row r="44" spans="1:52" x14ac:dyDescent="0.35">
      <c r="A44" t="s">
        <v>48</v>
      </c>
      <c r="B44" t="s">
        <v>0</v>
      </c>
      <c r="C44" s="2">
        <v>9174</v>
      </c>
      <c r="D44" s="2">
        <v>9174</v>
      </c>
      <c r="E44" s="2">
        <v>9174</v>
      </c>
      <c r="F44" s="2">
        <v>9174</v>
      </c>
      <c r="G44" s="2">
        <v>9174</v>
      </c>
      <c r="H44" s="2">
        <v>9174</v>
      </c>
      <c r="I44" s="2">
        <v>9174</v>
      </c>
      <c r="J44" s="2">
        <v>9174</v>
      </c>
      <c r="K44" s="2">
        <v>9174</v>
      </c>
      <c r="L44" s="2">
        <v>9174</v>
      </c>
      <c r="M44" s="2">
        <v>9174</v>
      </c>
      <c r="N44" s="2">
        <v>9174</v>
      </c>
    </row>
    <row r="48" spans="1:52" x14ac:dyDescent="0.35">
      <c r="A48" t="s">
        <v>0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</row>
    <row r="49" spans="1:37" x14ac:dyDescent="0.35">
      <c r="A49" t="s">
        <v>0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</row>
    <row r="50" spans="1:37" x14ac:dyDescent="0.35">
      <c r="A50" t="s">
        <v>0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</row>
    <row r="51" spans="1:37" x14ac:dyDescent="0.35">
      <c r="A51" t="s">
        <v>0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</row>
    <row r="52" spans="1:37" x14ac:dyDescent="0.35">
      <c r="A52" t="s">
        <v>0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</row>
    <row r="53" spans="1:37" x14ac:dyDescent="0.35">
      <c r="A53" t="s">
        <v>0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</row>
    <row r="54" spans="1:37" x14ac:dyDescent="0.35">
      <c r="A54" t="s">
        <v>0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</row>
    <row r="55" spans="1:37" x14ac:dyDescent="0.35">
      <c r="A55" s="291" t="s">
        <v>131</v>
      </c>
      <c r="B55" s="291" t="s">
        <v>2</v>
      </c>
      <c r="C55" s="291" t="s">
        <v>3</v>
      </c>
      <c r="D55" t="s">
        <v>4</v>
      </c>
      <c r="E55" t="s">
        <v>5</v>
      </c>
      <c r="F55" t="s">
        <v>6</v>
      </c>
      <c r="G55" t="s">
        <v>7</v>
      </c>
      <c r="H55" t="s">
        <v>8</v>
      </c>
    </row>
    <row r="56" spans="1:37" x14ac:dyDescent="0.35">
      <c r="A56" s="291" t="s">
        <v>0</v>
      </c>
      <c r="B56" s="291" t="s">
        <v>0</v>
      </c>
      <c r="C56" s="291" t="s">
        <v>17</v>
      </c>
      <c r="D56" t="s">
        <v>2183</v>
      </c>
      <c r="E56" t="s">
        <v>2184</v>
      </c>
      <c r="F56" t="s">
        <v>2185</v>
      </c>
      <c r="G56" t="s">
        <v>2186</v>
      </c>
      <c r="H56" t="s">
        <v>2187</v>
      </c>
      <c r="AB56" t="s">
        <v>2526</v>
      </c>
      <c r="AC56" t="s">
        <v>2525</v>
      </c>
      <c r="AD56" t="s">
        <v>2524</v>
      </c>
      <c r="AE56" t="s">
        <v>2523</v>
      </c>
      <c r="AF56" t="s">
        <v>759</v>
      </c>
      <c r="AG56" t="s">
        <v>2522</v>
      </c>
      <c r="AH56" t="s">
        <v>2521</v>
      </c>
      <c r="AI56" t="s">
        <v>2520</v>
      </c>
      <c r="AJ56" t="s">
        <v>2519</v>
      </c>
      <c r="AK56" t="s">
        <v>2518</v>
      </c>
    </row>
    <row r="57" spans="1:37" x14ac:dyDescent="0.35">
      <c r="A57" s="291" t="s">
        <v>3514</v>
      </c>
      <c r="B57" s="291" t="s">
        <v>33</v>
      </c>
      <c r="C57" s="293">
        <v>781</v>
      </c>
      <c r="D57" s="1">
        <v>109</v>
      </c>
      <c r="E57" s="1">
        <v>49</v>
      </c>
      <c r="F57" s="1">
        <v>120</v>
      </c>
      <c r="G57" s="1">
        <v>59</v>
      </c>
      <c r="H57" s="1">
        <v>51</v>
      </c>
      <c r="X57" t="str">
        <f>LEFT(MID(A57,FIND("(",A57)+1,LEN(A57)),FIND(")",MID(A57,FIND("(",A57)+1,LEN(A57)))-1)</f>
        <v>NON-P</v>
      </c>
      <c r="Z57" t="str">
        <f>Y58</f>
        <v>Excluded</v>
      </c>
      <c r="AB57">
        <v>3</v>
      </c>
      <c r="AC57" s="238">
        <v>9952</v>
      </c>
      <c r="AD57" s="238">
        <f>AH57+AF57</f>
        <v>5205</v>
      </c>
      <c r="AE57" s="227">
        <f>SUM(AD57/AC57*100)</f>
        <v>52.301045016077175</v>
      </c>
      <c r="AF57">
        <v>51</v>
      </c>
      <c r="AG57" s="227">
        <f>SUM(AF57/AC57*100)</f>
        <v>0.512459807073955</v>
      </c>
      <c r="AH57" s="238">
        <v>5154</v>
      </c>
      <c r="AI57">
        <v>9</v>
      </c>
      <c r="AJ57">
        <v>2</v>
      </c>
      <c r="AK57" s="227">
        <f>SUM(AJ57/AI57*100)</f>
        <v>22.222222222222221</v>
      </c>
    </row>
    <row r="58" spans="1:37" x14ac:dyDescent="0.35">
      <c r="A58" s="291" t="s">
        <v>0</v>
      </c>
      <c r="B58" s="291" t="s">
        <v>0</v>
      </c>
      <c r="C58" s="293">
        <v>781</v>
      </c>
      <c r="D58" s="2">
        <v>890</v>
      </c>
      <c r="E58" s="2">
        <v>939</v>
      </c>
      <c r="F58" s="2">
        <v>1059</v>
      </c>
      <c r="G58" s="2">
        <v>1118</v>
      </c>
      <c r="H58" s="2">
        <v>1169</v>
      </c>
      <c r="Y58" t="str">
        <f>IF(EXACT(A57,UPPER(A57)),"Elected","Excluded")</f>
        <v>Excluded</v>
      </c>
    </row>
    <row r="59" spans="1:37" x14ac:dyDescent="0.35">
      <c r="A59" s="291" t="s">
        <v>2188</v>
      </c>
      <c r="B59" s="291" t="s">
        <v>33</v>
      </c>
      <c r="C59" s="293">
        <v>560</v>
      </c>
      <c r="D59" s="1">
        <v>9</v>
      </c>
      <c r="E59" s="1">
        <v>-569</v>
      </c>
      <c r="F59" s="1">
        <v>0</v>
      </c>
      <c r="G59" s="1">
        <v>0</v>
      </c>
      <c r="H59" s="1">
        <v>0</v>
      </c>
      <c r="X59" t="str">
        <f t="shared" ref="X59" si="56">LEFT(MID(A59,FIND("(",A59)+1,LEN(A59)),FIND(")",MID(A59,FIND("(",A59)+1,LEN(A59)))-1)</f>
        <v>FG</v>
      </c>
      <c r="Z59" t="str">
        <f>Y60</f>
        <v>Excluded</v>
      </c>
      <c r="AC59" t="s">
        <v>3692</v>
      </c>
      <c r="AD59" t="s">
        <v>3693</v>
      </c>
    </row>
    <row r="60" spans="1:37" x14ac:dyDescent="0.35">
      <c r="A60" s="291" t="s">
        <v>0</v>
      </c>
      <c r="B60" s="291" t="s">
        <v>0</v>
      </c>
      <c r="C60" s="293">
        <v>560</v>
      </c>
      <c r="D60" s="2">
        <v>569</v>
      </c>
      <c r="E60" s="2">
        <v>0</v>
      </c>
      <c r="F60" s="2">
        <v>0</v>
      </c>
      <c r="G60" s="2">
        <v>0</v>
      </c>
      <c r="H60" s="2">
        <v>0</v>
      </c>
      <c r="Y60" t="str">
        <f t="shared" ref="Y60" si="57">IF(EXACT(A59,UPPER(A59)),"Elected","Excluded")</f>
        <v>Excluded</v>
      </c>
      <c r="AC60">
        <v>2</v>
      </c>
      <c r="AD60">
        <v>2</v>
      </c>
    </row>
    <row r="61" spans="1:37" x14ac:dyDescent="0.35">
      <c r="A61" s="291" t="s">
        <v>3530</v>
      </c>
      <c r="B61" s="291" t="s">
        <v>31</v>
      </c>
      <c r="C61" s="293">
        <v>145</v>
      </c>
      <c r="D61" s="1">
        <v>-145</v>
      </c>
      <c r="E61" s="1">
        <v>0</v>
      </c>
      <c r="F61" s="1">
        <v>0</v>
      </c>
      <c r="G61" s="1">
        <v>0</v>
      </c>
      <c r="H61" s="1">
        <v>0</v>
      </c>
      <c r="X61" t="str">
        <f t="shared" ref="X61" si="58">LEFT(MID(A61,FIND("(",A61)+1,LEN(A61)),FIND(")",MID(A61,FIND("(",A61)+1,LEN(A61)))-1)</f>
        <v>GRN</v>
      </c>
      <c r="Z61" t="str">
        <f t="shared" ref="Z61" si="59">Y62</f>
        <v>Excluded</v>
      </c>
    </row>
    <row r="62" spans="1:37" x14ac:dyDescent="0.35">
      <c r="A62" s="291" t="s">
        <v>0</v>
      </c>
      <c r="B62" s="291" t="s">
        <v>0</v>
      </c>
      <c r="C62" s="293">
        <v>145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Y62" t="str">
        <f t="shared" ref="Y62" si="60">IF(EXACT(A61,UPPER(A61)),"Elected","Excluded")</f>
        <v>Excluded</v>
      </c>
    </row>
    <row r="63" spans="1:37" x14ac:dyDescent="0.35">
      <c r="A63" s="291" t="s">
        <v>2189</v>
      </c>
      <c r="B63" s="291" t="s">
        <v>33</v>
      </c>
      <c r="C63" s="293">
        <v>66</v>
      </c>
      <c r="D63" s="1">
        <v>-66</v>
      </c>
      <c r="E63" s="1">
        <v>0</v>
      </c>
      <c r="F63" s="1">
        <v>0</v>
      </c>
      <c r="G63" s="1">
        <v>0</v>
      </c>
      <c r="H63" s="1">
        <v>0</v>
      </c>
      <c r="X63" t="str">
        <f t="shared" ref="X63" si="61">LEFT(MID(A63,FIND("(",A63)+1,LEN(A63)),FIND(")",MID(A63,FIND("(",A63)+1,LEN(A63)))-1)</f>
        <v>TIP</v>
      </c>
      <c r="Z63" t="str">
        <f t="shared" ref="Z63" si="62">Y64</f>
        <v>Excluded</v>
      </c>
    </row>
    <row r="64" spans="1:37" x14ac:dyDescent="0.35">
      <c r="A64" s="291" t="s">
        <v>0</v>
      </c>
      <c r="B64" s="291" t="s">
        <v>0</v>
      </c>
      <c r="C64" s="293">
        <v>66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Y64" t="str">
        <f t="shared" ref="Y64" si="63">IF(EXACT(A63,UPPER(A63)),"Elected","Excluded")</f>
        <v>Excluded</v>
      </c>
    </row>
    <row r="65" spans="1:26" x14ac:dyDescent="0.35">
      <c r="A65" s="291" t="s">
        <v>2190</v>
      </c>
      <c r="B65" s="291" t="s">
        <v>33</v>
      </c>
      <c r="C65" s="293">
        <v>988</v>
      </c>
      <c r="D65" s="1">
        <v>37</v>
      </c>
      <c r="E65" s="1">
        <v>40</v>
      </c>
      <c r="F65" s="1">
        <v>69</v>
      </c>
      <c r="G65" s="1">
        <v>44</v>
      </c>
      <c r="H65" s="1">
        <v>30</v>
      </c>
      <c r="X65" t="str">
        <f t="shared" ref="X65" si="64">LEFT(MID(A65,FIND("(",A65)+1,LEN(A65)),FIND(")",MID(A65,FIND("(",A65)+1,LEN(A65)))-1)</f>
        <v>SF</v>
      </c>
      <c r="Z65" t="str">
        <f>Y66</f>
        <v>Elected</v>
      </c>
    </row>
    <row r="66" spans="1:26" x14ac:dyDescent="0.35">
      <c r="A66" s="291" t="s">
        <v>0</v>
      </c>
      <c r="B66" s="291" t="s">
        <v>0</v>
      </c>
      <c r="C66" s="293">
        <v>988</v>
      </c>
      <c r="D66" s="2">
        <v>1025</v>
      </c>
      <c r="E66" s="2">
        <v>1065</v>
      </c>
      <c r="F66" s="2">
        <v>1134</v>
      </c>
      <c r="G66" s="2">
        <v>1178</v>
      </c>
      <c r="H66" s="2">
        <v>1208</v>
      </c>
      <c r="Y66" t="str">
        <f t="shared" ref="Y66" si="65">IF(EXACT(A65,UPPER(A65)),"Elected","Excluded")</f>
        <v>Elected</v>
      </c>
    </row>
    <row r="67" spans="1:26" x14ac:dyDescent="0.35">
      <c r="A67" s="291" t="s">
        <v>2191</v>
      </c>
      <c r="B67" s="291" t="s">
        <v>31</v>
      </c>
      <c r="C67" s="293">
        <v>801</v>
      </c>
      <c r="D67" s="1">
        <v>49</v>
      </c>
      <c r="E67" s="1">
        <v>231</v>
      </c>
      <c r="F67" s="1">
        <v>289</v>
      </c>
      <c r="G67" s="1">
        <v>0</v>
      </c>
      <c r="H67" s="1">
        <v>-81</v>
      </c>
      <c r="X67" t="str">
        <f t="shared" ref="X67" si="66">LEFT(MID(A67,FIND("(",A67)+1,LEN(A67)),FIND(")",MID(A67,FIND("(",A67)+1,LEN(A67)))-1)</f>
        <v>FG</v>
      </c>
      <c r="Z67" t="str">
        <f t="shared" ref="Z67" si="67">Y68</f>
        <v>Elected</v>
      </c>
    </row>
    <row r="68" spans="1:26" x14ac:dyDescent="0.35">
      <c r="A68" s="291" t="s">
        <v>0</v>
      </c>
      <c r="B68" s="291" t="s">
        <v>0</v>
      </c>
      <c r="C68" s="293">
        <v>801</v>
      </c>
      <c r="D68" s="2">
        <v>850</v>
      </c>
      <c r="E68" s="2">
        <v>1081</v>
      </c>
      <c r="F68" s="2">
        <v>1370</v>
      </c>
      <c r="G68" s="2">
        <v>1370</v>
      </c>
      <c r="H68" s="2">
        <v>1289</v>
      </c>
      <c r="Y68" t="str">
        <f t="shared" ref="Y68" si="68">IF(EXACT(A67,UPPER(A67)),"Elected","Excluded")</f>
        <v>Elected</v>
      </c>
    </row>
    <row r="69" spans="1:26" x14ac:dyDescent="0.35">
      <c r="A69" s="291" t="s">
        <v>3515</v>
      </c>
      <c r="B69" s="291" t="s">
        <v>33</v>
      </c>
      <c r="C69" s="293">
        <v>126</v>
      </c>
      <c r="D69" s="1">
        <v>-126</v>
      </c>
      <c r="E69" s="1">
        <v>0</v>
      </c>
      <c r="F69" s="1">
        <v>0</v>
      </c>
      <c r="G69" s="1">
        <v>0</v>
      </c>
      <c r="H69" s="1">
        <v>0</v>
      </c>
      <c r="X69" t="str">
        <f t="shared" ref="X69" si="69">LEFT(MID(A69,FIND("(",A69)+1,LEN(A69)),FIND(")",MID(A69,FIND("(",A69)+1,LEN(A69)))-1)</f>
        <v>NON-P</v>
      </c>
      <c r="Z69" t="str">
        <f t="shared" ref="Z69" si="70">Y70</f>
        <v>Excluded</v>
      </c>
    </row>
    <row r="70" spans="1:26" x14ac:dyDescent="0.35">
      <c r="A70" s="291" t="s">
        <v>0</v>
      </c>
      <c r="B70" s="291" t="s">
        <v>0</v>
      </c>
      <c r="C70" s="293">
        <v>126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Y70" t="str">
        <f t="shared" ref="Y70" si="71">IF(EXACT(A69,UPPER(A69)),"Elected","Excluded")</f>
        <v>Excluded</v>
      </c>
    </row>
    <row r="71" spans="1:26" x14ac:dyDescent="0.35">
      <c r="A71" s="291" t="s">
        <v>3504</v>
      </c>
      <c r="B71" s="291" t="s">
        <v>33</v>
      </c>
      <c r="C71" s="293">
        <v>958</v>
      </c>
      <c r="D71" s="1">
        <v>61</v>
      </c>
      <c r="E71" s="1">
        <v>103</v>
      </c>
      <c r="F71" s="1">
        <v>270</v>
      </c>
      <c r="G71" s="1">
        <v>-103</v>
      </c>
      <c r="H71" s="1">
        <v>0</v>
      </c>
      <c r="X71" t="str">
        <f t="shared" ref="X71" si="72">LEFT(MID(A71,FIND("(",A71)+1,LEN(A71)),FIND(")",MID(A71,FIND("(",A71)+1,LEN(A71)))-1)</f>
        <v>LAB</v>
      </c>
      <c r="Z71" t="str">
        <f t="shared" ref="Z71" si="73">Y72</f>
        <v>Elected</v>
      </c>
    </row>
    <row r="72" spans="1:26" x14ac:dyDescent="0.35">
      <c r="A72" s="291" t="s">
        <v>0</v>
      </c>
      <c r="B72" s="291" t="s">
        <v>0</v>
      </c>
      <c r="C72" s="293">
        <v>958</v>
      </c>
      <c r="D72" s="2">
        <v>1019</v>
      </c>
      <c r="E72" s="2">
        <v>1122</v>
      </c>
      <c r="F72" s="2">
        <v>1392</v>
      </c>
      <c r="G72" s="2">
        <v>1289</v>
      </c>
      <c r="H72" s="2">
        <v>1289</v>
      </c>
      <c r="Y72" t="str">
        <f t="shared" ref="Y72" si="74">IF(EXACT(A71,UPPER(A71)),"Elected","Excluded")</f>
        <v>Elected</v>
      </c>
    </row>
    <row r="73" spans="1:26" x14ac:dyDescent="0.35">
      <c r="A73" s="291" t="s">
        <v>2192</v>
      </c>
      <c r="B73" s="291" t="s">
        <v>33</v>
      </c>
      <c r="C73" s="293">
        <v>729</v>
      </c>
      <c r="D73" s="1">
        <v>13</v>
      </c>
      <c r="E73" s="1">
        <v>122</v>
      </c>
      <c r="F73" s="1">
        <v>-864</v>
      </c>
      <c r="G73" s="1">
        <v>0</v>
      </c>
      <c r="H73" s="1">
        <v>0</v>
      </c>
      <c r="X73" t="str">
        <f t="shared" ref="X73" si="75">LEFT(MID(A73,FIND("(",A73)+1,LEN(A73)),FIND(")",MID(A73,FIND("(",A73)+1,LEN(A73)))-1)</f>
        <v>FF</v>
      </c>
      <c r="Z73" t="str">
        <f t="shared" ref="Z73" si="76">Y74</f>
        <v>Excluded</v>
      </c>
    </row>
    <row r="74" spans="1:26" x14ac:dyDescent="0.35">
      <c r="A74" s="291" t="s">
        <v>0</v>
      </c>
      <c r="B74" s="291" t="s">
        <v>0</v>
      </c>
      <c r="C74" s="293">
        <v>729</v>
      </c>
      <c r="D74" s="2">
        <v>742</v>
      </c>
      <c r="E74" s="2">
        <v>864</v>
      </c>
      <c r="F74" s="2">
        <v>0</v>
      </c>
      <c r="G74" s="2">
        <v>0</v>
      </c>
      <c r="H74" s="2">
        <v>0</v>
      </c>
      <c r="Y74" t="str">
        <f t="shared" ref="Y74" si="77">IF(EXACT(A73,UPPER(A73)),"Elected","Excluded")</f>
        <v>Excluded</v>
      </c>
    </row>
    <row r="75" spans="1:26" x14ac:dyDescent="0.35">
      <c r="A75" s="291" t="s">
        <v>47</v>
      </c>
      <c r="B75" s="291" t="s">
        <v>0</v>
      </c>
      <c r="C75" s="292">
        <v>0</v>
      </c>
      <c r="D75" s="1">
        <f>(D57+D59+D61+D63+D65+D67+D69+D71+D73)*(-1)</f>
        <v>59</v>
      </c>
      <c r="E75" s="1">
        <f t="shared" ref="E75:H75" si="78">(E57+E59+E61+E63+E65+E67+E69+E71+E73)*(-1)</f>
        <v>24</v>
      </c>
      <c r="F75" s="1">
        <f t="shared" si="78"/>
        <v>116</v>
      </c>
      <c r="G75" s="1">
        <f t="shared" si="78"/>
        <v>0</v>
      </c>
      <c r="H75" s="1">
        <f t="shared" si="78"/>
        <v>0</v>
      </c>
    </row>
    <row r="76" spans="1:26" x14ac:dyDescent="0.35">
      <c r="A76" s="291" t="s">
        <v>0</v>
      </c>
      <c r="B76" s="291" t="s">
        <v>0</v>
      </c>
      <c r="C76" s="293">
        <v>0</v>
      </c>
      <c r="D76" s="2">
        <v>59</v>
      </c>
      <c r="E76" s="2">
        <v>83</v>
      </c>
      <c r="F76" s="2">
        <v>199</v>
      </c>
      <c r="G76" s="2">
        <v>199</v>
      </c>
      <c r="H76" s="2">
        <v>199</v>
      </c>
    </row>
    <row r="77" spans="1:26" x14ac:dyDescent="0.35">
      <c r="A77" t="s">
        <v>48</v>
      </c>
      <c r="B77" t="s">
        <v>0</v>
      </c>
      <c r="C77" s="2">
        <v>5154</v>
      </c>
      <c r="D77" s="2">
        <v>5154</v>
      </c>
      <c r="E77" s="2">
        <v>5154</v>
      </c>
      <c r="F77" s="2">
        <v>5154</v>
      </c>
      <c r="G77" s="2">
        <v>5154</v>
      </c>
      <c r="H77" s="2">
        <v>5154</v>
      </c>
    </row>
    <row r="81" spans="1:3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</row>
    <row r="82" spans="1:3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</row>
    <row r="83" spans="1:3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</row>
    <row r="84" spans="1:3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</row>
    <row r="85" spans="1:3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</row>
    <row r="86" spans="1:3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</row>
    <row r="87" spans="1:3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</row>
    <row r="88" spans="1:37" x14ac:dyDescent="0.35">
      <c r="A88" s="291" t="s">
        <v>317</v>
      </c>
      <c r="B88" s="291" t="s">
        <v>2</v>
      </c>
      <c r="C88" s="291" t="s">
        <v>3</v>
      </c>
      <c r="D88" t="s">
        <v>4</v>
      </c>
      <c r="E88" t="s">
        <v>5</v>
      </c>
      <c r="F88" t="s">
        <v>6</v>
      </c>
      <c r="G88" t="s">
        <v>7</v>
      </c>
      <c r="H88" t="s">
        <v>8</v>
      </c>
      <c r="I88" t="s">
        <v>9</v>
      </c>
      <c r="J88" t="s">
        <v>10</v>
      </c>
    </row>
    <row r="89" spans="1:37" x14ac:dyDescent="0.35">
      <c r="A89" s="291" t="s">
        <v>0</v>
      </c>
      <c r="B89" s="291" t="s">
        <v>0</v>
      </c>
      <c r="C89" s="291" t="s">
        <v>17</v>
      </c>
      <c r="D89" t="s">
        <v>2193</v>
      </c>
      <c r="E89" t="s">
        <v>2194</v>
      </c>
      <c r="F89" t="s">
        <v>2195</v>
      </c>
      <c r="G89" t="s">
        <v>777</v>
      </c>
      <c r="H89" t="s">
        <v>2196</v>
      </c>
      <c r="I89" t="s">
        <v>2197</v>
      </c>
      <c r="J89" t="s">
        <v>2198</v>
      </c>
      <c r="AB89" t="s">
        <v>2526</v>
      </c>
      <c r="AC89" t="s">
        <v>2525</v>
      </c>
      <c r="AD89" t="s">
        <v>2524</v>
      </c>
      <c r="AE89" t="s">
        <v>2523</v>
      </c>
      <c r="AF89" t="s">
        <v>759</v>
      </c>
      <c r="AG89" t="s">
        <v>2522</v>
      </c>
      <c r="AH89" t="s">
        <v>2521</v>
      </c>
      <c r="AI89" t="s">
        <v>2520</v>
      </c>
      <c r="AJ89" t="s">
        <v>2519</v>
      </c>
      <c r="AK89" t="s">
        <v>2518</v>
      </c>
    </row>
    <row r="90" spans="1:37" x14ac:dyDescent="0.35">
      <c r="A90" s="291" t="s">
        <v>2199</v>
      </c>
      <c r="B90" s="291" t="s">
        <v>33</v>
      </c>
      <c r="C90" s="293">
        <v>1982</v>
      </c>
      <c r="D90" s="1">
        <v>-683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X90" t="str">
        <f>LEFT(MID(A90,FIND("(",A90)+1,LEN(A90)),FIND(")",MID(A90,FIND("(",A90)+1,LEN(A90)))-1)</f>
        <v>FG</v>
      </c>
      <c r="Z90" t="str">
        <f>Y91</f>
        <v>Elected</v>
      </c>
      <c r="AB90">
        <v>5</v>
      </c>
      <c r="AC90" s="238">
        <v>15401</v>
      </c>
      <c r="AD90" s="238">
        <f>AH90+AF90</f>
        <v>7861</v>
      </c>
      <c r="AE90" s="227">
        <f>SUM(AD90/AC90*100)</f>
        <v>51.042140120771371</v>
      </c>
      <c r="AF90">
        <v>73</v>
      </c>
      <c r="AG90" s="227">
        <f>SUM(AF90/AC90*100)</f>
        <v>0.47399519511720012</v>
      </c>
      <c r="AH90" s="238">
        <v>7788</v>
      </c>
      <c r="AI90">
        <v>10</v>
      </c>
      <c r="AJ90">
        <v>1</v>
      </c>
      <c r="AK90" s="227">
        <f>SUM(AJ90/AI90*100)</f>
        <v>10</v>
      </c>
    </row>
    <row r="91" spans="1:37" x14ac:dyDescent="0.35">
      <c r="A91" s="291" t="s">
        <v>0</v>
      </c>
      <c r="B91" s="291" t="s">
        <v>0</v>
      </c>
      <c r="C91" s="293">
        <v>1982</v>
      </c>
      <c r="D91" s="2">
        <v>1299</v>
      </c>
      <c r="E91" s="2">
        <v>1299</v>
      </c>
      <c r="F91" s="2">
        <v>1299</v>
      </c>
      <c r="G91" s="2">
        <v>1299</v>
      </c>
      <c r="H91" s="2">
        <v>1299</v>
      </c>
      <c r="I91" s="2">
        <v>1299</v>
      </c>
      <c r="J91" s="2">
        <v>1299</v>
      </c>
      <c r="Y91" t="str">
        <f>IF(EXACT(A90,UPPER(A90)),"Elected","Excluded")</f>
        <v>Elected</v>
      </c>
    </row>
    <row r="92" spans="1:37" x14ac:dyDescent="0.35">
      <c r="A92" s="291" t="s">
        <v>2200</v>
      </c>
      <c r="B92" s="291" t="s">
        <v>31</v>
      </c>
      <c r="C92" s="293">
        <v>600</v>
      </c>
      <c r="D92" s="1">
        <v>88</v>
      </c>
      <c r="E92" s="1">
        <v>21</v>
      </c>
      <c r="F92" s="1">
        <v>7</v>
      </c>
      <c r="G92" s="1">
        <v>15</v>
      </c>
      <c r="H92" s="1">
        <v>163</v>
      </c>
      <c r="I92" s="1">
        <v>213</v>
      </c>
      <c r="J92" s="1">
        <v>62</v>
      </c>
      <c r="X92" t="str">
        <f t="shared" ref="X92" si="79">LEFT(MID(A92,FIND("(",A92)+1,LEN(A92)),FIND(")",MID(A92,FIND("(",A92)+1,LEN(A92)))-1)</f>
        <v>SF</v>
      </c>
      <c r="Z92" t="str">
        <f>Y93</f>
        <v>Elected</v>
      </c>
      <c r="AC92" t="s">
        <v>3692</v>
      </c>
      <c r="AD92" t="s">
        <v>3693</v>
      </c>
    </row>
    <row r="93" spans="1:37" x14ac:dyDescent="0.35">
      <c r="A93" s="291" t="s">
        <v>0</v>
      </c>
      <c r="B93" s="291" t="s">
        <v>0</v>
      </c>
      <c r="C93" s="293">
        <v>600</v>
      </c>
      <c r="D93" s="2">
        <v>688</v>
      </c>
      <c r="E93" s="2">
        <v>709</v>
      </c>
      <c r="F93" s="2">
        <v>716</v>
      </c>
      <c r="G93" s="2">
        <v>731</v>
      </c>
      <c r="H93" s="2">
        <v>894</v>
      </c>
      <c r="I93" s="2">
        <v>1107</v>
      </c>
      <c r="J93" s="2">
        <v>1169</v>
      </c>
      <c r="Y93" t="str">
        <f t="shared" ref="Y93" si="80">IF(EXACT(A92,UPPER(A92)),"Elected","Excluded")</f>
        <v>Elected</v>
      </c>
      <c r="AC93">
        <v>4</v>
      </c>
      <c r="AD93">
        <v>4</v>
      </c>
    </row>
    <row r="94" spans="1:37" x14ac:dyDescent="0.35">
      <c r="A94" s="291" t="s">
        <v>3516</v>
      </c>
      <c r="B94" s="291" t="s">
        <v>33</v>
      </c>
      <c r="C94" s="293">
        <v>898</v>
      </c>
      <c r="D94" s="1">
        <v>95</v>
      </c>
      <c r="E94" s="1">
        <v>36</v>
      </c>
      <c r="F94" s="1">
        <v>30</v>
      </c>
      <c r="G94" s="1">
        <v>25</v>
      </c>
      <c r="H94" s="1">
        <v>61</v>
      </c>
      <c r="I94" s="1">
        <v>33</v>
      </c>
      <c r="J94" s="1">
        <v>273</v>
      </c>
      <c r="X94" t="str">
        <f t="shared" ref="X94" si="81">LEFT(MID(A94,FIND("(",A94)+1,LEN(A94)),FIND(")",MID(A94,FIND("(",A94)+1,LEN(A94)))-1)</f>
        <v>NON-P</v>
      </c>
      <c r="Z94" t="str">
        <f t="shared" ref="Z94" si="82">Y95</f>
        <v>Elected</v>
      </c>
    </row>
    <row r="95" spans="1:37" x14ac:dyDescent="0.35">
      <c r="A95" s="291" t="s">
        <v>0</v>
      </c>
      <c r="B95" s="291" t="s">
        <v>0</v>
      </c>
      <c r="C95" s="293">
        <v>898</v>
      </c>
      <c r="D95" s="2">
        <v>993</v>
      </c>
      <c r="E95" s="2">
        <v>1029</v>
      </c>
      <c r="F95" s="2">
        <v>1059</v>
      </c>
      <c r="G95" s="2">
        <v>1084</v>
      </c>
      <c r="H95" s="2">
        <v>1145</v>
      </c>
      <c r="I95" s="2">
        <v>1178</v>
      </c>
      <c r="J95" s="2">
        <v>1451</v>
      </c>
      <c r="Y95" t="str">
        <f t="shared" ref="Y95" si="83">IF(EXACT(A94,UPPER(A94)),"Elected","Excluded")</f>
        <v>Elected</v>
      </c>
    </row>
    <row r="96" spans="1:37" x14ac:dyDescent="0.35">
      <c r="A96" s="291" t="s">
        <v>3517</v>
      </c>
      <c r="B96" s="291" t="s">
        <v>33</v>
      </c>
      <c r="C96" s="293">
        <v>474</v>
      </c>
      <c r="D96" s="1">
        <v>47</v>
      </c>
      <c r="E96" s="1">
        <v>21</v>
      </c>
      <c r="F96" s="1">
        <v>39</v>
      </c>
      <c r="G96" s="1">
        <v>11</v>
      </c>
      <c r="H96" s="1">
        <v>16</v>
      </c>
      <c r="I96" s="1">
        <v>23</v>
      </c>
      <c r="J96" s="1">
        <v>-631</v>
      </c>
      <c r="X96" t="str">
        <f t="shared" ref="X96" si="84">LEFT(MID(A96,FIND("(",A96)+1,LEN(A96)),FIND(")",MID(A96,FIND("(",A96)+1,LEN(A96)))-1)</f>
        <v>NON-P</v>
      </c>
      <c r="Z96" t="str">
        <f t="shared" ref="Z96" si="85">Y97</f>
        <v>Excluded</v>
      </c>
    </row>
    <row r="97" spans="1:26" x14ac:dyDescent="0.35">
      <c r="A97" s="291" t="s">
        <v>0</v>
      </c>
      <c r="B97" s="291" t="s">
        <v>0</v>
      </c>
      <c r="C97" s="293">
        <v>474</v>
      </c>
      <c r="D97" s="2">
        <v>521</v>
      </c>
      <c r="E97" s="2">
        <v>542</v>
      </c>
      <c r="F97" s="2">
        <v>581</v>
      </c>
      <c r="G97" s="2">
        <v>592</v>
      </c>
      <c r="H97" s="2">
        <v>608</v>
      </c>
      <c r="I97" s="2">
        <v>631</v>
      </c>
      <c r="J97" s="2">
        <v>0</v>
      </c>
      <c r="Y97" t="str">
        <f t="shared" ref="Y97" si="86">IF(EXACT(A96,UPPER(A96)),"Elected","Excluded")</f>
        <v>Excluded</v>
      </c>
    </row>
    <row r="98" spans="1:26" x14ac:dyDescent="0.35">
      <c r="A98" s="291" t="s">
        <v>2201</v>
      </c>
      <c r="B98" s="291" t="s">
        <v>33</v>
      </c>
      <c r="C98" s="293">
        <v>342</v>
      </c>
      <c r="D98" s="1">
        <v>13</v>
      </c>
      <c r="E98" s="1">
        <v>10</v>
      </c>
      <c r="F98" s="1">
        <v>3</v>
      </c>
      <c r="G98" s="1">
        <v>3</v>
      </c>
      <c r="H98" s="1">
        <v>-371</v>
      </c>
      <c r="I98" s="1">
        <v>0</v>
      </c>
      <c r="J98" s="1">
        <v>0</v>
      </c>
      <c r="X98" t="str">
        <f t="shared" ref="X98" si="87">LEFT(MID(A98,FIND("(",A98)+1,LEN(A98)),FIND(")",MID(A98,FIND("(",A98)+1,LEN(A98)))-1)</f>
        <v>SF</v>
      </c>
      <c r="Z98" t="str">
        <f>Y99</f>
        <v>Excluded</v>
      </c>
    </row>
    <row r="99" spans="1:26" x14ac:dyDescent="0.35">
      <c r="A99" s="291" t="s">
        <v>0</v>
      </c>
      <c r="B99" s="291" t="s">
        <v>0</v>
      </c>
      <c r="C99" s="293">
        <v>342</v>
      </c>
      <c r="D99" s="2">
        <v>355</v>
      </c>
      <c r="E99" s="2">
        <v>365</v>
      </c>
      <c r="F99" s="2">
        <v>368</v>
      </c>
      <c r="G99" s="2">
        <v>371</v>
      </c>
      <c r="H99" s="2">
        <v>0</v>
      </c>
      <c r="I99" s="2">
        <v>0</v>
      </c>
      <c r="J99" s="2">
        <v>0</v>
      </c>
      <c r="Y99" t="str">
        <f t="shared" ref="Y99" si="88">IF(EXACT(A98,UPPER(A98)),"Elected","Excluded")</f>
        <v>Excluded</v>
      </c>
    </row>
    <row r="100" spans="1:26" x14ac:dyDescent="0.35">
      <c r="A100" s="291" t="s">
        <v>2202</v>
      </c>
      <c r="B100" s="291" t="s">
        <v>33</v>
      </c>
      <c r="C100" s="293">
        <v>317</v>
      </c>
      <c r="D100" s="1">
        <v>24</v>
      </c>
      <c r="E100" s="1">
        <v>38</v>
      </c>
      <c r="F100" s="1">
        <v>9</v>
      </c>
      <c r="G100" s="1">
        <v>5</v>
      </c>
      <c r="H100" s="1">
        <v>83</v>
      </c>
      <c r="I100" s="1">
        <v>-476</v>
      </c>
      <c r="J100" s="1">
        <v>0</v>
      </c>
      <c r="X100" t="str">
        <f t="shared" ref="X100" si="89">LEFT(MID(A100,FIND("(",A100)+1,LEN(A100)),FIND(")",MID(A100,FIND("(",A100)+1,LEN(A100)))-1)</f>
        <v>SF</v>
      </c>
      <c r="Z100" t="str">
        <f t="shared" ref="Z100" si="90">Y101</f>
        <v>Excluded</v>
      </c>
    </row>
    <row r="101" spans="1:26" x14ac:dyDescent="0.35">
      <c r="A101" s="291" t="s">
        <v>0</v>
      </c>
      <c r="B101" s="291" t="s">
        <v>0</v>
      </c>
      <c r="C101" s="293">
        <v>317</v>
      </c>
      <c r="D101" s="2">
        <v>341</v>
      </c>
      <c r="E101" s="2">
        <v>379</v>
      </c>
      <c r="F101" s="2">
        <v>388</v>
      </c>
      <c r="G101" s="2">
        <v>393</v>
      </c>
      <c r="H101" s="2">
        <v>476</v>
      </c>
      <c r="I101" s="2">
        <v>0</v>
      </c>
      <c r="J101" s="2">
        <v>0</v>
      </c>
      <c r="Y101" t="str">
        <f t="shared" ref="Y101" si="91">IF(EXACT(A100,UPPER(A100)),"Elected","Excluded")</f>
        <v>Excluded</v>
      </c>
    </row>
    <row r="102" spans="1:26" x14ac:dyDescent="0.35">
      <c r="A102" s="291" t="s">
        <v>2203</v>
      </c>
      <c r="B102" s="291" t="s">
        <v>33</v>
      </c>
      <c r="C102" s="293">
        <v>423</v>
      </c>
      <c r="D102" s="1">
        <v>97</v>
      </c>
      <c r="E102" s="1">
        <v>120</v>
      </c>
      <c r="F102" s="1">
        <v>4</v>
      </c>
      <c r="G102" s="1">
        <v>53</v>
      </c>
      <c r="H102" s="1">
        <v>19</v>
      </c>
      <c r="I102" s="1">
        <v>54</v>
      </c>
      <c r="J102" s="1">
        <v>72</v>
      </c>
      <c r="X102" t="str">
        <f t="shared" ref="X102" si="92">LEFT(MID(A102,FIND("(",A102)+1,LEN(A102)),FIND(")",MID(A102,FIND("(",A102)+1,LEN(A102)))-1)</f>
        <v>FF</v>
      </c>
      <c r="Z102" t="str">
        <f t="shared" ref="Z102" si="93">Y103</f>
        <v>Excluded</v>
      </c>
    </row>
    <row r="103" spans="1:26" x14ac:dyDescent="0.35">
      <c r="A103" s="291" t="s">
        <v>0</v>
      </c>
      <c r="B103" s="291" t="s">
        <v>0</v>
      </c>
      <c r="C103" s="293">
        <v>423</v>
      </c>
      <c r="D103" s="2">
        <v>520</v>
      </c>
      <c r="E103" s="2">
        <v>640</v>
      </c>
      <c r="F103" s="2">
        <v>644</v>
      </c>
      <c r="G103" s="2">
        <v>697</v>
      </c>
      <c r="H103" s="2">
        <v>716</v>
      </c>
      <c r="I103" s="2">
        <v>770</v>
      </c>
      <c r="J103" s="2">
        <v>842</v>
      </c>
      <c r="Y103" t="str">
        <f t="shared" ref="Y103" si="94">IF(EXACT(A102,UPPER(A102)),"Elected","Excluded")</f>
        <v>Excluded</v>
      </c>
    </row>
    <row r="104" spans="1:26" x14ac:dyDescent="0.35">
      <c r="A104" s="291" t="s">
        <v>2204</v>
      </c>
      <c r="B104" s="291" t="s">
        <v>33</v>
      </c>
      <c r="C104" s="293">
        <v>1104</v>
      </c>
      <c r="D104" s="1">
        <v>307</v>
      </c>
      <c r="E104" s="1">
        <v>0</v>
      </c>
      <c r="F104" s="1">
        <v>0</v>
      </c>
      <c r="G104" s="1">
        <v>-112</v>
      </c>
      <c r="H104" s="1">
        <v>0</v>
      </c>
      <c r="I104" s="1">
        <v>0</v>
      </c>
      <c r="J104" s="1">
        <v>0</v>
      </c>
      <c r="X104" t="str">
        <f t="shared" ref="X104" si="95">LEFT(MID(A104,FIND("(",A104)+1,LEN(A104)),FIND(")",MID(A104,FIND("(",A104)+1,LEN(A104)))-1)</f>
        <v>FF</v>
      </c>
      <c r="Z104" t="str">
        <f t="shared" ref="Z104" si="96">Y105</f>
        <v>Elected</v>
      </c>
    </row>
    <row r="105" spans="1:26" x14ac:dyDescent="0.35">
      <c r="A105" s="291" t="s">
        <v>0</v>
      </c>
      <c r="B105" s="291" t="s">
        <v>0</v>
      </c>
      <c r="C105" s="293">
        <v>1104</v>
      </c>
      <c r="D105" s="2">
        <v>1411</v>
      </c>
      <c r="E105" s="2">
        <v>1411</v>
      </c>
      <c r="F105" s="2">
        <v>1411</v>
      </c>
      <c r="G105" s="2">
        <v>1299</v>
      </c>
      <c r="H105" s="2">
        <v>1299</v>
      </c>
      <c r="I105" s="2">
        <v>1299</v>
      </c>
      <c r="J105" s="2">
        <v>1299</v>
      </c>
      <c r="Y105" t="str">
        <f t="shared" ref="Y105" si="97">IF(EXACT(A104,UPPER(A104)),"Elected","Excluded")</f>
        <v>Elected</v>
      </c>
    </row>
    <row r="106" spans="1:26" x14ac:dyDescent="0.35">
      <c r="A106" s="291" t="s">
        <v>2205</v>
      </c>
      <c r="B106" s="291" t="s">
        <v>33</v>
      </c>
      <c r="C106" s="293">
        <v>94</v>
      </c>
      <c r="D106" s="1">
        <v>12</v>
      </c>
      <c r="E106" s="1">
        <v>9</v>
      </c>
      <c r="F106" s="1">
        <v>-115</v>
      </c>
      <c r="G106" s="1">
        <v>0</v>
      </c>
      <c r="H106" s="1">
        <v>0</v>
      </c>
      <c r="I106" s="1">
        <v>0</v>
      </c>
      <c r="J106" s="1">
        <v>0</v>
      </c>
      <c r="X106" t="str">
        <f t="shared" ref="X106" si="98">LEFT(MID(A106,FIND("(",A106)+1,LEN(A106)),FIND(")",MID(A106,FIND("(",A106)+1,LEN(A106)))-1)</f>
        <v>TIP</v>
      </c>
      <c r="Z106" t="str">
        <f t="shared" ref="Z106" si="99">Y107</f>
        <v>Excluded</v>
      </c>
    </row>
    <row r="107" spans="1:26" x14ac:dyDescent="0.35">
      <c r="A107" s="291" t="s">
        <v>0</v>
      </c>
      <c r="B107" s="291" t="s">
        <v>0</v>
      </c>
      <c r="C107" s="293">
        <v>94</v>
      </c>
      <c r="D107" s="2">
        <v>106</v>
      </c>
      <c r="E107" s="2">
        <v>115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Y107" t="str">
        <f t="shared" ref="Y107" si="100">IF(EXACT(A106,UPPER(A106)),"Elected","Excluded")</f>
        <v>Excluded</v>
      </c>
    </row>
    <row r="108" spans="1:26" x14ac:dyDescent="0.35">
      <c r="A108" s="291" t="s">
        <v>2206</v>
      </c>
      <c r="B108" s="291" t="s">
        <v>33</v>
      </c>
      <c r="C108" s="293">
        <v>1554</v>
      </c>
      <c r="D108" s="1">
        <v>0</v>
      </c>
      <c r="E108" s="1">
        <v>-255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X108" t="str">
        <f t="shared" ref="X108" si="101">LEFT(MID(A108,FIND("(",A108)+1,LEN(A108)),FIND(")",MID(A108,FIND("(",A108)+1,LEN(A108)))-1)</f>
        <v>FG</v>
      </c>
      <c r="Z108" t="str">
        <f t="shared" ref="Z108" si="102">Y109</f>
        <v>Elected</v>
      </c>
    </row>
    <row r="109" spans="1:26" x14ac:dyDescent="0.35">
      <c r="A109" s="291" t="s">
        <v>0</v>
      </c>
      <c r="B109" s="291" t="s">
        <v>0</v>
      </c>
      <c r="C109" s="293">
        <v>1554</v>
      </c>
      <c r="D109" s="2">
        <v>1554</v>
      </c>
      <c r="E109" s="2">
        <v>1299</v>
      </c>
      <c r="F109" s="2">
        <v>1299</v>
      </c>
      <c r="G109" s="2">
        <v>1299</v>
      </c>
      <c r="H109" s="2">
        <v>1299</v>
      </c>
      <c r="I109" s="2">
        <v>1299</v>
      </c>
      <c r="J109" s="2">
        <v>1299</v>
      </c>
      <c r="Y109" t="str">
        <f t="shared" ref="Y109" si="103">IF(EXACT(A108,UPPER(A108)),"Elected","Excluded")</f>
        <v>Elected</v>
      </c>
    </row>
    <row r="110" spans="1:26" x14ac:dyDescent="0.35">
      <c r="A110" s="291" t="s">
        <v>47</v>
      </c>
      <c r="B110" s="291" t="s">
        <v>0</v>
      </c>
      <c r="C110" s="292">
        <v>0</v>
      </c>
      <c r="D110" s="1">
        <f>(D90+D92+D94+D96+D98+D100+D102+D104+D106+D108)*(-1)</f>
        <v>0</v>
      </c>
      <c r="E110" s="1">
        <f t="shared" ref="E110:J110" si="104">(E90+E92+E94+E96+E98+E100+E102+E104+E106+E108)*(-1)</f>
        <v>0</v>
      </c>
      <c r="F110" s="1">
        <f t="shared" si="104"/>
        <v>23</v>
      </c>
      <c r="G110" s="1">
        <f t="shared" si="104"/>
        <v>0</v>
      </c>
      <c r="H110" s="1">
        <f t="shared" si="104"/>
        <v>29</v>
      </c>
      <c r="I110" s="1">
        <f t="shared" si="104"/>
        <v>153</v>
      </c>
      <c r="J110" s="1">
        <f t="shared" si="104"/>
        <v>224</v>
      </c>
    </row>
    <row r="111" spans="1:26" x14ac:dyDescent="0.35">
      <c r="A111" s="291" t="s">
        <v>0</v>
      </c>
      <c r="B111" s="291" t="s">
        <v>0</v>
      </c>
      <c r="C111" s="293">
        <v>0</v>
      </c>
      <c r="D111" s="2">
        <v>0</v>
      </c>
      <c r="E111" s="2">
        <v>0</v>
      </c>
      <c r="F111" s="2">
        <v>23</v>
      </c>
      <c r="G111" s="2">
        <v>23</v>
      </c>
      <c r="H111" s="2">
        <v>52</v>
      </c>
      <c r="I111" s="2">
        <v>205</v>
      </c>
      <c r="J111" s="2">
        <v>429</v>
      </c>
    </row>
    <row r="112" spans="1:26" x14ac:dyDescent="0.35">
      <c r="A112" t="s">
        <v>48</v>
      </c>
      <c r="B112" t="s">
        <v>0</v>
      </c>
      <c r="C112" s="2">
        <v>7788</v>
      </c>
      <c r="D112" s="2">
        <v>7788</v>
      </c>
      <c r="E112" s="2">
        <v>7788</v>
      </c>
      <c r="F112" s="2">
        <v>7788</v>
      </c>
      <c r="G112" s="2">
        <v>7788</v>
      </c>
      <c r="H112" s="2">
        <v>7788</v>
      </c>
      <c r="I112" s="2">
        <v>7788</v>
      </c>
      <c r="J112" s="2">
        <v>7788</v>
      </c>
    </row>
    <row r="116" spans="1:3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</row>
    <row r="117" spans="1:3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</row>
    <row r="118" spans="1:3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</row>
    <row r="119" spans="1:3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</row>
    <row r="120" spans="1:3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</row>
    <row r="121" spans="1:3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</row>
    <row r="122" spans="1:3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</row>
    <row r="123" spans="1:37" x14ac:dyDescent="0.35">
      <c r="A123" s="291" t="s">
        <v>264</v>
      </c>
      <c r="B123" s="291" t="s">
        <v>2</v>
      </c>
      <c r="C123" s="291" t="s">
        <v>3</v>
      </c>
      <c r="D123" t="s">
        <v>4</v>
      </c>
      <c r="E123" t="s">
        <v>5</v>
      </c>
      <c r="F123" t="s">
        <v>6</v>
      </c>
      <c r="G123" t="s">
        <v>7</v>
      </c>
      <c r="H123" t="s">
        <v>8</v>
      </c>
      <c r="I123" t="s">
        <v>9</v>
      </c>
      <c r="J123" t="s">
        <v>10</v>
      </c>
      <c r="K123" t="s">
        <v>11</v>
      </c>
      <c r="L123" t="s">
        <v>12</v>
      </c>
      <c r="M123" t="s">
        <v>13</v>
      </c>
      <c r="N123" t="s">
        <v>14</v>
      </c>
    </row>
    <row r="124" spans="1:37" x14ac:dyDescent="0.35">
      <c r="A124" s="291" t="s">
        <v>0</v>
      </c>
      <c r="B124" s="291" t="s">
        <v>0</v>
      </c>
      <c r="C124" s="291" t="s">
        <v>17</v>
      </c>
      <c r="D124" t="s">
        <v>2207</v>
      </c>
      <c r="E124" t="s">
        <v>2208</v>
      </c>
      <c r="F124" t="s">
        <v>2209</v>
      </c>
      <c r="G124" t="s">
        <v>2210</v>
      </c>
      <c r="H124" t="s">
        <v>2211</v>
      </c>
      <c r="I124" t="s">
        <v>2212</v>
      </c>
      <c r="J124" t="s">
        <v>2213</v>
      </c>
      <c r="K124" t="s">
        <v>2214</v>
      </c>
      <c r="L124" t="s">
        <v>2215</v>
      </c>
      <c r="M124" t="s">
        <v>2216</v>
      </c>
      <c r="N124" t="s">
        <v>2217</v>
      </c>
      <c r="AB124" t="s">
        <v>2526</v>
      </c>
      <c r="AC124" t="s">
        <v>2525</v>
      </c>
      <c r="AD124" t="s">
        <v>2524</v>
      </c>
      <c r="AE124" t="s">
        <v>2523</v>
      </c>
      <c r="AF124" t="s">
        <v>759</v>
      </c>
      <c r="AG124" t="s">
        <v>2522</v>
      </c>
      <c r="AH124" t="s">
        <v>2521</v>
      </c>
      <c r="AI124" t="s">
        <v>2520</v>
      </c>
      <c r="AJ124" t="s">
        <v>2519</v>
      </c>
      <c r="AK124" t="s">
        <v>2518</v>
      </c>
    </row>
    <row r="125" spans="1:37" x14ac:dyDescent="0.35">
      <c r="A125" s="291" t="s">
        <v>3501</v>
      </c>
      <c r="B125" s="291" t="s">
        <v>33</v>
      </c>
      <c r="C125" s="293">
        <v>275</v>
      </c>
      <c r="D125" s="1">
        <v>2</v>
      </c>
      <c r="E125" s="1">
        <v>7</v>
      </c>
      <c r="F125" s="1">
        <v>45</v>
      </c>
      <c r="G125" s="1">
        <v>11</v>
      </c>
      <c r="H125" s="1">
        <v>2</v>
      </c>
      <c r="I125" s="1">
        <v>8</v>
      </c>
      <c r="J125" s="1">
        <v>-350</v>
      </c>
      <c r="K125" s="1">
        <v>0</v>
      </c>
      <c r="L125" s="1">
        <v>0</v>
      </c>
      <c r="M125" s="1">
        <v>0</v>
      </c>
      <c r="N125" s="1">
        <v>0</v>
      </c>
      <c r="X125" t="str">
        <f>LEFT(MID(A125,FIND("(",A125)+1,LEN(A125)),FIND(")",MID(A125,FIND("(",A125)+1,LEN(A125)))-1)</f>
        <v>ANT</v>
      </c>
      <c r="Z125" t="str">
        <f>Y126</f>
        <v>Excluded</v>
      </c>
      <c r="AB125">
        <v>6</v>
      </c>
      <c r="AC125" s="238">
        <v>17813</v>
      </c>
      <c r="AD125" s="238">
        <f>AH125+AF125</f>
        <v>8348</v>
      </c>
      <c r="AE125" s="227">
        <f>SUM(AD125/AC125*100)</f>
        <v>46.864649413349802</v>
      </c>
      <c r="AF125">
        <v>120</v>
      </c>
      <c r="AG125" s="227">
        <f>SUM(AF125/AC125*100)</f>
        <v>0.67366530062314034</v>
      </c>
      <c r="AH125" s="238">
        <v>8228</v>
      </c>
      <c r="AI125">
        <v>17</v>
      </c>
      <c r="AJ125">
        <v>7</v>
      </c>
      <c r="AK125" s="227">
        <f>SUM(AJ125/AI125*100)</f>
        <v>41.17647058823529</v>
      </c>
    </row>
    <row r="126" spans="1:37" x14ac:dyDescent="0.35">
      <c r="A126" s="291" t="s">
        <v>0</v>
      </c>
      <c r="B126" s="291" t="s">
        <v>0</v>
      </c>
      <c r="C126" s="293">
        <v>275</v>
      </c>
      <c r="D126" s="2">
        <v>277</v>
      </c>
      <c r="E126" s="2">
        <v>284</v>
      </c>
      <c r="F126" s="2">
        <v>329</v>
      </c>
      <c r="G126" s="2">
        <v>340</v>
      </c>
      <c r="H126" s="2">
        <v>342</v>
      </c>
      <c r="I126" s="2">
        <v>350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Y126" t="str">
        <f>IF(EXACT(A125,UPPER(A125)),"Elected","Excluded")</f>
        <v>Excluded</v>
      </c>
    </row>
    <row r="127" spans="1:37" x14ac:dyDescent="0.35">
      <c r="A127" s="291" t="s">
        <v>3518</v>
      </c>
      <c r="B127" s="291" t="s">
        <v>33</v>
      </c>
      <c r="C127" s="293">
        <v>871</v>
      </c>
      <c r="D127" s="1">
        <v>24</v>
      </c>
      <c r="E127" s="1">
        <v>14</v>
      </c>
      <c r="F127" s="1">
        <v>24</v>
      </c>
      <c r="G127" s="1">
        <v>8</v>
      </c>
      <c r="H127" s="1">
        <v>5</v>
      </c>
      <c r="I127" s="1">
        <v>22</v>
      </c>
      <c r="J127" s="1">
        <v>98</v>
      </c>
      <c r="K127" s="1">
        <v>4</v>
      </c>
      <c r="L127" s="1">
        <v>13</v>
      </c>
      <c r="M127" s="1">
        <v>71</v>
      </c>
      <c r="N127" s="1">
        <v>125</v>
      </c>
      <c r="X127" t="str">
        <f t="shared" ref="X127" si="105">LEFT(MID(A127,FIND("(",A127)+1,LEN(A127)),FIND(")",MID(A127,FIND("(",A127)+1,LEN(A127)))-1)</f>
        <v>NON-P</v>
      </c>
      <c r="Z127" t="str">
        <f>Y128</f>
        <v>Elected</v>
      </c>
      <c r="AC127" t="s">
        <v>3692</v>
      </c>
      <c r="AD127" t="s">
        <v>3693</v>
      </c>
    </row>
    <row r="128" spans="1:37" x14ac:dyDescent="0.35">
      <c r="A128" s="291" t="s">
        <v>0</v>
      </c>
      <c r="B128" s="291" t="s">
        <v>0</v>
      </c>
      <c r="C128" s="293">
        <v>871</v>
      </c>
      <c r="D128" s="2">
        <v>895</v>
      </c>
      <c r="E128" s="2">
        <v>909</v>
      </c>
      <c r="F128" s="2">
        <v>933</v>
      </c>
      <c r="G128" s="2">
        <v>941</v>
      </c>
      <c r="H128" s="2">
        <v>946</v>
      </c>
      <c r="I128" s="2">
        <v>968</v>
      </c>
      <c r="J128" s="2">
        <v>1066</v>
      </c>
      <c r="K128" s="2">
        <v>1070</v>
      </c>
      <c r="L128" s="2">
        <v>1083</v>
      </c>
      <c r="M128" s="2">
        <v>1154</v>
      </c>
      <c r="N128" s="2">
        <v>1279</v>
      </c>
      <c r="Y128" t="str">
        <f t="shared" ref="Y128" si="106">IF(EXACT(A127,UPPER(A127)),"Elected","Excluded")</f>
        <v>Elected</v>
      </c>
      <c r="AC128">
        <v>6</v>
      </c>
      <c r="AD128">
        <v>5</v>
      </c>
    </row>
    <row r="129" spans="1:26" x14ac:dyDescent="0.35">
      <c r="A129" s="291" t="s">
        <v>3502</v>
      </c>
      <c r="B129" s="291" t="s">
        <v>31</v>
      </c>
      <c r="C129" s="293">
        <v>81</v>
      </c>
      <c r="D129" s="1">
        <v>1</v>
      </c>
      <c r="E129" s="1">
        <v>-82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X129" t="str">
        <f t="shared" ref="X129" si="107">LEFT(MID(A129,FIND("(",A129)+1,LEN(A129)),FIND(")",MID(A129,FIND("(",A129)+1,LEN(A129)))-1)</f>
        <v>PAW</v>
      </c>
      <c r="Z129" t="str">
        <f t="shared" ref="Z129" si="108">Y130</f>
        <v>Excluded</v>
      </c>
    </row>
    <row r="130" spans="1:26" x14ac:dyDescent="0.35">
      <c r="A130" s="291" t="s">
        <v>0</v>
      </c>
      <c r="B130" s="291" t="s">
        <v>0</v>
      </c>
      <c r="C130" s="293">
        <v>81</v>
      </c>
      <c r="D130" s="2">
        <v>82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Y130" t="str">
        <f t="shared" ref="Y130" si="109">IF(EXACT(A129,UPPER(A129)),"Elected","Excluded")</f>
        <v>Excluded</v>
      </c>
    </row>
    <row r="131" spans="1:26" x14ac:dyDescent="0.35">
      <c r="A131" s="291" t="s">
        <v>2218</v>
      </c>
      <c r="B131" s="291" t="s">
        <v>31</v>
      </c>
      <c r="C131" s="293">
        <v>324</v>
      </c>
      <c r="D131" s="1">
        <v>2</v>
      </c>
      <c r="E131" s="1">
        <v>8</v>
      </c>
      <c r="F131" s="1">
        <v>2</v>
      </c>
      <c r="G131" s="1">
        <v>3</v>
      </c>
      <c r="H131" s="1">
        <v>33</v>
      </c>
      <c r="I131" s="1">
        <v>5</v>
      </c>
      <c r="J131" s="1">
        <v>12</v>
      </c>
      <c r="K131" s="1">
        <v>1</v>
      </c>
      <c r="L131" s="1">
        <v>-390</v>
      </c>
      <c r="M131" s="1">
        <v>0</v>
      </c>
      <c r="N131" s="1">
        <v>0</v>
      </c>
      <c r="X131" t="str">
        <f t="shared" ref="X131" si="110">LEFT(MID(A131,FIND("(",A131)+1,LEN(A131)),FIND(")",MID(A131,FIND("(",A131)+1,LEN(A131)))-1)</f>
        <v>SF</v>
      </c>
      <c r="Z131" t="str">
        <f t="shared" ref="Z131" si="111">Y132</f>
        <v>Excluded</v>
      </c>
    </row>
    <row r="132" spans="1:26" x14ac:dyDescent="0.35">
      <c r="A132" s="291" t="s">
        <v>0</v>
      </c>
      <c r="B132" s="291" t="s">
        <v>0</v>
      </c>
      <c r="C132" s="293">
        <v>324</v>
      </c>
      <c r="D132" s="2">
        <v>326</v>
      </c>
      <c r="E132" s="2">
        <v>334</v>
      </c>
      <c r="F132" s="2">
        <v>336</v>
      </c>
      <c r="G132" s="2">
        <v>339</v>
      </c>
      <c r="H132" s="2">
        <v>372</v>
      </c>
      <c r="I132" s="2">
        <v>377</v>
      </c>
      <c r="J132" s="2">
        <v>389</v>
      </c>
      <c r="K132" s="2">
        <v>390</v>
      </c>
      <c r="L132" s="2">
        <v>0</v>
      </c>
      <c r="M132" s="2">
        <v>0</v>
      </c>
      <c r="N132" s="2">
        <v>0</v>
      </c>
      <c r="Y132" t="str">
        <f t="shared" ref="Y132" si="112">IF(EXACT(A131,UPPER(A131)),"Elected","Excluded")</f>
        <v>Excluded</v>
      </c>
    </row>
    <row r="133" spans="1:26" x14ac:dyDescent="0.35">
      <c r="A133" s="291" t="s">
        <v>2219</v>
      </c>
      <c r="B133" s="291" t="s">
        <v>33</v>
      </c>
      <c r="C133" s="293">
        <v>151</v>
      </c>
      <c r="D133" s="1">
        <v>3</v>
      </c>
      <c r="E133" s="1">
        <v>20</v>
      </c>
      <c r="F133" s="1">
        <v>-174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X133" t="str">
        <f t="shared" ref="X133" si="113">LEFT(MID(A133,FIND("(",A133)+1,LEN(A133)),FIND(")",MID(A133,FIND("(",A133)+1,LEN(A133)))-1)</f>
        <v>IndI</v>
      </c>
      <c r="Z133" t="str">
        <f>Y134</f>
        <v>Excluded</v>
      </c>
    </row>
    <row r="134" spans="1:26" x14ac:dyDescent="0.35">
      <c r="A134" s="291" t="s">
        <v>0</v>
      </c>
      <c r="B134" s="291" t="s">
        <v>0</v>
      </c>
      <c r="C134" s="293">
        <v>151</v>
      </c>
      <c r="D134" s="2">
        <v>154</v>
      </c>
      <c r="E134" s="2">
        <v>174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  <c r="Y134" t="str">
        <f t="shared" ref="Y134" si="114">IF(EXACT(A133,UPPER(A133)),"Elected","Excluded")</f>
        <v>Excluded</v>
      </c>
    </row>
    <row r="135" spans="1:26" x14ac:dyDescent="0.35">
      <c r="A135" s="291" t="s">
        <v>2220</v>
      </c>
      <c r="B135" s="291" t="s">
        <v>33</v>
      </c>
      <c r="C135" s="293">
        <v>739</v>
      </c>
      <c r="D135" s="1">
        <v>5</v>
      </c>
      <c r="E135" s="1">
        <v>8</v>
      </c>
      <c r="F135" s="1">
        <v>4</v>
      </c>
      <c r="G135" s="1">
        <v>14</v>
      </c>
      <c r="H135" s="1">
        <v>95</v>
      </c>
      <c r="I135" s="1">
        <v>6</v>
      </c>
      <c r="J135" s="1">
        <v>8</v>
      </c>
      <c r="K135" s="1">
        <v>2</v>
      </c>
      <c r="L135" s="1">
        <v>193</v>
      </c>
      <c r="M135" s="1">
        <v>42</v>
      </c>
      <c r="N135" s="1">
        <v>37</v>
      </c>
      <c r="X135" t="str">
        <f t="shared" ref="X135" si="115">LEFT(MID(A135,FIND("(",A135)+1,LEN(A135)),FIND(")",MID(A135,FIND("(",A135)+1,LEN(A135)))-1)</f>
        <v>SF</v>
      </c>
      <c r="Z135" t="str">
        <f t="shared" ref="Z135" si="116">Y136</f>
        <v>Elected</v>
      </c>
    </row>
    <row r="136" spans="1:26" x14ac:dyDescent="0.35">
      <c r="A136" s="291" t="s">
        <v>0</v>
      </c>
      <c r="B136" s="291" t="s">
        <v>0</v>
      </c>
      <c r="C136" s="293">
        <v>739</v>
      </c>
      <c r="D136" s="2">
        <v>744</v>
      </c>
      <c r="E136" s="2">
        <v>752</v>
      </c>
      <c r="F136" s="2">
        <v>756</v>
      </c>
      <c r="G136" s="2">
        <v>770</v>
      </c>
      <c r="H136" s="2">
        <v>865</v>
      </c>
      <c r="I136" s="2">
        <v>871</v>
      </c>
      <c r="J136" s="2">
        <v>879</v>
      </c>
      <c r="K136" s="2">
        <v>881</v>
      </c>
      <c r="L136" s="2">
        <v>1074</v>
      </c>
      <c r="M136" s="2">
        <v>1116</v>
      </c>
      <c r="N136" s="2">
        <v>1153</v>
      </c>
      <c r="Y136" t="str">
        <f t="shared" ref="Y136" si="117">IF(EXACT(A135,UPPER(A135)),"Elected","Excluded")</f>
        <v>Elected</v>
      </c>
    </row>
    <row r="137" spans="1:26" x14ac:dyDescent="0.35">
      <c r="A137" s="291" t="s">
        <v>3519</v>
      </c>
      <c r="B137" s="291" t="s">
        <v>33</v>
      </c>
      <c r="C137" s="293">
        <v>921</v>
      </c>
      <c r="D137" s="1">
        <v>18</v>
      </c>
      <c r="E137" s="1">
        <v>11</v>
      </c>
      <c r="F137" s="1">
        <v>23</v>
      </c>
      <c r="G137" s="1">
        <v>15</v>
      </c>
      <c r="H137" s="1">
        <v>13</v>
      </c>
      <c r="I137" s="1">
        <v>18</v>
      </c>
      <c r="J137" s="1">
        <v>51</v>
      </c>
      <c r="K137" s="1">
        <v>1</v>
      </c>
      <c r="L137" s="1">
        <v>35</v>
      </c>
      <c r="M137" s="1">
        <v>43</v>
      </c>
      <c r="N137" s="1">
        <v>65</v>
      </c>
      <c r="X137" t="str">
        <f t="shared" ref="X137" si="118">LEFT(MID(A137,FIND("(",A137)+1,LEN(A137)),FIND(")",MID(A137,FIND("(",A137)+1,LEN(A137)))-1)</f>
        <v>NON-P</v>
      </c>
      <c r="Z137" t="str">
        <f t="shared" ref="Z137" si="119">Y138</f>
        <v>Elected</v>
      </c>
    </row>
    <row r="138" spans="1:26" x14ac:dyDescent="0.35">
      <c r="A138" s="291" t="s">
        <v>0</v>
      </c>
      <c r="B138" s="291" t="s">
        <v>0</v>
      </c>
      <c r="C138" s="293">
        <v>921</v>
      </c>
      <c r="D138" s="2">
        <v>939</v>
      </c>
      <c r="E138" s="2">
        <v>950</v>
      </c>
      <c r="F138" s="2">
        <v>973</v>
      </c>
      <c r="G138" s="2">
        <v>988</v>
      </c>
      <c r="H138" s="2">
        <v>1001</v>
      </c>
      <c r="I138" s="2">
        <v>1019</v>
      </c>
      <c r="J138" s="2">
        <v>1070</v>
      </c>
      <c r="K138" s="2">
        <v>1071</v>
      </c>
      <c r="L138" s="2">
        <v>1106</v>
      </c>
      <c r="M138" s="2">
        <v>1149</v>
      </c>
      <c r="N138" s="2">
        <v>1214</v>
      </c>
      <c r="Y138" t="str">
        <f t="shared" ref="Y138" si="120">IF(EXACT(A137,UPPER(A137)),"Elected","Excluded")</f>
        <v>Elected</v>
      </c>
    </row>
    <row r="139" spans="1:26" x14ac:dyDescent="0.35">
      <c r="A139" s="291" t="s">
        <v>2221</v>
      </c>
      <c r="B139" s="291" t="s">
        <v>33</v>
      </c>
      <c r="C139" s="293">
        <v>245</v>
      </c>
      <c r="D139" s="1">
        <v>4</v>
      </c>
      <c r="E139" s="1">
        <v>2</v>
      </c>
      <c r="F139" s="1">
        <v>3</v>
      </c>
      <c r="G139" s="1">
        <v>9</v>
      </c>
      <c r="H139" s="1">
        <v>-263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X139" t="str">
        <f t="shared" ref="X139" si="121">LEFT(MID(A139,FIND("(",A139)+1,LEN(A139)),FIND(")",MID(A139,FIND("(",A139)+1,LEN(A139)))-1)</f>
        <v>SF</v>
      </c>
      <c r="Z139" t="str">
        <f t="shared" ref="Z139" si="122">Y140</f>
        <v>Excluded</v>
      </c>
    </row>
    <row r="140" spans="1:26" x14ac:dyDescent="0.35">
      <c r="A140" s="291" t="s">
        <v>0</v>
      </c>
      <c r="B140" s="291" t="s">
        <v>0</v>
      </c>
      <c r="C140" s="293">
        <v>245</v>
      </c>
      <c r="D140" s="2">
        <v>249</v>
      </c>
      <c r="E140" s="2">
        <v>251</v>
      </c>
      <c r="F140" s="2">
        <v>254</v>
      </c>
      <c r="G140" s="2">
        <v>263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Y140" t="str">
        <f t="shared" ref="Y140" si="123">IF(EXACT(A139,UPPER(A139)),"Elected","Excluded")</f>
        <v>Excluded</v>
      </c>
    </row>
    <row r="141" spans="1:26" x14ac:dyDescent="0.35">
      <c r="A141" s="291" t="s">
        <v>2222</v>
      </c>
      <c r="B141" s="291" t="s">
        <v>33</v>
      </c>
      <c r="C141" s="293">
        <v>240</v>
      </c>
      <c r="D141" s="1">
        <v>27</v>
      </c>
      <c r="E141" s="1">
        <v>8</v>
      </c>
      <c r="F141" s="1">
        <v>7</v>
      </c>
      <c r="G141" s="1">
        <v>21</v>
      </c>
      <c r="H141" s="1">
        <v>14</v>
      </c>
      <c r="I141" s="1">
        <v>-317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X141" t="str">
        <f t="shared" ref="X141" si="124">LEFT(MID(A141,FIND("(",A141)+1,LEN(A141)),FIND(")",MID(A141,FIND("(",A141)+1,LEN(A141)))-1)</f>
        <v>FG</v>
      </c>
      <c r="Z141" t="str">
        <f t="shared" ref="Z141" si="125">Y142</f>
        <v>Excluded</v>
      </c>
    </row>
    <row r="142" spans="1:26" x14ac:dyDescent="0.35">
      <c r="A142" s="291" t="s">
        <v>0</v>
      </c>
      <c r="B142" s="291" t="s">
        <v>0</v>
      </c>
      <c r="C142" s="293">
        <v>240</v>
      </c>
      <c r="D142" s="2">
        <v>267</v>
      </c>
      <c r="E142" s="2">
        <v>275</v>
      </c>
      <c r="F142" s="2">
        <v>282</v>
      </c>
      <c r="G142" s="2">
        <v>303</v>
      </c>
      <c r="H142" s="2">
        <v>317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Y142" t="str">
        <f t="shared" ref="Y142" si="126">IF(EXACT(A141,UPPER(A141)),"Elected","Excluded")</f>
        <v>Excluded</v>
      </c>
    </row>
    <row r="143" spans="1:26" x14ac:dyDescent="0.35">
      <c r="A143" s="291" t="s">
        <v>2223</v>
      </c>
      <c r="B143" s="291" t="s">
        <v>31</v>
      </c>
      <c r="C143" s="293">
        <v>316</v>
      </c>
      <c r="D143" s="1">
        <v>1</v>
      </c>
      <c r="E143" s="1">
        <v>6</v>
      </c>
      <c r="F143" s="1">
        <v>3</v>
      </c>
      <c r="G143" s="1">
        <v>16</v>
      </c>
      <c r="H143" s="1">
        <v>44</v>
      </c>
      <c r="I143" s="1">
        <v>14</v>
      </c>
      <c r="J143" s="1">
        <v>9</v>
      </c>
      <c r="K143" s="1">
        <v>1</v>
      </c>
      <c r="L143" s="1">
        <v>88</v>
      </c>
      <c r="M143" s="1">
        <v>71</v>
      </c>
      <c r="N143" s="1">
        <v>58</v>
      </c>
      <c r="X143" t="str">
        <f t="shared" ref="X143" si="127">LEFT(MID(A143,FIND("(",A143)+1,LEN(A143)),FIND(")",MID(A143,FIND("(",A143)+1,LEN(A143)))-1)</f>
        <v>SF</v>
      </c>
      <c r="Z143" t="str">
        <f t="shared" ref="Z143" si="128">Y144</f>
        <v>Excluded</v>
      </c>
    </row>
    <row r="144" spans="1:26" x14ac:dyDescent="0.35">
      <c r="A144" s="291" t="s">
        <v>0</v>
      </c>
      <c r="B144" s="291" t="s">
        <v>0</v>
      </c>
      <c r="C144" s="293">
        <v>316</v>
      </c>
      <c r="D144" s="2">
        <v>317</v>
      </c>
      <c r="E144" s="2">
        <v>323</v>
      </c>
      <c r="F144" s="2">
        <v>326</v>
      </c>
      <c r="G144" s="2">
        <v>342</v>
      </c>
      <c r="H144" s="2">
        <v>386</v>
      </c>
      <c r="I144" s="2">
        <v>400</v>
      </c>
      <c r="J144" s="2">
        <v>409</v>
      </c>
      <c r="K144" s="2">
        <v>410</v>
      </c>
      <c r="L144" s="2">
        <v>498</v>
      </c>
      <c r="M144" s="2">
        <v>569</v>
      </c>
      <c r="N144" s="2">
        <v>627</v>
      </c>
      <c r="Y144" t="str">
        <f t="shared" ref="Y144" si="129">IF(EXACT(A143,UPPER(A143)),"Elected","Excluded")</f>
        <v>Excluded</v>
      </c>
    </row>
    <row r="145" spans="1:27" x14ac:dyDescent="0.35">
      <c r="A145" s="291" t="s">
        <v>3520</v>
      </c>
      <c r="B145" s="291" t="s">
        <v>33</v>
      </c>
      <c r="C145" s="293">
        <v>1069</v>
      </c>
      <c r="D145" s="1">
        <v>5</v>
      </c>
      <c r="E145" s="1">
        <v>16</v>
      </c>
      <c r="F145" s="1">
        <v>20</v>
      </c>
      <c r="G145" s="1">
        <v>32</v>
      </c>
      <c r="H145" s="1">
        <v>14</v>
      </c>
      <c r="I145" s="1">
        <v>44</v>
      </c>
      <c r="J145" s="1">
        <v>0</v>
      </c>
      <c r="K145" s="1">
        <v>-24</v>
      </c>
      <c r="L145" s="1">
        <v>0</v>
      </c>
      <c r="M145" s="1">
        <v>0</v>
      </c>
      <c r="N145" s="1">
        <v>0</v>
      </c>
      <c r="X145" t="str">
        <f t="shared" ref="X145" si="130">LEFT(MID(A145,FIND("(",A145)+1,LEN(A145)),FIND(")",MID(A145,FIND("(",A145)+1,LEN(A145)))-1)</f>
        <v>NON-P</v>
      </c>
      <c r="Z145" t="str">
        <f t="shared" ref="Z145" si="131">Y146</f>
        <v>Elected</v>
      </c>
    </row>
    <row r="146" spans="1:27" x14ac:dyDescent="0.35">
      <c r="A146" s="291" t="s">
        <v>0</v>
      </c>
      <c r="B146" s="291" t="s">
        <v>0</v>
      </c>
      <c r="C146" s="293">
        <v>1069</v>
      </c>
      <c r="D146" s="2">
        <v>1074</v>
      </c>
      <c r="E146" s="2">
        <v>1090</v>
      </c>
      <c r="F146" s="2">
        <v>1110</v>
      </c>
      <c r="G146" s="2">
        <v>1142</v>
      </c>
      <c r="H146" s="2">
        <v>1156</v>
      </c>
      <c r="I146" s="2">
        <v>1200</v>
      </c>
      <c r="J146" s="2">
        <v>1200</v>
      </c>
      <c r="K146" s="2">
        <v>1176</v>
      </c>
      <c r="L146" s="2">
        <v>1176</v>
      </c>
      <c r="M146" s="2">
        <v>1176</v>
      </c>
      <c r="N146" s="2">
        <v>1176</v>
      </c>
      <c r="Y146" t="str">
        <f t="shared" ref="Y146" si="132">IF(EXACT(A145,UPPER(A145)),"Elected","Excluded")</f>
        <v>Elected</v>
      </c>
    </row>
    <row r="147" spans="1:27" x14ac:dyDescent="0.35">
      <c r="A147" s="291" t="s">
        <v>3531</v>
      </c>
      <c r="B147" s="291" t="s">
        <v>31</v>
      </c>
      <c r="C147" s="293">
        <v>373</v>
      </c>
      <c r="D147" s="1">
        <v>16</v>
      </c>
      <c r="E147" s="1">
        <v>7</v>
      </c>
      <c r="F147" s="1">
        <v>3</v>
      </c>
      <c r="G147" s="1">
        <v>29</v>
      </c>
      <c r="H147" s="1">
        <v>4</v>
      </c>
      <c r="I147" s="1">
        <v>33</v>
      </c>
      <c r="J147" s="1">
        <v>15</v>
      </c>
      <c r="K147" s="1">
        <v>3</v>
      </c>
      <c r="L147" s="1">
        <v>13</v>
      </c>
      <c r="M147" s="1">
        <v>72</v>
      </c>
      <c r="N147" s="1">
        <v>-568</v>
      </c>
      <c r="X147" t="str">
        <f t="shared" ref="X147" si="133">LEFT(MID(A147,FIND("(",A147)+1,LEN(A147)),FIND(")",MID(A147,FIND("(",A147)+1,LEN(A147)))-1)</f>
        <v>GRN</v>
      </c>
      <c r="Z147" t="str">
        <f t="shared" ref="Z147" si="134">Y148</f>
        <v>Excluded</v>
      </c>
    </row>
    <row r="148" spans="1:27" x14ac:dyDescent="0.35">
      <c r="A148" s="291" t="s">
        <v>0</v>
      </c>
      <c r="B148" s="291" t="s">
        <v>0</v>
      </c>
      <c r="C148" s="293">
        <v>373</v>
      </c>
      <c r="D148" s="2">
        <v>389</v>
      </c>
      <c r="E148" s="2">
        <v>396</v>
      </c>
      <c r="F148" s="2">
        <v>399</v>
      </c>
      <c r="G148" s="2">
        <v>428</v>
      </c>
      <c r="H148" s="2">
        <v>432</v>
      </c>
      <c r="I148" s="2">
        <v>465</v>
      </c>
      <c r="J148" s="2">
        <v>480</v>
      </c>
      <c r="K148" s="2">
        <v>483</v>
      </c>
      <c r="L148" s="2">
        <v>496</v>
      </c>
      <c r="M148" s="2">
        <v>568</v>
      </c>
      <c r="N148" s="2">
        <v>0</v>
      </c>
      <c r="Y148" t="str">
        <f t="shared" ref="Y148" si="135">IF(EXACT(A147,UPPER(A147)),"Elected","Excluded")</f>
        <v>Excluded</v>
      </c>
    </row>
    <row r="149" spans="1:27" x14ac:dyDescent="0.35">
      <c r="A149" s="291" t="s">
        <v>3500</v>
      </c>
      <c r="B149" s="291" t="s">
        <v>33</v>
      </c>
      <c r="C149" s="293">
        <v>326</v>
      </c>
      <c r="D149" s="1">
        <v>5</v>
      </c>
      <c r="E149" s="1">
        <v>15</v>
      </c>
      <c r="F149" s="1">
        <v>4</v>
      </c>
      <c r="G149" s="1">
        <v>21</v>
      </c>
      <c r="H149" s="1">
        <v>13</v>
      </c>
      <c r="I149" s="1">
        <v>10</v>
      </c>
      <c r="J149" s="1">
        <v>14</v>
      </c>
      <c r="K149" s="1">
        <v>1</v>
      </c>
      <c r="L149" s="1">
        <v>14</v>
      </c>
      <c r="M149" s="1">
        <v>-423</v>
      </c>
      <c r="N149" s="1">
        <v>0</v>
      </c>
      <c r="X149" t="str">
        <f t="shared" ref="X149" si="136">LEFT(MID(A149,FIND("(",A149)+1,LEN(A149)),FIND(")",MID(A149,FIND("(",A149)+1,LEN(A149)))-1)</f>
        <v>NON-P</v>
      </c>
      <c r="Z149" t="str">
        <f t="shared" ref="Z149" si="137">Y150</f>
        <v>Excluded</v>
      </c>
      <c r="AA149" t="s">
        <v>2860</v>
      </c>
    </row>
    <row r="150" spans="1:27" x14ac:dyDescent="0.35">
      <c r="A150" s="291" t="s">
        <v>0</v>
      </c>
      <c r="B150" s="291" t="s">
        <v>0</v>
      </c>
      <c r="C150" s="293">
        <v>326</v>
      </c>
      <c r="D150" s="2">
        <v>331</v>
      </c>
      <c r="E150" s="2">
        <v>346</v>
      </c>
      <c r="F150" s="2">
        <v>350</v>
      </c>
      <c r="G150" s="2">
        <v>371</v>
      </c>
      <c r="H150" s="2">
        <v>384</v>
      </c>
      <c r="I150" s="2">
        <v>394</v>
      </c>
      <c r="J150" s="2">
        <v>408</v>
      </c>
      <c r="K150" s="2">
        <v>409</v>
      </c>
      <c r="L150" s="2">
        <v>423</v>
      </c>
      <c r="M150" s="2">
        <v>0</v>
      </c>
      <c r="N150" s="2">
        <v>0</v>
      </c>
      <c r="Y150" t="str">
        <f t="shared" ref="Y150" si="138">IF(EXACT(A149,UPPER(A149)),"Elected","Excluded")</f>
        <v>Excluded</v>
      </c>
    </row>
    <row r="151" spans="1:27" x14ac:dyDescent="0.35">
      <c r="A151" s="291" t="s">
        <v>3505</v>
      </c>
      <c r="B151" s="291" t="s">
        <v>31</v>
      </c>
      <c r="C151" s="293">
        <v>239</v>
      </c>
      <c r="D151" s="1">
        <v>3</v>
      </c>
      <c r="E151" s="1">
        <v>3</v>
      </c>
      <c r="F151" s="1">
        <v>4</v>
      </c>
      <c r="G151" s="1">
        <v>-249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X151" t="str">
        <f t="shared" ref="X151" si="139">LEFT(MID(A151,FIND("(",A151)+1,LEN(A151)),FIND(")",MID(A151,FIND("(",A151)+1,LEN(A151)))-1)</f>
        <v>LAB</v>
      </c>
      <c r="Z151" t="str">
        <f t="shared" ref="Z151" si="140">Y152</f>
        <v>Excluded</v>
      </c>
    </row>
    <row r="152" spans="1:27" x14ac:dyDescent="0.35">
      <c r="A152" s="291" t="s">
        <v>0</v>
      </c>
      <c r="B152" s="291" t="s">
        <v>0</v>
      </c>
      <c r="C152" s="293">
        <v>239</v>
      </c>
      <c r="D152" s="2">
        <v>242</v>
      </c>
      <c r="E152" s="2">
        <v>245</v>
      </c>
      <c r="F152" s="2">
        <v>249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Y152" t="str">
        <f t="shared" ref="Y152" si="141">IF(EXACT(A151,UPPER(A151)),"Elected","Excluded")</f>
        <v>Excluded</v>
      </c>
    </row>
    <row r="153" spans="1:27" x14ac:dyDescent="0.35">
      <c r="A153" s="291" t="s">
        <v>3521</v>
      </c>
      <c r="B153" s="291" t="s">
        <v>31</v>
      </c>
      <c r="C153" s="293">
        <v>69</v>
      </c>
      <c r="D153" s="1">
        <v>0</v>
      </c>
      <c r="E153" s="1">
        <v>-69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X153" t="str">
        <f t="shared" ref="X153" si="142">LEFT(MID(A153,FIND("(",A153)+1,LEN(A153)),FIND(")",MID(A153,FIND("(",A153)+1,LEN(A153)))-1)</f>
        <v>NON-P</v>
      </c>
      <c r="Z153" t="str">
        <f t="shared" ref="Z153" si="143">Y154</f>
        <v>Excluded</v>
      </c>
    </row>
    <row r="154" spans="1:27" x14ac:dyDescent="0.35">
      <c r="A154" s="291" t="s">
        <v>0</v>
      </c>
      <c r="B154" s="291" t="s">
        <v>0</v>
      </c>
      <c r="C154" s="293">
        <v>69</v>
      </c>
      <c r="D154" s="2">
        <v>69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Y154" t="str">
        <f t="shared" ref="Y154" si="144">IF(EXACT(A153,UPPER(A153)),"Elected","Excluded")</f>
        <v>Excluded</v>
      </c>
    </row>
    <row r="155" spans="1:27" x14ac:dyDescent="0.35">
      <c r="A155" s="291" t="s">
        <v>2224</v>
      </c>
      <c r="B155" s="291" t="s">
        <v>31</v>
      </c>
      <c r="C155" s="293">
        <v>1313</v>
      </c>
      <c r="D155" s="1">
        <v>-137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X155" t="str">
        <f t="shared" ref="X155" si="145">LEFT(MID(A155,FIND("(",A155)+1,LEN(A155)),FIND(")",MID(A155,FIND("(",A155)+1,LEN(A155)))-1)</f>
        <v>FG</v>
      </c>
      <c r="Z155" t="str">
        <f t="shared" ref="Z155" si="146">Y156</f>
        <v>Elected</v>
      </c>
    </row>
    <row r="156" spans="1:27" x14ac:dyDescent="0.35">
      <c r="A156" s="291" t="s">
        <v>0</v>
      </c>
      <c r="B156" s="291" t="s">
        <v>0</v>
      </c>
      <c r="C156" s="293">
        <v>1313</v>
      </c>
      <c r="D156" s="2">
        <v>1176</v>
      </c>
      <c r="E156" s="2">
        <v>1176</v>
      </c>
      <c r="F156" s="2">
        <v>1176</v>
      </c>
      <c r="G156" s="2">
        <v>1176</v>
      </c>
      <c r="H156" s="2">
        <v>1176</v>
      </c>
      <c r="I156" s="2">
        <v>1176</v>
      </c>
      <c r="J156" s="2">
        <v>1176</v>
      </c>
      <c r="K156" s="2">
        <v>1176</v>
      </c>
      <c r="L156" s="2">
        <v>1176</v>
      </c>
      <c r="M156" s="2">
        <v>1176</v>
      </c>
      <c r="N156" s="2">
        <v>1176</v>
      </c>
      <c r="Y156" t="str">
        <f t="shared" ref="Y156" si="147">IF(EXACT(A155,UPPER(A155)),"Elected","Excluded")</f>
        <v>Elected</v>
      </c>
    </row>
    <row r="157" spans="1:27" x14ac:dyDescent="0.35">
      <c r="A157" s="291" t="s">
        <v>2225</v>
      </c>
      <c r="B157" s="291" t="s">
        <v>33</v>
      </c>
      <c r="C157" s="293">
        <v>676</v>
      </c>
      <c r="D157" s="1">
        <v>21</v>
      </c>
      <c r="E157" s="1">
        <v>5</v>
      </c>
      <c r="F157" s="1">
        <v>5</v>
      </c>
      <c r="G157" s="1">
        <v>38</v>
      </c>
      <c r="H157" s="1">
        <v>8</v>
      </c>
      <c r="I157" s="1">
        <v>86</v>
      </c>
      <c r="J157" s="1">
        <v>41</v>
      </c>
      <c r="K157" s="1">
        <v>11</v>
      </c>
      <c r="L157" s="1">
        <v>3</v>
      </c>
      <c r="M157" s="1">
        <v>31</v>
      </c>
      <c r="N157" s="1">
        <v>110</v>
      </c>
      <c r="X157" t="str">
        <f t="shared" ref="X157" si="148">LEFT(MID(A157,FIND("(",A157)+1,LEN(A157)),FIND(")",MID(A157,FIND("(",A157)+1,LEN(A157)))-1)</f>
        <v>FF</v>
      </c>
      <c r="Z157" t="str">
        <f t="shared" ref="Z157" si="149">Y158</f>
        <v>Elected</v>
      </c>
    </row>
    <row r="158" spans="1:27" x14ac:dyDescent="0.35">
      <c r="A158" s="291" t="s">
        <v>0</v>
      </c>
      <c r="B158" s="291" t="s">
        <v>0</v>
      </c>
      <c r="C158" s="293">
        <v>676</v>
      </c>
      <c r="D158" s="2">
        <v>697</v>
      </c>
      <c r="E158" s="2">
        <v>702</v>
      </c>
      <c r="F158" s="2">
        <v>707</v>
      </c>
      <c r="G158" s="2">
        <v>745</v>
      </c>
      <c r="H158" s="2">
        <v>753</v>
      </c>
      <c r="I158" s="2">
        <v>839</v>
      </c>
      <c r="J158" s="2">
        <v>880</v>
      </c>
      <c r="K158" s="2">
        <v>891</v>
      </c>
      <c r="L158" s="2">
        <v>894</v>
      </c>
      <c r="M158" s="2">
        <v>925</v>
      </c>
      <c r="N158" s="2">
        <v>1035</v>
      </c>
      <c r="Y158" t="str">
        <f t="shared" ref="Y158" si="150">IF(EXACT(A157,UPPER(A157)),"Elected","Excluded")</f>
        <v>Elected</v>
      </c>
    </row>
    <row r="159" spans="1:27" x14ac:dyDescent="0.35">
      <c r="A159" s="291" t="s">
        <v>47</v>
      </c>
      <c r="B159" s="291" t="s">
        <v>0</v>
      </c>
      <c r="C159" s="292">
        <v>0</v>
      </c>
      <c r="D159" s="1">
        <f>(D125+D127+D129+D131+D133+D135+D137+D139+D141+D143+D145+D147+D149+D151+D153+D155+D157)*(-1)</f>
        <v>0</v>
      </c>
      <c r="E159" s="1">
        <f t="shared" ref="E159:N159" si="151">(E125+E127+E129+E131+E133+E135+E137+E139+E141+E143+E145+E147+E149+E151+E153+E155+E157)*(-1)</f>
        <v>21</v>
      </c>
      <c r="F159" s="1">
        <f t="shared" si="151"/>
        <v>27</v>
      </c>
      <c r="G159" s="1">
        <f t="shared" si="151"/>
        <v>32</v>
      </c>
      <c r="H159" s="1">
        <f t="shared" si="151"/>
        <v>18</v>
      </c>
      <c r="I159" s="1">
        <f t="shared" si="151"/>
        <v>71</v>
      </c>
      <c r="J159" s="1">
        <f t="shared" si="151"/>
        <v>102</v>
      </c>
      <c r="K159" s="1">
        <f t="shared" si="151"/>
        <v>0</v>
      </c>
      <c r="L159" s="1">
        <f t="shared" si="151"/>
        <v>31</v>
      </c>
      <c r="M159" s="1">
        <f t="shared" si="151"/>
        <v>93</v>
      </c>
      <c r="N159" s="1">
        <f t="shared" si="151"/>
        <v>173</v>
      </c>
    </row>
    <row r="160" spans="1:27" x14ac:dyDescent="0.35">
      <c r="A160" s="291" t="s">
        <v>0</v>
      </c>
      <c r="B160" s="291" t="s">
        <v>0</v>
      </c>
      <c r="C160" s="293">
        <v>0</v>
      </c>
      <c r="D160" s="2">
        <v>0</v>
      </c>
      <c r="E160" s="2">
        <v>21</v>
      </c>
      <c r="F160" s="2">
        <v>48</v>
      </c>
      <c r="G160" s="2">
        <v>80</v>
      </c>
      <c r="H160" s="2">
        <v>98</v>
      </c>
      <c r="I160" s="2">
        <v>169</v>
      </c>
      <c r="J160" s="2">
        <v>271</v>
      </c>
      <c r="K160" s="2">
        <v>271</v>
      </c>
      <c r="L160" s="2">
        <v>302</v>
      </c>
      <c r="M160" s="2">
        <v>395</v>
      </c>
      <c r="N160" s="2">
        <v>568</v>
      </c>
    </row>
    <row r="161" spans="1:37" x14ac:dyDescent="0.35">
      <c r="A161" t="s">
        <v>48</v>
      </c>
      <c r="B161" t="s">
        <v>0</v>
      </c>
      <c r="C161" s="2">
        <v>8228</v>
      </c>
      <c r="D161" s="2">
        <v>8228</v>
      </c>
      <c r="E161" s="2">
        <v>8228</v>
      </c>
      <c r="F161" s="2">
        <v>8228</v>
      </c>
      <c r="G161" s="2">
        <v>8228</v>
      </c>
      <c r="H161" s="2">
        <v>8228</v>
      </c>
      <c r="I161" s="2">
        <v>8228</v>
      </c>
      <c r="J161" s="2">
        <v>8228</v>
      </c>
      <c r="K161" s="2">
        <v>8228</v>
      </c>
      <c r="L161" s="2">
        <v>8228</v>
      </c>
      <c r="M161" s="2">
        <v>8228</v>
      </c>
      <c r="N161" s="2">
        <v>8228</v>
      </c>
    </row>
    <row r="165" spans="1:37" x14ac:dyDescent="0.35">
      <c r="A165" t="s">
        <v>0</v>
      </c>
      <c r="B165" t="s">
        <v>0</v>
      </c>
      <c r="C165" t="s">
        <v>0</v>
      </c>
      <c r="D165" t="s">
        <v>0</v>
      </c>
      <c r="E16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</row>
    <row r="166" spans="1:37" x14ac:dyDescent="0.35">
      <c r="A166" t="s">
        <v>0</v>
      </c>
      <c r="B166" t="s">
        <v>0</v>
      </c>
      <c r="C166" t="s">
        <v>0</v>
      </c>
      <c r="D166" t="s">
        <v>0</v>
      </c>
      <c r="E166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</row>
    <row r="167" spans="1:37" x14ac:dyDescent="0.35">
      <c r="A167" t="s">
        <v>0</v>
      </c>
      <c r="B167" t="s">
        <v>0</v>
      </c>
      <c r="C167" t="s">
        <v>0</v>
      </c>
      <c r="D167" t="s">
        <v>0</v>
      </c>
      <c r="E167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</row>
    <row r="168" spans="1:37" x14ac:dyDescent="0.35">
      <c r="A168" t="s">
        <v>0</v>
      </c>
      <c r="B168" t="s">
        <v>0</v>
      </c>
      <c r="C168" t="s">
        <v>0</v>
      </c>
      <c r="D168" t="s">
        <v>0</v>
      </c>
      <c r="E168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</row>
    <row r="169" spans="1:37" x14ac:dyDescent="0.35">
      <c r="A169" t="s">
        <v>0</v>
      </c>
      <c r="B169" t="s">
        <v>0</v>
      </c>
      <c r="C169" t="s">
        <v>0</v>
      </c>
      <c r="D169" t="s">
        <v>0</v>
      </c>
      <c r="E169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</row>
    <row r="170" spans="1:37" x14ac:dyDescent="0.35">
      <c r="A170" t="s">
        <v>0</v>
      </c>
      <c r="B170" t="s">
        <v>0</v>
      </c>
      <c r="C170" t="s">
        <v>0</v>
      </c>
      <c r="D170" t="s">
        <v>0</v>
      </c>
      <c r="E170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</row>
    <row r="171" spans="1:37" x14ac:dyDescent="0.35">
      <c r="A171" t="s">
        <v>0</v>
      </c>
      <c r="B171" t="s">
        <v>0</v>
      </c>
      <c r="C171" t="s">
        <v>0</v>
      </c>
      <c r="D171" t="s">
        <v>0</v>
      </c>
      <c r="E171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</row>
    <row r="172" spans="1:37" x14ac:dyDescent="0.35">
      <c r="A172" s="291" t="s">
        <v>107</v>
      </c>
      <c r="B172" s="291" t="s">
        <v>2</v>
      </c>
      <c r="C172" s="291" t="s">
        <v>3</v>
      </c>
      <c r="D172" t="s">
        <v>4</v>
      </c>
      <c r="E172" t="s">
        <v>5</v>
      </c>
      <c r="F172" t="s">
        <v>6</v>
      </c>
      <c r="G172" t="s">
        <v>7</v>
      </c>
      <c r="H172" t="s">
        <v>8</v>
      </c>
      <c r="I172" t="s">
        <v>9</v>
      </c>
      <c r="J172" t="s">
        <v>10</v>
      </c>
      <c r="K172" t="s">
        <v>11</v>
      </c>
      <c r="L172" t="s">
        <v>12</v>
      </c>
    </row>
    <row r="173" spans="1:37" x14ac:dyDescent="0.35">
      <c r="A173" s="291" t="s">
        <v>0</v>
      </c>
      <c r="B173" s="291" t="s">
        <v>0</v>
      </c>
      <c r="C173" s="291" t="s">
        <v>17</v>
      </c>
      <c r="D173" t="s">
        <v>2226</v>
      </c>
      <c r="E173" t="s">
        <v>2227</v>
      </c>
      <c r="F173" t="s">
        <v>2228</v>
      </c>
      <c r="G173" t="s">
        <v>2229</v>
      </c>
      <c r="H173" t="s">
        <v>2230</v>
      </c>
      <c r="I173" t="s">
        <v>2231</v>
      </c>
      <c r="J173" t="s">
        <v>2232</v>
      </c>
      <c r="K173" t="s">
        <v>2233</v>
      </c>
      <c r="L173" t="s">
        <v>2234</v>
      </c>
      <c r="AB173" t="s">
        <v>2526</v>
      </c>
      <c r="AC173" t="s">
        <v>2525</v>
      </c>
      <c r="AD173" t="s">
        <v>2524</v>
      </c>
      <c r="AE173" t="s">
        <v>2523</v>
      </c>
      <c r="AF173" t="s">
        <v>759</v>
      </c>
      <c r="AG173" t="s">
        <v>2522</v>
      </c>
      <c r="AH173" t="s">
        <v>2521</v>
      </c>
      <c r="AI173" t="s">
        <v>2520</v>
      </c>
      <c r="AJ173" t="s">
        <v>2519</v>
      </c>
      <c r="AK173" t="s">
        <v>2518</v>
      </c>
    </row>
    <row r="174" spans="1:37" x14ac:dyDescent="0.35">
      <c r="A174" s="291" t="s">
        <v>3522</v>
      </c>
      <c r="B174" s="291" t="s">
        <v>33</v>
      </c>
      <c r="C174" s="293">
        <v>1257</v>
      </c>
      <c r="D174" s="1">
        <v>0</v>
      </c>
      <c r="E174" s="1">
        <v>0</v>
      </c>
      <c r="F174" s="1">
        <v>0</v>
      </c>
      <c r="G174" s="1">
        <v>-19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X174" t="str">
        <f>LEFT(MID(A174,FIND("(",A174)+1,LEN(A174)),FIND(")",MID(A174,FIND("(",A174)+1,LEN(A174)))-1)</f>
        <v>NON-P</v>
      </c>
      <c r="Z174" t="str">
        <f>Y175</f>
        <v>Elected</v>
      </c>
      <c r="AB174">
        <v>6</v>
      </c>
      <c r="AC174" s="238">
        <v>17379</v>
      </c>
      <c r="AD174" s="238">
        <f>AH174+AF174</f>
        <v>8750</v>
      </c>
      <c r="AE174" s="227">
        <f>SUM(AD174/AC174*100)</f>
        <v>50.348121295816796</v>
      </c>
      <c r="AF174">
        <v>89</v>
      </c>
      <c r="AG174" s="227">
        <f>SUM(AF174/AC174*100)</f>
        <v>0.5121123194660222</v>
      </c>
      <c r="AH174" s="238">
        <v>8661</v>
      </c>
      <c r="AI174">
        <v>12</v>
      </c>
      <c r="AJ174">
        <v>3</v>
      </c>
      <c r="AK174" s="227">
        <f>SUM(AJ174/AI174*100)</f>
        <v>25</v>
      </c>
    </row>
    <row r="175" spans="1:37" x14ac:dyDescent="0.35">
      <c r="A175" s="291" t="s">
        <v>0</v>
      </c>
      <c r="B175" s="291" t="s">
        <v>0</v>
      </c>
      <c r="C175" s="293">
        <v>1257</v>
      </c>
      <c r="D175" s="2">
        <v>1257</v>
      </c>
      <c r="E175" s="2">
        <v>1257</v>
      </c>
      <c r="F175" s="2">
        <v>1257</v>
      </c>
      <c r="G175" s="2">
        <v>1238</v>
      </c>
      <c r="H175" s="2">
        <v>1238</v>
      </c>
      <c r="I175" s="2">
        <v>1238</v>
      </c>
      <c r="J175" s="2">
        <v>1238</v>
      </c>
      <c r="K175" s="2">
        <v>1238</v>
      </c>
      <c r="L175" s="2">
        <v>1238</v>
      </c>
      <c r="Y175" t="str">
        <f>IF(EXACT(A174,UPPER(A174)),"Elected","Excluded")</f>
        <v>Elected</v>
      </c>
    </row>
    <row r="176" spans="1:37" x14ac:dyDescent="0.35">
      <c r="A176" s="291" t="s">
        <v>2235</v>
      </c>
      <c r="B176" s="291" t="s">
        <v>33</v>
      </c>
      <c r="C176" s="293">
        <v>401</v>
      </c>
      <c r="D176" s="1">
        <v>9</v>
      </c>
      <c r="E176" s="1">
        <v>6</v>
      </c>
      <c r="F176" s="1">
        <v>77</v>
      </c>
      <c r="G176" s="1">
        <v>2</v>
      </c>
      <c r="H176" s="1">
        <v>-495</v>
      </c>
      <c r="I176" s="1">
        <v>0</v>
      </c>
      <c r="J176" s="1">
        <v>0</v>
      </c>
      <c r="K176" s="1">
        <v>0</v>
      </c>
      <c r="L176" s="1">
        <v>0</v>
      </c>
      <c r="X176" t="str">
        <f t="shared" ref="X176" si="152">LEFT(MID(A176,FIND("(",A176)+1,LEN(A176)),FIND(")",MID(A176,FIND("(",A176)+1,LEN(A176)))-1)</f>
        <v>SF</v>
      </c>
      <c r="Z176" t="str">
        <f>Y177</f>
        <v>Excluded</v>
      </c>
      <c r="AC176" t="s">
        <v>3692</v>
      </c>
      <c r="AD176" t="s">
        <v>3693</v>
      </c>
    </row>
    <row r="177" spans="1:30" x14ac:dyDescent="0.35">
      <c r="A177" s="291" t="s">
        <v>0</v>
      </c>
      <c r="B177" s="291" t="s">
        <v>0</v>
      </c>
      <c r="C177" s="293">
        <v>401</v>
      </c>
      <c r="D177" s="2">
        <v>410</v>
      </c>
      <c r="E177" s="2">
        <v>416</v>
      </c>
      <c r="F177" s="2">
        <v>493</v>
      </c>
      <c r="G177" s="2">
        <v>495</v>
      </c>
      <c r="H177" s="2">
        <v>0</v>
      </c>
      <c r="I177" s="2">
        <v>0</v>
      </c>
      <c r="J177" s="2">
        <v>0</v>
      </c>
      <c r="K177" s="2">
        <v>0</v>
      </c>
      <c r="L177" s="2">
        <v>0</v>
      </c>
      <c r="Y177" t="str">
        <f t="shared" ref="Y177" si="153">IF(EXACT(A176,UPPER(A176)),"Elected","Excluded")</f>
        <v>Excluded</v>
      </c>
      <c r="AC177">
        <v>6</v>
      </c>
      <c r="AD177">
        <v>4</v>
      </c>
    </row>
    <row r="178" spans="1:30" x14ac:dyDescent="0.35">
      <c r="A178" s="291" t="s">
        <v>3523</v>
      </c>
      <c r="B178" s="291" t="s">
        <v>33</v>
      </c>
      <c r="C178" s="293">
        <v>1331</v>
      </c>
      <c r="D178" s="1">
        <v>0</v>
      </c>
      <c r="E178" s="1">
        <v>-93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X178" t="str">
        <f t="shared" ref="X178" si="154">LEFT(MID(A178,FIND("(",A178)+1,LEN(A178)),FIND(")",MID(A178,FIND("(",A178)+1,LEN(A178)))-1)</f>
        <v>NON-P</v>
      </c>
      <c r="Z178" t="str">
        <f t="shared" ref="Z178" si="155">Y179</f>
        <v>Elected</v>
      </c>
    </row>
    <row r="179" spans="1:30" x14ac:dyDescent="0.35">
      <c r="A179" s="291" t="s">
        <v>0</v>
      </c>
      <c r="B179" s="291" t="s">
        <v>0</v>
      </c>
      <c r="C179" s="293">
        <v>1331</v>
      </c>
      <c r="D179" s="2">
        <v>1331</v>
      </c>
      <c r="E179" s="2">
        <v>1238</v>
      </c>
      <c r="F179" s="2">
        <v>1238</v>
      </c>
      <c r="G179" s="2">
        <v>1238</v>
      </c>
      <c r="H179" s="2">
        <v>1238</v>
      </c>
      <c r="I179" s="2">
        <v>1238</v>
      </c>
      <c r="J179" s="2">
        <v>1238</v>
      </c>
      <c r="K179" s="2">
        <v>1238</v>
      </c>
      <c r="L179" s="2">
        <v>1238</v>
      </c>
      <c r="Y179" t="str">
        <f t="shared" ref="Y179" si="156">IF(EXACT(A178,UPPER(A178)),"Elected","Excluded")</f>
        <v>Elected</v>
      </c>
    </row>
    <row r="180" spans="1:30" x14ac:dyDescent="0.35">
      <c r="A180" s="291" t="s">
        <v>2236</v>
      </c>
      <c r="B180" s="291" t="s">
        <v>33</v>
      </c>
      <c r="C180" s="293">
        <v>872</v>
      </c>
      <c r="D180" s="1">
        <v>10</v>
      </c>
      <c r="E180" s="1">
        <v>16</v>
      </c>
      <c r="F180" s="1">
        <v>6</v>
      </c>
      <c r="G180" s="1">
        <v>3</v>
      </c>
      <c r="H180" s="1">
        <v>30</v>
      </c>
      <c r="I180" s="1">
        <v>60</v>
      </c>
      <c r="J180" s="1">
        <v>65</v>
      </c>
      <c r="K180" s="1">
        <v>5</v>
      </c>
      <c r="L180" s="1">
        <v>190</v>
      </c>
      <c r="X180" t="str">
        <f t="shared" ref="X180" si="157">LEFT(MID(A180,FIND("(",A180)+1,LEN(A180)),FIND(")",MID(A180,FIND("(",A180)+1,LEN(A180)))-1)</f>
        <v>FG</v>
      </c>
      <c r="Z180" t="str">
        <f t="shared" ref="Z180" si="158">Y181</f>
        <v>Elected</v>
      </c>
    </row>
    <row r="181" spans="1:30" x14ac:dyDescent="0.35">
      <c r="A181" s="291" t="s">
        <v>0</v>
      </c>
      <c r="B181" s="291" t="s">
        <v>0</v>
      </c>
      <c r="C181" s="293">
        <v>872</v>
      </c>
      <c r="D181" s="2">
        <v>882</v>
      </c>
      <c r="E181" s="2">
        <v>898</v>
      </c>
      <c r="F181" s="2">
        <v>904</v>
      </c>
      <c r="G181" s="2">
        <v>907</v>
      </c>
      <c r="H181" s="2">
        <v>937</v>
      </c>
      <c r="I181" s="2">
        <v>997</v>
      </c>
      <c r="J181" s="2">
        <v>1062</v>
      </c>
      <c r="K181" s="2">
        <v>1067</v>
      </c>
      <c r="L181" s="2">
        <v>1257</v>
      </c>
      <c r="Y181" t="str">
        <f t="shared" ref="Y181" si="159">IF(EXACT(A180,UPPER(A180)),"Elected","Excluded")</f>
        <v>Elected</v>
      </c>
    </row>
    <row r="182" spans="1:30" x14ac:dyDescent="0.35">
      <c r="A182" s="291" t="s">
        <v>2237</v>
      </c>
      <c r="B182" s="291" t="s">
        <v>33</v>
      </c>
      <c r="C182" s="293">
        <v>856</v>
      </c>
      <c r="D182" s="1">
        <v>29</v>
      </c>
      <c r="E182" s="1">
        <v>6</v>
      </c>
      <c r="F182" s="1">
        <v>184</v>
      </c>
      <c r="G182" s="1">
        <v>3</v>
      </c>
      <c r="H182" s="1">
        <v>224</v>
      </c>
      <c r="I182" s="1">
        <v>0</v>
      </c>
      <c r="J182" s="1">
        <v>0</v>
      </c>
      <c r="K182" s="1">
        <v>-64</v>
      </c>
      <c r="L182" s="1">
        <v>0</v>
      </c>
      <c r="X182" t="str">
        <f t="shared" ref="X182" si="160">LEFT(MID(A182,FIND("(",A182)+1,LEN(A182)),FIND(")",MID(A182,FIND("(",A182)+1,LEN(A182)))-1)</f>
        <v>SF</v>
      </c>
      <c r="Z182" t="str">
        <f>Y183</f>
        <v>Elected</v>
      </c>
    </row>
    <row r="183" spans="1:30" x14ac:dyDescent="0.35">
      <c r="A183" s="291" t="s">
        <v>0</v>
      </c>
      <c r="B183" s="291" t="s">
        <v>0</v>
      </c>
      <c r="C183" s="293">
        <v>856</v>
      </c>
      <c r="D183" s="2">
        <v>885</v>
      </c>
      <c r="E183" s="2">
        <v>891</v>
      </c>
      <c r="F183" s="2">
        <v>1075</v>
      </c>
      <c r="G183" s="2">
        <v>1078</v>
      </c>
      <c r="H183" s="2">
        <v>1302</v>
      </c>
      <c r="I183" s="2">
        <v>1302</v>
      </c>
      <c r="J183" s="2">
        <v>1302</v>
      </c>
      <c r="K183" s="2">
        <v>1238</v>
      </c>
      <c r="L183" s="2">
        <v>1238</v>
      </c>
      <c r="Y183" t="str">
        <f t="shared" ref="Y183" si="161">IF(EXACT(A182,UPPER(A182)),"Elected","Excluded")</f>
        <v>Elected</v>
      </c>
    </row>
    <row r="184" spans="1:30" x14ac:dyDescent="0.35">
      <c r="A184" s="291" t="s">
        <v>2238</v>
      </c>
      <c r="B184" s="291" t="s">
        <v>31</v>
      </c>
      <c r="C184" s="293">
        <v>340</v>
      </c>
      <c r="D184" s="1">
        <v>4</v>
      </c>
      <c r="E184" s="1">
        <v>2</v>
      </c>
      <c r="F184" s="1">
        <v>-346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X184" t="str">
        <f t="shared" ref="X184" si="162">LEFT(MID(A184,FIND("(",A184)+1,LEN(A184)),FIND(")",MID(A184,FIND("(",A184)+1,LEN(A184)))-1)</f>
        <v>SF</v>
      </c>
      <c r="Z184" t="str">
        <f t="shared" ref="Z184" si="163">Y185</f>
        <v>Excluded</v>
      </c>
    </row>
    <row r="185" spans="1:30" x14ac:dyDescent="0.35">
      <c r="A185" s="291" t="s">
        <v>0</v>
      </c>
      <c r="B185" s="291" t="s">
        <v>0</v>
      </c>
      <c r="C185" s="293">
        <v>340</v>
      </c>
      <c r="D185" s="2">
        <v>344</v>
      </c>
      <c r="E185" s="2">
        <v>346</v>
      </c>
      <c r="F185" s="2">
        <v>0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Y185" t="str">
        <f t="shared" ref="Y185" si="164">IF(EXACT(A184,UPPER(A184)),"Elected","Excluded")</f>
        <v>Excluded</v>
      </c>
    </row>
    <row r="186" spans="1:30" x14ac:dyDescent="0.35">
      <c r="A186" s="291" t="s">
        <v>2239</v>
      </c>
      <c r="B186" s="291" t="s">
        <v>31</v>
      </c>
      <c r="C186" s="293">
        <v>472</v>
      </c>
      <c r="D186" s="1">
        <v>4</v>
      </c>
      <c r="E186" s="1">
        <v>9</v>
      </c>
      <c r="F186" s="1">
        <v>11</v>
      </c>
      <c r="G186" s="1">
        <v>1</v>
      </c>
      <c r="H186" s="1">
        <v>14</v>
      </c>
      <c r="I186" s="1">
        <v>-511</v>
      </c>
      <c r="J186" s="1">
        <v>0</v>
      </c>
      <c r="K186" s="1">
        <v>0</v>
      </c>
      <c r="L186" s="1">
        <v>0</v>
      </c>
      <c r="X186" t="str">
        <f t="shared" ref="X186" si="165">LEFT(MID(A186,FIND("(",A186)+1,LEN(A186)),FIND(")",MID(A186,FIND("(",A186)+1,LEN(A186)))-1)</f>
        <v>FF</v>
      </c>
      <c r="Z186" t="str">
        <f t="shared" ref="Z186" si="166">Y187</f>
        <v>Excluded</v>
      </c>
    </row>
    <row r="187" spans="1:30" x14ac:dyDescent="0.35">
      <c r="A187" s="291" t="s">
        <v>0</v>
      </c>
      <c r="B187" s="291" t="s">
        <v>0</v>
      </c>
      <c r="C187" s="293">
        <v>472</v>
      </c>
      <c r="D187" s="2">
        <v>476</v>
      </c>
      <c r="E187" s="2">
        <v>485</v>
      </c>
      <c r="F187" s="2">
        <v>496</v>
      </c>
      <c r="G187" s="2">
        <v>497</v>
      </c>
      <c r="H187" s="2">
        <v>511</v>
      </c>
      <c r="I187" s="2">
        <v>0</v>
      </c>
      <c r="J187" s="2">
        <v>0</v>
      </c>
      <c r="K187" s="2">
        <v>0</v>
      </c>
      <c r="L187" s="2">
        <v>0</v>
      </c>
      <c r="Y187" t="str">
        <f t="shared" ref="Y187" si="167">IF(EXACT(A186,UPPER(A186)),"Elected","Excluded")</f>
        <v>Excluded</v>
      </c>
    </row>
    <row r="188" spans="1:30" x14ac:dyDescent="0.35">
      <c r="A188" s="291" t="s">
        <v>3532</v>
      </c>
      <c r="B188" s="291" t="s">
        <v>33</v>
      </c>
      <c r="C188" s="293">
        <v>630</v>
      </c>
      <c r="D188" s="1">
        <v>11</v>
      </c>
      <c r="E188" s="1">
        <v>8</v>
      </c>
      <c r="F188" s="1">
        <v>5</v>
      </c>
      <c r="G188" s="1">
        <v>1</v>
      </c>
      <c r="H188" s="1">
        <v>18</v>
      </c>
      <c r="I188" s="1">
        <v>41</v>
      </c>
      <c r="J188" s="1">
        <v>41</v>
      </c>
      <c r="K188" s="1">
        <v>13</v>
      </c>
      <c r="L188" s="1">
        <v>-768</v>
      </c>
      <c r="X188" t="str">
        <f t="shared" ref="X188" si="168">LEFT(MID(A188,FIND("(",A188)+1,LEN(A188)),FIND(")",MID(A188,FIND("(",A188)+1,LEN(A188)))-1)</f>
        <v>GRN</v>
      </c>
      <c r="Z188" t="str">
        <f t="shared" ref="Z188" si="169">Y189</f>
        <v>Excluded</v>
      </c>
    </row>
    <row r="189" spans="1:30" x14ac:dyDescent="0.35">
      <c r="A189" s="291" t="s">
        <v>0</v>
      </c>
      <c r="B189" s="291" t="s">
        <v>0</v>
      </c>
      <c r="C189" s="293">
        <v>630</v>
      </c>
      <c r="D189" s="2">
        <v>641</v>
      </c>
      <c r="E189" s="2">
        <v>649</v>
      </c>
      <c r="F189" s="2">
        <v>654</v>
      </c>
      <c r="G189" s="2">
        <v>655</v>
      </c>
      <c r="H189" s="2">
        <v>673</v>
      </c>
      <c r="I189" s="2">
        <v>714</v>
      </c>
      <c r="J189" s="2">
        <v>755</v>
      </c>
      <c r="K189" s="2">
        <v>768</v>
      </c>
      <c r="L189" s="2">
        <v>0</v>
      </c>
      <c r="Y189" t="str">
        <f t="shared" ref="Y189" si="170">IF(EXACT(A188,UPPER(A188)),"Elected","Excluded")</f>
        <v>Excluded</v>
      </c>
    </row>
    <row r="190" spans="1:30" x14ac:dyDescent="0.35">
      <c r="A190" s="291" t="s">
        <v>2240</v>
      </c>
      <c r="B190" s="291" t="s">
        <v>31</v>
      </c>
      <c r="C190" s="293">
        <v>643</v>
      </c>
      <c r="D190" s="1">
        <v>7</v>
      </c>
      <c r="E190" s="1">
        <v>9</v>
      </c>
      <c r="F190" s="1">
        <v>17</v>
      </c>
      <c r="G190" s="1">
        <v>2</v>
      </c>
      <c r="H190" s="1">
        <v>43</v>
      </c>
      <c r="I190" s="1">
        <v>67</v>
      </c>
      <c r="J190" s="1">
        <v>37</v>
      </c>
      <c r="K190" s="1">
        <v>22</v>
      </c>
      <c r="L190" s="1">
        <v>279</v>
      </c>
      <c r="X190" t="str">
        <f t="shared" ref="X190" si="171">LEFT(MID(A190,FIND("(",A190)+1,LEN(A190)),FIND(")",MID(A190,FIND("(",A190)+1,LEN(A190)))-1)</f>
        <v>SD</v>
      </c>
      <c r="Z190" t="str">
        <f t="shared" ref="Z190" si="172">Y191</f>
        <v>Elected</v>
      </c>
    </row>
    <row r="191" spans="1:30" x14ac:dyDescent="0.35">
      <c r="A191" s="291" t="s">
        <v>0</v>
      </c>
      <c r="B191" s="291" t="s">
        <v>0</v>
      </c>
      <c r="C191" s="293">
        <v>643</v>
      </c>
      <c r="D191" s="2">
        <v>650</v>
      </c>
      <c r="E191" s="2">
        <v>659</v>
      </c>
      <c r="F191" s="2">
        <v>676</v>
      </c>
      <c r="G191" s="2">
        <v>678</v>
      </c>
      <c r="H191" s="2">
        <v>721</v>
      </c>
      <c r="I191" s="2">
        <v>788</v>
      </c>
      <c r="J191" s="2">
        <v>825</v>
      </c>
      <c r="K191" s="2">
        <v>847</v>
      </c>
      <c r="L191" s="2">
        <v>1126</v>
      </c>
      <c r="Y191" t="str">
        <f t="shared" ref="Y191" si="173">IF(EXACT(A190,UPPER(A190)),"Elected","Excluded")</f>
        <v>Elected</v>
      </c>
    </row>
    <row r="192" spans="1:30" x14ac:dyDescent="0.35">
      <c r="A192" s="291" t="s">
        <v>3524</v>
      </c>
      <c r="B192" s="291" t="s">
        <v>33</v>
      </c>
      <c r="C192" s="293">
        <v>572</v>
      </c>
      <c r="D192" s="1">
        <v>63</v>
      </c>
      <c r="E192" s="1">
        <v>14</v>
      </c>
      <c r="F192" s="1">
        <v>14</v>
      </c>
      <c r="G192" s="1">
        <v>4</v>
      </c>
      <c r="H192" s="1">
        <v>59</v>
      </c>
      <c r="I192" s="1">
        <v>39</v>
      </c>
      <c r="J192" s="1">
        <v>27</v>
      </c>
      <c r="K192" s="1">
        <v>24</v>
      </c>
      <c r="L192" s="1">
        <v>118</v>
      </c>
      <c r="X192" t="str">
        <f t="shared" ref="X192" si="174">LEFT(MID(A192,FIND("(",A192)+1,LEN(A192)),FIND(")",MID(A192,FIND("(",A192)+1,LEN(A192)))-1)</f>
        <v>NON-P</v>
      </c>
      <c r="Z192" t="str">
        <f t="shared" ref="Z192" si="175">Y193</f>
        <v>Excluded</v>
      </c>
    </row>
    <row r="193" spans="1:26" x14ac:dyDescent="0.35">
      <c r="A193" s="291" t="s">
        <v>0</v>
      </c>
      <c r="B193" s="291" t="s">
        <v>0</v>
      </c>
      <c r="C193" s="293">
        <v>572</v>
      </c>
      <c r="D193" s="2">
        <v>635</v>
      </c>
      <c r="E193" s="2">
        <v>649</v>
      </c>
      <c r="F193" s="2">
        <v>663</v>
      </c>
      <c r="G193" s="2">
        <v>667</v>
      </c>
      <c r="H193" s="2">
        <v>726</v>
      </c>
      <c r="I193" s="2">
        <v>765</v>
      </c>
      <c r="J193" s="2">
        <v>792</v>
      </c>
      <c r="K193" s="2">
        <v>816</v>
      </c>
      <c r="L193" s="2">
        <v>934</v>
      </c>
      <c r="Y193" t="str">
        <f t="shared" ref="Y193" si="176">IF(EXACT(A192,UPPER(A192)),"Elected","Excluded")</f>
        <v>Excluded</v>
      </c>
    </row>
    <row r="194" spans="1:26" x14ac:dyDescent="0.35">
      <c r="A194" s="291" t="s">
        <v>2241</v>
      </c>
      <c r="B194" s="291" t="s">
        <v>33</v>
      </c>
      <c r="C194" s="293">
        <v>225</v>
      </c>
      <c r="D194" s="1">
        <v>-225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X194" t="str">
        <f t="shared" ref="X194" si="177">LEFT(MID(A194,FIND("(",A194)+1,LEN(A194)),FIND(")",MID(A194,FIND("(",A194)+1,LEN(A194)))-1)</f>
        <v>TIP</v>
      </c>
      <c r="Z194" t="str">
        <f t="shared" ref="Z194" si="178">Y195</f>
        <v>Excluded</v>
      </c>
    </row>
    <row r="195" spans="1:26" x14ac:dyDescent="0.35">
      <c r="A195" s="291" t="s">
        <v>0</v>
      </c>
      <c r="B195" s="291" t="s">
        <v>0</v>
      </c>
      <c r="C195" s="293">
        <v>225</v>
      </c>
      <c r="D195" s="2">
        <v>0</v>
      </c>
      <c r="E195" s="2">
        <v>0</v>
      </c>
      <c r="F195" s="2">
        <v>0</v>
      </c>
      <c r="G195" s="2">
        <v>0</v>
      </c>
      <c r="H195" s="2">
        <v>0</v>
      </c>
      <c r="I195" s="2">
        <v>0</v>
      </c>
      <c r="J195" s="2">
        <v>0</v>
      </c>
      <c r="K195" s="2">
        <v>0</v>
      </c>
      <c r="L195" s="2">
        <v>0</v>
      </c>
      <c r="Y195" t="str">
        <f t="shared" ref="Y195" si="179">IF(EXACT(A194,UPPER(A194)),"Elected","Excluded")</f>
        <v>Excluded</v>
      </c>
    </row>
    <row r="196" spans="1:26" x14ac:dyDescent="0.35">
      <c r="A196" s="291" t="s">
        <v>2242</v>
      </c>
      <c r="B196" s="291" t="s">
        <v>33</v>
      </c>
      <c r="C196" s="293">
        <v>1062</v>
      </c>
      <c r="D196" s="1">
        <v>18</v>
      </c>
      <c r="E196" s="1">
        <v>23</v>
      </c>
      <c r="F196" s="1">
        <v>18</v>
      </c>
      <c r="G196" s="1">
        <v>3</v>
      </c>
      <c r="H196" s="1">
        <v>48</v>
      </c>
      <c r="I196" s="1">
        <v>257</v>
      </c>
      <c r="J196" s="1">
        <v>-191</v>
      </c>
      <c r="K196" s="1">
        <v>0</v>
      </c>
      <c r="L196" s="1">
        <v>0</v>
      </c>
      <c r="X196" t="str">
        <f t="shared" ref="X196" si="180">LEFT(MID(A196,FIND("(",A196)+1,LEN(A196)),FIND(")",MID(A196,FIND("(",A196)+1,LEN(A196)))-1)</f>
        <v>FF</v>
      </c>
      <c r="Z196" t="str">
        <f t="shared" ref="Z196" si="181">Y197</f>
        <v>Elected</v>
      </c>
    </row>
    <row r="197" spans="1:26" x14ac:dyDescent="0.35">
      <c r="A197" s="291" t="s">
        <v>0</v>
      </c>
      <c r="B197" s="291" t="s">
        <v>0</v>
      </c>
      <c r="C197" s="293">
        <v>1062</v>
      </c>
      <c r="D197" s="2">
        <v>1080</v>
      </c>
      <c r="E197" s="2">
        <v>1103</v>
      </c>
      <c r="F197" s="2">
        <v>1121</v>
      </c>
      <c r="G197" s="2">
        <v>1124</v>
      </c>
      <c r="H197" s="2">
        <v>1172</v>
      </c>
      <c r="I197" s="2">
        <v>1429</v>
      </c>
      <c r="J197" s="2">
        <v>1238</v>
      </c>
      <c r="K197" s="2">
        <v>1238</v>
      </c>
      <c r="L197" s="2">
        <v>1238</v>
      </c>
      <c r="Y197" t="str">
        <f t="shared" ref="Y197" si="182">IF(EXACT(A196,UPPER(A196)),"Elected","Excluded")</f>
        <v>Elected</v>
      </c>
    </row>
    <row r="198" spans="1:26" x14ac:dyDescent="0.35">
      <c r="A198" s="291" t="s">
        <v>47</v>
      </c>
      <c r="B198" s="291" t="s">
        <v>0</v>
      </c>
      <c r="C198" s="292">
        <v>0</v>
      </c>
      <c r="D198" s="1">
        <f>(D174+D176+D178+D180+D182+D184+D186+D188+D190+D192+D194+D196)*(-1)</f>
        <v>70</v>
      </c>
      <c r="E198" s="1">
        <f t="shared" ref="E198:L198" si="183">(E174+E176+E178+E180+E182+E184+E186+E188+E190+E192+E194+E196)*(-1)</f>
        <v>0</v>
      </c>
      <c r="F198" s="1">
        <f t="shared" si="183"/>
        <v>14</v>
      </c>
      <c r="G198" s="1">
        <f t="shared" si="183"/>
        <v>0</v>
      </c>
      <c r="H198" s="1">
        <f t="shared" si="183"/>
        <v>59</v>
      </c>
      <c r="I198" s="1">
        <f t="shared" si="183"/>
        <v>47</v>
      </c>
      <c r="J198" s="1">
        <f t="shared" si="183"/>
        <v>21</v>
      </c>
      <c r="K198" s="1">
        <f t="shared" si="183"/>
        <v>0</v>
      </c>
      <c r="L198" s="1">
        <f t="shared" si="183"/>
        <v>181</v>
      </c>
    </row>
    <row r="199" spans="1:26" x14ac:dyDescent="0.35">
      <c r="A199" s="291" t="s">
        <v>0</v>
      </c>
      <c r="B199" s="291" t="s">
        <v>0</v>
      </c>
      <c r="C199" s="293">
        <v>0</v>
      </c>
      <c r="D199" s="2">
        <v>70</v>
      </c>
      <c r="E199" s="2">
        <v>70</v>
      </c>
      <c r="F199" s="2">
        <v>84</v>
      </c>
      <c r="G199" s="2">
        <v>84</v>
      </c>
      <c r="H199" s="2">
        <v>143</v>
      </c>
      <c r="I199" s="2">
        <v>190</v>
      </c>
      <c r="J199" s="2">
        <v>211</v>
      </c>
      <c r="K199" s="2">
        <v>211</v>
      </c>
      <c r="L199" s="2">
        <v>392</v>
      </c>
    </row>
    <row r="200" spans="1:26" x14ac:dyDescent="0.35">
      <c r="A200" t="s">
        <v>48</v>
      </c>
      <c r="B200" t="s">
        <v>0</v>
      </c>
      <c r="C200" s="2">
        <v>8661</v>
      </c>
      <c r="D200" s="2">
        <v>8661</v>
      </c>
      <c r="E200" s="2">
        <v>8661</v>
      </c>
      <c r="F200" s="2">
        <v>8661</v>
      </c>
      <c r="G200" s="2">
        <v>8661</v>
      </c>
      <c r="H200" s="2">
        <v>8661</v>
      </c>
      <c r="I200" s="2">
        <v>8661</v>
      </c>
      <c r="J200" s="2">
        <v>8661</v>
      </c>
      <c r="K200" s="2">
        <v>8661</v>
      </c>
      <c r="L200" s="2">
        <v>8661</v>
      </c>
    </row>
    <row r="205" spans="1:26" x14ac:dyDescent="0.35">
      <c r="A205" t="s">
        <v>0</v>
      </c>
      <c r="B205" t="s">
        <v>0</v>
      </c>
      <c r="C205" t="s">
        <v>0</v>
      </c>
      <c r="D205" t="s">
        <v>0</v>
      </c>
      <c r="E205" t="s">
        <v>0</v>
      </c>
      <c r="F205" t="s">
        <v>0</v>
      </c>
      <c r="G205" t="s">
        <v>0</v>
      </c>
      <c r="H205" t="s">
        <v>0</v>
      </c>
      <c r="I205" t="s">
        <v>0</v>
      </c>
      <c r="J205" t="s">
        <v>0</v>
      </c>
      <c r="K205" t="s">
        <v>0</v>
      </c>
      <c r="L205" t="s">
        <v>0</v>
      </c>
      <c r="M205" t="s">
        <v>0</v>
      </c>
      <c r="N205" t="s">
        <v>0</v>
      </c>
    </row>
    <row r="206" spans="1:26" x14ac:dyDescent="0.35">
      <c r="A206" t="s">
        <v>0</v>
      </c>
      <c r="B206" t="s">
        <v>0</v>
      </c>
      <c r="C206" t="s">
        <v>0</v>
      </c>
      <c r="D206" t="s">
        <v>0</v>
      </c>
      <c r="E206" t="s">
        <v>0</v>
      </c>
      <c r="F206" t="s">
        <v>0</v>
      </c>
      <c r="G206" t="s">
        <v>0</v>
      </c>
      <c r="H206" t="s">
        <v>0</v>
      </c>
      <c r="I206" t="s">
        <v>0</v>
      </c>
      <c r="J206" t="s">
        <v>0</v>
      </c>
      <c r="K206" t="s">
        <v>0</v>
      </c>
      <c r="L206" t="s">
        <v>0</v>
      </c>
      <c r="M206" t="s">
        <v>0</v>
      </c>
      <c r="N206" t="s">
        <v>0</v>
      </c>
    </row>
    <row r="207" spans="1:26" x14ac:dyDescent="0.35">
      <c r="A207" t="s">
        <v>0</v>
      </c>
      <c r="B207" t="s">
        <v>0</v>
      </c>
      <c r="C207" t="s">
        <v>0</v>
      </c>
      <c r="D207" t="s">
        <v>0</v>
      </c>
      <c r="E207" t="s">
        <v>0</v>
      </c>
      <c r="F207" t="s">
        <v>0</v>
      </c>
      <c r="G207" t="s">
        <v>0</v>
      </c>
      <c r="H207" t="s">
        <v>0</v>
      </c>
      <c r="I207" t="s">
        <v>0</v>
      </c>
      <c r="J207" t="s">
        <v>0</v>
      </c>
      <c r="K207" t="s">
        <v>0</v>
      </c>
      <c r="L207" t="s">
        <v>0</v>
      </c>
      <c r="M207" t="s">
        <v>0</v>
      </c>
      <c r="N207" t="s">
        <v>0</v>
      </c>
    </row>
    <row r="208" spans="1:26" x14ac:dyDescent="0.35">
      <c r="A208" t="s">
        <v>0</v>
      </c>
      <c r="B208" t="s">
        <v>0</v>
      </c>
      <c r="C208" t="s">
        <v>0</v>
      </c>
      <c r="D208" t="s">
        <v>0</v>
      </c>
      <c r="E208" t="s">
        <v>0</v>
      </c>
      <c r="F208" t="s">
        <v>0</v>
      </c>
      <c r="G208" t="s">
        <v>0</v>
      </c>
      <c r="H208" t="s">
        <v>0</v>
      </c>
      <c r="I208" t="s">
        <v>0</v>
      </c>
      <c r="J208" t="s">
        <v>0</v>
      </c>
      <c r="K208" t="s">
        <v>0</v>
      </c>
      <c r="L208" t="s">
        <v>0</v>
      </c>
      <c r="M208" t="s">
        <v>0</v>
      </c>
      <c r="N208" t="s">
        <v>0</v>
      </c>
    </row>
    <row r="209" spans="1:37" x14ac:dyDescent="0.35">
      <c r="A209" t="s">
        <v>0</v>
      </c>
      <c r="B209" t="s">
        <v>0</v>
      </c>
      <c r="C209" t="s">
        <v>0</v>
      </c>
      <c r="D209" t="s">
        <v>0</v>
      </c>
      <c r="E209" t="s">
        <v>0</v>
      </c>
      <c r="F209" t="s">
        <v>0</v>
      </c>
      <c r="G209" t="s">
        <v>0</v>
      </c>
      <c r="H209" t="s">
        <v>0</v>
      </c>
      <c r="I209" t="s">
        <v>0</v>
      </c>
      <c r="J209" t="s">
        <v>0</v>
      </c>
      <c r="K209" t="s">
        <v>0</v>
      </c>
      <c r="L209" t="s">
        <v>0</v>
      </c>
      <c r="M209" t="s">
        <v>0</v>
      </c>
      <c r="N209" t="s">
        <v>0</v>
      </c>
    </row>
    <row r="210" spans="1:37" x14ac:dyDescent="0.35">
      <c r="A210" t="s">
        <v>0</v>
      </c>
      <c r="B210" t="s">
        <v>0</v>
      </c>
      <c r="C210" t="s">
        <v>0</v>
      </c>
      <c r="D210" t="s">
        <v>0</v>
      </c>
      <c r="E210" t="s">
        <v>0</v>
      </c>
      <c r="F210" t="s">
        <v>0</v>
      </c>
      <c r="G210" t="s">
        <v>0</v>
      </c>
      <c r="H210" t="s">
        <v>0</v>
      </c>
      <c r="I210" t="s">
        <v>0</v>
      </c>
      <c r="J210" t="s">
        <v>0</v>
      </c>
      <c r="K210" t="s">
        <v>0</v>
      </c>
      <c r="L210" t="s">
        <v>0</v>
      </c>
      <c r="M210" t="s">
        <v>0</v>
      </c>
      <c r="N210" t="s">
        <v>0</v>
      </c>
    </row>
    <row r="211" spans="1:37" x14ac:dyDescent="0.35">
      <c r="A211" t="s">
        <v>0</v>
      </c>
      <c r="B211" t="s">
        <v>0</v>
      </c>
      <c r="C211" t="s">
        <v>0</v>
      </c>
      <c r="D211" t="s">
        <v>0</v>
      </c>
      <c r="E211" t="s">
        <v>0</v>
      </c>
      <c r="F211" t="s">
        <v>0</v>
      </c>
      <c r="G211" t="s">
        <v>0</v>
      </c>
      <c r="H211" t="s">
        <v>0</v>
      </c>
      <c r="I211" t="s">
        <v>0</v>
      </c>
      <c r="J211" t="s">
        <v>0</v>
      </c>
      <c r="K211" t="s">
        <v>0</v>
      </c>
      <c r="L211" t="s">
        <v>0</v>
      </c>
      <c r="M211" t="s">
        <v>0</v>
      </c>
      <c r="N211" t="s">
        <v>0</v>
      </c>
    </row>
    <row r="212" spans="1:37" x14ac:dyDescent="0.35">
      <c r="A212" s="291" t="s">
        <v>59</v>
      </c>
      <c r="B212" s="291" t="s">
        <v>2</v>
      </c>
      <c r="C212" s="291" t="s">
        <v>3</v>
      </c>
      <c r="D212" t="s">
        <v>4</v>
      </c>
      <c r="E212" t="s">
        <v>5</v>
      </c>
      <c r="F212" t="s">
        <v>6</v>
      </c>
      <c r="G212" t="s">
        <v>7</v>
      </c>
      <c r="H212" t="s">
        <v>8</v>
      </c>
      <c r="I212" t="s">
        <v>9</v>
      </c>
      <c r="J212" t="s">
        <v>10</v>
      </c>
      <c r="K212" t="s">
        <v>11</v>
      </c>
      <c r="L212" t="s">
        <v>12</v>
      </c>
      <c r="M212" t="s">
        <v>13</v>
      </c>
      <c r="N212" t="s">
        <v>14</v>
      </c>
    </row>
    <row r="213" spans="1:37" x14ac:dyDescent="0.35">
      <c r="A213" s="291" t="s">
        <v>0</v>
      </c>
      <c r="B213" s="291" t="s">
        <v>0</v>
      </c>
      <c r="C213" s="291" t="s">
        <v>17</v>
      </c>
      <c r="D213" t="s">
        <v>2229</v>
      </c>
      <c r="E213" t="s">
        <v>2243</v>
      </c>
      <c r="F213" t="s">
        <v>2244</v>
      </c>
      <c r="G213" t="s">
        <v>2245</v>
      </c>
      <c r="H213" t="s">
        <v>2246</v>
      </c>
      <c r="I213" t="s">
        <v>156</v>
      </c>
      <c r="J213" t="s">
        <v>2247</v>
      </c>
      <c r="K213" t="s">
        <v>2248</v>
      </c>
      <c r="L213" t="s">
        <v>2249</v>
      </c>
      <c r="M213" t="s">
        <v>2250</v>
      </c>
      <c r="N213" t="s">
        <v>2251</v>
      </c>
      <c r="AB213" t="s">
        <v>2526</v>
      </c>
      <c r="AC213" t="s">
        <v>2525</v>
      </c>
      <c r="AD213" t="s">
        <v>2524</v>
      </c>
      <c r="AE213" t="s">
        <v>2523</v>
      </c>
      <c r="AF213" t="s">
        <v>759</v>
      </c>
      <c r="AG213" t="s">
        <v>2522</v>
      </c>
      <c r="AH213" t="s">
        <v>2521</v>
      </c>
      <c r="AI213" t="s">
        <v>2520</v>
      </c>
      <c r="AJ213" t="s">
        <v>2519</v>
      </c>
      <c r="AK213" t="s">
        <v>2518</v>
      </c>
    </row>
    <row r="214" spans="1:37" x14ac:dyDescent="0.35">
      <c r="A214" s="291" t="s">
        <v>2252</v>
      </c>
      <c r="B214" s="291" t="s">
        <v>31</v>
      </c>
      <c r="C214" s="293">
        <v>712</v>
      </c>
      <c r="D214" s="1">
        <v>17</v>
      </c>
      <c r="E214" s="1">
        <v>1</v>
      </c>
      <c r="F214" s="1">
        <v>1</v>
      </c>
      <c r="G214" s="1">
        <v>9</v>
      </c>
      <c r="H214" s="1">
        <v>10</v>
      </c>
      <c r="I214" s="1">
        <v>17</v>
      </c>
      <c r="J214" s="1">
        <v>11</v>
      </c>
      <c r="K214" s="1">
        <v>163</v>
      </c>
      <c r="L214" s="1">
        <v>37</v>
      </c>
      <c r="M214" s="1">
        <v>5</v>
      </c>
      <c r="N214" s="1">
        <v>56</v>
      </c>
      <c r="X214" t="str">
        <f>LEFT(MID(A214,FIND("(",A214)+1,LEN(A214)),FIND(")",MID(A214,FIND("(",A214)+1,LEN(A214)))-1)</f>
        <v>SF</v>
      </c>
      <c r="Z214" t="str">
        <f>Y215</f>
        <v>Elected</v>
      </c>
      <c r="AB214">
        <v>6</v>
      </c>
      <c r="AC214" s="238">
        <v>15641</v>
      </c>
      <c r="AD214" s="238">
        <f>AH214+AF214</f>
        <v>7506</v>
      </c>
      <c r="AE214" s="227">
        <f>SUM(AD214/AC214*100)</f>
        <v>47.989258998785246</v>
      </c>
      <c r="AF214">
        <v>104</v>
      </c>
      <c r="AG214" s="227">
        <f>SUM(AF214/AC214*100)</f>
        <v>0.66491912281823418</v>
      </c>
      <c r="AH214" s="238">
        <v>7402</v>
      </c>
      <c r="AI214">
        <v>15</v>
      </c>
      <c r="AJ214">
        <v>6</v>
      </c>
      <c r="AK214" s="227">
        <f>SUM(AJ214/AI214*100)</f>
        <v>40</v>
      </c>
    </row>
    <row r="215" spans="1:37" x14ac:dyDescent="0.35">
      <c r="A215" s="291" t="s">
        <v>0</v>
      </c>
      <c r="B215" s="291" t="s">
        <v>0</v>
      </c>
      <c r="C215" s="293">
        <v>712</v>
      </c>
      <c r="D215" s="2">
        <v>729</v>
      </c>
      <c r="E215" s="2">
        <v>730</v>
      </c>
      <c r="F215" s="2">
        <v>731</v>
      </c>
      <c r="G215" s="2">
        <v>740</v>
      </c>
      <c r="H215" s="2">
        <v>750</v>
      </c>
      <c r="I215" s="2">
        <v>767</v>
      </c>
      <c r="J215" s="2">
        <v>778</v>
      </c>
      <c r="K215" s="2">
        <v>941</v>
      </c>
      <c r="L215" s="2">
        <v>978</v>
      </c>
      <c r="M215" s="2">
        <v>983</v>
      </c>
      <c r="N215" s="2">
        <v>1039</v>
      </c>
      <c r="Y215" t="str">
        <f>IF(EXACT(A214,UPPER(A214)),"Elected","Excluded")</f>
        <v>Elected</v>
      </c>
    </row>
    <row r="216" spans="1:37" x14ac:dyDescent="0.35">
      <c r="A216" s="291" t="s">
        <v>3525</v>
      </c>
      <c r="B216" s="291" t="s">
        <v>33</v>
      </c>
      <c r="C216" s="293">
        <v>1291</v>
      </c>
      <c r="D216" s="1">
        <v>-233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X216" t="str">
        <f t="shared" ref="X216" si="184">LEFT(MID(A216,FIND("(",A216)+1,LEN(A216)),FIND(")",MID(A216,FIND("(",A216)+1,LEN(A216)))-1)</f>
        <v>NON-P</v>
      </c>
      <c r="Z216" t="str">
        <f>Y217</f>
        <v>Elected</v>
      </c>
      <c r="AC216" t="s">
        <v>3692</v>
      </c>
      <c r="AD216" t="s">
        <v>3693</v>
      </c>
    </row>
    <row r="217" spans="1:37" x14ac:dyDescent="0.35">
      <c r="A217" s="291" t="s">
        <v>0</v>
      </c>
      <c r="B217" s="291" t="s">
        <v>0</v>
      </c>
      <c r="C217" s="293">
        <v>1291</v>
      </c>
      <c r="D217" s="2">
        <v>1058</v>
      </c>
      <c r="E217" s="2">
        <v>1058</v>
      </c>
      <c r="F217" s="2">
        <v>1058</v>
      </c>
      <c r="G217" s="2">
        <v>1058</v>
      </c>
      <c r="H217" s="2">
        <v>1058</v>
      </c>
      <c r="I217" s="2">
        <v>1058</v>
      </c>
      <c r="J217" s="2">
        <v>1058</v>
      </c>
      <c r="K217" s="2">
        <v>1058</v>
      </c>
      <c r="L217" s="2">
        <v>1058</v>
      </c>
      <c r="M217" s="2">
        <v>1058</v>
      </c>
      <c r="N217" s="2">
        <v>1058</v>
      </c>
      <c r="Y217" t="str">
        <f t="shared" ref="Y217" si="185">IF(EXACT(A216,UPPER(A216)),"Elected","Excluded")</f>
        <v>Elected</v>
      </c>
      <c r="AC217">
        <v>4</v>
      </c>
      <c r="AD217">
        <v>4</v>
      </c>
    </row>
    <row r="218" spans="1:37" x14ac:dyDescent="0.35">
      <c r="A218" s="291" t="s">
        <v>2253</v>
      </c>
      <c r="B218" s="291" t="s">
        <v>31</v>
      </c>
      <c r="C218" s="293">
        <v>286</v>
      </c>
      <c r="D218" s="1">
        <v>14</v>
      </c>
      <c r="E218" s="1">
        <v>1</v>
      </c>
      <c r="F218" s="1">
        <v>0</v>
      </c>
      <c r="G218" s="1">
        <v>10</v>
      </c>
      <c r="H218" s="1">
        <v>14</v>
      </c>
      <c r="I218" s="1">
        <v>11</v>
      </c>
      <c r="J218" s="1">
        <v>9</v>
      </c>
      <c r="K218" s="1">
        <v>-345</v>
      </c>
      <c r="L218" s="1">
        <v>0</v>
      </c>
      <c r="M218" s="1">
        <v>0</v>
      </c>
      <c r="N218" s="1">
        <v>0</v>
      </c>
      <c r="X218" t="str">
        <f t="shared" ref="X218" si="186">LEFT(MID(A218,FIND("(",A218)+1,LEN(A218)),FIND(")",MID(A218,FIND("(",A218)+1,LEN(A218)))-1)</f>
        <v>SF</v>
      </c>
      <c r="Z218" t="str">
        <f t="shared" ref="Z218" si="187">Y219</f>
        <v>Excluded</v>
      </c>
    </row>
    <row r="219" spans="1:37" x14ac:dyDescent="0.35">
      <c r="A219" s="291" t="s">
        <v>0</v>
      </c>
      <c r="B219" s="291" t="s">
        <v>0</v>
      </c>
      <c r="C219" s="293">
        <v>286</v>
      </c>
      <c r="D219" s="2">
        <v>300</v>
      </c>
      <c r="E219" s="2">
        <v>301</v>
      </c>
      <c r="F219" s="2">
        <v>301</v>
      </c>
      <c r="G219" s="2">
        <v>311</v>
      </c>
      <c r="H219" s="2">
        <v>325</v>
      </c>
      <c r="I219" s="2">
        <v>336</v>
      </c>
      <c r="J219" s="2">
        <v>345</v>
      </c>
      <c r="K219" s="2">
        <v>0</v>
      </c>
      <c r="L219" s="2">
        <v>0</v>
      </c>
      <c r="M219" s="2">
        <v>0</v>
      </c>
      <c r="N219" s="2">
        <v>0</v>
      </c>
      <c r="Y219" t="str">
        <f t="shared" ref="Y219" si="188">IF(EXACT(A218,UPPER(A218)),"Elected","Excluded")</f>
        <v>Excluded</v>
      </c>
    </row>
    <row r="220" spans="1:37" x14ac:dyDescent="0.35">
      <c r="A220" s="291" t="s">
        <v>2254</v>
      </c>
      <c r="B220" s="291" t="s">
        <v>33</v>
      </c>
      <c r="C220" s="293">
        <v>520</v>
      </c>
      <c r="D220" s="1">
        <v>12</v>
      </c>
      <c r="E220" s="1">
        <v>0</v>
      </c>
      <c r="F220" s="1">
        <v>1</v>
      </c>
      <c r="G220" s="1">
        <v>11</v>
      </c>
      <c r="H220" s="1">
        <v>4</v>
      </c>
      <c r="I220" s="1">
        <v>17</v>
      </c>
      <c r="J220" s="1">
        <v>4</v>
      </c>
      <c r="K220" s="1">
        <v>91</v>
      </c>
      <c r="L220" s="1">
        <v>38</v>
      </c>
      <c r="M220" s="1">
        <v>4</v>
      </c>
      <c r="N220" s="1">
        <v>60</v>
      </c>
      <c r="X220" t="str">
        <f t="shared" ref="X220" si="189">LEFT(MID(A220,FIND("(",A220)+1,LEN(A220)),FIND(")",MID(A220,FIND("(",A220)+1,LEN(A220)))-1)</f>
        <v>SF</v>
      </c>
      <c r="Z220" t="str">
        <f t="shared" ref="Z220" si="190">Y221</f>
        <v>Excluded</v>
      </c>
    </row>
    <row r="221" spans="1:37" x14ac:dyDescent="0.35">
      <c r="A221" s="291" t="s">
        <v>0</v>
      </c>
      <c r="B221" s="291" t="s">
        <v>0</v>
      </c>
      <c r="C221" s="293">
        <v>520</v>
      </c>
      <c r="D221" s="2">
        <v>532</v>
      </c>
      <c r="E221" s="2">
        <v>532</v>
      </c>
      <c r="F221" s="2">
        <v>533</v>
      </c>
      <c r="G221" s="2">
        <v>544</v>
      </c>
      <c r="H221" s="2">
        <v>548</v>
      </c>
      <c r="I221" s="2">
        <v>565</v>
      </c>
      <c r="J221" s="2">
        <v>569</v>
      </c>
      <c r="K221" s="2">
        <v>660</v>
      </c>
      <c r="L221" s="2">
        <v>698</v>
      </c>
      <c r="M221" s="2">
        <v>702</v>
      </c>
      <c r="N221" s="2">
        <v>762</v>
      </c>
      <c r="Y221" t="str">
        <f t="shared" ref="Y221" si="191">IF(EXACT(A220,UPPER(A220)),"Elected","Excluded")</f>
        <v>Excluded</v>
      </c>
    </row>
    <row r="222" spans="1:37" x14ac:dyDescent="0.35">
      <c r="A222" s="291" t="s">
        <v>2255</v>
      </c>
      <c r="B222" s="291" t="s">
        <v>31</v>
      </c>
      <c r="C222" s="293">
        <v>343</v>
      </c>
      <c r="D222" s="1">
        <v>18</v>
      </c>
      <c r="E222" s="1">
        <v>0</v>
      </c>
      <c r="F222" s="1">
        <v>1</v>
      </c>
      <c r="G222" s="1">
        <v>13</v>
      </c>
      <c r="H222" s="1">
        <v>12</v>
      </c>
      <c r="I222" s="1">
        <v>8</v>
      </c>
      <c r="J222" s="1">
        <v>15</v>
      </c>
      <c r="K222" s="1">
        <v>9</v>
      </c>
      <c r="L222" s="1">
        <v>-419</v>
      </c>
      <c r="M222" s="1">
        <v>0</v>
      </c>
      <c r="N222" s="1">
        <v>0</v>
      </c>
      <c r="X222" t="str">
        <f t="shared" ref="X222" si="192">LEFT(MID(A222,FIND("(",A222)+1,LEN(A222)),FIND(")",MID(A222,FIND("(",A222)+1,LEN(A222)))-1)</f>
        <v>FF</v>
      </c>
      <c r="Z222" t="str">
        <f>Y223</f>
        <v>Excluded</v>
      </c>
    </row>
    <row r="223" spans="1:37" x14ac:dyDescent="0.35">
      <c r="A223" s="291" t="s">
        <v>0</v>
      </c>
      <c r="B223" s="291" t="s">
        <v>0</v>
      </c>
      <c r="C223" s="293">
        <v>343</v>
      </c>
      <c r="D223" s="2">
        <v>361</v>
      </c>
      <c r="E223" s="2">
        <v>361</v>
      </c>
      <c r="F223" s="2">
        <v>362</v>
      </c>
      <c r="G223" s="2">
        <v>375</v>
      </c>
      <c r="H223" s="2">
        <v>387</v>
      </c>
      <c r="I223" s="2">
        <v>395</v>
      </c>
      <c r="J223" s="2">
        <v>410</v>
      </c>
      <c r="K223" s="2">
        <v>419</v>
      </c>
      <c r="L223" s="2">
        <v>0</v>
      </c>
      <c r="M223" s="2">
        <v>0</v>
      </c>
      <c r="N223" s="2">
        <v>0</v>
      </c>
      <c r="Y223" t="str">
        <f t="shared" ref="Y223" si="193">IF(EXACT(A222,UPPER(A222)),"Elected","Excluded")</f>
        <v>Excluded</v>
      </c>
    </row>
    <row r="224" spans="1:37" x14ac:dyDescent="0.35">
      <c r="A224" s="291" t="s">
        <v>3526</v>
      </c>
      <c r="B224" s="291" t="s">
        <v>31</v>
      </c>
      <c r="C224" s="293">
        <v>191</v>
      </c>
      <c r="D224" s="1">
        <v>25</v>
      </c>
      <c r="E224" s="1">
        <v>35</v>
      </c>
      <c r="F224" s="1">
        <v>0</v>
      </c>
      <c r="G224" s="1">
        <v>7</v>
      </c>
      <c r="H224" s="1">
        <v>5</v>
      </c>
      <c r="I224" s="1">
        <v>12</v>
      </c>
      <c r="J224" s="1">
        <v>-275</v>
      </c>
      <c r="K224" s="1">
        <v>0</v>
      </c>
      <c r="L224" s="1">
        <v>0</v>
      </c>
      <c r="M224" s="1">
        <v>0</v>
      </c>
      <c r="N224" s="1">
        <v>0</v>
      </c>
      <c r="X224" t="str">
        <f t="shared" ref="X224" si="194">LEFT(MID(A224,FIND("(",A224)+1,LEN(A224)),FIND(")",MID(A224,FIND("(",A224)+1,LEN(A224)))-1)</f>
        <v>NON-P</v>
      </c>
      <c r="Z224" t="str">
        <f t="shared" ref="Z224" si="195">Y225</f>
        <v>Excluded</v>
      </c>
    </row>
    <row r="225" spans="1:26" x14ac:dyDescent="0.35">
      <c r="A225" s="291" t="s">
        <v>0</v>
      </c>
      <c r="B225" s="291" t="s">
        <v>0</v>
      </c>
      <c r="C225" s="293">
        <v>191</v>
      </c>
      <c r="D225" s="2">
        <v>216</v>
      </c>
      <c r="E225" s="2">
        <v>251</v>
      </c>
      <c r="F225" s="2">
        <v>251</v>
      </c>
      <c r="G225" s="2">
        <v>258</v>
      </c>
      <c r="H225" s="2">
        <v>263</v>
      </c>
      <c r="I225" s="2">
        <v>275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Y225" t="str">
        <f t="shared" ref="Y225" si="196">IF(EXACT(A224,UPPER(A224)),"Elected","Excluded")</f>
        <v>Excluded</v>
      </c>
    </row>
    <row r="226" spans="1:26" x14ac:dyDescent="0.35">
      <c r="A226" s="291" t="s">
        <v>2256</v>
      </c>
      <c r="B226" s="291" t="s">
        <v>33</v>
      </c>
      <c r="C226" s="293">
        <v>133</v>
      </c>
      <c r="D226" s="1">
        <v>7</v>
      </c>
      <c r="E226" s="1">
        <v>3</v>
      </c>
      <c r="F226" s="1">
        <v>0</v>
      </c>
      <c r="G226" s="1">
        <v>-143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X226" t="str">
        <f t="shared" ref="X226" si="197">LEFT(MID(A226,FIND("(",A226)+1,LEN(A226)),FIND(")",MID(A226,FIND("(",A226)+1,LEN(A226)))-1)</f>
        <v>PBP</v>
      </c>
      <c r="Z226" t="str">
        <f t="shared" ref="Z226" si="198">Y227</f>
        <v>Excluded</v>
      </c>
    </row>
    <row r="227" spans="1:26" x14ac:dyDescent="0.35">
      <c r="A227" s="291" t="s">
        <v>0</v>
      </c>
      <c r="B227" s="291" t="s">
        <v>0</v>
      </c>
      <c r="C227" s="293">
        <v>133</v>
      </c>
      <c r="D227" s="2">
        <v>140</v>
      </c>
      <c r="E227" s="2">
        <v>143</v>
      </c>
      <c r="F227" s="2">
        <v>143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Y227" t="str">
        <f t="shared" ref="Y227" si="199">IF(EXACT(A226,UPPER(A226)),"Elected","Excluded")</f>
        <v>Excluded</v>
      </c>
    </row>
    <row r="228" spans="1:26" x14ac:dyDescent="0.35">
      <c r="A228" s="291" t="s">
        <v>3527</v>
      </c>
      <c r="B228" s="291" t="s">
        <v>33</v>
      </c>
      <c r="C228" s="293">
        <v>81</v>
      </c>
      <c r="D228" s="1">
        <v>8</v>
      </c>
      <c r="E228" s="1">
        <v>-89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X228" t="str">
        <f t="shared" ref="X228" si="200">LEFT(MID(A228,FIND("(",A228)+1,LEN(A228)),FIND(")",MID(A228,FIND("(",A228)+1,LEN(A228)))-1)</f>
        <v>NON-P</v>
      </c>
      <c r="Z228" t="str">
        <f t="shared" ref="Z228" si="201">Y229</f>
        <v>Excluded</v>
      </c>
    </row>
    <row r="229" spans="1:26" x14ac:dyDescent="0.35">
      <c r="A229" s="291" t="s">
        <v>0</v>
      </c>
      <c r="B229" s="291" t="s">
        <v>0</v>
      </c>
      <c r="C229" s="293">
        <v>81</v>
      </c>
      <c r="D229" s="2">
        <v>89</v>
      </c>
      <c r="E229" s="2">
        <v>0</v>
      </c>
      <c r="F229" s="2">
        <v>0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  <c r="Y229" t="str">
        <f t="shared" ref="Y229" si="202">IF(EXACT(A228,UPPER(A228)),"Elected","Excluded")</f>
        <v>Excluded</v>
      </c>
    </row>
    <row r="230" spans="1:26" x14ac:dyDescent="0.35">
      <c r="A230" s="291" t="s">
        <v>2257</v>
      </c>
      <c r="B230" s="291" t="s">
        <v>31</v>
      </c>
      <c r="C230" s="293">
        <v>140</v>
      </c>
      <c r="D230" s="1">
        <v>4</v>
      </c>
      <c r="E230" s="1">
        <v>2</v>
      </c>
      <c r="F230" s="1">
        <v>0</v>
      </c>
      <c r="G230" s="1">
        <v>33</v>
      </c>
      <c r="H230" s="1">
        <v>22</v>
      </c>
      <c r="I230" s="1">
        <v>-201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X230" t="str">
        <f t="shared" ref="X230" si="203">LEFT(MID(A230,FIND("(",A230)+1,LEN(A230)),FIND(")",MID(A230,FIND("(",A230)+1,LEN(A230)))-1)</f>
        <v>SD</v>
      </c>
      <c r="Z230" t="str">
        <f t="shared" ref="Z230" si="204">Y231</f>
        <v>Excluded</v>
      </c>
    </row>
    <row r="231" spans="1:26" x14ac:dyDescent="0.35">
      <c r="A231" s="291" t="s">
        <v>0</v>
      </c>
      <c r="B231" s="291" t="s">
        <v>0</v>
      </c>
      <c r="C231" s="293">
        <v>140</v>
      </c>
      <c r="D231" s="2">
        <v>144</v>
      </c>
      <c r="E231" s="2">
        <v>146</v>
      </c>
      <c r="F231" s="2">
        <v>146</v>
      </c>
      <c r="G231" s="2">
        <v>179</v>
      </c>
      <c r="H231" s="2">
        <v>201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Y231" t="str">
        <f t="shared" ref="Y231" si="205">IF(EXACT(A230,UPPER(A230)),"Elected","Excluded")</f>
        <v>Excluded</v>
      </c>
    </row>
    <row r="232" spans="1:26" x14ac:dyDescent="0.35">
      <c r="A232" s="291" t="s">
        <v>2258</v>
      </c>
      <c r="B232" s="291" t="s">
        <v>33</v>
      </c>
      <c r="C232" s="293">
        <v>1030</v>
      </c>
      <c r="D232" s="1">
        <v>35</v>
      </c>
      <c r="E232" s="1">
        <v>0</v>
      </c>
      <c r="F232" s="1">
        <v>-7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X232" t="str">
        <f t="shared" ref="X232" si="206">LEFT(MID(A232,FIND("(",A232)+1,LEN(A232)),FIND(")",MID(A232,FIND("(",A232)+1,LEN(A232)))-1)</f>
        <v>SF</v>
      </c>
      <c r="Z232" t="str">
        <f t="shared" ref="Z232" si="207">Y233</f>
        <v>Elected</v>
      </c>
    </row>
    <row r="233" spans="1:26" x14ac:dyDescent="0.35">
      <c r="A233" s="291" t="s">
        <v>0</v>
      </c>
      <c r="B233" s="291" t="s">
        <v>0</v>
      </c>
      <c r="C233" s="293">
        <v>1030</v>
      </c>
      <c r="D233" s="2">
        <v>1065</v>
      </c>
      <c r="E233" s="2">
        <v>1065</v>
      </c>
      <c r="F233" s="2">
        <v>1058</v>
      </c>
      <c r="G233" s="2">
        <v>1058</v>
      </c>
      <c r="H233" s="2">
        <v>1058</v>
      </c>
      <c r="I233" s="2">
        <v>1058</v>
      </c>
      <c r="J233" s="2">
        <v>1058</v>
      </c>
      <c r="K233" s="2">
        <v>1058</v>
      </c>
      <c r="L233" s="2">
        <v>1058</v>
      </c>
      <c r="M233" s="2">
        <v>1058</v>
      </c>
      <c r="N233" s="2">
        <v>1058</v>
      </c>
      <c r="Y233" t="str">
        <f t="shared" ref="Y233" si="208">IF(EXACT(A232,UPPER(A232)),"Elected","Excluded")</f>
        <v>Elected</v>
      </c>
    </row>
    <row r="234" spans="1:26" x14ac:dyDescent="0.35">
      <c r="A234" s="291" t="s">
        <v>2259</v>
      </c>
      <c r="B234" s="291" t="s">
        <v>33</v>
      </c>
      <c r="C234" s="293">
        <v>946</v>
      </c>
      <c r="D234" s="1">
        <v>22</v>
      </c>
      <c r="E234" s="1">
        <v>2</v>
      </c>
      <c r="F234" s="1">
        <v>1</v>
      </c>
      <c r="G234" s="1">
        <v>4</v>
      </c>
      <c r="H234" s="1">
        <v>14</v>
      </c>
      <c r="I234" s="1">
        <v>8</v>
      </c>
      <c r="J234" s="1">
        <v>11</v>
      </c>
      <c r="K234" s="1">
        <v>10</v>
      </c>
      <c r="L234" s="1">
        <v>147</v>
      </c>
      <c r="M234" s="1">
        <v>-107</v>
      </c>
      <c r="N234" s="1">
        <v>0</v>
      </c>
      <c r="X234" t="str">
        <f t="shared" ref="X234" si="209">LEFT(MID(A234,FIND("(",A234)+1,LEN(A234)),FIND(")",MID(A234,FIND("(",A234)+1,LEN(A234)))-1)</f>
        <v>FF</v>
      </c>
      <c r="Z234" t="str">
        <f t="shared" ref="Z234" si="210">Y235</f>
        <v>Elected</v>
      </c>
    </row>
    <row r="235" spans="1:26" x14ac:dyDescent="0.35">
      <c r="A235" s="291" t="s">
        <v>0</v>
      </c>
      <c r="B235" s="291" t="s">
        <v>0</v>
      </c>
      <c r="C235" s="293">
        <v>946</v>
      </c>
      <c r="D235" s="2">
        <v>968</v>
      </c>
      <c r="E235" s="2">
        <v>970</v>
      </c>
      <c r="F235" s="2">
        <v>971</v>
      </c>
      <c r="G235" s="2">
        <v>975</v>
      </c>
      <c r="H235" s="2">
        <v>989</v>
      </c>
      <c r="I235" s="2">
        <v>997</v>
      </c>
      <c r="J235" s="2">
        <v>1008</v>
      </c>
      <c r="K235" s="2">
        <v>1018</v>
      </c>
      <c r="L235" s="2">
        <v>1165</v>
      </c>
      <c r="M235" s="2">
        <v>1058</v>
      </c>
      <c r="N235" s="2">
        <v>1058</v>
      </c>
      <c r="Y235" t="str">
        <f t="shared" ref="Y235" si="211">IF(EXACT(A234,UPPER(A234)),"Elected","Excluded")</f>
        <v>Elected</v>
      </c>
    </row>
    <row r="236" spans="1:26" x14ac:dyDescent="0.35">
      <c r="A236" s="291" t="s">
        <v>3533</v>
      </c>
      <c r="B236" s="291" t="s">
        <v>31</v>
      </c>
      <c r="C236" s="293">
        <v>162</v>
      </c>
      <c r="D236" s="1">
        <v>3</v>
      </c>
      <c r="E236" s="1">
        <v>0</v>
      </c>
      <c r="F236" s="1">
        <v>0</v>
      </c>
      <c r="G236" s="1">
        <v>9</v>
      </c>
      <c r="H236" s="1">
        <v>-174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X236" t="str">
        <f t="shared" ref="X236" si="212">LEFT(MID(A236,FIND("(",A236)+1,LEN(A236)),FIND(")",MID(A236,FIND("(",A236)+1,LEN(A236)))-1)</f>
        <v>GRN</v>
      </c>
      <c r="Z236" t="str">
        <f t="shared" ref="Z236" si="213">Y237</f>
        <v>Excluded</v>
      </c>
    </row>
    <row r="237" spans="1:26" x14ac:dyDescent="0.35">
      <c r="A237" s="291" t="s">
        <v>0</v>
      </c>
      <c r="B237" s="291" t="s">
        <v>0</v>
      </c>
      <c r="C237" s="293">
        <v>162</v>
      </c>
      <c r="D237" s="2">
        <v>165</v>
      </c>
      <c r="E237" s="2">
        <v>165</v>
      </c>
      <c r="F237" s="2">
        <v>165</v>
      </c>
      <c r="G237" s="2">
        <v>174</v>
      </c>
      <c r="H237" s="2">
        <v>0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  <c r="Y237" t="str">
        <f t="shared" ref="Y237" si="214">IF(EXACT(A236,UPPER(A236)),"Elected","Excluded")</f>
        <v>Excluded</v>
      </c>
    </row>
    <row r="238" spans="1:26" x14ac:dyDescent="0.35">
      <c r="A238" s="291" t="s">
        <v>2260</v>
      </c>
      <c r="B238" s="291" t="s">
        <v>33</v>
      </c>
      <c r="C238" s="293">
        <v>634</v>
      </c>
      <c r="D238" s="1">
        <v>19</v>
      </c>
      <c r="E238" s="1">
        <v>1</v>
      </c>
      <c r="F238" s="1">
        <v>0</v>
      </c>
      <c r="G238" s="1">
        <v>3</v>
      </c>
      <c r="H238" s="1">
        <v>24</v>
      </c>
      <c r="I238" s="1">
        <v>14</v>
      </c>
      <c r="J238" s="1">
        <v>12</v>
      </c>
      <c r="K238" s="1">
        <v>10</v>
      </c>
      <c r="L238" s="1">
        <v>45</v>
      </c>
      <c r="M238" s="1">
        <v>38</v>
      </c>
      <c r="N238" s="1">
        <v>55</v>
      </c>
      <c r="X238" t="str">
        <f t="shared" ref="X238" si="215">LEFT(MID(A238,FIND("(",A238)+1,LEN(A238)),FIND(")",MID(A238,FIND("(",A238)+1,LEN(A238)))-1)</f>
        <v>FG</v>
      </c>
      <c r="Z238" t="str">
        <f t="shared" ref="Z238" si="216">Y239</f>
        <v>Elected</v>
      </c>
    </row>
    <row r="239" spans="1:26" x14ac:dyDescent="0.35">
      <c r="A239" s="291" t="s">
        <v>0</v>
      </c>
      <c r="B239" s="291" t="s">
        <v>0</v>
      </c>
      <c r="C239" s="293">
        <v>634</v>
      </c>
      <c r="D239" s="2">
        <v>653</v>
      </c>
      <c r="E239" s="2">
        <v>654</v>
      </c>
      <c r="F239" s="2">
        <v>654</v>
      </c>
      <c r="G239" s="2">
        <v>657</v>
      </c>
      <c r="H239" s="2">
        <v>681</v>
      </c>
      <c r="I239" s="2">
        <v>695</v>
      </c>
      <c r="J239" s="2">
        <v>707</v>
      </c>
      <c r="K239" s="2">
        <v>717</v>
      </c>
      <c r="L239" s="2">
        <v>762</v>
      </c>
      <c r="M239" s="2">
        <v>800</v>
      </c>
      <c r="N239" s="2">
        <v>855</v>
      </c>
      <c r="Y239" t="str">
        <f t="shared" ref="Y239" si="217">IF(EXACT(A238,UPPER(A238)),"Elected","Excluded")</f>
        <v>Elected</v>
      </c>
    </row>
    <row r="240" spans="1:26" x14ac:dyDescent="0.35">
      <c r="A240" s="291" t="s">
        <v>3528</v>
      </c>
      <c r="B240" s="291" t="s">
        <v>33</v>
      </c>
      <c r="C240" s="293">
        <v>343</v>
      </c>
      <c r="D240" s="1">
        <v>29</v>
      </c>
      <c r="E240" s="1">
        <v>30</v>
      </c>
      <c r="F240" s="1">
        <v>2</v>
      </c>
      <c r="G240" s="1">
        <v>15</v>
      </c>
      <c r="H240" s="1">
        <v>9</v>
      </c>
      <c r="I240" s="1">
        <v>10</v>
      </c>
      <c r="J240" s="1">
        <v>102</v>
      </c>
      <c r="K240" s="1">
        <v>15</v>
      </c>
      <c r="L240" s="1">
        <v>32</v>
      </c>
      <c r="M240" s="1">
        <v>12</v>
      </c>
      <c r="N240" s="1">
        <v>-599</v>
      </c>
      <c r="X240" t="str">
        <f t="shared" ref="X240" si="218">LEFT(MID(A240,FIND("(",A240)+1,LEN(A240)),FIND(")",MID(A240,FIND("(",A240)+1,LEN(A240)))-1)</f>
        <v>NON-P</v>
      </c>
      <c r="Z240" t="str">
        <f t="shared" ref="Z240" si="219">Y241</f>
        <v>Excluded</v>
      </c>
    </row>
    <row r="241" spans="1:37" x14ac:dyDescent="0.35">
      <c r="A241" s="291" t="s">
        <v>0</v>
      </c>
      <c r="B241" s="291" t="s">
        <v>0</v>
      </c>
      <c r="C241" s="293">
        <v>343</v>
      </c>
      <c r="D241" s="2">
        <v>372</v>
      </c>
      <c r="E241" s="2">
        <v>402</v>
      </c>
      <c r="F241" s="2">
        <v>404</v>
      </c>
      <c r="G241" s="2">
        <v>419</v>
      </c>
      <c r="H241" s="2">
        <v>428</v>
      </c>
      <c r="I241" s="2">
        <v>438</v>
      </c>
      <c r="J241" s="2">
        <v>540</v>
      </c>
      <c r="K241" s="2">
        <v>555</v>
      </c>
      <c r="L241" s="2">
        <v>587</v>
      </c>
      <c r="M241" s="2">
        <v>599</v>
      </c>
      <c r="N241" s="2">
        <v>0</v>
      </c>
      <c r="Y241" t="str">
        <f t="shared" ref="Y241" si="220">IF(EXACT(A240,UPPER(A240)),"Elected","Excluded")</f>
        <v>Excluded</v>
      </c>
    </row>
    <row r="242" spans="1:37" x14ac:dyDescent="0.35">
      <c r="A242" s="291" t="s">
        <v>3506</v>
      </c>
      <c r="B242" s="291" t="s">
        <v>33</v>
      </c>
      <c r="C242" s="293">
        <v>590</v>
      </c>
      <c r="D242" s="1">
        <v>20</v>
      </c>
      <c r="E242" s="1">
        <v>0</v>
      </c>
      <c r="F242" s="1">
        <v>1</v>
      </c>
      <c r="G242" s="1">
        <v>12</v>
      </c>
      <c r="H242" s="1">
        <v>33</v>
      </c>
      <c r="I242" s="1">
        <v>67</v>
      </c>
      <c r="J242" s="1">
        <v>17</v>
      </c>
      <c r="K242" s="1">
        <v>12</v>
      </c>
      <c r="L242" s="1">
        <v>31</v>
      </c>
      <c r="M242" s="1">
        <v>27</v>
      </c>
      <c r="N242" s="1">
        <v>121</v>
      </c>
      <c r="X242" t="str">
        <f t="shared" ref="X242" si="221">LEFT(MID(A242,FIND("(",A242)+1,LEN(A242)),FIND(")",MID(A242,FIND("(",A242)+1,LEN(A242)))-1)</f>
        <v>LAB</v>
      </c>
      <c r="Z242" t="str">
        <f t="shared" ref="Z242" si="222">Y243</f>
        <v>Elected</v>
      </c>
    </row>
    <row r="243" spans="1:37" x14ac:dyDescent="0.35">
      <c r="A243" s="291" t="s">
        <v>0</v>
      </c>
      <c r="B243" s="291" t="s">
        <v>0</v>
      </c>
      <c r="C243" s="293">
        <v>590</v>
      </c>
      <c r="D243" s="2">
        <v>610</v>
      </c>
      <c r="E243" s="2">
        <v>610</v>
      </c>
      <c r="F243" s="2">
        <v>611</v>
      </c>
      <c r="G243" s="2">
        <v>623</v>
      </c>
      <c r="H243" s="2">
        <v>656</v>
      </c>
      <c r="I243" s="2">
        <v>723</v>
      </c>
      <c r="J243" s="2">
        <v>740</v>
      </c>
      <c r="K243" s="2">
        <v>752</v>
      </c>
      <c r="L243" s="2">
        <v>783</v>
      </c>
      <c r="M243" s="2">
        <v>810</v>
      </c>
      <c r="N243" s="2">
        <v>931</v>
      </c>
      <c r="Y243" t="str">
        <f t="shared" ref="Y243" si="223">IF(EXACT(A242,UPPER(A242)),"Elected","Excluded")</f>
        <v>Elected</v>
      </c>
    </row>
    <row r="244" spans="1:37" x14ac:dyDescent="0.35">
      <c r="A244" s="291" t="s">
        <v>47</v>
      </c>
      <c r="B244" s="291" t="s">
        <v>0</v>
      </c>
      <c r="C244" s="292">
        <v>0</v>
      </c>
      <c r="D244" s="1">
        <f>(D214+D216+D218+D220+D222+D224+D226+D228+D230+D232+D234+D236+D238+D240+D242)*(-1)</f>
        <v>0</v>
      </c>
      <c r="E244" s="1">
        <f t="shared" ref="E244:N244" si="224">(E214+E216+E218+E220+E222+E224+E226+E228+E230+E232+E234+E236+E238+E240+E242)*(-1)</f>
        <v>14</v>
      </c>
      <c r="F244" s="1">
        <f t="shared" si="224"/>
        <v>0</v>
      </c>
      <c r="G244" s="1">
        <f t="shared" si="224"/>
        <v>17</v>
      </c>
      <c r="H244" s="1">
        <f t="shared" si="224"/>
        <v>27</v>
      </c>
      <c r="I244" s="1">
        <f t="shared" si="224"/>
        <v>37</v>
      </c>
      <c r="J244" s="1">
        <f t="shared" si="224"/>
        <v>94</v>
      </c>
      <c r="K244" s="1">
        <f t="shared" si="224"/>
        <v>35</v>
      </c>
      <c r="L244" s="1">
        <f t="shared" si="224"/>
        <v>89</v>
      </c>
      <c r="M244" s="1">
        <f t="shared" si="224"/>
        <v>21</v>
      </c>
      <c r="N244" s="1">
        <f t="shared" si="224"/>
        <v>307</v>
      </c>
    </row>
    <row r="245" spans="1:37" x14ac:dyDescent="0.35">
      <c r="A245" s="291" t="s">
        <v>0</v>
      </c>
      <c r="B245" s="291" t="s">
        <v>0</v>
      </c>
      <c r="C245" s="293">
        <v>0</v>
      </c>
      <c r="D245" s="2">
        <v>0</v>
      </c>
      <c r="E245" s="2">
        <v>14</v>
      </c>
      <c r="F245" s="2">
        <v>14</v>
      </c>
      <c r="G245" s="2">
        <v>31</v>
      </c>
      <c r="H245" s="2">
        <v>58</v>
      </c>
      <c r="I245" s="2">
        <v>95</v>
      </c>
      <c r="J245" s="2">
        <v>189</v>
      </c>
      <c r="K245" s="2">
        <v>224</v>
      </c>
      <c r="L245" s="2">
        <v>313</v>
      </c>
      <c r="M245" s="2">
        <v>334</v>
      </c>
      <c r="N245" s="2">
        <v>641</v>
      </c>
    </row>
    <row r="246" spans="1:37" x14ac:dyDescent="0.35">
      <c r="A246" t="s">
        <v>48</v>
      </c>
      <c r="B246" t="s">
        <v>0</v>
      </c>
      <c r="C246" s="2">
        <v>7402</v>
      </c>
      <c r="D246" s="2">
        <v>7402</v>
      </c>
      <c r="E246" s="2">
        <v>7402</v>
      </c>
      <c r="F246" s="2">
        <v>7402</v>
      </c>
      <c r="G246" s="2">
        <v>7402</v>
      </c>
      <c r="H246" s="2">
        <v>7402</v>
      </c>
      <c r="I246" s="2">
        <v>7402</v>
      </c>
      <c r="J246" s="2">
        <v>7402</v>
      </c>
      <c r="K246" s="2">
        <v>7402</v>
      </c>
      <c r="L246" s="2">
        <v>7402</v>
      </c>
      <c r="M246" s="2">
        <v>7402</v>
      </c>
      <c r="N246" s="2">
        <v>7402</v>
      </c>
    </row>
    <row r="249" spans="1:37" x14ac:dyDescent="0.35">
      <c r="A249" s="2"/>
      <c r="B249" s="2"/>
      <c r="C249" s="2"/>
      <c r="D249" s="2"/>
      <c r="E249" s="2"/>
      <c r="F249" s="2"/>
      <c r="G249" s="2"/>
      <c r="H249" s="240" t="s">
        <v>2648</v>
      </c>
      <c r="I249" s="2"/>
      <c r="J249" s="2"/>
      <c r="K249" s="2"/>
      <c r="L249" s="240" t="s">
        <v>2649</v>
      </c>
      <c r="AB249" t="s">
        <v>2526</v>
      </c>
      <c r="AC249" t="s">
        <v>2525</v>
      </c>
      <c r="AD249" t="s">
        <v>2524</v>
      </c>
      <c r="AE249" t="s">
        <v>2523</v>
      </c>
      <c r="AF249" t="s">
        <v>759</v>
      </c>
      <c r="AG249" t="s">
        <v>2522</v>
      </c>
      <c r="AH249" t="s">
        <v>2521</v>
      </c>
      <c r="AI249" t="s">
        <v>2520</v>
      </c>
      <c r="AJ249" t="s">
        <v>2519</v>
      </c>
      <c r="AK249" t="s">
        <v>2518</v>
      </c>
    </row>
    <row r="250" spans="1:37" x14ac:dyDescent="0.35">
      <c r="D250" s="241" t="s">
        <v>2529</v>
      </c>
      <c r="E250" s="241" t="s">
        <v>2650</v>
      </c>
      <c r="F250" s="241" t="s">
        <v>2651</v>
      </c>
      <c r="G250" s="241" t="s">
        <v>2650</v>
      </c>
      <c r="H250" s="241" t="s">
        <v>2652</v>
      </c>
      <c r="I250" s="241" t="s">
        <v>2653</v>
      </c>
      <c r="J250" s="241" t="s">
        <v>2649</v>
      </c>
      <c r="K250" s="241" t="s">
        <v>2654</v>
      </c>
      <c r="L250" s="241" t="s">
        <v>2652</v>
      </c>
      <c r="AB250">
        <f>AB214+AB174+AB125+AB90+AB57+AB10</f>
        <v>32</v>
      </c>
      <c r="AC250">
        <f>AC214+AC174+AC125+AC90+AC57+AC10</f>
        <v>93811</v>
      </c>
      <c r="AD250" s="238">
        <f>AH250+AF250</f>
        <v>46929</v>
      </c>
      <c r="AE250" s="227">
        <f>SUM(AD250/AC250*100)</f>
        <v>50.02505036722772</v>
      </c>
      <c r="AF250">
        <f>AF214+AF174+AF125+AF90+AF57+AF10</f>
        <v>522</v>
      </c>
      <c r="AG250" s="227">
        <f>SUM(AF250/AC250*100)</f>
        <v>0.55643794437752503</v>
      </c>
      <c r="AH250">
        <f>AH214+AH174+AH125+AH90+AH57+AH10</f>
        <v>46407</v>
      </c>
      <c r="AI250">
        <f>AI214+AI174+AI125+AI90+AI57+AI10</f>
        <v>79</v>
      </c>
      <c r="AJ250">
        <f>AJ214+AJ174+AJ125+AJ90+AJ57+AJ10</f>
        <v>23</v>
      </c>
      <c r="AK250" s="227">
        <f>SUM(AJ250/AI250*100)</f>
        <v>29.11392405063291</v>
      </c>
    </row>
    <row r="251" spans="1:37" x14ac:dyDescent="0.35">
      <c r="D251" s="241" t="s">
        <v>2655</v>
      </c>
      <c r="E251" s="241" t="s">
        <v>2655</v>
      </c>
      <c r="F251" s="241" t="s">
        <v>2652</v>
      </c>
      <c r="G251" s="241" t="s">
        <v>2656</v>
      </c>
      <c r="H251" s="241" t="s">
        <v>2656</v>
      </c>
      <c r="I251" s="241" t="s">
        <v>2655</v>
      </c>
      <c r="J251" s="241" t="s">
        <v>2652</v>
      </c>
      <c r="K251" s="241" t="s">
        <v>2656</v>
      </c>
      <c r="L251" s="241" t="s">
        <v>2656</v>
      </c>
    </row>
    <row r="252" spans="1:37" x14ac:dyDescent="0.35">
      <c r="A252" s="238">
        <f>SUMIFS($C$10:$C$505, $X$10:$X$505, B252)</f>
        <v>6985</v>
      </c>
      <c r="B252" t="s">
        <v>2657</v>
      </c>
      <c r="C252" t="s">
        <v>2535</v>
      </c>
      <c r="D252" s="242">
        <f>E252+I252</f>
        <v>9</v>
      </c>
      <c r="E252" s="238">
        <f>COUNTIFS($X$10:$X$505, B252,$B$10:$B$505,"F")</f>
        <v>2</v>
      </c>
      <c r="F252" s="243">
        <f t="shared" ref="F252:F278" si="225">IFERROR(E252/D252,0)</f>
        <v>0.22222222222222221</v>
      </c>
      <c r="G252">
        <f>COUNTIFS($X$10:$X$505, B252,$B$10:$B$505,"F",$Z$10:$Z$505,"Elected")</f>
        <v>0</v>
      </c>
      <c r="H252" s="244">
        <f>IFERROR(G252/D252,0)</f>
        <v>0</v>
      </c>
      <c r="I252" s="245">
        <f>COUNTIFS($X$10:$X$505, B252,$B$10:$B$505,"M")</f>
        <v>7</v>
      </c>
      <c r="J252" s="243">
        <f>IFERROR(I252/D252,0)</f>
        <v>0.77777777777777779</v>
      </c>
      <c r="K252">
        <f>COUNTIFS($X$10:$X$505, B252,$B$10:$B$505,"M",$Z$10:$Z$505,"Elected")</f>
        <v>5</v>
      </c>
      <c r="L252" s="243">
        <f>IFERROR(K252/D252,0)</f>
        <v>0.55555555555555558</v>
      </c>
      <c r="AC252" t="s">
        <v>3692</v>
      </c>
      <c r="AD252" t="s">
        <v>3693</v>
      </c>
    </row>
    <row r="253" spans="1:37" x14ac:dyDescent="0.35">
      <c r="A253" s="238">
        <f t="shared" ref="A253:A278" si="226">SUMIFS($C$10:$C$505, $X$10:$X$505, B253)</f>
        <v>11081</v>
      </c>
      <c r="B253" t="s">
        <v>2658</v>
      </c>
      <c r="C253" t="s">
        <v>2534</v>
      </c>
      <c r="D253" s="242">
        <f t="shared" ref="D253:D278" si="227">E253+I253</f>
        <v>11</v>
      </c>
      <c r="E253" s="238">
        <f t="shared" ref="E253:E278" si="228">COUNTIFS($X$10:$X$505, B253,$B$10:$B$505,"F")</f>
        <v>3</v>
      </c>
      <c r="F253" s="243">
        <f t="shared" si="225"/>
        <v>0.27272727272727271</v>
      </c>
      <c r="G253">
        <f t="shared" ref="G253:G278" si="229">COUNTIFS($X$10:$X$283, B253,$B$10:$B$283,"F",$Z$10:$Z$283,"Elected")</f>
        <v>2</v>
      </c>
      <c r="H253" s="244">
        <f t="shared" ref="H253:H278" si="230">IFERROR(G253/D253,0)</f>
        <v>0.18181818181818182</v>
      </c>
      <c r="I253" s="245">
        <f t="shared" ref="I253:I278" si="231">COUNTIFS($X$10:$X$505, B253,$B$10:$B$505,"M")</f>
        <v>8</v>
      </c>
      <c r="J253" s="243">
        <f t="shared" ref="J253:J278" si="232">IFERROR(I253/D253,0)</f>
        <v>0.72727272727272729</v>
      </c>
      <c r="K253">
        <f t="shared" ref="K253:K278" si="233">COUNTIFS($X$10:$X$505, B253,$B$10:$B$505,"M",$Z$10:$Z$505,"Elected")</f>
        <v>6</v>
      </c>
      <c r="L253" s="243">
        <f t="shared" ref="L253:L278" si="234">IFERROR(K253/D253,0)</f>
        <v>0.54545454545454541</v>
      </c>
      <c r="AC253">
        <f>AC217+AC177+AC128+AC93+AC60+AC13</f>
        <v>27</v>
      </c>
      <c r="AD253">
        <f>AD217+AD177+AD128+AD93+AD60+AD13</f>
        <v>24</v>
      </c>
    </row>
    <row r="254" spans="1:37" x14ac:dyDescent="0.35">
      <c r="A254" s="238">
        <f t="shared" si="226"/>
        <v>9837</v>
      </c>
      <c r="B254" t="s">
        <v>2659</v>
      </c>
      <c r="C254" t="s">
        <v>2536</v>
      </c>
      <c r="D254" s="242">
        <f t="shared" si="227"/>
        <v>18</v>
      </c>
      <c r="E254" s="238">
        <f t="shared" si="228"/>
        <v>8</v>
      </c>
      <c r="F254" s="243">
        <f t="shared" si="225"/>
        <v>0.44444444444444442</v>
      </c>
      <c r="G254">
        <f t="shared" si="229"/>
        <v>2</v>
      </c>
      <c r="H254" s="244">
        <f t="shared" si="230"/>
        <v>0.1111111111111111</v>
      </c>
      <c r="I254" s="245">
        <f t="shared" si="231"/>
        <v>10</v>
      </c>
      <c r="J254" s="243">
        <f t="shared" si="232"/>
        <v>0.55555555555555558</v>
      </c>
      <c r="K254">
        <f t="shared" si="233"/>
        <v>5</v>
      </c>
      <c r="L254" s="243">
        <f t="shared" si="234"/>
        <v>0.27777777777777779</v>
      </c>
    </row>
    <row r="255" spans="1:37" x14ac:dyDescent="0.35">
      <c r="A255" s="238">
        <f t="shared" si="226"/>
        <v>2573</v>
      </c>
      <c r="B255" t="s">
        <v>2661</v>
      </c>
      <c r="C255" t="s">
        <v>2727</v>
      </c>
      <c r="D255" s="242">
        <f t="shared" si="227"/>
        <v>4</v>
      </c>
      <c r="E255" s="238">
        <f t="shared" si="228"/>
        <v>1</v>
      </c>
      <c r="F255" s="243">
        <f t="shared" si="225"/>
        <v>0.25</v>
      </c>
      <c r="G255">
        <f t="shared" si="229"/>
        <v>0</v>
      </c>
      <c r="H255" s="244">
        <f t="shared" si="230"/>
        <v>0</v>
      </c>
      <c r="I255" s="245">
        <f t="shared" si="231"/>
        <v>3</v>
      </c>
      <c r="J255" s="243">
        <f t="shared" si="232"/>
        <v>0.75</v>
      </c>
      <c r="K255">
        <f t="shared" si="233"/>
        <v>3</v>
      </c>
      <c r="L255" s="243">
        <f t="shared" si="234"/>
        <v>0.75</v>
      </c>
    </row>
    <row r="256" spans="1:37" x14ac:dyDescent="0.35">
      <c r="A256" s="238">
        <f t="shared" si="226"/>
        <v>783</v>
      </c>
      <c r="B256" t="s">
        <v>2663</v>
      </c>
      <c r="C256" t="s">
        <v>2574</v>
      </c>
      <c r="D256" s="242">
        <f t="shared" si="227"/>
        <v>2</v>
      </c>
      <c r="E256" s="238">
        <f t="shared" si="228"/>
        <v>2</v>
      </c>
      <c r="F256" s="243">
        <f t="shared" si="225"/>
        <v>1</v>
      </c>
      <c r="G256">
        <f t="shared" si="229"/>
        <v>1</v>
      </c>
      <c r="H256" s="244">
        <f t="shared" si="230"/>
        <v>0.5</v>
      </c>
      <c r="I256" s="245">
        <f t="shared" si="231"/>
        <v>0</v>
      </c>
      <c r="J256" s="243">
        <f t="shared" si="232"/>
        <v>0</v>
      </c>
      <c r="K256">
        <f t="shared" si="233"/>
        <v>0</v>
      </c>
      <c r="L256" s="243">
        <f t="shared" si="234"/>
        <v>0</v>
      </c>
    </row>
    <row r="257" spans="1:12" x14ac:dyDescent="0.35">
      <c r="A257" s="238">
        <f t="shared" si="226"/>
        <v>1655</v>
      </c>
      <c r="B257" t="s">
        <v>2689</v>
      </c>
      <c r="C257" t="s">
        <v>2573</v>
      </c>
      <c r="D257" s="242">
        <f t="shared" si="227"/>
        <v>5</v>
      </c>
      <c r="E257" s="238">
        <f t="shared" si="228"/>
        <v>3</v>
      </c>
      <c r="F257" s="243">
        <f t="shared" si="225"/>
        <v>0.6</v>
      </c>
      <c r="G257">
        <f t="shared" si="229"/>
        <v>0</v>
      </c>
      <c r="H257" s="244">
        <f t="shared" si="230"/>
        <v>0</v>
      </c>
      <c r="I257" s="245">
        <f t="shared" si="231"/>
        <v>2</v>
      </c>
      <c r="J257" s="243">
        <f t="shared" si="232"/>
        <v>0.4</v>
      </c>
      <c r="K257">
        <f t="shared" si="233"/>
        <v>0</v>
      </c>
      <c r="L257" s="243">
        <f t="shared" si="234"/>
        <v>0</v>
      </c>
    </row>
    <row r="258" spans="1:12" x14ac:dyDescent="0.35">
      <c r="A258" s="238">
        <f t="shared" si="226"/>
        <v>151</v>
      </c>
      <c r="B258" t="s">
        <v>2662</v>
      </c>
      <c r="C258" t="s">
        <v>2575</v>
      </c>
      <c r="D258" s="242">
        <f t="shared" si="227"/>
        <v>1</v>
      </c>
      <c r="E258" s="238">
        <f t="shared" si="228"/>
        <v>0</v>
      </c>
      <c r="F258" s="243">
        <f t="shared" si="225"/>
        <v>0</v>
      </c>
      <c r="G258">
        <f t="shared" si="229"/>
        <v>0</v>
      </c>
      <c r="H258" s="244">
        <f t="shared" si="230"/>
        <v>0</v>
      </c>
      <c r="I258" s="245">
        <f t="shared" si="231"/>
        <v>1</v>
      </c>
      <c r="J258" s="243">
        <f t="shared" si="232"/>
        <v>1</v>
      </c>
      <c r="K258">
        <f t="shared" si="233"/>
        <v>0</v>
      </c>
      <c r="L258" s="243">
        <f t="shared" si="234"/>
        <v>0</v>
      </c>
    </row>
    <row r="259" spans="1:12" x14ac:dyDescent="0.35">
      <c r="A259" s="238">
        <f t="shared" si="226"/>
        <v>133</v>
      </c>
      <c r="B259" t="s">
        <v>2660</v>
      </c>
      <c r="C259" t="s">
        <v>2594</v>
      </c>
      <c r="D259" s="242">
        <f t="shared" si="227"/>
        <v>1</v>
      </c>
      <c r="E259" s="238">
        <f t="shared" si="228"/>
        <v>0</v>
      </c>
      <c r="F259" s="243">
        <f t="shared" si="225"/>
        <v>0</v>
      </c>
      <c r="G259">
        <f t="shared" si="229"/>
        <v>0</v>
      </c>
      <c r="H259" s="244">
        <f t="shared" si="230"/>
        <v>0</v>
      </c>
      <c r="I259" s="245">
        <f t="shared" si="231"/>
        <v>1</v>
      </c>
      <c r="J259" s="243">
        <f t="shared" si="232"/>
        <v>1</v>
      </c>
      <c r="K259">
        <f t="shared" si="233"/>
        <v>0</v>
      </c>
      <c r="L259" s="243">
        <f t="shared" si="234"/>
        <v>0</v>
      </c>
    </row>
    <row r="260" spans="1:12" x14ac:dyDescent="0.35">
      <c r="A260" s="238">
        <f t="shared" si="226"/>
        <v>275</v>
      </c>
      <c r="B260" t="s">
        <v>3111</v>
      </c>
      <c r="C260" t="s">
        <v>2576</v>
      </c>
      <c r="D260" s="242">
        <f t="shared" si="227"/>
        <v>1</v>
      </c>
      <c r="E260" s="238">
        <f t="shared" si="228"/>
        <v>0</v>
      </c>
      <c r="F260" s="243">
        <f t="shared" si="225"/>
        <v>0</v>
      </c>
      <c r="G260">
        <f t="shared" si="229"/>
        <v>0</v>
      </c>
      <c r="H260" s="244">
        <f t="shared" si="230"/>
        <v>0</v>
      </c>
      <c r="I260" s="245">
        <f t="shared" si="231"/>
        <v>1</v>
      </c>
      <c r="J260" s="243">
        <f t="shared" si="232"/>
        <v>1</v>
      </c>
      <c r="K260">
        <f t="shared" si="233"/>
        <v>0</v>
      </c>
      <c r="L260" s="243">
        <f t="shared" si="234"/>
        <v>0</v>
      </c>
    </row>
    <row r="261" spans="1:12" x14ac:dyDescent="0.35">
      <c r="A261" s="238">
        <f t="shared" si="226"/>
        <v>0</v>
      </c>
      <c r="C261" t="s">
        <v>2590</v>
      </c>
      <c r="D261" s="242">
        <f t="shared" si="227"/>
        <v>0</v>
      </c>
      <c r="E261" s="238">
        <f t="shared" si="228"/>
        <v>0</v>
      </c>
      <c r="F261" s="243">
        <f t="shared" si="225"/>
        <v>0</v>
      </c>
      <c r="G261">
        <f t="shared" si="229"/>
        <v>0</v>
      </c>
      <c r="H261" s="244">
        <f t="shared" si="230"/>
        <v>0</v>
      </c>
      <c r="I261" s="245">
        <f t="shared" si="231"/>
        <v>0</v>
      </c>
      <c r="J261" s="243">
        <f t="shared" si="232"/>
        <v>0</v>
      </c>
      <c r="K261">
        <f t="shared" si="233"/>
        <v>0</v>
      </c>
      <c r="L261" s="243">
        <f t="shared" si="234"/>
        <v>0</v>
      </c>
    </row>
    <row r="262" spans="1:12" x14ac:dyDescent="0.35">
      <c r="A262" s="238">
        <f t="shared" si="226"/>
        <v>0</v>
      </c>
      <c r="B262" t="s">
        <v>2671</v>
      </c>
      <c r="C262" t="s">
        <v>2582</v>
      </c>
      <c r="D262" s="242">
        <f t="shared" si="227"/>
        <v>0</v>
      </c>
      <c r="E262" s="238">
        <f t="shared" si="228"/>
        <v>0</v>
      </c>
      <c r="F262" s="243">
        <f t="shared" si="225"/>
        <v>0</v>
      </c>
      <c r="G262">
        <f t="shared" si="229"/>
        <v>0</v>
      </c>
      <c r="H262" s="244">
        <f t="shared" si="230"/>
        <v>0</v>
      </c>
      <c r="I262" s="245">
        <f t="shared" si="231"/>
        <v>0</v>
      </c>
      <c r="J262" s="243">
        <f t="shared" si="232"/>
        <v>0</v>
      </c>
      <c r="K262">
        <f t="shared" si="233"/>
        <v>0</v>
      </c>
      <c r="L262" s="243">
        <f t="shared" si="234"/>
        <v>0</v>
      </c>
    </row>
    <row r="263" spans="1:12" x14ac:dyDescent="0.35">
      <c r="A263" s="238">
        <f t="shared" si="226"/>
        <v>0</v>
      </c>
      <c r="B263" t="s">
        <v>2665</v>
      </c>
      <c r="C263" t="s">
        <v>2598</v>
      </c>
      <c r="D263" s="242">
        <f t="shared" si="227"/>
        <v>0</v>
      </c>
      <c r="E263" s="238">
        <f t="shared" si="228"/>
        <v>0</v>
      </c>
      <c r="F263" s="243">
        <f t="shared" si="225"/>
        <v>0</v>
      </c>
      <c r="G263">
        <f t="shared" si="229"/>
        <v>0</v>
      </c>
      <c r="H263" s="244">
        <f t="shared" si="230"/>
        <v>0</v>
      </c>
      <c r="I263" s="245">
        <f t="shared" si="231"/>
        <v>0</v>
      </c>
      <c r="J263" s="243">
        <f t="shared" si="232"/>
        <v>0</v>
      </c>
      <c r="K263">
        <f t="shared" si="233"/>
        <v>0</v>
      </c>
      <c r="L263" s="243">
        <f t="shared" si="234"/>
        <v>0</v>
      </c>
    </row>
    <row r="264" spans="1:12" x14ac:dyDescent="0.35">
      <c r="A264" s="238">
        <f t="shared" si="226"/>
        <v>0</v>
      </c>
      <c r="B264" t="s">
        <v>2666</v>
      </c>
      <c r="C264" t="s">
        <v>2584</v>
      </c>
      <c r="D264" s="242">
        <f t="shared" si="227"/>
        <v>0</v>
      </c>
      <c r="E264" s="238">
        <f t="shared" si="228"/>
        <v>0</v>
      </c>
      <c r="F264" s="243">
        <f t="shared" si="225"/>
        <v>0</v>
      </c>
      <c r="G264">
        <f t="shared" si="229"/>
        <v>0</v>
      </c>
      <c r="H264" s="244">
        <f t="shared" si="230"/>
        <v>0</v>
      </c>
      <c r="I264" s="245">
        <f t="shared" si="231"/>
        <v>0</v>
      </c>
      <c r="J264" s="243">
        <f t="shared" si="232"/>
        <v>0</v>
      </c>
      <c r="K264">
        <f t="shared" si="233"/>
        <v>0</v>
      </c>
      <c r="L264" s="243">
        <f t="shared" si="234"/>
        <v>0</v>
      </c>
    </row>
    <row r="265" spans="1:12" x14ac:dyDescent="0.35">
      <c r="A265" s="238">
        <f t="shared" si="226"/>
        <v>0</v>
      </c>
      <c r="B265" t="s">
        <v>2667</v>
      </c>
      <c r="C265" t="s">
        <v>2577</v>
      </c>
      <c r="D265" s="242">
        <f t="shared" si="227"/>
        <v>0</v>
      </c>
      <c r="E265" s="238">
        <f t="shared" si="228"/>
        <v>0</v>
      </c>
      <c r="F265" s="243">
        <f t="shared" si="225"/>
        <v>0</v>
      </c>
      <c r="G265">
        <f t="shared" si="229"/>
        <v>0</v>
      </c>
      <c r="H265" s="244">
        <f t="shared" si="230"/>
        <v>0</v>
      </c>
      <c r="I265" s="245">
        <f t="shared" si="231"/>
        <v>0</v>
      </c>
      <c r="J265" s="243">
        <f t="shared" si="232"/>
        <v>0</v>
      </c>
      <c r="K265">
        <f t="shared" si="233"/>
        <v>0</v>
      </c>
      <c r="L265" s="243">
        <f t="shared" si="234"/>
        <v>0</v>
      </c>
    </row>
    <row r="266" spans="1:12" x14ac:dyDescent="0.35">
      <c r="A266" s="238">
        <f t="shared" si="226"/>
        <v>0</v>
      </c>
      <c r="B266" t="s">
        <v>2670</v>
      </c>
      <c r="C266" t="s">
        <v>2578</v>
      </c>
      <c r="D266" s="242">
        <f t="shared" si="227"/>
        <v>0</v>
      </c>
      <c r="E266" s="238">
        <f t="shared" si="228"/>
        <v>0</v>
      </c>
      <c r="F266" s="243">
        <f t="shared" si="225"/>
        <v>0</v>
      </c>
      <c r="G266">
        <f t="shared" si="229"/>
        <v>0</v>
      </c>
      <c r="H266" s="244">
        <f t="shared" si="230"/>
        <v>0</v>
      </c>
      <c r="I266" s="245">
        <f t="shared" si="231"/>
        <v>0</v>
      </c>
      <c r="J266" s="243">
        <f t="shared" si="232"/>
        <v>0</v>
      </c>
      <c r="K266">
        <f t="shared" si="233"/>
        <v>0</v>
      </c>
      <c r="L266" s="243">
        <f t="shared" si="234"/>
        <v>0</v>
      </c>
    </row>
    <row r="267" spans="1:12" x14ac:dyDescent="0.35">
      <c r="A267" s="238">
        <f t="shared" si="226"/>
        <v>0</v>
      </c>
      <c r="B267" t="s">
        <v>3499</v>
      </c>
      <c r="C267" t="s">
        <v>2581</v>
      </c>
      <c r="D267" s="242">
        <f t="shared" si="227"/>
        <v>0</v>
      </c>
      <c r="E267" s="238">
        <f t="shared" si="228"/>
        <v>0</v>
      </c>
      <c r="F267" s="243">
        <f t="shared" si="225"/>
        <v>0</v>
      </c>
      <c r="G267">
        <f t="shared" si="229"/>
        <v>0</v>
      </c>
      <c r="H267" s="244">
        <f t="shared" si="230"/>
        <v>0</v>
      </c>
      <c r="I267" s="245">
        <f t="shared" si="231"/>
        <v>0</v>
      </c>
      <c r="J267" s="243">
        <f t="shared" si="232"/>
        <v>0</v>
      </c>
      <c r="K267">
        <f t="shared" si="233"/>
        <v>0</v>
      </c>
      <c r="L267" s="243">
        <f t="shared" si="234"/>
        <v>0</v>
      </c>
    </row>
    <row r="268" spans="1:12" x14ac:dyDescent="0.35">
      <c r="A268" s="238">
        <f t="shared" si="226"/>
        <v>0</v>
      </c>
      <c r="B268" t="s">
        <v>3077</v>
      </c>
      <c r="C268" t="s">
        <v>2579</v>
      </c>
      <c r="D268" s="242">
        <f t="shared" si="227"/>
        <v>0</v>
      </c>
      <c r="E268" s="238">
        <f t="shared" si="228"/>
        <v>0</v>
      </c>
      <c r="F268" s="243">
        <f t="shared" si="225"/>
        <v>0</v>
      </c>
      <c r="G268">
        <f t="shared" si="229"/>
        <v>0</v>
      </c>
      <c r="H268" s="244">
        <f t="shared" si="230"/>
        <v>0</v>
      </c>
      <c r="I268" s="245">
        <f t="shared" si="231"/>
        <v>0</v>
      </c>
      <c r="J268" s="243">
        <f t="shared" si="232"/>
        <v>0</v>
      </c>
      <c r="K268">
        <f t="shared" si="233"/>
        <v>0</v>
      </c>
      <c r="L268" s="243">
        <f t="shared" si="234"/>
        <v>0</v>
      </c>
    </row>
    <row r="269" spans="1:12" x14ac:dyDescent="0.35">
      <c r="A269" s="238">
        <f t="shared" si="226"/>
        <v>0</v>
      </c>
      <c r="B269" t="s">
        <v>2690</v>
      </c>
      <c r="C269" t="s">
        <v>2585</v>
      </c>
      <c r="D269" s="242">
        <f t="shared" si="227"/>
        <v>0</v>
      </c>
      <c r="E269" s="238">
        <f t="shared" si="228"/>
        <v>0</v>
      </c>
      <c r="F269" s="243">
        <f t="shared" si="225"/>
        <v>0</v>
      </c>
      <c r="G269">
        <f t="shared" si="229"/>
        <v>0</v>
      </c>
      <c r="H269" s="244">
        <f t="shared" si="230"/>
        <v>0</v>
      </c>
      <c r="I269" s="245">
        <f t="shared" si="231"/>
        <v>0</v>
      </c>
      <c r="J269" s="243">
        <f t="shared" si="232"/>
        <v>0</v>
      </c>
      <c r="K269">
        <f t="shared" si="233"/>
        <v>0</v>
      </c>
      <c r="L269" s="243">
        <f t="shared" si="234"/>
        <v>0</v>
      </c>
    </row>
    <row r="270" spans="1:12" x14ac:dyDescent="0.35">
      <c r="A270" s="238">
        <f t="shared" si="226"/>
        <v>0</v>
      </c>
      <c r="C270" t="s">
        <v>2591</v>
      </c>
      <c r="D270" s="242">
        <f t="shared" si="227"/>
        <v>0</v>
      </c>
      <c r="E270" s="238">
        <f t="shared" si="228"/>
        <v>0</v>
      </c>
      <c r="F270" s="243">
        <f t="shared" si="225"/>
        <v>0</v>
      </c>
      <c r="G270">
        <f t="shared" si="229"/>
        <v>0</v>
      </c>
      <c r="H270" s="244">
        <f t="shared" si="230"/>
        <v>0</v>
      </c>
      <c r="I270" s="245">
        <f t="shared" si="231"/>
        <v>0</v>
      </c>
      <c r="J270" s="243">
        <f t="shared" si="232"/>
        <v>0</v>
      </c>
      <c r="K270">
        <f t="shared" si="233"/>
        <v>0</v>
      </c>
      <c r="L270" s="243">
        <f t="shared" si="234"/>
        <v>0</v>
      </c>
    </row>
    <row r="271" spans="1:12" x14ac:dyDescent="0.35">
      <c r="A271" s="238">
        <f t="shared" si="226"/>
        <v>385</v>
      </c>
      <c r="B271" t="s">
        <v>2664</v>
      </c>
      <c r="C271" t="s">
        <v>2586</v>
      </c>
      <c r="D271" s="242">
        <f t="shared" si="227"/>
        <v>3</v>
      </c>
      <c r="E271" s="238">
        <f t="shared" si="228"/>
        <v>0</v>
      </c>
      <c r="F271" s="243">
        <f t="shared" si="225"/>
        <v>0</v>
      </c>
      <c r="G271">
        <f t="shared" si="229"/>
        <v>0</v>
      </c>
      <c r="H271" s="244">
        <f t="shared" si="230"/>
        <v>0</v>
      </c>
      <c r="I271" s="245">
        <f t="shared" si="231"/>
        <v>3</v>
      </c>
      <c r="J271" s="243">
        <f t="shared" si="232"/>
        <v>1</v>
      </c>
      <c r="K271">
        <f t="shared" si="233"/>
        <v>0</v>
      </c>
      <c r="L271" s="243">
        <f t="shared" si="234"/>
        <v>0</v>
      </c>
    </row>
    <row r="272" spans="1:12" x14ac:dyDescent="0.35">
      <c r="A272" s="238">
        <f t="shared" si="226"/>
        <v>0</v>
      </c>
      <c r="B272" t="s">
        <v>2669</v>
      </c>
      <c r="C272" t="s">
        <v>2587</v>
      </c>
      <c r="D272" s="242">
        <f>E272+I272</f>
        <v>0</v>
      </c>
      <c r="E272" s="238">
        <f t="shared" si="228"/>
        <v>0</v>
      </c>
      <c r="F272" s="243">
        <f t="shared" si="225"/>
        <v>0</v>
      </c>
      <c r="G272">
        <f t="shared" si="229"/>
        <v>0</v>
      </c>
      <c r="H272" s="244">
        <f t="shared" si="230"/>
        <v>0</v>
      </c>
      <c r="I272" s="245">
        <f t="shared" si="231"/>
        <v>0</v>
      </c>
      <c r="J272" s="243">
        <f t="shared" si="232"/>
        <v>0</v>
      </c>
      <c r="K272">
        <f t="shared" si="233"/>
        <v>0</v>
      </c>
      <c r="L272" s="243">
        <f t="shared" si="234"/>
        <v>0</v>
      </c>
    </row>
    <row r="273" spans="1:12" x14ac:dyDescent="0.35">
      <c r="A273" s="238">
        <f t="shared" si="226"/>
        <v>0</v>
      </c>
      <c r="B273" t="s">
        <v>2931</v>
      </c>
      <c r="C273" t="s">
        <v>2580</v>
      </c>
      <c r="D273" s="242">
        <f t="shared" si="227"/>
        <v>0</v>
      </c>
      <c r="E273" s="238">
        <f t="shared" si="228"/>
        <v>0</v>
      </c>
      <c r="F273" s="243">
        <f t="shared" si="225"/>
        <v>0</v>
      </c>
      <c r="G273">
        <f t="shared" si="229"/>
        <v>0</v>
      </c>
      <c r="H273" s="244">
        <f t="shared" si="230"/>
        <v>0</v>
      </c>
      <c r="I273" s="245">
        <f t="shared" si="231"/>
        <v>0</v>
      </c>
      <c r="J273" s="243">
        <f t="shared" si="232"/>
        <v>0</v>
      </c>
      <c r="K273">
        <f t="shared" si="233"/>
        <v>0</v>
      </c>
      <c r="L273" s="243">
        <f t="shared" si="234"/>
        <v>0</v>
      </c>
    </row>
    <row r="274" spans="1:12" x14ac:dyDescent="0.35">
      <c r="A274" s="238">
        <f t="shared" si="226"/>
        <v>0</v>
      </c>
      <c r="C274" t="s">
        <v>2592</v>
      </c>
      <c r="D274" s="242">
        <f t="shared" si="227"/>
        <v>0</v>
      </c>
      <c r="E274" s="238">
        <f t="shared" si="228"/>
        <v>0</v>
      </c>
      <c r="F274" s="243">
        <f t="shared" si="225"/>
        <v>0</v>
      </c>
      <c r="G274">
        <f t="shared" si="229"/>
        <v>0</v>
      </c>
      <c r="H274" s="244">
        <f t="shared" si="230"/>
        <v>0</v>
      </c>
      <c r="I274" s="245">
        <f t="shared" si="231"/>
        <v>0</v>
      </c>
      <c r="J274" s="243">
        <f t="shared" si="232"/>
        <v>0</v>
      </c>
      <c r="K274">
        <f t="shared" si="233"/>
        <v>0</v>
      </c>
      <c r="L274" s="243">
        <f t="shared" si="234"/>
        <v>0</v>
      </c>
    </row>
    <row r="275" spans="1:12" x14ac:dyDescent="0.35">
      <c r="A275" s="238">
        <f t="shared" si="226"/>
        <v>0</v>
      </c>
      <c r="B275" t="s">
        <v>2809</v>
      </c>
      <c r="C275" t="s">
        <v>2597</v>
      </c>
      <c r="D275" s="242">
        <f t="shared" si="227"/>
        <v>0</v>
      </c>
      <c r="E275" s="238">
        <f t="shared" si="228"/>
        <v>0</v>
      </c>
      <c r="F275" s="243">
        <f t="shared" si="225"/>
        <v>0</v>
      </c>
      <c r="G275">
        <f t="shared" si="229"/>
        <v>0</v>
      </c>
      <c r="H275" s="244">
        <f t="shared" si="230"/>
        <v>0</v>
      </c>
      <c r="I275" s="245">
        <f t="shared" si="231"/>
        <v>0</v>
      </c>
      <c r="J275" s="243">
        <f t="shared" si="232"/>
        <v>0</v>
      </c>
      <c r="K275">
        <f t="shared" si="233"/>
        <v>0</v>
      </c>
      <c r="L275" s="243">
        <f t="shared" si="234"/>
        <v>0</v>
      </c>
    </row>
    <row r="276" spans="1:12" x14ac:dyDescent="0.35">
      <c r="A276" s="238">
        <f t="shared" si="226"/>
        <v>81</v>
      </c>
      <c r="B276" t="s">
        <v>2668</v>
      </c>
      <c r="C276" t="s">
        <v>2588</v>
      </c>
      <c r="D276" s="242">
        <f t="shared" si="227"/>
        <v>1</v>
      </c>
      <c r="E276" s="238">
        <f t="shared" si="228"/>
        <v>1</v>
      </c>
      <c r="F276" s="243">
        <f t="shared" si="225"/>
        <v>1</v>
      </c>
      <c r="G276">
        <f t="shared" si="229"/>
        <v>0</v>
      </c>
      <c r="H276" s="244">
        <f t="shared" si="230"/>
        <v>0</v>
      </c>
      <c r="I276" s="245">
        <f t="shared" si="231"/>
        <v>0</v>
      </c>
      <c r="J276" s="243">
        <f t="shared" si="232"/>
        <v>0</v>
      </c>
      <c r="K276">
        <f t="shared" si="233"/>
        <v>0</v>
      </c>
      <c r="L276" s="243">
        <f t="shared" si="234"/>
        <v>0</v>
      </c>
    </row>
    <row r="277" spans="1:12" x14ac:dyDescent="0.35">
      <c r="A277" s="238">
        <f t="shared" si="226"/>
        <v>0</v>
      </c>
      <c r="B277" t="s">
        <v>2692</v>
      </c>
      <c r="C277" t="s">
        <v>2589</v>
      </c>
      <c r="D277" s="242">
        <f t="shared" si="227"/>
        <v>0</v>
      </c>
      <c r="E277" s="238">
        <f t="shared" si="228"/>
        <v>0</v>
      </c>
      <c r="F277" s="243">
        <f t="shared" si="225"/>
        <v>0</v>
      </c>
      <c r="G277">
        <f t="shared" si="229"/>
        <v>0</v>
      </c>
      <c r="H277" s="244">
        <f t="shared" si="230"/>
        <v>0</v>
      </c>
      <c r="I277" s="245">
        <f t="shared" si="231"/>
        <v>0</v>
      </c>
      <c r="J277" s="243">
        <f t="shared" si="232"/>
        <v>0</v>
      </c>
      <c r="K277">
        <f t="shared" si="233"/>
        <v>0</v>
      </c>
      <c r="L277" s="243">
        <f t="shared" si="234"/>
        <v>0</v>
      </c>
    </row>
    <row r="278" spans="1:12" x14ac:dyDescent="0.35">
      <c r="A278" s="238">
        <f t="shared" si="226"/>
        <v>12468</v>
      </c>
      <c r="B278" t="s">
        <v>2672</v>
      </c>
      <c r="C278" t="s">
        <v>2530</v>
      </c>
      <c r="D278" s="242">
        <f t="shared" si="227"/>
        <v>23</v>
      </c>
      <c r="E278" s="238">
        <f t="shared" si="228"/>
        <v>3</v>
      </c>
      <c r="F278" s="243">
        <f t="shared" si="225"/>
        <v>0.13043478260869565</v>
      </c>
      <c r="G278">
        <f t="shared" si="229"/>
        <v>0</v>
      </c>
      <c r="H278" s="244">
        <f t="shared" si="230"/>
        <v>0</v>
      </c>
      <c r="I278" s="245">
        <f t="shared" si="231"/>
        <v>20</v>
      </c>
      <c r="J278" s="243">
        <f t="shared" si="232"/>
        <v>0.86956521739130432</v>
      </c>
      <c r="K278">
        <f t="shared" si="233"/>
        <v>8</v>
      </c>
      <c r="L278" s="243">
        <f t="shared" si="234"/>
        <v>0.34782608695652173</v>
      </c>
    </row>
    <row r="279" spans="1:12" x14ac:dyDescent="0.35">
      <c r="A279" s="238">
        <f>SUM(A252:A278)</f>
        <v>46407</v>
      </c>
      <c r="B279" s="238"/>
      <c r="D279" s="242">
        <f>SUM(D252:D278)</f>
        <v>79</v>
      </c>
      <c r="E279" s="238">
        <f>SUM(E252:E278)</f>
        <v>23</v>
      </c>
      <c r="G279">
        <f>SUM(G252:G278)</f>
        <v>5</v>
      </c>
      <c r="I279" s="245">
        <f>SUM(I252:I278)</f>
        <v>56</v>
      </c>
      <c r="K279">
        <f>SUM(K252:K278)</f>
        <v>27</v>
      </c>
    </row>
    <row r="280" spans="1:12" ht="15" thickBot="1" x14ac:dyDescent="0.4"/>
    <row r="281" spans="1:12" x14ac:dyDescent="0.35">
      <c r="C281" s="246" t="s">
        <v>2673</v>
      </c>
      <c r="D281" s="247"/>
      <c r="E281" s="248">
        <f>E279+I279</f>
        <v>79</v>
      </c>
      <c r="F281" s="247" t="s">
        <v>2674</v>
      </c>
      <c r="G281" s="249"/>
      <c r="H281" s="249"/>
      <c r="I281" s="246" t="s">
        <v>2675</v>
      </c>
      <c r="J281" s="247" t="s">
        <v>2676</v>
      </c>
      <c r="K281" s="250">
        <f>K279</f>
        <v>27</v>
      </c>
    </row>
    <row r="282" spans="1:12" ht="15" thickBot="1" x14ac:dyDescent="0.4">
      <c r="C282" s="251" t="s">
        <v>2677</v>
      </c>
      <c r="D282" s="252" t="e">
        <f>LEFT(MID(#REF!,FIND("(",#REF!)+1,LEN(#REF!)),FIND(")",MID(#REF!,FIND("(",#REF!)+1,LEN(#REF!)))-1)</f>
        <v>#REF!</v>
      </c>
      <c r="E282" s="252">
        <f>AK252</f>
        <v>0</v>
      </c>
      <c r="F282" s="252" t="s">
        <v>2678</v>
      </c>
      <c r="G282" s="253"/>
      <c r="H282" s="253"/>
      <c r="I282" s="254"/>
      <c r="J282" s="241" t="s">
        <v>2679</v>
      </c>
      <c r="K282" s="255">
        <f>G279</f>
        <v>5</v>
      </c>
    </row>
    <row r="283" spans="1:12" ht="15" thickBot="1" x14ac:dyDescent="0.4">
      <c r="I283" s="251"/>
      <c r="J283" s="252" t="s">
        <v>2680</v>
      </c>
      <c r="K283" s="256">
        <f>SUM(K281:K282)</f>
        <v>32</v>
      </c>
    </row>
  </sheetData>
  <mergeCells count="273">
    <mergeCell ref="A12:A13"/>
    <mergeCell ref="B12:B13"/>
    <mergeCell ref="C12:C13"/>
    <mergeCell ref="A14:A15"/>
    <mergeCell ref="B14:B15"/>
    <mergeCell ref="C14:C15"/>
    <mergeCell ref="A8:A9"/>
    <mergeCell ref="B8:B9"/>
    <mergeCell ref="C8:C9"/>
    <mergeCell ref="A10:A11"/>
    <mergeCell ref="B10:B11"/>
    <mergeCell ref="C10:C11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A28:A29"/>
    <mergeCell ref="B28:B29"/>
    <mergeCell ref="C28:C29"/>
    <mergeCell ref="A30:A31"/>
    <mergeCell ref="B30:B31"/>
    <mergeCell ref="C30:C31"/>
    <mergeCell ref="A24:A25"/>
    <mergeCell ref="B24:B25"/>
    <mergeCell ref="C24:C25"/>
    <mergeCell ref="A26:A27"/>
    <mergeCell ref="B26:B27"/>
    <mergeCell ref="C26:C27"/>
    <mergeCell ref="A36:A37"/>
    <mergeCell ref="B36:B37"/>
    <mergeCell ref="C36:C37"/>
    <mergeCell ref="A38:A39"/>
    <mergeCell ref="B38:B39"/>
    <mergeCell ref="C38:C39"/>
    <mergeCell ref="A32:A33"/>
    <mergeCell ref="B32:B33"/>
    <mergeCell ref="C32:C33"/>
    <mergeCell ref="A34:A35"/>
    <mergeCell ref="B34:B35"/>
    <mergeCell ref="C34:C35"/>
    <mergeCell ref="A55:A56"/>
    <mergeCell ref="B55:B56"/>
    <mergeCell ref="C55:C56"/>
    <mergeCell ref="A57:A58"/>
    <mergeCell ref="B57:B58"/>
    <mergeCell ref="C57:C58"/>
    <mergeCell ref="A40:A41"/>
    <mergeCell ref="B40:B41"/>
    <mergeCell ref="C40:C41"/>
    <mergeCell ref="A42:A43"/>
    <mergeCell ref="B42:B43"/>
    <mergeCell ref="C42:C43"/>
    <mergeCell ref="A63:A64"/>
    <mergeCell ref="B63:B64"/>
    <mergeCell ref="C63:C64"/>
    <mergeCell ref="A65:A66"/>
    <mergeCell ref="B65:B66"/>
    <mergeCell ref="C65:C66"/>
    <mergeCell ref="A59:A60"/>
    <mergeCell ref="B59:B60"/>
    <mergeCell ref="C59:C60"/>
    <mergeCell ref="A61:A62"/>
    <mergeCell ref="B61:B62"/>
    <mergeCell ref="C61:C62"/>
    <mergeCell ref="A71:A72"/>
    <mergeCell ref="B71:B72"/>
    <mergeCell ref="C71:C72"/>
    <mergeCell ref="A73:A74"/>
    <mergeCell ref="B73:B74"/>
    <mergeCell ref="C73:C74"/>
    <mergeCell ref="A67:A68"/>
    <mergeCell ref="B67:B68"/>
    <mergeCell ref="C67:C68"/>
    <mergeCell ref="A69:A70"/>
    <mergeCell ref="B69:B70"/>
    <mergeCell ref="C69:C70"/>
    <mergeCell ref="A90:A91"/>
    <mergeCell ref="B90:B91"/>
    <mergeCell ref="C90:C91"/>
    <mergeCell ref="A92:A93"/>
    <mergeCell ref="B92:B93"/>
    <mergeCell ref="C92:C93"/>
    <mergeCell ref="A75:A76"/>
    <mergeCell ref="B75:B76"/>
    <mergeCell ref="C75:C76"/>
    <mergeCell ref="A88:A89"/>
    <mergeCell ref="B88:B89"/>
    <mergeCell ref="C88:C89"/>
    <mergeCell ref="A98:A99"/>
    <mergeCell ref="B98:B99"/>
    <mergeCell ref="C98:C99"/>
    <mergeCell ref="A100:A101"/>
    <mergeCell ref="B100:B101"/>
    <mergeCell ref="C100:C101"/>
    <mergeCell ref="A94:A95"/>
    <mergeCell ref="B94:B95"/>
    <mergeCell ref="C94:C95"/>
    <mergeCell ref="A96:A97"/>
    <mergeCell ref="B96:B97"/>
    <mergeCell ref="C96:C97"/>
    <mergeCell ref="A106:A107"/>
    <mergeCell ref="B106:B107"/>
    <mergeCell ref="C106:C107"/>
    <mergeCell ref="A108:A109"/>
    <mergeCell ref="B108:B109"/>
    <mergeCell ref="C108:C109"/>
    <mergeCell ref="A102:A103"/>
    <mergeCell ref="B102:B103"/>
    <mergeCell ref="C102:C103"/>
    <mergeCell ref="A104:A105"/>
    <mergeCell ref="B104:B105"/>
    <mergeCell ref="C104:C105"/>
    <mergeCell ref="A125:A126"/>
    <mergeCell ref="B125:B126"/>
    <mergeCell ref="C125:C126"/>
    <mergeCell ref="A127:A128"/>
    <mergeCell ref="B127:B128"/>
    <mergeCell ref="C127:C128"/>
    <mergeCell ref="A110:A111"/>
    <mergeCell ref="B110:B111"/>
    <mergeCell ref="C110:C111"/>
    <mergeCell ref="A123:A124"/>
    <mergeCell ref="B123:B124"/>
    <mergeCell ref="C123:C124"/>
    <mergeCell ref="A133:A134"/>
    <mergeCell ref="B133:B134"/>
    <mergeCell ref="C133:C134"/>
    <mergeCell ref="A135:A136"/>
    <mergeCell ref="B135:B136"/>
    <mergeCell ref="C135:C136"/>
    <mergeCell ref="A129:A130"/>
    <mergeCell ref="B129:B130"/>
    <mergeCell ref="C129:C130"/>
    <mergeCell ref="A131:A132"/>
    <mergeCell ref="B131:B132"/>
    <mergeCell ref="C131:C132"/>
    <mergeCell ref="A141:A142"/>
    <mergeCell ref="B141:B142"/>
    <mergeCell ref="C141:C142"/>
    <mergeCell ref="A143:A144"/>
    <mergeCell ref="B143:B144"/>
    <mergeCell ref="C143:C144"/>
    <mergeCell ref="A137:A138"/>
    <mergeCell ref="B137:B138"/>
    <mergeCell ref="C137:C138"/>
    <mergeCell ref="A139:A140"/>
    <mergeCell ref="B139:B140"/>
    <mergeCell ref="C139:C140"/>
    <mergeCell ref="A149:A150"/>
    <mergeCell ref="B149:B150"/>
    <mergeCell ref="C149:C150"/>
    <mergeCell ref="A151:A152"/>
    <mergeCell ref="B151:B152"/>
    <mergeCell ref="C151:C152"/>
    <mergeCell ref="A145:A146"/>
    <mergeCell ref="B145:B146"/>
    <mergeCell ref="C145:C146"/>
    <mergeCell ref="A147:A148"/>
    <mergeCell ref="B147:B148"/>
    <mergeCell ref="C147:C148"/>
    <mergeCell ref="A157:A158"/>
    <mergeCell ref="B157:B158"/>
    <mergeCell ref="C157:C158"/>
    <mergeCell ref="A159:A160"/>
    <mergeCell ref="B159:B160"/>
    <mergeCell ref="C159:C160"/>
    <mergeCell ref="A153:A154"/>
    <mergeCell ref="B153:B154"/>
    <mergeCell ref="C153:C154"/>
    <mergeCell ref="A155:A156"/>
    <mergeCell ref="B155:B156"/>
    <mergeCell ref="C155:C156"/>
    <mergeCell ref="A176:A177"/>
    <mergeCell ref="B176:B177"/>
    <mergeCell ref="C176:C177"/>
    <mergeCell ref="A178:A179"/>
    <mergeCell ref="B178:B179"/>
    <mergeCell ref="C178:C179"/>
    <mergeCell ref="A172:A173"/>
    <mergeCell ref="B172:B173"/>
    <mergeCell ref="C172:C173"/>
    <mergeCell ref="A174:A175"/>
    <mergeCell ref="B174:B175"/>
    <mergeCell ref="C174:C175"/>
    <mergeCell ref="A184:A185"/>
    <mergeCell ref="B184:B185"/>
    <mergeCell ref="C184:C185"/>
    <mergeCell ref="A186:A187"/>
    <mergeCell ref="B186:B187"/>
    <mergeCell ref="C186:C187"/>
    <mergeCell ref="A180:A181"/>
    <mergeCell ref="B180:B181"/>
    <mergeCell ref="C180:C181"/>
    <mergeCell ref="A182:A183"/>
    <mergeCell ref="B182:B183"/>
    <mergeCell ref="C182:C183"/>
    <mergeCell ref="A192:A193"/>
    <mergeCell ref="B192:B193"/>
    <mergeCell ref="C192:C193"/>
    <mergeCell ref="A194:A195"/>
    <mergeCell ref="B194:B195"/>
    <mergeCell ref="C194:C195"/>
    <mergeCell ref="A188:A189"/>
    <mergeCell ref="B188:B189"/>
    <mergeCell ref="C188:C189"/>
    <mergeCell ref="A190:A191"/>
    <mergeCell ref="B190:B191"/>
    <mergeCell ref="C190:C191"/>
    <mergeCell ref="A212:A213"/>
    <mergeCell ref="B212:B213"/>
    <mergeCell ref="C212:C213"/>
    <mergeCell ref="A214:A215"/>
    <mergeCell ref="B214:B215"/>
    <mergeCell ref="C214:C215"/>
    <mergeCell ref="A196:A197"/>
    <mergeCell ref="B196:B197"/>
    <mergeCell ref="C196:C197"/>
    <mergeCell ref="A198:A199"/>
    <mergeCell ref="B198:B199"/>
    <mergeCell ref="C198:C199"/>
    <mergeCell ref="A220:A221"/>
    <mergeCell ref="B220:B221"/>
    <mergeCell ref="C220:C221"/>
    <mergeCell ref="A222:A223"/>
    <mergeCell ref="B222:B223"/>
    <mergeCell ref="C222:C223"/>
    <mergeCell ref="A216:A217"/>
    <mergeCell ref="B216:B217"/>
    <mergeCell ref="C216:C217"/>
    <mergeCell ref="A218:A219"/>
    <mergeCell ref="B218:B219"/>
    <mergeCell ref="C218:C219"/>
    <mergeCell ref="A228:A229"/>
    <mergeCell ref="B228:B229"/>
    <mergeCell ref="C228:C229"/>
    <mergeCell ref="A230:A231"/>
    <mergeCell ref="B230:B231"/>
    <mergeCell ref="C230:C231"/>
    <mergeCell ref="A224:A225"/>
    <mergeCell ref="B224:B225"/>
    <mergeCell ref="C224:C225"/>
    <mergeCell ref="A226:A227"/>
    <mergeCell ref="B226:B227"/>
    <mergeCell ref="C226:C227"/>
    <mergeCell ref="A236:A237"/>
    <mergeCell ref="B236:B237"/>
    <mergeCell ref="C236:C237"/>
    <mergeCell ref="A238:A239"/>
    <mergeCell ref="B238:B239"/>
    <mergeCell ref="C238:C239"/>
    <mergeCell ref="A232:A233"/>
    <mergeCell ref="B232:B233"/>
    <mergeCell ref="C232:C233"/>
    <mergeCell ref="A234:A235"/>
    <mergeCell ref="B234:B235"/>
    <mergeCell ref="C234:C235"/>
    <mergeCell ref="A244:A245"/>
    <mergeCell ref="B244:B245"/>
    <mergeCell ref="C244:C245"/>
    <mergeCell ref="A240:A241"/>
    <mergeCell ref="B240:B241"/>
    <mergeCell ref="C240:C241"/>
    <mergeCell ref="A242:A243"/>
    <mergeCell ref="B242:B243"/>
    <mergeCell ref="C242:C243"/>
  </mergeCells>
  <pageMargins left="0.7" right="0.7" top="0.75" bottom="0.75" header="0.3" footer="0.3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BC191"/>
  <sheetViews>
    <sheetView topLeftCell="A122" zoomScale="85" zoomScaleNormal="85" workbookViewId="0">
      <selection activeCell="G151" sqref="G151:K152"/>
    </sheetView>
  </sheetViews>
  <sheetFormatPr defaultRowHeight="14.5" x14ac:dyDescent="0.35"/>
  <cols>
    <col min="1" max="1" width="54.453125" bestFit="1" customWidth="1"/>
  </cols>
  <sheetData>
    <row r="1" spans="1:55" x14ac:dyDescent="0.35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</row>
    <row r="2" spans="1:55" x14ac:dyDescent="0.35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</row>
    <row r="3" spans="1:55" x14ac:dyDescent="0.35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</row>
    <row r="4" spans="1:55" x14ac:dyDescent="0.35">
      <c r="A4" t="s">
        <v>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</row>
    <row r="5" spans="1:55" x14ac:dyDescent="0.35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AM5" s="2"/>
      <c r="AN5" s="2"/>
      <c r="AO5" s="2"/>
      <c r="AP5" s="2"/>
      <c r="AQ5" s="2"/>
      <c r="AR5" s="2"/>
      <c r="AS5" s="2"/>
      <c r="AT5" s="240" t="s">
        <v>2648</v>
      </c>
      <c r="AU5" s="2"/>
      <c r="AV5" s="2"/>
      <c r="AW5" s="2"/>
      <c r="AX5" s="240" t="s">
        <v>2649</v>
      </c>
    </row>
    <row r="6" spans="1:55" x14ac:dyDescent="0.3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AP6" s="241" t="s">
        <v>2529</v>
      </c>
      <c r="AQ6" s="241" t="s">
        <v>2650</v>
      </c>
      <c r="AR6" s="241" t="s">
        <v>2651</v>
      </c>
      <c r="AS6" s="241" t="s">
        <v>2650</v>
      </c>
      <c r="AT6" s="241" t="s">
        <v>2652</v>
      </c>
      <c r="AU6" s="241" t="s">
        <v>2653</v>
      </c>
      <c r="AV6" s="241" t="s">
        <v>2649</v>
      </c>
      <c r="AW6" s="241" t="s">
        <v>2654</v>
      </c>
      <c r="AX6" s="241" t="s">
        <v>2652</v>
      </c>
    </row>
    <row r="7" spans="1:55" x14ac:dyDescent="0.35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Y7" s="241" t="s">
        <v>2682</v>
      </c>
      <c r="Z7" s="241" t="s">
        <v>2683</v>
      </c>
      <c r="AP7" s="241" t="s">
        <v>2655</v>
      </c>
      <c r="AQ7" s="241" t="s">
        <v>2655</v>
      </c>
      <c r="AR7" s="241" t="s">
        <v>2652</v>
      </c>
      <c r="AS7" s="241" t="s">
        <v>2656</v>
      </c>
      <c r="AT7" s="241" t="s">
        <v>2656</v>
      </c>
      <c r="AU7" s="241" t="s">
        <v>2655</v>
      </c>
      <c r="AV7" s="241" t="s">
        <v>2652</v>
      </c>
      <c r="AW7" s="241" t="s">
        <v>2656</v>
      </c>
      <c r="AX7" s="241" t="s">
        <v>2656</v>
      </c>
      <c r="AZ7" s="241" t="s">
        <v>3666</v>
      </c>
      <c r="BB7" s="241" t="s">
        <v>3692</v>
      </c>
      <c r="BC7" s="241" t="s">
        <v>3693</v>
      </c>
    </row>
    <row r="8" spans="1:55" x14ac:dyDescent="0.35">
      <c r="A8" s="291" t="s">
        <v>95</v>
      </c>
      <c r="B8" s="291" t="s">
        <v>2</v>
      </c>
      <c r="C8" s="291" t="s">
        <v>3</v>
      </c>
      <c r="D8" t="s">
        <v>4</v>
      </c>
      <c r="E8" t="s">
        <v>5</v>
      </c>
      <c r="F8" t="s">
        <v>6</v>
      </c>
      <c r="G8" t="s">
        <v>7</v>
      </c>
      <c r="H8" t="s">
        <v>8</v>
      </c>
      <c r="I8" t="s">
        <v>9</v>
      </c>
      <c r="J8" t="s">
        <v>10</v>
      </c>
      <c r="K8" t="s">
        <v>11</v>
      </c>
      <c r="L8" t="s">
        <v>12</v>
      </c>
      <c r="Y8" s="241" t="s">
        <v>2684</v>
      </c>
      <c r="Z8" s="241" t="s">
        <v>2685</v>
      </c>
      <c r="AM8" s="238">
        <f>SUMIFS($C$10:$C$505, $X$10:$X$505, AN8)</f>
        <v>11695</v>
      </c>
      <c r="AN8" t="s">
        <v>2657</v>
      </c>
      <c r="AO8" t="s">
        <v>2535</v>
      </c>
      <c r="AP8" s="242">
        <f>AQ8+AU8</f>
        <v>10</v>
      </c>
      <c r="AQ8" s="238">
        <f>COUNTIFS($X$10:$X$505, AN8,$B$10:$B$505,"F")</f>
        <v>2</v>
      </c>
      <c r="AR8" s="243">
        <f t="shared" ref="AR8:AR34" si="0">IFERROR(AQ8/AP8,0)</f>
        <v>0.2</v>
      </c>
      <c r="AS8">
        <f>COUNTIFS($X$10:$X$505, AN8,$B$10:$B$505,"F",$Z$10:$Z$505,"Elected")</f>
        <v>1</v>
      </c>
      <c r="AT8" s="244">
        <f>IFERROR(AS8/AP8,0)</f>
        <v>0.1</v>
      </c>
      <c r="AU8" s="245">
        <f>COUNTIFS($X$10:$X$505, AN8,$B$10:$B$505,"M")</f>
        <v>8</v>
      </c>
      <c r="AV8" s="243">
        <f>IFERROR(AU8/AP8,0)</f>
        <v>0.8</v>
      </c>
      <c r="AW8">
        <f>COUNTIFS($X$10:$X$505, AN8,$B$10:$B$505,"M",$Z$10:$Z$505,"Elected")</f>
        <v>8</v>
      </c>
      <c r="AX8" s="243">
        <f>IFERROR(AW8/AP8,0)</f>
        <v>0.8</v>
      </c>
      <c r="AZ8">
        <f>AW8+AS8</f>
        <v>9</v>
      </c>
      <c r="BB8">
        <f>AC161</f>
        <v>17</v>
      </c>
      <c r="BC8">
        <f>AD161</f>
        <v>15</v>
      </c>
    </row>
    <row r="9" spans="1:55" ht="15.5" x14ac:dyDescent="0.35">
      <c r="A9" s="291" t="s">
        <v>0</v>
      </c>
      <c r="B9" s="291" t="s">
        <v>0</v>
      </c>
      <c r="C9" s="291" t="s">
        <v>17</v>
      </c>
      <c r="D9" t="s">
        <v>2261</v>
      </c>
      <c r="E9" t="s">
        <v>2262</v>
      </c>
      <c r="F9" t="s">
        <v>2263</v>
      </c>
      <c r="G9" t="s">
        <v>2264</v>
      </c>
      <c r="H9" t="s">
        <v>2265</v>
      </c>
      <c r="I9" t="s">
        <v>2266</v>
      </c>
      <c r="J9" t="s">
        <v>2267</v>
      </c>
      <c r="K9" t="s">
        <v>2268</v>
      </c>
      <c r="L9" t="s">
        <v>2269</v>
      </c>
      <c r="X9" s="257" t="s">
        <v>2681</v>
      </c>
      <c r="Y9" s="241" t="s">
        <v>2686</v>
      </c>
      <c r="Z9" s="241" t="s">
        <v>2687</v>
      </c>
      <c r="AB9" t="s">
        <v>2526</v>
      </c>
      <c r="AC9" t="s">
        <v>2525</v>
      </c>
      <c r="AD9" t="s">
        <v>2524</v>
      </c>
      <c r="AE9" t="s">
        <v>2523</v>
      </c>
      <c r="AF9" t="s">
        <v>759</v>
      </c>
      <c r="AG9" t="s">
        <v>2522</v>
      </c>
      <c r="AH9" t="s">
        <v>2521</v>
      </c>
      <c r="AI9" t="s">
        <v>2520</v>
      </c>
      <c r="AJ9" t="s">
        <v>2519</v>
      </c>
      <c r="AK9" t="s">
        <v>2518</v>
      </c>
      <c r="AM9" s="238">
        <f t="shared" ref="AM9:AM34" si="1">SUMIFS($C$10:$C$505, $X$10:$X$505, AN9)</f>
        <v>7420</v>
      </c>
      <c r="AN9" t="s">
        <v>2658</v>
      </c>
      <c r="AO9" t="s">
        <v>2534</v>
      </c>
      <c r="AP9" s="242">
        <f t="shared" ref="AP9:AP27" si="2">AQ9+AU9</f>
        <v>8</v>
      </c>
      <c r="AQ9" s="238">
        <f t="shared" ref="AQ9:AQ34" si="3">COUNTIFS($X$10:$X$505, AN9,$B$10:$B$505,"F")</f>
        <v>2</v>
      </c>
      <c r="AR9" s="243">
        <f t="shared" si="0"/>
        <v>0.25</v>
      </c>
      <c r="AS9">
        <f t="shared" ref="AS9:AS34" si="4">COUNTIFS($X$10:$X$283, AN9,$B$10:$B$283,"F",$Z$10:$Z$283,"Elected")</f>
        <v>1</v>
      </c>
      <c r="AT9" s="244">
        <f t="shared" ref="AT9:AT34" si="5">IFERROR(AS9/AP9,0)</f>
        <v>0.125</v>
      </c>
      <c r="AU9" s="245">
        <f t="shared" ref="AU9:AU34" si="6">COUNTIFS($X$10:$X$505, AN9,$B$10:$B$505,"M")</f>
        <v>6</v>
      </c>
      <c r="AV9" s="243">
        <f t="shared" ref="AV9:AV34" si="7">IFERROR(AU9/AP9,0)</f>
        <v>0.75</v>
      </c>
      <c r="AW9">
        <f t="shared" ref="AW9:AW34" si="8">COUNTIFS($X$10:$X$505, AN9,$B$10:$B$505,"M",$Z$10:$Z$505,"Elected")</f>
        <v>3</v>
      </c>
      <c r="AX9" s="243">
        <f t="shared" ref="AX9:AX34" si="9">IFERROR(AW9/AP9,0)</f>
        <v>0.375</v>
      </c>
      <c r="AZ9">
        <f t="shared" ref="AZ9:AZ35" si="10">AW9+AS9</f>
        <v>4</v>
      </c>
    </row>
    <row r="10" spans="1:55" x14ac:dyDescent="0.35">
      <c r="A10" s="291" t="s">
        <v>3546</v>
      </c>
      <c r="B10" s="291" t="s">
        <v>33</v>
      </c>
      <c r="C10" s="293">
        <v>316</v>
      </c>
      <c r="D10" s="1">
        <v>191</v>
      </c>
      <c r="E10" s="1">
        <v>23</v>
      </c>
      <c r="F10" s="1">
        <v>16</v>
      </c>
      <c r="G10" s="1">
        <v>8</v>
      </c>
      <c r="H10" s="1">
        <v>44</v>
      </c>
      <c r="I10" s="1">
        <v>44</v>
      </c>
      <c r="J10" s="1">
        <v>97</v>
      </c>
      <c r="K10" s="1">
        <v>119</v>
      </c>
      <c r="L10" s="1">
        <v>176</v>
      </c>
      <c r="X10" t="str">
        <f>LEFT(MID(A10,FIND("(",A10)+1,LEN(A10)),FIND(")",MID(A10,FIND("(",A10)+1,LEN(A10)))-1)</f>
        <v>NON-P</v>
      </c>
      <c r="Z10" t="str">
        <f>Y11</f>
        <v>Excluded</v>
      </c>
      <c r="AB10">
        <v>5</v>
      </c>
      <c r="AC10" s="238">
        <v>20464</v>
      </c>
      <c r="AD10" s="238">
        <f>AH10+AF10</f>
        <v>9611</v>
      </c>
      <c r="AE10" s="227">
        <f>SUM(AD10/AC10*100)</f>
        <v>46.965402658326816</v>
      </c>
      <c r="AF10">
        <v>70</v>
      </c>
      <c r="AG10" s="227">
        <f>SUM(AF10/AC10*100)</f>
        <v>0.34206411258795932</v>
      </c>
      <c r="AH10" s="238">
        <v>9541</v>
      </c>
      <c r="AI10">
        <v>11</v>
      </c>
      <c r="AJ10">
        <v>2</v>
      </c>
      <c r="AK10" s="227">
        <f>SUM(AJ10/AI10*100)</f>
        <v>18.181818181818183</v>
      </c>
      <c r="AM10" s="238">
        <f t="shared" si="1"/>
        <v>3295</v>
      </c>
      <c r="AN10" t="s">
        <v>2659</v>
      </c>
      <c r="AO10" t="s">
        <v>2536</v>
      </c>
      <c r="AP10" s="242">
        <f t="shared" si="2"/>
        <v>7</v>
      </c>
      <c r="AQ10" s="238">
        <f t="shared" si="3"/>
        <v>2</v>
      </c>
      <c r="AR10" s="243">
        <f t="shared" si="0"/>
        <v>0.2857142857142857</v>
      </c>
      <c r="AS10">
        <f t="shared" si="4"/>
        <v>1</v>
      </c>
      <c r="AT10" s="244">
        <f t="shared" si="5"/>
        <v>0.14285714285714285</v>
      </c>
      <c r="AU10" s="245">
        <f t="shared" si="6"/>
        <v>5</v>
      </c>
      <c r="AV10" s="243">
        <f t="shared" si="7"/>
        <v>0.7142857142857143</v>
      </c>
      <c r="AW10">
        <f t="shared" si="8"/>
        <v>1</v>
      </c>
      <c r="AX10" s="243">
        <f t="shared" si="9"/>
        <v>0.14285714285714285</v>
      </c>
      <c r="AZ10">
        <f t="shared" si="10"/>
        <v>2</v>
      </c>
    </row>
    <row r="11" spans="1:55" x14ac:dyDescent="0.35">
      <c r="A11" s="291" t="s">
        <v>0</v>
      </c>
      <c r="B11" s="291" t="s">
        <v>0</v>
      </c>
      <c r="C11" s="293">
        <v>316</v>
      </c>
      <c r="D11" s="2">
        <v>507</v>
      </c>
      <c r="E11" s="2">
        <v>530</v>
      </c>
      <c r="F11" s="2">
        <v>546</v>
      </c>
      <c r="G11" s="2">
        <v>554</v>
      </c>
      <c r="H11" s="2">
        <v>598</v>
      </c>
      <c r="I11" s="2">
        <v>642</v>
      </c>
      <c r="J11" s="2">
        <v>739</v>
      </c>
      <c r="K11" s="2">
        <v>858</v>
      </c>
      <c r="L11" s="2">
        <v>1034</v>
      </c>
      <c r="Y11" t="str">
        <f>IF(EXACT(A10,UPPER(A10)),"Elected","Excluded")</f>
        <v>Excluded</v>
      </c>
      <c r="AM11" s="238">
        <f t="shared" si="1"/>
        <v>3584</v>
      </c>
      <c r="AN11" t="s">
        <v>2661</v>
      </c>
      <c r="AO11" t="s">
        <v>2727</v>
      </c>
      <c r="AP11" s="242">
        <f t="shared" si="2"/>
        <v>4</v>
      </c>
      <c r="AQ11" s="238">
        <f t="shared" si="3"/>
        <v>1</v>
      </c>
      <c r="AR11" s="243">
        <f t="shared" si="0"/>
        <v>0.25</v>
      </c>
      <c r="AS11">
        <f t="shared" si="4"/>
        <v>0</v>
      </c>
      <c r="AT11" s="244">
        <f t="shared" si="5"/>
        <v>0</v>
      </c>
      <c r="AU11" s="245">
        <f t="shared" si="6"/>
        <v>3</v>
      </c>
      <c r="AV11" s="243">
        <f t="shared" si="7"/>
        <v>0.75</v>
      </c>
      <c r="AW11">
        <f t="shared" si="8"/>
        <v>2</v>
      </c>
      <c r="AX11" s="243">
        <f t="shared" si="9"/>
        <v>0.5</v>
      </c>
      <c r="AZ11">
        <f t="shared" si="10"/>
        <v>2</v>
      </c>
    </row>
    <row r="12" spans="1:55" x14ac:dyDescent="0.35">
      <c r="A12" s="291" t="s">
        <v>2270</v>
      </c>
      <c r="B12" s="291" t="s">
        <v>33</v>
      </c>
      <c r="C12" s="293">
        <v>1214</v>
      </c>
      <c r="D12" s="1">
        <v>354</v>
      </c>
      <c r="E12" s="1">
        <v>71</v>
      </c>
      <c r="F12" s="1">
        <v>0</v>
      </c>
      <c r="G12" s="1">
        <v>-48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X12" t="str">
        <f t="shared" ref="X12" si="11">LEFT(MID(A12,FIND("(",A12)+1,LEN(A12)),FIND(")",MID(A12,FIND("(",A12)+1,LEN(A12)))-1)</f>
        <v>FG</v>
      </c>
      <c r="Z12" t="str">
        <f>Y13</f>
        <v>Elected</v>
      </c>
      <c r="AC12" t="s">
        <v>3692</v>
      </c>
      <c r="AD12" t="s">
        <v>3693</v>
      </c>
      <c r="AM12" s="238">
        <f t="shared" si="1"/>
        <v>318</v>
      </c>
      <c r="AN12" t="s">
        <v>2663</v>
      </c>
      <c r="AO12" t="s">
        <v>2574</v>
      </c>
      <c r="AP12" s="242">
        <f t="shared" si="2"/>
        <v>1</v>
      </c>
      <c r="AQ12" s="238">
        <f t="shared" si="3"/>
        <v>1</v>
      </c>
      <c r="AR12" s="243">
        <f t="shared" si="0"/>
        <v>1</v>
      </c>
      <c r="AS12">
        <f t="shared" si="4"/>
        <v>0</v>
      </c>
      <c r="AT12" s="244">
        <f t="shared" si="5"/>
        <v>0</v>
      </c>
      <c r="AU12" s="245">
        <f t="shared" si="6"/>
        <v>0</v>
      </c>
      <c r="AV12" s="243">
        <f t="shared" si="7"/>
        <v>0</v>
      </c>
      <c r="AW12">
        <f t="shared" si="8"/>
        <v>0</v>
      </c>
      <c r="AX12" s="243">
        <f t="shared" si="9"/>
        <v>0</v>
      </c>
      <c r="AZ12">
        <f t="shared" si="10"/>
        <v>0</v>
      </c>
    </row>
    <row r="13" spans="1:55" x14ac:dyDescent="0.35">
      <c r="A13" s="291" t="s">
        <v>0</v>
      </c>
      <c r="B13" s="291" t="s">
        <v>0</v>
      </c>
      <c r="C13" s="293">
        <v>1214</v>
      </c>
      <c r="D13" s="2">
        <v>1568</v>
      </c>
      <c r="E13" s="2">
        <v>1639</v>
      </c>
      <c r="F13" s="2">
        <v>1639</v>
      </c>
      <c r="G13" s="2">
        <v>1591</v>
      </c>
      <c r="H13" s="2">
        <v>1591</v>
      </c>
      <c r="I13" s="2">
        <v>1591</v>
      </c>
      <c r="J13" s="2">
        <v>1591</v>
      </c>
      <c r="K13" s="2">
        <v>1591</v>
      </c>
      <c r="L13" s="2">
        <v>1591</v>
      </c>
      <c r="Y13" t="str">
        <f t="shared" ref="Y13" si="12">IF(EXACT(A12,UPPER(A12)),"Elected","Excluded")</f>
        <v>Elected</v>
      </c>
      <c r="AC13">
        <v>5</v>
      </c>
      <c r="AD13">
        <v>4</v>
      </c>
      <c r="AM13" s="238">
        <f t="shared" si="1"/>
        <v>916</v>
      </c>
      <c r="AN13" t="s">
        <v>2689</v>
      </c>
      <c r="AO13" t="s">
        <v>2573</v>
      </c>
      <c r="AP13" s="242">
        <f t="shared" si="2"/>
        <v>3</v>
      </c>
      <c r="AQ13" s="238">
        <f t="shared" si="3"/>
        <v>3</v>
      </c>
      <c r="AR13" s="243">
        <f t="shared" si="0"/>
        <v>1</v>
      </c>
      <c r="AS13">
        <f t="shared" si="4"/>
        <v>0</v>
      </c>
      <c r="AT13" s="244">
        <f t="shared" si="5"/>
        <v>0</v>
      </c>
      <c r="AU13" s="245">
        <f t="shared" si="6"/>
        <v>0</v>
      </c>
      <c r="AV13" s="243">
        <f t="shared" si="7"/>
        <v>0</v>
      </c>
      <c r="AW13">
        <f t="shared" si="8"/>
        <v>0</v>
      </c>
      <c r="AX13" s="243">
        <f t="shared" si="9"/>
        <v>0</v>
      </c>
      <c r="AZ13">
        <f t="shared" si="10"/>
        <v>0</v>
      </c>
    </row>
    <row r="14" spans="1:55" x14ac:dyDescent="0.35">
      <c r="A14" s="291" t="s">
        <v>2271</v>
      </c>
      <c r="B14" s="291" t="s">
        <v>33</v>
      </c>
      <c r="C14" s="293">
        <v>445</v>
      </c>
      <c r="D14" s="1">
        <v>118</v>
      </c>
      <c r="E14" s="1">
        <v>8</v>
      </c>
      <c r="F14" s="1">
        <v>8</v>
      </c>
      <c r="G14" s="1">
        <v>0</v>
      </c>
      <c r="H14" s="1">
        <v>20</v>
      </c>
      <c r="I14" s="1">
        <v>29</v>
      </c>
      <c r="J14" s="1">
        <v>16</v>
      </c>
      <c r="K14" s="1">
        <v>-644</v>
      </c>
      <c r="L14" s="1">
        <v>0</v>
      </c>
      <c r="X14" t="str">
        <f t="shared" ref="X14" si="13">LEFT(MID(A14,FIND("(",A14)+1,LEN(A14)),FIND(")",MID(A14,FIND("(",A14)+1,LEN(A14)))-1)</f>
        <v>SF</v>
      </c>
      <c r="Z14" t="str">
        <f t="shared" ref="Z14" si="14">Y15</f>
        <v>Excluded</v>
      </c>
      <c r="AM14" s="238">
        <f t="shared" si="1"/>
        <v>1575</v>
      </c>
      <c r="AN14" t="s">
        <v>2662</v>
      </c>
      <c r="AO14" t="s">
        <v>2575</v>
      </c>
      <c r="AP14" s="242">
        <f t="shared" si="2"/>
        <v>3</v>
      </c>
      <c r="AQ14" s="238">
        <f t="shared" si="3"/>
        <v>0</v>
      </c>
      <c r="AR14" s="243">
        <f t="shared" si="0"/>
        <v>0</v>
      </c>
      <c r="AS14">
        <f t="shared" si="4"/>
        <v>0</v>
      </c>
      <c r="AT14" s="244">
        <f t="shared" si="5"/>
        <v>0</v>
      </c>
      <c r="AU14" s="245">
        <f t="shared" si="6"/>
        <v>3</v>
      </c>
      <c r="AV14" s="243">
        <f t="shared" si="7"/>
        <v>1</v>
      </c>
      <c r="AW14">
        <f t="shared" si="8"/>
        <v>1</v>
      </c>
      <c r="AX14" s="243">
        <f t="shared" si="9"/>
        <v>0.33333333333333331</v>
      </c>
      <c r="AZ14">
        <f t="shared" si="10"/>
        <v>1</v>
      </c>
    </row>
    <row r="15" spans="1:55" x14ac:dyDescent="0.35">
      <c r="A15" s="291" t="s">
        <v>0</v>
      </c>
      <c r="B15" s="291" t="s">
        <v>0</v>
      </c>
      <c r="C15" s="293">
        <v>445</v>
      </c>
      <c r="D15" s="2">
        <v>563</v>
      </c>
      <c r="E15" s="2">
        <v>571</v>
      </c>
      <c r="F15" s="2">
        <v>579</v>
      </c>
      <c r="G15" s="2">
        <v>579</v>
      </c>
      <c r="H15" s="2">
        <v>599</v>
      </c>
      <c r="I15" s="2">
        <v>628</v>
      </c>
      <c r="J15" s="2">
        <v>644</v>
      </c>
      <c r="K15" s="2">
        <v>0</v>
      </c>
      <c r="L15" s="2">
        <v>0</v>
      </c>
      <c r="Y15" t="str">
        <f t="shared" ref="Y15" si="15">IF(EXACT(A14,UPPER(A14)),"Elected","Excluded")</f>
        <v>Excluded</v>
      </c>
      <c r="AM15" s="238">
        <f t="shared" si="1"/>
        <v>0</v>
      </c>
      <c r="AN15" t="s">
        <v>2660</v>
      </c>
      <c r="AO15" t="s">
        <v>2594</v>
      </c>
      <c r="AP15" s="242">
        <f t="shared" si="2"/>
        <v>0</v>
      </c>
      <c r="AQ15" s="238">
        <f t="shared" si="3"/>
        <v>0</v>
      </c>
      <c r="AR15" s="243">
        <f t="shared" si="0"/>
        <v>0</v>
      </c>
      <c r="AS15">
        <f t="shared" si="4"/>
        <v>0</v>
      </c>
      <c r="AT15" s="244">
        <f t="shared" si="5"/>
        <v>0</v>
      </c>
      <c r="AU15" s="245">
        <f t="shared" si="6"/>
        <v>0</v>
      </c>
      <c r="AV15" s="243">
        <f t="shared" si="7"/>
        <v>0</v>
      </c>
      <c r="AW15">
        <f t="shared" si="8"/>
        <v>0</v>
      </c>
      <c r="AX15" s="243">
        <f t="shared" si="9"/>
        <v>0</v>
      </c>
      <c r="AZ15">
        <f t="shared" si="10"/>
        <v>0</v>
      </c>
    </row>
    <row r="16" spans="1:55" x14ac:dyDescent="0.35">
      <c r="A16" s="291" t="s">
        <v>3534</v>
      </c>
      <c r="B16" s="291" t="s">
        <v>31</v>
      </c>
      <c r="C16" s="293">
        <v>364</v>
      </c>
      <c r="D16" s="1">
        <v>113</v>
      </c>
      <c r="E16" s="1">
        <v>12</v>
      </c>
      <c r="F16" s="1">
        <v>19</v>
      </c>
      <c r="G16" s="1">
        <v>9</v>
      </c>
      <c r="H16" s="1">
        <v>36</v>
      </c>
      <c r="I16" s="1">
        <v>76</v>
      </c>
      <c r="J16" s="1">
        <v>25</v>
      </c>
      <c r="K16" s="1">
        <v>106</v>
      </c>
      <c r="L16" s="1">
        <v>-760</v>
      </c>
      <c r="X16" t="str">
        <f t="shared" ref="X16" si="16">LEFT(MID(A16,FIND("(",A16)+1,LEN(A16)),FIND(")",MID(A16,FIND("(",A16)+1,LEN(A16)))-1)</f>
        <v>GRN</v>
      </c>
      <c r="Z16" t="str">
        <f t="shared" ref="Z16" si="17">Y17</f>
        <v>Excluded</v>
      </c>
      <c r="AM16" s="238">
        <f t="shared" si="1"/>
        <v>349</v>
      </c>
      <c r="AN16" t="s">
        <v>3111</v>
      </c>
      <c r="AO16" t="s">
        <v>2576</v>
      </c>
      <c r="AP16" s="242">
        <f t="shared" si="2"/>
        <v>1</v>
      </c>
      <c r="AQ16" s="238">
        <f t="shared" si="3"/>
        <v>1</v>
      </c>
      <c r="AR16" s="243">
        <f t="shared" si="0"/>
        <v>1</v>
      </c>
      <c r="AS16">
        <f t="shared" si="4"/>
        <v>0</v>
      </c>
      <c r="AT16" s="244">
        <f t="shared" si="5"/>
        <v>0</v>
      </c>
      <c r="AU16" s="245">
        <f t="shared" si="6"/>
        <v>0</v>
      </c>
      <c r="AV16" s="243">
        <f t="shared" si="7"/>
        <v>0</v>
      </c>
      <c r="AW16">
        <f t="shared" si="8"/>
        <v>0</v>
      </c>
      <c r="AX16" s="243">
        <f t="shared" si="9"/>
        <v>0</v>
      </c>
      <c r="AZ16">
        <f t="shared" si="10"/>
        <v>0</v>
      </c>
    </row>
    <row r="17" spans="1:52" x14ac:dyDescent="0.35">
      <c r="A17" s="291" t="s">
        <v>0</v>
      </c>
      <c r="B17" s="291" t="s">
        <v>0</v>
      </c>
      <c r="C17" s="293">
        <v>364</v>
      </c>
      <c r="D17" s="2">
        <v>477</v>
      </c>
      <c r="E17" s="2">
        <v>489</v>
      </c>
      <c r="F17" s="2">
        <v>508</v>
      </c>
      <c r="G17" s="2">
        <v>517</v>
      </c>
      <c r="H17" s="2">
        <v>553</v>
      </c>
      <c r="I17" s="2">
        <v>629</v>
      </c>
      <c r="J17" s="2">
        <v>654</v>
      </c>
      <c r="K17" s="2">
        <v>760</v>
      </c>
      <c r="L17" s="2">
        <v>0</v>
      </c>
      <c r="Y17" t="str">
        <f t="shared" ref="Y17" si="18">IF(EXACT(A16,UPPER(A16)),"Elected","Excluded")</f>
        <v>Excluded</v>
      </c>
      <c r="AM17" s="238">
        <f t="shared" si="1"/>
        <v>0</v>
      </c>
      <c r="AO17" t="s">
        <v>2590</v>
      </c>
      <c r="AP17" s="242">
        <f t="shared" si="2"/>
        <v>0</v>
      </c>
      <c r="AQ17" s="238">
        <f t="shared" si="3"/>
        <v>0</v>
      </c>
      <c r="AR17" s="243">
        <f t="shared" si="0"/>
        <v>0</v>
      </c>
      <c r="AS17">
        <f t="shared" si="4"/>
        <v>0</v>
      </c>
      <c r="AT17" s="244">
        <f t="shared" si="5"/>
        <v>0</v>
      </c>
      <c r="AU17" s="245">
        <f t="shared" si="6"/>
        <v>0</v>
      </c>
      <c r="AV17" s="243">
        <f t="shared" si="7"/>
        <v>0</v>
      </c>
      <c r="AW17">
        <f t="shared" si="8"/>
        <v>0</v>
      </c>
      <c r="AX17" s="243">
        <f t="shared" si="9"/>
        <v>0</v>
      </c>
      <c r="AZ17">
        <f t="shared" si="10"/>
        <v>0</v>
      </c>
    </row>
    <row r="18" spans="1:52" x14ac:dyDescent="0.35">
      <c r="A18" s="291" t="s">
        <v>3543</v>
      </c>
      <c r="B18" s="291" t="s">
        <v>33</v>
      </c>
      <c r="C18" s="293">
        <v>310</v>
      </c>
      <c r="D18" s="1">
        <v>220</v>
      </c>
      <c r="E18" s="1">
        <v>35</v>
      </c>
      <c r="F18" s="1">
        <v>25</v>
      </c>
      <c r="G18" s="1">
        <v>11</v>
      </c>
      <c r="H18" s="1">
        <v>31</v>
      </c>
      <c r="I18" s="1">
        <v>52</v>
      </c>
      <c r="J18" s="1">
        <v>130</v>
      </c>
      <c r="K18" s="1">
        <v>151</v>
      </c>
      <c r="L18" s="1">
        <v>155</v>
      </c>
      <c r="X18" t="str">
        <f t="shared" ref="X18" si="19">LEFT(MID(A18,FIND("(",A18)+1,LEN(A18)),FIND(")",MID(A18,FIND("(",A18)+1,LEN(A18)))-1)</f>
        <v>INDI</v>
      </c>
      <c r="Z18" t="str">
        <f>Y19</f>
        <v>Elected</v>
      </c>
      <c r="AM18" s="238">
        <f t="shared" si="1"/>
        <v>0</v>
      </c>
      <c r="AN18" t="s">
        <v>2671</v>
      </c>
      <c r="AO18" t="s">
        <v>2582</v>
      </c>
      <c r="AP18" s="242">
        <f t="shared" si="2"/>
        <v>0</v>
      </c>
      <c r="AQ18" s="238">
        <f t="shared" si="3"/>
        <v>0</v>
      </c>
      <c r="AR18" s="243">
        <f t="shared" si="0"/>
        <v>0</v>
      </c>
      <c r="AS18">
        <f t="shared" si="4"/>
        <v>0</v>
      </c>
      <c r="AT18" s="244">
        <f t="shared" si="5"/>
        <v>0</v>
      </c>
      <c r="AU18" s="245">
        <f t="shared" si="6"/>
        <v>0</v>
      </c>
      <c r="AV18" s="243">
        <f t="shared" si="7"/>
        <v>0</v>
      </c>
      <c r="AW18">
        <f t="shared" si="8"/>
        <v>0</v>
      </c>
      <c r="AX18" s="243">
        <f t="shared" si="9"/>
        <v>0</v>
      </c>
      <c r="AZ18">
        <f t="shared" si="10"/>
        <v>0</v>
      </c>
    </row>
    <row r="19" spans="1:52" x14ac:dyDescent="0.35">
      <c r="A19" s="291" t="s">
        <v>0</v>
      </c>
      <c r="B19" s="291" t="s">
        <v>0</v>
      </c>
      <c r="C19" s="293">
        <v>310</v>
      </c>
      <c r="D19" s="2">
        <v>530</v>
      </c>
      <c r="E19" s="2">
        <v>565</v>
      </c>
      <c r="F19" s="2">
        <v>590</v>
      </c>
      <c r="G19" s="2">
        <v>601</v>
      </c>
      <c r="H19" s="2">
        <v>632</v>
      </c>
      <c r="I19" s="2">
        <v>684</v>
      </c>
      <c r="J19" s="2">
        <v>814</v>
      </c>
      <c r="K19" s="2">
        <v>965</v>
      </c>
      <c r="L19" s="2">
        <v>1120</v>
      </c>
      <c r="Y19" t="str">
        <f t="shared" ref="Y19" si="20">IF(EXACT(A18,UPPER(A18)),"Elected","Excluded")</f>
        <v>Elected</v>
      </c>
      <c r="AM19" s="238">
        <f t="shared" si="1"/>
        <v>548</v>
      </c>
      <c r="AN19" t="s">
        <v>2665</v>
      </c>
      <c r="AO19" t="s">
        <v>2598</v>
      </c>
      <c r="AP19" s="242">
        <f t="shared" si="2"/>
        <v>2</v>
      </c>
      <c r="AQ19" s="238">
        <f t="shared" si="3"/>
        <v>1</v>
      </c>
      <c r="AR19" s="243">
        <f t="shared" si="0"/>
        <v>0.5</v>
      </c>
      <c r="AS19">
        <f t="shared" si="4"/>
        <v>0</v>
      </c>
      <c r="AT19" s="244">
        <f t="shared" si="5"/>
        <v>0</v>
      </c>
      <c r="AU19" s="245">
        <f t="shared" si="6"/>
        <v>1</v>
      </c>
      <c r="AV19" s="243">
        <f t="shared" si="7"/>
        <v>0.5</v>
      </c>
      <c r="AW19">
        <f t="shared" si="8"/>
        <v>0</v>
      </c>
      <c r="AX19" s="243">
        <f t="shared" si="9"/>
        <v>0</v>
      </c>
      <c r="AZ19">
        <f t="shared" si="10"/>
        <v>0</v>
      </c>
    </row>
    <row r="20" spans="1:52" x14ac:dyDescent="0.35">
      <c r="A20" s="291" t="s">
        <v>2272</v>
      </c>
      <c r="B20" s="291" t="s">
        <v>33</v>
      </c>
      <c r="C20" s="293">
        <v>1371</v>
      </c>
      <c r="D20" s="1">
        <v>409</v>
      </c>
      <c r="E20" s="1">
        <v>-189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X20" t="str">
        <f t="shared" ref="X20" si="21">LEFT(MID(A20,FIND("(",A20)+1,LEN(A20)),FIND(")",MID(A20,FIND("(",A20)+1,LEN(A20)))-1)</f>
        <v>FF</v>
      </c>
      <c r="Z20" t="str">
        <f t="shared" ref="Z20" si="22">Y21</f>
        <v>Elected</v>
      </c>
      <c r="AM20" s="238">
        <f t="shared" si="1"/>
        <v>0</v>
      </c>
      <c r="AN20" t="s">
        <v>2666</v>
      </c>
      <c r="AO20" t="s">
        <v>2584</v>
      </c>
      <c r="AP20" s="242">
        <f t="shared" si="2"/>
        <v>0</v>
      </c>
      <c r="AQ20" s="238">
        <f t="shared" si="3"/>
        <v>0</v>
      </c>
      <c r="AR20" s="243">
        <f t="shared" si="0"/>
        <v>0</v>
      </c>
      <c r="AS20">
        <f t="shared" si="4"/>
        <v>0</v>
      </c>
      <c r="AT20" s="244">
        <f t="shared" si="5"/>
        <v>0</v>
      </c>
      <c r="AU20" s="245">
        <f t="shared" si="6"/>
        <v>0</v>
      </c>
      <c r="AV20" s="243">
        <f t="shared" si="7"/>
        <v>0</v>
      </c>
      <c r="AW20">
        <f t="shared" si="8"/>
        <v>0</v>
      </c>
      <c r="AX20" s="243">
        <f t="shared" si="9"/>
        <v>0</v>
      </c>
      <c r="AZ20">
        <f t="shared" si="10"/>
        <v>0</v>
      </c>
    </row>
    <row r="21" spans="1:52" x14ac:dyDescent="0.35">
      <c r="A21" s="291" t="s">
        <v>0</v>
      </c>
      <c r="B21" s="291" t="s">
        <v>0</v>
      </c>
      <c r="C21" s="293">
        <v>1371</v>
      </c>
      <c r="D21" s="2">
        <v>1780</v>
      </c>
      <c r="E21" s="2">
        <v>1591</v>
      </c>
      <c r="F21" s="2">
        <v>1591</v>
      </c>
      <c r="G21" s="2">
        <v>1591</v>
      </c>
      <c r="H21" s="2">
        <v>1591</v>
      </c>
      <c r="I21" s="2">
        <v>1591</v>
      </c>
      <c r="J21" s="2">
        <v>1591</v>
      </c>
      <c r="K21" s="2">
        <v>1591</v>
      </c>
      <c r="L21" s="2">
        <v>1591</v>
      </c>
      <c r="Y21" t="str">
        <f t="shared" ref="Y21" si="23">IF(EXACT(A20,UPPER(A20)),"Elected","Excluded")</f>
        <v>Elected</v>
      </c>
      <c r="AM21" s="238">
        <f t="shared" si="1"/>
        <v>0</v>
      </c>
      <c r="AN21" t="s">
        <v>2667</v>
      </c>
      <c r="AO21" t="s">
        <v>2577</v>
      </c>
      <c r="AP21" s="242">
        <f t="shared" si="2"/>
        <v>0</v>
      </c>
      <c r="AQ21" s="238">
        <f t="shared" si="3"/>
        <v>0</v>
      </c>
      <c r="AR21" s="243">
        <f t="shared" si="0"/>
        <v>0</v>
      </c>
      <c r="AS21">
        <f t="shared" si="4"/>
        <v>0</v>
      </c>
      <c r="AT21" s="244">
        <f t="shared" si="5"/>
        <v>0</v>
      </c>
      <c r="AU21" s="245">
        <f t="shared" si="6"/>
        <v>0</v>
      </c>
      <c r="AV21" s="243">
        <f t="shared" si="7"/>
        <v>0</v>
      </c>
      <c r="AW21">
        <f t="shared" si="8"/>
        <v>0</v>
      </c>
      <c r="AX21" s="243">
        <f t="shared" si="9"/>
        <v>0</v>
      </c>
      <c r="AZ21">
        <f t="shared" si="10"/>
        <v>0</v>
      </c>
    </row>
    <row r="22" spans="1:52" x14ac:dyDescent="0.35">
      <c r="A22" s="291" t="s">
        <v>2273</v>
      </c>
      <c r="B22" s="291" t="s">
        <v>33</v>
      </c>
      <c r="C22" s="293">
        <v>189</v>
      </c>
      <c r="D22" s="1">
        <v>71</v>
      </c>
      <c r="E22" s="1">
        <v>11</v>
      </c>
      <c r="F22" s="1">
        <v>13</v>
      </c>
      <c r="G22" s="1">
        <v>12</v>
      </c>
      <c r="H22" s="1">
        <v>33</v>
      </c>
      <c r="I22" s="1">
        <v>-329</v>
      </c>
      <c r="J22" s="1">
        <v>0</v>
      </c>
      <c r="K22" s="1">
        <v>0</v>
      </c>
      <c r="L22" s="1">
        <v>0</v>
      </c>
      <c r="X22" t="str">
        <f t="shared" ref="X22" si="24">LEFT(MID(A22,FIND("(",A22)+1,LEN(A22)),FIND(")",MID(A22,FIND("(",A22)+1,LEN(A22)))-1)</f>
        <v>FG</v>
      </c>
      <c r="Z22" t="str">
        <f t="shared" ref="Z22" si="25">Y23</f>
        <v>Excluded</v>
      </c>
      <c r="AM22" s="238">
        <f t="shared" si="1"/>
        <v>0</v>
      </c>
      <c r="AN22" t="s">
        <v>2670</v>
      </c>
      <c r="AO22" t="s">
        <v>2578</v>
      </c>
      <c r="AP22" s="242">
        <f t="shared" si="2"/>
        <v>0</v>
      </c>
      <c r="AQ22" s="238">
        <f t="shared" si="3"/>
        <v>0</v>
      </c>
      <c r="AR22" s="243">
        <f t="shared" si="0"/>
        <v>0</v>
      </c>
      <c r="AS22">
        <f t="shared" si="4"/>
        <v>0</v>
      </c>
      <c r="AT22" s="244">
        <f t="shared" si="5"/>
        <v>0</v>
      </c>
      <c r="AU22" s="245">
        <f t="shared" si="6"/>
        <v>0</v>
      </c>
      <c r="AV22" s="243">
        <f t="shared" si="7"/>
        <v>0</v>
      </c>
      <c r="AW22">
        <f t="shared" si="8"/>
        <v>0</v>
      </c>
      <c r="AX22" s="243">
        <f t="shared" si="9"/>
        <v>0</v>
      </c>
      <c r="AZ22">
        <f t="shared" si="10"/>
        <v>0</v>
      </c>
    </row>
    <row r="23" spans="1:52" x14ac:dyDescent="0.35">
      <c r="A23" s="291" t="s">
        <v>0</v>
      </c>
      <c r="B23" s="291" t="s">
        <v>0</v>
      </c>
      <c r="C23" s="293">
        <v>189</v>
      </c>
      <c r="D23" s="2">
        <v>260</v>
      </c>
      <c r="E23" s="2">
        <v>271</v>
      </c>
      <c r="F23" s="2">
        <v>284</v>
      </c>
      <c r="G23" s="2">
        <v>296</v>
      </c>
      <c r="H23" s="2">
        <v>329</v>
      </c>
      <c r="I23" s="2">
        <v>0</v>
      </c>
      <c r="J23" s="2">
        <v>0</v>
      </c>
      <c r="K23" s="2">
        <v>0</v>
      </c>
      <c r="L23" s="2">
        <v>0</v>
      </c>
      <c r="Y23" t="str">
        <f t="shared" ref="Y23" si="26">IF(EXACT(A22,UPPER(A22)),"Elected","Excluded")</f>
        <v>Excluded</v>
      </c>
      <c r="AM23" s="238">
        <f t="shared" si="1"/>
        <v>0</v>
      </c>
      <c r="AN23" t="s">
        <v>3499</v>
      </c>
      <c r="AO23" t="s">
        <v>2581</v>
      </c>
      <c r="AP23" s="242">
        <f t="shared" si="2"/>
        <v>0</v>
      </c>
      <c r="AQ23" s="238">
        <f t="shared" si="3"/>
        <v>0</v>
      </c>
      <c r="AR23" s="243">
        <f t="shared" si="0"/>
        <v>0</v>
      </c>
      <c r="AS23">
        <f t="shared" si="4"/>
        <v>0</v>
      </c>
      <c r="AT23" s="244">
        <f t="shared" si="5"/>
        <v>0</v>
      </c>
      <c r="AU23" s="245">
        <f t="shared" si="6"/>
        <v>0</v>
      </c>
      <c r="AV23" s="243">
        <f t="shared" si="7"/>
        <v>0</v>
      </c>
      <c r="AW23">
        <f t="shared" si="8"/>
        <v>0</v>
      </c>
      <c r="AX23" s="243">
        <f t="shared" si="9"/>
        <v>0</v>
      </c>
      <c r="AZ23">
        <f t="shared" si="10"/>
        <v>0</v>
      </c>
    </row>
    <row r="24" spans="1:52" x14ac:dyDescent="0.35">
      <c r="A24" s="291" t="s">
        <v>3537</v>
      </c>
      <c r="B24" s="291" t="s">
        <v>33</v>
      </c>
      <c r="C24" s="293">
        <v>149</v>
      </c>
      <c r="D24" s="1">
        <v>67</v>
      </c>
      <c r="E24" s="1">
        <v>20</v>
      </c>
      <c r="F24" s="1">
        <v>9</v>
      </c>
      <c r="G24" s="1">
        <v>4</v>
      </c>
      <c r="H24" s="1">
        <v>-249</v>
      </c>
      <c r="I24" s="1">
        <v>0</v>
      </c>
      <c r="J24" s="1">
        <v>0</v>
      </c>
      <c r="K24" s="1">
        <v>0</v>
      </c>
      <c r="L24" s="1">
        <v>0</v>
      </c>
      <c r="X24" t="str">
        <f t="shared" ref="X24" si="27">LEFT(MID(A24,FIND("(",A24)+1,LEN(A24)),FIND(")",MID(A24,FIND("(",A24)+1,LEN(A24)))-1)</f>
        <v>LAB</v>
      </c>
      <c r="Z24" t="str">
        <f t="shared" ref="Z24" si="28">Y25</f>
        <v>Excluded</v>
      </c>
      <c r="AM24" s="238">
        <f t="shared" si="1"/>
        <v>0</v>
      </c>
      <c r="AN24" t="s">
        <v>3077</v>
      </c>
      <c r="AO24" t="s">
        <v>2579</v>
      </c>
      <c r="AP24" s="242">
        <f t="shared" si="2"/>
        <v>0</v>
      </c>
      <c r="AQ24" s="238">
        <f t="shared" si="3"/>
        <v>0</v>
      </c>
      <c r="AR24" s="243">
        <f t="shared" si="0"/>
        <v>0</v>
      </c>
      <c r="AS24">
        <f t="shared" si="4"/>
        <v>0</v>
      </c>
      <c r="AT24" s="244">
        <f t="shared" si="5"/>
        <v>0</v>
      </c>
      <c r="AU24" s="245">
        <f t="shared" si="6"/>
        <v>0</v>
      </c>
      <c r="AV24" s="243">
        <f t="shared" si="7"/>
        <v>0</v>
      </c>
      <c r="AW24">
        <f t="shared" si="8"/>
        <v>0</v>
      </c>
      <c r="AX24" s="243">
        <f t="shared" si="9"/>
        <v>0</v>
      </c>
      <c r="AZ24">
        <f t="shared" si="10"/>
        <v>0</v>
      </c>
    </row>
    <row r="25" spans="1:52" x14ac:dyDescent="0.35">
      <c r="A25" s="291" t="s">
        <v>0</v>
      </c>
      <c r="B25" s="291" t="s">
        <v>0</v>
      </c>
      <c r="C25" s="293">
        <v>149</v>
      </c>
      <c r="D25" s="2">
        <v>216</v>
      </c>
      <c r="E25" s="2">
        <v>236</v>
      </c>
      <c r="F25" s="2">
        <v>245</v>
      </c>
      <c r="G25" s="2">
        <v>249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Y25" t="str">
        <f t="shared" ref="Y25" si="29">IF(EXACT(A24,UPPER(A24)),"Elected","Excluded")</f>
        <v>Excluded</v>
      </c>
      <c r="AM25" s="238">
        <f t="shared" si="1"/>
        <v>0</v>
      </c>
      <c r="AN25" t="s">
        <v>2690</v>
      </c>
      <c r="AO25" t="s">
        <v>2585</v>
      </c>
      <c r="AP25" s="242">
        <f t="shared" si="2"/>
        <v>0</v>
      </c>
      <c r="AQ25" s="238">
        <f t="shared" si="3"/>
        <v>0</v>
      </c>
      <c r="AR25" s="243">
        <f t="shared" si="0"/>
        <v>0</v>
      </c>
      <c r="AS25">
        <f t="shared" si="4"/>
        <v>0</v>
      </c>
      <c r="AT25" s="244">
        <f t="shared" si="5"/>
        <v>0</v>
      </c>
      <c r="AU25" s="245">
        <f t="shared" si="6"/>
        <v>0</v>
      </c>
      <c r="AV25" s="243">
        <f t="shared" si="7"/>
        <v>0</v>
      </c>
      <c r="AW25">
        <f t="shared" si="8"/>
        <v>0</v>
      </c>
      <c r="AX25" s="243">
        <f t="shared" si="9"/>
        <v>0</v>
      </c>
      <c r="AZ25">
        <f t="shared" si="10"/>
        <v>0</v>
      </c>
    </row>
    <row r="26" spans="1:52" x14ac:dyDescent="0.35">
      <c r="A26" s="291" t="s">
        <v>3547</v>
      </c>
      <c r="B26" s="291" t="s">
        <v>33</v>
      </c>
      <c r="C26" s="293">
        <v>3782</v>
      </c>
      <c r="D26" s="1">
        <v>-2191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X26" t="str">
        <f t="shared" ref="X26" si="30">LEFT(MID(A26,FIND("(",A26)+1,LEN(A26)),FIND(")",MID(A26,FIND("(",A26)+1,LEN(A26)))-1)</f>
        <v>NON-P</v>
      </c>
      <c r="Z26" t="str">
        <f t="shared" ref="Z26" si="31">Y27</f>
        <v>Elected</v>
      </c>
      <c r="AM26" s="238">
        <f t="shared" si="1"/>
        <v>0</v>
      </c>
      <c r="AO26" t="s">
        <v>2591</v>
      </c>
      <c r="AP26" s="242">
        <f t="shared" si="2"/>
        <v>0</v>
      </c>
      <c r="AQ26" s="238">
        <f t="shared" si="3"/>
        <v>0</v>
      </c>
      <c r="AR26" s="243">
        <f t="shared" si="0"/>
        <v>0</v>
      </c>
      <c r="AS26">
        <f t="shared" si="4"/>
        <v>0</v>
      </c>
      <c r="AT26" s="244">
        <f t="shared" si="5"/>
        <v>0</v>
      </c>
      <c r="AU26" s="245">
        <f t="shared" si="6"/>
        <v>0</v>
      </c>
      <c r="AV26" s="243">
        <f t="shared" si="7"/>
        <v>0</v>
      </c>
      <c r="AW26">
        <f t="shared" si="8"/>
        <v>0</v>
      </c>
      <c r="AX26" s="243">
        <f t="shared" si="9"/>
        <v>0</v>
      </c>
      <c r="AZ26">
        <f t="shared" si="10"/>
        <v>0</v>
      </c>
    </row>
    <row r="27" spans="1:52" x14ac:dyDescent="0.35">
      <c r="A27" s="291" t="s">
        <v>0</v>
      </c>
      <c r="B27" s="291" t="s">
        <v>0</v>
      </c>
      <c r="C27" s="293">
        <v>3782</v>
      </c>
      <c r="D27" s="2">
        <v>1591</v>
      </c>
      <c r="E27" s="2">
        <v>1591</v>
      </c>
      <c r="F27" s="2">
        <v>1591</v>
      </c>
      <c r="G27" s="2">
        <v>1591</v>
      </c>
      <c r="H27" s="2">
        <v>1591</v>
      </c>
      <c r="I27" s="2">
        <v>1591</v>
      </c>
      <c r="J27" s="2">
        <v>1591</v>
      </c>
      <c r="K27" s="2">
        <v>1591</v>
      </c>
      <c r="L27" s="2">
        <v>1591</v>
      </c>
      <c r="Y27" t="str">
        <f t="shared" ref="Y27" si="32">IF(EXACT(A26,UPPER(A26)),"Elected","Excluded")</f>
        <v>Elected</v>
      </c>
      <c r="AM27" s="238">
        <f t="shared" si="1"/>
        <v>92</v>
      </c>
      <c r="AN27" t="s">
        <v>2664</v>
      </c>
      <c r="AO27" t="s">
        <v>2586</v>
      </c>
      <c r="AP27" s="242">
        <f t="shared" si="2"/>
        <v>1</v>
      </c>
      <c r="AQ27" s="238">
        <f t="shared" si="3"/>
        <v>0</v>
      </c>
      <c r="AR27" s="243">
        <f t="shared" si="0"/>
        <v>0</v>
      </c>
      <c r="AS27">
        <f t="shared" si="4"/>
        <v>0</v>
      </c>
      <c r="AT27" s="244">
        <f t="shared" si="5"/>
        <v>0</v>
      </c>
      <c r="AU27" s="245">
        <f t="shared" si="6"/>
        <v>1</v>
      </c>
      <c r="AV27" s="243">
        <f t="shared" si="7"/>
        <v>1</v>
      </c>
      <c r="AW27">
        <f t="shared" si="8"/>
        <v>0</v>
      </c>
      <c r="AX27" s="243">
        <f t="shared" si="9"/>
        <v>0</v>
      </c>
      <c r="AZ27">
        <f t="shared" si="10"/>
        <v>0</v>
      </c>
    </row>
    <row r="28" spans="1:52" x14ac:dyDescent="0.35">
      <c r="A28" s="291" t="s">
        <v>2274</v>
      </c>
      <c r="B28" s="291" t="s">
        <v>31</v>
      </c>
      <c r="C28" s="293">
        <v>278</v>
      </c>
      <c r="D28" s="1">
        <v>85</v>
      </c>
      <c r="E28" s="1">
        <v>9</v>
      </c>
      <c r="F28" s="1">
        <v>5</v>
      </c>
      <c r="G28" s="1">
        <v>4</v>
      </c>
      <c r="H28" s="1">
        <v>7</v>
      </c>
      <c r="I28" s="1">
        <v>11</v>
      </c>
      <c r="J28" s="1">
        <v>-399</v>
      </c>
      <c r="K28" s="1">
        <v>0</v>
      </c>
      <c r="L28" s="1">
        <v>0</v>
      </c>
      <c r="X28" t="str">
        <f t="shared" ref="X28" si="33">LEFT(MID(A28,FIND("(",A28)+1,LEN(A28)),FIND(")",MID(A28,FIND("(",A28)+1,LEN(A28)))-1)</f>
        <v>IFP</v>
      </c>
      <c r="Z28" t="str">
        <f t="shared" ref="Z28" si="34">Y29</f>
        <v>Excluded</v>
      </c>
      <c r="AM28" s="238">
        <f t="shared" si="1"/>
        <v>482</v>
      </c>
      <c r="AN28" t="s">
        <v>2669</v>
      </c>
      <c r="AO28" t="s">
        <v>2587</v>
      </c>
      <c r="AP28" s="242">
        <f>AQ28+AU28</f>
        <v>2</v>
      </c>
      <c r="AQ28" s="238">
        <f t="shared" si="3"/>
        <v>2</v>
      </c>
      <c r="AR28" s="243">
        <f t="shared" si="0"/>
        <v>1</v>
      </c>
      <c r="AS28">
        <f t="shared" si="4"/>
        <v>0</v>
      </c>
      <c r="AT28" s="244">
        <f t="shared" si="5"/>
        <v>0</v>
      </c>
      <c r="AU28" s="245">
        <f t="shared" si="6"/>
        <v>0</v>
      </c>
      <c r="AV28" s="243">
        <f t="shared" si="7"/>
        <v>0</v>
      </c>
      <c r="AW28">
        <f t="shared" si="8"/>
        <v>0</v>
      </c>
      <c r="AX28" s="243">
        <f t="shared" si="9"/>
        <v>0</v>
      </c>
      <c r="AZ28">
        <f t="shared" si="10"/>
        <v>0</v>
      </c>
    </row>
    <row r="29" spans="1:52" x14ac:dyDescent="0.35">
      <c r="A29" s="291" t="s">
        <v>0</v>
      </c>
      <c r="B29" s="291" t="s">
        <v>0</v>
      </c>
      <c r="C29" s="293">
        <v>278</v>
      </c>
      <c r="D29" s="2">
        <v>363</v>
      </c>
      <c r="E29" s="2">
        <v>372</v>
      </c>
      <c r="F29" s="2">
        <v>377</v>
      </c>
      <c r="G29" s="2">
        <v>381</v>
      </c>
      <c r="H29" s="2">
        <v>388</v>
      </c>
      <c r="I29" s="2">
        <v>399</v>
      </c>
      <c r="J29" s="2">
        <v>0</v>
      </c>
      <c r="K29" s="2">
        <v>0</v>
      </c>
      <c r="L29" s="2">
        <v>0</v>
      </c>
      <c r="Y29" t="str">
        <f t="shared" ref="Y29" si="35">IF(EXACT(A28,UPPER(A28)),"Elected","Excluded")</f>
        <v>Excluded</v>
      </c>
      <c r="AM29" s="238">
        <f t="shared" si="1"/>
        <v>0</v>
      </c>
      <c r="AN29" t="s">
        <v>2931</v>
      </c>
      <c r="AO29" t="s">
        <v>2580</v>
      </c>
      <c r="AP29" s="242">
        <f t="shared" ref="AP29:AP34" si="36">AQ29+AU29</f>
        <v>0</v>
      </c>
      <c r="AQ29" s="238">
        <f t="shared" si="3"/>
        <v>0</v>
      </c>
      <c r="AR29" s="243">
        <f t="shared" si="0"/>
        <v>0</v>
      </c>
      <c r="AS29">
        <f t="shared" si="4"/>
        <v>0</v>
      </c>
      <c r="AT29" s="244">
        <f t="shared" si="5"/>
        <v>0</v>
      </c>
      <c r="AU29" s="245">
        <f t="shared" si="6"/>
        <v>0</v>
      </c>
      <c r="AV29" s="243">
        <f t="shared" si="7"/>
        <v>0</v>
      </c>
      <c r="AW29">
        <f t="shared" si="8"/>
        <v>0</v>
      </c>
      <c r="AX29" s="243">
        <f t="shared" si="9"/>
        <v>0</v>
      </c>
      <c r="AZ29">
        <f t="shared" si="10"/>
        <v>0</v>
      </c>
    </row>
    <row r="30" spans="1:52" x14ac:dyDescent="0.35">
      <c r="A30" s="291" t="s">
        <v>2275</v>
      </c>
      <c r="B30" s="291" t="s">
        <v>33</v>
      </c>
      <c r="C30" s="293">
        <v>1123</v>
      </c>
      <c r="D30" s="1">
        <v>563</v>
      </c>
      <c r="E30" s="1">
        <v>0</v>
      </c>
      <c r="F30" s="1">
        <v>-95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X30" t="str">
        <f t="shared" ref="X30" si="37">LEFT(MID(A30,FIND("(",A30)+1,LEN(A30)),FIND(")",MID(A30,FIND("(",A30)+1,LEN(A30)))-1)</f>
        <v>FF</v>
      </c>
      <c r="Z30" t="str">
        <f t="shared" ref="Z30" si="38">Y31</f>
        <v>Elected</v>
      </c>
      <c r="AM30" s="238">
        <f t="shared" si="1"/>
        <v>0</v>
      </c>
      <c r="AO30" t="s">
        <v>2592</v>
      </c>
      <c r="AP30" s="242">
        <f t="shared" si="36"/>
        <v>0</v>
      </c>
      <c r="AQ30" s="238">
        <f t="shared" si="3"/>
        <v>0</v>
      </c>
      <c r="AR30" s="243">
        <f t="shared" si="0"/>
        <v>0</v>
      </c>
      <c r="AS30">
        <f t="shared" si="4"/>
        <v>0</v>
      </c>
      <c r="AT30" s="244">
        <f t="shared" si="5"/>
        <v>0</v>
      </c>
      <c r="AU30" s="245">
        <f t="shared" si="6"/>
        <v>0</v>
      </c>
      <c r="AV30" s="243">
        <f t="shared" si="7"/>
        <v>0</v>
      </c>
      <c r="AW30">
        <f t="shared" si="8"/>
        <v>0</v>
      </c>
      <c r="AX30" s="243">
        <f t="shared" si="9"/>
        <v>0</v>
      </c>
      <c r="AZ30">
        <f t="shared" si="10"/>
        <v>0</v>
      </c>
    </row>
    <row r="31" spans="1:52" x14ac:dyDescent="0.35">
      <c r="A31" s="291" t="s">
        <v>0</v>
      </c>
      <c r="B31" s="291" t="s">
        <v>0</v>
      </c>
      <c r="C31" s="293">
        <v>1123</v>
      </c>
      <c r="D31" s="2">
        <v>1686</v>
      </c>
      <c r="E31" s="2">
        <v>1686</v>
      </c>
      <c r="F31" s="2">
        <v>1591</v>
      </c>
      <c r="G31" s="2">
        <v>1591</v>
      </c>
      <c r="H31" s="2">
        <v>1591</v>
      </c>
      <c r="I31" s="2">
        <v>1591</v>
      </c>
      <c r="J31" s="2">
        <v>1591</v>
      </c>
      <c r="K31" s="2">
        <v>1591</v>
      </c>
      <c r="L31" s="2">
        <v>1591</v>
      </c>
      <c r="Y31" t="str">
        <f t="shared" ref="Y31" si="39">IF(EXACT(A30,UPPER(A30)),"Elected","Excluded")</f>
        <v>Elected</v>
      </c>
      <c r="AM31" s="238">
        <f t="shared" si="1"/>
        <v>0</v>
      </c>
      <c r="AN31" t="s">
        <v>2809</v>
      </c>
      <c r="AO31" t="s">
        <v>2597</v>
      </c>
      <c r="AP31" s="242">
        <f t="shared" si="36"/>
        <v>0</v>
      </c>
      <c r="AQ31" s="238">
        <f t="shared" si="3"/>
        <v>0</v>
      </c>
      <c r="AR31" s="243">
        <f t="shared" si="0"/>
        <v>0</v>
      </c>
      <c r="AS31">
        <f t="shared" si="4"/>
        <v>0</v>
      </c>
      <c r="AT31" s="244">
        <f t="shared" si="5"/>
        <v>0</v>
      </c>
      <c r="AU31" s="245">
        <f t="shared" si="6"/>
        <v>0</v>
      </c>
      <c r="AV31" s="243">
        <f t="shared" si="7"/>
        <v>0</v>
      </c>
      <c r="AW31">
        <f t="shared" si="8"/>
        <v>0</v>
      </c>
      <c r="AX31" s="243">
        <f t="shared" si="9"/>
        <v>0</v>
      </c>
      <c r="AZ31">
        <f t="shared" si="10"/>
        <v>0</v>
      </c>
    </row>
    <row r="32" spans="1:52" x14ac:dyDescent="0.35">
      <c r="A32" s="291" t="s">
        <v>47</v>
      </c>
      <c r="B32" s="291" t="s">
        <v>0</v>
      </c>
      <c r="C32" s="292">
        <v>0</v>
      </c>
      <c r="D32" s="1">
        <f>(D10+D12+D14+D16+D18+D20+D22+D24+D26+D28+D30)*(-1)</f>
        <v>0</v>
      </c>
      <c r="E32" s="1">
        <f t="shared" ref="E32:L32" si="40">(E10+E12+E14+E16+E18+E20+E22+E24+E26+E28+E30)*(-1)</f>
        <v>0</v>
      </c>
      <c r="F32" s="1">
        <f t="shared" si="40"/>
        <v>0</v>
      </c>
      <c r="G32" s="1">
        <f t="shared" si="40"/>
        <v>0</v>
      </c>
      <c r="H32" s="1">
        <f t="shared" si="40"/>
        <v>78</v>
      </c>
      <c r="I32" s="1">
        <f t="shared" si="40"/>
        <v>117</v>
      </c>
      <c r="J32" s="1">
        <f t="shared" si="40"/>
        <v>131</v>
      </c>
      <c r="K32" s="1">
        <f t="shared" si="40"/>
        <v>268</v>
      </c>
      <c r="L32" s="1">
        <f t="shared" si="40"/>
        <v>429</v>
      </c>
      <c r="AM32" s="238">
        <f t="shared" si="1"/>
        <v>0</v>
      </c>
      <c r="AN32" t="s">
        <v>2668</v>
      </c>
      <c r="AO32" t="s">
        <v>2588</v>
      </c>
      <c r="AP32" s="242">
        <f t="shared" si="36"/>
        <v>0</v>
      </c>
      <c r="AQ32" s="238">
        <f t="shared" si="3"/>
        <v>0</v>
      </c>
      <c r="AR32" s="243">
        <f t="shared" si="0"/>
        <v>0</v>
      </c>
      <c r="AS32">
        <f t="shared" si="4"/>
        <v>0</v>
      </c>
      <c r="AT32" s="244">
        <f t="shared" si="5"/>
        <v>0</v>
      </c>
      <c r="AU32" s="245">
        <f t="shared" si="6"/>
        <v>0</v>
      </c>
      <c r="AV32" s="243">
        <f t="shared" si="7"/>
        <v>0</v>
      </c>
      <c r="AW32">
        <f t="shared" si="8"/>
        <v>0</v>
      </c>
      <c r="AX32" s="243">
        <f t="shared" si="9"/>
        <v>0</v>
      </c>
      <c r="AZ32">
        <f t="shared" si="10"/>
        <v>0</v>
      </c>
    </row>
    <row r="33" spans="1:52" x14ac:dyDescent="0.35">
      <c r="A33" s="291" t="s">
        <v>0</v>
      </c>
      <c r="B33" s="291" t="s">
        <v>0</v>
      </c>
      <c r="C33" s="293">
        <v>0</v>
      </c>
      <c r="D33" s="2">
        <v>0</v>
      </c>
      <c r="E33" s="2">
        <v>0</v>
      </c>
      <c r="F33" s="2">
        <v>0</v>
      </c>
      <c r="G33" s="2">
        <v>0</v>
      </c>
      <c r="H33" s="2">
        <v>78</v>
      </c>
      <c r="I33" s="2">
        <v>195</v>
      </c>
      <c r="J33" s="2">
        <v>326</v>
      </c>
      <c r="K33" s="2">
        <v>594</v>
      </c>
      <c r="L33" s="2">
        <v>1023</v>
      </c>
      <c r="AM33" s="238">
        <f t="shared" si="1"/>
        <v>0</v>
      </c>
      <c r="AN33" t="s">
        <v>2692</v>
      </c>
      <c r="AO33" t="s">
        <v>2589</v>
      </c>
      <c r="AP33" s="242">
        <f t="shared" si="36"/>
        <v>0</v>
      </c>
      <c r="AQ33" s="238">
        <f t="shared" si="3"/>
        <v>0</v>
      </c>
      <c r="AR33" s="243">
        <f t="shared" si="0"/>
        <v>0</v>
      </c>
      <c r="AS33">
        <f t="shared" si="4"/>
        <v>0</v>
      </c>
      <c r="AT33" s="244">
        <f t="shared" si="5"/>
        <v>0</v>
      </c>
      <c r="AU33" s="245">
        <f t="shared" si="6"/>
        <v>0</v>
      </c>
      <c r="AV33" s="243">
        <f t="shared" si="7"/>
        <v>0</v>
      </c>
      <c r="AW33">
        <f t="shared" si="8"/>
        <v>0</v>
      </c>
      <c r="AX33" s="243">
        <f t="shared" si="9"/>
        <v>0</v>
      </c>
      <c r="AZ33">
        <f t="shared" si="10"/>
        <v>0</v>
      </c>
    </row>
    <row r="34" spans="1:52" x14ac:dyDescent="0.35">
      <c r="A34" t="s">
        <v>48</v>
      </c>
      <c r="B34" t="s">
        <v>0</v>
      </c>
      <c r="C34" s="2">
        <v>9541</v>
      </c>
      <c r="D34" s="2">
        <v>9541</v>
      </c>
      <c r="E34" s="2">
        <v>9541</v>
      </c>
      <c r="F34" s="2">
        <v>9541</v>
      </c>
      <c r="G34" s="2">
        <v>9541</v>
      </c>
      <c r="H34" s="2">
        <v>9541</v>
      </c>
      <c r="I34" s="2">
        <v>9541</v>
      </c>
      <c r="J34" s="2">
        <v>9541</v>
      </c>
      <c r="K34" s="2">
        <v>9541</v>
      </c>
      <c r="L34" s="2">
        <v>9541</v>
      </c>
      <c r="AM34" s="238">
        <f t="shared" si="1"/>
        <v>7426</v>
      </c>
      <c r="AN34" t="s">
        <v>2672</v>
      </c>
      <c r="AO34" t="s">
        <v>2530</v>
      </c>
      <c r="AP34" s="242">
        <f t="shared" si="36"/>
        <v>6</v>
      </c>
      <c r="AQ34" s="238">
        <f t="shared" si="3"/>
        <v>1</v>
      </c>
      <c r="AR34" s="243">
        <f t="shared" si="0"/>
        <v>0.16666666666666666</v>
      </c>
      <c r="AS34">
        <f t="shared" si="4"/>
        <v>0</v>
      </c>
      <c r="AT34" s="244">
        <f t="shared" si="5"/>
        <v>0</v>
      </c>
      <c r="AU34" s="245">
        <f t="shared" si="6"/>
        <v>5</v>
      </c>
      <c r="AV34" s="243">
        <f t="shared" si="7"/>
        <v>0.83333333333333337</v>
      </c>
      <c r="AW34">
        <f t="shared" si="8"/>
        <v>2</v>
      </c>
      <c r="AX34" s="243">
        <f t="shared" si="9"/>
        <v>0.33333333333333331</v>
      </c>
      <c r="AZ34">
        <f t="shared" si="10"/>
        <v>2</v>
      </c>
    </row>
    <row r="35" spans="1:52" x14ac:dyDescent="0.35">
      <c r="AM35" s="238">
        <f>SUM(AM8:AM34)</f>
        <v>37700</v>
      </c>
      <c r="AN35" s="238"/>
      <c r="AP35" s="242">
        <f>SUM(AP8:AP34)</f>
        <v>48</v>
      </c>
      <c r="AQ35" s="238">
        <f>SUM(AQ8:AQ34)</f>
        <v>16</v>
      </c>
      <c r="AS35">
        <f>SUM(AS8:AS34)</f>
        <v>3</v>
      </c>
      <c r="AU35" s="245">
        <f>SUM(AU8:AU34)</f>
        <v>32</v>
      </c>
      <c r="AW35">
        <f>SUM(AW8:AW34)</f>
        <v>17</v>
      </c>
      <c r="AZ35">
        <f t="shared" si="10"/>
        <v>20</v>
      </c>
    </row>
    <row r="36" spans="1:52" ht="15" thickBot="1" x14ac:dyDescent="0.4"/>
    <row r="37" spans="1:52" x14ac:dyDescent="0.35">
      <c r="AO37" s="246" t="s">
        <v>2673</v>
      </c>
      <c r="AP37" s="247"/>
      <c r="AQ37" s="248">
        <f>AQ35+AU35</f>
        <v>48</v>
      </c>
      <c r="AR37" s="247" t="s">
        <v>2674</v>
      </c>
      <c r="AS37" s="249"/>
      <c r="AT37" s="249"/>
      <c r="AU37" s="246" t="s">
        <v>2675</v>
      </c>
      <c r="AV37" s="247" t="s">
        <v>2676</v>
      </c>
      <c r="AW37" s="250">
        <f>AW35</f>
        <v>17</v>
      </c>
    </row>
    <row r="38" spans="1:52" ht="15" thickBot="1" x14ac:dyDescent="0.4">
      <c r="A38" t="s">
        <v>0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AO38" s="251" t="s">
        <v>2677</v>
      </c>
      <c r="AP38" s="252" t="e">
        <f>LEFT(MID(#REF!,FIND("(",#REF!)+1,LEN(#REF!)),FIND(")",MID(#REF!,FIND("(",#REF!)+1,LEN(#REF!)))-1)</f>
        <v>#REF!</v>
      </c>
      <c r="AQ38" s="252">
        <f>BW8</f>
        <v>0</v>
      </c>
      <c r="AR38" s="252" t="s">
        <v>2678</v>
      </c>
      <c r="AS38" s="253"/>
      <c r="AT38" s="253"/>
      <c r="AU38" s="254"/>
      <c r="AV38" s="241" t="s">
        <v>2679</v>
      </c>
      <c r="AW38" s="255">
        <f>AS35</f>
        <v>3</v>
      </c>
    </row>
    <row r="39" spans="1:52" ht="15" thickBot="1" x14ac:dyDescent="0.4">
      <c r="A39" t="s">
        <v>0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AU39" s="251"/>
      <c r="AV39" s="252" t="s">
        <v>2680</v>
      </c>
      <c r="AW39" s="256">
        <f>SUM(AW37:AW38)</f>
        <v>20</v>
      </c>
    </row>
    <row r="40" spans="1:52" x14ac:dyDescent="0.35">
      <c r="A40" t="s">
        <v>0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</row>
    <row r="41" spans="1:52" x14ac:dyDescent="0.35">
      <c r="A41" t="s">
        <v>0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</row>
    <row r="42" spans="1:52" x14ac:dyDescent="0.35">
      <c r="A42" t="s">
        <v>0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</row>
    <row r="43" spans="1:52" x14ac:dyDescent="0.35">
      <c r="A43" t="s">
        <v>0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</row>
    <row r="44" spans="1:52" x14ac:dyDescent="0.35">
      <c r="A44" t="s">
        <v>0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</row>
    <row r="45" spans="1:52" x14ac:dyDescent="0.35">
      <c r="A45" s="291" t="s">
        <v>243</v>
      </c>
      <c r="B45" s="291" t="s">
        <v>2</v>
      </c>
      <c r="C45" s="291" t="s">
        <v>3</v>
      </c>
      <c r="D45" t="s">
        <v>4</v>
      </c>
      <c r="E45" t="s">
        <v>5</v>
      </c>
      <c r="F45" t="s">
        <v>6</v>
      </c>
      <c r="G45" t="s">
        <v>7</v>
      </c>
      <c r="H45" t="s">
        <v>8</v>
      </c>
      <c r="I45" t="s">
        <v>9</v>
      </c>
      <c r="J45" t="s">
        <v>10</v>
      </c>
      <c r="K45" t="s">
        <v>11</v>
      </c>
      <c r="L45" t="s">
        <v>12</v>
      </c>
      <c r="M45" t="s">
        <v>13</v>
      </c>
    </row>
    <row r="46" spans="1:52" x14ac:dyDescent="0.35">
      <c r="A46" s="291" t="s">
        <v>0</v>
      </c>
      <c r="B46" s="291" t="s">
        <v>0</v>
      </c>
      <c r="C46" s="291" t="s">
        <v>17</v>
      </c>
      <c r="D46" t="s">
        <v>2276</v>
      </c>
      <c r="E46" t="s">
        <v>2277</v>
      </c>
      <c r="F46" t="s">
        <v>2278</v>
      </c>
      <c r="G46" t="s">
        <v>2279</v>
      </c>
      <c r="H46" t="s">
        <v>2280</v>
      </c>
      <c r="I46" t="s">
        <v>2281</v>
      </c>
      <c r="J46" t="s">
        <v>2282</v>
      </c>
      <c r="K46" t="s">
        <v>2283</v>
      </c>
      <c r="L46" t="s">
        <v>2284</v>
      </c>
      <c r="M46" t="s">
        <v>2285</v>
      </c>
      <c r="AB46" t="s">
        <v>2526</v>
      </c>
      <c r="AC46" t="s">
        <v>2525</v>
      </c>
      <c r="AD46" t="s">
        <v>2524</v>
      </c>
      <c r="AE46" t="s">
        <v>2523</v>
      </c>
      <c r="AF46" t="s">
        <v>759</v>
      </c>
      <c r="AG46" t="s">
        <v>2522</v>
      </c>
      <c r="AH46" t="s">
        <v>2521</v>
      </c>
      <c r="AI46" t="s">
        <v>2520</v>
      </c>
      <c r="AJ46" t="s">
        <v>2519</v>
      </c>
      <c r="AK46" t="s">
        <v>2518</v>
      </c>
    </row>
    <row r="47" spans="1:52" x14ac:dyDescent="0.35">
      <c r="A47" s="291" t="s">
        <v>2286</v>
      </c>
      <c r="B47" s="291" t="s">
        <v>31</v>
      </c>
      <c r="C47" s="293">
        <v>573</v>
      </c>
      <c r="D47" s="1">
        <v>0</v>
      </c>
      <c r="E47" s="1">
        <v>5</v>
      </c>
      <c r="F47" s="1">
        <v>0</v>
      </c>
      <c r="G47" s="1">
        <v>22</v>
      </c>
      <c r="H47" s="1">
        <v>14</v>
      </c>
      <c r="I47" s="1">
        <v>13</v>
      </c>
      <c r="J47" s="1">
        <v>8</v>
      </c>
      <c r="K47" s="1">
        <v>-635</v>
      </c>
      <c r="L47" s="1">
        <v>0</v>
      </c>
      <c r="M47" s="1">
        <v>0</v>
      </c>
      <c r="X47" t="str">
        <f>LEFT(MID(A47,FIND("(",A47)+1,LEN(A47)),FIND(")",MID(A47,FIND("(",A47)+1,LEN(A47)))-1)</f>
        <v>FF</v>
      </c>
      <c r="Z47" t="str">
        <f>Y48</f>
        <v>Excluded</v>
      </c>
      <c r="AB47">
        <v>5</v>
      </c>
      <c r="AC47" s="238">
        <v>18090</v>
      </c>
      <c r="AD47" s="238">
        <f>AH47+AF47</f>
        <v>9898</v>
      </c>
      <c r="AE47" s="227">
        <f>SUM(AD47/AC47*100)</f>
        <v>54.715312327252633</v>
      </c>
      <c r="AF47">
        <v>123</v>
      </c>
      <c r="AG47" s="227">
        <f>SUM(AF47/AC47*100)</f>
        <v>0.67993366500829189</v>
      </c>
      <c r="AH47" s="238">
        <v>9775</v>
      </c>
      <c r="AI47">
        <v>16</v>
      </c>
      <c r="AJ47">
        <v>8</v>
      </c>
      <c r="AK47" s="227">
        <f>SUM(AJ47/AI47*100)</f>
        <v>50</v>
      </c>
    </row>
    <row r="48" spans="1:52" x14ac:dyDescent="0.35">
      <c r="A48" s="291" t="s">
        <v>0</v>
      </c>
      <c r="B48" s="291" t="s">
        <v>0</v>
      </c>
      <c r="C48" s="293">
        <v>573</v>
      </c>
      <c r="D48" s="2">
        <v>573</v>
      </c>
      <c r="E48" s="2">
        <v>578</v>
      </c>
      <c r="F48" s="2">
        <v>578</v>
      </c>
      <c r="G48" s="2">
        <v>600</v>
      </c>
      <c r="H48" s="2">
        <v>614</v>
      </c>
      <c r="I48" s="2">
        <v>627</v>
      </c>
      <c r="J48" s="2">
        <v>635</v>
      </c>
      <c r="K48" s="2">
        <v>0</v>
      </c>
      <c r="L48" s="2">
        <v>0</v>
      </c>
      <c r="M48" s="2">
        <v>0</v>
      </c>
      <c r="Y48" t="str">
        <f>IF(EXACT(A47,UPPER(A47)),"Elected","Excluded")</f>
        <v>Excluded</v>
      </c>
    </row>
    <row r="49" spans="1:30" x14ac:dyDescent="0.35">
      <c r="A49" s="291" t="s">
        <v>3544</v>
      </c>
      <c r="B49" s="291" t="s">
        <v>33</v>
      </c>
      <c r="C49" s="293">
        <v>591</v>
      </c>
      <c r="D49" s="1">
        <v>19</v>
      </c>
      <c r="E49" s="1">
        <v>3</v>
      </c>
      <c r="F49" s="1">
        <v>47</v>
      </c>
      <c r="G49" s="1">
        <v>9</v>
      </c>
      <c r="H49" s="1">
        <v>63</v>
      </c>
      <c r="I49" s="1">
        <v>33</v>
      </c>
      <c r="J49" s="1">
        <v>223</v>
      </c>
      <c r="K49" s="1">
        <v>27</v>
      </c>
      <c r="L49" s="1">
        <v>-1015</v>
      </c>
      <c r="M49" s="1">
        <v>0</v>
      </c>
      <c r="X49" t="str">
        <f t="shared" ref="X49" si="41">LEFT(MID(A49,FIND("(",A49)+1,LEN(A49)),FIND(")",MID(A49,FIND("(",A49)+1,LEN(A49)))-1)</f>
        <v>INDI</v>
      </c>
      <c r="Z49" t="str">
        <f>Y50</f>
        <v>Excluded</v>
      </c>
      <c r="AC49" t="s">
        <v>3692</v>
      </c>
      <c r="AD49" t="s">
        <v>3693</v>
      </c>
    </row>
    <row r="50" spans="1:30" x14ac:dyDescent="0.35">
      <c r="A50" s="291" t="s">
        <v>0</v>
      </c>
      <c r="B50" s="291" t="s">
        <v>0</v>
      </c>
      <c r="C50" s="293">
        <v>591</v>
      </c>
      <c r="D50" s="2">
        <v>610</v>
      </c>
      <c r="E50" s="2">
        <v>613</v>
      </c>
      <c r="F50" s="2">
        <v>660</v>
      </c>
      <c r="G50" s="2">
        <v>669</v>
      </c>
      <c r="H50" s="2">
        <v>732</v>
      </c>
      <c r="I50" s="2">
        <v>765</v>
      </c>
      <c r="J50" s="2">
        <v>988</v>
      </c>
      <c r="K50" s="2">
        <v>1015</v>
      </c>
      <c r="L50" s="2">
        <v>0</v>
      </c>
      <c r="M50" s="2">
        <v>0</v>
      </c>
      <c r="Y50" t="str">
        <f t="shared" ref="Y50" si="42">IF(EXACT(A49,UPPER(A49)),"Elected","Excluded")</f>
        <v>Excluded</v>
      </c>
      <c r="AC50">
        <v>2</v>
      </c>
      <c r="AD50">
        <v>2</v>
      </c>
    </row>
    <row r="51" spans="1:30" x14ac:dyDescent="0.35">
      <c r="A51" s="291" t="s">
        <v>2287</v>
      </c>
      <c r="B51" s="291" t="s">
        <v>33</v>
      </c>
      <c r="C51" s="293">
        <v>1236</v>
      </c>
      <c r="D51" s="1">
        <v>1</v>
      </c>
      <c r="E51" s="1">
        <v>2</v>
      </c>
      <c r="F51" s="1">
        <v>0</v>
      </c>
      <c r="G51" s="1">
        <v>4</v>
      </c>
      <c r="H51" s="1">
        <v>9</v>
      </c>
      <c r="I51" s="1">
        <v>27</v>
      </c>
      <c r="J51" s="1">
        <v>85</v>
      </c>
      <c r="K51" s="1">
        <v>169</v>
      </c>
      <c r="L51" s="1">
        <v>156</v>
      </c>
      <c r="M51" s="1">
        <v>0</v>
      </c>
      <c r="X51" t="str">
        <f t="shared" ref="X51" si="43">LEFT(MID(A51,FIND("(",A51)+1,LEN(A51)),FIND(")",MID(A51,FIND("(",A51)+1,LEN(A51)))-1)</f>
        <v>FF</v>
      </c>
      <c r="Z51" t="str">
        <f t="shared" ref="Z51" si="44">Y52</f>
        <v>Elected</v>
      </c>
    </row>
    <row r="52" spans="1:30" x14ac:dyDescent="0.35">
      <c r="A52" s="291" t="s">
        <v>0</v>
      </c>
      <c r="B52" s="291" t="s">
        <v>0</v>
      </c>
      <c r="C52" s="293">
        <v>1236</v>
      </c>
      <c r="D52" s="2">
        <v>1237</v>
      </c>
      <c r="E52" s="2">
        <v>1239</v>
      </c>
      <c r="F52" s="2">
        <v>1239</v>
      </c>
      <c r="G52" s="2">
        <v>1243</v>
      </c>
      <c r="H52" s="2">
        <v>1252</v>
      </c>
      <c r="I52" s="2">
        <v>1279</v>
      </c>
      <c r="J52" s="2">
        <v>1364</v>
      </c>
      <c r="K52" s="2">
        <v>1533</v>
      </c>
      <c r="L52" s="2">
        <v>1689</v>
      </c>
      <c r="M52" s="2">
        <v>1689</v>
      </c>
      <c r="Y52" t="str">
        <f t="shared" ref="Y52" si="45">IF(EXACT(A51,UPPER(A51)),"Elected","Excluded")</f>
        <v>Elected</v>
      </c>
    </row>
    <row r="53" spans="1:30" x14ac:dyDescent="0.35">
      <c r="A53" s="291" t="s">
        <v>3548</v>
      </c>
      <c r="B53" s="291" t="s">
        <v>31</v>
      </c>
      <c r="C53" s="293">
        <v>428</v>
      </c>
      <c r="D53" s="1">
        <v>5</v>
      </c>
      <c r="E53" s="1">
        <v>1</v>
      </c>
      <c r="F53" s="1">
        <v>30</v>
      </c>
      <c r="G53" s="1">
        <v>4</v>
      </c>
      <c r="H53" s="1">
        <v>60</v>
      </c>
      <c r="I53" s="1">
        <v>20</v>
      </c>
      <c r="J53" s="1">
        <v>-548</v>
      </c>
      <c r="K53" s="1">
        <v>0</v>
      </c>
      <c r="L53" s="1">
        <v>0</v>
      </c>
      <c r="M53" s="1">
        <v>0</v>
      </c>
      <c r="X53" t="str">
        <f t="shared" ref="X53" si="46">LEFT(MID(A53,FIND("(",A53)+1,LEN(A53)),FIND(")",MID(A53,FIND("(",A53)+1,LEN(A53)))-1)</f>
        <v>NON-P</v>
      </c>
      <c r="Z53" t="str">
        <f t="shared" ref="Z53" si="47">Y54</f>
        <v>Excluded</v>
      </c>
    </row>
    <row r="54" spans="1:30" x14ac:dyDescent="0.35">
      <c r="A54" s="291" t="s">
        <v>0</v>
      </c>
      <c r="B54" s="291" t="s">
        <v>0</v>
      </c>
      <c r="C54" s="293">
        <v>428</v>
      </c>
      <c r="D54" s="2">
        <v>433</v>
      </c>
      <c r="E54" s="2">
        <v>434</v>
      </c>
      <c r="F54" s="2">
        <v>464</v>
      </c>
      <c r="G54" s="2">
        <v>468</v>
      </c>
      <c r="H54" s="2">
        <v>528</v>
      </c>
      <c r="I54" s="2">
        <v>548</v>
      </c>
      <c r="J54" s="2">
        <v>0</v>
      </c>
      <c r="K54" s="2">
        <v>0</v>
      </c>
      <c r="L54" s="2">
        <v>0</v>
      </c>
      <c r="M54" s="2">
        <v>0</v>
      </c>
      <c r="Y54" t="str">
        <f t="shared" ref="Y54" si="48">IF(EXACT(A53,UPPER(A53)),"Elected","Excluded")</f>
        <v>Excluded</v>
      </c>
    </row>
    <row r="55" spans="1:30" x14ac:dyDescent="0.35">
      <c r="A55" s="291" t="s">
        <v>2288</v>
      </c>
      <c r="B55" s="291" t="s">
        <v>33</v>
      </c>
      <c r="C55" s="293">
        <v>1045</v>
      </c>
      <c r="D55" s="1">
        <v>2</v>
      </c>
      <c r="E55" s="1">
        <v>5</v>
      </c>
      <c r="F55" s="1">
        <v>0</v>
      </c>
      <c r="G55" s="1">
        <v>14</v>
      </c>
      <c r="H55" s="1">
        <v>39</v>
      </c>
      <c r="I55" s="1">
        <v>9</v>
      </c>
      <c r="J55" s="1">
        <v>11</v>
      </c>
      <c r="K55" s="1">
        <v>100</v>
      </c>
      <c r="L55" s="1">
        <v>38</v>
      </c>
      <c r="M55" s="1">
        <v>24</v>
      </c>
      <c r="X55" t="str">
        <f t="shared" ref="X55" si="49">LEFT(MID(A55,FIND("(",A55)+1,LEN(A55)),FIND(")",MID(A55,FIND("(",A55)+1,LEN(A55)))-1)</f>
        <v>FF</v>
      </c>
      <c r="Z55" t="str">
        <f>Y56</f>
        <v>Elected</v>
      </c>
    </row>
    <row r="56" spans="1:30" x14ac:dyDescent="0.35">
      <c r="A56" s="291" t="s">
        <v>0</v>
      </c>
      <c r="B56" s="291" t="s">
        <v>0</v>
      </c>
      <c r="C56" s="293">
        <v>1045</v>
      </c>
      <c r="D56" s="2">
        <v>1047</v>
      </c>
      <c r="E56" s="2">
        <v>1052</v>
      </c>
      <c r="F56" s="2">
        <v>1052</v>
      </c>
      <c r="G56" s="2">
        <v>1066</v>
      </c>
      <c r="H56" s="2">
        <v>1105</v>
      </c>
      <c r="I56" s="2">
        <v>1114</v>
      </c>
      <c r="J56" s="2">
        <v>1125</v>
      </c>
      <c r="K56" s="2">
        <v>1225</v>
      </c>
      <c r="L56" s="2">
        <v>1263</v>
      </c>
      <c r="M56" s="2">
        <v>1287</v>
      </c>
      <c r="Y56" t="str">
        <f t="shared" ref="Y56" si="50">IF(EXACT(A55,UPPER(A55)),"Elected","Excluded")</f>
        <v>Elected</v>
      </c>
    </row>
    <row r="57" spans="1:30" x14ac:dyDescent="0.35">
      <c r="A57" s="291" t="s">
        <v>2289</v>
      </c>
      <c r="B57" s="291" t="s">
        <v>31</v>
      </c>
      <c r="C57" s="293">
        <v>113</v>
      </c>
      <c r="D57" s="1">
        <v>18</v>
      </c>
      <c r="E57" s="1">
        <v>2</v>
      </c>
      <c r="F57" s="1">
        <v>-133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X57" t="str">
        <f t="shared" ref="X57" si="51">LEFT(MID(A57,FIND("(",A57)+1,LEN(A57)),FIND(")",MID(A57,FIND("(",A57)+1,LEN(A57)))-1)</f>
        <v>IF</v>
      </c>
      <c r="Z57" t="str">
        <f t="shared" ref="Z57" si="52">Y58</f>
        <v>Excluded</v>
      </c>
    </row>
    <row r="58" spans="1:30" x14ac:dyDescent="0.35">
      <c r="A58" s="291" t="s">
        <v>0</v>
      </c>
      <c r="B58" s="291" t="s">
        <v>0</v>
      </c>
      <c r="C58" s="293">
        <v>113</v>
      </c>
      <c r="D58" s="2">
        <v>131</v>
      </c>
      <c r="E58" s="2">
        <v>133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Y58" t="str">
        <f t="shared" ref="Y58" si="53">IF(EXACT(A57,UPPER(A57)),"Elected","Excluded")</f>
        <v>Excluded</v>
      </c>
    </row>
    <row r="59" spans="1:30" x14ac:dyDescent="0.35">
      <c r="A59" s="291" t="s">
        <v>3541</v>
      </c>
      <c r="B59" s="291" t="s">
        <v>31</v>
      </c>
      <c r="C59" s="293">
        <v>175</v>
      </c>
      <c r="D59" s="1">
        <v>0</v>
      </c>
      <c r="E59" s="1">
        <v>20</v>
      </c>
      <c r="F59" s="1">
        <v>1</v>
      </c>
      <c r="G59" s="1">
        <v>-196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X59" t="str">
        <f t="shared" ref="X59" si="54">LEFT(MID(A59,FIND("(",A59)+1,LEN(A59)),FIND(")",MID(A59,FIND("(",A59)+1,LEN(A59)))-1)</f>
        <v>FG</v>
      </c>
      <c r="Z59" t="str">
        <f t="shared" ref="Z59" si="55">Y60</f>
        <v>Excluded</v>
      </c>
    </row>
    <row r="60" spans="1:30" x14ac:dyDescent="0.35">
      <c r="A60" s="291" t="s">
        <v>0</v>
      </c>
      <c r="B60" s="291" t="s">
        <v>0</v>
      </c>
      <c r="C60" s="293">
        <v>175</v>
      </c>
      <c r="D60" s="2">
        <v>175</v>
      </c>
      <c r="E60" s="2">
        <v>195</v>
      </c>
      <c r="F60" s="2">
        <v>196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Y60" t="str">
        <f t="shared" ref="Y60" si="56">IF(EXACT(A59,UPPER(A59)),"Elected","Excluded")</f>
        <v>Excluded</v>
      </c>
    </row>
    <row r="61" spans="1:30" x14ac:dyDescent="0.35">
      <c r="A61" s="291" t="s">
        <v>2290</v>
      </c>
      <c r="B61" s="291" t="s">
        <v>33</v>
      </c>
      <c r="C61" s="293">
        <v>1135</v>
      </c>
      <c r="D61" s="1">
        <v>2</v>
      </c>
      <c r="E61" s="1">
        <v>3</v>
      </c>
      <c r="F61" s="1">
        <v>6</v>
      </c>
      <c r="G61" s="1">
        <v>57</v>
      </c>
      <c r="H61" s="1">
        <v>43</v>
      </c>
      <c r="I61" s="1">
        <v>267</v>
      </c>
      <c r="J61" s="1">
        <v>40</v>
      </c>
      <c r="K61" s="1">
        <v>29</v>
      </c>
      <c r="L61" s="1">
        <v>108</v>
      </c>
      <c r="M61" s="1">
        <v>-60</v>
      </c>
      <c r="X61" t="str">
        <f t="shared" ref="X61" si="57">LEFT(MID(A61,FIND("(",A61)+1,LEN(A61)),FIND(")",MID(A61,FIND("(",A61)+1,LEN(A61)))-1)</f>
        <v>SF</v>
      </c>
      <c r="Z61" t="str">
        <f t="shared" ref="Z61" si="58">Y62</f>
        <v>Elected</v>
      </c>
    </row>
    <row r="62" spans="1:30" x14ac:dyDescent="0.35">
      <c r="A62" s="291" t="s">
        <v>0</v>
      </c>
      <c r="B62" s="291" t="s">
        <v>0</v>
      </c>
      <c r="C62" s="293">
        <v>1135</v>
      </c>
      <c r="D62" s="2">
        <v>1137</v>
      </c>
      <c r="E62" s="2">
        <v>1140</v>
      </c>
      <c r="F62" s="2">
        <v>1146</v>
      </c>
      <c r="G62" s="2">
        <v>1203</v>
      </c>
      <c r="H62" s="2">
        <v>1246</v>
      </c>
      <c r="I62" s="2">
        <v>1513</v>
      </c>
      <c r="J62" s="2">
        <v>1553</v>
      </c>
      <c r="K62" s="2">
        <v>1582</v>
      </c>
      <c r="L62" s="2">
        <v>1690</v>
      </c>
      <c r="M62" s="2">
        <v>1630</v>
      </c>
      <c r="Y62" t="str">
        <f t="shared" ref="Y62" si="59">IF(EXACT(A61,UPPER(A61)),"Elected","Excluded")</f>
        <v>Elected</v>
      </c>
    </row>
    <row r="63" spans="1:30" x14ac:dyDescent="0.35">
      <c r="A63" s="291" t="s">
        <v>3538</v>
      </c>
      <c r="B63" s="291" t="s">
        <v>33</v>
      </c>
      <c r="C63" s="293">
        <v>1457</v>
      </c>
      <c r="D63" s="1">
        <v>9</v>
      </c>
      <c r="E63" s="1">
        <v>34</v>
      </c>
      <c r="F63" s="1">
        <v>2</v>
      </c>
      <c r="G63" s="1">
        <v>67</v>
      </c>
      <c r="H63" s="1">
        <v>21</v>
      </c>
      <c r="I63" s="1">
        <v>42</v>
      </c>
      <c r="J63" s="1">
        <v>0</v>
      </c>
      <c r="K63" s="1">
        <v>0</v>
      </c>
      <c r="L63" s="1">
        <v>0</v>
      </c>
      <c r="M63" s="1">
        <v>0</v>
      </c>
      <c r="X63" t="str">
        <f t="shared" ref="X63" si="60">LEFT(MID(A63,FIND("(",A63)+1,LEN(A63)),FIND(")",MID(A63,FIND("(",A63)+1,LEN(A63)))-1)</f>
        <v>LAB</v>
      </c>
      <c r="Z63" t="str">
        <f t="shared" ref="Z63" si="61">Y64</f>
        <v>Elected</v>
      </c>
    </row>
    <row r="64" spans="1:30" x14ac:dyDescent="0.35">
      <c r="A64" s="291" t="s">
        <v>0</v>
      </c>
      <c r="B64" s="291" t="s">
        <v>0</v>
      </c>
      <c r="C64" s="293">
        <v>1457</v>
      </c>
      <c r="D64" s="2">
        <v>1466</v>
      </c>
      <c r="E64" s="2">
        <v>1500</v>
      </c>
      <c r="F64" s="2">
        <v>1502</v>
      </c>
      <c r="G64" s="2">
        <v>1569</v>
      </c>
      <c r="H64" s="2">
        <v>1590</v>
      </c>
      <c r="I64" s="2">
        <v>1632</v>
      </c>
      <c r="J64" s="2">
        <v>1632</v>
      </c>
      <c r="K64" s="2">
        <v>1632</v>
      </c>
      <c r="L64" s="2">
        <v>1632</v>
      </c>
      <c r="M64" s="2">
        <v>1632</v>
      </c>
      <c r="Y64" t="str">
        <f t="shared" ref="Y64" si="62">IF(EXACT(A63,UPPER(A63)),"Elected","Excluded")</f>
        <v>Elected</v>
      </c>
    </row>
    <row r="65" spans="1:26" x14ac:dyDescent="0.35">
      <c r="A65" s="291" t="s">
        <v>2291</v>
      </c>
      <c r="B65" s="291" t="s">
        <v>33</v>
      </c>
      <c r="C65" s="293">
        <v>981</v>
      </c>
      <c r="D65" s="1">
        <v>0</v>
      </c>
      <c r="E65" s="1">
        <v>4</v>
      </c>
      <c r="F65" s="1">
        <v>1</v>
      </c>
      <c r="G65" s="1">
        <v>24</v>
      </c>
      <c r="H65" s="1">
        <v>18</v>
      </c>
      <c r="I65" s="1">
        <v>29</v>
      </c>
      <c r="J65" s="1">
        <v>32</v>
      </c>
      <c r="K65" s="1">
        <v>12</v>
      </c>
      <c r="L65" s="1">
        <v>73</v>
      </c>
      <c r="M65" s="1">
        <v>7</v>
      </c>
      <c r="X65" t="str">
        <f t="shared" ref="X65" si="63">LEFT(MID(A65,FIND("(",A65)+1,LEN(A65)),FIND(")",MID(A65,FIND("(",A65)+1,LEN(A65)))-1)</f>
        <v>FG</v>
      </c>
      <c r="Z65" t="str">
        <f t="shared" ref="Z65" si="64">Y66</f>
        <v>Excluded</v>
      </c>
    </row>
    <row r="66" spans="1:26" x14ac:dyDescent="0.35">
      <c r="A66" s="291" t="s">
        <v>0</v>
      </c>
      <c r="B66" s="291" t="s">
        <v>0</v>
      </c>
      <c r="C66" s="293">
        <v>981</v>
      </c>
      <c r="D66" s="2">
        <v>981</v>
      </c>
      <c r="E66" s="2">
        <v>985</v>
      </c>
      <c r="F66" s="2">
        <v>986</v>
      </c>
      <c r="G66" s="2">
        <v>1010</v>
      </c>
      <c r="H66" s="2">
        <v>1028</v>
      </c>
      <c r="I66" s="2">
        <v>1057</v>
      </c>
      <c r="J66" s="2">
        <v>1089</v>
      </c>
      <c r="K66" s="2">
        <v>1101</v>
      </c>
      <c r="L66" s="2">
        <v>1174</v>
      </c>
      <c r="M66" s="2">
        <v>1181</v>
      </c>
      <c r="Y66" t="str">
        <f t="shared" ref="Y66" si="65">IF(EXACT(A65,UPPER(A65)),"Elected","Excluded")</f>
        <v>Excluded</v>
      </c>
    </row>
    <row r="67" spans="1:26" x14ac:dyDescent="0.35">
      <c r="A67" s="291" t="s">
        <v>2292</v>
      </c>
      <c r="B67" s="291" t="s">
        <v>33</v>
      </c>
      <c r="C67" s="293">
        <v>92</v>
      </c>
      <c r="D67" s="1">
        <v>-92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X67" t="str">
        <f t="shared" ref="X67" si="66">LEFT(MID(A67,FIND("(",A67)+1,LEN(A67)),FIND(")",MID(A67,FIND("(",A67)+1,LEN(A67)))-1)</f>
        <v>TIP</v>
      </c>
      <c r="Z67" t="str">
        <f t="shared" ref="Z67" si="67">Y68</f>
        <v>Excluded</v>
      </c>
    </row>
    <row r="68" spans="1:26" x14ac:dyDescent="0.35">
      <c r="A68" s="291" t="s">
        <v>0</v>
      </c>
      <c r="B68" s="291" t="s">
        <v>0</v>
      </c>
      <c r="C68" s="293">
        <v>92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Y68" t="str">
        <f t="shared" ref="Y68" si="68">IF(EXACT(A67,UPPER(A67)),"Elected","Excluded")</f>
        <v>Excluded</v>
      </c>
    </row>
    <row r="69" spans="1:26" x14ac:dyDescent="0.35">
      <c r="A69" s="291" t="s">
        <v>2293</v>
      </c>
      <c r="B69" s="291" t="s">
        <v>33</v>
      </c>
      <c r="C69" s="293">
        <v>150</v>
      </c>
      <c r="D69" s="1">
        <v>5</v>
      </c>
      <c r="E69" s="1">
        <v>6</v>
      </c>
      <c r="F69" s="1">
        <v>0</v>
      </c>
      <c r="G69" s="1">
        <v>-161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X69" t="str">
        <f t="shared" ref="X69" si="69">LEFT(MID(A69,FIND("(",A69)+1,LEN(A69)),FIND(")",MID(A69,FIND("(",A69)+1,LEN(A69)))-1)</f>
        <v>SF</v>
      </c>
      <c r="Z69" t="str">
        <f t="shared" ref="Z69" si="70">Y70</f>
        <v>Excluded</v>
      </c>
    </row>
    <row r="70" spans="1:26" x14ac:dyDescent="0.35">
      <c r="A70" s="291" t="s">
        <v>0</v>
      </c>
      <c r="B70" s="291" t="s">
        <v>0</v>
      </c>
      <c r="C70" s="293">
        <v>150</v>
      </c>
      <c r="D70" s="2">
        <v>155</v>
      </c>
      <c r="E70" s="2">
        <v>161</v>
      </c>
      <c r="F70" s="2">
        <v>161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Y70" t="str">
        <f t="shared" ref="Y70" si="71">IF(EXACT(A69,UPPER(A69)),"Elected","Excluded")</f>
        <v>Excluded</v>
      </c>
    </row>
    <row r="71" spans="1:26" x14ac:dyDescent="0.35">
      <c r="A71" s="291" t="s">
        <v>3542</v>
      </c>
      <c r="B71" s="291" t="s">
        <v>31</v>
      </c>
      <c r="C71" s="293">
        <v>349</v>
      </c>
      <c r="D71" s="1">
        <v>17</v>
      </c>
      <c r="E71" s="1">
        <v>8</v>
      </c>
      <c r="F71" s="1">
        <v>16</v>
      </c>
      <c r="G71" s="1">
        <v>7</v>
      </c>
      <c r="H71" s="1">
        <v>-397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X71" t="str">
        <f t="shared" ref="X71" si="72">LEFT(MID(A71,FIND("(",A71)+1,LEN(A71)),FIND(")",MID(A71,FIND("(",A71)+1,LEN(A71)))-1)</f>
        <v>ANT</v>
      </c>
      <c r="Z71" t="str">
        <f t="shared" ref="Z71" si="73">Y72</f>
        <v>Excluded</v>
      </c>
    </row>
    <row r="72" spans="1:26" x14ac:dyDescent="0.35">
      <c r="A72" s="291" t="s">
        <v>0</v>
      </c>
      <c r="B72" s="291" t="s">
        <v>0</v>
      </c>
      <c r="C72" s="293">
        <v>349</v>
      </c>
      <c r="D72" s="2">
        <v>366</v>
      </c>
      <c r="E72" s="2">
        <v>374</v>
      </c>
      <c r="F72" s="2">
        <v>390</v>
      </c>
      <c r="G72" s="2">
        <v>397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Y72" t="str">
        <f t="shared" ref="Y72" si="74">IF(EXACT(A71,UPPER(A71)),"Elected","Excluded")</f>
        <v>Excluded</v>
      </c>
    </row>
    <row r="73" spans="1:26" x14ac:dyDescent="0.35">
      <c r="A73" s="291" t="s">
        <v>3535</v>
      </c>
      <c r="B73" s="291" t="s">
        <v>31</v>
      </c>
      <c r="C73" s="293">
        <v>121</v>
      </c>
      <c r="D73" s="1">
        <v>1</v>
      </c>
      <c r="E73" s="1">
        <v>-122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X73" t="str">
        <f t="shared" ref="X73" si="75">LEFT(MID(A73,FIND("(",A73)+1,LEN(A73)),FIND(")",MID(A73,FIND("(",A73)+1,LEN(A73)))-1)</f>
        <v>GRN</v>
      </c>
      <c r="Z73" t="str">
        <f t="shared" ref="Z73" si="76">Y74</f>
        <v>Excluded</v>
      </c>
    </row>
    <row r="74" spans="1:26" x14ac:dyDescent="0.35">
      <c r="A74" s="291" t="s">
        <v>0</v>
      </c>
      <c r="B74" s="291" t="s">
        <v>0</v>
      </c>
      <c r="C74" s="293">
        <v>121</v>
      </c>
      <c r="D74" s="2">
        <v>122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Y74" t="str">
        <f t="shared" ref="Y74" si="77">IF(EXACT(A73,UPPER(A73)),"Elected","Excluded")</f>
        <v>Excluded</v>
      </c>
    </row>
    <row r="75" spans="1:26" x14ac:dyDescent="0.35">
      <c r="A75" s="291" t="s">
        <v>2294</v>
      </c>
      <c r="B75" s="291" t="s">
        <v>31</v>
      </c>
      <c r="C75" s="293">
        <v>378</v>
      </c>
      <c r="D75" s="1">
        <v>2</v>
      </c>
      <c r="E75" s="1">
        <v>14</v>
      </c>
      <c r="F75" s="1">
        <v>5</v>
      </c>
      <c r="G75" s="1">
        <v>69</v>
      </c>
      <c r="H75" s="1">
        <v>33</v>
      </c>
      <c r="I75" s="1">
        <v>-501</v>
      </c>
      <c r="J75" s="1">
        <v>0</v>
      </c>
      <c r="K75" s="1">
        <v>0</v>
      </c>
      <c r="L75" s="1">
        <v>0</v>
      </c>
      <c r="M75" s="1">
        <v>0</v>
      </c>
      <c r="X75" t="str">
        <f t="shared" ref="X75" si="78">LEFT(MID(A75,FIND("(",A75)+1,LEN(A75)),FIND(")",MID(A75,FIND("(",A75)+1,LEN(A75)))-1)</f>
        <v>SF</v>
      </c>
      <c r="Z75" t="str">
        <f t="shared" ref="Z75" si="79">Y76</f>
        <v>Excluded</v>
      </c>
    </row>
    <row r="76" spans="1:26" x14ac:dyDescent="0.35">
      <c r="A76" s="291" t="s">
        <v>0</v>
      </c>
      <c r="B76" s="291" t="s">
        <v>0</v>
      </c>
      <c r="C76" s="293">
        <v>378</v>
      </c>
      <c r="D76" s="2">
        <v>380</v>
      </c>
      <c r="E76" s="2">
        <v>394</v>
      </c>
      <c r="F76" s="2">
        <v>399</v>
      </c>
      <c r="G76" s="2">
        <v>468</v>
      </c>
      <c r="H76" s="2">
        <v>501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Y76" t="str">
        <f t="shared" ref="Y76" si="80">IF(EXACT(A75,UPPER(A75)),"Elected","Excluded")</f>
        <v>Excluded</v>
      </c>
    </row>
    <row r="77" spans="1:26" x14ac:dyDescent="0.35">
      <c r="A77" s="291" t="s">
        <v>2295</v>
      </c>
      <c r="B77" s="291" t="s">
        <v>31</v>
      </c>
      <c r="C77" s="293">
        <v>951</v>
      </c>
      <c r="D77" s="1">
        <v>2</v>
      </c>
      <c r="E77" s="1">
        <v>5</v>
      </c>
      <c r="F77" s="1">
        <v>2</v>
      </c>
      <c r="G77" s="1">
        <v>59</v>
      </c>
      <c r="H77" s="1">
        <v>21</v>
      </c>
      <c r="I77" s="1">
        <v>21</v>
      </c>
      <c r="J77" s="1">
        <v>11</v>
      </c>
      <c r="K77" s="1">
        <v>180</v>
      </c>
      <c r="L77" s="1">
        <v>156</v>
      </c>
      <c r="M77" s="1">
        <v>13</v>
      </c>
      <c r="X77" t="str">
        <f t="shared" ref="X77" si="81">LEFT(MID(A77,FIND("(",A77)+1,LEN(A77)),FIND(")",MID(A77,FIND("(",A77)+1,LEN(A77)))-1)</f>
        <v>FG</v>
      </c>
      <c r="Z77" t="str">
        <f t="shared" ref="Z77" si="82">Y78</f>
        <v>Elected</v>
      </c>
    </row>
    <row r="78" spans="1:26" x14ac:dyDescent="0.35">
      <c r="A78" s="291" t="s">
        <v>0</v>
      </c>
      <c r="B78" s="291" t="s">
        <v>0</v>
      </c>
      <c r="C78" s="293">
        <v>951</v>
      </c>
      <c r="D78" s="2">
        <v>953</v>
      </c>
      <c r="E78" s="2">
        <v>958</v>
      </c>
      <c r="F78" s="2">
        <v>960</v>
      </c>
      <c r="G78" s="2">
        <v>1019</v>
      </c>
      <c r="H78" s="2">
        <v>1040</v>
      </c>
      <c r="I78" s="2">
        <v>1061</v>
      </c>
      <c r="J78" s="2">
        <v>1072</v>
      </c>
      <c r="K78" s="2">
        <v>1252</v>
      </c>
      <c r="L78" s="2">
        <v>1408</v>
      </c>
      <c r="M78" s="2">
        <v>1421</v>
      </c>
      <c r="Y78" t="str">
        <f t="shared" ref="Y78" si="83">IF(EXACT(A77,UPPER(A77)),"Elected","Excluded")</f>
        <v>Elected</v>
      </c>
    </row>
    <row r="79" spans="1:26" x14ac:dyDescent="0.35">
      <c r="A79" s="291" t="s">
        <v>47</v>
      </c>
      <c r="B79" s="291" t="s">
        <v>0</v>
      </c>
      <c r="C79" s="292">
        <v>0</v>
      </c>
      <c r="D79" s="1">
        <f>(D49+D51+D53+D55+D57+D59+D61+D63+D65+D67+D69+D71+D73+D75+D77)*(-1)</f>
        <v>9</v>
      </c>
      <c r="E79" s="1">
        <f t="shared" ref="E79:M79" si="84">(E49+E51+E53+E55+E57+E59+E61+E63+E65+E67+E69+E71+E73+E75+E77)*(-1)</f>
        <v>15</v>
      </c>
      <c r="F79" s="1">
        <f t="shared" si="84"/>
        <v>23</v>
      </c>
      <c r="G79" s="1">
        <f t="shared" si="84"/>
        <v>43</v>
      </c>
      <c r="H79" s="1">
        <f t="shared" si="84"/>
        <v>90</v>
      </c>
      <c r="I79" s="1">
        <f t="shared" si="84"/>
        <v>53</v>
      </c>
      <c r="J79" s="1">
        <f t="shared" si="84"/>
        <v>146</v>
      </c>
      <c r="K79" s="1">
        <f t="shared" si="84"/>
        <v>-517</v>
      </c>
      <c r="L79" s="1">
        <f t="shared" si="84"/>
        <v>484</v>
      </c>
      <c r="M79" s="1">
        <f t="shared" si="84"/>
        <v>16</v>
      </c>
    </row>
    <row r="80" spans="1:26" x14ac:dyDescent="0.35">
      <c r="A80" s="291" t="s">
        <v>0</v>
      </c>
      <c r="B80" s="291" t="s">
        <v>0</v>
      </c>
      <c r="C80" s="293">
        <v>0</v>
      </c>
      <c r="D80" s="2">
        <v>9</v>
      </c>
      <c r="E80" s="2">
        <v>19</v>
      </c>
      <c r="F80" s="2">
        <v>42</v>
      </c>
      <c r="G80" s="2">
        <v>63</v>
      </c>
      <c r="H80" s="2">
        <v>139</v>
      </c>
      <c r="I80" s="2">
        <v>179</v>
      </c>
      <c r="J80" s="2">
        <v>317</v>
      </c>
      <c r="K80" s="2">
        <v>435</v>
      </c>
      <c r="L80" s="2">
        <v>919</v>
      </c>
      <c r="M80" s="2">
        <v>935</v>
      </c>
    </row>
    <row r="81" spans="1:37" x14ac:dyDescent="0.35">
      <c r="A81" t="s">
        <v>48</v>
      </c>
      <c r="B81" t="s">
        <v>0</v>
      </c>
      <c r="C81" s="2">
        <v>9775</v>
      </c>
      <c r="D81" s="2">
        <v>9775</v>
      </c>
      <c r="E81" s="2">
        <v>9775</v>
      </c>
      <c r="F81" s="2">
        <v>9775</v>
      </c>
      <c r="G81" s="2">
        <v>9775</v>
      </c>
      <c r="H81" s="2">
        <v>9775</v>
      </c>
      <c r="I81" s="2">
        <v>9775</v>
      </c>
      <c r="J81" s="2">
        <v>9775</v>
      </c>
      <c r="K81" s="2">
        <v>9775</v>
      </c>
      <c r="L81" s="2">
        <v>9775</v>
      </c>
      <c r="M81" s="2">
        <v>9775</v>
      </c>
    </row>
    <row r="85" spans="1:3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</row>
    <row r="86" spans="1:3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</row>
    <row r="87" spans="1:3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</row>
    <row r="88" spans="1:3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</row>
    <row r="89" spans="1:3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</row>
    <row r="90" spans="1:3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</row>
    <row r="91" spans="1:3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</row>
    <row r="92" spans="1:37" x14ac:dyDescent="0.35">
      <c r="A92" s="291" t="s">
        <v>49</v>
      </c>
      <c r="B92" s="291" t="s">
        <v>2</v>
      </c>
      <c r="C92" s="291" t="s">
        <v>3</v>
      </c>
      <c r="D92" t="s">
        <v>4</v>
      </c>
      <c r="E92" t="s">
        <v>5</v>
      </c>
      <c r="F92" t="s">
        <v>6</v>
      </c>
      <c r="G92" t="s">
        <v>7</v>
      </c>
    </row>
    <row r="93" spans="1:37" x14ac:dyDescent="0.35">
      <c r="A93" s="291" t="s">
        <v>0</v>
      </c>
      <c r="B93" s="291" t="s">
        <v>0</v>
      </c>
      <c r="C93" s="291" t="s">
        <v>17</v>
      </c>
      <c r="D93" t="s">
        <v>2296</v>
      </c>
      <c r="E93" t="s">
        <v>2297</v>
      </c>
      <c r="F93" t="s">
        <v>2298</v>
      </c>
      <c r="G93" t="s">
        <v>2299</v>
      </c>
      <c r="AB93" t="s">
        <v>2526</v>
      </c>
      <c r="AC93" t="s">
        <v>2525</v>
      </c>
      <c r="AD93" t="s">
        <v>2524</v>
      </c>
      <c r="AE93" t="s">
        <v>2523</v>
      </c>
      <c r="AF93" t="s">
        <v>759</v>
      </c>
      <c r="AG93" t="s">
        <v>2522</v>
      </c>
      <c r="AH93" t="s">
        <v>2521</v>
      </c>
      <c r="AI93" t="s">
        <v>2520</v>
      </c>
      <c r="AJ93" t="s">
        <v>2519</v>
      </c>
      <c r="AK93" t="s">
        <v>2518</v>
      </c>
    </row>
    <row r="94" spans="1:37" x14ac:dyDescent="0.35">
      <c r="A94" s="291" t="s">
        <v>2300</v>
      </c>
      <c r="B94" s="291" t="s">
        <v>33</v>
      </c>
      <c r="C94" s="293">
        <v>2185</v>
      </c>
      <c r="D94" s="1">
        <v>-360</v>
      </c>
      <c r="E94" s="1">
        <v>0</v>
      </c>
      <c r="F94" s="1">
        <v>0</v>
      </c>
      <c r="G94" s="1">
        <v>0</v>
      </c>
      <c r="X94" t="str">
        <f>LEFT(MID(A94,FIND("(",A94)+1,LEN(A94)),FIND(")",MID(A94,FIND("(",A94)+1,LEN(A94)))-1)</f>
        <v>FG</v>
      </c>
      <c r="Z94" t="str">
        <f>Y95</f>
        <v>Elected</v>
      </c>
      <c r="AB94">
        <v>4</v>
      </c>
      <c r="AC94" s="238">
        <v>16297</v>
      </c>
      <c r="AD94" s="238">
        <f>AH94+AF94</f>
        <v>9193</v>
      </c>
      <c r="AE94" s="227">
        <f>SUM(AD94/AC94*100)</f>
        <v>56.409155059213354</v>
      </c>
      <c r="AF94">
        <v>72</v>
      </c>
      <c r="AG94" s="227">
        <f>SUM(AF94/AC94*100)</f>
        <v>0.44179910412959439</v>
      </c>
      <c r="AH94" s="238">
        <v>9121</v>
      </c>
      <c r="AI94">
        <v>8</v>
      </c>
      <c r="AJ94">
        <v>0</v>
      </c>
      <c r="AK94" s="227">
        <f>SUM(AJ94/AI94*100)</f>
        <v>0</v>
      </c>
    </row>
    <row r="95" spans="1:37" x14ac:dyDescent="0.35">
      <c r="A95" s="291" t="s">
        <v>0</v>
      </c>
      <c r="B95" s="291" t="s">
        <v>0</v>
      </c>
      <c r="C95" s="293">
        <v>2185</v>
      </c>
      <c r="D95" s="2">
        <v>1825</v>
      </c>
      <c r="E95" s="2">
        <v>1825</v>
      </c>
      <c r="F95" s="2">
        <v>1825</v>
      </c>
      <c r="G95" s="2">
        <v>1825</v>
      </c>
      <c r="Y95" t="str">
        <f>IF(EXACT(A94,UPPER(A94)),"Elected","Excluded")</f>
        <v>Elected</v>
      </c>
    </row>
    <row r="96" spans="1:37" x14ac:dyDescent="0.35">
      <c r="A96" s="291" t="s">
        <v>3545</v>
      </c>
      <c r="B96" s="291" t="s">
        <v>33</v>
      </c>
      <c r="C96" s="293">
        <v>674</v>
      </c>
      <c r="D96" s="1">
        <v>23</v>
      </c>
      <c r="E96" s="1">
        <v>82</v>
      </c>
      <c r="F96" s="1">
        <v>94</v>
      </c>
      <c r="G96" s="1">
        <v>-873</v>
      </c>
      <c r="X96" t="str">
        <f t="shared" ref="X96" si="85">LEFT(MID(A96,FIND("(",A96)+1,LEN(A96)),FIND(")",MID(A96,FIND("(",A96)+1,LEN(A96)))-1)</f>
        <v>INDI</v>
      </c>
      <c r="Z96" t="str">
        <f>Y97</f>
        <v>Excluded</v>
      </c>
      <c r="AC96" t="s">
        <v>3692</v>
      </c>
      <c r="AD96" t="s">
        <v>3693</v>
      </c>
    </row>
    <row r="97" spans="1:30" x14ac:dyDescent="0.35">
      <c r="A97" s="291" t="s">
        <v>0</v>
      </c>
      <c r="B97" s="291" t="s">
        <v>0</v>
      </c>
      <c r="C97" s="293">
        <v>674</v>
      </c>
      <c r="D97" s="2">
        <v>697</v>
      </c>
      <c r="E97" s="2">
        <v>779</v>
      </c>
      <c r="F97" s="2">
        <v>873</v>
      </c>
      <c r="G97" s="2">
        <v>0</v>
      </c>
      <c r="Y97" t="str">
        <f t="shared" ref="Y97" si="86">IF(EXACT(A96,UPPER(A96)),"Elected","Excluded")</f>
        <v>Excluded</v>
      </c>
      <c r="AC97">
        <v>4</v>
      </c>
      <c r="AD97">
        <v>4</v>
      </c>
    </row>
    <row r="98" spans="1:30" x14ac:dyDescent="0.35">
      <c r="A98" s="291" t="s">
        <v>2301</v>
      </c>
      <c r="B98" s="291" t="s">
        <v>33</v>
      </c>
      <c r="C98" s="293">
        <v>416</v>
      </c>
      <c r="D98" s="1">
        <v>8</v>
      </c>
      <c r="E98" s="1">
        <v>21</v>
      </c>
      <c r="F98" s="1">
        <v>-445</v>
      </c>
      <c r="G98" s="1">
        <v>0</v>
      </c>
      <c r="X98" t="str">
        <f t="shared" ref="X98" si="87">LEFT(MID(A98,FIND("(",A98)+1,LEN(A98)),FIND(")",MID(A98,FIND("(",A98)+1,LEN(A98)))-1)</f>
        <v>SF</v>
      </c>
      <c r="Z98" t="str">
        <f t="shared" ref="Z98" si="88">Y99</f>
        <v>Excluded</v>
      </c>
    </row>
    <row r="99" spans="1:30" x14ac:dyDescent="0.35">
      <c r="A99" s="291" t="s">
        <v>0</v>
      </c>
      <c r="B99" s="291" t="s">
        <v>0</v>
      </c>
      <c r="C99" s="293">
        <v>416</v>
      </c>
      <c r="D99" s="2">
        <v>424</v>
      </c>
      <c r="E99" s="2">
        <v>445</v>
      </c>
      <c r="F99" s="2">
        <v>0</v>
      </c>
      <c r="G99" s="2">
        <v>0</v>
      </c>
      <c r="Y99" t="str">
        <f t="shared" ref="Y99" si="89">IF(EXACT(A98,UPPER(A98)),"Elected","Excluded")</f>
        <v>Excluded</v>
      </c>
    </row>
    <row r="100" spans="1:30" x14ac:dyDescent="0.35">
      <c r="A100" s="291" t="s">
        <v>2302</v>
      </c>
      <c r="B100" s="291" t="s">
        <v>33</v>
      </c>
      <c r="C100" s="293">
        <v>270</v>
      </c>
      <c r="D100" s="1">
        <v>7</v>
      </c>
      <c r="E100" s="1">
        <v>-277</v>
      </c>
      <c r="F100" s="1">
        <v>0</v>
      </c>
      <c r="G100" s="1">
        <v>0</v>
      </c>
      <c r="X100" t="str">
        <f t="shared" ref="X100" si="90">LEFT(MID(A100,FIND("(",A100)+1,LEN(A100)),FIND(")",MID(A100,FIND("(",A100)+1,LEN(A100)))-1)</f>
        <v>IFP</v>
      </c>
      <c r="Z100" t="str">
        <f t="shared" ref="Z100" si="91">Y101</f>
        <v>Excluded</v>
      </c>
    </row>
    <row r="101" spans="1:30" x14ac:dyDescent="0.35">
      <c r="A101" s="291" t="s">
        <v>0</v>
      </c>
      <c r="B101" s="291" t="s">
        <v>0</v>
      </c>
      <c r="C101" s="293">
        <v>270</v>
      </c>
      <c r="D101" s="2">
        <v>277</v>
      </c>
      <c r="E101" s="2">
        <v>0</v>
      </c>
      <c r="F101" s="2">
        <v>0</v>
      </c>
      <c r="G101" s="2">
        <v>0</v>
      </c>
      <c r="Y101" t="str">
        <f t="shared" ref="Y101" si="92">IF(EXACT(A100,UPPER(A100)),"Elected","Excluded")</f>
        <v>Excluded</v>
      </c>
    </row>
    <row r="102" spans="1:30" x14ac:dyDescent="0.35">
      <c r="A102" s="291" t="s">
        <v>2303</v>
      </c>
      <c r="B102" s="291" t="s">
        <v>33</v>
      </c>
      <c r="C102" s="293">
        <v>1630</v>
      </c>
      <c r="D102" s="1">
        <v>147</v>
      </c>
      <c r="E102" s="1">
        <v>20</v>
      </c>
      <c r="F102" s="1">
        <v>36</v>
      </c>
      <c r="G102" s="1">
        <v>0</v>
      </c>
      <c r="X102" t="str">
        <f t="shared" ref="X102" si="93">LEFT(MID(A102,FIND("(",A102)+1,LEN(A102)),FIND(")",MID(A102,FIND("(",A102)+1,LEN(A102)))-1)</f>
        <v>FF</v>
      </c>
      <c r="Z102" t="str">
        <f>Y103</f>
        <v>Elected</v>
      </c>
    </row>
    <row r="103" spans="1:30" x14ac:dyDescent="0.35">
      <c r="A103" s="291" t="s">
        <v>0</v>
      </c>
      <c r="B103" s="291" t="s">
        <v>0</v>
      </c>
      <c r="C103" s="293">
        <v>1630</v>
      </c>
      <c r="D103" s="2">
        <v>1777</v>
      </c>
      <c r="E103" s="2">
        <v>1797</v>
      </c>
      <c r="F103" s="2">
        <v>1833</v>
      </c>
      <c r="G103" s="2">
        <v>1833</v>
      </c>
      <c r="Y103" t="str">
        <f t="shared" ref="Y103" si="94">IF(EXACT(A102,UPPER(A102)),"Elected","Excluded")</f>
        <v>Elected</v>
      </c>
    </row>
    <row r="104" spans="1:30" x14ac:dyDescent="0.35">
      <c r="A104" s="291" t="s">
        <v>2304</v>
      </c>
      <c r="B104" s="291" t="s">
        <v>33</v>
      </c>
      <c r="C104" s="293">
        <v>1480</v>
      </c>
      <c r="D104" s="1">
        <v>32</v>
      </c>
      <c r="E104" s="1">
        <v>10</v>
      </c>
      <c r="F104" s="1">
        <v>36</v>
      </c>
      <c r="G104" s="1">
        <v>268</v>
      </c>
      <c r="X104" t="str">
        <f t="shared" ref="X104" si="95">LEFT(MID(A104,FIND("(",A104)+1,LEN(A104)),FIND(")",MID(A104,FIND("(",A104)+1,LEN(A104)))-1)</f>
        <v>FF</v>
      </c>
      <c r="Z104" t="str">
        <f t="shared" ref="Z104" si="96">Y105</f>
        <v>Elected</v>
      </c>
    </row>
    <row r="105" spans="1:30" x14ac:dyDescent="0.35">
      <c r="A105" s="291" t="s">
        <v>0</v>
      </c>
      <c r="B105" s="291" t="s">
        <v>0</v>
      </c>
      <c r="C105" s="293">
        <v>1480</v>
      </c>
      <c r="D105" s="2">
        <v>1512</v>
      </c>
      <c r="E105" s="2">
        <v>1522</v>
      </c>
      <c r="F105" s="2">
        <v>1558</v>
      </c>
      <c r="G105" s="2">
        <v>1826</v>
      </c>
      <c r="Y105" t="str">
        <f t="shared" ref="Y105" si="97">IF(EXACT(A104,UPPER(A104)),"Elected","Excluded")</f>
        <v>Elected</v>
      </c>
    </row>
    <row r="106" spans="1:30" x14ac:dyDescent="0.35">
      <c r="A106" s="291" t="s">
        <v>3186</v>
      </c>
      <c r="B106" s="291" t="s">
        <v>33</v>
      </c>
      <c r="C106" s="293">
        <v>1025</v>
      </c>
      <c r="D106" s="1">
        <v>68</v>
      </c>
      <c r="E106" s="1">
        <v>81</v>
      </c>
      <c r="F106" s="1">
        <v>79</v>
      </c>
      <c r="G106" s="1">
        <v>212</v>
      </c>
      <c r="X106" t="str">
        <f t="shared" ref="X106" si="98">LEFT(MID(A106,FIND("(",A106)+1,LEN(A106)),FIND(")",MID(A106,FIND("(",A106)+1,LEN(A106)))-1)</f>
        <v>NON-P</v>
      </c>
      <c r="Z106" t="str">
        <f t="shared" ref="Z106" si="99">Y107</f>
        <v>Excluded</v>
      </c>
    </row>
    <row r="107" spans="1:30" x14ac:dyDescent="0.35">
      <c r="A107" s="291" t="s">
        <v>0</v>
      </c>
      <c r="B107" s="291" t="s">
        <v>0</v>
      </c>
      <c r="C107" s="293">
        <v>1025</v>
      </c>
      <c r="D107" s="2">
        <v>1093</v>
      </c>
      <c r="E107" s="2">
        <v>1174</v>
      </c>
      <c r="F107" s="2">
        <v>1253</v>
      </c>
      <c r="G107" s="2">
        <v>1465</v>
      </c>
      <c r="Y107" t="str">
        <f t="shared" ref="Y107" si="100">IF(EXACT(A106,UPPER(A106)),"Elected","Excluded")</f>
        <v>Excluded</v>
      </c>
    </row>
    <row r="108" spans="1:30" x14ac:dyDescent="0.35">
      <c r="A108" s="291" t="s">
        <v>3539</v>
      </c>
      <c r="B108" s="291" t="s">
        <v>33</v>
      </c>
      <c r="C108" s="293">
        <v>1441</v>
      </c>
      <c r="D108" s="1">
        <v>75</v>
      </c>
      <c r="E108" s="1">
        <v>21</v>
      </c>
      <c r="F108" s="1">
        <v>126</v>
      </c>
      <c r="G108" s="1">
        <v>188</v>
      </c>
      <c r="X108" t="str">
        <f t="shared" ref="X108" si="101">LEFT(MID(A108,FIND("(",A108)+1,LEN(A108)),FIND(")",MID(A108,FIND("(",A108)+1,LEN(A108)))-1)</f>
        <v>LAB</v>
      </c>
      <c r="Z108" t="str">
        <f t="shared" ref="Z108" si="102">Y109</f>
        <v>Elected</v>
      </c>
    </row>
    <row r="109" spans="1:30" x14ac:dyDescent="0.35">
      <c r="A109" s="291" t="s">
        <v>0</v>
      </c>
      <c r="B109" s="291" t="s">
        <v>0</v>
      </c>
      <c r="C109" s="293">
        <v>1441</v>
      </c>
      <c r="D109" s="2">
        <v>1516</v>
      </c>
      <c r="E109" s="2">
        <v>1537</v>
      </c>
      <c r="F109" s="2">
        <v>1663</v>
      </c>
      <c r="G109" s="2">
        <v>1851</v>
      </c>
      <c r="Y109" t="str">
        <f t="shared" ref="Y109" si="103">IF(EXACT(A108,UPPER(A108)),"Elected","Excluded")</f>
        <v>Elected</v>
      </c>
    </row>
    <row r="110" spans="1:30" x14ac:dyDescent="0.35">
      <c r="A110" s="291" t="s">
        <v>47</v>
      </c>
      <c r="B110" s="291" t="s">
        <v>0</v>
      </c>
      <c r="C110" s="292">
        <v>0</v>
      </c>
      <c r="D110" s="1">
        <f>(D94+D96+D98+D100+D102+D104+D106+D108)*(-1)</f>
        <v>0</v>
      </c>
      <c r="E110" s="1">
        <f t="shared" ref="E110:G110" si="104">(E94+E96+E98+E100+E102+E104+E106+E108)*(-1)</f>
        <v>42</v>
      </c>
      <c r="F110" s="1">
        <f t="shared" si="104"/>
        <v>74</v>
      </c>
      <c r="G110" s="1">
        <f t="shared" si="104"/>
        <v>205</v>
      </c>
    </row>
    <row r="111" spans="1:30" x14ac:dyDescent="0.35">
      <c r="A111" s="291" t="s">
        <v>0</v>
      </c>
      <c r="B111" s="291" t="s">
        <v>0</v>
      </c>
      <c r="C111" s="293">
        <v>0</v>
      </c>
      <c r="D111" s="2">
        <v>0</v>
      </c>
      <c r="E111" s="2">
        <v>42</v>
      </c>
      <c r="F111" s="2">
        <v>116</v>
      </c>
      <c r="G111" s="2">
        <v>321</v>
      </c>
    </row>
    <row r="112" spans="1:30" x14ac:dyDescent="0.35">
      <c r="A112" t="s">
        <v>48</v>
      </c>
      <c r="B112" t="s">
        <v>0</v>
      </c>
      <c r="C112" s="2">
        <v>9121</v>
      </c>
      <c r="D112" s="2">
        <v>9121</v>
      </c>
      <c r="E112" s="2">
        <v>9121</v>
      </c>
      <c r="F112" s="2">
        <v>9121</v>
      </c>
      <c r="G112" s="2">
        <v>9121</v>
      </c>
    </row>
    <row r="116" spans="1:3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</row>
    <row r="117" spans="1:3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</row>
    <row r="118" spans="1:3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</row>
    <row r="119" spans="1:3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</row>
    <row r="120" spans="1:3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</row>
    <row r="121" spans="1:3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</row>
    <row r="122" spans="1:3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</row>
    <row r="123" spans="1:37" x14ac:dyDescent="0.35">
      <c r="A123" s="291" t="s">
        <v>79</v>
      </c>
      <c r="B123" s="291" t="s">
        <v>2</v>
      </c>
      <c r="C123" s="291" t="s">
        <v>3</v>
      </c>
      <c r="D123" t="s">
        <v>4</v>
      </c>
      <c r="E123" t="s">
        <v>5</v>
      </c>
      <c r="F123" t="s">
        <v>6</v>
      </c>
      <c r="G123" t="s">
        <v>7</v>
      </c>
      <c r="H123" t="s">
        <v>8</v>
      </c>
      <c r="I123" t="s">
        <v>9</v>
      </c>
      <c r="J123" t="s">
        <v>10</v>
      </c>
      <c r="K123" t="s">
        <v>11</v>
      </c>
    </row>
    <row r="124" spans="1:37" x14ac:dyDescent="0.35">
      <c r="A124" s="291" t="s">
        <v>0</v>
      </c>
      <c r="B124" s="291" t="s">
        <v>0</v>
      </c>
      <c r="C124" s="291" t="s">
        <v>17</v>
      </c>
      <c r="D124" t="s">
        <v>2305</v>
      </c>
      <c r="E124" t="s">
        <v>2306</v>
      </c>
      <c r="F124" t="s">
        <v>2307</v>
      </c>
      <c r="G124" t="s">
        <v>2308</v>
      </c>
      <c r="H124" t="s">
        <v>2309</v>
      </c>
      <c r="I124" t="s">
        <v>2310</v>
      </c>
      <c r="J124" t="s">
        <v>2311</v>
      </c>
      <c r="K124" t="s">
        <v>2312</v>
      </c>
      <c r="AB124" t="s">
        <v>2526</v>
      </c>
      <c r="AC124" t="s">
        <v>2525</v>
      </c>
      <c r="AD124" t="s">
        <v>2524</v>
      </c>
      <c r="AE124" t="s">
        <v>2523</v>
      </c>
      <c r="AF124" t="s">
        <v>759</v>
      </c>
      <c r="AG124" t="s">
        <v>2522</v>
      </c>
      <c r="AH124" t="s">
        <v>2521</v>
      </c>
      <c r="AI124" t="s">
        <v>2520</v>
      </c>
      <c r="AJ124" t="s">
        <v>2519</v>
      </c>
      <c r="AK124" t="s">
        <v>2518</v>
      </c>
    </row>
    <row r="125" spans="1:37" x14ac:dyDescent="0.35">
      <c r="A125" s="291" t="s">
        <v>3540</v>
      </c>
      <c r="B125" s="291" t="s">
        <v>31</v>
      </c>
      <c r="C125" s="293">
        <v>537</v>
      </c>
      <c r="D125" s="1">
        <v>43</v>
      </c>
      <c r="E125" s="1">
        <v>8</v>
      </c>
      <c r="F125" s="1">
        <v>7</v>
      </c>
      <c r="G125" s="1">
        <v>7</v>
      </c>
      <c r="H125" s="1">
        <v>56</v>
      </c>
      <c r="I125" s="1">
        <v>37</v>
      </c>
      <c r="J125" s="1">
        <v>182</v>
      </c>
      <c r="K125" s="1">
        <v>-877</v>
      </c>
      <c r="X125" t="str">
        <f>LEFT(MID(A125,FIND("(",A125)+1,LEN(A125)),FIND(")",MID(A125,FIND("(",A125)+1,LEN(A125)))-1)</f>
        <v>LAB</v>
      </c>
      <c r="Z125" t="str">
        <f>Y126</f>
        <v>Excluded</v>
      </c>
      <c r="AB125">
        <v>6</v>
      </c>
      <c r="AC125" s="238">
        <v>20673</v>
      </c>
      <c r="AD125" s="238">
        <f>AH125+AF125</f>
        <v>9396</v>
      </c>
      <c r="AE125" s="227">
        <f>SUM(AD125/AC125*100)</f>
        <v>45.45058772311711</v>
      </c>
      <c r="AF125">
        <v>133</v>
      </c>
      <c r="AG125" s="227">
        <f>SUM(AF125/AC125*100)</f>
        <v>0.64335123107434822</v>
      </c>
      <c r="AH125" s="238">
        <v>9263</v>
      </c>
      <c r="AI125">
        <v>13</v>
      </c>
      <c r="AJ125">
        <v>6</v>
      </c>
      <c r="AK125" s="227">
        <f>SUM(AJ125/AI125*100)</f>
        <v>46.153846153846153</v>
      </c>
    </row>
    <row r="126" spans="1:37" x14ac:dyDescent="0.35">
      <c r="A126" s="291" t="s">
        <v>0</v>
      </c>
      <c r="B126" s="291" t="s">
        <v>0</v>
      </c>
      <c r="C126" s="293">
        <v>537</v>
      </c>
      <c r="D126" s="2">
        <v>580</v>
      </c>
      <c r="E126" s="2">
        <v>588</v>
      </c>
      <c r="F126" s="2">
        <v>595</v>
      </c>
      <c r="G126" s="2">
        <v>602</v>
      </c>
      <c r="H126" s="2">
        <v>658</v>
      </c>
      <c r="I126" s="2">
        <v>695</v>
      </c>
      <c r="J126" s="2">
        <v>877</v>
      </c>
      <c r="K126" s="2">
        <v>0</v>
      </c>
      <c r="Y126" t="str">
        <f>IF(EXACT(A125,UPPER(A125)),"Elected","Excluded")</f>
        <v>Excluded</v>
      </c>
    </row>
    <row r="127" spans="1:37" x14ac:dyDescent="0.35">
      <c r="A127" s="291" t="s">
        <v>2313</v>
      </c>
      <c r="B127" s="291" t="s">
        <v>33</v>
      </c>
      <c r="C127" s="293">
        <v>939</v>
      </c>
      <c r="D127" s="1">
        <v>42</v>
      </c>
      <c r="E127" s="1">
        <v>14</v>
      </c>
      <c r="F127" s="1">
        <v>7</v>
      </c>
      <c r="G127" s="1">
        <v>4</v>
      </c>
      <c r="H127" s="1">
        <v>11</v>
      </c>
      <c r="I127" s="1">
        <v>12</v>
      </c>
      <c r="J127" s="1">
        <v>47</v>
      </c>
      <c r="K127" s="1">
        <v>146</v>
      </c>
      <c r="X127" t="str">
        <f t="shared" ref="X127" si="105">LEFT(MID(A127,FIND("(",A127)+1,LEN(A127)),FIND(")",MID(A127,FIND("(",A127)+1,LEN(A127)))-1)</f>
        <v>FF</v>
      </c>
      <c r="Z127" t="str">
        <f>Y128</f>
        <v>Elected</v>
      </c>
      <c r="AC127" t="s">
        <v>3692</v>
      </c>
      <c r="AD127" t="s">
        <v>3693</v>
      </c>
    </row>
    <row r="128" spans="1:37" x14ac:dyDescent="0.35">
      <c r="A128" s="291" t="s">
        <v>0</v>
      </c>
      <c r="B128" s="291" t="s">
        <v>0</v>
      </c>
      <c r="C128" s="293">
        <v>939</v>
      </c>
      <c r="D128" s="2">
        <v>981</v>
      </c>
      <c r="E128" s="2">
        <v>995</v>
      </c>
      <c r="F128" s="2">
        <v>1002</v>
      </c>
      <c r="G128" s="2">
        <v>1006</v>
      </c>
      <c r="H128" s="2">
        <v>1017</v>
      </c>
      <c r="I128" s="2">
        <v>1029</v>
      </c>
      <c r="J128" s="2">
        <v>1076</v>
      </c>
      <c r="K128" s="2">
        <v>1222</v>
      </c>
      <c r="Y128" t="str">
        <f t="shared" ref="Y128" si="106">IF(EXACT(A127,UPPER(A127)),"Elected","Excluded")</f>
        <v>Elected</v>
      </c>
      <c r="AC128">
        <v>6</v>
      </c>
      <c r="AD128">
        <v>5</v>
      </c>
    </row>
    <row r="129" spans="1:26" x14ac:dyDescent="0.35">
      <c r="A129" s="291" t="s">
        <v>2314</v>
      </c>
      <c r="B129" s="291" t="s">
        <v>31</v>
      </c>
      <c r="C129" s="293">
        <v>976</v>
      </c>
      <c r="D129" s="1">
        <v>33</v>
      </c>
      <c r="E129" s="1">
        <v>8</v>
      </c>
      <c r="F129" s="1">
        <v>6</v>
      </c>
      <c r="G129" s="1">
        <v>6</v>
      </c>
      <c r="H129" s="1">
        <v>19</v>
      </c>
      <c r="I129" s="1">
        <v>12</v>
      </c>
      <c r="J129" s="1">
        <v>73</v>
      </c>
      <c r="K129" s="1">
        <v>125</v>
      </c>
      <c r="X129" t="str">
        <f t="shared" ref="X129" si="107">LEFT(MID(A129,FIND("(",A129)+1,LEN(A129)),FIND(")",MID(A129,FIND("(",A129)+1,LEN(A129)))-1)</f>
        <v>FF</v>
      </c>
      <c r="Z129" t="str">
        <f t="shared" ref="Z129" si="108">Y130</f>
        <v>Elected</v>
      </c>
    </row>
    <row r="130" spans="1:26" x14ac:dyDescent="0.35">
      <c r="A130" s="291" t="s">
        <v>0</v>
      </c>
      <c r="B130" s="291" t="s">
        <v>0</v>
      </c>
      <c r="C130" s="293">
        <v>976</v>
      </c>
      <c r="D130" s="2">
        <v>1009</v>
      </c>
      <c r="E130" s="2">
        <v>1017</v>
      </c>
      <c r="F130" s="2">
        <v>1023</v>
      </c>
      <c r="G130" s="2">
        <v>1029</v>
      </c>
      <c r="H130" s="2">
        <v>1048</v>
      </c>
      <c r="I130" s="2">
        <v>1060</v>
      </c>
      <c r="J130" s="2">
        <v>1133</v>
      </c>
      <c r="K130" s="2">
        <v>1258</v>
      </c>
      <c r="Y130" t="str">
        <f t="shared" ref="Y130" si="109">IF(EXACT(A129,UPPER(A129)),"Elected","Excluded")</f>
        <v>Elected</v>
      </c>
    </row>
    <row r="131" spans="1:26" x14ac:dyDescent="0.35">
      <c r="A131" s="291" t="s">
        <v>3549</v>
      </c>
      <c r="B131" s="291" t="s">
        <v>33</v>
      </c>
      <c r="C131" s="293">
        <v>1696</v>
      </c>
      <c r="D131" s="1">
        <v>-372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X131" t="str">
        <f t="shared" ref="X131" si="110">LEFT(MID(A131,FIND("(",A131)+1,LEN(A131)),FIND(")",MID(A131,FIND("(",A131)+1,LEN(A131)))-1)</f>
        <v>NON-P</v>
      </c>
      <c r="Z131" t="str">
        <f t="shared" ref="Z131" si="111">Y132</f>
        <v>Elected</v>
      </c>
    </row>
    <row r="132" spans="1:26" x14ac:dyDescent="0.35">
      <c r="A132" s="291" t="s">
        <v>0</v>
      </c>
      <c r="B132" s="291" t="s">
        <v>0</v>
      </c>
      <c r="C132" s="293">
        <v>1696</v>
      </c>
      <c r="D132" s="2">
        <v>1324</v>
      </c>
      <c r="E132" s="2">
        <v>1324</v>
      </c>
      <c r="F132" s="2">
        <v>1324</v>
      </c>
      <c r="G132" s="2">
        <v>1324</v>
      </c>
      <c r="H132" s="2">
        <v>1324</v>
      </c>
      <c r="I132" s="2">
        <v>1324</v>
      </c>
      <c r="J132" s="2">
        <v>1324</v>
      </c>
      <c r="K132" s="2">
        <v>1324</v>
      </c>
      <c r="Y132" t="str">
        <f t="shared" ref="Y132" si="112">IF(EXACT(A131,UPPER(A131)),"Elected","Excluded")</f>
        <v>Elected</v>
      </c>
    </row>
    <row r="133" spans="1:26" x14ac:dyDescent="0.35">
      <c r="A133" s="291" t="s">
        <v>2315</v>
      </c>
      <c r="B133" s="291" t="s">
        <v>33</v>
      </c>
      <c r="C133" s="293">
        <v>966</v>
      </c>
      <c r="D133" s="1">
        <v>35</v>
      </c>
      <c r="E133" s="1">
        <v>9</v>
      </c>
      <c r="F133" s="1">
        <v>4</v>
      </c>
      <c r="G133" s="1">
        <v>4</v>
      </c>
      <c r="H133" s="1">
        <v>11</v>
      </c>
      <c r="I133" s="1">
        <v>27</v>
      </c>
      <c r="J133" s="1">
        <v>63</v>
      </c>
      <c r="K133" s="1">
        <v>147</v>
      </c>
      <c r="X133" t="str">
        <f t="shared" ref="X133" si="113">LEFT(MID(A133,FIND("(",A133)+1,LEN(A133)),FIND(")",MID(A133,FIND("(",A133)+1,LEN(A133)))-1)</f>
        <v>FG</v>
      </c>
      <c r="Z133" t="str">
        <f>Y134</f>
        <v>Elected</v>
      </c>
    </row>
    <row r="134" spans="1:26" x14ac:dyDescent="0.35">
      <c r="A134" s="291" t="s">
        <v>0</v>
      </c>
      <c r="B134" s="291" t="s">
        <v>0</v>
      </c>
      <c r="C134" s="293">
        <v>966</v>
      </c>
      <c r="D134" s="2">
        <v>1001</v>
      </c>
      <c r="E134" s="2">
        <v>1010</v>
      </c>
      <c r="F134" s="2">
        <v>1014</v>
      </c>
      <c r="G134" s="2">
        <v>1018</v>
      </c>
      <c r="H134" s="2">
        <v>1029</v>
      </c>
      <c r="I134" s="2">
        <v>1056</v>
      </c>
      <c r="J134" s="2">
        <v>1119</v>
      </c>
      <c r="K134" s="2">
        <v>1266</v>
      </c>
      <c r="Y134" t="str">
        <f t="shared" ref="Y134" si="114">IF(EXACT(A133,UPPER(A133)),"Elected","Excluded")</f>
        <v>Elected</v>
      </c>
    </row>
    <row r="135" spans="1:26" x14ac:dyDescent="0.35">
      <c r="A135" s="291" t="s">
        <v>2316</v>
      </c>
      <c r="B135" s="291" t="s">
        <v>33</v>
      </c>
      <c r="C135" s="293">
        <v>1322</v>
      </c>
      <c r="D135" s="1">
        <v>65</v>
      </c>
      <c r="E135" s="1">
        <v>-63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X135" t="str">
        <f t="shared" ref="X135" si="115">LEFT(MID(A135,FIND("(",A135)+1,LEN(A135)),FIND(")",MID(A135,FIND("(",A135)+1,LEN(A135)))-1)</f>
        <v>FF</v>
      </c>
      <c r="Z135" t="str">
        <f t="shared" ref="Z135" si="116">Y136</f>
        <v>Elected</v>
      </c>
    </row>
    <row r="136" spans="1:26" x14ac:dyDescent="0.35">
      <c r="A136" s="291" t="s">
        <v>0</v>
      </c>
      <c r="B136" s="291" t="s">
        <v>0</v>
      </c>
      <c r="C136" s="293">
        <v>1322</v>
      </c>
      <c r="D136" s="2">
        <v>1387</v>
      </c>
      <c r="E136" s="2">
        <v>1324</v>
      </c>
      <c r="F136" s="2">
        <v>1324</v>
      </c>
      <c r="G136" s="2">
        <v>1324</v>
      </c>
      <c r="H136" s="2">
        <v>1324</v>
      </c>
      <c r="I136" s="2">
        <v>1324</v>
      </c>
      <c r="J136" s="2">
        <v>1324</v>
      </c>
      <c r="K136" s="2">
        <v>1324</v>
      </c>
      <c r="Y136" t="str">
        <f t="shared" ref="Y136" si="117">IF(EXACT(A135,UPPER(A135)),"Elected","Excluded")</f>
        <v>Elected</v>
      </c>
    </row>
    <row r="137" spans="1:26" x14ac:dyDescent="0.35">
      <c r="A137" s="291" t="s">
        <v>2317</v>
      </c>
      <c r="B137" s="291" t="s">
        <v>33</v>
      </c>
      <c r="C137" s="293">
        <v>759</v>
      </c>
      <c r="D137" s="1">
        <v>25</v>
      </c>
      <c r="E137" s="1">
        <v>4</v>
      </c>
      <c r="F137" s="1">
        <v>8</v>
      </c>
      <c r="G137" s="1">
        <v>1</v>
      </c>
      <c r="H137" s="1">
        <v>24</v>
      </c>
      <c r="I137" s="1">
        <v>19</v>
      </c>
      <c r="J137" s="1">
        <v>73</v>
      </c>
      <c r="K137" s="1">
        <v>135</v>
      </c>
      <c r="X137" t="str">
        <f t="shared" ref="X137" si="118">LEFT(MID(A137,FIND("(",A137)+1,LEN(A137)),FIND(")",MID(A137,FIND("(",A137)+1,LEN(A137)))-1)</f>
        <v>FG</v>
      </c>
      <c r="Z137" t="str">
        <f t="shared" ref="Z137" si="119">Y138</f>
        <v>Excluded</v>
      </c>
    </row>
    <row r="138" spans="1:26" x14ac:dyDescent="0.35">
      <c r="A138" s="291" t="s">
        <v>0</v>
      </c>
      <c r="B138" s="291" t="s">
        <v>0</v>
      </c>
      <c r="C138" s="293">
        <v>759</v>
      </c>
      <c r="D138" s="2">
        <v>784</v>
      </c>
      <c r="E138" s="2">
        <v>788</v>
      </c>
      <c r="F138" s="2">
        <v>796</v>
      </c>
      <c r="G138" s="2">
        <v>797</v>
      </c>
      <c r="H138" s="2">
        <v>821</v>
      </c>
      <c r="I138" s="2">
        <v>840</v>
      </c>
      <c r="J138" s="2">
        <v>913</v>
      </c>
      <c r="K138" s="2">
        <v>1048</v>
      </c>
      <c r="Y138" t="str">
        <f t="shared" ref="Y138" si="120">IF(EXACT(A137,UPPER(A137)),"Elected","Excluded")</f>
        <v>Excluded</v>
      </c>
    </row>
    <row r="139" spans="1:26" x14ac:dyDescent="0.35">
      <c r="A139" s="291" t="s">
        <v>3550</v>
      </c>
      <c r="B139" s="291" t="s">
        <v>33</v>
      </c>
      <c r="C139" s="293">
        <v>179</v>
      </c>
      <c r="D139" s="1">
        <v>43</v>
      </c>
      <c r="E139" s="1">
        <v>4</v>
      </c>
      <c r="F139" s="1">
        <v>3</v>
      </c>
      <c r="G139" s="1">
        <v>-229</v>
      </c>
      <c r="H139" s="1">
        <v>0</v>
      </c>
      <c r="I139" s="1">
        <v>0</v>
      </c>
      <c r="J139" s="1">
        <v>0</v>
      </c>
      <c r="K139" s="1">
        <v>0</v>
      </c>
      <c r="X139" t="str">
        <f t="shared" ref="X139" si="121">LEFT(MID(A139,FIND("(",A139)+1,LEN(A139)),FIND(")",MID(A139,FIND("(",A139)+1,LEN(A139)))-1)</f>
        <v>NON-P</v>
      </c>
      <c r="Z139" t="str">
        <f t="shared" ref="Z139" si="122">Y140</f>
        <v>Excluded</v>
      </c>
    </row>
    <row r="140" spans="1:26" x14ac:dyDescent="0.35">
      <c r="A140" s="291" t="s">
        <v>0</v>
      </c>
      <c r="B140" s="291" t="s">
        <v>0</v>
      </c>
      <c r="C140" s="293">
        <v>179</v>
      </c>
      <c r="D140" s="2">
        <v>222</v>
      </c>
      <c r="E140" s="2">
        <v>226</v>
      </c>
      <c r="F140" s="2">
        <v>229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Y140" t="str">
        <f t="shared" ref="Y140" si="123">IF(EXACT(A139,UPPER(A139)),"Elected","Excluded")</f>
        <v>Excluded</v>
      </c>
    </row>
    <row r="141" spans="1:26" x14ac:dyDescent="0.35">
      <c r="A141" s="291" t="s">
        <v>2318</v>
      </c>
      <c r="B141" s="291" t="s">
        <v>31</v>
      </c>
      <c r="C141" s="293">
        <v>369</v>
      </c>
      <c r="D141" s="1">
        <v>23</v>
      </c>
      <c r="E141" s="1">
        <v>0</v>
      </c>
      <c r="F141" s="1">
        <v>4</v>
      </c>
      <c r="G141" s="1">
        <v>118</v>
      </c>
      <c r="H141" s="1">
        <v>23</v>
      </c>
      <c r="I141" s="1">
        <v>-537</v>
      </c>
      <c r="J141" s="1">
        <v>0</v>
      </c>
      <c r="K141" s="1">
        <v>0</v>
      </c>
      <c r="X141" t="str">
        <f t="shared" ref="X141" si="124">LEFT(MID(A141,FIND("(",A141)+1,LEN(A141)),FIND(")",MID(A141,FIND("(",A141)+1,LEN(A141)))-1)</f>
        <v>IF</v>
      </c>
      <c r="Z141" t="str">
        <f t="shared" ref="Z141" si="125">Y142</f>
        <v>Excluded</v>
      </c>
    </row>
    <row r="142" spans="1:26" x14ac:dyDescent="0.35">
      <c r="A142" s="291" t="s">
        <v>0</v>
      </c>
      <c r="B142" s="291" t="s">
        <v>0</v>
      </c>
      <c r="C142" s="293">
        <v>369</v>
      </c>
      <c r="D142" s="2">
        <v>392</v>
      </c>
      <c r="E142" s="2">
        <v>392</v>
      </c>
      <c r="F142" s="2">
        <v>396</v>
      </c>
      <c r="G142" s="2">
        <v>514</v>
      </c>
      <c r="H142" s="2">
        <v>537</v>
      </c>
      <c r="I142" s="2">
        <v>0</v>
      </c>
      <c r="J142" s="2">
        <v>0</v>
      </c>
      <c r="K142" s="2">
        <v>0</v>
      </c>
      <c r="Y142" t="str">
        <f t="shared" ref="Y142" si="126">IF(EXACT(A141,UPPER(A141)),"Elected","Excluded")</f>
        <v>Excluded</v>
      </c>
    </row>
    <row r="143" spans="1:26" x14ac:dyDescent="0.35">
      <c r="A143" s="291" t="s">
        <v>2319</v>
      </c>
      <c r="B143" s="291" t="s">
        <v>31</v>
      </c>
      <c r="C143" s="293">
        <v>572</v>
      </c>
      <c r="D143" s="1">
        <v>35</v>
      </c>
      <c r="E143" s="1">
        <v>4</v>
      </c>
      <c r="F143" s="1">
        <v>142</v>
      </c>
      <c r="G143" s="1">
        <v>16</v>
      </c>
      <c r="H143" s="1">
        <v>61</v>
      </c>
      <c r="I143" s="1">
        <v>56</v>
      </c>
      <c r="J143" s="1">
        <v>56</v>
      </c>
      <c r="K143" s="1">
        <v>111</v>
      </c>
      <c r="X143" t="str">
        <f t="shared" ref="X143" si="127">LEFT(MID(A143,FIND("(",A143)+1,LEN(A143)),FIND(")",MID(A143,FIND("(",A143)+1,LEN(A143)))-1)</f>
        <v>SF</v>
      </c>
      <c r="Z143" t="str">
        <f t="shared" ref="Z143" si="128">Y144</f>
        <v>Elected</v>
      </c>
    </row>
    <row r="144" spans="1:26" x14ac:dyDescent="0.35">
      <c r="A144" s="291" t="s">
        <v>0</v>
      </c>
      <c r="B144" s="291" t="s">
        <v>0</v>
      </c>
      <c r="C144" s="293">
        <v>572</v>
      </c>
      <c r="D144" s="2">
        <v>607</v>
      </c>
      <c r="E144" s="2">
        <v>611</v>
      </c>
      <c r="F144" s="2">
        <v>753</v>
      </c>
      <c r="G144" s="2">
        <v>769</v>
      </c>
      <c r="H144" s="2">
        <v>830</v>
      </c>
      <c r="I144" s="2">
        <v>886</v>
      </c>
      <c r="J144" s="2">
        <v>942</v>
      </c>
      <c r="K144" s="2">
        <v>1053</v>
      </c>
      <c r="Y144" t="str">
        <f t="shared" ref="Y144" si="129">IF(EXACT(A143,UPPER(A143)),"Elected","Excluded")</f>
        <v>Elected</v>
      </c>
    </row>
    <row r="145" spans="1:37" x14ac:dyDescent="0.35">
      <c r="A145" s="291" t="s">
        <v>2320</v>
      </c>
      <c r="B145" s="291" t="s">
        <v>31</v>
      </c>
      <c r="C145" s="293">
        <v>318</v>
      </c>
      <c r="D145" s="1">
        <v>7</v>
      </c>
      <c r="E145" s="1">
        <v>1</v>
      </c>
      <c r="F145" s="1">
        <v>9</v>
      </c>
      <c r="G145" s="1">
        <v>12</v>
      </c>
      <c r="H145" s="1">
        <v>-347</v>
      </c>
      <c r="I145" s="1">
        <v>0</v>
      </c>
      <c r="J145" s="1">
        <v>0</v>
      </c>
      <c r="K145" s="1">
        <v>0</v>
      </c>
      <c r="X145" t="str">
        <f t="shared" ref="X145" si="130">LEFT(MID(A145,FIND("(",A145)+1,LEN(A145)),FIND(")",MID(A145,FIND("(",A145)+1,LEN(A145)))-1)</f>
        <v>SD</v>
      </c>
      <c r="Z145" t="str">
        <f t="shared" ref="Z145" si="131">Y146</f>
        <v>Excluded</v>
      </c>
    </row>
    <row r="146" spans="1:37" x14ac:dyDescent="0.35">
      <c r="A146" s="291" t="s">
        <v>0</v>
      </c>
      <c r="B146" s="291" t="s">
        <v>0</v>
      </c>
      <c r="C146" s="293">
        <v>318</v>
      </c>
      <c r="D146" s="2">
        <v>325</v>
      </c>
      <c r="E146" s="2">
        <v>326</v>
      </c>
      <c r="F146" s="2">
        <v>335</v>
      </c>
      <c r="G146" s="2">
        <v>347</v>
      </c>
      <c r="H146" s="2">
        <v>0</v>
      </c>
      <c r="I146" s="2">
        <v>0</v>
      </c>
      <c r="J146" s="2">
        <v>0</v>
      </c>
      <c r="K146" s="2">
        <v>0</v>
      </c>
      <c r="Y146" t="str">
        <f t="shared" ref="Y146" si="132">IF(EXACT(A145,UPPER(A145)),"Elected","Excluded")</f>
        <v>Excluded</v>
      </c>
    </row>
    <row r="147" spans="1:37" x14ac:dyDescent="0.35">
      <c r="A147" s="291" t="s">
        <v>2321</v>
      </c>
      <c r="B147" s="291" t="s">
        <v>33</v>
      </c>
      <c r="C147" s="293">
        <v>199</v>
      </c>
      <c r="D147" s="1">
        <v>10</v>
      </c>
      <c r="E147" s="1">
        <v>1</v>
      </c>
      <c r="F147" s="1">
        <v>-210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X147" t="str">
        <f t="shared" ref="X147" si="133">LEFT(MID(A147,FIND("(",A147)+1,LEN(A147)),FIND(")",MID(A147,FIND("(",A147)+1,LEN(A147)))-1)</f>
        <v>SF</v>
      </c>
      <c r="Z147" t="str">
        <f t="shared" ref="Z147" si="134">Y148</f>
        <v>Excluded</v>
      </c>
    </row>
    <row r="148" spans="1:37" x14ac:dyDescent="0.35">
      <c r="A148" s="291" t="s">
        <v>0</v>
      </c>
      <c r="B148" s="291" t="s">
        <v>0</v>
      </c>
      <c r="C148" s="293">
        <v>199</v>
      </c>
      <c r="D148" s="2">
        <v>209</v>
      </c>
      <c r="E148" s="2">
        <v>210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Y148" t="str">
        <f t="shared" ref="Y148" si="135">IF(EXACT(A147,UPPER(A147)),"Elected","Excluded")</f>
        <v>Excluded</v>
      </c>
    </row>
    <row r="149" spans="1:37" x14ac:dyDescent="0.35">
      <c r="A149" s="291" t="s">
        <v>3536</v>
      </c>
      <c r="B149" s="291" t="s">
        <v>31</v>
      </c>
      <c r="C149" s="293">
        <v>431</v>
      </c>
      <c r="D149" s="1">
        <v>11</v>
      </c>
      <c r="E149" s="1">
        <v>2</v>
      </c>
      <c r="F149" s="1">
        <v>2</v>
      </c>
      <c r="G149" s="1">
        <v>6</v>
      </c>
      <c r="H149" s="1">
        <v>108</v>
      </c>
      <c r="I149" s="1">
        <v>17</v>
      </c>
      <c r="J149" s="1">
        <v>-577</v>
      </c>
      <c r="K149" s="1">
        <v>0</v>
      </c>
      <c r="X149" t="str">
        <f t="shared" ref="X149" si="136">LEFT(MID(A149,FIND("(",A149)+1,LEN(A149)),FIND(")",MID(A149,FIND("(",A149)+1,LEN(A149)))-1)</f>
        <v>GRN</v>
      </c>
      <c r="Z149" t="str">
        <f t="shared" ref="Z149" si="137">Y150</f>
        <v>Excluded</v>
      </c>
    </row>
    <row r="150" spans="1:37" x14ac:dyDescent="0.35">
      <c r="A150" s="291" t="s">
        <v>0</v>
      </c>
      <c r="B150" s="291" t="s">
        <v>0</v>
      </c>
      <c r="C150" s="293">
        <v>431</v>
      </c>
      <c r="D150" s="2">
        <v>442</v>
      </c>
      <c r="E150" s="2">
        <v>444</v>
      </c>
      <c r="F150" s="2">
        <v>446</v>
      </c>
      <c r="G150" s="2">
        <v>452</v>
      </c>
      <c r="H150" s="2">
        <v>560</v>
      </c>
      <c r="I150" s="2">
        <v>577</v>
      </c>
      <c r="J150" s="2">
        <v>0</v>
      </c>
      <c r="K150" s="2">
        <v>0</v>
      </c>
      <c r="Y150" t="str">
        <f t="shared" ref="Y150" si="138">IF(EXACT(A149,UPPER(A149)),"Elected","Excluded")</f>
        <v>Excluded</v>
      </c>
    </row>
    <row r="151" spans="1:37" x14ac:dyDescent="0.35">
      <c r="A151" s="291" t="s">
        <v>47</v>
      </c>
      <c r="B151" s="291" t="s">
        <v>0</v>
      </c>
      <c r="C151" s="292">
        <v>0</v>
      </c>
      <c r="D151" s="1">
        <f>(D125+D127+D129+D131+D133+D135+D137+D139+D141+D143+D145+D147+D149)*(-1)</f>
        <v>0</v>
      </c>
      <c r="E151" s="1">
        <f t="shared" ref="E151:K151" si="139">(E125+E127+E129+E131+E133+E135+E137+E139+E141+E143+E145+E147+E149)*(-1)</f>
        <v>8</v>
      </c>
      <c r="F151" s="1">
        <f t="shared" si="139"/>
        <v>18</v>
      </c>
      <c r="G151" s="1">
        <f t="shared" si="139"/>
        <v>55</v>
      </c>
      <c r="H151" s="1">
        <f t="shared" si="139"/>
        <v>34</v>
      </c>
      <c r="I151" s="1">
        <f t="shared" si="139"/>
        <v>357</v>
      </c>
      <c r="J151" s="1">
        <f t="shared" si="139"/>
        <v>83</v>
      </c>
      <c r="K151" s="1">
        <f t="shared" si="139"/>
        <v>213</v>
      </c>
    </row>
    <row r="152" spans="1:37" x14ac:dyDescent="0.35">
      <c r="A152" s="291" t="s">
        <v>0</v>
      </c>
      <c r="B152" s="291" t="s">
        <v>0</v>
      </c>
      <c r="C152" s="293">
        <v>0</v>
      </c>
      <c r="D152" s="2">
        <v>0</v>
      </c>
      <c r="E152" s="2">
        <v>8</v>
      </c>
      <c r="F152" s="2">
        <v>26</v>
      </c>
      <c r="G152" s="2">
        <v>81</v>
      </c>
      <c r="H152" s="2">
        <v>115</v>
      </c>
      <c r="I152" s="2">
        <v>472</v>
      </c>
      <c r="J152" s="2">
        <v>555</v>
      </c>
      <c r="K152" s="2">
        <v>768</v>
      </c>
    </row>
    <row r="153" spans="1:37" x14ac:dyDescent="0.35">
      <c r="A153" t="s">
        <v>48</v>
      </c>
      <c r="B153" t="s">
        <v>0</v>
      </c>
      <c r="C153" s="2">
        <v>9263</v>
      </c>
      <c r="D153" s="2">
        <v>9263</v>
      </c>
      <c r="E153" s="2">
        <v>9263</v>
      </c>
      <c r="F153" s="2">
        <v>9263</v>
      </c>
      <c r="G153" s="2">
        <v>9263</v>
      </c>
      <c r="H153" s="2">
        <v>9263</v>
      </c>
      <c r="I153" s="2">
        <v>9263</v>
      </c>
      <c r="J153" s="2">
        <v>9263</v>
      </c>
      <c r="K153" s="2">
        <v>9263</v>
      </c>
    </row>
    <row r="157" spans="1:37" x14ac:dyDescent="0.35">
      <c r="A157" s="2"/>
      <c r="B157" s="2"/>
      <c r="C157" s="2"/>
      <c r="D157" s="2"/>
      <c r="E157" s="2"/>
      <c r="F157" s="2"/>
      <c r="G157" s="2"/>
      <c r="H157" s="240" t="s">
        <v>2648</v>
      </c>
      <c r="I157" s="2"/>
      <c r="J157" s="2"/>
      <c r="K157" s="2"/>
      <c r="L157" s="240" t="s">
        <v>2649</v>
      </c>
      <c r="AB157" t="s">
        <v>2526</v>
      </c>
      <c r="AC157" t="s">
        <v>2525</v>
      </c>
      <c r="AD157" t="s">
        <v>2524</v>
      </c>
      <c r="AE157" t="s">
        <v>2523</v>
      </c>
      <c r="AF157" t="s">
        <v>759</v>
      </c>
      <c r="AG157" t="s">
        <v>2522</v>
      </c>
      <c r="AH157" t="s">
        <v>2521</v>
      </c>
      <c r="AI157" t="s">
        <v>2520</v>
      </c>
      <c r="AJ157" t="s">
        <v>2519</v>
      </c>
      <c r="AK157" t="s">
        <v>2518</v>
      </c>
    </row>
    <row r="158" spans="1:37" x14ac:dyDescent="0.35">
      <c r="D158" s="241" t="s">
        <v>2529</v>
      </c>
      <c r="E158" s="241" t="s">
        <v>2650</v>
      </c>
      <c r="F158" s="241" t="s">
        <v>2651</v>
      </c>
      <c r="G158" s="241" t="s">
        <v>2650</v>
      </c>
      <c r="H158" s="241" t="s">
        <v>2652</v>
      </c>
      <c r="I158" s="241" t="s">
        <v>2653</v>
      </c>
      <c r="J158" s="241" t="s">
        <v>2649</v>
      </c>
      <c r="K158" s="241" t="s">
        <v>2654</v>
      </c>
      <c r="L158" s="241" t="s">
        <v>2652</v>
      </c>
      <c r="AB158">
        <f>AB125+AB94+AB47+AB10</f>
        <v>20</v>
      </c>
      <c r="AC158">
        <f>AC125+AC94+AC47+AC10</f>
        <v>75524</v>
      </c>
      <c r="AD158" s="238">
        <f>AH158+AF158</f>
        <v>38098</v>
      </c>
      <c r="AE158" s="227">
        <f>SUM(AD158/AC158*100)</f>
        <v>50.444891690058789</v>
      </c>
      <c r="AF158">
        <f>AF125+AF94+AF47+AF10</f>
        <v>398</v>
      </c>
      <c r="AG158" s="227">
        <f>SUM(AF158/AC158*100)</f>
        <v>0.52698479953392297</v>
      </c>
      <c r="AH158">
        <f>AH125+AH94+AH47+AH10</f>
        <v>37700</v>
      </c>
      <c r="AI158">
        <f>AI125+AI94+AI47+AI10</f>
        <v>48</v>
      </c>
      <c r="AJ158">
        <f>AJ125+AJ94+AJ47+AJ10</f>
        <v>16</v>
      </c>
      <c r="AK158" s="227">
        <f>SUM(AJ158/AI158*100)</f>
        <v>33.333333333333329</v>
      </c>
    </row>
    <row r="159" spans="1:37" x14ac:dyDescent="0.35">
      <c r="D159" s="241" t="s">
        <v>2655</v>
      </c>
      <c r="E159" s="241" t="s">
        <v>2655</v>
      </c>
      <c r="F159" s="241" t="s">
        <v>2652</v>
      </c>
      <c r="G159" s="241" t="s">
        <v>2656</v>
      </c>
      <c r="H159" s="241" t="s">
        <v>2656</v>
      </c>
      <c r="I159" s="241" t="s">
        <v>2655</v>
      </c>
      <c r="J159" s="241" t="s">
        <v>2652</v>
      </c>
      <c r="K159" s="241" t="s">
        <v>2656</v>
      </c>
      <c r="L159" s="241" t="s">
        <v>2656</v>
      </c>
    </row>
    <row r="160" spans="1:37" x14ac:dyDescent="0.35">
      <c r="A160" s="238">
        <f>SUMIFS($C$10:$C$505, $X$10:$X$505, B160)</f>
        <v>11695</v>
      </c>
      <c r="B160" t="s">
        <v>2657</v>
      </c>
      <c r="C160" t="s">
        <v>2535</v>
      </c>
      <c r="D160" s="242">
        <f>E160+I160</f>
        <v>10</v>
      </c>
      <c r="E160" s="238">
        <f>COUNTIFS($X$10:$X$505, B160,$B$10:$B$505,"F")</f>
        <v>2</v>
      </c>
      <c r="F160" s="243">
        <f t="shared" ref="F160:F186" si="140">IFERROR(E160/D160,0)</f>
        <v>0.2</v>
      </c>
      <c r="G160">
        <f>COUNTIFS($X$10:$X$505, B160,$B$10:$B$505,"F",$Z$10:$Z$505,"Elected")</f>
        <v>1</v>
      </c>
      <c r="H160" s="244">
        <f>IFERROR(G160/D160,0)</f>
        <v>0.1</v>
      </c>
      <c r="I160" s="245">
        <f>COUNTIFS($X$10:$X$505, B160,$B$10:$B$505,"M")</f>
        <v>8</v>
      </c>
      <c r="J160" s="243">
        <f>IFERROR(I160/D160,0)</f>
        <v>0.8</v>
      </c>
      <c r="K160">
        <f>COUNTIFS($X$10:$X$505, B160,$B$10:$B$505,"M",$Z$10:$Z$505,"Elected")</f>
        <v>8</v>
      </c>
      <c r="L160" s="243">
        <f>IFERROR(K160/D160,0)</f>
        <v>0.8</v>
      </c>
      <c r="AC160" t="s">
        <v>3692</v>
      </c>
      <c r="AD160" t="s">
        <v>3693</v>
      </c>
    </row>
    <row r="161" spans="1:30" x14ac:dyDescent="0.35">
      <c r="A161" s="238">
        <f t="shared" ref="A161:A186" si="141">SUMIFS($C$10:$C$505, $X$10:$X$505, B161)</f>
        <v>7420</v>
      </c>
      <c r="B161" t="s">
        <v>2658</v>
      </c>
      <c r="C161" t="s">
        <v>2534</v>
      </c>
      <c r="D161" s="242">
        <f t="shared" ref="D161:D186" si="142">E161+I161</f>
        <v>8</v>
      </c>
      <c r="E161" s="238">
        <f t="shared" ref="E161:E186" si="143">COUNTIFS($X$10:$X$505, B161,$B$10:$B$505,"F")</f>
        <v>2</v>
      </c>
      <c r="F161" s="243">
        <f t="shared" si="140"/>
        <v>0.25</v>
      </c>
      <c r="G161">
        <f t="shared" ref="G161:G186" si="144">COUNTIFS($X$10:$X$283, B161,$B$10:$B$283,"F",$Z$10:$Z$283,"Elected")</f>
        <v>1</v>
      </c>
      <c r="H161" s="244">
        <f t="shared" ref="H161:H186" si="145">IFERROR(G161/D161,0)</f>
        <v>0.125</v>
      </c>
      <c r="I161" s="245">
        <f t="shared" ref="I161:I186" si="146">COUNTIFS($X$10:$X$505, B161,$B$10:$B$505,"M")</f>
        <v>6</v>
      </c>
      <c r="J161" s="243">
        <f t="shared" ref="J161:J186" si="147">IFERROR(I161/D161,0)</f>
        <v>0.75</v>
      </c>
      <c r="K161">
        <f t="shared" ref="K161:K186" si="148">COUNTIFS($X$10:$X$505, B161,$B$10:$B$505,"M",$Z$10:$Z$505,"Elected")</f>
        <v>3</v>
      </c>
      <c r="L161" s="243">
        <f t="shared" ref="L161:L186" si="149">IFERROR(K161/D161,0)</f>
        <v>0.375</v>
      </c>
      <c r="AC161">
        <f>AC128+AC97+AC50+AC13</f>
        <v>17</v>
      </c>
      <c r="AD161">
        <f>AD128+AD97+AD50+AD13</f>
        <v>15</v>
      </c>
    </row>
    <row r="162" spans="1:30" x14ac:dyDescent="0.35">
      <c r="A162" s="238">
        <f t="shared" si="141"/>
        <v>3295</v>
      </c>
      <c r="B162" t="s">
        <v>2659</v>
      </c>
      <c r="C162" t="s">
        <v>2536</v>
      </c>
      <c r="D162" s="242">
        <f t="shared" si="142"/>
        <v>7</v>
      </c>
      <c r="E162" s="238">
        <f t="shared" si="143"/>
        <v>2</v>
      </c>
      <c r="F162" s="243">
        <f t="shared" si="140"/>
        <v>0.2857142857142857</v>
      </c>
      <c r="G162">
        <f t="shared" si="144"/>
        <v>1</v>
      </c>
      <c r="H162" s="244">
        <f t="shared" si="145"/>
        <v>0.14285714285714285</v>
      </c>
      <c r="I162" s="245">
        <f t="shared" si="146"/>
        <v>5</v>
      </c>
      <c r="J162" s="243">
        <f t="shared" si="147"/>
        <v>0.7142857142857143</v>
      </c>
      <c r="K162">
        <f t="shared" si="148"/>
        <v>1</v>
      </c>
      <c r="L162" s="243">
        <f t="shared" si="149"/>
        <v>0.14285714285714285</v>
      </c>
    </row>
    <row r="163" spans="1:30" x14ac:dyDescent="0.35">
      <c r="A163" s="238">
        <f t="shared" si="141"/>
        <v>3584</v>
      </c>
      <c r="B163" t="s">
        <v>2661</v>
      </c>
      <c r="C163" t="s">
        <v>2727</v>
      </c>
      <c r="D163" s="242">
        <f t="shared" si="142"/>
        <v>4</v>
      </c>
      <c r="E163" s="238">
        <f t="shared" si="143"/>
        <v>1</v>
      </c>
      <c r="F163" s="243">
        <f t="shared" si="140"/>
        <v>0.25</v>
      </c>
      <c r="G163">
        <f t="shared" si="144"/>
        <v>0</v>
      </c>
      <c r="H163" s="244">
        <f t="shared" si="145"/>
        <v>0</v>
      </c>
      <c r="I163" s="245">
        <f t="shared" si="146"/>
        <v>3</v>
      </c>
      <c r="J163" s="243">
        <f t="shared" si="147"/>
        <v>0.75</v>
      </c>
      <c r="K163">
        <f t="shared" si="148"/>
        <v>2</v>
      </c>
      <c r="L163" s="243">
        <f t="shared" si="149"/>
        <v>0.5</v>
      </c>
    </row>
    <row r="164" spans="1:30" x14ac:dyDescent="0.35">
      <c r="A164" s="238">
        <f t="shared" si="141"/>
        <v>318</v>
      </c>
      <c r="B164" t="s">
        <v>2663</v>
      </c>
      <c r="C164" t="s">
        <v>2574</v>
      </c>
      <c r="D164" s="242">
        <f t="shared" si="142"/>
        <v>1</v>
      </c>
      <c r="E164" s="238">
        <f t="shared" si="143"/>
        <v>1</v>
      </c>
      <c r="F164" s="243">
        <f t="shared" si="140"/>
        <v>1</v>
      </c>
      <c r="G164">
        <f t="shared" si="144"/>
        <v>0</v>
      </c>
      <c r="H164" s="244">
        <f t="shared" si="145"/>
        <v>0</v>
      </c>
      <c r="I164" s="245">
        <f t="shared" si="146"/>
        <v>0</v>
      </c>
      <c r="J164" s="243">
        <f t="shared" si="147"/>
        <v>0</v>
      </c>
      <c r="K164">
        <f t="shared" si="148"/>
        <v>0</v>
      </c>
      <c r="L164" s="243">
        <f t="shared" si="149"/>
        <v>0</v>
      </c>
    </row>
    <row r="165" spans="1:30" x14ac:dyDescent="0.35">
      <c r="A165" s="238">
        <f t="shared" si="141"/>
        <v>916</v>
      </c>
      <c r="B165" t="s">
        <v>2689</v>
      </c>
      <c r="C165" t="s">
        <v>2573</v>
      </c>
      <c r="D165" s="242">
        <f t="shared" si="142"/>
        <v>3</v>
      </c>
      <c r="E165" s="238">
        <f t="shared" si="143"/>
        <v>3</v>
      </c>
      <c r="F165" s="243">
        <f t="shared" si="140"/>
        <v>1</v>
      </c>
      <c r="G165">
        <f t="shared" si="144"/>
        <v>0</v>
      </c>
      <c r="H165" s="244">
        <f t="shared" si="145"/>
        <v>0</v>
      </c>
      <c r="I165" s="245">
        <f t="shared" si="146"/>
        <v>0</v>
      </c>
      <c r="J165" s="243">
        <f t="shared" si="147"/>
        <v>0</v>
      </c>
      <c r="K165">
        <f t="shared" si="148"/>
        <v>0</v>
      </c>
      <c r="L165" s="243">
        <f t="shared" si="149"/>
        <v>0</v>
      </c>
    </row>
    <row r="166" spans="1:30" x14ac:dyDescent="0.35">
      <c r="A166" s="238">
        <f t="shared" si="141"/>
        <v>1575</v>
      </c>
      <c r="B166" t="s">
        <v>2662</v>
      </c>
      <c r="C166" t="s">
        <v>2575</v>
      </c>
      <c r="D166" s="242">
        <f t="shared" si="142"/>
        <v>3</v>
      </c>
      <c r="E166" s="238">
        <f t="shared" si="143"/>
        <v>0</v>
      </c>
      <c r="F166" s="243">
        <f t="shared" si="140"/>
        <v>0</v>
      </c>
      <c r="G166">
        <f t="shared" si="144"/>
        <v>0</v>
      </c>
      <c r="H166" s="244">
        <f t="shared" si="145"/>
        <v>0</v>
      </c>
      <c r="I166" s="245">
        <f t="shared" si="146"/>
        <v>3</v>
      </c>
      <c r="J166" s="243">
        <f t="shared" si="147"/>
        <v>1</v>
      </c>
      <c r="K166">
        <f t="shared" si="148"/>
        <v>1</v>
      </c>
      <c r="L166" s="243">
        <f t="shared" si="149"/>
        <v>0.33333333333333331</v>
      </c>
    </row>
    <row r="167" spans="1:30" x14ac:dyDescent="0.35">
      <c r="A167" s="238">
        <f t="shared" si="141"/>
        <v>0</v>
      </c>
      <c r="B167" t="s">
        <v>2660</v>
      </c>
      <c r="C167" t="s">
        <v>2594</v>
      </c>
      <c r="D167" s="242">
        <f t="shared" si="142"/>
        <v>0</v>
      </c>
      <c r="E167" s="238">
        <f t="shared" si="143"/>
        <v>0</v>
      </c>
      <c r="F167" s="243">
        <f t="shared" si="140"/>
        <v>0</v>
      </c>
      <c r="G167">
        <f t="shared" si="144"/>
        <v>0</v>
      </c>
      <c r="H167" s="244">
        <f t="shared" si="145"/>
        <v>0</v>
      </c>
      <c r="I167" s="245">
        <f t="shared" si="146"/>
        <v>0</v>
      </c>
      <c r="J167" s="243">
        <f t="shared" si="147"/>
        <v>0</v>
      </c>
      <c r="K167">
        <f t="shared" si="148"/>
        <v>0</v>
      </c>
      <c r="L167" s="243">
        <f t="shared" si="149"/>
        <v>0</v>
      </c>
    </row>
    <row r="168" spans="1:30" x14ac:dyDescent="0.35">
      <c r="A168" s="238">
        <f t="shared" si="141"/>
        <v>349</v>
      </c>
      <c r="B168" t="s">
        <v>3111</v>
      </c>
      <c r="C168" t="s">
        <v>2576</v>
      </c>
      <c r="D168" s="242">
        <f t="shared" si="142"/>
        <v>1</v>
      </c>
      <c r="E168" s="238">
        <f t="shared" si="143"/>
        <v>1</v>
      </c>
      <c r="F168" s="243">
        <f t="shared" si="140"/>
        <v>1</v>
      </c>
      <c r="G168">
        <f t="shared" si="144"/>
        <v>0</v>
      </c>
      <c r="H168" s="244">
        <f t="shared" si="145"/>
        <v>0</v>
      </c>
      <c r="I168" s="245">
        <f t="shared" si="146"/>
        <v>0</v>
      </c>
      <c r="J168" s="243">
        <f t="shared" si="147"/>
        <v>0</v>
      </c>
      <c r="K168">
        <f t="shared" si="148"/>
        <v>0</v>
      </c>
      <c r="L168" s="243">
        <f t="shared" si="149"/>
        <v>0</v>
      </c>
    </row>
    <row r="169" spans="1:30" x14ac:dyDescent="0.35">
      <c r="A169" s="238">
        <f t="shared" si="141"/>
        <v>0</v>
      </c>
      <c r="C169" t="s">
        <v>2590</v>
      </c>
      <c r="D169" s="242">
        <f t="shared" si="142"/>
        <v>0</v>
      </c>
      <c r="E169" s="238">
        <f t="shared" si="143"/>
        <v>0</v>
      </c>
      <c r="F169" s="243">
        <f t="shared" si="140"/>
        <v>0</v>
      </c>
      <c r="G169">
        <f t="shared" si="144"/>
        <v>0</v>
      </c>
      <c r="H169" s="244">
        <f t="shared" si="145"/>
        <v>0</v>
      </c>
      <c r="I169" s="245">
        <f t="shared" si="146"/>
        <v>0</v>
      </c>
      <c r="J169" s="243">
        <f t="shared" si="147"/>
        <v>0</v>
      </c>
      <c r="K169">
        <f t="shared" si="148"/>
        <v>0</v>
      </c>
      <c r="L169" s="243">
        <f t="shared" si="149"/>
        <v>0</v>
      </c>
    </row>
    <row r="170" spans="1:30" x14ac:dyDescent="0.35">
      <c r="A170" s="238">
        <f t="shared" si="141"/>
        <v>0</v>
      </c>
      <c r="B170" t="s">
        <v>2671</v>
      </c>
      <c r="C170" t="s">
        <v>2582</v>
      </c>
      <c r="D170" s="242">
        <f t="shared" si="142"/>
        <v>0</v>
      </c>
      <c r="E170" s="238">
        <f t="shared" si="143"/>
        <v>0</v>
      </c>
      <c r="F170" s="243">
        <f t="shared" si="140"/>
        <v>0</v>
      </c>
      <c r="G170">
        <f t="shared" si="144"/>
        <v>0</v>
      </c>
      <c r="H170" s="244">
        <f t="shared" si="145"/>
        <v>0</v>
      </c>
      <c r="I170" s="245">
        <f t="shared" si="146"/>
        <v>0</v>
      </c>
      <c r="J170" s="243">
        <f t="shared" si="147"/>
        <v>0</v>
      </c>
      <c r="K170">
        <f t="shared" si="148"/>
        <v>0</v>
      </c>
      <c r="L170" s="243">
        <f t="shared" si="149"/>
        <v>0</v>
      </c>
    </row>
    <row r="171" spans="1:30" x14ac:dyDescent="0.35">
      <c r="A171" s="238">
        <f t="shared" si="141"/>
        <v>548</v>
      </c>
      <c r="B171" t="s">
        <v>2665</v>
      </c>
      <c r="C171" t="s">
        <v>2598</v>
      </c>
      <c r="D171" s="242">
        <f t="shared" si="142"/>
        <v>2</v>
      </c>
      <c r="E171" s="238">
        <f t="shared" si="143"/>
        <v>1</v>
      </c>
      <c r="F171" s="243">
        <f t="shared" si="140"/>
        <v>0.5</v>
      </c>
      <c r="G171">
        <f t="shared" si="144"/>
        <v>0</v>
      </c>
      <c r="H171" s="244">
        <f t="shared" si="145"/>
        <v>0</v>
      </c>
      <c r="I171" s="245">
        <f t="shared" si="146"/>
        <v>1</v>
      </c>
      <c r="J171" s="243">
        <f t="shared" si="147"/>
        <v>0.5</v>
      </c>
      <c r="K171">
        <f t="shared" si="148"/>
        <v>0</v>
      </c>
      <c r="L171" s="243">
        <f t="shared" si="149"/>
        <v>0</v>
      </c>
    </row>
    <row r="172" spans="1:30" x14ac:dyDescent="0.35">
      <c r="A172" s="238">
        <f t="shared" si="141"/>
        <v>0</v>
      </c>
      <c r="B172" t="s">
        <v>2666</v>
      </c>
      <c r="C172" t="s">
        <v>2584</v>
      </c>
      <c r="D172" s="242">
        <f t="shared" si="142"/>
        <v>0</v>
      </c>
      <c r="E172" s="238">
        <f t="shared" si="143"/>
        <v>0</v>
      </c>
      <c r="F172" s="243">
        <f t="shared" si="140"/>
        <v>0</v>
      </c>
      <c r="G172">
        <f t="shared" si="144"/>
        <v>0</v>
      </c>
      <c r="H172" s="244">
        <f t="shared" si="145"/>
        <v>0</v>
      </c>
      <c r="I172" s="245">
        <f t="shared" si="146"/>
        <v>0</v>
      </c>
      <c r="J172" s="243">
        <f t="shared" si="147"/>
        <v>0</v>
      </c>
      <c r="K172">
        <f t="shared" si="148"/>
        <v>0</v>
      </c>
      <c r="L172" s="243">
        <f t="shared" si="149"/>
        <v>0</v>
      </c>
    </row>
    <row r="173" spans="1:30" x14ac:dyDescent="0.35">
      <c r="A173" s="238">
        <f t="shared" si="141"/>
        <v>0</v>
      </c>
      <c r="B173" t="s">
        <v>2667</v>
      </c>
      <c r="C173" t="s">
        <v>2577</v>
      </c>
      <c r="D173" s="242">
        <f t="shared" si="142"/>
        <v>0</v>
      </c>
      <c r="E173" s="238">
        <f t="shared" si="143"/>
        <v>0</v>
      </c>
      <c r="F173" s="243">
        <f t="shared" si="140"/>
        <v>0</v>
      </c>
      <c r="G173">
        <f t="shared" si="144"/>
        <v>0</v>
      </c>
      <c r="H173" s="244">
        <f t="shared" si="145"/>
        <v>0</v>
      </c>
      <c r="I173" s="245">
        <f t="shared" si="146"/>
        <v>0</v>
      </c>
      <c r="J173" s="243">
        <f t="shared" si="147"/>
        <v>0</v>
      </c>
      <c r="K173">
        <f t="shared" si="148"/>
        <v>0</v>
      </c>
      <c r="L173" s="243">
        <f t="shared" si="149"/>
        <v>0</v>
      </c>
    </row>
    <row r="174" spans="1:30" x14ac:dyDescent="0.35">
      <c r="A174" s="238">
        <f t="shared" si="141"/>
        <v>0</v>
      </c>
      <c r="B174" t="s">
        <v>2670</v>
      </c>
      <c r="C174" t="s">
        <v>2578</v>
      </c>
      <c r="D174" s="242">
        <f t="shared" si="142"/>
        <v>0</v>
      </c>
      <c r="E174" s="238">
        <f t="shared" si="143"/>
        <v>0</v>
      </c>
      <c r="F174" s="243">
        <f t="shared" si="140"/>
        <v>0</v>
      </c>
      <c r="G174">
        <f t="shared" si="144"/>
        <v>0</v>
      </c>
      <c r="H174" s="244">
        <f t="shared" si="145"/>
        <v>0</v>
      </c>
      <c r="I174" s="245">
        <f t="shared" si="146"/>
        <v>0</v>
      </c>
      <c r="J174" s="243">
        <f t="shared" si="147"/>
        <v>0</v>
      </c>
      <c r="K174">
        <f t="shared" si="148"/>
        <v>0</v>
      </c>
      <c r="L174" s="243">
        <f t="shared" si="149"/>
        <v>0</v>
      </c>
    </row>
    <row r="175" spans="1:30" x14ac:dyDescent="0.35">
      <c r="A175" s="238">
        <f t="shared" si="141"/>
        <v>0</v>
      </c>
      <c r="B175" t="s">
        <v>3499</v>
      </c>
      <c r="C175" t="s">
        <v>2581</v>
      </c>
      <c r="D175" s="242">
        <f t="shared" si="142"/>
        <v>0</v>
      </c>
      <c r="E175" s="238">
        <f t="shared" si="143"/>
        <v>0</v>
      </c>
      <c r="F175" s="243">
        <f t="shared" si="140"/>
        <v>0</v>
      </c>
      <c r="G175">
        <f t="shared" si="144"/>
        <v>0</v>
      </c>
      <c r="H175" s="244">
        <f t="shared" si="145"/>
        <v>0</v>
      </c>
      <c r="I175" s="245">
        <f t="shared" si="146"/>
        <v>0</v>
      </c>
      <c r="J175" s="243">
        <f t="shared" si="147"/>
        <v>0</v>
      </c>
      <c r="K175">
        <f t="shared" si="148"/>
        <v>0</v>
      </c>
      <c r="L175" s="243">
        <f t="shared" si="149"/>
        <v>0</v>
      </c>
    </row>
    <row r="176" spans="1:30" x14ac:dyDescent="0.35">
      <c r="A176" s="238">
        <f t="shared" si="141"/>
        <v>0</v>
      </c>
      <c r="B176" t="s">
        <v>3077</v>
      </c>
      <c r="C176" t="s">
        <v>2579</v>
      </c>
      <c r="D176" s="242">
        <f t="shared" si="142"/>
        <v>0</v>
      </c>
      <c r="E176" s="238">
        <f t="shared" si="143"/>
        <v>0</v>
      </c>
      <c r="F176" s="243">
        <f t="shared" si="140"/>
        <v>0</v>
      </c>
      <c r="G176">
        <f t="shared" si="144"/>
        <v>0</v>
      </c>
      <c r="H176" s="244">
        <f t="shared" si="145"/>
        <v>0</v>
      </c>
      <c r="I176" s="245">
        <f t="shared" si="146"/>
        <v>0</v>
      </c>
      <c r="J176" s="243">
        <f t="shared" si="147"/>
        <v>0</v>
      </c>
      <c r="K176">
        <f t="shared" si="148"/>
        <v>0</v>
      </c>
      <c r="L176" s="243">
        <f t="shared" si="149"/>
        <v>0</v>
      </c>
    </row>
    <row r="177" spans="1:12" x14ac:dyDescent="0.35">
      <c r="A177" s="238">
        <f t="shared" si="141"/>
        <v>0</v>
      </c>
      <c r="B177" t="s">
        <v>2690</v>
      </c>
      <c r="C177" t="s">
        <v>2585</v>
      </c>
      <c r="D177" s="242">
        <f t="shared" si="142"/>
        <v>0</v>
      </c>
      <c r="E177" s="238">
        <f t="shared" si="143"/>
        <v>0</v>
      </c>
      <c r="F177" s="243">
        <f t="shared" si="140"/>
        <v>0</v>
      </c>
      <c r="G177">
        <f t="shared" si="144"/>
        <v>0</v>
      </c>
      <c r="H177" s="244">
        <f t="shared" si="145"/>
        <v>0</v>
      </c>
      <c r="I177" s="245">
        <f t="shared" si="146"/>
        <v>0</v>
      </c>
      <c r="J177" s="243">
        <f t="shared" si="147"/>
        <v>0</v>
      </c>
      <c r="K177">
        <f t="shared" si="148"/>
        <v>0</v>
      </c>
      <c r="L177" s="243">
        <f t="shared" si="149"/>
        <v>0</v>
      </c>
    </row>
    <row r="178" spans="1:12" x14ac:dyDescent="0.35">
      <c r="A178" s="238">
        <f t="shared" si="141"/>
        <v>0</v>
      </c>
      <c r="C178" t="s">
        <v>2591</v>
      </c>
      <c r="D178" s="242">
        <f t="shared" si="142"/>
        <v>0</v>
      </c>
      <c r="E178" s="238">
        <f t="shared" si="143"/>
        <v>0</v>
      </c>
      <c r="F178" s="243">
        <f t="shared" si="140"/>
        <v>0</v>
      </c>
      <c r="G178">
        <f t="shared" si="144"/>
        <v>0</v>
      </c>
      <c r="H178" s="244">
        <f t="shared" si="145"/>
        <v>0</v>
      </c>
      <c r="I178" s="245">
        <f t="shared" si="146"/>
        <v>0</v>
      </c>
      <c r="J178" s="243">
        <f t="shared" si="147"/>
        <v>0</v>
      </c>
      <c r="K178">
        <f t="shared" si="148"/>
        <v>0</v>
      </c>
      <c r="L178" s="243">
        <f t="shared" si="149"/>
        <v>0</v>
      </c>
    </row>
    <row r="179" spans="1:12" x14ac:dyDescent="0.35">
      <c r="A179" s="238">
        <f t="shared" si="141"/>
        <v>92</v>
      </c>
      <c r="B179" t="s">
        <v>2664</v>
      </c>
      <c r="C179" t="s">
        <v>2586</v>
      </c>
      <c r="D179" s="242">
        <f t="shared" si="142"/>
        <v>1</v>
      </c>
      <c r="E179" s="238">
        <f t="shared" si="143"/>
        <v>0</v>
      </c>
      <c r="F179" s="243">
        <f t="shared" si="140"/>
        <v>0</v>
      </c>
      <c r="G179">
        <f t="shared" si="144"/>
        <v>0</v>
      </c>
      <c r="H179" s="244">
        <f t="shared" si="145"/>
        <v>0</v>
      </c>
      <c r="I179" s="245">
        <f t="shared" si="146"/>
        <v>1</v>
      </c>
      <c r="J179" s="243">
        <f t="shared" si="147"/>
        <v>1</v>
      </c>
      <c r="K179">
        <f t="shared" si="148"/>
        <v>0</v>
      </c>
      <c r="L179" s="243">
        <f t="shared" si="149"/>
        <v>0</v>
      </c>
    </row>
    <row r="180" spans="1:12" x14ac:dyDescent="0.35">
      <c r="A180" s="238">
        <f t="shared" si="141"/>
        <v>482</v>
      </c>
      <c r="B180" t="s">
        <v>2669</v>
      </c>
      <c r="C180" t="s">
        <v>2587</v>
      </c>
      <c r="D180" s="242">
        <f>E180+I180</f>
        <v>2</v>
      </c>
      <c r="E180" s="238">
        <f t="shared" si="143"/>
        <v>2</v>
      </c>
      <c r="F180" s="243">
        <f t="shared" si="140"/>
        <v>1</v>
      </c>
      <c r="G180">
        <f t="shared" si="144"/>
        <v>0</v>
      </c>
      <c r="H180" s="244">
        <f t="shared" si="145"/>
        <v>0</v>
      </c>
      <c r="I180" s="245">
        <f t="shared" si="146"/>
        <v>0</v>
      </c>
      <c r="J180" s="243">
        <f t="shared" si="147"/>
        <v>0</v>
      </c>
      <c r="K180">
        <f t="shared" si="148"/>
        <v>0</v>
      </c>
      <c r="L180" s="243">
        <f t="shared" si="149"/>
        <v>0</v>
      </c>
    </row>
    <row r="181" spans="1:12" x14ac:dyDescent="0.35">
      <c r="A181" s="238">
        <f t="shared" si="141"/>
        <v>0</v>
      </c>
      <c r="B181" t="s">
        <v>2931</v>
      </c>
      <c r="C181" t="s">
        <v>2580</v>
      </c>
      <c r="D181" s="242">
        <f t="shared" si="142"/>
        <v>0</v>
      </c>
      <c r="E181" s="238">
        <f t="shared" si="143"/>
        <v>0</v>
      </c>
      <c r="F181" s="243">
        <f t="shared" si="140"/>
        <v>0</v>
      </c>
      <c r="G181">
        <f t="shared" si="144"/>
        <v>0</v>
      </c>
      <c r="H181" s="244">
        <f t="shared" si="145"/>
        <v>0</v>
      </c>
      <c r="I181" s="245">
        <f t="shared" si="146"/>
        <v>0</v>
      </c>
      <c r="J181" s="243">
        <f t="shared" si="147"/>
        <v>0</v>
      </c>
      <c r="K181">
        <f t="shared" si="148"/>
        <v>0</v>
      </c>
      <c r="L181" s="243">
        <f t="shared" si="149"/>
        <v>0</v>
      </c>
    </row>
    <row r="182" spans="1:12" x14ac:dyDescent="0.35">
      <c r="A182" s="238">
        <f t="shared" si="141"/>
        <v>0</v>
      </c>
      <c r="C182" t="s">
        <v>2592</v>
      </c>
      <c r="D182" s="242">
        <f t="shared" si="142"/>
        <v>0</v>
      </c>
      <c r="E182" s="238">
        <f t="shared" si="143"/>
        <v>0</v>
      </c>
      <c r="F182" s="243">
        <f t="shared" si="140"/>
        <v>0</v>
      </c>
      <c r="G182">
        <f t="shared" si="144"/>
        <v>0</v>
      </c>
      <c r="H182" s="244">
        <f t="shared" si="145"/>
        <v>0</v>
      </c>
      <c r="I182" s="245">
        <f t="shared" si="146"/>
        <v>0</v>
      </c>
      <c r="J182" s="243">
        <f t="shared" si="147"/>
        <v>0</v>
      </c>
      <c r="K182">
        <f t="shared" si="148"/>
        <v>0</v>
      </c>
      <c r="L182" s="243">
        <f t="shared" si="149"/>
        <v>0</v>
      </c>
    </row>
    <row r="183" spans="1:12" x14ac:dyDescent="0.35">
      <c r="A183" s="238">
        <f t="shared" si="141"/>
        <v>0</v>
      </c>
      <c r="B183" t="s">
        <v>2809</v>
      </c>
      <c r="C183" t="s">
        <v>2597</v>
      </c>
      <c r="D183" s="242">
        <f t="shared" si="142"/>
        <v>0</v>
      </c>
      <c r="E183" s="238">
        <f t="shared" si="143"/>
        <v>0</v>
      </c>
      <c r="F183" s="243">
        <f t="shared" si="140"/>
        <v>0</v>
      </c>
      <c r="G183">
        <f t="shared" si="144"/>
        <v>0</v>
      </c>
      <c r="H183" s="244">
        <f t="shared" si="145"/>
        <v>0</v>
      </c>
      <c r="I183" s="245">
        <f t="shared" si="146"/>
        <v>0</v>
      </c>
      <c r="J183" s="243">
        <f t="shared" si="147"/>
        <v>0</v>
      </c>
      <c r="K183">
        <f t="shared" si="148"/>
        <v>0</v>
      </c>
      <c r="L183" s="243">
        <f t="shared" si="149"/>
        <v>0</v>
      </c>
    </row>
    <row r="184" spans="1:12" x14ac:dyDescent="0.35">
      <c r="A184" s="238">
        <f t="shared" si="141"/>
        <v>0</v>
      </c>
      <c r="B184" t="s">
        <v>2668</v>
      </c>
      <c r="C184" t="s">
        <v>2588</v>
      </c>
      <c r="D184" s="242">
        <f t="shared" si="142"/>
        <v>0</v>
      </c>
      <c r="E184" s="238">
        <f t="shared" si="143"/>
        <v>0</v>
      </c>
      <c r="F184" s="243">
        <f t="shared" si="140"/>
        <v>0</v>
      </c>
      <c r="G184">
        <f t="shared" si="144"/>
        <v>0</v>
      </c>
      <c r="H184" s="244">
        <f t="shared" si="145"/>
        <v>0</v>
      </c>
      <c r="I184" s="245">
        <f t="shared" si="146"/>
        <v>0</v>
      </c>
      <c r="J184" s="243">
        <f t="shared" si="147"/>
        <v>0</v>
      </c>
      <c r="K184">
        <f t="shared" si="148"/>
        <v>0</v>
      </c>
      <c r="L184" s="243">
        <f t="shared" si="149"/>
        <v>0</v>
      </c>
    </row>
    <row r="185" spans="1:12" x14ac:dyDescent="0.35">
      <c r="A185" s="238">
        <f t="shared" si="141"/>
        <v>0</v>
      </c>
      <c r="B185" t="s">
        <v>2692</v>
      </c>
      <c r="C185" t="s">
        <v>2589</v>
      </c>
      <c r="D185" s="242">
        <f t="shared" si="142"/>
        <v>0</v>
      </c>
      <c r="E185" s="238">
        <f t="shared" si="143"/>
        <v>0</v>
      </c>
      <c r="F185" s="243">
        <f t="shared" si="140"/>
        <v>0</v>
      </c>
      <c r="G185">
        <f t="shared" si="144"/>
        <v>0</v>
      </c>
      <c r="H185" s="244">
        <f t="shared" si="145"/>
        <v>0</v>
      </c>
      <c r="I185" s="245">
        <f t="shared" si="146"/>
        <v>0</v>
      </c>
      <c r="J185" s="243">
        <f t="shared" si="147"/>
        <v>0</v>
      </c>
      <c r="K185">
        <f t="shared" si="148"/>
        <v>0</v>
      </c>
      <c r="L185" s="243">
        <f t="shared" si="149"/>
        <v>0</v>
      </c>
    </row>
    <row r="186" spans="1:12" x14ac:dyDescent="0.35">
      <c r="A186" s="238">
        <f t="shared" si="141"/>
        <v>7426</v>
      </c>
      <c r="B186" t="s">
        <v>2672</v>
      </c>
      <c r="C186" t="s">
        <v>2530</v>
      </c>
      <c r="D186" s="242">
        <f t="shared" si="142"/>
        <v>6</v>
      </c>
      <c r="E186" s="238">
        <f t="shared" si="143"/>
        <v>1</v>
      </c>
      <c r="F186" s="243">
        <f t="shared" si="140"/>
        <v>0.16666666666666666</v>
      </c>
      <c r="G186">
        <f t="shared" si="144"/>
        <v>0</v>
      </c>
      <c r="H186" s="244">
        <f t="shared" si="145"/>
        <v>0</v>
      </c>
      <c r="I186" s="245">
        <f t="shared" si="146"/>
        <v>5</v>
      </c>
      <c r="J186" s="243">
        <f t="shared" si="147"/>
        <v>0.83333333333333337</v>
      </c>
      <c r="K186">
        <f t="shared" si="148"/>
        <v>2</v>
      </c>
      <c r="L186" s="243">
        <f t="shared" si="149"/>
        <v>0.33333333333333331</v>
      </c>
    </row>
    <row r="187" spans="1:12" x14ac:dyDescent="0.35">
      <c r="A187" s="238">
        <f>SUM(A160:A186)</f>
        <v>37700</v>
      </c>
      <c r="B187" s="238"/>
      <c r="D187" s="242">
        <f>SUM(D160:D186)</f>
        <v>48</v>
      </c>
      <c r="E187" s="238">
        <f>SUM(E160:E186)</f>
        <v>16</v>
      </c>
      <c r="G187">
        <f>SUM(G160:G186)</f>
        <v>3</v>
      </c>
      <c r="I187" s="245">
        <f>SUM(I160:I186)</f>
        <v>32</v>
      </c>
      <c r="K187">
        <f>SUM(K160:K186)</f>
        <v>17</v>
      </c>
    </row>
    <row r="188" spans="1:12" ht="15" thickBot="1" x14ac:dyDescent="0.4"/>
    <row r="189" spans="1:12" x14ac:dyDescent="0.35">
      <c r="C189" s="246" t="s">
        <v>2673</v>
      </c>
      <c r="D189" s="247"/>
      <c r="E189" s="248">
        <f>E187+I187</f>
        <v>48</v>
      </c>
      <c r="F189" s="247" t="s">
        <v>2674</v>
      </c>
      <c r="G189" s="249"/>
      <c r="H189" s="249"/>
      <c r="I189" s="246" t="s">
        <v>2675</v>
      </c>
      <c r="J189" s="247" t="s">
        <v>2676</v>
      </c>
      <c r="K189" s="250">
        <f>K187</f>
        <v>17</v>
      </c>
    </row>
    <row r="190" spans="1:12" ht="15" thickBot="1" x14ac:dyDescent="0.4">
      <c r="C190" s="251" t="s">
        <v>2677</v>
      </c>
      <c r="D190" s="252" t="e">
        <f>LEFT(MID(#REF!,FIND("(",#REF!)+1,LEN(#REF!)),FIND(")",MID(#REF!,FIND("(",#REF!)+1,LEN(#REF!)))-1)</f>
        <v>#REF!</v>
      </c>
      <c r="E190" s="252">
        <f>AK160</f>
        <v>0</v>
      </c>
      <c r="F190" s="252" t="s">
        <v>2678</v>
      </c>
      <c r="G190" s="253"/>
      <c r="H190" s="253"/>
      <c r="I190" s="254"/>
      <c r="J190" s="241" t="s">
        <v>2679</v>
      </c>
      <c r="K190" s="255">
        <f>G187</f>
        <v>3</v>
      </c>
    </row>
    <row r="191" spans="1:12" ht="15" thickBot="1" x14ac:dyDescent="0.4">
      <c r="I191" s="251"/>
      <c r="J191" s="252" t="s">
        <v>2680</v>
      </c>
      <c r="K191" s="256">
        <f>SUM(K189:K190)</f>
        <v>20</v>
      </c>
    </row>
  </sheetData>
  <mergeCells count="168">
    <mergeCell ref="A12:A13"/>
    <mergeCell ref="B12:B13"/>
    <mergeCell ref="C12:C13"/>
    <mergeCell ref="A14:A15"/>
    <mergeCell ref="B14:B15"/>
    <mergeCell ref="C14:C15"/>
    <mergeCell ref="A8:A9"/>
    <mergeCell ref="B8:B9"/>
    <mergeCell ref="C8:C9"/>
    <mergeCell ref="A10:A11"/>
    <mergeCell ref="B10:B11"/>
    <mergeCell ref="C10:C11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A28:A29"/>
    <mergeCell ref="B28:B29"/>
    <mergeCell ref="C28:C29"/>
    <mergeCell ref="A30:A31"/>
    <mergeCell ref="B30:B31"/>
    <mergeCell ref="C30:C31"/>
    <mergeCell ref="A24:A25"/>
    <mergeCell ref="B24:B25"/>
    <mergeCell ref="C24:C25"/>
    <mergeCell ref="A26:A27"/>
    <mergeCell ref="B26:B27"/>
    <mergeCell ref="C26:C27"/>
    <mergeCell ref="A47:A48"/>
    <mergeCell ref="B47:B48"/>
    <mergeCell ref="C47:C48"/>
    <mergeCell ref="A49:A50"/>
    <mergeCell ref="B49:B50"/>
    <mergeCell ref="C49:C50"/>
    <mergeCell ref="A32:A33"/>
    <mergeCell ref="B32:B33"/>
    <mergeCell ref="C32:C33"/>
    <mergeCell ref="A45:A46"/>
    <mergeCell ref="B45:B46"/>
    <mergeCell ref="C45:C46"/>
    <mergeCell ref="A55:A56"/>
    <mergeCell ref="B55:B56"/>
    <mergeCell ref="C55:C56"/>
    <mergeCell ref="A57:A58"/>
    <mergeCell ref="B57:B58"/>
    <mergeCell ref="C57:C58"/>
    <mergeCell ref="A51:A52"/>
    <mergeCell ref="B51:B52"/>
    <mergeCell ref="C51:C52"/>
    <mergeCell ref="A53:A54"/>
    <mergeCell ref="B53:B54"/>
    <mergeCell ref="C53:C54"/>
    <mergeCell ref="A63:A64"/>
    <mergeCell ref="B63:B64"/>
    <mergeCell ref="C63:C64"/>
    <mergeCell ref="A65:A66"/>
    <mergeCell ref="B65:B66"/>
    <mergeCell ref="C65:C66"/>
    <mergeCell ref="A59:A60"/>
    <mergeCell ref="B59:B60"/>
    <mergeCell ref="C59:C60"/>
    <mergeCell ref="A61:A62"/>
    <mergeCell ref="B61:B62"/>
    <mergeCell ref="C61:C62"/>
    <mergeCell ref="A71:A72"/>
    <mergeCell ref="B71:B72"/>
    <mergeCell ref="C71:C72"/>
    <mergeCell ref="A73:A74"/>
    <mergeCell ref="B73:B74"/>
    <mergeCell ref="C73:C74"/>
    <mergeCell ref="A67:A68"/>
    <mergeCell ref="B67:B68"/>
    <mergeCell ref="C67:C68"/>
    <mergeCell ref="A69:A70"/>
    <mergeCell ref="B69:B70"/>
    <mergeCell ref="C69:C70"/>
    <mergeCell ref="A79:A80"/>
    <mergeCell ref="B79:B80"/>
    <mergeCell ref="C79:C80"/>
    <mergeCell ref="A92:A93"/>
    <mergeCell ref="B92:B93"/>
    <mergeCell ref="C92:C93"/>
    <mergeCell ref="A75:A76"/>
    <mergeCell ref="B75:B76"/>
    <mergeCell ref="C75:C76"/>
    <mergeCell ref="A77:A78"/>
    <mergeCell ref="B77:B78"/>
    <mergeCell ref="C77:C78"/>
    <mergeCell ref="A98:A99"/>
    <mergeCell ref="B98:B99"/>
    <mergeCell ref="C98:C99"/>
    <mergeCell ref="A100:A101"/>
    <mergeCell ref="B100:B101"/>
    <mergeCell ref="C100:C101"/>
    <mergeCell ref="A94:A95"/>
    <mergeCell ref="B94:B95"/>
    <mergeCell ref="C94:C95"/>
    <mergeCell ref="A96:A97"/>
    <mergeCell ref="B96:B97"/>
    <mergeCell ref="C96:C97"/>
    <mergeCell ref="A106:A107"/>
    <mergeCell ref="B106:B107"/>
    <mergeCell ref="C106:C107"/>
    <mergeCell ref="A108:A109"/>
    <mergeCell ref="B108:B109"/>
    <mergeCell ref="C108:C109"/>
    <mergeCell ref="A102:A103"/>
    <mergeCell ref="B102:B103"/>
    <mergeCell ref="C102:C103"/>
    <mergeCell ref="A104:A105"/>
    <mergeCell ref="B104:B105"/>
    <mergeCell ref="C104:C105"/>
    <mergeCell ref="A125:A126"/>
    <mergeCell ref="B125:B126"/>
    <mergeCell ref="C125:C126"/>
    <mergeCell ref="A127:A128"/>
    <mergeCell ref="B127:B128"/>
    <mergeCell ref="C127:C128"/>
    <mergeCell ref="A110:A111"/>
    <mergeCell ref="B110:B111"/>
    <mergeCell ref="C110:C111"/>
    <mergeCell ref="A123:A124"/>
    <mergeCell ref="B123:B124"/>
    <mergeCell ref="C123:C124"/>
    <mergeCell ref="A133:A134"/>
    <mergeCell ref="B133:B134"/>
    <mergeCell ref="C133:C134"/>
    <mergeCell ref="A135:A136"/>
    <mergeCell ref="B135:B136"/>
    <mergeCell ref="C135:C136"/>
    <mergeCell ref="A129:A130"/>
    <mergeCell ref="B129:B130"/>
    <mergeCell ref="C129:C130"/>
    <mergeCell ref="A131:A132"/>
    <mergeCell ref="B131:B132"/>
    <mergeCell ref="C131:C132"/>
    <mergeCell ref="A141:A142"/>
    <mergeCell ref="B141:B142"/>
    <mergeCell ref="C141:C142"/>
    <mergeCell ref="A143:A144"/>
    <mergeCell ref="B143:B144"/>
    <mergeCell ref="C143:C144"/>
    <mergeCell ref="A137:A138"/>
    <mergeCell ref="B137:B138"/>
    <mergeCell ref="C137:C138"/>
    <mergeCell ref="A139:A140"/>
    <mergeCell ref="B139:B140"/>
    <mergeCell ref="C139:C140"/>
    <mergeCell ref="A149:A150"/>
    <mergeCell ref="B149:B150"/>
    <mergeCell ref="C149:C150"/>
    <mergeCell ref="A151:A152"/>
    <mergeCell ref="B151:B152"/>
    <mergeCell ref="C151:C152"/>
    <mergeCell ref="A145:A146"/>
    <mergeCell ref="B145:B146"/>
    <mergeCell ref="C145:C146"/>
    <mergeCell ref="A147:A148"/>
    <mergeCell ref="B147:B148"/>
    <mergeCell ref="C147:C148"/>
  </mergeCells>
  <pageMargins left="0.7" right="0.7" top="0.75" bottom="0.75" header="0.3" footer="0.3"/>
  <pageSetup paperSize="9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BC268"/>
  <sheetViews>
    <sheetView topLeftCell="A190" zoomScale="70" zoomScaleNormal="70" workbookViewId="0">
      <selection activeCell="H229" sqref="H229:M230"/>
    </sheetView>
  </sheetViews>
  <sheetFormatPr defaultRowHeight="14.5" x14ac:dyDescent="0.35"/>
  <cols>
    <col min="1" max="1" width="54.453125" bestFit="1" customWidth="1"/>
  </cols>
  <sheetData>
    <row r="1" spans="1:55" x14ac:dyDescent="0.35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</row>
    <row r="2" spans="1:55" x14ac:dyDescent="0.35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</row>
    <row r="3" spans="1:55" x14ac:dyDescent="0.35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</row>
    <row r="4" spans="1:55" x14ac:dyDescent="0.35">
      <c r="A4" t="s">
        <v>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</row>
    <row r="5" spans="1:55" x14ac:dyDescent="0.35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AM5" s="2"/>
      <c r="AN5" s="2"/>
      <c r="AO5" s="2"/>
      <c r="AP5" s="2"/>
      <c r="AQ5" s="2"/>
      <c r="AR5" s="2"/>
      <c r="AS5" s="2"/>
      <c r="AT5" s="240" t="s">
        <v>2648</v>
      </c>
      <c r="AU5" s="2"/>
      <c r="AV5" s="2"/>
      <c r="AW5" s="2"/>
      <c r="AX5" s="240" t="s">
        <v>2649</v>
      </c>
    </row>
    <row r="6" spans="1:55" x14ac:dyDescent="0.3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AP6" s="241" t="s">
        <v>2529</v>
      </c>
      <c r="AQ6" s="241" t="s">
        <v>2650</v>
      </c>
      <c r="AR6" s="241" t="s">
        <v>2651</v>
      </c>
      <c r="AS6" s="241" t="s">
        <v>2650</v>
      </c>
      <c r="AT6" s="241" t="s">
        <v>2652</v>
      </c>
      <c r="AU6" s="241" t="s">
        <v>2653</v>
      </c>
      <c r="AV6" s="241" t="s">
        <v>2649</v>
      </c>
      <c r="AW6" s="241" t="s">
        <v>2654</v>
      </c>
      <c r="AX6" s="241" t="s">
        <v>2652</v>
      </c>
    </row>
    <row r="7" spans="1:55" x14ac:dyDescent="0.35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Y7" s="241" t="s">
        <v>2682</v>
      </c>
      <c r="Z7" s="241" t="s">
        <v>2683</v>
      </c>
      <c r="AP7" s="241" t="s">
        <v>2655</v>
      </c>
      <c r="AQ7" s="241" t="s">
        <v>2655</v>
      </c>
      <c r="AR7" s="241" t="s">
        <v>2652</v>
      </c>
      <c r="AS7" s="241" t="s">
        <v>2656</v>
      </c>
      <c r="AT7" s="241" t="s">
        <v>2656</v>
      </c>
      <c r="AU7" s="241" t="s">
        <v>2655</v>
      </c>
      <c r="AV7" s="241" t="s">
        <v>2652</v>
      </c>
      <c r="AW7" s="241" t="s">
        <v>2656</v>
      </c>
      <c r="AX7" s="241" t="s">
        <v>2656</v>
      </c>
      <c r="AZ7" s="241" t="s">
        <v>3666</v>
      </c>
      <c r="BB7" s="241" t="s">
        <v>3692</v>
      </c>
      <c r="BC7" s="241" t="s">
        <v>3693</v>
      </c>
    </row>
    <row r="8" spans="1:55" x14ac:dyDescent="0.35">
      <c r="A8" s="291" t="s">
        <v>107</v>
      </c>
      <c r="B8" s="291" t="s">
        <v>2</v>
      </c>
      <c r="C8" s="291" t="s">
        <v>3</v>
      </c>
      <c r="D8" t="s">
        <v>4</v>
      </c>
      <c r="E8" t="s">
        <v>5</v>
      </c>
      <c r="F8" t="s">
        <v>6</v>
      </c>
      <c r="G8" t="s">
        <v>7</v>
      </c>
      <c r="H8" t="s">
        <v>8</v>
      </c>
      <c r="I8" t="s">
        <v>9</v>
      </c>
      <c r="J8" t="s">
        <v>10</v>
      </c>
      <c r="Y8" s="241" t="s">
        <v>2684</v>
      </c>
      <c r="Z8" s="241" t="s">
        <v>2685</v>
      </c>
      <c r="AM8" s="238">
        <f>SUMIFS($C$10:$C$505, $X$10:$X$505, AN8)</f>
        <v>16498</v>
      </c>
      <c r="AN8" t="s">
        <v>2657</v>
      </c>
      <c r="AO8" t="s">
        <v>2535</v>
      </c>
      <c r="AP8" s="242">
        <f>AQ8+AU8</f>
        <v>14</v>
      </c>
      <c r="AQ8" s="238">
        <f>COUNTIFS($X$10:$X$505, AN8,$B$10:$B$505,"F")</f>
        <v>2</v>
      </c>
      <c r="AR8" s="243">
        <f t="shared" ref="AR8:AR34" si="0">IFERROR(AQ8/AP8,0)</f>
        <v>0.14285714285714285</v>
      </c>
      <c r="AS8">
        <f>COUNTIFS($X$10:$X$505, AN8,$B$10:$B$505,"F",$Z$10:$Z$505,"Elected")</f>
        <v>2</v>
      </c>
      <c r="AT8" s="244">
        <f>IFERROR(AS8/AP8,0)</f>
        <v>0.14285714285714285</v>
      </c>
      <c r="AU8" s="245">
        <f>COUNTIFS($X$10:$X$505, AN8,$B$10:$B$505,"M")</f>
        <v>12</v>
      </c>
      <c r="AV8" s="243">
        <f>IFERROR(AU8/AP8,0)</f>
        <v>0.8571428571428571</v>
      </c>
      <c r="AW8">
        <f>COUNTIFS($X$10:$X$505, AN8,$B$10:$B$505,"M",$Z$10:$Z$505,"Elected")</f>
        <v>7</v>
      </c>
      <c r="AX8" s="243">
        <f>IFERROR(AW8/AP8,0)</f>
        <v>0.5</v>
      </c>
      <c r="AZ8">
        <f>AW8+AS8</f>
        <v>9</v>
      </c>
      <c r="BB8">
        <f>AC237</f>
        <v>29</v>
      </c>
      <c r="BC8">
        <f>AD237</f>
        <v>24</v>
      </c>
    </row>
    <row r="9" spans="1:55" ht="15.5" x14ac:dyDescent="0.35">
      <c r="A9" s="291" t="s">
        <v>0</v>
      </c>
      <c r="B9" s="291" t="s">
        <v>0</v>
      </c>
      <c r="C9" s="291" t="s">
        <v>17</v>
      </c>
      <c r="D9" t="s">
        <v>727</v>
      </c>
      <c r="E9" t="s">
        <v>2322</v>
      </c>
      <c r="F9" t="s">
        <v>2323</v>
      </c>
      <c r="G9" t="s">
        <v>2324</v>
      </c>
      <c r="H9" t="s">
        <v>111</v>
      </c>
      <c r="I9" t="s">
        <v>2325</v>
      </c>
      <c r="J9" t="s">
        <v>2326</v>
      </c>
      <c r="X9" s="257" t="s">
        <v>2681</v>
      </c>
      <c r="Y9" s="241" t="s">
        <v>2686</v>
      </c>
      <c r="Z9" s="241" t="s">
        <v>2687</v>
      </c>
      <c r="AB9" t="s">
        <v>2526</v>
      </c>
      <c r="AC9" t="s">
        <v>2525</v>
      </c>
      <c r="AD9" t="s">
        <v>2524</v>
      </c>
      <c r="AE9" t="s">
        <v>2523</v>
      </c>
      <c r="AF9" t="s">
        <v>759</v>
      </c>
      <c r="AG9" t="s">
        <v>2522</v>
      </c>
      <c r="AH9" t="s">
        <v>2521</v>
      </c>
      <c r="AI9" t="s">
        <v>2520</v>
      </c>
      <c r="AJ9" t="s">
        <v>2519</v>
      </c>
      <c r="AK9" t="s">
        <v>2518</v>
      </c>
      <c r="AM9" s="238">
        <f t="shared" ref="AM9:AM34" si="1">SUMIFS($C$10:$C$505, $X$10:$X$505, AN9)</f>
        <v>11827</v>
      </c>
      <c r="AN9" t="s">
        <v>2658</v>
      </c>
      <c r="AO9" t="s">
        <v>2534</v>
      </c>
      <c r="AP9" s="242">
        <f t="shared" ref="AP9:AP27" si="2">AQ9+AU9</f>
        <v>10</v>
      </c>
      <c r="AQ9" s="238">
        <f t="shared" ref="AQ9:AQ34" si="3">COUNTIFS($X$10:$X$505, AN9,$B$10:$B$505,"F")</f>
        <v>1</v>
      </c>
      <c r="AR9" s="243">
        <f t="shared" si="0"/>
        <v>0.1</v>
      </c>
      <c r="AS9">
        <f t="shared" ref="AS9:AS34" si="4">COUNTIFS($X$10:$X$283, AN9,$B$10:$B$283,"F",$Z$10:$Z$283,"Elected")</f>
        <v>1</v>
      </c>
      <c r="AT9" s="244">
        <f t="shared" ref="AT9:AT34" si="5">IFERROR(AS9/AP9,0)</f>
        <v>0.1</v>
      </c>
      <c r="AU9" s="245">
        <f t="shared" ref="AU9:AU34" si="6">COUNTIFS($X$10:$X$505, AN9,$B$10:$B$505,"M")</f>
        <v>9</v>
      </c>
      <c r="AV9" s="243">
        <f t="shared" ref="AV9:AV34" si="7">IFERROR(AU9/AP9,0)</f>
        <v>0.9</v>
      </c>
      <c r="AW9">
        <f t="shared" ref="AW9:AW34" si="8">COUNTIFS($X$10:$X$505, AN9,$B$10:$B$505,"M",$Z$10:$Z$505,"Elected")</f>
        <v>7</v>
      </c>
      <c r="AX9" s="243">
        <f t="shared" ref="AX9:AX34" si="9">IFERROR(AW9/AP9,0)</f>
        <v>0.7</v>
      </c>
      <c r="AZ9">
        <f t="shared" ref="AZ9:AZ35" si="10">AW9+AS9</f>
        <v>8</v>
      </c>
    </row>
    <row r="10" spans="1:55" x14ac:dyDescent="0.35">
      <c r="A10" s="291" t="s">
        <v>2327</v>
      </c>
      <c r="B10" s="291" t="s">
        <v>33</v>
      </c>
      <c r="C10" s="293">
        <v>1617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-9</v>
      </c>
      <c r="J10" s="1">
        <v>0</v>
      </c>
      <c r="X10" t="str">
        <f>LEFT(MID(A10,FIND("(",A10)+1,LEN(A10)),FIND(")",MID(A10,FIND("(",A10)+1,LEN(A10)))-1)</f>
        <v>FF</v>
      </c>
      <c r="Z10" t="str">
        <f>Y11</f>
        <v>Elected</v>
      </c>
      <c r="AB10">
        <v>6</v>
      </c>
      <c r="AC10" s="238">
        <v>22900</v>
      </c>
      <c r="AD10" s="238">
        <f>AH10+AF10</f>
        <v>11410</v>
      </c>
      <c r="AE10" s="227">
        <f>SUM(AD10/AC10*100)</f>
        <v>49.825327510917027</v>
      </c>
      <c r="AF10">
        <v>157</v>
      </c>
      <c r="AG10" s="227">
        <f>SUM(AF10/AC10*100)</f>
        <v>0.68558951965065507</v>
      </c>
      <c r="AH10" s="238">
        <v>11253</v>
      </c>
      <c r="AI10">
        <v>12</v>
      </c>
      <c r="AJ10">
        <v>3</v>
      </c>
      <c r="AK10" s="227">
        <f>SUM(AJ10/AI10*100)</f>
        <v>25</v>
      </c>
      <c r="AM10" s="238">
        <f t="shared" si="1"/>
        <v>7040</v>
      </c>
      <c r="AN10" t="s">
        <v>2659</v>
      </c>
      <c r="AO10" t="s">
        <v>2536</v>
      </c>
      <c r="AP10" s="242">
        <f t="shared" si="2"/>
        <v>11</v>
      </c>
      <c r="AQ10" s="238">
        <f t="shared" si="3"/>
        <v>4</v>
      </c>
      <c r="AR10" s="243">
        <f t="shared" si="0"/>
        <v>0.36363636363636365</v>
      </c>
      <c r="AS10">
        <f t="shared" si="4"/>
        <v>1</v>
      </c>
      <c r="AT10" s="244">
        <f t="shared" si="5"/>
        <v>9.0909090909090912E-2</v>
      </c>
      <c r="AU10" s="245">
        <f t="shared" si="6"/>
        <v>7</v>
      </c>
      <c r="AV10" s="243">
        <f t="shared" si="7"/>
        <v>0.63636363636363635</v>
      </c>
      <c r="AW10">
        <f t="shared" si="8"/>
        <v>2</v>
      </c>
      <c r="AX10" s="243">
        <f t="shared" si="9"/>
        <v>0.18181818181818182</v>
      </c>
      <c r="AZ10">
        <f t="shared" si="10"/>
        <v>3</v>
      </c>
    </row>
    <row r="11" spans="1:55" x14ac:dyDescent="0.35">
      <c r="A11" s="291" t="s">
        <v>0</v>
      </c>
      <c r="B11" s="291" t="s">
        <v>0</v>
      </c>
      <c r="C11" s="293">
        <v>1617</v>
      </c>
      <c r="D11" s="2">
        <v>1617</v>
      </c>
      <c r="E11" s="2">
        <v>1617</v>
      </c>
      <c r="F11" s="2">
        <v>1617</v>
      </c>
      <c r="G11" s="2">
        <v>1617</v>
      </c>
      <c r="H11" s="2">
        <v>1617</v>
      </c>
      <c r="I11" s="2">
        <v>1608</v>
      </c>
      <c r="J11" s="2">
        <v>1608</v>
      </c>
      <c r="Y11" t="str">
        <f>IF(EXACT(A10,UPPER(A10)),"Elected","Excluded")</f>
        <v>Elected</v>
      </c>
      <c r="AM11" s="238">
        <f t="shared" si="1"/>
        <v>4421</v>
      </c>
      <c r="AN11" t="s">
        <v>2661</v>
      </c>
      <c r="AO11" t="s">
        <v>2727</v>
      </c>
      <c r="AP11" s="242">
        <f t="shared" si="2"/>
        <v>6</v>
      </c>
      <c r="AQ11" s="238">
        <f t="shared" si="3"/>
        <v>4</v>
      </c>
      <c r="AR11" s="243">
        <f t="shared" si="0"/>
        <v>0.66666666666666663</v>
      </c>
      <c r="AS11">
        <f t="shared" si="4"/>
        <v>1</v>
      </c>
      <c r="AT11" s="244">
        <f t="shared" si="5"/>
        <v>0.16666666666666666</v>
      </c>
      <c r="AU11" s="245">
        <f t="shared" si="6"/>
        <v>2</v>
      </c>
      <c r="AV11" s="243">
        <f t="shared" si="7"/>
        <v>0.33333333333333331</v>
      </c>
      <c r="AW11">
        <f t="shared" si="8"/>
        <v>1</v>
      </c>
      <c r="AX11" s="243">
        <f t="shared" si="9"/>
        <v>0.16666666666666666</v>
      </c>
      <c r="AZ11">
        <f t="shared" si="10"/>
        <v>2</v>
      </c>
    </row>
    <row r="12" spans="1:55" x14ac:dyDescent="0.35">
      <c r="A12" s="291" t="s">
        <v>2328</v>
      </c>
      <c r="B12" s="291" t="s">
        <v>33</v>
      </c>
      <c r="C12" s="293">
        <v>2275</v>
      </c>
      <c r="D12" s="1">
        <v>-667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X12" t="str">
        <f t="shared" ref="X12" si="11">LEFT(MID(A12,FIND("(",A12)+1,LEN(A12)),FIND(")",MID(A12,FIND("(",A12)+1,LEN(A12)))-1)</f>
        <v>FG</v>
      </c>
      <c r="Z12" t="str">
        <f>Y13</f>
        <v>Elected</v>
      </c>
      <c r="AC12" t="s">
        <v>3692</v>
      </c>
      <c r="AD12" t="s">
        <v>3693</v>
      </c>
      <c r="AM12" s="238">
        <f t="shared" si="1"/>
        <v>0</v>
      </c>
      <c r="AN12" t="s">
        <v>2663</v>
      </c>
      <c r="AO12" t="s">
        <v>2574</v>
      </c>
      <c r="AP12" s="242">
        <f t="shared" si="2"/>
        <v>0</v>
      </c>
      <c r="AQ12" s="238">
        <f t="shared" si="3"/>
        <v>0</v>
      </c>
      <c r="AR12" s="243">
        <f t="shared" si="0"/>
        <v>0</v>
      </c>
      <c r="AS12">
        <f t="shared" si="4"/>
        <v>0</v>
      </c>
      <c r="AT12" s="244">
        <f t="shared" si="5"/>
        <v>0</v>
      </c>
      <c r="AU12" s="245">
        <f t="shared" si="6"/>
        <v>0</v>
      </c>
      <c r="AV12" s="243">
        <f t="shared" si="7"/>
        <v>0</v>
      </c>
      <c r="AW12">
        <f t="shared" si="8"/>
        <v>0</v>
      </c>
      <c r="AX12" s="243">
        <f t="shared" si="9"/>
        <v>0</v>
      </c>
      <c r="AZ12">
        <f t="shared" si="10"/>
        <v>0</v>
      </c>
    </row>
    <row r="13" spans="1:55" x14ac:dyDescent="0.35">
      <c r="A13" s="291" t="s">
        <v>0</v>
      </c>
      <c r="B13" s="291" t="s">
        <v>0</v>
      </c>
      <c r="C13" s="293">
        <v>2275</v>
      </c>
      <c r="D13" s="2">
        <v>1608</v>
      </c>
      <c r="E13" s="2">
        <v>1608</v>
      </c>
      <c r="F13" s="2">
        <v>1608</v>
      </c>
      <c r="G13" s="2">
        <v>1608</v>
      </c>
      <c r="H13" s="2">
        <v>1608</v>
      </c>
      <c r="I13" s="2">
        <v>1608</v>
      </c>
      <c r="J13" s="2">
        <v>1608</v>
      </c>
      <c r="Y13" t="str">
        <f t="shared" ref="Y13" si="12">IF(EXACT(A12,UPPER(A12)),"Elected","Excluded")</f>
        <v>Elected</v>
      </c>
      <c r="AC13">
        <v>5</v>
      </c>
      <c r="AD13">
        <v>5</v>
      </c>
      <c r="AM13" s="238">
        <f t="shared" si="1"/>
        <v>589</v>
      </c>
      <c r="AN13" t="s">
        <v>2689</v>
      </c>
      <c r="AO13" t="s">
        <v>2573</v>
      </c>
      <c r="AP13" s="242">
        <f t="shared" si="2"/>
        <v>2</v>
      </c>
      <c r="AQ13" s="238">
        <f t="shared" si="3"/>
        <v>1</v>
      </c>
      <c r="AR13" s="243">
        <f t="shared" si="0"/>
        <v>0.5</v>
      </c>
      <c r="AS13">
        <f t="shared" si="4"/>
        <v>0</v>
      </c>
      <c r="AT13" s="244">
        <f t="shared" si="5"/>
        <v>0</v>
      </c>
      <c r="AU13" s="245">
        <f t="shared" si="6"/>
        <v>1</v>
      </c>
      <c r="AV13" s="243">
        <f t="shared" si="7"/>
        <v>0.5</v>
      </c>
      <c r="AW13">
        <f t="shared" si="8"/>
        <v>0</v>
      </c>
      <c r="AX13" s="243">
        <f t="shared" si="9"/>
        <v>0</v>
      </c>
      <c r="AZ13">
        <f t="shared" si="10"/>
        <v>0</v>
      </c>
    </row>
    <row r="14" spans="1:55" x14ac:dyDescent="0.35">
      <c r="A14" s="291" t="s">
        <v>3582</v>
      </c>
      <c r="B14" s="291" t="s">
        <v>33</v>
      </c>
      <c r="C14" s="293">
        <v>259</v>
      </c>
      <c r="D14" s="1">
        <v>38</v>
      </c>
      <c r="E14" s="1">
        <v>11</v>
      </c>
      <c r="F14" s="1">
        <v>-308</v>
      </c>
      <c r="G14" s="1">
        <v>0</v>
      </c>
      <c r="H14" s="1">
        <v>0</v>
      </c>
      <c r="I14" s="1">
        <v>0</v>
      </c>
      <c r="J14" s="1">
        <v>0</v>
      </c>
      <c r="X14" t="str">
        <f t="shared" ref="X14" si="13">LEFT(MID(A14,FIND("(",A14)+1,LEN(A14)),FIND(")",MID(A14,FIND("(",A14)+1,LEN(A14)))-1)</f>
        <v>GRN</v>
      </c>
      <c r="Z14" t="str">
        <f t="shared" ref="Z14" si="14">Y15</f>
        <v>Excluded</v>
      </c>
      <c r="AM14" s="238">
        <f t="shared" si="1"/>
        <v>0</v>
      </c>
      <c r="AN14" t="s">
        <v>2662</v>
      </c>
      <c r="AO14" t="s">
        <v>2575</v>
      </c>
      <c r="AP14" s="242">
        <f t="shared" si="2"/>
        <v>0</v>
      </c>
      <c r="AQ14" s="238">
        <f t="shared" si="3"/>
        <v>0</v>
      </c>
      <c r="AR14" s="243">
        <f t="shared" si="0"/>
        <v>0</v>
      </c>
      <c r="AS14">
        <f t="shared" si="4"/>
        <v>0</v>
      </c>
      <c r="AT14" s="244">
        <f t="shared" si="5"/>
        <v>0</v>
      </c>
      <c r="AU14" s="245">
        <f t="shared" si="6"/>
        <v>0</v>
      </c>
      <c r="AV14" s="243">
        <f t="shared" si="7"/>
        <v>0</v>
      </c>
      <c r="AW14">
        <f t="shared" si="8"/>
        <v>0</v>
      </c>
      <c r="AX14" s="243">
        <f t="shared" si="9"/>
        <v>0</v>
      </c>
      <c r="AZ14">
        <f t="shared" si="10"/>
        <v>0</v>
      </c>
    </row>
    <row r="15" spans="1:55" x14ac:dyDescent="0.35">
      <c r="A15" s="291" t="s">
        <v>0</v>
      </c>
      <c r="B15" s="291" t="s">
        <v>0</v>
      </c>
      <c r="C15" s="293">
        <v>259</v>
      </c>
      <c r="D15" s="2">
        <v>297</v>
      </c>
      <c r="E15" s="2">
        <v>308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Y15" t="str">
        <f t="shared" ref="Y15" si="15">IF(EXACT(A14,UPPER(A14)),"Elected","Excluded")</f>
        <v>Excluded</v>
      </c>
      <c r="AM15" s="238">
        <f t="shared" si="1"/>
        <v>133</v>
      </c>
      <c r="AN15" t="s">
        <v>2660</v>
      </c>
      <c r="AO15" t="s">
        <v>2594</v>
      </c>
      <c r="AP15" s="242">
        <f t="shared" si="2"/>
        <v>1</v>
      </c>
      <c r="AQ15" s="238">
        <f t="shared" si="3"/>
        <v>1</v>
      </c>
      <c r="AR15" s="243">
        <f t="shared" si="0"/>
        <v>1</v>
      </c>
      <c r="AS15">
        <f t="shared" si="4"/>
        <v>0</v>
      </c>
      <c r="AT15" s="244">
        <f t="shared" si="5"/>
        <v>0</v>
      </c>
      <c r="AU15" s="245">
        <f t="shared" si="6"/>
        <v>0</v>
      </c>
      <c r="AV15" s="243">
        <f t="shared" si="7"/>
        <v>0</v>
      </c>
      <c r="AW15">
        <f t="shared" si="8"/>
        <v>0</v>
      </c>
      <c r="AX15" s="243">
        <f t="shared" si="9"/>
        <v>0</v>
      </c>
      <c r="AZ15">
        <f t="shared" si="10"/>
        <v>0</v>
      </c>
    </row>
    <row r="16" spans="1:55" x14ac:dyDescent="0.35">
      <c r="A16" s="291" t="s">
        <v>3552</v>
      </c>
      <c r="B16" s="291" t="s">
        <v>33</v>
      </c>
      <c r="C16" s="293">
        <v>296</v>
      </c>
      <c r="D16" s="1">
        <v>14</v>
      </c>
      <c r="E16" s="1">
        <v>8</v>
      </c>
      <c r="F16" s="1">
        <v>16</v>
      </c>
      <c r="G16" s="1">
        <v>-334</v>
      </c>
      <c r="H16" s="1">
        <v>0</v>
      </c>
      <c r="I16" s="1">
        <v>0</v>
      </c>
      <c r="J16" s="1">
        <v>0</v>
      </c>
      <c r="X16" t="str">
        <f t="shared" ref="X16" si="16">LEFT(MID(A16,FIND("(",A16)+1,LEN(A16)),FIND(")",MID(A16,FIND("(",A16)+1,LEN(A16)))-1)</f>
        <v>NON-P</v>
      </c>
      <c r="Z16" t="str">
        <f t="shared" ref="Z16" si="17">Y17</f>
        <v>Excluded</v>
      </c>
      <c r="AA16" t="s">
        <v>2860</v>
      </c>
      <c r="AM16" s="238">
        <f t="shared" si="1"/>
        <v>2455</v>
      </c>
      <c r="AN16" t="s">
        <v>3111</v>
      </c>
      <c r="AO16" t="s">
        <v>2576</v>
      </c>
      <c r="AP16" s="242">
        <f t="shared" si="2"/>
        <v>1</v>
      </c>
      <c r="AQ16" s="238">
        <f t="shared" si="3"/>
        <v>0</v>
      </c>
      <c r="AR16" s="243">
        <f t="shared" si="0"/>
        <v>0</v>
      </c>
      <c r="AS16">
        <f t="shared" si="4"/>
        <v>0</v>
      </c>
      <c r="AT16" s="244">
        <f t="shared" si="5"/>
        <v>0</v>
      </c>
      <c r="AU16" s="245">
        <f t="shared" si="6"/>
        <v>1</v>
      </c>
      <c r="AV16" s="243">
        <f t="shared" si="7"/>
        <v>1</v>
      </c>
      <c r="AW16">
        <f t="shared" si="8"/>
        <v>1</v>
      </c>
      <c r="AX16" s="243">
        <f t="shared" si="9"/>
        <v>1</v>
      </c>
      <c r="AZ16">
        <f t="shared" si="10"/>
        <v>1</v>
      </c>
    </row>
    <row r="17" spans="1:52" x14ac:dyDescent="0.35">
      <c r="A17" s="291" t="s">
        <v>0</v>
      </c>
      <c r="B17" s="291" t="s">
        <v>0</v>
      </c>
      <c r="C17" s="293">
        <v>296</v>
      </c>
      <c r="D17" s="2">
        <v>310</v>
      </c>
      <c r="E17" s="2">
        <v>318</v>
      </c>
      <c r="F17" s="2">
        <v>334</v>
      </c>
      <c r="G17" s="2">
        <v>0</v>
      </c>
      <c r="H17" s="2">
        <v>0</v>
      </c>
      <c r="I17" s="2">
        <v>0</v>
      </c>
      <c r="J17" s="2">
        <v>0</v>
      </c>
      <c r="Y17" t="str">
        <f t="shared" ref="Y17" si="18">IF(EXACT(A16,UPPER(A16)),"Elected","Excluded")</f>
        <v>Excluded</v>
      </c>
      <c r="AM17" s="238">
        <f t="shared" si="1"/>
        <v>0</v>
      </c>
      <c r="AO17" t="s">
        <v>2590</v>
      </c>
      <c r="AP17" s="242">
        <f t="shared" si="2"/>
        <v>0</v>
      </c>
      <c r="AQ17" s="238">
        <f t="shared" si="3"/>
        <v>0</v>
      </c>
      <c r="AR17" s="243">
        <f t="shared" si="0"/>
        <v>0</v>
      </c>
      <c r="AS17">
        <f t="shared" si="4"/>
        <v>0</v>
      </c>
      <c r="AT17" s="244">
        <f t="shared" si="5"/>
        <v>0</v>
      </c>
      <c r="AU17" s="245">
        <f t="shared" si="6"/>
        <v>0</v>
      </c>
      <c r="AV17" s="243">
        <f t="shared" si="7"/>
        <v>0</v>
      </c>
      <c r="AW17">
        <f t="shared" si="8"/>
        <v>0</v>
      </c>
      <c r="AX17" s="243">
        <f t="shared" si="9"/>
        <v>0</v>
      </c>
      <c r="AZ17">
        <f t="shared" si="10"/>
        <v>0</v>
      </c>
    </row>
    <row r="18" spans="1:52" x14ac:dyDescent="0.35">
      <c r="A18" s="291" t="s">
        <v>2329</v>
      </c>
      <c r="B18" s="291" t="s">
        <v>33</v>
      </c>
      <c r="C18" s="293">
        <v>937</v>
      </c>
      <c r="D18" s="1">
        <v>249</v>
      </c>
      <c r="E18" s="1">
        <v>3</v>
      </c>
      <c r="F18" s="1">
        <v>38</v>
      </c>
      <c r="G18" s="1">
        <v>13</v>
      </c>
      <c r="H18" s="1">
        <v>56</v>
      </c>
      <c r="I18" s="1">
        <v>1</v>
      </c>
      <c r="J18" s="1">
        <v>170</v>
      </c>
      <c r="X18" t="str">
        <f t="shared" ref="X18" si="19">LEFT(MID(A18,FIND("(",A18)+1,LEN(A18)),FIND(")",MID(A18,FIND("(",A18)+1,LEN(A18)))-1)</f>
        <v>FG</v>
      </c>
      <c r="Z18" t="str">
        <f>Y19</f>
        <v>Elected</v>
      </c>
      <c r="AM18" s="238">
        <f t="shared" si="1"/>
        <v>0</v>
      </c>
      <c r="AN18" t="s">
        <v>2671</v>
      </c>
      <c r="AO18" t="s">
        <v>2582</v>
      </c>
      <c r="AP18" s="242">
        <f t="shared" si="2"/>
        <v>0</v>
      </c>
      <c r="AQ18" s="238">
        <f t="shared" si="3"/>
        <v>0</v>
      </c>
      <c r="AR18" s="243">
        <f t="shared" si="0"/>
        <v>0</v>
      </c>
      <c r="AS18">
        <f t="shared" si="4"/>
        <v>0</v>
      </c>
      <c r="AT18" s="244">
        <f t="shared" si="5"/>
        <v>0</v>
      </c>
      <c r="AU18" s="245">
        <f t="shared" si="6"/>
        <v>0</v>
      </c>
      <c r="AV18" s="243">
        <f t="shared" si="7"/>
        <v>0</v>
      </c>
      <c r="AW18">
        <f t="shared" si="8"/>
        <v>0</v>
      </c>
      <c r="AX18" s="243">
        <f t="shared" si="9"/>
        <v>0</v>
      </c>
      <c r="AZ18">
        <f t="shared" si="10"/>
        <v>0</v>
      </c>
    </row>
    <row r="19" spans="1:52" x14ac:dyDescent="0.35">
      <c r="A19" s="291" t="s">
        <v>0</v>
      </c>
      <c r="B19" s="291" t="s">
        <v>0</v>
      </c>
      <c r="C19" s="293">
        <v>937</v>
      </c>
      <c r="D19" s="2">
        <v>1186</v>
      </c>
      <c r="E19" s="2">
        <v>1189</v>
      </c>
      <c r="F19" s="2">
        <v>1227</v>
      </c>
      <c r="G19" s="2">
        <v>1240</v>
      </c>
      <c r="H19" s="2">
        <v>1296</v>
      </c>
      <c r="I19" s="2">
        <v>1297</v>
      </c>
      <c r="J19" s="2">
        <v>1467</v>
      </c>
      <c r="Y19" t="str">
        <f t="shared" ref="Y19" si="20">IF(EXACT(A18,UPPER(A18)),"Elected","Excluded")</f>
        <v>Elected</v>
      </c>
      <c r="AM19" s="238">
        <f t="shared" si="1"/>
        <v>0</v>
      </c>
      <c r="AN19" t="s">
        <v>2665</v>
      </c>
      <c r="AO19" t="s">
        <v>2598</v>
      </c>
      <c r="AP19" s="242">
        <f t="shared" si="2"/>
        <v>0</v>
      </c>
      <c r="AQ19" s="238">
        <f t="shared" si="3"/>
        <v>0</v>
      </c>
      <c r="AR19" s="243">
        <f t="shared" si="0"/>
        <v>0</v>
      </c>
      <c r="AS19">
        <f t="shared" si="4"/>
        <v>0</v>
      </c>
      <c r="AT19" s="244">
        <f t="shared" si="5"/>
        <v>0</v>
      </c>
      <c r="AU19" s="245">
        <f t="shared" si="6"/>
        <v>0</v>
      </c>
      <c r="AV19" s="243">
        <f t="shared" si="7"/>
        <v>0</v>
      </c>
      <c r="AW19">
        <f t="shared" si="8"/>
        <v>0</v>
      </c>
      <c r="AX19" s="243">
        <f t="shared" si="9"/>
        <v>0</v>
      </c>
      <c r="AZ19">
        <f t="shared" si="10"/>
        <v>0</v>
      </c>
    </row>
    <row r="20" spans="1:52" x14ac:dyDescent="0.35">
      <c r="A20" s="291" t="s">
        <v>2330</v>
      </c>
      <c r="B20" s="291" t="s">
        <v>31</v>
      </c>
      <c r="C20" s="293">
        <v>1340</v>
      </c>
      <c r="D20" s="1">
        <v>96</v>
      </c>
      <c r="E20" s="1">
        <v>7</v>
      </c>
      <c r="F20" s="1">
        <v>38</v>
      </c>
      <c r="G20" s="1">
        <v>15</v>
      </c>
      <c r="H20" s="1">
        <v>65</v>
      </c>
      <c r="I20" s="1">
        <v>3</v>
      </c>
      <c r="J20" s="1">
        <v>130</v>
      </c>
      <c r="X20" t="str">
        <f t="shared" ref="X20" si="21">LEFT(MID(A20,FIND("(",A20)+1,LEN(A20)),FIND(")",MID(A20,FIND("(",A20)+1,LEN(A20)))-1)</f>
        <v>FF</v>
      </c>
      <c r="Z20" t="str">
        <f t="shared" ref="Z20" si="22">Y21</f>
        <v>Elected</v>
      </c>
      <c r="AM20" s="238">
        <f t="shared" si="1"/>
        <v>125</v>
      </c>
      <c r="AN20" t="s">
        <v>2666</v>
      </c>
      <c r="AO20" t="s">
        <v>2584</v>
      </c>
      <c r="AP20" s="242">
        <f t="shared" si="2"/>
        <v>1</v>
      </c>
      <c r="AQ20" s="238">
        <f t="shared" si="3"/>
        <v>0</v>
      </c>
      <c r="AR20" s="243">
        <f t="shared" si="0"/>
        <v>0</v>
      </c>
      <c r="AS20">
        <f t="shared" si="4"/>
        <v>0</v>
      </c>
      <c r="AT20" s="244">
        <f t="shared" si="5"/>
        <v>0</v>
      </c>
      <c r="AU20" s="245">
        <f t="shared" si="6"/>
        <v>1</v>
      </c>
      <c r="AV20" s="243">
        <f t="shared" si="7"/>
        <v>1</v>
      </c>
      <c r="AW20">
        <f t="shared" si="8"/>
        <v>0</v>
      </c>
      <c r="AX20" s="243">
        <f t="shared" si="9"/>
        <v>0</v>
      </c>
      <c r="AZ20">
        <f t="shared" si="10"/>
        <v>0</v>
      </c>
    </row>
    <row r="21" spans="1:52" x14ac:dyDescent="0.35">
      <c r="A21" s="291" t="s">
        <v>0</v>
      </c>
      <c r="B21" s="291" t="s">
        <v>0</v>
      </c>
      <c r="C21" s="293">
        <v>1340</v>
      </c>
      <c r="D21" s="2">
        <v>1436</v>
      </c>
      <c r="E21" s="2">
        <v>1443</v>
      </c>
      <c r="F21" s="2">
        <v>1481</v>
      </c>
      <c r="G21" s="2">
        <v>1496</v>
      </c>
      <c r="H21" s="2">
        <v>1561</v>
      </c>
      <c r="I21" s="2">
        <v>1564</v>
      </c>
      <c r="J21" s="2">
        <v>1694</v>
      </c>
      <c r="Y21" t="str">
        <f t="shared" ref="Y21" si="23">IF(EXACT(A20,UPPER(A20)),"Elected","Excluded")</f>
        <v>Elected</v>
      </c>
      <c r="AM21" s="238">
        <f t="shared" si="1"/>
        <v>0</v>
      </c>
      <c r="AN21" t="s">
        <v>2667</v>
      </c>
      <c r="AO21" t="s">
        <v>2577</v>
      </c>
      <c r="AP21" s="242">
        <f t="shared" si="2"/>
        <v>0</v>
      </c>
      <c r="AQ21" s="238">
        <f t="shared" si="3"/>
        <v>0</v>
      </c>
      <c r="AR21" s="243">
        <f t="shared" si="0"/>
        <v>0</v>
      </c>
      <c r="AS21">
        <f t="shared" si="4"/>
        <v>0</v>
      </c>
      <c r="AT21" s="244">
        <f t="shared" si="5"/>
        <v>0</v>
      </c>
      <c r="AU21" s="245">
        <f t="shared" si="6"/>
        <v>0</v>
      </c>
      <c r="AV21" s="243">
        <f t="shared" si="7"/>
        <v>0</v>
      </c>
      <c r="AW21">
        <f t="shared" si="8"/>
        <v>0</v>
      </c>
      <c r="AX21" s="243">
        <f t="shared" si="9"/>
        <v>0</v>
      </c>
      <c r="AZ21">
        <f t="shared" si="10"/>
        <v>0</v>
      </c>
    </row>
    <row r="22" spans="1:52" x14ac:dyDescent="0.35">
      <c r="A22" s="291" t="s">
        <v>2331</v>
      </c>
      <c r="B22" s="291" t="s">
        <v>31</v>
      </c>
      <c r="C22" s="293">
        <v>693</v>
      </c>
      <c r="D22" s="1">
        <v>20</v>
      </c>
      <c r="E22" s="1">
        <v>169</v>
      </c>
      <c r="F22" s="1">
        <v>50</v>
      </c>
      <c r="G22" s="1">
        <v>32</v>
      </c>
      <c r="H22" s="1">
        <v>57</v>
      </c>
      <c r="I22" s="1">
        <v>1</v>
      </c>
      <c r="J22" s="1">
        <v>55</v>
      </c>
      <c r="X22" t="str">
        <f t="shared" ref="X22" si="24">LEFT(MID(A22,FIND("(",A22)+1,LEN(A22)),FIND(")",MID(A22,FIND("(",A22)+1,LEN(A22)))-1)</f>
        <v>SF</v>
      </c>
      <c r="Z22" t="str">
        <f t="shared" ref="Z22" si="25">Y23</f>
        <v>Excluded</v>
      </c>
      <c r="AM22" s="238">
        <f t="shared" si="1"/>
        <v>0</v>
      </c>
      <c r="AN22" t="s">
        <v>2670</v>
      </c>
      <c r="AO22" t="s">
        <v>2578</v>
      </c>
      <c r="AP22" s="242">
        <f t="shared" si="2"/>
        <v>0</v>
      </c>
      <c r="AQ22" s="238">
        <f t="shared" si="3"/>
        <v>0</v>
      </c>
      <c r="AR22" s="243">
        <f t="shared" si="0"/>
        <v>0</v>
      </c>
      <c r="AS22">
        <f t="shared" si="4"/>
        <v>0</v>
      </c>
      <c r="AT22" s="244">
        <f t="shared" si="5"/>
        <v>0</v>
      </c>
      <c r="AU22" s="245">
        <f t="shared" si="6"/>
        <v>0</v>
      </c>
      <c r="AV22" s="243">
        <f t="shared" si="7"/>
        <v>0</v>
      </c>
      <c r="AW22">
        <f t="shared" si="8"/>
        <v>0</v>
      </c>
      <c r="AX22" s="243">
        <f t="shared" si="9"/>
        <v>0</v>
      </c>
      <c r="AZ22">
        <f t="shared" si="10"/>
        <v>0</v>
      </c>
    </row>
    <row r="23" spans="1:52" x14ac:dyDescent="0.35">
      <c r="A23" s="291" t="s">
        <v>0</v>
      </c>
      <c r="B23" s="291" t="s">
        <v>0</v>
      </c>
      <c r="C23" s="293">
        <v>693</v>
      </c>
      <c r="D23" s="2">
        <v>713</v>
      </c>
      <c r="E23" s="2">
        <v>882</v>
      </c>
      <c r="F23" s="2">
        <v>932</v>
      </c>
      <c r="G23" s="2">
        <v>964</v>
      </c>
      <c r="H23" s="2">
        <v>1021</v>
      </c>
      <c r="I23" s="2">
        <v>1022</v>
      </c>
      <c r="J23" s="2">
        <v>1077</v>
      </c>
      <c r="Y23" t="str">
        <f t="shared" ref="Y23" si="26">IF(EXACT(A22,UPPER(A22)),"Elected","Excluded")</f>
        <v>Excluded</v>
      </c>
      <c r="AM23" s="238">
        <f t="shared" si="1"/>
        <v>0</v>
      </c>
      <c r="AN23" t="s">
        <v>3499</v>
      </c>
      <c r="AO23" t="s">
        <v>2581</v>
      </c>
      <c r="AP23" s="242">
        <f t="shared" si="2"/>
        <v>0</v>
      </c>
      <c r="AQ23" s="238">
        <f t="shared" si="3"/>
        <v>0</v>
      </c>
      <c r="AR23" s="243">
        <f t="shared" si="0"/>
        <v>0</v>
      </c>
      <c r="AS23">
        <f t="shared" si="4"/>
        <v>0</v>
      </c>
      <c r="AT23" s="244">
        <f t="shared" si="5"/>
        <v>0</v>
      </c>
      <c r="AU23" s="245">
        <f t="shared" si="6"/>
        <v>0</v>
      </c>
      <c r="AV23" s="243">
        <f t="shared" si="7"/>
        <v>0</v>
      </c>
      <c r="AW23">
        <f t="shared" si="8"/>
        <v>0</v>
      </c>
      <c r="AX23" s="243">
        <f t="shared" si="9"/>
        <v>0</v>
      </c>
      <c r="AZ23">
        <f t="shared" si="10"/>
        <v>0</v>
      </c>
    </row>
    <row r="24" spans="1:52" x14ac:dyDescent="0.35">
      <c r="A24" s="291" t="s">
        <v>3555</v>
      </c>
      <c r="B24" s="291" t="s">
        <v>33</v>
      </c>
      <c r="C24" s="293">
        <v>1162</v>
      </c>
      <c r="D24" s="1">
        <v>61</v>
      </c>
      <c r="E24" s="1">
        <v>34</v>
      </c>
      <c r="F24" s="1">
        <v>32</v>
      </c>
      <c r="G24" s="1">
        <v>112</v>
      </c>
      <c r="H24" s="1">
        <v>124</v>
      </c>
      <c r="I24" s="1">
        <v>1</v>
      </c>
      <c r="J24" s="1">
        <v>177</v>
      </c>
      <c r="X24" t="str">
        <f t="shared" ref="X24" si="27">LEFT(MID(A24,FIND("(",A24)+1,LEN(A24)),FIND(")",MID(A24,FIND("(",A24)+1,LEN(A24)))-1)</f>
        <v>NON-P</v>
      </c>
      <c r="Z24" t="str">
        <f t="shared" ref="Z24" si="28">Y25</f>
        <v>Elected</v>
      </c>
      <c r="AM24" s="238">
        <f t="shared" si="1"/>
        <v>0</v>
      </c>
      <c r="AN24" t="s">
        <v>3077</v>
      </c>
      <c r="AO24" t="s">
        <v>2579</v>
      </c>
      <c r="AP24" s="242">
        <f t="shared" si="2"/>
        <v>0</v>
      </c>
      <c r="AQ24" s="238">
        <f t="shared" si="3"/>
        <v>0</v>
      </c>
      <c r="AR24" s="243">
        <f t="shared" si="0"/>
        <v>0</v>
      </c>
      <c r="AS24">
        <f t="shared" si="4"/>
        <v>0</v>
      </c>
      <c r="AT24" s="244">
        <f t="shared" si="5"/>
        <v>0</v>
      </c>
      <c r="AU24" s="245">
        <f t="shared" si="6"/>
        <v>0</v>
      </c>
      <c r="AV24" s="243">
        <f t="shared" si="7"/>
        <v>0</v>
      </c>
      <c r="AW24">
        <f t="shared" si="8"/>
        <v>0</v>
      </c>
      <c r="AX24" s="243">
        <f t="shared" si="9"/>
        <v>0</v>
      </c>
      <c r="AZ24">
        <f t="shared" si="10"/>
        <v>0</v>
      </c>
    </row>
    <row r="25" spans="1:52" x14ac:dyDescent="0.35">
      <c r="A25" s="291" t="s">
        <v>0</v>
      </c>
      <c r="B25" s="291" t="s">
        <v>0</v>
      </c>
      <c r="C25" s="293">
        <v>1162</v>
      </c>
      <c r="D25" s="2">
        <v>1223</v>
      </c>
      <c r="E25" s="2">
        <v>1257</v>
      </c>
      <c r="F25" s="2">
        <v>1289</v>
      </c>
      <c r="G25" s="2">
        <v>1401</v>
      </c>
      <c r="H25" s="2">
        <v>1525</v>
      </c>
      <c r="I25" s="2">
        <v>1526</v>
      </c>
      <c r="J25" s="2">
        <v>1703</v>
      </c>
      <c r="Y25" t="str">
        <f t="shared" ref="Y25" si="29">IF(EXACT(A24,UPPER(A24)),"Elected","Excluded")</f>
        <v>Elected</v>
      </c>
      <c r="AM25" s="238">
        <f t="shared" si="1"/>
        <v>0</v>
      </c>
      <c r="AN25" t="s">
        <v>2690</v>
      </c>
      <c r="AO25" t="s">
        <v>2585</v>
      </c>
      <c r="AP25" s="242">
        <f t="shared" si="2"/>
        <v>0</v>
      </c>
      <c r="AQ25" s="238">
        <f t="shared" si="3"/>
        <v>0</v>
      </c>
      <c r="AR25" s="243">
        <f t="shared" si="0"/>
        <v>0</v>
      </c>
      <c r="AS25">
        <f t="shared" si="4"/>
        <v>0</v>
      </c>
      <c r="AT25" s="244">
        <f t="shared" si="5"/>
        <v>0</v>
      </c>
      <c r="AU25" s="245">
        <f t="shared" si="6"/>
        <v>0</v>
      </c>
      <c r="AV25" s="243">
        <f t="shared" si="7"/>
        <v>0</v>
      </c>
      <c r="AW25">
        <f t="shared" si="8"/>
        <v>0</v>
      </c>
      <c r="AX25" s="243">
        <f t="shared" si="9"/>
        <v>0</v>
      </c>
      <c r="AZ25">
        <f t="shared" si="10"/>
        <v>0</v>
      </c>
    </row>
    <row r="26" spans="1:52" x14ac:dyDescent="0.35">
      <c r="A26" s="291" t="s">
        <v>2332</v>
      </c>
      <c r="B26" s="291" t="s">
        <v>33</v>
      </c>
      <c r="C26" s="293">
        <v>276</v>
      </c>
      <c r="D26" s="1">
        <v>8</v>
      </c>
      <c r="E26" s="1">
        <v>-284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X26" t="str">
        <f t="shared" ref="X26" si="30">LEFT(MID(A26,FIND("(",A26)+1,LEN(A26)),FIND(")",MID(A26,FIND("(",A26)+1,LEN(A26)))-1)</f>
        <v>SF</v>
      </c>
      <c r="Z26" t="str">
        <f t="shared" ref="Z26" si="31">Y27</f>
        <v>Excluded</v>
      </c>
      <c r="AM26" s="238">
        <f t="shared" si="1"/>
        <v>0</v>
      </c>
      <c r="AO26" t="s">
        <v>2591</v>
      </c>
      <c r="AP26" s="242">
        <f t="shared" si="2"/>
        <v>0</v>
      </c>
      <c r="AQ26" s="238">
        <f t="shared" si="3"/>
        <v>0</v>
      </c>
      <c r="AR26" s="243">
        <f t="shared" si="0"/>
        <v>0</v>
      </c>
      <c r="AS26">
        <f t="shared" si="4"/>
        <v>0</v>
      </c>
      <c r="AT26" s="244">
        <f t="shared" si="5"/>
        <v>0</v>
      </c>
      <c r="AU26" s="245">
        <f t="shared" si="6"/>
        <v>0</v>
      </c>
      <c r="AV26" s="243">
        <f t="shared" si="7"/>
        <v>0</v>
      </c>
      <c r="AW26">
        <f t="shared" si="8"/>
        <v>0</v>
      </c>
      <c r="AX26" s="243">
        <f t="shared" si="9"/>
        <v>0</v>
      </c>
      <c r="AZ26">
        <f t="shared" si="10"/>
        <v>0</v>
      </c>
    </row>
    <row r="27" spans="1:52" x14ac:dyDescent="0.35">
      <c r="A27" s="291" t="s">
        <v>0</v>
      </c>
      <c r="B27" s="291" t="s">
        <v>0</v>
      </c>
      <c r="C27" s="293">
        <v>276</v>
      </c>
      <c r="D27" s="2">
        <v>284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Y27" t="str">
        <f t="shared" ref="Y27" si="32">IF(EXACT(A26,UPPER(A26)),"Elected","Excluded")</f>
        <v>Excluded</v>
      </c>
      <c r="AM27" s="238">
        <f t="shared" si="1"/>
        <v>145</v>
      </c>
      <c r="AN27" t="s">
        <v>2664</v>
      </c>
      <c r="AO27" t="s">
        <v>2586</v>
      </c>
      <c r="AP27" s="242">
        <f t="shared" si="2"/>
        <v>1</v>
      </c>
      <c r="AQ27" s="238">
        <f t="shared" si="3"/>
        <v>0</v>
      </c>
      <c r="AR27" s="243">
        <f t="shared" si="0"/>
        <v>0</v>
      </c>
      <c r="AS27">
        <f t="shared" si="4"/>
        <v>0</v>
      </c>
      <c r="AT27" s="244">
        <f t="shared" si="5"/>
        <v>0</v>
      </c>
      <c r="AU27" s="245">
        <f t="shared" si="6"/>
        <v>1</v>
      </c>
      <c r="AV27" s="243">
        <f t="shared" si="7"/>
        <v>1</v>
      </c>
      <c r="AW27">
        <f t="shared" si="8"/>
        <v>0</v>
      </c>
      <c r="AX27" s="243">
        <f t="shared" si="9"/>
        <v>0</v>
      </c>
      <c r="AZ27">
        <f t="shared" si="10"/>
        <v>0</v>
      </c>
    </row>
    <row r="28" spans="1:52" x14ac:dyDescent="0.35">
      <c r="A28" s="291" t="s">
        <v>3556</v>
      </c>
      <c r="B28" s="291" t="s">
        <v>33</v>
      </c>
      <c r="C28" s="293">
        <v>1141</v>
      </c>
      <c r="D28" s="1">
        <v>51</v>
      </c>
      <c r="E28" s="1">
        <v>22</v>
      </c>
      <c r="F28" s="1">
        <v>47</v>
      </c>
      <c r="G28" s="1">
        <v>54</v>
      </c>
      <c r="H28" s="1">
        <v>129</v>
      </c>
      <c r="I28" s="1">
        <v>2</v>
      </c>
      <c r="J28" s="1">
        <v>229</v>
      </c>
      <c r="X28" t="str">
        <f t="shared" ref="X28" si="33">LEFT(MID(A28,FIND("(",A28)+1,LEN(A28)),FIND(")",MID(A28,FIND("(",A28)+1,LEN(A28)))-1)</f>
        <v>NON-P</v>
      </c>
      <c r="Z28" t="str">
        <f t="shared" ref="Z28" si="34">Y29</f>
        <v>Elected</v>
      </c>
      <c r="AM28" s="238">
        <f t="shared" si="1"/>
        <v>389</v>
      </c>
      <c r="AN28" t="s">
        <v>2669</v>
      </c>
      <c r="AO28" t="s">
        <v>2587</v>
      </c>
      <c r="AP28" s="242">
        <f>AQ28+AU28</f>
        <v>1</v>
      </c>
      <c r="AQ28" s="238">
        <f t="shared" si="3"/>
        <v>0</v>
      </c>
      <c r="AR28" s="243">
        <f t="shared" si="0"/>
        <v>0</v>
      </c>
      <c r="AS28">
        <f t="shared" si="4"/>
        <v>0</v>
      </c>
      <c r="AT28" s="244">
        <f t="shared" si="5"/>
        <v>0</v>
      </c>
      <c r="AU28" s="245">
        <f t="shared" si="6"/>
        <v>1</v>
      </c>
      <c r="AV28" s="243">
        <f t="shared" si="7"/>
        <v>1</v>
      </c>
      <c r="AW28">
        <f t="shared" si="8"/>
        <v>0</v>
      </c>
      <c r="AX28" s="243">
        <f t="shared" si="9"/>
        <v>0</v>
      </c>
      <c r="AZ28">
        <f t="shared" si="10"/>
        <v>0</v>
      </c>
    </row>
    <row r="29" spans="1:52" x14ac:dyDescent="0.35">
      <c r="A29" s="291" t="s">
        <v>0</v>
      </c>
      <c r="B29" s="291" t="s">
        <v>0</v>
      </c>
      <c r="C29" s="293">
        <v>1141</v>
      </c>
      <c r="D29" s="2">
        <v>1192</v>
      </c>
      <c r="E29" s="2">
        <v>1214</v>
      </c>
      <c r="F29" s="2">
        <v>1261</v>
      </c>
      <c r="G29" s="2">
        <v>1315</v>
      </c>
      <c r="H29" s="2">
        <v>1444</v>
      </c>
      <c r="I29" s="2">
        <v>1446</v>
      </c>
      <c r="J29" s="2">
        <v>1675</v>
      </c>
      <c r="Y29" t="str">
        <f t="shared" ref="Y29" si="35">IF(EXACT(A28,UPPER(A28)),"Elected","Excluded")</f>
        <v>Elected</v>
      </c>
      <c r="AM29" s="238">
        <f t="shared" si="1"/>
        <v>0</v>
      </c>
      <c r="AN29" t="s">
        <v>2931</v>
      </c>
      <c r="AO29" t="s">
        <v>2580</v>
      </c>
      <c r="AP29" s="242">
        <f t="shared" ref="AP29:AP34" si="36">AQ29+AU29</f>
        <v>0</v>
      </c>
      <c r="AQ29" s="238">
        <f t="shared" si="3"/>
        <v>0</v>
      </c>
      <c r="AR29" s="243">
        <f t="shared" si="0"/>
        <v>0</v>
      </c>
      <c r="AS29">
        <f t="shared" si="4"/>
        <v>0</v>
      </c>
      <c r="AT29" s="244">
        <f t="shared" si="5"/>
        <v>0</v>
      </c>
      <c r="AU29" s="245">
        <f t="shared" si="6"/>
        <v>0</v>
      </c>
      <c r="AV29" s="243">
        <f t="shared" si="7"/>
        <v>0</v>
      </c>
      <c r="AW29">
        <f t="shared" si="8"/>
        <v>0</v>
      </c>
      <c r="AX29" s="243">
        <f t="shared" si="9"/>
        <v>0</v>
      </c>
      <c r="AZ29">
        <f t="shared" si="10"/>
        <v>0</v>
      </c>
    </row>
    <row r="30" spans="1:52" x14ac:dyDescent="0.35">
      <c r="A30" s="291" t="s">
        <v>3551</v>
      </c>
      <c r="B30" s="291" t="s">
        <v>31</v>
      </c>
      <c r="C30" s="293">
        <v>597</v>
      </c>
      <c r="D30" s="1">
        <v>61</v>
      </c>
      <c r="E30" s="1">
        <v>16</v>
      </c>
      <c r="F30" s="1">
        <v>20</v>
      </c>
      <c r="G30" s="1">
        <v>46</v>
      </c>
      <c r="H30" s="1">
        <v>-740</v>
      </c>
      <c r="I30" s="1">
        <v>0</v>
      </c>
      <c r="J30" s="1">
        <v>0</v>
      </c>
      <c r="X30" t="str">
        <f t="shared" ref="X30" si="37">LEFT(MID(A30,FIND("(",A30)+1,LEN(A30)),FIND(")",MID(A30,FIND("(",A30)+1,LEN(A30)))-1)</f>
        <v>NON-P</v>
      </c>
      <c r="Z30" t="str">
        <f t="shared" ref="Z30" si="38">Y31</f>
        <v>Excluded</v>
      </c>
      <c r="AA30" t="s">
        <v>2860</v>
      </c>
      <c r="AM30" s="238">
        <f t="shared" si="1"/>
        <v>0</v>
      </c>
      <c r="AO30" t="s">
        <v>2592</v>
      </c>
      <c r="AP30" s="242">
        <f t="shared" si="36"/>
        <v>0</v>
      </c>
      <c r="AQ30" s="238">
        <f t="shared" si="3"/>
        <v>0</v>
      </c>
      <c r="AR30" s="243">
        <f t="shared" si="0"/>
        <v>0</v>
      </c>
      <c r="AS30">
        <f t="shared" si="4"/>
        <v>0</v>
      </c>
      <c r="AT30" s="244">
        <f t="shared" si="5"/>
        <v>0</v>
      </c>
      <c r="AU30" s="245">
        <f t="shared" si="6"/>
        <v>0</v>
      </c>
      <c r="AV30" s="243">
        <f t="shared" si="7"/>
        <v>0</v>
      </c>
      <c r="AW30">
        <f t="shared" si="8"/>
        <v>0</v>
      </c>
      <c r="AX30" s="243">
        <f t="shared" si="9"/>
        <v>0</v>
      </c>
      <c r="AZ30">
        <f t="shared" si="10"/>
        <v>0</v>
      </c>
    </row>
    <row r="31" spans="1:52" x14ac:dyDescent="0.35">
      <c r="A31" s="291" t="s">
        <v>0</v>
      </c>
      <c r="B31" s="291" t="s">
        <v>0</v>
      </c>
      <c r="C31" s="293">
        <v>597</v>
      </c>
      <c r="D31" s="2">
        <v>658</v>
      </c>
      <c r="E31" s="2">
        <v>674</v>
      </c>
      <c r="F31" s="2">
        <v>694</v>
      </c>
      <c r="G31" s="2">
        <v>740</v>
      </c>
      <c r="H31" s="2">
        <v>0</v>
      </c>
      <c r="I31" s="2">
        <v>0</v>
      </c>
      <c r="J31" s="2">
        <v>0</v>
      </c>
      <c r="Y31" t="str">
        <f t="shared" ref="Y31" si="39">IF(EXACT(A30,UPPER(A30)),"Elected","Excluded")</f>
        <v>Excluded</v>
      </c>
      <c r="AM31" s="238">
        <f t="shared" si="1"/>
        <v>0</v>
      </c>
      <c r="AN31" t="s">
        <v>2809</v>
      </c>
      <c r="AO31" t="s">
        <v>2597</v>
      </c>
      <c r="AP31" s="242">
        <f t="shared" si="36"/>
        <v>0</v>
      </c>
      <c r="AQ31" s="238">
        <f t="shared" si="3"/>
        <v>0</v>
      </c>
      <c r="AR31" s="243">
        <f t="shared" si="0"/>
        <v>0</v>
      </c>
      <c r="AS31">
        <f t="shared" si="4"/>
        <v>0</v>
      </c>
      <c r="AT31" s="244">
        <f t="shared" si="5"/>
        <v>0</v>
      </c>
      <c r="AU31" s="245">
        <f t="shared" si="6"/>
        <v>0</v>
      </c>
      <c r="AV31" s="243">
        <f t="shared" si="7"/>
        <v>0</v>
      </c>
      <c r="AW31">
        <f t="shared" si="8"/>
        <v>0</v>
      </c>
      <c r="AX31" s="243">
        <f t="shared" si="9"/>
        <v>0</v>
      </c>
      <c r="AZ31">
        <f t="shared" si="10"/>
        <v>0</v>
      </c>
    </row>
    <row r="32" spans="1:52" x14ac:dyDescent="0.35">
      <c r="A32" s="291" t="s">
        <v>3557</v>
      </c>
      <c r="B32" s="291" t="s">
        <v>33</v>
      </c>
      <c r="C32" s="293">
        <v>660</v>
      </c>
      <c r="D32" s="1">
        <v>69</v>
      </c>
      <c r="E32" s="1">
        <v>5</v>
      </c>
      <c r="F32" s="1">
        <v>20</v>
      </c>
      <c r="G32" s="1">
        <v>32</v>
      </c>
      <c r="H32" s="1">
        <v>230</v>
      </c>
      <c r="I32" s="1">
        <v>1</v>
      </c>
      <c r="J32" s="1">
        <v>-1017</v>
      </c>
      <c r="X32" t="str">
        <f t="shared" ref="X32" si="40">LEFT(MID(A32,FIND("(",A32)+1,LEN(A32)),FIND(")",MID(A32,FIND("(",A32)+1,LEN(A32)))-1)</f>
        <v>NON-P</v>
      </c>
      <c r="Z32" t="str">
        <f t="shared" ref="Z32" si="41">Y33</f>
        <v>Excluded</v>
      </c>
      <c r="AM32" s="238">
        <f t="shared" si="1"/>
        <v>0</v>
      </c>
      <c r="AN32" t="s">
        <v>2668</v>
      </c>
      <c r="AO32" t="s">
        <v>2588</v>
      </c>
      <c r="AP32" s="242">
        <f t="shared" si="36"/>
        <v>0</v>
      </c>
      <c r="AQ32" s="238">
        <f t="shared" si="3"/>
        <v>0</v>
      </c>
      <c r="AR32" s="243">
        <f t="shared" si="0"/>
        <v>0</v>
      </c>
      <c r="AS32">
        <f t="shared" si="4"/>
        <v>0</v>
      </c>
      <c r="AT32" s="244">
        <f t="shared" si="5"/>
        <v>0</v>
      </c>
      <c r="AU32" s="245">
        <f t="shared" si="6"/>
        <v>0</v>
      </c>
      <c r="AV32" s="243">
        <f t="shared" si="7"/>
        <v>0</v>
      </c>
      <c r="AW32">
        <f t="shared" si="8"/>
        <v>0</v>
      </c>
      <c r="AX32" s="243">
        <f t="shared" si="9"/>
        <v>0</v>
      </c>
      <c r="AZ32">
        <f t="shared" si="10"/>
        <v>0</v>
      </c>
    </row>
    <row r="33" spans="1:52" x14ac:dyDescent="0.35">
      <c r="A33" s="291" t="s">
        <v>0</v>
      </c>
      <c r="B33" s="291" t="s">
        <v>0</v>
      </c>
      <c r="C33" s="293">
        <v>660</v>
      </c>
      <c r="D33" s="2">
        <v>729</v>
      </c>
      <c r="E33" s="2">
        <v>734</v>
      </c>
      <c r="F33" s="2">
        <v>754</v>
      </c>
      <c r="G33" s="2">
        <v>786</v>
      </c>
      <c r="H33" s="2">
        <v>1016</v>
      </c>
      <c r="I33" s="2">
        <v>1017</v>
      </c>
      <c r="J33" s="2">
        <v>0</v>
      </c>
      <c r="Y33" t="str">
        <f t="shared" ref="Y33" si="42">IF(EXACT(A32,UPPER(A32)),"Elected","Excluded")</f>
        <v>Excluded</v>
      </c>
      <c r="AM33" s="238">
        <f t="shared" si="1"/>
        <v>0</v>
      </c>
      <c r="AN33" t="s">
        <v>2692</v>
      </c>
      <c r="AO33" t="s">
        <v>2589</v>
      </c>
      <c r="AP33" s="242">
        <f t="shared" si="36"/>
        <v>0</v>
      </c>
      <c r="AQ33" s="238">
        <f t="shared" si="3"/>
        <v>0</v>
      </c>
      <c r="AR33" s="243">
        <f t="shared" si="0"/>
        <v>0</v>
      </c>
      <c r="AS33">
        <f t="shared" si="4"/>
        <v>0</v>
      </c>
      <c r="AT33" s="244">
        <f t="shared" si="5"/>
        <v>0</v>
      </c>
      <c r="AU33" s="245">
        <f t="shared" si="6"/>
        <v>0</v>
      </c>
      <c r="AV33" s="243">
        <f t="shared" si="7"/>
        <v>0</v>
      </c>
      <c r="AW33">
        <f t="shared" si="8"/>
        <v>0</v>
      </c>
      <c r="AX33" s="243">
        <f t="shared" si="9"/>
        <v>0</v>
      </c>
      <c r="AZ33">
        <f t="shared" si="10"/>
        <v>0</v>
      </c>
    </row>
    <row r="34" spans="1:52" x14ac:dyDescent="0.35">
      <c r="A34" s="291" t="s">
        <v>47</v>
      </c>
      <c r="B34" s="291" t="s">
        <v>0</v>
      </c>
      <c r="C34" s="292">
        <v>0</v>
      </c>
      <c r="D34" s="1">
        <f>(D10+D12+D14+D16+D18+D20+D22+D24+D26+D28+D30+D32)*(-1)</f>
        <v>0</v>
      </c>
      <c r="E34" s="1">
        <f t="shared" ref="E34:J34" si="43">(E10+E12+E14+E16+E18+E20+E22+E24+E26+E28+E30+E32)*(-1)</f>
        <v>9</v>
      </c>
      <c r="F34" s="1">
        <f t="shared" si="43"/>
        <v>47</v>
      </c>
      <c r="G34" s="1">
        <f t="shared" si="43"/>
        <v>30</v>
      </c>
      <c r="H34" s="1">
        <f t="shared" si="43"/>
        <v>79</v>
      </c>
      <c r="I34" s="1">
        <f t="shared" si="43"/>
        <v>0</v>
      </c>
      <c r="J34" s="1">
        <f t="shared" si="43"/>
        <v>256</v>
      </c>
      <c r="AM34" s="238">
        <f t="shared" si="1"/>
        <v>20533</v>
      </c>
      <c r="AN34" t="s">
        <v>2672</v>
      </c>
      <c r="AO34" t="s">
        <v>2530</v>
      </c>
      <c r="AP34" s="242">
        <f t="shared" si="36"/>
        <v>24</v>
      </c>
      <c r="AQ34" s="238">
        <f t="shared" si="3"/>
        <v>4</v>
      </c>
      <c r="AR34" s="243">
        <f t="shared" si="0"/>
        <v>0.16666666666666666</v>
      </c>
      <c r="AS34">
        <f t="shared" si="4"/>
        <v>1</v>
      </c>
      <c r="AT34" s="244">
        <f t="shared" si="5"/>
        <v>4.1666666666666664E-2</v>
      </c>
      <c r="AU34" s="245">
        <f t="shared" si="6"/>
        <v>20</v>
      </c>
      <c r="AV34" s="243">
        <f t="shared" si="7"/>
        <v>0.83333333333333337</v>
      </c>
      <c r="AW34">
        <f t="shared" si="8"/>
        <v>10</v>
      </c>
      <c r="AX34" s="243">
        <f t="shared" si="9"/>
        <v>0.41666666666666669</v>
      </c>
      <c r="AZ34">
        <f t="shared" si="10"/>
        <v>11</v>
      </c>
    </row>
    <row r="35" spans="1:52" x14ac:dyDescent="0.35">
      <c r="A35" s="291" t="s">
        <v>0</v>
      </c>
      <c r="B35" s="291" t="s">
        <v>0</v>
      </c>
      <c r="C35" s="293">
        <v>0</v>
      </c>
      <c r="D35" s="2">
        <v>0</v>
      </c>
      <c r="E35" s="2">
        <v>9</v>
      </c>
      <c r="F35" s="2">
        <v>56</v>
      </c>
      <c r="G35" s="2">
        <v>86</v>
      </c>
      <c r="H35" s="2">
        <v>165</v>
      </c>
      <c r="I35" s="2">
        <v>165</v>
      </c>
      <c r="J35" s="2">
        <v>421</v>
      </c>
      <c r="AM35" s="238">
        <f>SUM(AM8:AM34)</f>
        <v>64155</v>
      </c>
      <c r="AN35" s="238"/>
      <c r="AP35" s="242">
        <f>SUM(AP8:AP34)</f>
        <v>72</v>
      </c>
      <c r="AQ35" s="238">
        <f>SUM(AQ8:AQ34)</f>
        <v>17</v>
      </c>
      <c r="AS35">
        <f>SUM(AS8:AS34)</f>
        <v>6</v>
      </c>
      <c r="AU35" s="245">
        <f>SUM(AU8:AU34)</f>
        <v>55</v>
      </c>
      <c r="AW35">
        <f>SUM(AW8:AW34)</f>
        <v>28</v>
      </c>
      <c r="AZ35">
        <f t="shared" si="10"/>
        <v>34</v>
      </c>
    </row>
    <row r="36" spans="1:52" ht="15" thickBot="1" x14ac:dyDescent="0.4">
      <c r="A36" t="s">
        <v>48</v>
      </c>
      <c r="B36" t="s">
        <v>0</v>
      </c>
      <c r="C36" s="2">
        <v>11253</v>
      </c>
      <c r="D36" s="2">
        <v>11253</v>
      </c>
      <c r="E36" s="2">
        <v>11253</v>
      </c>
      <c r="F36" s="2">
        <v>11253</v>
      </c>
      <c r="G36" s="2">
        <v>11253</v>
      </c>
      <c r="H36" s="2">
        <v>11253</v>
      </c>
      <c r="I36" s="2">
        <v>11253</v>
      </c>
      <c r="J36" s="2">
        <v>11253</v>
      </c>
    </row>
    <row r="37" spans="1:52" x14ac:dyDescent="0.35">
      <c r="AO37" s="246" t="s">
        <v>2673</v>
      </c>
      <c r="AP37" s="247"/>
      <c r="AQ37" s="248">
        <f>AQ35+AU35</f>
        <v>72</v>
      </c>
      <c r="AR37" s="247" t="s">
        <v>2674</v>
      </c>
      <c r="AS37" s="249"/>
      <c r="AT37" s="249"/>
      <c r="AU37" s="246" t="s">
        <v>2675</v>
      </c>
      <c r="AV37" s="247" t="s">
        <v>2676</v>
      </c>
      <c r="AW37" s="250">
        <f>AW35</f>
        <v>28</v>
      </c>
    </row>
    <row r="38" spans="1:52" ht="15" thickBot="1" x14ac:dyDescent="0.4">
      <c r="AO38" s="251" t="s">
        <v>2677</v>
      </c>
      <c r="AP38" s="252" t="e">
        <f>LEFT(MID(#REF!,FIND("(",#REF!)+1,LEN(#REF!)),FIND(")",MID(#REF!,FIND("(",#REF!)+1,LEN(#REF!)))-1)</f>
        <v>#REF!</v>
      </c>
      <c r="AQ38" s="252">
        <f>BW8</f>
        <v>0</v>
      </c>
      <c r="AR38" s="252" t="s">
        <v>2678</v>
      </c>
      <c r="AS38" s="253"/>
      <c r="AT38" s="253"/>
      <c r="AU38" s="254"/>
      <c r="AV38" s="241" t="s">
        <v>2679</v>
      </c>
      <c r="AW38" s="255">
        <f>AS35</f>
        <v>6</v>
      </c>
    </row>
    <row r="39" spans="1:52" ht="15" thickBot="1" x14ac:dyDescent="0.4">
      <c r="AU39" s="251"/>
      <c r="AV39" s="252" t="s">
        <v>2680</v>
      </c>
      <c r="AW39" s="256">
        <f>SUM(AW37:AW38)</f>
        <v>34</v>
      </c>
    </row>
    <row r="40" spans="1:52" x14ac:dyDescent="0.35">
      <c r="A40" t="s">
        <v>0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</row>
    <row r="41" spans="1:52" x14ac:dyDescent="0.35">
      <c r="A41" t="s">
        <v>0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</row>
    <row r="42" spans="1:52" x14ac:dyDescent="0.35">
      <c r="A42" t="s">
        <v>0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</row>
    <row r="43" spans="1:52" x14ac:dyDescent="0.35">
      <c r="A43" t="s">
        <v>0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</row>
    <row r="44" spans="1:52" x14ac:dyDescent="0.35">
      <c r="A44" t="s">
        <v>0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</row>
    <row r="45" spans="1:52" x14ac:dyDescent="0.35">
      <c r="A45" t="s">
        <v>0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</row>
    <row r="46" spans="1:52" x14ac:dyDescent="0.35">
      <c r="A46" t="s">
        <v>0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</row>
    <row r="47" spans="1:52" x14ac:dyDescent="0.35">
      <c r="A47" s="291" t="s">
        <v>647</v>
      </c>
      <c r="B47" s="291" t="s">
        <v>2</v>
      </c>
      <c r="C47" s="291" t="s">
        <v>3</v>
      </c>
      <c r="D47" t="s">
        <v>4</v>
      </c>
      <c r="E47" t="s">
        <v>5</v>
      </c>
      <c r="F47" t="s">
        <v>6</v>
      </c>
      <c r="G47" t="s">
        <v>7</v>
      </c>
      <c r="H47" t="s">
        <v>8</v>
      </c>
      <c r="I47" t="s">
        <v>9</v>
      </c>
      <c r="J47" t="s">
        <v>10</v>
      </c>
      <c r="K47" t="s">
        <v>11</v>
      </c>
      <c r="L47" t="s">
        <v>12</v>
      </c>
      <c r="M47" t="s">
        <v>13</v>
      </c>
    </row>
    <row r="48" spans="1:52" x14ac:dyDescent="0.35">
      <c r="A48" s="291" t="s">
        <v>0</v>
      </c>
      <c r="B48" s="291" t="s">
        <v>0</v>
      </c>
      <c r="C48" s="291" t="s">
        <v>17</v>
      </c>
      <c r="D48" t="s">
        <v>2333</v>
      </c>
      <c r="E48" t="s">
        <v>2334</v>
      </c>
      <c r="F48" t="s">
        <v>2335</v>
      </c>
      <c r="G48" t="s">
        <v>2336</v>
      </c>
      <c r="H48" t="s">
        <v>1319</v>
      </c>
      <c r="I48" t="s">
        <v>2337</v>
      </c>
      <c r="J48" t="s">
        <v>2338</v>
      </c>
      <c r="K48" t="s">
        <v>2339</v>
      </c>
      <c r="L48" t="s">
        <v>2340</v>
      </c>
      <c r="M48" t="s">
        <v>2341</v>
      </c>
      <c r="AB48" t="s">
        <v>2526</v>
      </c>
      <c r="AC48" t="s">
        <v>2525</v>
      </c>
      <c r="AD48" t="s">
        <v>2524</v>
      </c>
      <c r="AE48" t="s">
        <v>2523</v>
      </c>
      <c r="AF48" t="s">
        <v>759</v>
      </c>
      <c r="AG48" t="s">
        <v>2522</v>
      </c>
      <c r="AH48" t="s">
        <v>2521</v>
      </c>
      <c r="AI48" t="s">
        <v>2520</v>
      </c>
      <c r="AJ48" t="s">
        <v>2519</v>
      </c>
      <c r="AK48" t="s">
        <v>2518</v>
      </c>
    </row>
    <row r="49" spans="1:37" x14ac:dyDescent="0.35">
      <c r="A49" s="291" t="s">
        <v>3558</v>
      </c>
      <c r="B49" s="291" t="s">
        <v>33</v>
      </c>
      <c r="C49" s="293">
        <v>1341</v>
      </c>
      <c r="D49" s="1">
        <v>9</v>
      </c>
      <c r="E49" s="1">
        <v>7</v>
      </c>
      <c r="F49" s="1">
        <v>18</v>
      </c>
      <c r="G49" s="1">
        <v>100</v>
      </c>
      <c r="H49" s="1">
        <v>115</v>
      </c>
      <c r="I49" s="1">
        <v>29</v>
      </c>
      <c r="J49" s="1">
        <v>67</v>
      </c>
      <c r="K49" s="1">
        <v>0</v>
      </c>
      <c r="L49" s="1">
        <v>0</v>
      </c>
      <c r="M49" s="1">
        <v>-45</v>
      </c>
      <c r="X49" t="str">
        <f>LEFT(MID(A49,FIND("(",A49)+1,LEN(A49)),FIND(")",MID(A49,FIND("(",A49)+1,LEN(A49)))-1)</f>
        <v>NON-P</v>
      </c>
      <c r="Z49" t="str">
        <f>Y50</f>
        <v>Elected</v>
      </c>
      <c r="AB49">
        <v>6</v>
      </c>
      <c r="AC49" s="238">
        <v>22114</v>
      </c>
      <c r="AD49" s="238">
        <f>AH49+AF49</f>
        <v>11581</v>
      </c>
      <c r="AE49" s="227">
        <f>SUM(AD49/AC49*100)</f>
        <v>52.369539658135125</v>
      </c>
      <c r="AF49">
        <v>100</v>
      </c>
      <c r="AG49" s="227">
        <f>SUM(AF49/AC49*100)</f>
        <v>0.45220222483494621</v>
      </c>
      <c r="AH49" s="238">
        <v>11481</v>
      </c>
      <c r="AI49">
        <v>14</v>
      </c>
      <c r="AJ49">
        <v>3</v>
      </c>
      <c r="AK49" s="227">
        <f>SUM(AJ49/AI49*100)</f>
        <v>21.428571428571427</v>
      </c>
    </row>
    <row r="50" spans="1:37" x14ac:dyDescent="0.35">
      <c r="A50" s="291" t="s">
        <v>0</v>
      </c>
      <c r="B50" s="291" t="s">
        <v>0</v>
      </c>
      <c r="C50" s="293">
        <v>1341</v>
      </c>
      <c r="D50" s="2">
        <v>1350</v>
      </c>
      <c r="E50" s="2">
        <v>1357</v>
      </c>
      <c r="F50" s="2">
        <v>1375</v>
      </c>
      <c r="G50" s="2">
        <v>1475</v>
      </c>
      <c r="H50" s="2">
        <v>1590</v>
      </c>
      <c r="I50" s="2">
        <v>1619</v>
      </c>
      <c r="J50" s="2">
        <v>1686</v>
      </c>
      <c r="K50" s="2">
        <v>1686</v>
      </c>
      <c r="L50" s="2">
        <v>1686</v>
      </c>
      <c r="M50" s="2">
        <v>1641</v>
      </c>
      <c r="Y50" t="str">
        <f>IF(EXACT(A49,UPPER(A49)),"Elected","Excluded")</f>
        <v>Elected</v>
      </c>
    </row>
    <row r="51" spans="1:37" x14ac:dyDescent="0.35">
      <c r="A51" s="291" t="s">
        <v>2342</v>
      </c>
      <c r="B51" s="291" t="s">
        <v>33</v>
      </c>
      <c r="C51" s="293">
        <v>851</v>
      </c>
      <c r="D51" s="1">
        <v>1</v>
      </c>
      <c r="E51" s="1">
        <v>9</v>
      </c>
      <c r="F51" s="1">
        <v>21</v>
      </c>
      <c r="G51" s="1">
        <v>5</v>
      </c>
      <c r="H51" s="1">
        <v>42</v>
      </c>
      <c r="I51" s="1">
        <v>20</v>
      </c>
      <c r="J51" s="1">
        <v>99</v>
      </c>
      <c r="K51" s="1">
        <v>-1048</v>
      </c>
      <c r="L51" s="1">
        <v>0</v>
      </c>
      <c r="M51" s="1">
        <v>0</v>
      </c>
      <c r="X51" t="str">
        <f t="shared" ref="X51" si="44">LEFT(MID(A51,FIND("(",A51)+1,LEN(A51)),FIND(")",MID(A51,FIND("(",A51)+1,LEN(A51)))-1)</f>
        <v>FF</v>
      </c>
      <c r="Z51" t="str">
        <f>Y52</f>
        <v>Excluded</v>
      </c>
      <c r="AC51" t="s">
        <v>3692</v>
      </c>
      <c r="AD51" t="s">
        <v>3693</v>
      </c>
    </row>
    <row r="52" spans="1:37" x14ac:dyDescent="0.35">
      <c r="A52" s="291" t="s">
        <v>0</v>
      </c>
      <c r="B52" s="291" t="s">
        <v>0</v>
      </c>
      <c r="C52" s="293">
        <v>851</v>
      </c>
      <c r="D52" s="2">
        <v>852</v>
      </c>
      <c r="E52" s="2">
        <v>861</v>
      </c>
      <c r="F52" s="2">
        <v>882</v>
      </c>
      <c r="G52" s="2">
        <v>887</v>
      </c>
      <c r="H52" s="2">
        <v>929</v>
      </c>
      <c r="I52" s="2">
        <v>949</v>
      </c>
      <c r="J52" s="2">
        <v>1048</v>
      </c>
      <c r="K52" s="2">
        <v>0</v>
      </c>
      <c r="L52" s="2">
        <v>0</v>
      </c>
      <c r="M52" s="2">
        <v>0</v>
      </c>
      <c r="Y52" t="str">
        <f t="shared" ref="Y52" si="45">IF(EXACT(A51,UPPER(A51)),"Elected","Excluded")</f>
        <v>Excluded</v>
      </c>
      <c r="AC52">
        <v>5</v>
      </c>
      <c r="AD52">
        <v>4</v>
      </c>
    </row>
    <row r="53" spans="1:37" x14ac:dyDescent="0.35">
      <c r="A53" s="291" t="s">
        <v>3559</v>
      </c>
      <c r="B53" s="291" t="s">
        <v>33</v>
      </c>
      <c r="C53" s="293">
        <v>449</v>
      </c>
      <c r="D53" s="1">
        <v>12</v>
      </c>
      <c r="E53" s="1">
        <v>1</v>
      </c>
      <c r="F53" s="1">
        <v>23</v>
      </c>
      <c r="G53" s="1">
        <v>56</v>
      </c>
      <c r="H53" s="1">
        <v>-541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X53" t="str">
        <f t="shared" ref="X53" si="46">LEFT(MID(A53,FIND("(",A53)+1,LEN(A53)),FIND(")",MID(A53,FIND("(",A53)+1,LEN(A53)))-1)</f>
        <v>NON-P</v>
      </c>
      <c r="Z53" t="str">
        <f t="shared" ref="Z53" si="47">Y54</f>
        <v>Excluded</v>
      </c>
    </row>
    <row r="54" spans="1:37" x14ac:dyDescent="0.35">
      <c r="A54" s="291" t="s">
        <v>0</v>
      </c>
      <c r="B54" s="291" t="s">
        <v>0</v>
      </c>
      <c r="C54" s="293">
        <v>449</v>
      </c>
      <c r="D54" s="2">
        <v>461</v>
      </c>
      <c r="E54" s="2">
        <v>462</v>
      </c>
      <c r="F54" s="2">
        <v>485</v>
      </c>
      <c r="G54" s="2">
        <v>541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Y54" t="str">
        <f t="shared" ref="Y54" si="48">IF(EXACT(A53,UPPER(A53)),"Elected","Excluded")</f>
        <v>Excluded</v>
      </c>
    </row>
    <row r="55" spans="1:37" x14ac:dyDescent="0.35">
      <c r="A55" s="291" t="s">
        <v>2343</v>
      </c>
      <c r="B55" s="291" t="s">
        <v>33</v>
      </c>
      <c r="C55" s="293">
        <v>1175</v>
      </c>
      <c r="D55" s="1">
        <v>2</v>
      </c>
      <c r="E55" s="1">
        <v>14</v>
      </c>
      <c r="F55" s="1">
        <v>18</v>
      </c>
      <c r="G55" s="1">
        <v>5</v>
      </c>
      <c r="H55" s="1">
        <v>23</v>
      </c>
      <c r="I55" s="1">
        <v>3</v>
      </c>
      <c r="J55" s="1">
        <v>36</v>
      </c>
      <c r="K55" s="1">
        <v>123</v>
      </c>
      <c r="L55" s="1">
        <v>35</v>
      </c>
      <c r="M55" s="1">
        <v>7</v>
      </c>
      <c r="X55" t="str">
        <f t="shared" ref="X55" si="49">LEFT(MID(A55,FIND("(",A55)+1,LEN(A55)),FIND(")",MID(A55,FIND("(",A55)+1,LEN(A55)))-1)</f>
        <v>FG</v>
      </c>
      <c r="Z55" t="str">
        <f t="shared" ref="Z55" si="50">Y56</f>
        <v>Elected</v>
      </c>
    </row>
    <row r="56" spans="1:37" x14ac:dyDescent="0.35">
      <c r="A56" s="291" t="s">
        <v>0</v>
      </c>
      <c r="B56" s="291" t="s">
        <v>0</v>
      </c>
      <c r="C56" s="293">
        <v>1175</v>
      </c>
      <c r="D56" s="2">
        <v>1177</v>
      </c>
      <c r="E56" s="2">
        <v>1191</v>
      </c>
      <c r="F56" s="2">
        <v>1209</v>
      </c>
      <c r="G56" s="2">
        <v>1214</v>
      </c>
      <c r="H56" s="2">
        <v>1237</v>
      </c>
      <c r="I56" s="2">
        <v>1240</v>
      </c>
      <c r="J56" s="2">
        <v>1276</v>
      </c>
      <c r="K56" s="2">
        <v>1399</v>
      </c>
      <c r="L56" s="2">
        <v>1434</v>
      </c>
      <c r="M56" s="2">
        <v>1441</v>
      </c>
      <c r="Y56" t="str">
        <f t="shared" ref="Y56" si="51">IF(EXACT(A55,UPPER(A55)),"Elected","Excluded")</f>
        <v>Elected</v>
      </c>
    </row>
    <row r="57" spans="1:37" x14ac:dyDescent="0.35">
      <c r="A57" s="291" t="s">
        <v>3576</v>
      </c>
      <c r="B57" s="291" t="s">
        <v>31</v>
      </c>
      <c r="C57" s="293">
        <v>425</v>
      </c>
      <c r="D57" s="1">
        <v>23</v>
      </c>
      <c r="E57" s="1">
        <v>2</v>
      </c>
      <c r="F57" s="1">
        <v>119</v>
      </c>
      <c r="G57" s="1">
        <v>6</v>
      </c>
      <c r="H57" s="1">
        <v>54</v>
      </c>
      <c r="I57" s="1">
        <v>20</v>
      </c>
      <c r="J57" s="1">
        <v>-649</v>
      </c>
      <c r="K57" s="1">
        <v>0</v>
      </c>
      <c r="L57" s="1">
        <v>0</v>
      </c>
      <c r="M57" s="1">
        <v>0</v>
      </c>
      <c r="X57" t="str">
        <f t="shared" ref="X57" si="52">LEFT(MID(A57,FIND("(",A57)+1,LEN(A57)),FIND(")",MID(A57,FIND("(",A57)+1,LEN(A57)))-1)</f>
        <v>LAB</v>
      </c>
      <c r="Z57" t="str">
        <f>Y58</f>
        <v>Excluded</v>
      </c>
    </row>
    <row r="58" spans="1:37" x14ac:dyDescent="0.35">
      <c r="A58" s="291" t="s">
        <v>0</v>
      </c>
      <c r="B58" s="291" t="s">
        <v>0</v>
      </c>
      <c r="C58" s="293">
        <v>425</v>
      </c>
      <c r="D58" s="2">
        <v>448</v>
      </c>
      <c r="E58" s="2">
        <v>450</v>
      </c>
      <c r="F58" s="2">
        <v>569</v>
      </c>
      <c r="G58" s="2">
        <v>575</v>
      </c>
      <c r="H58" s="2">
        <v>629</v>
      </c>
      <c r="I58" s="2">
        <v>649</v>
      </c>
      <c r="J58" s="2">
        <v>0</v>
      </c>
      <c r="K58" s="2">
        <v>0</v>
      </c>
      <c r="L58" s="2">
        <v>0</v>
      </c>
      <c r="M58" s="2">
        <v>0</v>
      </c>
      <c r="Y58" t="str">
        <f t="shared" ref="Y58" si="53">IF(EXACT(A57,UPPER(A57)),"Elected","Excluded")</f>
        <v>Excluded</v>
      </c>
    </row>
    <row r="59" spans="1:37" x14ac:dyDescent="0.35">
      <c r="A59" s="291" t="s">
        <v>3560</v>
      </c>
      <c r="B59" s="291" t="s">
        <v>33</v>
      </c>
      <c r="C59" s="293">
        <v>977</v>
      </c>
      <c r="D59" s="1">
        <v>7</v>
      </c>
      <c r="E59" s="1">
        <v>3</v>
      </c>
      <c r="F59" s="1">
        <v>8</v>
      </c>
      <c r="G59" s="1">
        <v>89</v>
      </c>
      <c r="H59" s="1">
        <v>72</v>
      </c>
      <c r="I59" s="1">
        <v>42</v>
      </c>
      <c r="J59" s="1">
        <v>62</v>
      </c>
      <c r="K59" s="1">
        <v>126</v>
      </c>
      <c r="L59" s="1">
        <v>19</v>
      </c>
      <c r="M59" s="1">
        <v>16</v>
      </c>
      <c r="X59" t="str">
        <f t="shared" ref="X59" si="54">LEFT(MID(A59,FIND("(",A59)+1,LEN(A59)),FIND(")",MID(A59,FIND("(",A59)+1,LEN(A59)))-1)</f>
        <v>NON-P</v>
      </c>
      <c r="Z59" t="str">
        <f t="shared" ref="Z59" si="55">Y60</f>
        <v>Excluded</v>
      </c>
    </row>
    <row r="60" spans="1:37" x14ac:dyDescent="0.35">
      <c r="A60" s="291" t="s">
        <v>0</v>
      </c>
      <c r="B60" s="291" t="s">
        <v>0</v>
      </c>
      <c r="C60" s="293">
        <v>977</v>
      </c>
      <c r="D60" s="2">
        <v>984</v>
      </c>
      <c r="E60" s="2">
        <v>987</v>
      </c>
      <c r="F60" s="2">
        <v>995</v>
      </c>
      <c r="G60" s="2">
        <v>1084</v>
      </c>
      <c r="H60" s="2">
        <v>1156</v>
      </c>
      <c r="I60" s="2">
        <v>1198</v>
      </c>
      <c r="J60" s="2">
        <v>1260</v>
      </c>
      <c r="K60" s="2">
        <v>1386</v>
      </c>
      <c r="L60" s="2">
        <v>1405</v>
      </c>
      <c r="M60" s="2">
        <v>1421</v>
      </c>
      <c r="Y60" t="str">
        <f t="shared" ref="Y60" si="56">IF(EXACT(A59,UPPER(A59)),"Elected","Excluded")</f>
        <v>Excluded</v>
      </c>
    </row>
    <row r="61" spans="1:37" x14ac:dyDescent="0.35">
      <c r="A61" s="291" t="s">
        <v>2344</v>
      </c>
      <c r="B61" s="291" t="s">
        <v>31</v>
      </c>
      <c r="C61" s="293">
        <v>133</v>
      </c>
      <c r="D61" s="1">
        <v>-133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X61" t="str">
        <f t="shared" ref="X61" si="57">LEFT(MID(A61,FIND("(",A61)+1,LEN(A61)),FIND(")",MID(A61,FIND("(",A61)+1,LEN(A61)))-1)</f>
        <v>PBP</v>
      </c>
      <c r="Z61" t="str">
        <f t="shared" ref="Z61" si="58">Y62</f>
        <v>Excluded</v>
      </c>
    </row>
    <row r="62" spans="1:37" x14ac:dyDescent="0.35">
      <c r="A62" s="291" t="s">
        <v>0</v>
      </c>
      <c r="B62" s="291" t="s">
        <v>0</v>
      </c>
      <c r="C62" s="293">
        <v>133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Y62" t="str">
        <f t="shared" ref="Y62" si="59">IF(EXACT(A61,UPPER(A61)),"Elected","Excluded")</f>
        <v>Excluded</v>
      </c>
    </row>
    <row r="63" spans="1:37" x14ac:dyDescent="0.35">
      <c r="A63" s="291" t="s">
        <v>2345</v>
      </c>
      <c r="B63" s="291" t="s">
        <v>33</v>
      </c>
      <c r="C63" s="293">
        <v>1702</v>
      </c>
      <c r="D63" s="1">
        <v>0</v>
      </c>
      <c r="E63" s="1">
        <v>-61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X63" t="str">
        <f t="shared" ref="X63" si="60">LEFT(MID(A63,FIND("(",A63)+1,LEN(A63)),FIND(")",MID(A63,FIND("(",A63)+1,LEN(A63)))-1)</f>
        <v>FF</v>
      </c>
      <c r="Z63" t="str">
        <f t="shared" ref="Z63" si="61">Y64</f>
        <v>Elected</v>
      </c>
    </row>
    <row r="64" spans="1:37" x14ac:dyDescent="0.35">
      <c r="A64" s="291" t="s">
        <v>0</v>
      </c>
      <c r="B64" s="291" t="s">
        <v>0</v>
      </c>
      <c r="C64" s="293">
        <v>1702</v>
      </c>
      <c r="D64" s="2">
        <v>1702</v>
      </c>
      <c r="E64" s="2">
        <v>1641</v>
      </c>
      <c r="F64" s="2">
        <v>1641</v>
      </c>
      <c r="G64" s="2">
        <v>1641</v>
      </c>
      <c r="H64" s="2">
        <v>1641</v>
      </c>
      <c r="I64" s="2">
        <v>1641</v>
      </c>
      <c r="J64" s="2">
        <v>1641</v>
      </c>
      <c r="K64" s="2">
        <v>1641</v>
      </c>
      <c r="L64" s="2">
        <v>1641</v>
      </c>
      <c r="M64" s="2">
        <v>1641</v>
      </c>
      <c r="Y64" t="str">
        <f t="shared" ref="Y64" si="62">IF(EXACT(A63,UPPER(A63)),"Elected","Excluded")</f>
        <v>Elected</v>
      </c>
    </row>
    <row r="65" spans="1:26" x14ac:dyDescent="0.35">
      <c r="A65" s="291" t="s">
        <v>2346</v>
      </c>
      <c r="B65" s="291" t="s">
        <v>33</v>
      </c>
      <c r="C65" s="293">
        <v>1065</v>
      </c>
      <c r="D65" s="1">
        <v>4</v>
      </c>
      <c r="E65" s="1">
        <v>7</v>
      </c>
      <c r="F65" s="1">
        <v>63</v>
      </c>
      <c r="G65" s="1">
        <v>7</v>
      </c>
      <c r="H65" s="1">
        <v>56</v>
      </c>
      <c r="I65" s="1">
        <v>20</v>
      </c>
      <c r="J65" s="1">
        <v>122</v>
      </c>
      <c r="K65" s="1">
        <v>303</v>
      </c>
      <c r="L65" s="1">
        <v>0</v>
      </c>
      <c r="M65" s="1">
        <v>0</v>
      </c>
      <c r="X65" t="str">
        <f t="shared" ref="X65" si="63">LEFT(MID(A65,FIND("(",A65)+1,LEN(A65)),FIND(")",MID(A65,FIND("(",A65)+1,LEN(A65)))-1)</f>
        <v>FG</v>
      </c>
      <c r="Z65" t="str">
        <f t="shared" ref="Z65" si="64">Y66</f>
        <v>Elected</v>
      </c>
    </row>
    <row r="66" spans="1:26" x14ac:dyDescent="0.35">
      <c r="A66" s="291" t="s">
        <v>0</v>
      </c>
      <c r="B66" s="291" t="s">
        <v>0</v>
      </c>
      <c r="C66" s="293">
        <v>1065</v>
      </c>
      <c r="D66" s="2">
        <v>1069</v>
      </c>
      <c r="E66" s="2">
        <v>1076</v>
      </c>
      <c r="F66" s="2">
        <v>1139</v>
      </c>
      <c r="G66" s="2">
        <v>1146</v>
      </c>
      <c r="H66" s="2">
        <v>1202</v>
      </c>
      <c r="I66" s="2">
        <v>1222</v>
      </c>
      <c r="J66" s="2">
        <v>1344</v>
      </c>
      <c r="K66" s="2">
        <v>1647</v>
      </c>
      <c r="L66" s="2">
        <v>1647</v>
      </c>
      <c r="M66" s="2">
        <v>1647</v>
      </c>
      <c r="Y66" t="str">
        <f t="shared" ref="Y66" si="65">IF(EXACT(A65,UPPER(A65)),"Elected","Excluded")</f>
        <v>Elected</v>
      </c>
    </row>
    <row r="67" spans="1:26" x14ac:dyDescent="0.35">
      <c r="A67" s="291" t="s">
        <v>2347</v>
      </c>
      <c r="B67" s="291" t="s">
        <v>33</v>
      </c>
      <c r="C67" s="293">
        <v>389</v>
      </c>
      <c r="D67" s="1">
        <v>2</v>
      </c>
      <c r="E67" s="1">
        <v>1</v>
      </c>
      <c r="F67" s="1">
        <v>8</v>
      </c>
      <c r="G67" s="1">
        <v>-400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X67" t="str">
        <f t="shared" ref="X67" si="66">LEFT(MID(A67,FIND("(",A67)+1,LEN(A67)),FIND(")",MID(A67,FIND("(",A67)+1,LEN(A67)))-1)</f>
        <v>IF</v>
      </c>
      <c r="Z67" t="str">
        <f t="shared" ref="Z67" si="67">Y68</f>
        <v>Excluded</v>
      </c>
    </row>
    <row r="68" spans="1:26" x14ac:dyDescent="0.35">
      <c r="A68" s="291" t="s">
        <v>0</v>
      </c>
      <c r="B68" s="291" t="s">
        <v>0</v>
      </c>
      <c r="C68" s="293">
        <v>389</v>
      </c>
      <c r="D68" s="2">
        <v>391</v>
      </c>
      <c r="E68" s="2">
        <v>392</v>
      </c>
      <c r="F68" s="2">
        <v>400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Y68" t="str">
        <f t="shared" ref="Y68" si="68">IF(EXACT(A67,UPPER(A67)),"Elected","Excluded")</f>
        <v>Excluded</v>
      </c>
    </row>
    <row r="69" spans="1:26" x14ac:dyDescent="0.35">
      <c r="A69" s="291" t="s">
        <v>2348</v>
      </c>
      <c r="B69" s="291" t="s">
        <v>33</v>
      </c>
      <c r="C69" s="293">
        <v>521</v>
      </c>
      <c r="D69" s="1">
        <v>15</v>
      </c>
      <c r="E69" s="1">
        <v>1</v>
      </c>
      <c r="F69" s="1">
        <v>15</v>
      </c>
      <c r="G69" s="1">
        <v>17</v>
      </c>
      <c r="H69" s="1">
        <v>30</v>
      </c>
      <c r="I69" s="1">
        <v>-599</v>
      </c>
      <c r="J69" s="1">
        <v>0</v>
      </c>
      <c r="K69" s="1">
        <v>0</v>
      </c>
      <c r="L69" s="1">
        <v>0</v>
      </c>
      <c r="M69" s="1">
        <v>0</v>
      </c>
      <c r="X69" t="str">
        <f t="shared" ref="X69" si="69">LEFT(MID(A69,FIND("(",A69)+1,LEN(A69)),FIND(")",MID(A69,FIND("(",A69)+1,LEN(A69)))-1)</f>
        <v>SF</v>
      </c>
      <c r="Z69" t="str">
        <f t="shared" ref="Z69" si="70">Y70</f>
        <v>Excluded</v>
      </c>
    </row>
    <row r="70" spans="1:26" x14ac:dyDescent="0.35">
      <c r="A70" s="291" t="s">
        <v>0</v>
      </c>
      <c r="B70" s="291" t="s">
        <v>0</v>
      </c>
      <c r="C70" s="293">
        <v>521</v>
      </c>
      <c r="D70" s="2">
        <v>536</v>
      </c>
      <c r="E70" s="2">
        <v>537</v>
      </c>
      <c r="F70" s="2">
        <v>552</v>
      </c>
      <c r="G70" s="2">
        <v>569</v>
      </c>
      <c r="H70" s="2">
        <v>599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Y70" t="str">
        <f t="shared" ref="Y70" si="71">IF(EXACT(A69,UPPER(A69)),"Elected","Excluded")</f>
        <v>Excluded</v>
      </c>
    </row>
    <row r="71" spans="1:26" x14ac:dyDescent="0.35">
      <c r="A71" s="291" t="s">
        <v>2349</v>
      </c>
      <c r="B71" s="291" t="s">
        <v>33</v>
      </c>
      <c r="C71" s="293">
        <v>854</v>
      </c>
      <c r="D71" s="1">
        <v>13</v>
      </c>
      <c r="E71" s="1">
        <v>3</v>
      </c>
      <c r="F71" s="1">
        <v>15</v>
      </c>
      <c r="G71" s="1">
        <v>29</v>
      </c>
      <c r="H71" s="1">
        <v>57</v>
      </c>
      <c r="I71" s="1">
        <v>412</v>
      </c>
      <c r="J71" s="1">
        <v>118</v>
      </c>
      <c r="K71" s="1">
        <v>93</v>
      </c>
      <c r="L71" s="1">
        <v>15</v>
      </c>
      <c r="M71" s="1">
        <v>11</v>
      </c>
      <c r="X71" t="str">
        <f t="shared" ref="X71" si="72">LEFT(MID(A71,FIND("(",A71)+1,LEN(A71)),FIND(")",MID(A71,FIND("(",A71)+1,LEN(A71)))-1)</f>
        <v>SF</v>
      </c>
      <c r="Z71" t="str">
        <f t="shared" ref="Z71" si="73">Y72</f>
        <v>Elected</v>
      </c>
    </row>
    <row r="72" spans="1:26" x14ac:dyDescent="0.35">
      <c r="A72" s="291" t="s">
        <v>0</v>
      </c>
      <c r="B72" s="291" t="s">
        <v>0</v>
      </c>
      <c r="C72" s="293">
        <v>854</v>
      </c>
      <c r="D72" s="2">
        <v>867</v>
      </c>
      <c r="E72" s="2">
        <v>870</v>
      </c>
      <c r="F72" s="2">
        <v>885</v>
      </c>
      <c r="G72" s="2">
        <v>914</v>
      </c>
      <c r="H72" s="2">
        <v>971</v>
      </c>
      <c r="I72" s="2">
        <v>1383</v>
      </c>
      <c r="J72" s="2">
        <v>1501</v>
      </c>
      <c r="K72" s="2">
        <v>1594</v>
      </c>
      <c r="L72" s="2">
        <v>1609</v>
      </c>
      <c r="M72" s="2">
        <v>1620</v>
      </c>
      <c r="Y72" t="str">
        <f t="shared" ref="Y72" si="74">IF(EXACT(A71,UPPER(A71)),"Elected","Excluded")</f>
        <v>Elected</v>
      </c>
    </row>
    <row r="73" spans="1:26" x14ac:dyDescent="0.35">
      <c r="A73" s="291" t="s">
        <v>2350</v>
      </c>
      <c r="B73" s="291" t="s">
        <v>33</v>
      </c>
      <c r="C73" s="293">
        <v>1269</v>
      </c>
      <c r="D73" s="1">
        <v>2</v>
      </c>
      <c r="E73" s="1">
        <v>13</v>
      </c>
      <c r="F73" s="1">
        <v>32</v>
      </c>
      <c r="G73" s="1">
        <v>8</v>
      </c>
      <c r="H73" s="1">
        <v>26</v>
      </c>
      <c r="I73" s="1">
        <v>28</v>
      </c>
      <c r="J73" s="1">
        <v>40</v>
      </c>
      <c r="K73" s="1">
        <v>292</v>
      </c>
      <c r="L73" s="1">
        <v>-69</v>
      </c>
      <c r="M73" s="1">
        <v>0</v>
      </c>
      <c r="X73" t="str">
        <f t="shared" ref="X73" si="75">LEFT(MID(A73,FIND("(",A73)+1,LEN(A73)),FIND(")",MID(A73,FIND("(",A73)+1,LEN(A73)))-1)</f>
        <v>FF</v>
      </c>
      <c r="Z73" t="str">
        <f t="shared" ref="Z73" si="76">Y74</f>
        <v>Elected</v>
      </c>
    </row>
    <row r="74" spans="1:26" x14ac:dyDescent="0.35">
      <c r="A74" s="291" t="s">
        <v>0</v>
      </c>
      <c r="B74" s="291" t="s">
        <v>0</v>
      </c>
      <c r="C74" s="293">
        <v>1269</v>
      </c>
      <c r="D74" s="2">
        <v>1271</v>
      </c>
      <c r="E74" s="2">
        <v>1284</v>
      </c>
      <c r="F74" s="2">
        <v>1316</v>
      </c>
      <c r="G74" s="2">
        <v>1324</v>
      </c>
      <c r="H74" s="2">
        <v>1350</v>
      </c>
      <c r="I74" s="2">
        <v>1378</v>
      </c>
      <c r="J74" s="2">
        <v>1418</v>
      </c>
      <c r="K74" s="2">
        <v>1710</v>
      </c>
      <c r="L74" s="2">
        <v>1641</v>
      </c>
      <c r="M74" s="2">
        <v>1641</v>
      </c>
      <c r="Y74" t="str">
        <f t="shared" ref="Y74" si="77">IF(EXACT(A73,UPPER(A73)),"Elected","Excluded")</f>
        <v>Elected</v>
      </c>
    </row>
    <row r="75" spans="1:26" x14ac:dyDescent="0.35">
      <c r="A75" s="291" t="s">
        <v>3583</v>
      </c>
      <c r="B75" s="291" t="s">
        <v>31</v>
      </c>
      <c r="C75" s="293">
        <v>330</v>
      </c>
      <c r="D75" s="1">
        <v>31</v>
      </c>
      <c r="E75" s="1">
        <v>0</v>
      </c>
      <c r="F75" s="1">
        <v>-361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X75" t="str">
        <f t="shared" ref="X75" si="78">LEFT(MID(A75,FIND("(",A75)+1,LEN(A75)),FIND(")",MID(A75,FIND("(",A75)+1,LEN(A75)))-1)</f>
        <v>GRN</v>
      </c>
      <c r="Z75" t="str">
        <f t="shared" ref="Z75" si="79">Y76</f>
        <v>Excluded</v>
      </c>
    </row>
    <row r="76" spans="1:26" x14ac:dyDescent="0.35">
      <c r="A76" s="291" t="s">
        <v>0</v>
      </c>
      <c r="B76" s="291" t="s">
        <v>0</v>
      </c>
      <c r="C76" s="293">
        <v>330</v>
      </c>
      <c r="D76" s="2">
        <v>361</v>
      </c>
      <c r="E76" s="2">
        <v>361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Y76" t="str">
        <f t="shared" ref="Y76" si="80">IF(EXACT(A75,UPPER(A75)),"Elected","Excluded")</f>
        <v>Excluded</v>
      </c>
    </row>
    <row r="77" spans="1:26" x14ac:dyDescent="0.35">
      <c r="A77" s="291" t="s">
        <v>47</v>
      </c>
      <c r="B77" s="291" t="s">
        <v>0</v>
      </c>
      <c r="C77" s="292">
        <v>0</v>
      </c>
      <c r="D77" s="1">
        <f>(D49+D51+D53+D55+D57+D59+D61+D63+D65+D67+D69+D71+D73+D75)*(-1)</f>
        <v>12</v>
      </c>
      <c r="E77" s="1">
        <f t="shared" ref="E77:M77" si="81">(E49+E51+E53+E55+E57+E59+E61+E63+E65+E67+E69+E71+E73+E75)*(-1)</f>
        <v>0</v>
      </c>
      <c r="F77" s="1">
        <f t="shared" si="81"/>
        <v>21</v>
      </c>
      <c r="G77" s="1">
        <f t="shared" si="81"/>
        <v>78</v>
      </c>
      <c r="H77" s="1">
        <f t="shared" si="81"/>
        <v>66</v>
      </c>
      <c r="I77" s="1">
        <f t="shared" si="81"/>
        <v>25</v>
      </c>
      <c r="J77" s="1">
        <f t="shared" si="81"/>
        <v>105</v>
      </c>
      <c r="K77" s="1">
        <f t="shared" si="81"/>
        <v>111</v>
      </c>
      <c r="L77" s="1">
        <f t="shared" si="81"/>
        <v>0</v>
      </c>
      <c r="M77" s="1">
        <f t="shared" si="81"/>
        <v>11</v>
      </c>
    </row>
    <row r="78" spans="1:26" x14ac:dyDescent="0.35">
      <c r="A78" s="291" t="s">
        <v>0</v>
      </c>
      <c r="B78" s="291" t="s">
        <v>0</v>
      </c>
      <c r="C78" s="293">
        <v>0</v>
      </c>
      <c r="D78" s="2">
        <v>12</v>
      </c>
      <c r="E78" s="2">
        <v>12</v>
      </c>
      <c r="F78" s="2">
        <v>33</v>
      </c>
      <c r="G78" s="2">
        <v>111</v>
      </c>
      <c r="H78" s="2">
        <v>177</v>
      </c>
      <c r="I78" s="2">
        <v>202</v>
      </c>
      <c r="J78" s="2">
        <v>307</v>
      </c>
      <c r="K78" s="2">
        <v>418</v>
      </c>
      <c r="L78" s="2">
        <v>418</v>
      </c>
      <c r="M78" s="2">
        <v>429</v>
      </c>
    </row>
    <row r="79" spans="1:26" x14ac:dyDescent="0.35">
      <c r="A79" t="s">
        <v>48</v>
      </c>
      <c r="B79" t="s">
        <v>0</v>
      </c>
      <c r="C79" s="2">
        <v>11481</v>
      </c>
      <c r="D79" s="2">
        <v>11481</v>
      </c>
      <c r="E79" s="2">
        <v>11481</v>
      </c>
      <c r="F79" s="2">
        <v>11481</v>
      </c>
      <c r="G79" s="2">
        <v>11481</v>
      </c>
      <c r="H79" s="2">
        <v>11481</v>
      </c>
      <c r="I79" s="2">
        <v>11481</v>
      </c>
      <c r="J79" s="2">
        <v>11481</v>
      </c>
      <c r="K79" s="2">
        <v>11481</v>
      </c>
      <c r="L79" s="2">
        <v>11481</v>
      </c>
      <c r="M79" s="2">
        <v>11481</v>
      </c>
    </row>
    <row r="83" spans="1:3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</row>
    <row r="84" spans="1:3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</row>
    <row r="85" spans="1:3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</row>
    <row r="86" spans="1:3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</row>
    <row r="87" spans="1:3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</row>
    <row r="88" spans="1:3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</row>
    <row r="89" spans="1:3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</row>
    <row r="90" spans="1:37" x14ac:dyDescent="0.35">
      <c r="A90" s="291" t="s">
        <v>2159</v>
      </c>
      <c r="B90" s="291" t="s">
        <v>2</v>
      </c>
      <c r="C90" s="291" t="s">
        <v>3</v>
      </c>
      <c r="D90" t="s">
        <v>4</v>
      </c>
      <c r="E90" t="s">
        <v>5</v>
      </c>
      <c r="F90" t="s">
        <v>6</v>
      </c>
    </row>
    <row r="91" spans="1:37" x14ac:dyDescent="0.35">
      <c r="A91" s="291" t="s">
        <v>0</v>
      </c>
      <c r="B91" s="291" t="s">
        <v>0</v>
      </c>
      <c r="C91" s="291" t="s">
        <v>17</v>
      </c>
      <c r="D91" t="s">
        <v>2351</v>
      </c>
      <c r="E91" t="s">
        <v>2352</v>
      </c>
      <c r="F91" t="s">
        <v>2353</v>
      </c>
      <c r="AB91" t="s">
        <v>2526</v>
      </c>
      <c r="AC91" t="s">
        <v>2525</v>
      </c>
      <c r="AD91" t="s">
        <v>2524</v>
      </c>
      <c r="AE91" t="s">
        <v>2523</v>
      </c>
      <c r="AF91" t="s">
        <v>759</v>
      </c>
      <c r="AG91" t="s">
        <v>2522</v>
      </c>
      <c r="AH91" t="s">
        <v>2521</v>
      </c>
      <c r="AI91" t="s">
        <v>2520</v>
      </c>
      <c r="AJ91" t="s">
        <v>2519</v>
      </c>
      <c r="AK91" t="s">
        <v>2518</v>
      </c>
    </row>
    <row r="92" spans="1:37" x14ac:dyDescent="0.35">
      <c r="A92" s="291" t="s">
        <v>2354</v>
      </c>
      <c r="B92" s="291" t="s">
        <v>33</v>
      </c>
      <c r="C92" s="293">
        <v>1461</v>
      </c>
      <c r="D92" s="1">
        <v>64</v>
      </c>
      <c r="E92" s="1">
        <v>-27</v>
      </c>
      <c r="F92" s="1">
        <v>0</v>
      </c>
      <c r="X92" t="str">
        <f>LEFT(MID(A92,FIND("(",A92)+1,LEN(A92)),FIND(")",MID(A92,FIND("(",A92)+1,LEN(A92)))-1)</f>
        <v>FF</v>
      </c>
      <c r="Z92" t="str">
        <f>Y93</f>
        <v>Elected</v>
      </c>
      <c r="AB92">
        <v>4</v>
      </c>
      <c r="AC92" s="238">
        <v>14699</v>
      </c>
      <c r="AD92" s="238">
        <f>AH92+AF92</f>
        <v>7572</v>
      </c>
      <c r="AE92" s="227">
        <f>SUM(AD92/AC92*100)</f>
        <v>51.513708415538474</v>
      </c>
      <c r="AF92">
        <v>84</v>
      </c>
      <c r="AG92" s="227">
        <f>SUM(AF92/AC92*100)</f>
        <v>0.57146744676508598</v>
      </c>
      <c r="AH92" s="238">
        <v>7488</v>
      </c>
      <c r="AI92">
        <v>6</v>
      </c>
      <c r="AJ92">
        <v>1</v>
      </c>
      <c r="AK92" s="227">
        <f>SUM(AJ92/AI92*100)</f>
        <v>16.666666666666664</v>
      </c>
    </row>
    <row r="93" spans="1:37" x14ac:dyDescent="0.35">
      <c r="A93" s="291" t="s">
        <v>0</v>
      </c>
      <c r="B93" s="291" t="s">
        <v>0</v>
      </c>
      <c r="C93" s="293">
        <v>1461</v>
      </c>
      <c r="D93" s="2">
        <v>1525</v>
      </c>
      <c r="E93" s="2">
        <v>1498</v>
      </c>
      <c r="F93" s="2">
        <v>1498</v>
      </c>
      <c r="Y93" t="str">
        <f>IF(EXACT(A92,UPPER(A92)),"Elected","Excluded")</f>
        <v>Elected</v>
      </c>
    </row>
    <row r="94" spans="1:37" x14ac:dyDescent="0.35">
      <c r="A94" s="291" t="s">
        <v>3561</v>
      </c>
      <c r="B94" s="291" t="s">
        <v>31</v>
      </c>
      <c r="C94" s="293">
        <v>1720</v>
      </c>
      <c r="D94" s="1">
        <v>-222</v>
      </c>
      <c r="E94" s="1">
        <v>0</v>
      </c>
      <c r="F94" s="1">
        <v>0</v>
      </c>
      <c r="X94" t="str">
        <f t="shared" ref="X94" si="82">LEFT(MID(A94,FIND("(",A94)+1,LEN(A94)),FIND(")",MID(A94,FIND("(",A94)+1,LEN(A94)))-1)</f>
        <v>NON-P</v>
      </c>
      <c r="Z94" t="str">
        <f>Y95</f>
        <v>Elected</v>
      </c>
      <c r="AC94" t="s">
        <v>3692</v>
      </c>
      <c r="AD94" t="s">
        <v>3693</v>
      </c>
    </row>
    <row r="95" spans="1:37" x14ac:dyDescent="0.35">
      <c r="A95" s="291" t="s">
        <v>0</v>
      </c>
      <c r="B95" s="291" t="s">
        <v>0</v>
      </c>
      <c r="C95" s="293">
        <v>1720</v>
      </c>
      <c r="D95" s="2">
        <v>1498</v>
      </c>
      <c r="E95" s="2">
        <v>1498</v>
      </c>
      <c r="F95" s="2">
        <v>1498</v>
      </c>
      <c r="Y95" t="str">
        <f t="shared" ref="Y95" si="83">IF(EXACT(A94,UPPER(A94)),"Elected","Excluded")</f>
        <v>Elected</v>
      </c>
      <c r="AC95">
        <v>4</v>
      </c>
      <c r="AD95">
        <v>3</v>
      </c>
    </row>
    <row r="96" spans="1:37" x14ac:dyDescent="0.35">
      <c r="A96" s="291" t="s">
        <v>3562</v>
      </c>
      <c r="B96" s="291" t="s">
        <v>33</v>
      </c>
      <c r="C96" s="293">
        <v>914</v>
      </c>
      <c r="D96" s="1">
        <v>59</v>
      </c>
      <c r="E96" s="1">
        <v>6</v>
      </c>
      <c r="F96" s="1">
        <v>381</v>
      </c>
      <c r="X96" t="str">
        <f t="shared" ref="X96" si="84">LEFT(MID(A96,FIND("(",A96)+1,LEN(A96)),FIND(")",MID(A96,FIND("(",A96)+1,LEN(A96)))-1)</f>
        <v>NON-P</v>
      </c>
      <c r="Z96" t="str">
        <f t="shared" ref="Z96" si="85">Y97</f>
        <v>Elected</v>
      </c>
    </row>
    <row r="97" spans="1:26" x14ac:dyDescent="0.35">
      <c r="A97" s="291" t="s">
        <v>0</v>
      </c>
      <c r="B97" s="291" t="s">
        <v>0</v>
      </c>
      <c r="C97" s="293">
        <v>914</v>
      </c>
      <c r="D97" s="2">
        <v>973</v>
      </c>
      <c r="E97" s="2">
        <v>979</v>
      </c>
      <c r="F97" s="2">
        <v>1360</v>
      </c>
      <c r="Y97" t="str">
        <f t="shared" ref="Y97" si="86">IF(EXACT(A96,UPPER(A96)),"Elected","Excluded")</f>
        <v>Elected</v>
      </c>
    </row>
    <row r="98" spans="1:26" x14ac:dyDescent="0.35">
      <c r="A98" s="291" t="s">
        <v>2355</v>
      </c>
      <c r="B98" s="291" t="s">
        <v>33</v>
      </c>
      <c r="C98" s="293">
        <v>1101</v>
      </c>
      <c r="D98" s="1">
        <v>15</v>
      </c>
      <c r="E98" s="1">
        <v>8</v>
      </c>
      <c r="F98" s="1">
        <v>100</v>
      </c>
      <c r="X98" t="str">
        <f t="shared" ref="X98" si="87">LEFT(MID(A98,FIND("(",A98)+1,LEN(A98)),FIND(")",MID(A98,FIND("(",A98)+1,LEN(A98)))-1)</f>
        <v>FF</v>
      </c>
      <c r="Z98" t="str">
        <f t="shared" ref="Z98" si="88">Y99</f>
        <v>Excluded</v>
      </c>
    </row>
    <row r="99" spans="1:26" x14ac:dyDescent="0.35">
      <c r="A99" s="291" t="s">
        <v>0</v>
      </c>
      <c r="B99" s="291" t="s">
        <v>0</v>
      </c>
      <c r="C99" s="293">
        <v>1101</v>
      </c>
      <c r="D99" s="2">
        <v>1116</v>
      </c>
      <c r="E99" s="2">
        <v>1124</v>
      </c>
      <c r="F99" s="2">
        <v>1224</v>
      </c>
      <c r="Y99" t="str">
        <f t="shared" ref="Y99" si="89">IF(EXACT(A98,UPPER(A98)),"Elected","Excluded")</f>
        <v>Excluded</v>
      </c>
    </row>
    <row r="100" spans="1:26" x14ac:dyDescent="0.35">
      <c r="A100" s="291" t="s">
        <v>2356</v>
      </c>
      <c r="B100" s="291" t="s">
        <v>33</v>
      </c>
      <c r="C100" s="293">
        <v>921</v>
      </c>
      <c r="D100" s="1">
        <v>34</v>
      </c>
      <c r="E100" s="1">
        <v>3</v>
      </c>
      <c r="F100" s="1">
        <v>-958</v>
      </c>
      <c r="X100" t="str">
        <f t="shared" ref="X100" si="90">LEFT(MID(A100,FIND("(",A100)+1,LEN(A100)),FIND(")",MID(A100,FIND("(",A100)+1,LEN(A100)))-1)</f>
        <v>SF</v>
      </c>
      <c r="Z100" t="str">
        <f>Y101</f>
        <v>Excluded</v>
      </c>
    </row>
    <row r="101" spans="1:26" x14ac:dyDescent="0.35">
      <c r="A101" s="291" t="s">
        <v>0</v>
      </c>
      <c r="B101" s="291" t="s">
        <v>0</v>
      </c>
      <c r="C101" s="293">
        <v>921</v>
      </c>
      <c r="D101" s="2">
        <v>955</v>
      </c>
      <c r="E101" s="2">
        <v>958</v>
      </c>
      <c r="F101" s="2">
        <v>0</v>
      </c>
      <c r="Y101" t="str">
        <f t="shared" ref="Y101" si="91">IF(EXACT(A100,UPPER(A100)),"Elected","Excluded")</f>
        <v>Excluded</v>
      </c>
    </row>
    <row r="102" spans="1:26" x14ac:dyDescent="0.35">
      <c r="A102" s="291" t="s">
        <v>2357</v>
      </c>
      <c r="B102" s="291" t="s">
        <v>33</v>
      </c>
      <c r="C102" s="293">
        <v>1371</v>
      </c>
      <c r="D102" s="1">
        <v>50</v>
      </c>
      <c r="E102" s="1">
        <v>10</v>
      </c>
      <c r="F102" s="1">
        <v>116</v>
      </c>
      <c r="X102" t="str">
        <f t="shared" ref="X102" si="92">LEFT(MID(A102,FIND("(",A102)+1,LEN(A102)),FIND(")",MID(A102,FIND("(",A102)+1,LEN(A102)))-1)</f>
        <v>FG</v>
      </c>
      <c r="Z102" t="str">
        <f t="shared" ref="Z102" si="93">Y103</f>
        <v>Elected</v>
      </c>
    </row>
    <row r="103" spans="1:26" x14ac:dyDescent="0.35">
      <c r="A103" s="291" t="s">
        <v>0</v>
      </c>
      <c r="B103" s="291" t="s">
        <v>0</v>
      </c>
      <c r="C103" s="293">
        <v>1371</v>
      </c>
      <c r="D103" s="2">
        <v>1421</v>
      </c>
      <c r="E103" s="2">
        <v>1431</v>
      </c>
      <c r="F103" s="2">
        <v>1547</v>
      </c>
      <c r="Y103" t="str">
        <f t="shared" ref="Y103" si="94">IF(EXACT(A102,UPPER(A102)),"Elected","Excluded")</f>
        <v>Elected</v>
      </c>
    </row>
    <row r="104" spans="1:26" x14ac:dyDescent="0.35">
      <c r="A104" s="291" t="s">
        <v>47</v>
      </c>
      <c r="B104" s="291" t="s">
        <v>0</v>
      </c>
      <c r="C104" s="292">
        <v>0</v>
      </c>
      <c r="D104" s="1">
        <f>(D92+D94+D96+D98+D100+D102)*(-1)</f>
        <v>0</v>
      </c>
      <c r="E104" s="1">
        <f t="shared" ref="E104:F104" si="95">(E92+E94+E96+E98+E100+E102)*(-1)</f>
        <v>0</v>
      </c>
      <c r="F104" s="1">
        <f t="shared" si="95"/>
        <v>361</v>
      </c>
    </row>
    <row r="105" spans="1:26" x14ac:dyDescent="0.35">
      <c r="A105" s="291" t="s">
        <v>0</v>
      </c>
      <c r="B105" s="291" t="s">
        <v>0</v>
      </c>
      <c r="C105" s="293">
        <v>0</v>
      </c>
      <c r="D105" s="2">
        <v>0</v>
      </c>
      <c r="E105" s="2">
        <v>0</v>
      </c>
      <c r="F105" s="2">
        <v>361</v>
      </c>
    </row>
    <row r="106" spans="1:26" x14ac:dyDescent="0.35">
      <c r="A106" t="s">
        <v>48</v>
      </c>
      <c r="B106" t="s">
        <v>0</v>
      </c>
      <c r="C106" s="2">
        <v>7488</v>
      </c>
      <c r="D106" s="2">
        <v>7488</v>
      </c>
      <c r="E106" s="2">
        <v>7488</v>
      </c>
      <c r="F106" s="2">
        <v>7488</v>
      </c>
    </row>
    <row r="110" spans="1:26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</row>
    <row r="111" spans="1:26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</row>
    <row r="112" spans="1:26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</row>
    <row r="113" spans="1:3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</row>
    <row r="114" spans="1:3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</row>
    <row r="115" spans="1:3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</row>
    <row r="116" spans="1:3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</row>
    <row r="117" spans="1:37" x14ac:dyDescent="0.35">
      <c r="A117" s="291" t="s">
        <v>647</v>
      </c>
      <c r="B117" s="291" t="s">
        <v>2</v>
      </c>
      <c r="C117" s="291" t="s">
        <v>3</v>
      </c>
      <c r="D117" t="s">
        <v>4</v>
      </c>
      <c r="E117" t="s">
        <v>5</v>
      </c>
      <c r="F117" t="s">
        <v>6</v>
      </c>
      <c r="G117" t="s">
        <v>7</v>
      </c>
      <c r="H117" t="s">
        <v>8</v>
      </c>
      <c r="I117" t="s">
        <v>9</v>
      </c>
      <c r="J117" t="s">
        <v>10</v>
      </c>
    </row>
    <row r="118" spans="1:37" x14ac:dyDescent="0.35">
      <c r="A118" s="291" t="s">
        <v>0</v>
      </c>
      <c r="B118" s="291" t="s">
        <v>0</v>
      </c>
      <c r="C118" s="291" t="s">
        <v>17</v>
      </c>
      <c r="D118" t="s">
        <v>2358</v>
      </c>
      <c r="E118" t="s">
        <v>2359</v>
      </c>
      <c r="F118" t="s">
        <v>2360</v>
      </c>
      <c r="G118" t="s">
        <v>2361</v>
      </c>
      <c r="H118" t="s">
        <v>2362</v>
      </c>
      <c r="I118" t="s">
        <v>2363</v>
      </c>
      <c r="J118" t="s">
        <v>2364</v>
      </c>
      <c r="AB118" t="s">
        <v>2526</v>
      </c>
      <c r="AC118" t="s">
        <v>2525</v>
      </c>
      <c r="AD118" t="s">
        <v>2524</v>
      </c>
      <c r="AE118" t="s">
        <v>2523</v>
      </c>
      <c r="AF118" t="s">
        <v>759</v>
      </c>
      <c r="AG118" t="s">
        <v>2522</v>
      </c>
      <c r="AH118" t="s">
        <v>2521</v>
      </c>
      <c r="AI118" t="s">
        <v>2520</v>
      </c>
      <c r="AJ118" t="s">
        <v>2519</v>
      </c>
      <c r="AK118" t="s">
        <v>2518</v>
      </c>
    </row>
    <row r="119" spans="1:37" x14ac:dyDescent="0.35">
      <c r="A119" s="291" t="s">
        <v>3563</v>
      </c>
      <c r="B119" s="291" t="s">
        <v>33</v>
      </c>
      <c r="C119" s="293">
        <v>1900</v>
      </c>
      <c r="D119" s="1">
        <v>-147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X119" t="str">
        <f>LEFT(MID(A119,FIND("(",A119)+1,LEN(A119)),FIND(")",MID(A119,FIND("(",A119)+1,LEN(A119)))-1)</f>
        <v>NON-P</v>
      </c>
      <c r="Z119" t="str">
        <f>Y120</f>
        <v>Elected</v>
      </c>
      <c r="AB119">
        <v>6</v>
      </c>
      <c r="AC119" s="238">
        <v>23213</v>
      </c>
      <c r="AD119" s="238">
        <f>AH119+AF119</f>
        <v>12407</v>
      </c>
      <c r="AE119" s="227">
        <f>SUM(AD119/AC119*100)</f>
        <v>53.448498686081081</v>
      </c>
      <c r="AF119">
        <v>143</v>
      </c>
      <c r="AG119" s="227">
        <f>SUM(AF119/AC119*100)</f>
        <v>0.61603411881273429</v>
      </c>
      <c r="AH119" s="238">
        <v>12264</v>
      </c>
      <c r="AI119">
        <v>14</v>
      </c>
      <c r="AJ119">
        <v>4</v>
      </c>
      <c r="AK119" s="227">
        <f>SUM(AJ119/AI119*100)</f>
        <v>28.571428571428569</v>
      </c>
    </row>
    <row r="120" spans="1:37" x14ac:dyDescent="0.35">
      <c r="A120" s="291" t="s">
        <v>0</v>
      </c>
      <c r="B120" s="291" t="s">
        <v>0</v>
      </c>
      <c r="C120" s="293">
        <v>1900</v>
      </c>
      <c r="D120" s="2">
        <v>1753</v>
      </c>
      <c r="E120" s="2">
        <v>1753</v>
      </c>
      <c r="F120" s="2">
        <v>1753</v>
      </c>
      <c r="G120" s="2">
        <v>1753</v>
      </c>
      <c r="H120" s="2">
        <v>1753</v>
      </c>
      <c r="I120" s="2">
        <v>1753</v>
      </c>
      <c r="J120" s="2">
        <v>1753</v>
      </c>
      <c r="Y120" t="str">
        <f>IF(EXACT(A119,UPPER(A119)),"Elected","Excluded")</f>
        <v>Elected</v>
      </c>
    </row>
    <row r="121" spans="1:37" x14ac:dyDescent="0.35">
      <c r="A121" s="291" t="s">
        <v>3574</v>
      </c>
      <c r="B121" s="291" t="s">
        <v>33</v>
      </c>
      <c r="C121" s="293">
        <v>817</v>
      </c>
      <c r="D121" s="1">
        <v>18</v>
      </c>
      <c r="E121" s="1">
        <v>43</v>
      </c>
      <c r="F121" s="1">
        <v>52</v>
      </c>
      <c r="G121" s="1">
        <v>26</v>
      </c>
      <c r="H121" s="1">
        <v>83</v>
      </c>
      <c r="I121" s="1">
        <v>-1039</v>
      </c>
      <c r="J121" s="1">
        <v>0</v>
      </c>
      <c r="X121" t="str">
        <f t="shared" ref="X121" si="96">LEFT(MID(A121,FIND("(",A121)+1,LEN(A121)),FIND(")",MID(A121,FIND("(",A121)+1,LEN(A121)))-1)</f>
        <v>NON-P</v>
      </c>
      <c r="Z121" t="str">
        <f>Y122</f>
        <v>Excluded</v>
      </c>
      <c r="AC121" t="s">
        <v>3692</v>
      </c>
      <c r="AD121" t="s">
        <v>3693</v>
      </c>
    </row>
    <row r="122" spans="1:37" x14ac:dyDescent="0.35">
      <c r="A122" s="291" t="s">
        <v>0</v>
      </c>
      <c r="B122" s="291" t="s">
        <v>0</v>
      </c>
      <c r="C122" s="293">
        <v>817</v>
      </c>
      <c r="D122" s="2">
        <v>835</v>
      </c>
      <c r="E122" s="2">
        <v>878</v>
      </c>
      <c r="F122" s="2">
        <v>930</v>
      </c>
      <c r="G122" s="2">
        <v>956</v>
      </c>
      <c r="H122" s="2">
        <v>1039</v>
      </c>
      <c r="I122" s="2">
        <v>0</v>
      </c>
      <c r="J122" s="2">
        <v>0</v>
      </c>
      <c r="Y122" t="str">
        <f t="shared" ref="Y122" si="97">IF(EXACT(A121,UPPER(A121)),"Elected","Excluded")</f>
        <v>Excluded</v>
      </c>
      <c r="AC122">
        <v>6</v>
      </c>
      <c r="AD122">
        <v>4</v>
      </c>
    </row>
    <row r="123" spans="1:37" x14ac:dyDescent="0.35">
      <c r="A123" s="291" t="s">
        <v>3564</v>
      </c>
      <c r="B123" s="291" t="s">
        <v>33</v>
      </c>
      <c r="C123" s="293">
        <v>1015</v>
      </c>
      <c r="D123" s="1">
        <v>7</v>
      </c>
      <c r="E123" s="1">
        <v>64</v>
      </c>
      <c r="F123" s="1">
        <v>40</v>
      </c>
      <c r="G123" s="1">
        <v>22</v>
      </c>
      <c r="H123" s="1">
        <v>235</v>
      </c>
      <c r="I123" s="1">
        <v>191</v>
      </c>
      <c r="J123" s="1">
        <v>34</v>
      </c>
      <c r="X123" t="str">
        <f t="shared" ref="X123" si="98">LEFT(MID(A123,FIND("(",A123)+1,LEN(A123)),FIND(")",MID(A123,FIND("(",A123)+1,LEN(A123)))-1)</f>
        <v>NON-P</v>
      </c>
      <c r="Z123" t="str">
        <f t="shared" ref="Z123" si="99">Y124</f>
        <v>Elected</v>
      </c>
    </row>
    <row r="124" spans="1:37" x14ac:dyDescent="0.35">
      <c r="A124" s="291" t="s">
        <v>0</v>
      </c>
      <c r="B124" s="291" t="s">
        <v>0</v>
      </c>
      <c r="C124" s="293">
        <v>1015</v>
      </c>
      <c r="D124" s="2">
        <v>1022</v>
      </c>
      <c r="E124" s="2">
        <v>1086</v>
      </c>
      <c r="F124" s="2">
        <v>1126</v>
      </c>
      <c r="G124" s="2">
        <v>1148</v>
      </c>
      <c r="H124" s="2">
        <v>1383</v>
      </c>
      <c r="I124" s="2">
        <v>1574</v>
      </c>
      <c r="J124" s="2">
        <v>1608</v>
      </c>
      <c r="Y124" t="str">
        <f t="shared" ref="Y124" si="100">IF(EXACT(A123,UPPER(A123)),"Elected","Excluded")</f>
        <v>Elected</v>
      </c>
    </row>
    <row r="125" spans="1:37" x14ac:dyDescent="0.35">
      <c r="A125" s="291" t="s">
        <v>2365</v>
      </c>
      <c r="B125" s="291" t="s">
        <v>33</v>
      </c>
      <c r="C125" s="293">
        <v>1318</v>
      </c>
      <c r="D125" s="1">
        <v>30</v>
      </c>
      <c r="E125" s="1">
        <v>51</v>
      </c>
      <c r="F125" s="1">
        <v>53</v>
      </c>
      <c r="G125" s="1">
        <v>17</v>
      </c>
      <c r="H125" s="1">
        <v>39</v>
      </c>
      <c r="I125" s="1">
        <v>121</v>
      </c>
      <c r="J125" s="1">
        <v>29</v>
      </c>
      <c r="X125" t="str">
        <f t="shared" ref="X125" si="101">LEFT(MID(A125,FIND("(",A125)+1,LEN(A125)),FIND(")",MID(A125,FIND("(",A125)+1,LEN(A125)))-1)</f>
        <v>FF</v>
      </c>
      <c r="Z125" t="str">
        <f t="shared" ref="Z125" si="102">Y126</f>
        <v>Elected</v>
      </c>
    </row>
    <row r="126" spans="1:37" x14ac:dyDescent="0.35">
      <c r="A126" s="291" t="s">
        <v>0</v>
      </c>
      <c r="B126" s="291" t="s">
        <v>0</v>
      </c>
      <c r="C126" s="293">
        <v>1318</v>
      </c>
      <c r="D126" s="2">
        <v>1348</v>
      </c>
      <c r="E126" s="2">
        <v>1399</v>
      </c>
      <c r="F126" s="2">
        <v>1452</v>
      </c>
      <c r="G126" s="2">
        <v>1469</v>
      </c>
      <c r="H126" s="2">
        <v>1508</v>
      </c>
      <c r="I126" s="2">
        <v>1629</v>
      </c>
      <c r="J126" s="2">
        <v>1658</v>
      </c>
      <c r="Y126" t="str">
        <f t="shared" ref="Y126" si="103">IF(EXACT(A125,UPPER(A125)),"Elected","Excluded")</f>
        <v>Elected</v>
      </c>
    </row>
    <row r="127" spans="1:37" x14ac:dyDescent="0.35">
      <c r="A127" s="291" t="s">
        <v>3565</v>
      </c>
      <c r="B127" s="291" t="s">
        <v>31</v>
      </c>
      <c r="C127" s="293">
        <v>143</v>
      </c>
      <c r="D127" s="1">
        <v>3</v>
      </c>
      <c r="E127" s="1">
        <v>-146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X127" t="str">
        <f t="shared" ref="X127" si="104">LEFT(MID(A127,FIND("(",A127)+1,LEN(A127)),FIND(")",MID(A127,FIND("(",A127)+1,LEN(A127)))-1)</f>
        <v>NON-P</v>
      </c>
      <c r="Z127" t="str">
        <f>Y128</f>
        <v>Excluded</v>
      </c>
    </row>
    <row r="128" spans="1:37" x14ac:dyDescent="0.35">
      <c r="A128" s="291" t="s">
        <v>0</v>
      </c>
      <c r="B128" s="291" t="s">
        <v>0</v>
      </c>
      <c r="C128" s="293">
        <v>143</v>
      </c>
      <c r="D128" s="2">
        <v>146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Y128" t="str">
        <f t="shared" ref="Y128" si="105">IF(EXACT(A127,UPPER(A127)),"Elected","Excluded")</f>
        <v>Excluded</v>
      </c>
    </row>
    <row r="129" spans="1:26" x14ac:dyDescent="0.35">
      <c r="A129" s="291" t="s">
        <v>3566</v>
      </c>
      <c r="B129" s="291" t="s">
        <v>33</v>
      </c>
      <c r="C129" s="293">
        <v>145</v>
      </c>
      <c r="D129" s="1">
        <v>2</v>
      </c>
      <c r="E129" s="1">
        <v>-147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X129" t="str">
        <f t="shared" ref="X129" si="106">LEFT(MID(A129,FIND("(",A129)+1,LEN(A129)),FIND(")",MID(A129,FIND("(",A129)+1,LEN(A129)))-1)</f>
        <v>NON-P</v>
      </c>
      <c r="Z129" t="str">
        <f t="shared" ref="Z129" si="107">Y130</f>
        <v>Excluded</v>
      </c>
    </row>
    <row r="130" spans="1:26" x14ac:dyDescent="0.35">
      <c r="A130" s="291" t="s">
        <v>0</v>
      </c>
      <c r="B130" s="291" t="s">
        <v>0</v>
      </c>
      <c r="C130" s="293">
        <v>145</v>
      </c>
      <c r="D130" s="2">
        <v>147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Y130" t="str">
        <f t="shared" ref="Y130" si="108">IF(EXACT(A129,UPPER(A129)),"Elected","Excluded")</f>
        <v>Excluded</v>
      </c>
    </row>
    <row r="131" spans="1:26" x14ac:dyDescent="0.35">
      <c r="A131" s="291" t="s">
        <v>3567</v>
      </c>
      <c r="B131" s="291" t="s">
        <v>33</v>
      </c>
      <c r="C131" s="293">
        <v>134</v>
      </c>
      <c r="D131" s="1">
        <v>3</v>
      </c>
      <c r="E131" s="1">
        <v>-137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X131" t="str">
        <f t="shared" ref="X131" si="109">LEFT(MID(A131,FIND("(",A131)+1,LEN(A131)),FIND(")",MID(A131,FIND("(",A131)+1,LEN(A131)))-1)</f>
        <v>NON-P</v>
      </c>
      <c r="Z131" t="str">
        <f t="shared" ref="Z131" si="110">Y132</f>
        <v>Excluded</v>
      </c>
    </row>
    <row r="132" spans="1:26" x14ac:dyDescent="0.35">
      <c r="A132" s="291" t="s">
        <v>0</v>
      </c>
      <c r="B132" s="291" t="s">
        <v>0</v>
      </c>
      <c r="C132" s="293">
        <v>134</v>
      </c>
      <c r="D132" s="2">
        <v>137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Y132" t="str">
        <f t="shared" ref="Y132" si="111">IF(EXACT(A131,UPPER(A131)),"Elected","Excluded")</f>
        <v>Excluded</v>
      </c>
    </row>
    <row r="133" spans="1:26" x14ac:dyDescent="0.35">
      <c r="A133" s="291" t="s">
        <v>2366</v>
      </c>
      <c r="B133" s="291" t="s">
        <v>31</v>
      </c>
      <c r="C133" s="293">
        <v>799</v>
      </c>
      <c r="D133" s="1">
        <v>5</v>
      </c>
      <c r="E133" s="1">
        <v>50</v>
      </c>
      <c r="F133" s="1">
        <v>79</v>
      </c>
      <c r="G133" s="1">
        <v>14</v>
      </c>
      <c r="H133" s="1">
        <v>-947</v>
      </c>
      <c r="I133" s="1">
        <v>0</v>
      </c>
      <c r="J133" s="1">
        <v>0</v>
      </c>
      <c r="X133" t="str">
        <f t="shared" ref="X133" si="112">LEFT(MID(A133,FIND("(",A133)+1,LEN(A133)),FIND(")",MID(A133,FIND("(",A133)+1,LEN(A133)))-1)</f>
        <v>SF</v>
      </c>
      <c r="Z133" t="str">
        <f t="shared" ref="Z133" si="113">Y134</f>
        <v>Excluded</v>
      </c>
    </row>
    <row r="134" spans="1:26" x14ac:dyDescent="0.35">
      <c r="A134" s="291" t="s">
        <v>0</v>
      </c>
      <c r="B134" s="291" t="s">
        <v>0</v>
      </c>
      <c r="C134" s="293">
        <v>799</v>
      </c>
      <c r="D134" s="2">
        <v>804</v>
      </c>
      <c r="E134" s="2">
        <v>854</v>
      </c>
      <c r="F134" s="2">
        <v>933</v>
      </c>
      <c r="G134" s="2">
        <v>947</v>
      </c>
      <c r="H134" s="2">
        <v>0</v>
      </c>
      <c r="I134" s="2">
        <v>0</v>
      </c>
      <c r="J134" s="2">
        <v>0</v>
      </c>
      <c r="Y134" t="str">
        <f t="shared" ref="Y134" si="114">IF(EXACT(A133,UPPER(A133)),"Elected","Excluded")</f>
        <v>Excluded</v>
      </c>
    </row>
    <row r="135" spans="1:26" x14ac:dyDescent="0.35">
      <c r="A135" s="291" t="s">
        <v>3577</v>
      </c>
      <c r="B135" s="291" t="s">
        <v>31</v>
      </c>
      <c r="C135" s="293">
        <v>463</v>
      </c>
      <c r="D135" s="1">
        <v>6</v>
      </c>
      <c r="E135" s="1">
        <v>28</v>
      </c>
      <c r="F135" s="1">
        <v>-497</v>
      </c>
      <c r="G135" s="1">
        <v>0</v>
      </c>
      <c r="H135" s="1">
        <v>0</v>
      </c>
      <c r="I135" s="1">
        <v>0</v>
      </c>
      <c r="J135" s="1">
        <v>0</v>
      </c>
      <c r="X135" t="str">
        <f t="shared" ref="X135" si="115">LEFT(MID(A135,FIND("(",A135)+1,LEN(A135)),FIND(")",MID(A135,FIND("(",A135)+1,LEN(A135)))-1)</f>
        <v>LAB</v>
      </c>
      <c r="Z135" t="str">
        <f t="shared" ref="Z135" si="116">Y136</f>
        <v>Excluded</v>
      </c>
    </row>
    <row r="136" spans="1:26" x14ac:dyDescent="0.35">
      <c r="A136" s="291" t="s">
        <v>0</v>
      </c>
      <c r="B136" s="291" t="s">
        <v>0</v>
      </c>
      <c r="C136" s="293">
        <v>463</v>
      </c>
      <c r="D136" s="2">
        <v>469</v>
      </c>
      <c r="E136" s="2">
        <v>497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Y136" t="str">
        <f t="shared" ref="Y136" si="117">IF(EXACT(A135,UPPER(A135)),"Elected","Excluded")</f>
        <v>Excluded</v>
      </c>
    </row>
    <row r="137" spans="1:26" x14ac:dyDescent="0.35">
      <c r="A137" s="291" t="s">
        <v>2367</v>
      </c>
      <c r="B137" s="291" t="s">
        <v>31</v>
      </c>
      <c r="C137" s="293">
        <v>1017</v>
      </c>
      <c r="D137" s="1">
        <v>21</v>
      </c>
      <c r="E137" s="1">
        <v>48</v>
      </c>
      <c r="F137" s="1">
        <v>87</v>
      </c>
      <c r="G137" s="1">
        <v>278</v>
      </c>
      <c r="H137" s="1">
        <v>78</v>
      </c>
      <c r="I137" s="1">
        <v>116</v>
      </c>
      <c r="J137" s="1">
        <v>24</v>
      </c>
      <c r="X137" t="str">
        <f t="shared" ref="X137" si="118">LEFT(MID(A137,FIND("(",A137)+1,LEN(A137)),FIND(")",MID(A137,FIND("(",A137)+1,LEN(A137)))-1)</f>
        <v>FG</v>
      </c>
      <c r="Z137" t="str">
        <f t="shared" ref="Z137" si="119">Y138</f>
        <v>Elected</v>
      </c>
    </row>
    <row r="138" spans="1:26" x14ac:dyDescent="0.35">
      <c r="A138" s="291" t="s">
        <v>0</v>
      </c>
      <c r="B138" s="291" t="s">
        <v>0</v>
      </c>
      <c r="C138" s="293">
        <v>1017</v>
      </c>
      <c r="D138" s="2">
        <v>1038</v>
      </c>
      <c r="E138" s="2">
        <v>1086</v>
      </c>
      <c r="F138" s="2">
        <v>1173</v>
      </c>
      <c r="G138" s="2">
        <v>1451</v>
      </c>
      <c r="H138" s="2">
        <v>1529</v>
      </c>
      <c r="I138" s="2">
        <v>1645</v>
      </c>
      <c r="J138" s="2">
        <v>1669</v>
      </c>
      <c r="Y138" t="str">
        <f t="shared" ref="Y138" si="120">IF(EXACT(A137,UPPER(A137)),"Elected","Excluded")</f>
        <v>Elected</v>
      </c>
    </row>
    <row r="139" spans="1:26" x14ac:dyDescent="0.35">
      <c r="A139" s="291" t="s">
        <v>3568</v>
      </c>
      <c r="B139" s="291" t="s">
        <v>33</v>
      </c>
      <c r="C139" s="293">
        <v>1292</v>
      </c>
      <c r="D139" s="1">
        <v>23</v>
      </c>
      <c r="E139" s="1">
        <v>51</v>
      </c>
      <c r="F139" s="1">
        <v>33</v>
      </c>
      <c r="G139" s="1">
        <v>108</v>
      </c>
      <c r="H139" s="1">
        <v>113</v>
      </c>
      <c r="I139" s="1">
        <v>92</v>
      </c>
      <c r="J139" s="1">
        <v>13</v>
      </c>
      <c r="X139" t="str">
        <f t="shared" ref="X139" si="121">LEFT(MID(A139,FIND("(",A139)+1,LEN(A139)),FIND(")",MID(A139,FIND("(",A139)+1,LEN(A139)))-1)</f>
        <v>NON-P</v>
      </c>
      <c r="Z139" t="str">
        <f t="shared" ref="Z139" si="122">Y140</f>
        <v>Elected</v>
      </c>
    </row>
    <row r="140" spans="1:26" x14ac:dyDescent="0.35">
      <c r="A140" s="291" t="s">
        <v>0</v>
      </c>
      <c r="B140" s="291" t="s">
        <v>0</v>
      </c>
      <c r="C140" s="293">
        <v>1292</v>
      </c>
      <c r="D140" s="2">
        <v>1315</v>
      </c>
      <c r="E140" s="2">
        <v>1366</v>
      </c>
      <c r="F140" s="2">
        <v>1399</v>
      </c>
      <c r="G140" s="2">
        <v>1507</v>
      </c>
      <c r="H140" s="2">
        <v>1620</v>
      </c>
      <c r="I140" s="2">
        <v>1712</v>
      </c>
      <c r="J140" s="2">
        <v>1725</v>
      </c>
      <c r="Y140" t="str">
        <f t="shared" ref="Y140" si="123">IF(EXACT(A139,UPPER(A139)),"Elected","Excluded")</f>
        <v>Elected</v>
      </c>
    </row>
    <row r="141" spans="1:26" x14ac:dyDescent="0.35">
      <c r="A141" s="291" t="s">
        <v>2368</v>
      </c>
      <c r="B141" s="291" t="s">
        <v>33</v>
      </c>
      <c r="C141" s="293">
        <v>1291</v>
      </c>
      <c r="D141" s="1">
        <v>12</v>
      </c>
      <c r="E141" s="1">
        <v>31</v>
      </c>
      <c r="F141" s="1">
        <v>69</v>
      </c>
      <c r="G141" s="1">
        <v>74</v>
      </c>
      <c r="H141" s="1">
        <v>86</v>
      </c>
      <c r="I141" s="1">
        <v>321</v>
      </c>
      <c r="J141" s="1">
        <v>-131</v>
      </c>
      <c r="X141" t="str">
        <f t="shared" ref="X141" si="124">LEFT(MID(A141,FIND("(",A141)+1,LEN(A141)),FIND(")",MID(A141,FIND("(",A141)+1,LEN(A141)))-1)</f>
        <v>FF</v>
      </c>
      <c r="Z141" t="str">
        <f t="shared" ref="Z141" si="125">Y142</f>
        <v>Elected</v>
      </c>
    </row>
    <row r="142" spans="1:26" x14ac:dyDescent="0.35">
      <c r="A142" s="291" t="s">
        <v>0</v>
      </c>
      <c r="B142" s="291" t="s">
        <v>0</v>
      </c>
      <c r="C142" s="293">
        <v>1291</v>
      </c>
      <c r="D142" s="2">
        <v>1303</v>
      </c>
      <c r="E142" s="2">
        <v>1334</v>
      </c>
      <c r="F142" s="2">
        <v>1403</v>
      </c>
      <c r="G142" s="2">
        <v>1477</v>
      </c>
      <c r="H142" s="2">
        <v>1563</v>
      </c>
      <c r="I142" s="2">
        <v>1884</v>
      </c>
      <c r="J142" s="2">
        <v>1753</v>
      </c>
      <c r="Y142" t="str">
        <f t="shared" ref="Y142" si="126">IF(EXACT(A141,UPPER(A141)),"Elected","Excluded")</f>
        <v>Elected</v>
      </c>
    </row>
    <row r="143" spans="1:26" x14ac:dyDescent="0.35">
      <c r="A143" s="291" t="s">
        <v>2369</v>
      </c>
      <c r="B143" s="291" t="s">
        <v>33</v>
      </c>
      <c r="C143" s="293">
        <v>807</v>
      </c>
      <c r="D143" s="1">
        <v>10</v>
      </c>
      <c r="E143" s="1">
        <v>6</v>
      </c>
      <c r="F143" s="1">
        <v>26</v>
      </c>
      <c r="G143" s="1">
        <v>-849</v>
      </c>
      <c r="H143" s="1">
        <v>0</v>
      </c>
      <c r="I143" s="1">
        <v>0</v>
      </c>
      <c r="J143" s="1">
        <v>0</v>
      </c>
      <c r="X143" t="str">
        <f t="shared" ref="X143" si="127">LEFT(MID(A143,FIND("(",A143)+1,LEN(A143)),FIND(")",MID(A143,FIND("(",A143)+1,LEN(A143)))-1)</f>
        <v>FG</v>
      </c>
      <c r="Z143" t="str">
        <f t="shared" ref="Z143" si="128">Y144</f>
        <v>Excluded</v>
      </c>
    </row>
    <row r="144" spans="1:26" x14ac:dyDescent="0.35">
      <c r="A144" s="291" t="s">
        <v>0</v>
      </c>
      <c r="B144" s="291" t="s">
        <v>0</v>
      </c>
      <c r="C144" s="293">
        <v>807</v>
      </c>
      <c r="D144" s="2">
        <v>817</v>
      </c>
      <c r="E144" s="2">
        <v>823</v>
      </c>
      <c r="F144" s="2">
        <v>849</v>
      </c>
      <c r="G144" s="2">
        <v>0</v>
      </c>
      <c r="H144" s="2">
        <v>0</v>
      </c>
      <c r="I144" s="2">
        <v>0</v>
      </c>
      <c r="J144" s="2">
        <v>0</v>
      </c>
      <c r="Y144" t="str">
        <f t="shared" ref="Y144" si="129">IF(EXACT(A143,UPPER(A143)),"Elected","Excluded")</f>
        <v>Excluded</v>
      </c>
    </row>
    <row r="145" spans="1:26" x14ac:dyDescent="0.35">
      <c r="A145" s="291" t="s">
        <v>2370</v>
      </c>
      <c r="B145" s="291" t="s">
        <v>33</v>
      </c>
      <c r="C145" s="293">
        <v>1123</v>
      </c>
      <c r="D145" s="1">
        <v>7</v>
      </c>
      <c r="E145" s="1">
        <v>4</v>
      </c>
      <c r="F145" s="1">
        <v>21</v>
      </c>
      <c r="G145" s="1">
        <v>252</v>
      </c>
      <c r="H145" s="1">
        <v>48</v>
      </c>
      <c r="I145" s="1">
        <v>57</v>
      </c>
      <c r="J145" s="1">
        <v>31</v>
      </c>
      <c r="X145" t="str">
        <f t="shared" ref="X145" si="130">LEFT(MID(A145,FIND("(",A145)+1,LEN(A145)),FIND(")",MID(A145,FIND("(",A145)+1,LEN(A145)))-1)</f>
        <v>FF</v>
      </c>
      <c r="Z145" t="str">
        <f t="shared" ref="Z145" si="131">Y146</f>
        <v>Excluded</v>
      </c>
    </row>
    <row r="146" spans="1:26" x14ac:dyDescent="0.35">
      <c r="A146" s="291" t="s">
        <v>0</v>
      </c>
      <c r="B146" s="291" t="s">
        <v>0</v>
      </c>
      <c r="C146" s="293">
        <v>1123</v>
      </c>
      <c r="D146" s="2">
        <v>1130</v>
      </c>
      <c r="E146" s="2">
        <v>1134</v>
      </c>
      <c r="F146" s="2">
        <v>1155</v>
      </c>
      <c r="G146" s="2">
        <v>1407</v>
      </c>
      <c r="H146" s="2">
        <v>1455</v>
      </c>
      <c r="I146" s="2">
        <v>1512</v>
      </c>
      <c r="J146" s="2">
        <v>1543</v>
      </c>
      <c r="Y146" t="str">
        <f t="shared" ref="Y146" si="132">IF(EXACT(A145,UPPER(A145)),"Elected","Excluded")</f>
        <v>Excluded</v>
      </c>
    </row>
    <row r="147" spans="1:26" x14ac:dyDescent="0.35">
      <c r="A147" s="291" t="s">
        <v>47</v>
      </c>
      <c r="B147" s="291" t="s">
        <v>0</v>
      </c>
      <c r="C147" s="292">
        <v>0</v>
      </c>
      <c r="D147" s="1">
        <f>(D119+D121+D123+D125+D127+D129+D131+D133+D135+D137+D139+D141+D143+D145)*(-1)</f>
        <v>0</v>
      </c>
      <c r="E147" s="1">
        <f t="shared" ref="E147:J147" si="133">(E119+E121+E123+E125+E127+E129+E131+E133+E135+E137+E139+E141+E143+E145)*(-1)</f>
        <v>54</v>
      </c>
      <c r="F147" s="1">
        <f t="shared" si="133"/>
        <v>37</v>
      </c>
      <c r="G147" s="1">
        <f t="shared" si="133"/>
        <v>58</v>
      </c>
      <c r="H147" s="1">
        <f t="shared" si="133"/>
        <v>265</v>
      </c>
      <c r="I147" s="1">
        <f t="shared" si="133"/>
        <v>141</v>
      </c>
      <c r="J147" s="1">
        <f t="shared" si="133"/>
        <v>0</v>
      </c>
    </row>
    <row r="148" spans="1:26" x14ac:dyDescent="0.35">
      <c r="A148" s="291" t="s">
        <v>0</v>
      </c>
      <c r="B148" s="291" t="s">
        <v>0</v>
      </c>
      <c r="C148" s="293">
        <v>0</v>
      </c>
      <c r="D148" s="2">
        <v>0</v>
      </c>
      <c r="E148" s="2">
        <v>54</v>
      </c>
      <c r="F148" s="2">
        <v>91</v>
      </c>
      <c r="G148" s="2">
        <v>149</v>
      </c>
      <c r="H148" s="2">
        <v>414</v>
      </c>
      <c r="I148" s="2">
        <v>555</v>
      </c>
      <c r="J148" s="2">
        <v>555</v>
      </c>
    </row>
    <row r="149" spans="1:26" x14ac:dyDescent="0.35">
      <c r="A149" t="s">
        <v>48</v>
      </c>
      <c r="B149" t="s">
        <v>0</v>
      </c>
      <c r="C149" s="2">
        <v>12264</v>
      </c>
      <c r="D149" s="2">
        <v>12264</v>
      </c>
      <c r="E149" s="2">
        <v>12264</v>
      </c>
      <c r="F149" s="2">
        <v>12264</v>
      </c>
      <c r="G149" s="2">
        <v>12264</v>
      </c>
      <c r="H149" s="2">
        <v>12264</v>
      </c>
      <c r="I149" s="2">
        <v>12264</v>
      </c>
      <c r="J149" s="2">
        <v>12264</v>
      </c>
    </row>
    <row r="153" spans="1:26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</row>
    <row r="154" spans="1:26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</row>
    <row r="155" spans="1:26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</row>
    <row r="156" spans="1:26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</row>
    <row r="157" spans="1:26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</row>
    <row r="158" spans="1:26" x14ac:dyDescent="0.35">
      <c r="A158" t="s">
        <v>0</v>
      </c>
      <c r="B158" t="s">
        <v>0</v>
      </c>
      <c r="C158" t="s">
        <v>0</v>
      </c>
      <c r="D158" t="s">
        <v>0</v>
      </c>
      <c r="E158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</row>
    <row r="159" spans="1:26" x14ac:dyDescent="0.35">
      <c r="A159" t="s">
        <v>0</v>
      </c>
      <c r="B159" t="s">
        <v>0</v>
      </c>
      <c r="C159" t="s">
        <v>0</v>
      </c>
      <c r="D159" t="s">
        <v>0</v>
      </c>
      <c r="E159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</row>
    <row r="160" spans="1:26" x14ac:dyDescent="0.35">
      <c r="A160" s="291" t="s">
        <v>107</v>
      </c>
      <c r="B160" s="291" t="s">
        <v>2</v>
      </c>
      <c r="C160" s="291" t="s">
        <v>3</v>
      </c>
      <c r="D160" t="s">
        <v>4</v>
      </c>
      <c r="E160" t="s">
        <v>5</v>
      </c>
      <c r="F160" t="s">
        <v>6</v>
      </c>
      <c r="G160" t="s">
        <v>7</v>
      </c>
      <c r="H160" t="s">
        <v>8</v>
      </c>
      <c r="I160" t="s">
        <v>9</v>
      </c>
      <c r="J160" t="s">
        <v>10</v>
      </c>
      <c r="K160" t="s">
        <v>11</v>
      </c>
      <c r="L160" t="s">
        <v>12</v>
      </c>
    </row>
    <row r="161" spans="1:37" x14ac:dyDescent="0.35">
      <c r="A161" s="291" t="s">
        <v>0</v>
      </c>
      <c r="B161" s="291" t="s">
        <v>0</v>
      </c>
      <c r="C161" s="291" t="s">
        <v>17</v>
      </c>
      <c r="D161" t="s">
        <v>2371</v>
      </c>
      <c r="E161" t="s">
        <v>2372</v>
      </c>
      <c r="F161" t="s">
        <v>271</v>
      </c>
      <c r="G161" t="s">
        <v>2373</v>
      </c>
      <c r="H161" t="s">
        <v>2374</v>
      </c>
      <c r="I161" t="s">
        <v>2375</v>
      </c>
      <c r="J161" t="s">
        <v>2376</v>
      </c>
      <c r="K161" t="s">
        <v>2377</v>
      </c>
      <c r="L161" t="s">
        <v>2378</v>
      </c>
      <c r="AB161" t="s">
        <v>2526</v>
      </c>
      <c r="AC161" t="s">
        <v>2525</v>
      </c>
      <c r="AD161" t="s">
        <v>2524</v>
      </c>
      <c r="AE161" t="s">
        <v>2523</v>
      </c>
      <c r="AF161" t="s">
        <v>759</v>
      </c>
      <c r="AG161" t="s">
        <v>2522</v>
      </c>
      <c r="AH161" t="s">
        <v>2521</v>
      </c>
      <c r="AI161" t="s">
        <v>2520</v>
      </c>
      <c r="AJ161" t="s">
        <v>2519</v>
      </c>
      <c r="AK161" t="s">
        <v>2518</v>
      </c>
    </row>
    <row r="162" spans="1:37" x14ac:dyDescent="0.35">
      <c r="A162" s="291" t="s">
        <v>3569</v>
      </c>
      <c r="B162" s="291" t="s">
        <v>33</v>
      </c>
      <c r="C162" s="293">
        <v>440</v>
      </c>
      <c r="D162" s="1">
        <v>129</v>
      </c>
      <c r="E162" s="1">
        <v>13</v>
      </c>
      <c r="F162" s="1">
        <v>34</v>
      </c>
      <c r="G162" s="1">
        <v>24</v>
      </c>
      <c r="H162" s="1">
        <v>28</v>
      </c>
      <c r="I162" s="1">
        <v>1</v>
      </c>
      <c r="J162" s="1">
        <v>147</v>
      </c>
      <c r="K162" s="1">
        <v>28</v>
      </c>
      <c r="L162" s="1">
        <v>-844</v>
      </c>
      <c r="X162" t="str">
        <f>LEFT(MID(A162,FIND("(",A162)+1,LEN(A162)),FIND(")",MID(A162,FIND("(",A162)+1,LEN(A162)))-1)</f>
        <v>NON-P</v>
      </c>
      <c r="Z162" t="str">
        <f>Y163</f>
        <v>Excluded</v>
      </c>
      <c r="AB162">
        <v>5</v>
      </c>
      <c r="AC162" s="238">
        <v>18400</v>
      </c>
      <c r="AD162" s="238">
        <f>AH162+AF162</f>
        <v>10357</v>
      </c>
      <c r="AE162" s="227">
        <f>SUM(AD162/AC162*100)</f>
        <v>56.288043478260875</v>
      </c>
      <c r="AF162">
        <v>83</v>
      </c>
      <c r="AG162" s="227">
        <f>SUM(AF162/AC162*100)</f>
        <v>0.45108695652173908</v>
      </c>
      <c r="AH162" s="238">
        <v>10274</v>
      </c>
      <c r="AI162">
        <v>12</v>
      </c>
      <c r="AJ162">
        <v>2</v>
      </c>
      <c r="AK162" s="227">
        <f>SUM(AJ162/AI162*100)</f>
        <v>16.666666666666664</v>
      </c>
    </row>
    <row r="163" spans="1:37" x14ac:dyDescent="0.35">
      <c r="A163" s="291" t="s">
        <v>0</v>
      </c>
      <c r="B163" s="291" t="s">
        <v>0</v>
      </c>
      <c r="C163" s="293">
        <v>440</v>
      </c>
      <c r="D163" s="2">
        <v>569</v>
      </c>
      <c r="E163" s="2">
        <v>582</v>
      </c>
      <c r="F163" s="2">
        <v>616</v>
      </c>
      <c r="G163" s="2">
        <v>640</v>
      </c>
      <c r="H163" s="2">
        <v>668</v>
      </c>
      <c r="I163" s="2">
        <v>669</v>
      </c>
      <c r="J163" s="2">
        <v>816</v>
      </c>
      <c r="K163" s="2">
        <v>844</v>
      </c>
      <c r="L163" s="2">
        <v>0</v>
      </c>
      <c r="Y163" t="str">
        <f>IF(EXACT(A162,UPPER(A162)),"Elected","Excluded")</f>
        <v>Excluded</v>
      </c>
    </row>
    <row r="164" spans="1:37" x14ac:dyDescent="0.35">
      <c r="A164" s="291" t="s">
        <v>2379</v>
      </c>
      <c r="B164" s="291" t="s">
        <v>33</v>
      </c>
      <c r="C164" s="293">
        <v>488</v>
      </c>
      <c r="D164" s="1">
        <v>81</v>
      </c>
      <c r="E164" s="1">
        <v>6</v>
      </c>
      <c r="F164" s="1">
        <v>4</v>
      </c>
      <c r="G164" s="1">
        <v>40</v>
      </c>
      <c r="H164" s="1">
        <v>22</v>
      </c>
      <c r="I164" s="1">
        <v>7</v>
      </c>
      <c r="J164" s="1">
        <v>-648</v>
      </c>
      <c r="K164" s="1">
        <v>0</v>
      </c>
      <c r="L164" s="1">
        <v>0</v>
      </c>
      <c r="X164" t="str">
        <f t="shared" ref="X164" si="134">LEFT(MID(A164,FIND("(",A164)+1,LEN(A164)),FIND(")",MID(A164,FIND("(",A164)+1,LEN(A164)))-1)</f>
        <v>FF</v>
      </c>
      <c r="Z164" t="str">
        <f>Y165</f>
        <v>Excluded</v>
      </c>
      <c r="AC164" t="s">
        <v>3692</v>
      </c>
      <c r="AD164" t="s">
        <v>3693</v>
      </c>
    </row>
    <row r="165" spans="1:37" x14ac:dyDescent="0.35">
      <c r="A165" s="291" t="s">
        <v>0</v>
      </c>
      <c r="B165" s="291" t="s">
        <v>0</v>
      </c>
      <c r="C165" s="293">
        <v>488</v>
      </c>
      <c r="D165" s="2">
        <v>569</v>
      </c>
      <c r="E165" s="2">
        <v>575</v>
      </c>
      <c r="F165" s="2">
        <v>579</v>
      </c>
      <c r="G165" s="2">
        <v>619</v>
      </c>
      <c r="H165" s="2">
        <v>641</v>
      </c>
      <c r="I165" s="2">
        <v>648</v>
      </c>
      <c r="J165" s="2">
        <v>0</v>
      </c>
      <c r="K165" s="2">
        <v>0</v>
      </c>
      <c r="L165" s="2">
        <v>0</v>
      </c>
      <c r="Y165" t="str">
        <f t="shared" ref="Y165" si="135">IF(EXACT(A164,UPPER(A164)),"Elected","Excluded")</f>
        <v>Excluded</v>
      </c>
      <c r="AC165">
        <v>4</v>
      </c>
      <c r="AD165">
        <v>4</v>
      </c>
    </row>
    <row r="166" spans="1:37" x14ac:dyDescent="0.35">
      <c r="A166" s="291" t="s">
        <v>3570</v>
      </c>
      <c r="B166" s="291" t="s">
        <v>33</v>
      </c>
      <c r="C166" s="293">
        <v>1948</v>
      </c>
      <c r="D166" s="1">
        <v>0</v>
      </c>
      <c r="E166" s="1">
        <v>-235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X166" t="str">
        <f t="shared" ref="X166" si="136">LEFT(MID(A166,FIND("(",A166)+1,LEN(A166)),FIND(")",MID(A166,FIND("(",A166)+1,LEN(A166)))-1)</f>
        <v>NON-P</v>
      </c>
      <c r="Z166" t="str">
        <f t="shared" ref="Z166" si="137">Y167</f>
        <v>Elected</v>
      </c>
    </row>
    <row r="167" spans="1:37" x14ac:dyDescent="0.35">
      <c r="A167" s="291" t="s">
        <v>0</v>
      </c>
      <c r="B167" s="291" t="s">
        <v>0</v>
      </c>
      <c r="C167" s="293">
        <v>1948</v>
      </c>
      <c r="D167" s="2">
        <v>1948</v>
      </c>
      <c r="E167" s="2">
        <v>1713</v>
      </c>
      <c r="F167" s="2">
        <v>1713</v>
      </c>
      <c r="G167" s="2">
        <v>1713</v>
      </c>
      <c r="H167" s="2">
        <v>1713</v>
      </c>
      <c r="I167" s="2">
        <v>1713</v>
      </c>
      <c r="J167" s="2">
        <v>1713</v>
      </c>
      <c r="K167" s="2">
        <v>1713</v>
      </c>
      <c r="L167" s="2">
        <v>1713</v>
      </c>
      <c r="Y167" t="str">
        <f t="shared" ref="Y167" si="138">IF(EXACT(A166,UPPER(A166)),"Elected","Excluded")</f>
        <v>Elected</v>
      </c>
    </row>
    <row r="168" spans="1:37" x14ac:dyDescent="0.35">
      <c r="A168" s="291" t="s">
        <v>3575</v>
      </c>
      <c r="B168" s="291" t="s">
        <v>33</v>
      </c>
      <c r="C168" s="293">
        <v>2455</v>
      </c>
      <c r="D168" s="1">
        <v>-742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X168" t="str">
        <f t="shared" ref="X168" si="139">LEFT(MID(A168,FIND("(",A168)+1,LEN(A168)),FIND(")",MID(A168,FIND("(",A168)+1,LEN(A168)))-1)</f>
        <v>ANT</v>
      </c>
      <c r="Z168" t="str">
        <f t="shared" ref="Z168" si="140">Y169</f>
        <v>Elected</v>
      </c>
    </row>
    <row r="169" spans="1:37" x14ac:dyDescent="0.35">
      <c r="A169" s="291" t="s">
        <v>0</v>
      </c>
      <c r="B169" s="291" t="s">
        <v>0</v>
      </c>
      <c r="C169" s="293">
        <v>2455</v>
      </c>
      <c r="D169" s="2">
        <v>1713</v>
      </c>
      <c r="E169" s="2">
        <v>1713</v>
      </c>
      <c r="F169" s="2">
        <v>1713</v>
      </c>
      <c r="G169" s="2">
        <v>1713</v>
      </c>
      <c r="H169" s="2">
        <v>1713</v>
      </c>
      <c r="I169" s="2">
        <v>1713</v>
      </c>
      <c r="J169" s="2">
        <v>1713</v>
      </c>
      <c r="K169" s="2">
        <v>1713</v>
      </c>
      <c r="L169" s="2">
        <v>1713</v>
      </c>
      <c r="Y169" t="str">
        <f t="shared" ref="Y169" si="141">IF(EXACT(A168,UPPER(A168)),"Elected","Excluded")</f>
        <v>Elected</v>
      </c>
    </row>
    <row r="170" spans="1:37" x14ac:dyDescent="0.35">
      <c r="A170" s="291" t="s">
        <v>3578</v>
      </c>
      <c r="B170" s="291" t="s">
        <v>33</v>
      </c>
      <c r="C170" s="293">
        <v>335</v>
      </c>
      <c r="D170" s="1">
        <v>27</v>
      </c>
      <c r="E170" s="1">
        <v>20</v>
      </c>
      <c r="F170" s="1">
        <v>8</v>
      </c>
      <c r="G170" s="1">
        <v>12</v>
      </c>
      <c r="H170" s="1">
        <v>-402</v>
      </c>
      <c r="I170" s="1">
        <v>0</v>
      </c>
      <c r="J170" s="1">
        <v>0</v>
      </c>
      <c r="K170" s="1">
        <v>0</v>
      </c>
      <c r="L170" s="1">
        <v>0</v>
      </c>
      <c r="X170" t="str">
        <f t="shared" ref="X170" si="142">LEFT(MID(A170,FIND("(",A170)+1,LEN(A170)),FIND(")",MID(A170,FIND("(",A170)+1,LEN(A170)))-1)</f>
        <v>LAB</v>
      </c>
      <c r="Z170" t="str">
        <f>Y171</f>
        <v>Excluded</v>
      </c>
    </row>
    <row r="171" spans="1:37" x14ac:dyDescent="0.35">
      <c r="A171" s="291" t="s">
        <v>0</v>
      </c>
      <c r="B171" s="291" t="s">
        <v>0</v>
      </c>
      <c r="C171" s="293">
        <v>335</v>
      </c>
      <c r="D171" s="2">
        <v>362</v>
      </c>
      <c r="E171" s="2">
        <v>382</v>
      </c>
      <c r="F171" s="2">
        <v>390</v>
      </c>
      <c r="G171" s="2">
        <v>402</v>
      </c>
      <c r="H171" s="2">
        <v>0</v>
      </c>
      <c r="I171" s="2">
        <v>0</v>
      </c>
      <c r="J171" s="2">
        <v>0</v>
      </c>
      <c r="K171" s="2">
        <v>0</v>
      </c>
      <c r="L171" s="2">
        <v>0</v>
      </c>
      <c r="Y171" t="str">
        <f t="shared" ref="Y171" si="143">IF(EXACT(A170,UPPER(A170)),"Elected","Excluded")</f>
        <v>Excluded</v>
      </c>
    </row>
    <row r="172" spans="1:37" x14ac:dyDescent="0.35">
      <c r="A172" s="291" t="s">
        <v>3571</v>
      </c>
      <c r="B172" s="291" t="s">
        <v>33</v>
      </c>
      <c r="C172" s="293">
        <v>702</v>
      </c>
      <c r="D172" s="1">
        <v>48</v>
      </c>
      <c r="E172" s="1">
        <v>52</v>
      </c>
      <c r="F172" s="1">
        <v>30</v>
      </c>
      <c r="G172" s="1">
        <v>6</v>
      </c>
      <c r="H172" s="1">
        <v>30</v>
      </c>
      <c r="I172" s="1">
        <v>5</v>
      </c>
      <c r="J172" s="1">
        <v>20</v>
      </c>
      <c r="K172" s="1">
        <v>30</v>
      </c>
      <c r="L172" s="1">
        <v>287</v>
      </c>
      <c r="X172" t="str">
        <f t="shared" ref="X172" si="144">LEFT(MID(A172,FIND("(",A172)+1,LEN(A172)),FIND(")",MID(A172,FIND("(",A172)+1,LEN(A172)))-1)</f>
        <v>NON-P</v>
      </c>
      <c r="Z172" t="str">
        <f t="shared" ref="Z172" si="145">Y173</f>
        <v>Excluded</v>
      </c>
    </row>
    <row r="173" spans="1:37" x14ac:dyDescent="0.35">
      <c r="A173" s="291" t="s">
        <v>0</v>
      </c>
      <c r="B173" s="291" t="s">
        <v>0</v>
      </c>
      <c r="C173" s="293">
        <v>702</v>
      </c>
      <c r="D173" s="2">
        <v>750</v>
      </c>
      <c r="E173" s="2">
        <v>802</v>
      </c>
      <c r="F173" s="2">
        <v>832</v>
      </c>
      <c r="G173" s="2">
        <v>838</v>
      </c>
      <c r="H173" s="2">
        <v>868</v>
      </c>
      <c r="I173" s="2">
        <v>873</v>
      </c>
      <c r="J173" s="2">
        <v>893</v>
      </c>
      <c r="K173" s="2">
        <v>923</v>
      </c>
      <c r="L173" s="2">
        <v>1210</v>
      </c>
      <c r="Y173" t="str">
        <f t="shared" ref="Y173" si="146">IF(EXACT(A172,UPPER(A172)),"Elected","Excluded")</f>
        <v>Excluded</v>
      </c>
    </row>
    <row r="174" spans="1:37" x14ac:dyDescent="0.35">
      <c r="A174" s="291" t="s">
        <v>2380</v>
      </c>
      <c r="B174" s="291" t="s">
        <v>33</v>
      </c>
      <c r="C174" s="293">
        <v>195</v>
      </c>
      <c r="D174" s="1">
        <v>40</v>
      </c>
      <c r="E174" s="1">
        <v>6</v>
      </c>
      <c r="F174" s="1">
        <v>3</v>
      </c>
      <c r="G174" s="1">
        <v>-244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X174" t="str">
        <f t="shared" ref="X174" si="147">LEFT(MID(A174,FIND("(",A174)+1,LEN(A174)),FIND(")",MID(A174,FIND("(",A174)+1,LEN(A174)))-1)</f>
        <v>FG</v>
      </c>
      <c r="Z174" t="str">
        <f t="shared" ref="Z174" si="148">Y175</f>
        <v>Excluded</v>
      </c>
    </row>
    <row r="175" spans="1:37" x14ac:dyDescent="0.35">
      <c r="A175" s="291" t="s">
        <v>0</v>
      </c>
      <c r="B175" s="291" t="s">
        <v>0</v>
      </c>
      <c r="C175" s="293">
        <v>195</v>
      </c>
      <c r="D175" s="2">
        <v>235</v>
      </c>
      <c r="E175" s="2">
        <v>241</v>
      </c>
      <c r="F175" s="2">
        <v>244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Y175" t="str">
        <f t="shared" ref="Y175" si="149">IF(EXACT(A174,UPPER(A174)),"Elected","Excluded")</f>
        <v>Excluded</v>
      </c>
    </row>
    <row r="176" spans="1:37" x14ac:dyDescent="0.35">
      <c r="A176" s="291" t="s">
        <v>2381</v>
      </c>
      <c r="B176" s="291" t="s">
        <v>31</v>
      </c>
      <c r="C176" s="293">
        <v>1105</v>
      </c>
      <c r="D176" s="1">
        <v>95</v>
      </c>
      <c r="E176" s="1">
        <v>44</v>
      </c>
      <c r="F176" s="1">
        <v>3</v>
      </c>
      <c r="G176" s="1">
        <v>29</v>
      </c>
      <c r="H176" s="1">
        <v>90</v>
      </c>
      <c r="I176" s="1">
        <v>24</v>
      </c>
      <c r="J176" s="1">
        <v>221</v>
      </c>
      <c r="K176" s="1">
        <v>53</v>
      </c>
      <c r="L176" s="1">
        <v>164</v>
      </c>
      <c r="X176" t="str">
        <f t="shared" ref="X176" si="150">LEFT(MID(A176,FIND("(",A176)+1,LEN(A176)),FIND(")",MID(A176,FIND("(",A176)+1,LEN(A176)))-1)</f>
        <v>FF</v>
      </c>
      <c r="Z176" t="str">
        <f t="shared" ref="Z176" si="151">Y177</f>
        <v>Elected</v>
      </c>
    </row>
    <row r="177" spans="1:26" x14ac:dyDescent="0.35">
      <c r="A177" s="291" t="s">
        <v>0</v>
      </c>
      <c r="B177" s="291" t="s">
        <v>0</v>
      </c>
      <c r="C177" s="293">
        <v>1105</v>
      </c>
      <c r="D177" s="2">
        <v>1200</v>
      </c>
      <c r="E177" s="2">
        <v>1244</v>
      </c>
      <c r="F177" s="2">
        <v>1247</v>
      </c>
      <c r="G177" s="2">
        <v>1276</v>
      </c>
      <c r="H177" s="2">
        <v>1366</v>
      </c>
      <c r="I177" s="2">
        <v>1390</v>
      </c>
      <c r="J177" s="2">
        <v>1611</v>
      </c>
      <c r="K177" s="2">
        <v>1664</v>
      </c>
      <c r="L177" s="2">
        <v>1828</v>
      </c>
      <c r="Y177" t="str">
        <f t="shared" ref="Y177" si="152">IF(EXACT(A176,UPPER(A176)),"Elected","Excluded")</f>
        <v>Elected</v>
      </c>
    </row>
    <row r="178" spans="1:26" x14ac:dyDescent="0.35">
      <c r="A178" s="291" t="s">
        <v>2382</v>
      </c>
      <c r="B178" s="291" t="s">
        <v>33</v>
      </c>
      <c r="C178" s="293">
        <v>125</v>
      </c>
      <c r="D178" s="1">
        <v>16</v>
      </c>
      <c r="E178" s="1">
        <v>5</v>
      </c>
      <c r="F178" s="1">
        <v>-146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X178" t="str">
        <f t="shared" ref="X178" si="153">LEFT(MID(A178,FIND("(",A178)+1,LEN(A178)),FIND(")",MID(A178,FIND("(",A178)+1,LEN(A178)))-1)</f>
        <v>TNP</v>
      </c>
      <c r="Z178" t="str">
        <f t="shared" ref="Z178" si="154">Y179</f>
        <v>Excluded</v>
      </c>
    </row>
    <row r="179" spans="1:26" x14ac:dyDescent="0.35">
      <c r="A179" s="291" t="s">
        <v>0</v>
      </c>
      <c r="B179" s="291" t="s">
        <v>0</v>
      </c>
      <c r="C179" s="293">
        <v>125</v>
      </c>
      <c r="D179" s="2">
        <v>141</v>
      </c>
      <c r="E179" s="2">
        <v>146</v>
      </c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Y179" t="str">
        <f t="shared" ref="Y179" si="155">IF(EXACT(A178,UPPER(A178)),"Elected","Excluded")</f>
        <v>Excluded</v>
      </c>
    </row>
    <row r="180" spans="1:26" x14ac:dyDescent="0.35">
      <c r="A180" s="291" t="s">
        <v>2383</v>
      </c>
      <c r="B180" s="291" t="s">
        <v>31</v>
      </c>
      <c r="C180" s="293">
        <v>588</v>
      </c>
      <c r="D180" s="1">
        <v>93</v>
      </c>
      <c r="E180" s="1">
        <v>18</v>
      </c>
      <c r="F180" s="1">
        <v>13</v>
      </c>
      <c r="G180" s="1">
        <v>5</v>
      </c>
      <c r="H180" s="1">
        <v>56</v>
      </c>
      <c r="I180" s="1">
        <v>3</v>
      </c>
      <c r="J180" s="1">
        <v>45</v>
      </c>
      <c r="K180" s="1">
        <v>424</v>
      </c>
      <c r="L180" s="1">
        <v>97</v>
      </c>
      <c r="X180" t="str">
        <f t="shared" ref="X180" si="156">LEFT(MID(A180,FIND("(",A180)+1,LEN(A180)),FIND(")",MID(A180,FIND("(",A180)+1,LEN(A180)))-1)</f>
        <v>SF</v>
      </c>
      <c r="Z180" t="str">
        <f t="shared" ref="Z180" si="157">Y181</f>
        <v>Elected</v>
      </c>
    </row>
    <row r="181" spans="1:26" x14ac:dyDescent="0.35">
      <c r="A181" s="291" t="s">
        <v>0</v>
      </c>
      <c r="B181" s="291" t="s">
        <v>0</v>
      </c>
      <c r="C181" s="293">
        <v>588</v>
      </c>
      <c r="D181" s="2">
        <v>681</v>
      </c>
      <c r="E181" s="2">
        <v>699</v>
      </c>
      <c r="F181" s="2">
        <v>712</v>
      </c>
      <c r="G181" s="2">
        <v>717</v>
      </c>
      <c r="H181" s="2">
        <v>773</v>
      </c>
      <c r="I181" s="2">
        <v>776</v>
      </c>
      <c r="J181" s="2">
        <v>821</v>
      </c>
      <c r="K181" s="2">
        <v>1245</v>
      </c>
      <c r="L181" s="2">
        <v>1342</v>
      </c>
      <c r="Y181" t="str">
        <f t="shared" ref="Y181" si="158">IF(EXACT(A180,UPPER(A180)),"Elected","Excluded")</f>
        <v>Elected</v>
      </c>
    </row>
    <row r="182" spans="1:26" x14ac:dyDescent="0.35">
      <c r="A182" s="291" t="s">
        <v>2384</v>
      </c>
      <c r="B182" s="291" t="s">
        <v>33</v>
      </c>
      <c r="C182" s="293">
        <v>484</v>
      </c>
      <c r="D182" s="1">
        <v>95</v>
      </c>
      <c r="E182" s="1">
        <v>12</v>
      </c>
      <c r="F182" s="1">
        <v>12</v>
      </c>
      <c r="G182" s="1">
        <v>0</v>
      </c>
      <c r="H182" s="1">
        <v>39</v>
      </c>
      <c r="I182" s="1">
        <v>8</v>
      </c>
      <c r="J182" s="1">
        <v>30</v>
      </c>
      <c r="K182" s="1">
        <v>-680</v>
      </c>
      <c r="L182" s="1">
        <v>0</v>
      </c>
      <c r="X182" t="str">
        <f t="shared" ref="X182" si="159">LEFT(MID(A182,FIND("(",A182)+1,LEN(A182)),FIND(")",MID(A182,FIND("(",A182)+1,LEN(A182)))-1)</f>
        <v>SF</v>
      </c>
      <c r="Z182" t="str">
        <f t="shared" ref="Z182" si="160">Y183</f>
        <v>Excluded</v>
      </c>
    </row>
    <row r="183" spans="1:26" x14ac:dyDescent="0.35">
      <c r="A183" s="291" t="s">
        <v>0</v>
      </c>
      <c r="B183" s="291" t="s">
        <v>0</v>
      </c>
      <c r="C183" s="293">
        <v>484</v>
      </c>
      <c r="D183" s="2">
        <v>579</v>
      </c>
      <c r="E183" s="2">
        <v>591</v>
      </c>
      <c r="F183" s="2">
        <v>603</v>
      </c>
      <c r="G183" s="2">
        <v>603</v>
      </c>
      <c r="H183" s="2">
        <v>642</v>
      </c>
      <c r="I183" s="2">
        <v>650</v>
      </c>
      <c r="J183" s="2">
        <v>680</v>
      </c>
      <c r="K183" s="2">
        <v>0</v>
      </c>
      <c r="L183" s="2">
        <v>0</v>
      </c>
      <c r="Y183" t="str">
        <f t="shared" ref="Y183" si="161">IF(EXACT(A182,UPPER(A182)),"Elected","Excluded")</f>
        <v>Excluded</v>
      </c>
    </row>
    <row r="184" spans="1:26" x14ac:dyDescent="0.35">
      <c r="A184" s="291" t="s">
        <v>2385</v>
      </c>
      <c r="B184" s="291" t="s">
        <v>33</v>
      </c>
      <c r="C184" s="293">
        <v>1409</v>
      </c>
      <c r="D184" s="1">
        <v>118</v>
      </c>
      <c r="E184" s="1">
        <v>59</v>
      </c>
      <c r="F184" s="1">
        <v>5</v>
      </c>
      <c r="G184" s="1">
        <v>112</v>
      </c>
      <c r="H184" s="1">
        <v>80</v>
      </c>
      <c r="I184" s="1">
        <v>-70</v>
      </c>
      <c r="J184" s="1">
        <v>0</v>
      </c>
      <c r="K184" s="1">
        <v>0</v>
      </c>
      <c r="L184" s="1">
        <v>0</v>
      </c>
      <c r="X184" t="str">
        <f t="shared" ref="X184" si="162">LEFT(MID(A184,FIND("(",A184)+1,LEN(A184)),FIND(")",MID(A184,FIND("(",A184)+1,LEN(A184)))-1)</f>
        <v>FG</v>
      </c>
      <c r="Z184" t="str">
        <f t="shared" ref="Z184" si="163">Y185</f>
        <v>Elected</v>
      </c>
    </row>
    <row r="185" spans="1:26" x14ac:dyDescent="0.35">
      <c r="A185" s="291" t="s">
        <v>0</v>
      </c>
      <c r="B185" s="291" t="s">
        <v>0</v>
      </c>
      <c r="C185" s="293">
        <v>1409</v>
      </c>
      <c r="D185" s="2">
        <v>1527</v>
      </c>
      <c r="E185" s="2">
        <v>1586</v>
      </c>
      <c r="F185" s="2">
        <v>1591</v>
      </c>
      <c r="G185" s="2">
        <v>1703</v>
      </c>
      <c r="H185" s="2">
        <v>1783</v>
      </c>
      <c r="I185" s="2">
        <v>1713</v>
      </c>
      <c r="J185" s="2">
        <v>1713</v>
      </c>
      <c r="K185" s="2">
        <v>1713</v>
      </c>
      <c r="L185" s="2">
        <v>1713</v>
      </c>
      <c r="Y185" t="str">
        <f t="shared" ref="Y185" si="164">IF(EXACT(A184,UPPER(A184)),"Elected","Excluded")</f>
        <v>Elected</v>
      </c>
    </row>
    <row r="186" spans="1:26" x14ac:dyDescent="0.35">
      <c r="A186" s="291" t="s">
        <v>47</v>
      </c>
      <c r="B186" s="291" t="s">
        <v>0</v>
      </c>
      <c r="C186" s="292">
        <v>0</v>
      </c>
      <c r="D186" s="1">
        <f>(D162+D164+D166+D168+D170+D172+D174+D176+D178+D180+D182+D184)*(-1)</f>
        <v>0</v>
      </c>
      <c r="E186" s="1">
        <f t="shared" ref="E186:L186" si="165">(E162+E164+E166+E168+E170+E172+E174+E176+E178+E180+E182+E184)*(-1)</f>
        <v>0</v>
      </c>
      <c r="F186" s="1">
        <f t="shared" si="165"/>
        <v>34</v>
      </c>
      <c r="G186" s="1">
        <f t="shared" si="165"/>
        <v>16</v>
      </c>
      <c r="H186" s="1">
        <f t="shared" si="165"/>
        <v>57</v>
      </c>
      <c r="I186" s="1">
        <f t="shared" si="165"/>
        <v>22</v>
      </c>
      <c r="J186" s="1">
        <f t="shared" si="165"/>
        <v>185</v>
      </c>
      <c r="K186" s="1">
        <f t="shared" si="165"/>
        <v>145</v>
      </c>
      <c r="L186" s="1">
        <f t="shared" si="165"/>
        <v>296</v>
      </c>
    </row>
    <row r="187" spans="1:26" x14ac:dyDescent="0.35">
      <c r="A187" s="291" t="s">
        <v>0</v>
      </c>
      <c r="B187" s="291" t="s">
        <v>0</v>
      </c>
      <c r="C187" s="293">
        <v>0</v>
      </c>
      <c r="D187" s="2">
        <v>0</v>
      </c>
      <c r="E187" s="2">
        <v>0</v>
      </c>
      <c r="F187" s="2">
        <v>34</v>
      </c>
      <c r="G187" s="2">
        <v>50</v>
      </c>
      <c r="H187" s="2">
        <v>107</v>
      </c>
      <c r="I187" s="2">
        <v>129</v>
      </c>
      <c r="J187" s="2">
        <v>314</v>
      </c>
      <c r="K187" s="2">
        <v>459</v>
      </c>
      <c r="L187" s="2">
        <v>755</v>
      </c>
    </row>
    <row r="188" spans="1:26" x14ac:dyDescent="0.35">
      <c r="A188" t="s">
        <v>48</v>
      </c>
      <c r="B188" t="s">
        <v>0</v>
      </c>
      <c r="C188" s="2">
        <v>10274</v>
      </c>
      <c r="D188" s="2">
        <v>10274</v>
      </c>
      <c r="E188" s="2">
        <v>10274</v>
      </c>
      <c r="F188" s="2">
        <v>10274</v>
      </c>
      <c r="G188" s="2">
        <v>10274</v>
      </c>
      <c r="H188" s="2">
        <v>10274</v>
      </c>
      <c r="I188" s="2">
        <v>10274</v>
      </c>
      <c r="J188" s="2">
        <v>10274</v>
      </c>
      <c r="K188" s="2">
        <v>10274</v>
      </c>
      <c r="L188" s="2">
        <v>10274</v>
      </c>
    </row>
    <row r="192" spans="1:26" x14ac:dyDescent="0.35">
      <c r="A192" t="s">
        <v>0</v>
      </c>
      <c r="B192" t="s">
        <v>0</v>
      </c>
      <c r="C192" t="s">
        <v>0</v>
      </c>
      <c r="D192" t="s">
        <v>0</v>
      </c>
      <c r="E192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</row>
    <row r="193" spans="1:37" x14ac:dyDescent="0.35">
      <c r="A193" t="s">
        <v>0</v>
      </c>
      <c r="B193" t="s">
        <v>0</v>
      </c>
      <c r="C193" t="s">
        <v>0</v>
      </c>
      <c r="D193" t="s">
        <v>0</v>
      </c>
      <c r="E193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</row>
    <row r="194" spans="1:37" x14ac:dyDescent="0.35">
      <c r="A194" t="s">
        <v>0</v>
      </c>
      <c r="B194" t="s">
        <v>0</v>
      </c>
      <c r="C194" t="s">
        <v>0</v>
      </c>
      <c r="D194" t="s">
        <v>0</v>
      </c>
      <c r="E194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</row>
    <row r="195" spans="1:37" x14ac:dyDescent="0.35">
      <c r="A195" t="s">
        <v>0</v>
      </c>
      <c r="B195" t="s">
        <v>0</v>
      </c>
      <c r="C195" t="s">
        <v>0</v>
      </c>
      <c r="D195" t="s">
        <v>0</v>
      </c>
      <c r="E19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</row>
    <row r="196" spans="1:37" x14ac:dyDescent="0.35">
      <c r="A196" t="s">
        <v>0</v>
      </c>
      <c r="B196" t="s">
        <v>0</v>
      </c>
      <c r="C196" t="s">
        <v>0</v>
      </c>
      <c r="D196" t="s">
        <v>0</v>
      </c>
      <c r="E196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</row>
    <row r="197" spans="1:37" x14ac:dyDescent="0.35">
      <c r="A197" t="s">
        <v>0</v>
      </c>
      <c r="B197" t="s">
        <v>0</v>
      </c>
      <c r="C197" t="s">
        <v>0</v>
      </c>
      <c r="D197" t="s">
        <v>0</v>
      </c>
      <c r="E197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</row>
    <row r="198" spans="1:37" x14ac:dyDescent="0.35">
      <c r="A198" t="s">
        <v>0</v>
      </c>
      <c r="B198" t="s">
        <v>0</v>
      </c>
      <c r="C198" t="s">
        <v>0</v>
      </c>
      <c r="D198" t="s">
        <v>0</v>
      </c>
      <c r="E198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</row>
    <row r="199" spans="1:37" x14ac:dyDescent="0.35">
      <c r="A199" s="291" t="s">
        <v>647</v>
      </c>
      <c r="B199" s="291" t="s">
        <v>2</v>
      </c>
      <c r="C199" s="291" t="s">
        <v>3</v>
      </c>
      <c r="D199" t="s">
        <v>4</v>
      </c>
      <c r="E199" t="s">
        <v>5</v>
      </c>
      <c r="F199" t="s">
        <v>6</v>
      </c>
      <c r="G199" t="s">
        <v>7</v>
      </c>
      <c r="H199" t="s">
        <v>8</v>
      </c>
      <c r="I199" t="s">
        <v>9</v>
      </c>
      <c r="J199" t="s">
        <v>10</v>
      </c>
      <c r="K199" t="s">
        <v>11</v>
      </c>
      <c r="L199" t="s">
        <v>12</v>
      </c>
      <c r="M199" t="s">
        <v>13</v>
      </c>
    </row>
    <row r="200" spans="1:37" x14ac:dyDescent="0.35">
      <c r="A200" s="291" t="s">
        <v>0</v>
      </c>
      <c r="B200" s="291" t="s">
        <v>0</v>
      </c>
      <c r="C200" s="291" t="s">
        <v>17</v>
      </c>
      <c r="D200" t="s">
        <v>2386</v>
      </c>
      <c r="E200" t="s">
        <v>2387</v>
      </c>
      <c r="F200" t="s">
        <v>2388</v>
      </c>
      <c r="G200" t="s">
        <v>2389</v>
      </c>
      <c r="H200" t="s">
        <v>2390</v>
      </c>
      <c r="I200" t="s">
        <v>2391</v>
      </c>
      <c r="J200" t="s">
        <v>2392</v>
      </c>
      <c r="K200" t="s">
        <v>2393</v>
      </c>
      <c r="L200" t="s">
        <v>2394</v>
      </c>
      <c r="M200" t="s">
        <v>2395</v>
      </c>
      <c r="AB200" t="s">
        <v>2526</v>
      </c>
      <c r="AC200" t="s">
        <v>2525</v>
      </c>
      <c r="AD200" t="s">
        <v>2524</v>
      </c>
      <c r="AE200" t="s">
        <v>2523</v>
      </c>
      <c r="AF200" t="s">
        <v>759</v>
      </c>
      <c r="AG200" t="s">
        <v>2522</v>
      </c>
      <c r="AH200" t="s">
        <v>2521</v>
      </c>
      <c r="AI200" t="s">
        <v>2520</v>
      </c>
      <c r="AJ200" t="s">
        <v>2519</v>
      </c>
      <c r="AK200" t="s">
        <v>2518</v>
      </c>
    </row>
    <row r="201" spans="1:37" x14ac:dyDescent="0.35">
      <c r="A201" s="291" t="s">
        <v>3579</v>
      </c>
      <c r="B201" s="291" t="s">
        <v>31</v>
      </c>
      <c r="C201" s="293">
        <v>412</v>
      </c>
      <c r="D201" s="1">
        <v>174</v>
      </c>
      <c r="E201" s="1">
        <v>23</v>
      </c>
      <c r="F201" s="1">
        <v>13</v>
      </c>
      <c r="G201" s="1">
        <v>2</v>
      </c>
      <c r="H201" s="1">
        <v>20</v>
      </c>
      <c r="I201" s="1">
        <v>13</v>
      </c>
      <c r="J201" s="1">
        <v>49</v>
      </c>
      <c r="K201" s="1">
        <v>65</v>
      </c>
      <c r="L201" s="1">
        <v>107</v>
      </c>
      <c r="M201" s="1">
        <v>108</v>
      </c>
      <c r="X201" t="str">
        <f>LEFT(MID(A201,FIND("(",A201)+1,LEN(A201)),FIND(")",MID(A201,FIND("(",A201)+1,LEN(A201)))-1)</f>
        <v>LAB</v>
      </c>
      <c r="Z201" t="str">
        <f>Y202</f>
        <v>Excluded</v>
      </c>
      <c r="AB201">
        <v>7</v>
      </c>
      <c r="AC201" s="238">
        <v>23333</v>
      </c>
      <c r="AD201" s="238">
        <f>AH201+AF201</f>
        <v>11513</v>
      </c>
      <c r="AE201" s="227">
        <f>SUM(AD201/AC201*100)</f>
        <v>49.342133459049414</v>
      </c>
      <c r="AF201">
        <v>118</v>
      </c>
      <c r="AG201" s="227">
        <f>SUM(AF201/AC201*100)</f>
        <v>0.50572151030729007</v>
      </c>
      <c r="AH201" s="238">
        <v>11395</v>
      </c>
      <c r="AI201">
        <v>14</v>
      </c>
      <c r="AJ201">
        <v>4</v>
      </c>
      <c r="AK201" s="227">
        <f>SUM(AJ201/AI201*100)</f>
        <v>28.571428571428569</v>
      </c>
    </row>
    <row r="202" spans="1:37" x14ac:dyDescent="0.35">
      <c r="A202" s="291" t="s">
        <v>0</v>
      </c>
      <c r="B202" s="291" t="s">
        <v>0</v>
      </c>
      <c r="C202" s="293">
        <v>412</v>
      </c>
      <c r="D202" s="2">
        <v>586</v>
      </c>
      <c r="E202" s="2">
        <v>609</v>
      </c>
      <c r="F202" s="2">
        <v>622</v>
      </c>
      <c r="G202" s="2">
        <v>624</v>
      </c>
      <c r="H202" s="2">
        <v>644</v>
      </c>
      <c r="I202" s="2">
        <v>657</v>
      </c>
      <c r="J202" s="2">
        <v>706</v>
      </c>
      <c r="K202" s="2">
        <v>771</v>
      </c>
      <c r="L202" s="2">
        <v>878</v>
      </c>
      <c r="M202" s="2">
        <v>986</v>
      </c>
      <c r="Y202" t="str">
        <f>IF(EXACT(A201,UPPER(A201)),"Elected","Excluded")</f>
        <v>Excluded</v>
      </c>
    </row>
    <row r="203" spans="1:37" x14ac:dyDescent="0.35">
      <c r="A203" s="291" t="s">
        <v>2396</v>
      </c>
      <c r="B203" s="291" t="s">
        <v>33</v>
      </c>
      <c r="C203" s="293">
        <v>1150</v>
      </c>
      <c r="D203" s="1">
        <v>67</v>
      </c>
      <c r="E203" s="1">
        <v>8</v>
      </c>
      <c r="F203" s="1">
        <v>4</v>
      </c>
      <c r="G203" s="1">
        <v>8</v>
      </c>
      <c r="H203" s="1">
        <v>141</v>
      </c>
      <c r="I203" s="1">
        <v>10</v>
      </c>
      <c r="J203" s="1">
        <v>39</v>
      </c>
      <c r="K203" s="1">
        <v>0</v>
      </c>
      <c r="L203" s="1">
        <v>0</v>
      </c>
      <c r="M203" s="1">
        <v>0</v>
      </c>
      <c r="X203" t="str">
        <f t="shared" ref="X203" si="166">LEFT(MID(A203,FIND("(",A203)+1,LEN(A203)),FIND(")",MID(A203,FIND("(",A203)+1,LEN(A203)))-1)</f>
        <v>SF</v>
      </c>
      <c r="Z203" t="str">
        <f>Y204</f>
        <v>Elected</v>
      </c>
      <c r="AC203" t="s">
        <v>3692</v>
      </c>
      <c r="AD203" t="s">
        <v>3693</v>
      </c>
    </row>
    <row r="204" spans="1:37" x14ac:dyDescent="0.35">
      <c r="A204" s="291" t="s">
        <v>0</v>
      </c>
      <c r="B204" s="291" t="s">
        <v>0</v>
      </c>
      <c r="C204" s="293">
        <v>1150</v>
      </c>
      <c r="D204" s="2">
        <v>1217</v>
      </c>
      <c r="E204" s="2">
        <v>1225</v>
      </c>
      <c r="F204" s="2">
        <v>1229</v>
      </c>
      <c r="G204" s="2">
        <v>1237</v>
      </c>
      <c r="H204" s="2">
        <v>1378</v>
      </c>
      <c r="I204" s="2">
        <v>1388</v>
      </c>
      <c r="J204" s="2">
        <v>1427</v>
      </c>
      <c r="K204" s="2">
        <v>1427</v>
      </c>
      <c r="L204" s="2">
        <v>1427</v>
      </c>
      <c r="M204" s="2">
        <v>1427</v>
      </c>
      <c r="Y204" t="str">
        <f t="shared" ref="Y204" si="167">IF(EXACT(A203,UPPER(A203)),"Elected","Excluded")</f>
        <v>Elected</v>
      </c>
      <c r="AC204">
        <v>5</v>
      </c>
      <c r="AD204">
        <v>4</v>
      </c>
    </row>
    <row r="205" spans="1:37" x14ac:dyDescent="0.35">
      <c r="A205" s="291" t="s">
        <v>2397</v>
      </c>
      <c r="B205" s="291" t="s">
        <v>33</v>
      </c>
      <c r="C205" s="293">
        <v>490</v>
      </c>
      <c r="D205" s="1">
        <v>44</v>
      </c>
      <c r="E205" s="1">
        <v>5</v>
      </c>
      <c r="F205" s="1">
        <v>8</v>
      </c>
      <c r="G205" s="1">
        <v>5</v>
      </c>
      <c r="H205" s="1">
        <v>59</v>
      </c>
      <c r="I205" s="1">
        <v>4</v>
      </c>
      <c r="J205" s="1">
        <v>39</v>
      </c>
      <c r="K205" s="1">
        <v>56</v>
      </c>
      <c r="L205" s="1">
        <v>-710</v>
      </c>
      <c r="M205" s="1">
        <v>0</v>
      </c>
      <c r="X205" t="str">
        <f t="shared" ref="X205" si="168">LEFT(MID(A205,FIND("(",A205)+1,LEN(A205)),FIND(")",MID(A205,FIND("(",A205)+1,LEN(A205)))-1)</f>
        <v>SF</v>
      </c>
      <c r="Z205" t="str">
        <f t="shared" ref="Z205" si="169">Y206</f>
        <v>Excluded</v>
      </c>
    </row>
    <row r="206" spans="1:37" x14ac:dyDescent="0.35">
      <c r="A206" s="291" t="s">
        <v>0</v>
      </c>
      <c r="B206" s="291" t="s">
        <v>0</v>
      </c>
      <c r="C206" s="293">
        <v>490</v>
      </c>
      <c r="D206" s="2">
        <v>534</v>
      </c>
      <c r="E206" s="2">
        <v>539</v>
      </c>
      <c r="F206" s="2">
        <v>547</v>
      </c>
      <c r="G206" s="2">
        <v>552</v>
      </c>
      <c r="H206" s="2">
        <v>611</v>
      </c>
      <c r="I206" s="2">
        <v>615</v>
      </c>
      <c r="J206" s="2">
        <v>654</v>
      </c>
      <c r="K206" s="2">
        <v>710</v>
      </c>
      <c r="L206" s="2">
        <v>0</v>
      </c>
      <c r="M206" s="2">
        <v>0</v>
      </c>
      <c r="Y206" t="str">
        <f t="shared" ref="Y206" si="170">IF(EXACT(A205,UPPER(A205)),"Elected","Excluded")</f>
        <v>Excluded</v>
      </c>
    </row>
    <row r="207" spans="1:37" x14ac:dyDescent="0.35">
      <c r="A207" s="291" t="s">
        <v>3572</v>
      </c>
      <c r="B207" s="291" t="s">
        <v>33</v>
      </c>
      <c r="C207" s="293">
        <v>1341</v>
      </c>
      <c r="D207" s="1">
        <v>151</v>
      </c>
      <c r="E207" s="1">
        <v>0</v>
      </c>
      <c r="F207" s="1">
        <v>0</v>
      </c>
      <c r="G207" s="1">
        <v>0</v>
      </c>
      <c r="H207" s="1">
        <v>0</v>
      </c>
      <c r="I207" s="1">
        <v>-67</v>
      </c>
      <c r="J207" s="1">
        <v>0</v>
      </c>
      <c r="K207" s="1">
        <v>0</v>
      </c>
      <c r="L207" s="1">
        <v>0</v>
      </c>
      <c r="M207" s="1">
        <v>0</v>
      </c>
      <c r="X207" t="str">
        <f t="shared" ref="X207" si="171">LEFT(MID(A207,FIND("(",A207)+1,LEN(A207)),FIND(")",MID(A207,FIND("(",A207)+1,LEN(A207)))-1)</f>
        <v>NON-P</v>
      </c>
      <c r="Z207" t="str">
        <f t="shared" ref="Z207" si="172">Y208</f>
        <v>Elected</v>
      </c>
    </row>
    <row r="208" spans="1:37" x14ac:dyDescent="0.35">
      <c r="A208" s="291" t="s">
        <v>0</v>
      </c>
      <c r="B208" s="291" t="s">
        <v>0</v>
      </c>
      <c r="C208" s="293">
        <v>1341</v>
      </c>
      <c r="D208" s="2">
        <v>1492</v>
      </c>
      <c r="E208" s="2">
        <v>1492</v>
      </c>
      <c r="F208" s="2">
        <v>1492</v>
      </c>
      <c r="G208" s="2">
        <v>1492</v>
      </c>
      <c r="H208" s="2">
        <v>1492</v>
      </c>
      <c r="I208" s="2">
        <v>1425</v>
      </c>
      <c r="J208" s="2">
        <v>1425</v>
      </c>
      <c r="K208" s="2">
        <v>1425</v>
      </c>
      <c r="L208" s="2">
        <v>1425</v>
      </c>
      <c r="M208" s="2">
        <v>1425</v>
      </c>
      <c r="Y208" t="str">
        <f t="shared" ref="Y208" si="173">IF(EXACT(A207,UPPER(A207)),"Elected","Excluded")</f>
        <v>Elected</v>
      </c>
    </row>
    <row r="209" spans="1:27" x14ac:dyDescent="0.35">
      <c r="A209" s="291" t="s">
        <v>2398</v>
      </c>
      <c r="B209" s="291" t="s">
        <v>33</v>
      </c>
      <c r="C209" s="293">
        <v>1412</v>
      </c>
      <c r="D209" s="1">
        <v>87</v>
      </c>
      <c r="E209" s="1">
        <v>0</v>
      </c>
      <c r="F209" s="1">
        <v>-74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X209" t="str">
        <f t="shared" ref="X209" si="174">LEFT(MID(A209,FIND("(",A209)+1,LEN(A209)),FIND(")",MID(A209,FIND("(",A209)+1,LEN(A209)))-1)</f>
        <v>FF</v>
      </c>
      <c r="Z209" t="str">
        <f>Y210</f>
        <v>Elected</v>
      </c>
    </row>
    <row r="210" spans="1:27" x14ac:dyDescent="0.35">
      <c r="A210" s="291" t="s">
        <v>0</v>
      </c>
      <c r="B210" s="291" t="s">
        <v>0</v>
      </c>
      <c r="C210" s="293">
        <v>1412</v>
      </c>
      <c r="D210" s="2">
        <v>1499</v>
      </c>
      <c r="E210" s="2">
        <v>1499</v>
      </c>
      <c r="F210" s="2">
        <v>1425</v>
      </c>
      <c r="G210" s="2">
        <v>1425</v>
      </c>
      <c r="H210" s="2">
        <v>1425</v>
      </c>
      <c r="I210" s="2">
        <v>1425</v>
      </c>
      <c r="J210" s="2">
        <v>1425</v>
      </c>
      <c r="K210" s="2">
        <v>1425</v>
      </c>
      <c r="L210" s="2">
        <v>1425</v>
      </c>
      <c r="M210" s="2">
        <v>1425</v>
      </c>
      <c r="Y210" t="str">
        <f t="shared" ref="Y210" si="175">IF(EXACT(A209,UPPER(A209)),"Elected","Excluded")</f>
        <v>Elected</v>
      </c>
    </row>
    <row r="211" spans="1:27" x14ac:dyDescent="0.35">
      <c r="A211" s="291" t="s">
        <v>3580</v>
      </c>
      <c r="B211" s="291" t="s">
        <v>33</v>
      </c>
      <c r="C211" s="293">
        <v>2361</v>
      </c>
      <c r="D211" s="1">
        <v>-936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X211" t="str">
        <f t="shared" ref="X211" si="176">LEFT(MID(A211,FIND("(",A211)+1,LEN(A211)),FIND(")",MID(A211,FIND("(",A211)+1,LEN(A211)))-1)</f>
        <v>LAB</v>
      </c>
      <c r="Z211" t="str">
        <f t="shared" ref="Z211" si="177">Y212</f>
        <v>Elected</v>
      </c>
    </row>
    <row r="212" spans="1:27" x14ac:dyDescent="0.35">
      <c r="A212" s="291" t="s">
        <v>0</v>
      </c>
      <c r="B212" s="291" t="s">
        <v>0</v>
      </c>
      <c r="C212" s="293">
        <v>2361</v>
      </c>
      <c r="D212" s="2">
        <v>1425</v>
      </c>
      <c r="E212" s="2">
        <v>1425</v>
      </c>
      <c r="F212" s="2">
        <v>1425</v>
      </c>
      <c r="G212" s="2">
        <v>1425</v>
      </c>
      <c r="H212" s="2">
        <v>1425</v>
      </c>
      <c r="I212" s="2">
        <v>1425</v>
      </c>
      <c r="J212" s="2">
        <v>1425</v>
      </c>
      <c r="K212" s="2">
        <v>1425</v>
      </c>
      <c r="L212" s="2">
        <v>1425</v>
      </c>
      <c r="M212" s="2">
        <v>1425</v>
      </c>
      <c r="Y212" t="str">
        <f t="shared" ref="Y212" si="178">IF(EXACT(A211,UPPER(A211)),"Elected","Excluded")</f>
        <v>Elected</v>
      </c>
    </row>
    <row r="213" spans="1:27" x14ac:dyDescent="0.35">
      <c r="A213" s="291" t="s">
        <v>2399</v>
      </c>
      <c r="B213" s="291" t="s">
        <v>33</v>
      </c>
      <c r="C213" s="293">
        <v>420</v>
      </c>
      <c r="D213" s="1">
        <v>48</v>
      </c>
      <c r="E213" s="1">
        <v>27</v>
      </c>
      <c r="F213" s="1">
        <v>19</v>
      </c>
      <c r="G213" s="1">
        <v>1</v>
      </c>
      <c r="H213" s="1">
        <v>2</v>
      </c>
      <c r="I213" s="1">
        <v>6</v>
      </c>
      <c r="J213" s="1">
        <v>34</v>
      </c>
      <c r="K213" s="1">
        <v>-557</v>
      </c>
      <c r="L213" s="1">
        <v>0</v>
      </c>
      <c r="M213" s="1">
        <v>0</v>
      </c>
      <c r="X213" t="str">
        <f t="shared" ref="X213" si="179">LEFT(MID(A213,FIND("(",A213)+1,LEN(A213)),FIND(")",MID(A213,FIND("(",A213)+1,LEN(A213)))-1)</f>
        <v>FF</v>
      </c>
      <c r="Z213" t="str">
        <f t="shared" ref="Z213" si="180">Y214</f>
        <v>Excluded</v>
      </c>
    </row>
    <row r="214" spans="1:27" x14ac:dyDescent="0.35">
      <c r="A214" s="291" t="s">
        <v>0</v>
      </c>
      <c r="B214" s="291" t="s">
        <v>0</v>
      </c>
      <c r="C214" s="293">
        <v>420</v>
      </c>
      <c r="D214" s="2">
        <v>468</v>
      </c>
      <c r="E214" s="2">
        <v>495</v>
      </c>
      <c r="F214" s="2">
        <v>514</v>
      </c>
      <c r="G214" s="2">
        <v>515</v>
      </c>
      <c r="H214" s="2">
        <v>517</v>
      </c>
      <c r="I214" s="2">
        <v>523</v>
      </c>
      <c r="J214" s="2">
        <v>557</v>
      </c>
      <c r="K214" s="2">
        <v>0</v>
      </c>
      <c r="L214" s="2">
        <v>0</v>
      </c>
      <c r="M214" s="2">
        <v>0</v>
      </c>
      <c r="Y214" t="str">
        <f t="shared" ref="Y214" si="181">IF(EXACT(A213,UPPER(A213)),"Elected","Excluded")</f>
        <v>Excluded</v>
      </c>
    </row>
    <row r="215" spans="1:27" x14ac:dyDescent="0.35">
      <c r="A215" s="291" t="s">
        <v>3553</v>
      </c>
      <c r="B215" s="291" t="s">
        <v>31</v>
      </c>
      <c r="C215" s="293">
        <v>368</v>
      </c>
      <c r="D215" s="1">
        <v>42</v>
      </c>
      <c r="E215" s="1">
        <v>18</v>
      </c>
      <c r="F215" s="1">
        <v>5</v>
      </c>
      <c r="G215" s="1">
        <v>16</v>
      </c>
      <c r="H215" s="1">
        <v>11</v>
      </c>
      <c r="I215" s="1">
        <v>9</v>
      </c>
      <c r="J215" s="1">
        <v>-469</v>
      </c>
      <c r="K215" s="1">
        <v>0</v>
      </c>
      <c r="L215" s="1">
        <v>0</v>
      </c>
      <c r="M215" s="1">
        <v>0</v>
      </c>
      <c r="X215" t="str">
        <f t="shared" ref="X215" si="182">LEFT(MID(A215,FIND("(",A215)+1,LEN(A215)),FIND(")",MID(A215,FIND("(",A215)+1,LEN(A215)))-1)</f>
        <v>NON-P</v>
      </c>
      <c r="Z215" t="str">
        <f t="shared" ref="Z215" si="183">Y216</f>
        <v>Excluded</v>
      </c>
      <c r="AA215" t="s">
        <v>2860</v>
      </c>
    </row>
    <row r="216" spans="1:27" x14ac:dyDescent="0.35">
      <c r="A216" s="291" t="s">
        <v>0</v>
      </c>
      <c r="B216" s="291" t="s">
        <v>0</v>
      </c>
      <c r="C216" s="293">
        <v>368</v>
      </c>
      <c r="D216" s="2">
        <v>410</v>
      </c>
      <c r="E216" s="2">
        <v>428</v>
      </c>
      <c r="F216" s="2">
        <v>433</v>
      </c>
      <c r="G216" s="2">
        <v>449</v>
      </c>
      <c r="H216" s="2">
        <v>460</v>
      </c>
      <c r="I216" s="2">
        <v>469</v>
      </c>
      <c r="J216" s="2">
        <v>0</v>
      </c>
      <c r="K216" s="2">
        <v>0</v>
      </c>
      <c r="L216" s="2">
        <v>0</v>
      </c>
      <c r="M216" s="2">
        <v>0</v>
      </c>
      <c r="Y216" t="str">
        <f t="shared" ref="Y216" si="184">IF(EXACT(A215,UPPER(A215)),"Elected","Excluded")</f>
        <v>Excluded</v>
      </c>
    </row>
    <row r="217" spans="1:27" x14ac:dyDescent="0.35">
      <c r="A217" s="291" t="s">
        <v>2400</v>
      </c>
      <c r="B217" s="291" t="s">
        <v>33</v>
      </c>
      <c r="C217" s="293">
        <v>145</v>
      </c>
      <c r="D217" s="1">
        <v>4</v>
      </c>
      <c r="E217" s="1">
        <v>1</v>
      </c>
      <c r="F217" s="1">
        <v>0</v>
      </c>
      <c r="G217" s="1">
        <v>-150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X217" t="str">
        <f t="shared" ref="X217" si="185">LEFT(MID(A217,FIND("(",A217)+1,LEN(A217)),FIND(")",MID(A217,FIND("(",A217)+1,LEN(A217)))-1)</f>
        <v>TIP</v>
      </c>
      <c r="Z217" t="str">
        <f t="shared" ref="Z217" si="186">Y218</f>
        <v>Excluded</v>
      </c>
    </row>
    <row r="218" spans="1:27" x14ac:dyDescent="0.35">
      <c r="A218" s="291" t="s">
        <v>0</v>
      </c>
      <c r="B218" s="291" t="s">
        <v>0</v>
      </c>
      <c r="C218" s="293">
        <v>145</v>
      </c>
      <c r="D218" s="2">
        <v>149</v>
      </c>
      <c r="E218" s="2">
        <v>150</v>
      </c>
      <c r="F218" s="2">
        <v>150</v>
      </c>
      <c r="G218" s="2">
        <v>0</v>
      </c>
      <c r="H218" s="2">
        <v>0</v>
      </c>
      <c r="I218" s="2">
        <v>0</v>
      </c>
      <c r="J218" s="2">
        <v>0</v>
      </c>
      <c r="K218" s="2">
        <v>0</v>
      </c>
      <c r="L218" s="2">
        <v>0</v>
      </c>
      <c r="M218" s="2">
        <v>0</v>
      </c>
      <c r="Y218" t="str">
        <f t="shared" ref="Y218" si="187">IF(EXACT(A217,UPPER(A217)),"Elected","Excluded")</f>
        <v>Excluded</v>
      </c>
    </row>
    <row r="219" spans="1:27" x14ac:dyDescent="0.35">
      <c r="A219" s="291" t="s">
        <v>3573</v>
      </c>
      <c r="B219" s="291" t="s">
        <v>33</v>
      </c>
      <c r="C219" s="293">
        <v>524</v>
      </c>
      <c r="D219" s="1">
        <v>23</v>
      </c>
      <c r="E219" s="1">
        <v>38</v>
      </c>
      <c r="F219" s="1">
        <v>9</v>
      </c>
      <c r="G219" s="1">
        <v>39</v>
      </c>
      <c r="H219" s="1">
        <v>11</v>
      </c>
      <c r="I219" s="1">
        <v>2</v>
      </c>
      <c r="J219" s="1">
        <v>108</v>
      </c>
      <c r="K219" s="1">
        <v>47</v>
      </c>
      <c r="L219" s="1">
        <v>44</v>
      </c>
      <c r="M219" s="1">
        <v>-845</v>
      </c>
      <c r="X219" t="str">
        <f t="shared" ref="X219" si="188">LEFT(MID(A219,FIND("(",A219)+1,LEN(A219)),FIND(")",MID(A219,FIND("(",A219)+1,LEN(A219)))-1)</f>
        <v>NON-P</v>
      </c>
      <c r="Z219" t="str">
        <f t="shared" ref="Z219" si="189">Y220</f>
        <v>Excluded</v>
      </c>
    </row>
    <row r="220" spans="1:27" x14ac:dyDescent="0.35">
      <c r="A220" s="291" t="s">
        <v>0</v>
      </c>
      <c r="B220" s="291" t="s">
        <v>0</v>
      </c>
      <c r="C220" s="293">
        <v>524</v>
      </c>
      <c r="D220" s="2">
        <v>547</v>
      </c>
      <c r="E220" s="2">
        <v>585</v>
      </c>
      <c r="F220" s="2">
        <v>594</v>
      </c>
      <c r="G220" s="2">
        <v>633</v>
      </c>
      <c r="H220" s="2">
        <v>644</v>
      </c>
      <c r="I220" s="2">
        <v>646</v>
      </c>
      <c r="J220" s="2">
        <v>754</v>
      </c>
      <c r="K220" s="2">
        <v>801</v>
      </c>
      <c r="L220" s="2">
        <v>845</v>
      </c>
      <c r="M220" s="2">
        <v>0</v>
      </c>
      <c r="Y220" t="str">
        <f t="shared" ref="Y220" si="190">IF(EXACT(A219,UPPER(A219)),"Elected","Excluded")</f>
        <v>Excluded</v>
      </c>
    </row>
    <row r="221" spans="1:27" x14ac:dyDescent="0.35">
      <c r="A221" s="291" t="s">
        <v>3554</v>
      </c>
      <c r="B221" s="291" t="s">
        <v>33</v>
      </c>
      <c r="C221" s="293">
        <v>507</v>
      </c>
      <c r="D221" s="1">
        <v>34</v>
      </c>
      <c r="E221" s="1">
        <v>5</v>
      </c>
      <c r="F221" s="1">
        <v>1</v>
      </c>
      <c r="G221" s="1">
        <v>33</v>
      </c>
      <c r="H221" s="1">
        <v>6</v>
      </c>
      <c r="I221" s="1">
        <v>5</v>
      </c>
      <c r="J221" s="1">
        <v>71</v>
      </c>
      <c r="K221" s="1">
        <v>96</v>
      </c>
      <c r="L221" s="1">
        <v>139</v>
      </c>
      <c r="M221" s="1">
        <v>283</v>
      </c>
      <c r="X221" t="str">
        <f t="shared" ref="X221" si="191">LEFT(MID(A221,FIND("(",A221)+1,LEN(A221)),FIND(")",MID(A221,FIND("(",A221)+1,LEN(A221)))-1)</f>
        <v>NON-P</v>
      </c>
      <c r="Z221" t="str">
        <f t="shared" ref="Z221" si="192">Y222</f>
        <v>Elected</v>
      </c>
      <c r="AA221" t="s">
        <v>2860</v>
      </c>
    </row>
    <row r="222" spans="1:27" x14ac:dyDescent="0.35">
      <c r="A222" s="291" t="s">
        <v>0</v>
      </c>
      <c r="B222" s="291" t="s">
        <v>0</v>
      </c>
      <c r="C222" s="293">
        <v>507</v>
      </c>
      <c r="D222" s="2">
        <v>541</v>
      </c>
      <c r="E222" s="2">
        <v>546</v>
      </c>
      <c r="F222" s="2">
        <v>547</v>
      </c>
      <c r="G222" s="2">
        <v>580</v>
      </c>
      <c r="H222" s="2">
        <v>586</v>
      </c>
      <c r="I222" s="2">
        <v>591</v>
      </c>
      <c r="J222" s="2">
        <v>662</v>
      </c>
      <c r="K222" s="2">
        <v>758</v>
      </c>
      <c r="L222" s="2">
        <v>897</v>
      </c>
      <c r="M222" s="2">
        <v>1180</v>
      </c>
      <c r="Y222" t="str">
        <f t="shared" ref="Y222" si="193">IF(EXACT(A221,UPPER(A221)),"Elected","Excluded")</f>
        <v>Elected</v>
      </c>
    </row>
    <row r="223" spans="1:27" x14ac:dyDescent="0.35">
      <c r="A223" s="291" t="s">
        <v>2401</v>
      </c>
      <c r="B223" s="291" t="s">
        <v>31</v>
      </c>
      <c r="C223" s="293">
        <v>264</v>
      </c>
      <c r="D223" s="1">
        <v>13</v>
      </c>
      <c r="E223" s="1">
        <v>3</v>
      </c>
      <c r="F223" s="1">
        <v>1</v>
      </c>
      <c r="G223" s="1">
        <v>2</v>
      </c>
      <c r="H223" s="1">
        <v>-283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X223" t="str">
        <f t="shared" ref="X223" si="194">LEFT(MID(A223,FIND("(",A223)+1,LEN(A223)),FIND(")",MID(A223,FIND("(",A223)+1,LEN(A223)))-1)</f>
        <v>SF</v>
      </c>
      <c r="Z223" t="str">
        <f t="shared" ref="Z223" si="195">Y224</f>
        <v>Excluded</v>
      </c>
    </row>
    <row r="224" spans="1:27" x14ac:dyDescent="0.35">
      <c r="A224" s="291" t="s">
        <v>0</v>
      </c>
      <c r="B224" s="291" t="s">
        <v>0</v>
      </c>
      <c r="C224" s="293">
        <v>264</v>
      </c>
      <c r="D224" s="2">
        <v>277</v>
      </c>
      <c r="E224" s="2">
        <v>280</v>
      </c>
      <c r="F224" s="2">
        <v>281</v>
      </c>
      <c r="G224" s="2">
        <v>283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Y224" t="str">
        <f t="shared" ref="Y224" si="196">IF(EXACT(A223,UPPER(A223)),"Elected","Excluded")</f>
        <v>Excluded</v>
      </c>
    </row>
    <row r="225" spans="1:37" x14ac:dyDescent="0.35">
      <c r="A225" s="291" t="s">
        <v>2402</v>
      </c>
      <c r="B225" s="291" t="s">
        <v>33</v>
      </c>
      <c r="C225" s="293">
        <v>1576</v>
      </c>
      <c r="D225" s="1">
        <v>0</v>
      </c>
      <c r="E225" s="1">
        <v>-151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X225" t="str">
        <f t="shared" ref="X225" si="197">LEFT(MID(A225,FIND("(",A225)+1,LEN(A225)),FIND(")",MID(A225,FIND("(",A225)+1,LEN(A225)))-1)</f>
        <v>FG</v>
      </c>
      <c r="Z225" t="str">
        <f t="shared" ref="Z225" si="198">Y226</f>
        <v>Elected</v>
      </c>
    </row>
    <row r="226" spans="1:37" x14ac:dyDescent="0.35">
      <c r="A226" s="291" t="s">
        <v>0</v>
      </c>
      <c r="B226" s="291" t="s">
        <v>0</v>
      </c>
      <c r="C226" s="293">
        <v>1576</v>
      </c>
      <c r="D226" s="2">
        <v>1576</v>
      </c>
      <c r="E226" s="2">
        <v>1425</v>
      </c>
      <c r="F226" s="2">
        <v>1425</v>
      </c>
      <c r="G226" s="2">
        <v>1425</v>
      </c>
      <c r="H226" s="2">
        <v>1425</v>
      </c>
      <c r="I226" s="2">
        <v>1425</v>
      </c>
      <c r="J226" s="2">
        <v>1425</v>
      </c>
      <c r="K226" s="2">
        <v>1425</v>
      </c>
      <c r="L226" s="2">
        <v>1425</v>
      </c>
      <c r="M226" s="2">
        <v>1425</v>
      </c>
      <c r="Y226" t="str">
        <f t="shared" ref="Y226" si="199">IF(EXACT(A225,UPPER(A225)),"Elected","Excluded")</f>
        <v>Elected</v>
      </c>
    </row>
    <row r="227" spans="1:37" x14ac:dyDescent="0.35">
      <c r="A227" s="291" t="s">
        <v>3581</v>
      </c>
      <c r="B227" s="291" t="s">
        <v>31</v>
      </c>
      <c r="C227" s="293">
        <v>425</v>
      </c>
      <c r="D227" s="1">
        <v>249</v>
      </c>
      <c r="E227" s="1">
        <v>23</v>
      </c>
      <c r="F227" s="1">
        <v>14</v>
      </c>
      <c r="G227" s="1">
        <v>4</v>
      </c>
      <c r="H227" s="1">
        <v>8</v>
      </c>
      <c r="I227" s="1">
        <v>18</v>
      </c>
      <c r="J227" s="1">
        <v>54</v>
      </c>
      <c r="K227" s="1">
        <v>97</v>
      </c>
      <c r="L227" s="1">
        <v>110</v>
      </c>
      <c r="M227" s="1">
        <v>90</v>
      </c>
      <c r="X227" t="str">
        <f t="shared" ref="X227" si="200">LEFT(MID(A227,FIND("(",A227)+1,LEN(A227)),FIND(")",MID(A227,FIND("(",A227)+1,LEN(A227)))-1)</f>
        <v>LAB</v>
      </c>
      <c r="Z227" t="str">
        <f t="shared" ref="Z227" si="201">Y228</f>
        <v>Elected</v>
      </c>
    </row>
    <row r="228" spans="1:37" x14ac:dyDescent="0.35">
      <c r="A228" s="291" t="s">
        <v>0</v>
      </c>
      <c r="B228" s="291" t="s">
        <v>0</v>
      </c>
      <c r="C228" s="293">
        <v>425</v>
      </c>
      <c r="D228" s="2">
        <v>674</v>
      </c>
      <c r="E228" s="2">
        <v>697</v>
      </c>
      <c r="F228" s="2">
        <v>711</v>
      </c>
      <c r="G228" s="2">
        <v>715</v>
      </c>
      <c r="H228" s="2">
        <v>723</v>
      </c>
      <c r="I228" s="2">
        <v>741</v>
      </c>
      <c r="J228" s="2">
        <v>795</v>
      </c>
      <c r="K228" s="2">
        <v>892</v>
      </c>
      <c r="L228" s="2">
        <v>1002</v>
      </c>
      <c r="M228" s="2">
        <v>1092</v>
      </c>
      <c r="Y228" t="str">
        <f t="shared" ref="Y228" si="202">IF(EXACT(A227,UPPER(A227)),"Elected","Excluded")</f>
        <v>Elected</v>
      </c>
    </row>
    <row r="229" spans="1:37" x14ac:dyDescent="0.35">
      <c r="A229" s="291" t="s">
        <v>47</v>
      </c>
      <c r="B229" s="291" t="s">
        <v>0</v>
      </c>
      <c r="C229" s="292">
        <v>0</v>
      </c>
      <c r="D229" s="1">
        <f>(D201+D203+D205+D207+D209+D211+D213+D215+D217+D219+D221+D223+D225+D227)*(-1)</f>
        <v>0</v>
      </c>
      <c r="E229" s="1">
        <f t="shared" ref="E229:M229" si="203">(E201+E203+E205+E207+E209+E211+E213+E215+E217+E219+E221+E223+E225+E227)*(-1)</f>
        <v>0</v>
      </c>
      <c r="F229" s="1">
        <f t="shared" si="203"/>
        <v>0</v>
      </c>
      <c r="G229" s="1">
        <f t="shared" si="203"/>
        <v>40</v>
      </c>
      <c r="H229" s="1">
        <f t="shared" si="203"/>
        <v>25</v>
      </c>
      <c r="I229" s="1">
        <f t="shared" si="203"/>
        <v>0</v>
      </c>
      <c r="J229" s="1">
        <f t="shared" si="203"/>
        <v>75</v>
      </c>
      <c r="K229" s="1">
        <f t="shared" si="203"/>
        <v>196</v>
      </c>
      <c r="L229" s="1">
        <f t="shared" si="203"/>
        <v>310</v>
      </c>
      <c r="M229" s="1">
        <f t="shared" si="203"/>
        <v>364</v>
      </c>
    </row>
    <row r="230" spans="1:37" x14ac:dyDescent="0.35">
      <c r="A230" s="291" t="s">
        <v>0</v>
      </c>
      <c r="B230" s="291" t="s">
        <v>0</v>
      </c>
      <c r="C230" s="293">
        <v>0</v>
      </c>
      <c r="D230" s="2">
        <v>0</v>
      </c>
      <c r="E230" s="2">
        <v>0</v>
      </c>
      <c r="F230" s="2">
        <v>0</v>
      </c>
      <c r="G230" s="2">
        <v>40</v>
      </c>
      <c r="H230" s="2">
        <v>65</v>
      </c>
      <c r="I230" s="2">
        <v>65</v>
      </c>
      <c r="J230" s="2">
        <v>140</v>
      </c>
      <c r="K230" s="2">
        <v>336</v>
      </c>
      <c r="L230" s="2">
        <v>646</v>
      </c>
      <c r="M230" s="2">
        <v>1010</v>
      </c>
    </row>
    <row r="231" spans="1:37" x14ac:dyDescent="0.35">
      <c r="A231" t="s">
        <v>48</v>
      </c>
      <c r="B231" t="s">
        <v>0</v>
      </c>
      <c r="C231" s="2">
        <v>11395</v>
      </c>
      <c r="D231" s="2">
        <v>11395</v>
      </c>
      <c r="E231" s="2">
        <v>11395</v>
      </c>
      <c r="F231" s="2">
        <v>11395</v>
      </c>
      <c r="G231" s="2">
        <v>11395</v>
      </c>
      <c r="H231" s="2">
        <v>11395</v>
      </c>
      <c r="I231" s="2">
        <v>11395</v>
      </c>
      <c r="J231" s="2">
        <v>11395</v>
      </c>
      <c r="K231" s="2">
        <v>11395</v>
      </c>
      <c r="L231" s="2">
        <v>11395</v>
      </c>
      <c r="M231" s="2">
        <v>11395</v>
      </c>
    </row>
    <row r="233" spans="1:37" x14ac:dyDescent="0.35">
      <c r="AB233" t="s">
        <v>2526</v>
      </c>
      <c r="AC233" t="s">
        <v>2525</v>
      </c>
      <c r="AD233" t="s">
        <v>2524</v>
      </c>
      <c r="AE233" t="s">
        <v>2523</v>
      </c>
      <c r="AF233" t="s">
        <v>759</v>
      </c>
      <c r="AG233" t="s">
        <v>2522</v>
      </c>
      <c r="AH233" t="s">
        <v>2521</v>
      </c>
      <c r="AI233" t="s">
        <v>2520</v>
      </c>
      <c r="AJ233" t="s">
        <v>2519</v>
      </c>
      <c r="AK233" t="s">
        <v>2518</v>
      </c>
    </row>
    <row r="234" spans="1:37" x14ac:dyDescent="0.35">
      <c r="A234" s="2"/>
      <c r="B234" s="2"/>
      <c r="C234" s="2"/>
      <c r="D234" s="2"/>
      <c r="E234" s="2"/>
      <c r="F234" s="2"/>
      <c r="G234" s="2"/>
      <c r="H234" s="240" t="s">
        <v>2648</v>
      </c>
      <c r="I234" s="2"/>
      <c r="J234" s="2"/>
      <c r="K234" s="2"/>
      <c r="L234" s="240" t="s">
        <v>2649</v>
      </c>
      <c r="AB234">
        <f>AB201+AB162+AB119+AB92+AB49+AB10</f>
        <v>34</v>
      </c>
      <c r="AC234">
        <f>AC201+AC162+AC119+AC92+AC49+AC10</f>
        <v>124659</v>
      </c>
      <c r="AD234" s="238">
        <f>AH234+AF234</f>
        <v>64840</v>
      </c>
      <c r="AE234" s="227">
        <f>SUM(AD234/AC234*100)</f>
        <v>52.013893902566203</v>
      </c>
      <c r="AF234">
        <f>AF201+AF162+AF119+AF92+AF49+AF10</f>
        <v>685</v>
      </c>
      <c r="AG234" s="227">
        <f>SUM(AF234/AC234*100)</f>
        <v>0.54949903336301431</v>
      </c>
      <c r="AH234">
        <f>AH201+AH162+AH119+AH92+AH49+AH10</f>
        <v>64155</v>
      </c>
      <c r="AI234">
        <f>AI201+AI162+AI119+AI92+AI49+AI10</f>
        <v>72</v>
      </c>
      <c r="AJ234">
        <f>AJ201+AJ162+AJ119+AJ92+AJ49+AJ10</f>
        <v>17</v>
      </c>
      <c r="AK234" s="227">
        <f>SUM(AJ234/AI234*100)</f>
        <v>23.611111111111111</v>
      </c>
    </row>
    <row r="235" spans="1:37" x14ac:dyDescent="0.35">
      <c r="D235" s="241" t="s">
        <v>2529</v>
      </c>
      <c r="E235" s="241" t="s">
        <v>2650</v>
      </c>
      <c r="F235" s="241" t="s">
        <v>2651</v>
      </c>
      <c r="G235" s="241" t="s">
        <v>2650</v>
      </c>
      <c r="H235" s="241" t="s">
        <v>2652</v>
      </c>
      <c r="I235" s="241" t="s">
        <v>2653</v>
      </c>
      <c r="J235" s="241" t="s">
        <v>2649</v>
      </c>
      <c r="K235" s="241" t="s">
        <v>2654</v>
      </c>
      <c r="L235" s="241" t="s">
        <v>2652</v>
      </c>
    </row>
    <row r="236" spans="1:37" x14ac:dyDescent="0.35">
      <c r="D236" s="241" t="s">
        <v>2655</v>
      </c>
      <c r="E236" s="241" t="s">
        <v>2655</v>
      </c>
      <c r="F236" s="241" t="s">
        <v>2652</v>
      </c>
      <c r="G236" s="241" t="s">
        <v>2656</v>
      </c>
      <c r="H236" s="241" t="s">
        <v>2656</v>
      </c>
      <c r="I236" s="241" t="s">
        <v>2655</v>
      </c>
      <c r="J236" s="241" t="s">
        <v>2652</v>
      </c>
      <c r="K236" s="241" t="s">
        <v>2656</v>
      </c>
      <c r="L236" s="241" t="s">
        <v>2656</v>
      </c>
      <c r="AC236" t="s">
        <v>3692</v>
      </c>
      <c r="AD236" t="s">
        <v>3693</v>
      </c>
    </row>
    <row r="237" spans="1:37" x14ac:dyDescent="0.35">
      <c r="A237" s="238">
        <f>SUMIFS($C$10:$C$505, $X$10:$X$505, B237)</f>
        <v>16498</v>
      </c>
      <c r="B237" t="s">
        <v>2657</v>
      </c>
      <c r="C237" t="s">
        <v>2535</v>
      </c>
      <c r="D237" s="242">
        <f>E237+I237</f>
        <v>14</v>
      </c>
      <c r="E237" s="238">
        <f>COUNTIFS($X$10:$X$505, B237,$B$10:$B$505,"F")</f>
        <v>2</v>
      </c>
      <c r="F237" s="243">
        <f t="shared" ref="F237:F263" si="204">IFERROR(E237/D237,0)</f>
        <v>0.14285714285714285</v>
      </c>
      <c r="G237">
        <f>COUNTIFS($X$10:$X$505, B237,$B$10:$B$505,"F",$Z$10:$Z$505,"Elected")</f>
        <v>2</v>
      </c>
      <c r="H237" s="244">
        <f>IFERROR(G237/D237,0)</f>
        <v>0.14285714285714285</v>
      </c>
      <c r="I237" s="245">
        <f>COUNTIFS($X$10:$X$505, B237,$B$10:$B$505,"M")</f>
        <v>12</v>
      </c>
      <c r="J237" s="243">
        <f>IFERROR(I237/D237,0)</f>
        <v>0.8571428571428571</v>
      </c>
      <c r="K237">
        <f>COUNTIFS($X$10:$X$505, B237,$B$10:$B$505,"M",$Z$10:$Z$505,"Elected")</f>
        <v>7</v>
      </c>
      <c r="L237" s="243">
        <f>IFERROR(K237/D237,0)</f>
        <v>0.5</v>
      </c>
      <c r="AC237">
        <f>AC204+AC165+AC122+AC95+AC52+AC13</f>
        <v>29</v>
      </c>
      <c r="AD237">
        <f>AD204+AD165+AD122+AD95+AD52+AD13</f>
        <v>24</v>
      </c>
    </row>
    <row r="238" spans="1:37" x14ac:dyDescent="0.35">
      <c r="A238" s="238">
        <f t="shared" ref="A238:A263" si="205">SUMIFS($C$10:$C$505, $X$10:$X$505, B238)</f>
        <v>11827</v>
      </c>
      <c r="B238" t="s">
        <v>2658</v>
      </c>
      <c r="C238" t="s">
        <v>2534</v>
      </c>
      <c r="D238" s="242">
        <f t="shared" ref="D238:D263" si="206">E238+I238</f>
        <v>10</v>
      </c>
      <c r="E238" s="238">
        <f t="shared" ref="E238:E263" si="207">COUNTIFS($X$10:$X$505, B238,$B$10:$B$505,"F")</f>
        <v>1</v>
      </c>
      <c r="F238" s="243">
        <f t="shared" si="204"/>
        <v>0.1</v>
      </c>
      <c r="G238">
        <f t="shared" ref="G238:G263" si="208">COUNTIFS($X$10:$X$283, B238,$B$10:$B$283,"F",$Z$10:$Z$283,"Elected")</f>
        <v>1</v>
      </c>
      <c r="H238" s="244">
        <f t="shared" ref="H238:H263" si="209">IFERROR(G238/D238,0)</f>
        <v>0.1</v>
      </c>
      <c r="I238" s="245">
        <f t="shared" ref="I238:I263" si="210">COUNTIFS($X$10:$X$505, B238,$B$10:$B$505,"M")</f>
        <v>9</v>
      </c>
      <c r="J238" s="243">
        <f t="shared" ref="J238:J263" si="211">IFERROR(I238/D238,0)</f>
        <v>0.9</v>
      </c>
      <c r="K238">
        <f t="shared" ref="K238:K263" si="212">COUNTIFS($X$10:$X$505, B238,$B$10:$B$505,"M",$Z$10:$Z$505,"Elected")</f>
        <v>7</v>
      </c>
      <c r="L238" s="243">
        <f t="shared" ref="L238:L263" si="213">IFERROR(K238/D238,0)</f>
        <v>0.7</v>
      </c>
    </row>
    <row r="239" spans="1:37" x14ac:dyDescent="0.35">
      <c r="A239" s="238">
        <f t="shared" si="205"/>
        <v>7040</v>
      </c>
      <c r="B239" t="s">
        <v>2659</v>
      </c>
      <c r="C239" t="s">
        <v>2536</v>
      </c>
      <c r="D239" s="242">
        <f t="shared" si="206"/>
        <v>11</v>
      </c>
      <c r="E239" s="238">
        <f t="shared" si="207"/>
        <v>4</v>
      </c>
      <c r="F239" s="243">
        <f t="shared" si="204"/>
        <v>0.36363636363636365</v>
      </c>
      <c r="G239">
        <f t="shared" si="208"/>
        <v>1</v>
      </c>
      <c r="H239" s="244">
        <f t="shared" si="209"/>
        <v>9.0909090909090912E-2</v>
      </c>
      <c r="I239" s="245">
        <f t="shared" si="210"/>
        <v>7</v>
      </c>
      <c r="J239" s="243">
        <f t="shared" si="211"/>
        <v>0.63636363636363635</v>
      </c>
      <c r="K239">
        <f t="shared" si="212"/>
        <v>2</v>
      </c>
      <c r="L239" s="243">
        <f t="shared" si="213"/>
        <v>0.18181818181818182</v>
      </c>
    </row>
    <row r="240" spans="1:37" x14ac:dyDescent="0.35">
      <c r="A240" s="238">
        <f t="shared" si="205"/>
        <v>4421</v>
      </c>
      <c r="B240" t="s">
        <v>2661</v>
      </c>
      <c r="C240" t="s">
        <v>2727</v>
      </c>
      <c r="D240" s="242">
        <f t="shared" si="206"/>
        <v>6</v>
      </c>
      <c r="E240" s="238">
        <f t="shared" si="207"/>
        <v>4</v>
      </c>
      <c r="F240" s="243">
        <f t="shared" si="204"/>
        <v>0.66666666666666663</v>
      </c>
      <c r="G240">
        <f t="shared" si="208"/>
        <v>1</v>
      </c>
      <c r="H240" s="244">
        <f t="shared" si="209"/>
        <v>0.16666666666666666</v>
      </c>
      <c r="I240" s="245">
        <f t="shared" si="210"/>
        <v>2</v>
      </c>
      <c r="J240" s="243">
        <f t="shared" si="211"/>
        <v>0.33333333333333331</v>
      </c>
      <c r="K240">
        <f t="shared" si="212"/>
        <v>1</v>
      </c>
      <c r="L240" s="243">
        <f t="shared" si="213"/>
        <v>0.16666666666666666</v>
      </c>
    </row>
    <row r="241" spans="1:12" x14ac:dyDescent="0.35">
      <c r="A241" s="238">
        <f t="shared" si="205"/>
        <v>0</v>
      </c>
      <c r="B241" t="s">
        <v>2663</v>
      </c>
      <c r="C241" t="s">
        <v>2574</v>
      </c>
      <c r="D241" s="242">
        <f t="shared" si="206"/>
        <v>0</v>
      </c>
      <c r="E241" s="238">
        <f t="shared" si="207"/>
        <v>0</v>
      </c>
      <c r="F241" s="243">
        <f t="shared" si="204"/>
        <v>0</v>
      </c>
      <c r="G241">
        <f t="shared" si="208"/>
        <v>0</v>
      </c>
      <c r="H241" s="244">
        <f t="shared" si="209"/>
        <v>0</v>
      </c>
      <c r="I241" s="245">
        <f t="shared" si="210"/>
        <v>0</v>
      </c>
      <c r="J241" s="243">
        <f t="shared" si="211"/>
        <v>0</v>
      </c>
      <c r="K241">
        <f t="shared" si="212"/>
        <v>0</v>
      </c>
      <c r="L241" s="243">
        <f t="shared" si="213"/>
        <v>0</v>
      </c>
    </row>
    <row r="242" spans="1:12" x14ac:dyDescent="0.35">
      <c r="A242" s="238">
        <f t="shared" si="205"/>
        <v>589</v>
      </c>
      <c r="B242" t="s">
        <v>2689</v>
      </c>
      <c r="C242" t="s">
        <v>2573</v>
      </c>
      <c r="D242" s="242">
        <f t="shared" si="206"/>
        <v>2</v>
      </c>
      <c r="E242" s="238">
        <f t="shared" si="207"/>
        <v>1</v>
      </c>
      <c r="F242" s="243">
        <f t="shared" si="204"/>
        <v>0.5</v>
      </c>
      <c r="G242">
        <f t="shared" si="208"/>
        <v>0</v>
      </c>
      <c r="H242" s="244">
        <f t="shared" si="209"/>
        <v>0</v>
      </c>
      <c r="I242" s="245">
        <f t="shared" si="210"/>
        <v>1</v>
      </c>
      <c r="J242" s="243">
        <f t="shared" si="211"/>
        <v>0.5</v>
      </c>
      <c r="K242">
        <f t="shared" si="212"/>
        <v>0</v>
      </c>
      <c r="L242" s="243">
        <f t="shared" si="213"/>
        <v>0</v>
      </c>
    </row>
    <row r="243" spans="1:12" x14ac:dyDescent="0.35">
      <c r="A243" s="238">
        <f t="shared" si="205"/>
        <v>0</v>
      </c>
      <c r="B243" t="s">
        <v>2662</v>
      </c>
      <c r="C243" t="s">
        <v>2575</v>
      </c>
      <c r="D243" s="242">
        <f t="shared" si="206"/>
        <v>0</v>
      </c>
      <c r="E243" s="238">
        <f t="shared" si="207"/>
        <v>0</v>
      </c>
      <c r="F243" s="243">
        <f t="shared" si="204"/>
        <v>0</v>
      </c>
      <c r="G243">
        <f t="shared" si="208"/>
        <v>0</v>
      </c>
      <c r="H243" s="244">
        <f t="shared" si="209"/>
        <v>0</v>
      </c>
      <c r="I243" s="245">
        <f t="shared" si="210"/>
        <v>0</v>
      </c>
      <c r="J243" s="243">
        <f t="shared" si="211"/>
        <v>0</v>
      </c>
      <c r="K243">
        <f t="shared" si="212"/>
        <v>0</v>
      </c>
      <c r="L243" s="243">
        <f t="shared" si="213"/>
        <v>0</v>
      </c>
    </row>
    <row r="244" spans="1:12" x14ac:dyDescent="0.35">
      <c r="A244" s="238">
        <f t="shared" si="205"/>
        <v>133</v>
      </c>
      <c r="B244" t="s">
        <v>2660</v>
      </c>
      <c r="C244" t="s">
        <v>2594</v>
      </c>
      <c r="D244" s="242">
        <f t="shared" si="206"/>
        <v>1</v>
      </c>
      <c r="E244" s="238">
        <f t="shared" si="207"/>
        <v>1</v>
      </c>
      <c r="F244" s="243">
        <f t="shared" si="204"/>
        <v>1</v>
      </c>
      <c r="G244">
        <f t="shared" si="208"/>
        <v>0</v>
      </c>
      <c r="H244" s="244">
        <f t="shared" si="209"/>
        <v>0</v>
      </c>
      <c r="I244" s="245">
        <f t="shared" si="210"/>
        <v>0</v>
      </c>
      <c r="J244" s="243">
        <f t="shared" si="211"/>
        <v>0</v>
      </c>
      <c r="K244">
        <f t="shared" si="212"/>
        <v>0</v>
      </c>
      <c r="L244" s="243">
        <f t="shared" si="213"/>
        <v>0</v>
      </c>
    </row>
    <row r="245" spans="1:12" x14ac:dyDescent="0.35">
      <c r="A245" s="238">
        <f t="shared" si="205"/>
        <v>2455</v>
      </c>
      <c r="B245" t="s">
        <v>3111</v>
      </c>
      <c r="C245" t="s">
        <v>2576</v>
      </c>
      <c r="D245" s="242">
        <f t="shared" si="206"/>
        <v>1</v>
      </c>
      <c r="E245" s="238">
        <f t="shared" si="207"/>
        <v>0</v>
      </c>
      <c r="F245" s="243">
        <f t="shared" si="204"/>
        <v>0</v>
      </c>
      <c r="G245">
        <f t="shared" si="208"/>
        <v>0</v>
      </c>
      <c r="H245" s="244">
        <f t="shared" si="209"/>
        <v>0</v>
      </c>
      <c r="I245" s="245">
        <f t="shared" si="210"/>
        <v>1</v>
      </c>
      <c r="J245" s="243">
        <f t="shared" si="211"/>
        <v>1</v>
      </c>
      <c r="K245">
        <f t="shared" si="212"/>
        <v>1</v>
      </c>
      <c r="L245" s="243">
        <f t="shared" si="213"/>
        <v>1</v>
      </c>
    </row>
    <row r="246" spans="1:12" x14ac:dyDescent="0.35">
      <c r="A246" s="238">
        <f t="shared" si="205"/>
        <v>0</v>
      </c>
      <c r="C246" t="s">
        <v>2590</v>
      </c>
      <c r="D246" s="242">
        <f t="shared" si="206"/>
        <v>0</v>
      </c>
      <c r="E246" s="238">
        <f t="shared" si="207"/>
        <v>0</v>
      </c>
      <c r="F246" s="243">
        <f t="shared" si="204"/>
        <v>0</v>
      </c>
      <c r="G246">
        <f t="shared" si="208"/>
        <v>0</v>
      </c>
      <c r="H246" s="244">
        <f t="shared" si="209"/>
        <v>0</v>
      </c>
      <c r="I246" s="245">
        <f t="shared" si="210"/>
        <v>0</v>
      </c>
      <c r="J246" s="243">
        <f t="shared" si="211"/>
        <v>0</v>
      </c>
      <c r="K246">
        <f t="shared" si="212"/>
        <v>0</v>
      </c>
      <c r="L246" s="243">
        <f t="shared" si="213"/>
        <v>0</v>
      </c>
    </row>
    <row r="247" spans="1:12" x14ac:dyDescent="0.35">
      <c r="A247" s="238">
        <f t="shared" si="205"/>
        <v>0</v>
      </c>
      <c r="B247" t="s">
        <v>2671</v>
      </c>
      <c r="C247" t="s">
        <v>2582</v>
      </c>
      <c r="D247" s="242">
        <f t="shared" si="206"/>
        <v>0</v>
      </c>
      <c r="E247" s="238">
        <f t="shared" si="207"/>
        <v>0</v>
      </c>
      <c r="F247" s="243">
        <f t="shared" si="204"/>
        <v>0</v>
      </c>
      <c r="G247">
        <f t="shared" si="208"/>
        <v>0</v>
      </c>
      <c r="H247" s="244">
        <f t="shared" si="209"/>
        <v>0</v>
      </c>
      <c r="I247" s="245">
        <f t="shared" si="210"/>
        <v>0</v>
      </c>
      <c r="J247" s="243">
        <f t="shared" si="211"/>
        <v>0</v>
      </c>
      <c r="K247">
        <f t="shared" si="212"/>
        <v>0</v>
      </c>
      <c r="L247" s="243">
        <f t="shared" si="213"/>
        <v>0</v>
      </c>
    </row>
    <row r="248" spans="1:12" x14ac:dyDescent="0.35">
      <c r="A248" s="238">
        <f t="shared" si="205"/>
        <v>0</v>
      </c>
      <c r="B248" t="s">
        <v>2665</v>
      </c>
      <c r="C248" t="s">
        <v>2598</v>
      </c>
      <c r="D248" s="242">
        <f t="shared" si="206"/>
        <v>0</v>
      </c>
      <c r="E248" s="238">
        <f t="shared" si="207"/>
        <v>0</v>
      </c>
      <c r="F248" s="243">
        <f t="shared" si="204"/>
        <v>0</v>
      </c>
      <c r="G248">
        <f t="shared" si="208"/>
        <v>0</v>
      </c>
      <c r="H248" s="244">
        <f t="shared" si="209"/>
        <v>0</v>
      </c>
      <c r="I248" s="245">
        <f t="shared" si="210"/>
        <v>0</v>
      </c>
      <c r="J248" s="243">
        <f t="shared" si="211"/>
        <v>0</v>
      </c>
      <c r="K248">
        <f t="shared" si="212"/>
        <v>0</v>
      </c>
      <c r="L248" s="243">
        <f t="shared" si="213"/>
        <v>0</v>
      </c>
    </row>
    <row r="249" spans="1:12" x14ac:dyDescent="0.35">
      <c r="A249" s="238">
        <f t="shared" si="205"/>
        <v>125</v>
      </c>
      <c r="B249" t="s">
        <v>2666</v>
      </c>
      <c r="C249" t="s">
        <v>2584</v>
      </c>
      <c r="D249" s="242">
        <f t="shared" si="206"/>
        <v>1</v>
      </c>
      <c r="E249" s="238">
        <f t="shared" si="207"/>
        <v>0</v>
      </c>
      <c r="F249" s="243">
        <f t="shared" si="204"/>
        <v>0</v>
      </c>
      <c r="G249">
        <f t="shared" si="208"/>
        <v>0</v>
      </c>
      <c r="H249" s="244">
        <f t="shared" si="209"/>
        <v>0</v>
      </c>
      <c r="I249" s="245">
        <f t="shared" si="210"/>
        <v>1</v>
      </c>
      <c r="J249" s="243">
        <f t="shared" si="211"/>
        <v>1</v>
      </c>
      <c r="K249">
        <f t="shared" si="212"/>
        <v>0</v>
      </c>
      <c r="L249" s="243">
        <f t="shared" si="213"/>
        <v>0</v>
      </c>
    </row>
    <row r="250" spans="1:12" x14ac:dyDescent="0.35">
      <c r="A250" s="238">
        <f t="shared" si="205"/>
        <v>0</v>
      </c>
      <c r="B250" t="s">
        <v>2667</v>
      </c>
      <c r="C250" t="s">
        <v>2577</v>
      </c>
      <c r="D250" s="242">
        <f t="shared" si="206"/>
        <v>0</v>
      </c>
      <c r="E250" s="238">
        <f t="shared" si="207"/>
        <v>0</v>
      </c>
      <c r="F250" s="243">
        <f t="shared" si="204"/>
        <v>0</v>
      </c>
      <c r="G250">
        <f t="shared" si="208"/>
        <v>0</v>
      </c>
      <c r="H250" s="244">
        <f t="shared" si="209"/>
        <v>0</v>
      </c>
      <c r="I250" s="245">
        <f t="shared" si="210"/>
        <v>0</v>
      </c>
      <c r="J250" s="243">
        <f t="shared" si="211"/>
        <v>0</v>
      </c>
      <c r="K250">
        <f t="shared" si="212"/>
        <v>0</v>
      </c>
      <c r="L250" s="243">
        <f t="shared" si="213"/>
        <v>0</v>
      </c>
    </row>
    <row r="251" spans="1:12" x14ac:dyDescent="0.35">
      <c r="A251" s="238">
        <f t="shared" si="205"/>
        <v>0</v>
      </c>
      <c r="B251" t="s">
        <v>2670</v>
      </c>
      <c r="C251" t="s">
        <v>2578</v>
      </c>
      <c r="D251" s="242">
        <f t="shared" si="206"/>
        <v>0</v>
      </c>
      <c r="E251" s="238">
        <f t="shared" si="207"/>
        <v>0</v>
      </c>
      <c r="F251" s="243">
        <f t="shared" si="204"/>
        <v>0</v>
      </c>
      <c r="G251">
        <f t="shared" si="208"/>
        <v>0</v>
      </c>
      <c r="H251" s="244">
        <f t="shared" si="209"/>
        <v>0</v>
      </c>
      <c r="I251" s="245">
        <f t="shared" si="210"/>
        <v>0</v>
      </c>
      <c r="J251" s="243">
        <f t="shared" si="211"/>
        <v>0</v>
      </c>
      <c r="K251">
        <f t="shared" si="212"/>
        <v>0</v>
      </c>
      <c r="L251" s="243">
        <f t="shared" si="213"/>
        <v>0</v>
      </c>
    </row>
    <row r="252" spans="1:12" x14ac:dyDescent="0.35">
      <c r="A252" s="238">
        <f t="shared" si="205"/>
        <v>0</v>
      </c>
      <c r="B252" t="s">
        <v>3499</v>
      </c>
      <c r="C252" t="s">
        <v>2581</v>
      </c>
      <c r="D252" s="242">
        <f t="shared" si="206"/>
        <v>0</v>
      </c>
      <c r="E252" s="238">
        <f t="shared" si="207"/>
        <v>0</v>
      </c>
      <c r="F252" s="243">
        <f t="shared" si="204"/>
        <v>0</v>
      </c>
      <c r="G252">
        <f t="shared" si="208"/>
        <v>0</v>
      </c>
      <c r="H252" s="244">
        <f t="shared" si="209"/>
        <v>0</v>
      </c>
      <c r="I252" s="245">
        <f t="shared" si="210"/>
        <v>0</v>
      </c>
      <c r="J252" s="243">
        <f t="shared" si="211"/>
        <v>0</v>
      </c>
      <c r="K252">
        <f t="shared" si="212"/>
        <v>0</v>
      </c>
      <c r="L252" s="243">
        <f t="shared" si="213"/>
        <v>0</v>
      </c>
    </row>
    <row r="253" spans="1:12" x14ac:dyDescent="0.35">
      <c r="A253" s="238">
        <f t="shared" si="205"/>
        <v>0</v>
      </c>
      <c r="B253" t="s">
        <v>3077</v>
      </c>
      <c r="C253" t="s">
        <v>2579</v>
      </c>
      <c r="D253" s="242">
        <f t="shared" si="206"/>
        <v>0</v>
      </c>
      <c r="E253" s="238">
        <f t="shared" si="207"/>
        <v>0</v>
      </c>
      <c r="F253" s="243">
        <f t="shared" si="204"/>
        <v>0</v>
      </c>
      <c r="G253">
        <f t="shared" si="208"/>
        <v>0</v>
      </c>
      <c r="H253" s="244">
        <f t="shared" si="209"/>
        <v>0</v>
      </c>
      <c r="I253" s="245">
        <f t="shared" si="210"/>
        <v>0</v>
      </c>
      <c r="J253" s="243">
        <f t="shared" si="211"/>
        <v>0</v>
      </c>
      <c r="K253">
        <f t="shared" si="212"/>
        <v>0</v>
      </c>
      <c r="L253" s="243">
        <f t="shared" si="213"/>
        <v>0</v>
      </c>
    </row>
    <row r="254" spans="1:12" x14ac:dyDescent="0.35">
      <c r="A254" s="238">
        <f t="shared" si="205"/>
        <v>0</v>
      </c>
      <c r="B254" t="s">
        <v>2690</v>
      </c>
      <c r="C254" t="s">
        <v>2585</v>
      </c>
      <c r="D254" s="242">
        <f t="shared" si="206"/>
        <v>0</v>
      </c>
      <c r="E254" s="238">
        <f t="shared" si="207"/>
        <v>0</v>
      </c>
      <c r="F254" s="243">
        <f t="shared" si="204"/>
        <v>0</v>
      </c>
      <c r="G254">
        <f t="shared" si="208"/>
        <v>0</v>
      </c>
      <c r="H254" s="244">
        <f t="shared" si="209"/>
        <v>0</v>
      </c>
      <c r="I254" s="245">
        <f t="shared" si="210"/>
        <v>0</v>
      </c>
      <c r="J254" s="243">
        <f t="shared" si="211"/>
        <v>0</v>
      </c>
      <c r="K254">
        <f t="shared" si="212"/>
        <v>0</v>
      </c>
      <c r="L254" s="243">
        <f t="shared" si="213"/>
        <v>0</v>
      </c>
    </row>
    <row r="255" spans="1:12" x14ac:dyDescent="0.35">
      <c r="A255" s="238">
        <f t="shared" si="205"/>
        <v>0</v>
      </c>
      <c r="C255" t="s">
        <v>2591</v>
      </c>
      <c r="D255" s="242">
        <f t="shared" si="206"/>
        <v>0</v>
      </c>
      <c r="E255" s="238">
        <f t="shared" si="207"/>
        <v>0</v>
      </c>
      <c r="F255" s="243">
        <f t="shared" si="204"/>
        <v>0</v>
      </c>
      <c r="G255">
        <f t="shared" si="208"/>
        <v>0</v>
      </c>
      <c r="H255" s="244">
        <f t="shared" si="209"/>
        <v>0</v>
      </c>
      <c r="I255" s="245">
        <f t="shared" si="210"/>
        <v>0</v>
      </c>
      <c r="J255" s="243">
        <f t="shared" si="211"/>
        <v>0</v>
      </c>
      <c r="K255">
        <f t="shared" si="212"/>
        <v>0</v>
      </c>
      <c r="L255" s="243">
        <f t="shared" si="213"/>
        <v>0</v>
      </c>
    </row>
    <row r="256" spans="1:12" x14ac:dyDescent="0.35">
      <c r="A256" s="238">
        <f t="shared" si="205"/>
        <v>145</v>
      </c>
      <c r="B256" t="s">
        <v>2664</v>
      </c>
      <c r="C256" t="s">
        <v>2586</v>
      </c>
      <c r="D256" s="242">
        <f t="shared" si="206"/>
        <v>1</v>
      </c>
      <c r="E256" s="238">
        <f t="shared" si="207"/>
        <v>0</v>
      </c>
      <c r="F256" s="243">
        <f t="shared" si="204"/>
        <v>0</v>
      </c>
      <c r="G256">
        <f t="shared" si="208"/>
        <v>0</v>
      </c>
      <c r="H256" s="244">
        <f t="shared" si="209"/>
        <v>0</v>
      </c>
      <c r="I256" s="245">
        <f t="shared" si="210"/>
        <v>1</v>
      </c>
      <c r="J256" s="243">
        <f t="shared" si="211"/>
        <v>1</v>
      </c>
      <c r="K256">
        <f t="shared" si="212"/>
        <v>0</v>
      </c>
      <c r="L256" s="243">
        <f t="shared" si="213"/>
        <v>0</v>
      </c>
    </row>
    <row r="257" spans="1:12" x14ac:dyDescent="0.35">
      <c r="A257" s="238">
        <f t="shared" si="205"/>
        <v>389</v>
      </c>
      <c r="B257" t="s">
        <v>2669</v>
      </c>
      <c r="C257" t="s">
        <v>2587</v>
      </c>
      <c r="D257" s="242">
        <f>E257+I257</f>
        <v>1</v>
      </c>
      <c r="E257" s="238">
        <f t="shared" si="207"/>
        <v>0</v>
      </c>
      <c r="F257" s="243">
        <f t="shared" si="204"/>
        <v>0</v>
      </c>
      <c r="G257">
        <f t="shared" si="208"/>
        <v>0</v>
      </c>
      <c r="H257" s="244">
        <f t="shared" si="209"/>
        <v>0</v>
      </c>
      <c r="I257" s="245">
        <f t="shared" si="210"/>
        <v>1</v>
      </c>
      <c r="J257" s="243">
        <f t="shared" si="211"/>
        <v>1</v>
      </c>
      <c r="K257">
        <f t="shared" si="212"/>
        <v>0</v>
      </c>
      <c r="L257" s="243">
        <f t="shared" si="213"/>
        <v>0</v>
      </c>
    </row>
    <row r="258" spans="1:12" x14ac:dyDescent="0.35">
      <c r="A258" s="238">
        <f t="shared" si="205"/>
        <v>0</v>
      </c>
      <c r="B258" t="s">
        <v>2931</v>
      </c>
      <c r="C258" t="s">
        <v>2580</v>
      </c>
      <c r="D258" s="242">
        <f t="shared" si="206"/>
        <v>0</v>
      </c>
      <c r="E258" s="238">
        <f t="shared" si="207"/>
        <v>0</v>
      </c>
      <c r="F258" s="243">
        <f t="shared" si="204"/>
        <v>0</v>
      </c>
      <c r="G258">
        <f t="shared" si="208"/>
        <v>0</v>
      </c>
      <c r="H258" s="244">
        <f t="shared" si="209"/>
        <v>0</v>
      </c>
      <c r="I258" s="245">
        <f t="shared" si="210"/>
        <v>0</v>
      </c>
      <c r="J258" s="243">
        <f t="shared" si="211"/>
        <v>0</v>
      </c>
      <c r="K258">
        <f t="shared" si="212"/>
        <v>0</v>
      </c>
      <c r="L258" s="243">
        <f t="shared" si="213"/>
        <v>0</v>
      </c>
    </row>
    <row r="259" spans="1:12" x14ac:dyDescent="0.35">
      <c r="A259" s="238">
        <f t="shared" si="205"/>
        <v>0</v>
      </c>
      <c r="C259" t="s">
        <v>2592</v>
      </c>
      <c r="D259" s="242">
        <f t="shared" si="206"/>
        <v>0</v>
      </c>
      <c r="E259" s="238">
        <f t="shared" si="207"/>
        <v>0</v>
      </c>
      <c r="F259" s="243">
        <f t="shared" si="204"/>
        <v>0</v>
      </c>
      <c r="G259">
        <f t="shared" si="208"/>
        <v>0</v>
      </c>
      <c r="H259" s="244">
        <f t="shared" si="209"/>
        <v>0</v>
      </c>
      <c r="I259" s="245">
        <f t="shared" si="210"/>
        <v>0</v>
      </c>
      <c r="J259" s="243">
        <f t="shared" si="211"/>
        <v>0</v>
      </c>
      <c r="K259">
        <f t="shared" si="212"/>
        <v>0</v>
      </c>
      <c r="L259" s="243">
        <f t="shared" si="213"/>
        <v>0</v>
      </c>
    </row>
    <row r="260" spans="1:12" x14ac:dyDescent="0.35">
      <c r="A260" s="238">
        <f t="shared" si="205"/>
        <v>0</v>
      </c>
      <c r="B260" t="s">
        <v>2809</v>
      </c>
      <c r="C260" t="s">
        <v>2597</v>
      </c>
      <c r="D260" s="242">
        <f t="shared" si="206"/>
        <v>0</v>
      </c>
      <c r="E260" s="238">
        <f t="shared" si="207"/>
        <v>0</v>
      </c>
      <c r="F260" s="243">
        <f t="shared" si="204"/>
        <v>0</v>
      </c>
      <c r="G260">
        <f t="shared" si="208"/>
        <v>0</v>
      </c>
      <c r="H260" s="244">
        <f t="shared" si="209"/>
        <v>0</v>
      </c>
      <c r="I260" s="245">
        <f t="shared" si="210"/>
        <v>0</v>
      </c>
      <c r="J260" s="243">
        <f t="shared" si="211"/>
        <v>0</v>
      </c>
      <c r="K260">
        <f t="shared" si="212"/>
        <v>0</v>
      </c>
      <c r="L260" s="243">
        <f t="shared" si="213"/>
        <v>0</v>
      </c>
    </row>
    <row r="261" spans="1:12" x14ac:dyDescent="0.35">
      <c r="A261" s="238">
        <f t="shared" si="205"/>
        <v>0</v>
      </c>
      <c r="B261" t="s">
        <v>2668</v>
      </c>
      <c r="C261" t="s">
        <v>2588</v>
      </c>
      <c r="D261" s="242">
        <f t="shared" si="206"/>
        <v>0</v>
      </c>
      <c r="E261" s="238">
        <f t="shared" si="207"/>
        <v>0</v>
      </c>
      <c r="F261" s="243">
        <f t="shared" si="204"/>
        <v>0</v>
      </c>
      <c r="G261">
        <f t="shared" si="208"/>
        <v>0</v>
      </c>
      <c r="H261" s="244">
        <f t="shared" si="209"/>
        <v>0</v>
      </c>
      <c r="I261" s="245">
        <f t="shared" si="210"/>
        <v>0</v>
      </c>
      <c r="J261" s="243">
        <f t="shared" si="211"/>
        <v>0</v>
      </c>
      <c r="K261">
        <f t="shared" si="212"/>
        <v>0</v>
      </c>
      <c r="L261" s="243">
        <f t="shared" si="213"/>
        <v>0</v>
      </c>
    </row>
    <row r="262" spans="1:12" x14ac:dyDescent="0.35">
      <c r="A262" s="238">
        <f t="shared" si="205"/>
        <v>0</v>
      </c>
      <c r="B262" t="s">
        <v>2692</v>
      </c>
      <c r="C262" t="s">
        <v>2589</v>
      </c>
      <c r="D262" s="242">
        <f t="shared" si="206"/>
        <v>0</v>
      </c>
      <c r="E262" s="238">
        <f t="shared" si="207"/>
        <v>0</v>
      </c>
      <c r="F262" s="243">
        <f t="shared" si="204"/>
        <v>0</v>
      </c>
      <c r="G262">
        <f t="shared" si="208"/>
        <v>0</v>
      </c>
      <c r="H262" s="244">
        <f t="shared" si="209"/>
        <v>0</v>
      </c>
      <c r="I262" s="245">
        <f t="shared" si="210"/>
        <v>0</v>
      </c>
      <c r="J262" s="243">
        <f t="shared" si="211"/>
        <v>0</v>
      </c>
      <c r="K262">
        <f t="shared" si="212"/>
        <v>0</v>
      </c>
      <c r="L262" s="243">
        <f t="shared" si="213"/>
        <v>0</v>
      </c>
    </row>
    <row r="263" spans="1:12" x14ac:dyDescent="0.35">
      <c r="A263" s="238">
        <f t="shared" si="205"/>
        <v>20533</v>
      </c>
      <c r="B263" t="s">
        <v>2672</v>
      </c>
      <c r="C263" t="s">
        <v>2530</v>
      </c>
      <c r="D263" s="242">
        <f t="shared" si="206"/>
        <v>24</v>
      </c>
      <c r="E263" s="238">
        <f t="shared" si="207"/>
        <v>4</v>
      </c>
      <c r="F263" s="243">
        <f t="shared" si="204"/>
        <v>0.16666666666666666</v>
      </c>
      <c r="G263">
        <f t="shared" si="208"/>
        <v>1</v>
      </c>
      <c r="H263" s="244">
        <f t="shared" si="209"/>
        <v>4.1666666666666664E-2</v>
      </c>
      <c r="I263" s="245">
        <f t="shared" si="210"/>
        <v>20</v>
      </c>
      <c r="J263" s="243">
        <f t="shared" si="211"/>
        <v>0.83333333333333337</v>
      </c>
      <c r="K263">
        <f t="shared" si="212"/>
        <v>10</v>
      </c>
      <c r="L263" s="243">
        <f t="shared" si="213"/>
        <v>0.41666666666666669</v>
      </c>
    </row>
    <row r="264" spans="1:12" x14ac:dyDescent="0.35">
      <c r="A264" s="238">
        <f>SUM(A237:A263)</f>
        <v>64155</v>
      </c>
      <c r="B264" s="238"/>
      <c r="D264" s="242">
        <f>SUM(D237:D263)</f>
        <v>72</v>
      </c>
      <c r="E264" s="238">
        <f>SUM(E237:E263)</f>
        <v>17</v>
      </c>
      <c r="G264">
        <f>SUM(G237:G263)</f>
        <v>6</v>
      </c>
      <c r="I264" s="245">
        <f>SUM(I237:I263)</f>
        <v>55</v>
      </c>
      <c r="K264">
        <f>SUM(K237:K263)</f>
        <v>28</v>
      </c>
    </row>
    <row r="265" spans="1:12" ht="15" thickBot="1" x14ac:dyDescent="0.4"/>
    <row r="266" spans="1:12" x14ac:dyDescent="0.35">
      <c r="C266" s="246" t="s">
        <v>2673</v>
      </c>
      <c r="D266" s="247"/>
      <c r="E266" s="248">
        <f>E264+I264</f>
        <v>72</v>
      </c>
      <c r="F266" s="247" t="s">
        <v>2674</v>
      </c>
      <c r="G266" s="249"/>
      <c r="H266" s="249"/>
      <c r="I266" s="246" t="s">
        <v>2675</v>
      </c>
      <c r="J266" s="247" t="s">
        <v>2676</v>
      </c>
      <c r="K266" s="250">
        <f>K264</f>
        <v>28</v>
      </c>
    </row>
    <row r="267" spans="1:12" ht="15" thickBot="1" x14ac:dyDescent="0.4">
      <c r="C267" s="251" t="s">
        <v>2677</v>
      </c>
      <c r="D267" s="252" t="e">
        <f>LEFT(MID(#REF!,FIND("(",#REF!)+1,LEN(#REF!)),FIND(")",MID(#REF!,FIND("(",#REF!)+1,LEN(#REF!)))-1)</f>
        <v>#REF!</v>
      </c>
      <c r="E267" s="252">
        <f>AK237</f>
        <v>0</v>
      </c>
      <c r="F267" s="252" t="s">
        <v>2678</v>
      </c>
      <c r="G267" s="253"/>
      <c r="H267" s="253"/>
      <c r="I267" s="254"/>
      <c r="J267" s="241" t="s">
        <v>2679</v>
      </c>
      <c r="K267" s="255">
        <f>G264</f>
        <v>6</v>
      </c>
    </row>
    <row r="268" spans="1:12" ht="15" thickBot="1" x14ac:dyDescent="0.4">
      <c r="I268" s="251"/>
      <c r="J268" s="252" t="s">
        <v>2680</v>
      </c>
      <c r="K268" s="256">
        <f>SUM(K266:K267)</f>
        <v>34</v>
      </c>
    </row>
  </sheetData>
  <mergeCells count="252">
    <mergeCell ref="A12:A13"/>
    <mergeCell ref="B12:B13"/>
    <mergeCell ref="C12:C13"/>
    <mergeCell ref="A14:A15"/>
    <mergeCell ref="B14:B15"/>
    <mergeCell ref="C14:C15"/>
    <mergeCell ref="A8:A9"/>
    <mergeCell ref="B8:B9"/>
    <mergeCell ref="C8:C9"/>
    <mergeCell ref="A10:A11"/>
    <mergeCell ref="B10:B11"/>
    <mergeCell ref="C10:C11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A28:A29"/>
    <mergeCell ref="B28:B29"/>
    <mergeCell ref="C28:C29"/>
    <mergeCell ref="A30:A31"/>
    <mergeCell ref="B30:B31"/>
    <mergeCell ref="C30:C31"/>
    <mergeCell ref="A24:A25"/>
    <mergeCell ref="B24:B25"/>
    <mergeCell ref="C24:C25"/>
    <mergeCell ref="A26:A27"/>
    <mergeCell ref="B26:B27"/>
    <mergeCell ref="C26:C27"/>
    <mergeCell ref="A47:A48"/>
    <mergeCell ref="B47:B48"/>
    <mergeCell ref="C47:C48"/>
    <mergeCell ref="A49:A50"/>
    <mergeCell ref="B49:B50"/>
    <mergeCell ref="C49:C50"/>
    <mergeCell ref="A32:A33"/>
    <mergeCell ref="B32:B33"/>
    <mergeCell ref="C32:C33"/>
    <mergeCell ref="A34:A35"/>
    <mergeCell ref="B34:B35"/>
    <mergeCell ref="C34:C35"/>
    <mergeCell ref="A55:A56"/>
    <mergeCell ref="B55:B56"/>
    <mergeCell ref="C55:C56"/>
    <mergeCell ref="A57:A58"/>
    <mergeCell ref="B57:B58"/>
    <mergeCell ref="C57:C58"/>
    <mergeCell ref="A51:A52"/>
    <mergeCell ref="B51:B52"/>
    <mergeCell ref="C51:C52"/>
    <mergeCell ref="A53:A54"/>
    <mergeCell ref="B53:B54"/>
    <mergeCell ref="C53:C54"/>
    <mergeCell ref="A63:A64"/>
    <mergeCell ref="B63:B64"/>
    <mergeCell ref="C63:C64"/>
    <mergeCell ref="A65:A66"/>
    <mergeCell ref="B65:B66"/>
    <mergeCell ref="C65:C66"/>
    <mergeCell ref="A59:A60"/>
    <mergeCell ref="B59:B60"/>
    <mergeCell ref="C59:C60"/>
    <mergeCell ref="A61:A62"/>
    <mergeCell ref="B61:B62"/>
    <mergeCell ref="C61:C62"/>
    <mergeCell ref="A71:A72"/>
    <mergeCell ref="B71:B72"/>
    <mergeCell ref="C71:C72"/>
    <mergeCell ref="A73:A74"/>
    <mergeCell ref="B73:B74"/>
    <mergeCell ref="C73:C74"/>
    <mergeCell ref="A67:A68"/>
    <mergeCell ref="B67:B68"/>
    <mergeCell ref="C67:C68"/>
    <mergeCell ref="A69:A70"/>
    <mergeCell ref="B69:B70"/>
    <mergeCell ref="C69:C70"/>
    <mergeCell ref="A90:A91"/>
    <mergeCell ref="B90:B91"/>
    <mergeCell ref="C90:C91"/>
    <mergeCell ref="A92:A93"/>
    <mergeCell ref="B92:B93"/>
    <mergeCell ref="C92:C93"/>
    <mergeCell ref="A75:A76"/>
    <mergeCell ref="B75:B76"/>
    <mergeCell ref="C75:C76"/>
    <mergeCell ref="A77:A78"/>
    <mergeCell ref="B77:B78"/>
    <mergeCell ref="C77:C78"/>
    <mergeCell ref="A98:A99"/>
    <mergeCell ref="B98:B99"/>
    <mergeCell ref="C98:C99"/>
    <mergeCell ref="A100:A101"/>
    <mergeCell ref="B100:B101"/>
    <mergeCell ref="C100:C101"/>
    <mergeCell ref="A94:A95"/>
    <mergeCell ref="B94:B95"/>
    <mergeCell ref="C94:C95"/>
    <mergeCell ref="A96:A97"/>
    <mergeCell ref="B96:B97"/>
    <mergeCell ref="C96:C97"/>
    <mergeCell ref="A117:A118"/>
    <mergeCell ref="B117:B118"/>
    <mergeCell ref="C117:C118"/>
    <mergeCell ref="A119:A120"/>
    <mergeCell ref="B119:B120"/>
    <mergeCell ref="C119:C120"/>
    <mergeCell ref="A102:A103"/>
    <mergeCell ref="B102:B103"/>
    <mergeCell ref="C102:C103"/>
    <mergeCell ref="A104:A105"/>
    <mergeCell ref="B104:B105"/>
    <mergeCell ref="C104:C105"/>
    <mergeCell ref="A125:A126"/>
    <mergeCell ref="B125:B126"/>
    <mergeCell ref="C125:C126"/>
    <mergeCell ref="A127:A128"/>
    <mergeCell ref="B127:B128"/>
    <mergeCell ref="C127:C128"/>
    <mergeCell ref="A121:A122"/>
    <mergeCell ref="B121:B122"/>
    <mergeCell ref="C121:C122"/>
    <mergeCell ref="A123:A124"/>
    <mergeCell ref="B123:B124"/>
    <mergeCell ref="C123:C124"/>
    <mergeCell ref="A133:A134"/>
    <mergeCell ref="B133:B134"/>
    <mergeCell ref="C133:C134"/>
    <mergeCell ref="A135:A136"/>
    <mergeCell ref="B135:B136"/>
    <mergeCell ref="C135:C136"/>
    <mergeCell ref="A129:A130"/>
    <mergeCell ref="B129:B130"/>
    <mergeCell ref="C129:C130"/>
    <mergeCell ref="A131:A132"/>
    <mergeCell ref="B131:B132"/>
    <mergeCell ref="C131:C132"/>
    <mergeCell ref="A141:A142"/>
    <mergeCell ref="B141:B142"/>
    <mergeCell ref="C141:C142"/>
    <mergeCell ref="A143:A144"/>
    <mergeCell ref="B143:B144"/>
    <mergeCell ref="C143:C144"/>
    <mergeCell ref="A137:A138"/>
    <mergeCell ref="B137:B138"/>
    <mergeCell ref="C137:C138"/>
    <mergeCell ref="A139:A140"/>
    <mergeCell ref="B139:B140"/>
    <mergeCell ref="C139:C140"/>
    <mergeCell ref="A160:A161"/>
    <mergeCell ref="B160:B161"/>
    <mergeCell ref="C160:C161"/>
    <mergeCell ref="A162:A163"/>
    <mergeCell ref="B162:B163"/>
    <mergeCell ref="C162:C163"/>
    <mergeCell ref="A145:A146"/>
    <mergeCell ref="B145:B146"/>
    <mergeCell ref="C145:C146"/>
    <mergeCell ref="A147:A148"/>
    <mergeCell ref="B147:B148"/>
    <mergeCell ref="C147:C148"/>
    <mergeCell ref="A168:A169"/>
    <mergeCell ref="B168:B169"/>
    <mergeCell ref="C168:C169"/>
    <mergeCell ref="A170:A171"/>
    <mergeCell ref="B170:B171"/>
    <mergeCell ref="C170:C171"/>
    <mergeCell ref="A164:A165"/>
    <mergeCell ref="B164:B165"/>
    <mergeCell ref="C164:C165"/>
    <mergeCell ref="A166:A167"/>
    <mergeCell ref="B166:B167"/>
    <mergeCell ref="C166:C167"/>
    <mergeCell ref="A176:A177"/>
    <mergeCell ref="B176:B177"/>
    <mergeCell ref="C176:C177"/>
    <mergeCell ref="A178:A179"/>
    <mergeCell ref="B178:B179"/>
    <mergeCell ref="C178:C179"/>
    <mergeCell ref="A172:A173"/>
    <mergeCell ref="B172:B173"/>
    <mergeCell ref="C172:C173"/>
    <mergeCell ref="A174:A175"/>
    <mergeCell ref="B174:B175"/>
    <mergeCell ref="C174:C175"/>
    <mergeCell ref="A184:A185"/>
    <mergeCell ref="B184:B185"/>
    <mergeCell ref="C184:C185"/>
    <mergeCell ref="A186:A187"/>
    <mergeCell ref="B186:B187"/>
    <mergeCell ref="C186:C187"/>
    <mergeCell ref="A180:A181"/>
    <mergeCell ref="B180:B181"/>
    <mergeCell ref="C180:C181"/>
    <mergeCell ref="A182:A183"/>
    <mergeCell ref="B182:B183"/>
    <mergeCell ref="C182:C183"/>
    <mergeCell ref="A203:A204"/>
    <mergeCell ref="B203:B204"/>
    <mergeCell ref="C203:C204"/>
    <mergeCell ref="A205:A206"/>
    <mergeCell ref="B205:B206"/>
    <mergeCell ref="C205:C206"/>
    <mergeCell ref="A199:A200"/>
    <mergeCell ref="B199:B200"/>
    <mergeCell ref="C199:C200"/>
    <mergeCell ref="A201:A202"/>
    <mergeCell ref="B201:B202"/>
    <mergeCell ref="C201:C202"/>
    <mergeCell ref="A211:A212"/>
    <mergeCell ref="B211:B212"/>
    <mergeCell ref="C211:C212"/>
    <mergeCell ref="A213:A214"/>
    <mergeCell ref="B213:B214"/>
    <mergeCell ref="C213:C214"/>
    <mergeCell ref="A207:A208"/>
    <mergeCell ref="B207:B208"/>
    <mergeCell ref="C207:C208"/>
    <mergeCell ref="A209:A210"/>
    <mergeCell ref="B209:B210"/>
    <mergeCell ref="C209:C210"/>
    <mergeCell ref="A219:A220"/>
    <mergeCell ref="B219:B220"/>
    <mergeCell ref="C219:C220"/>
    <mergeCell ref="A221:A222"/>
    <mergeCell ref="B221:B222"/>
    <mergeCell ref="C221:C222"/>
    <mergeCell ref="A215:A216"/>
    <mergeCell ref="B215:B216"/>
    <mergeCell ref="C215:C216"/>
    <mergeCell ref="A217:A218"/>
    <mergeCell ref="B217:B218"/>
    <mergeCell ref="C217:C218"/>
    <mergeCell ref="A227:A228"/>
    <mergeCell ref="B227:B228"/>
    <mergeCell ref="C227:C228"/>
    <mergeCell ref="A229:A230"/>
    <mergeCell ref="B229:B230"/>
    <mergeCell ref="C229:C230"/>
    <mergeCell ref="A223:A224"/>
    <mergeCell ref="B223:B224"/>
    <mergeCell ref="C223:C224"/>
    <mergeCell ref="A225:A226"/>
    <mergeCell ref="B225:B226"/>
    <mergeCell ref="C225:C226"/>
  </mergeCells>
  <pageMargins left="0.7" right="0.7" top="0.75" bottom="0.75" header="0.3" footer="0.3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BC272"/>
  <sheetViews>
    <sheetView topLeftCell="A187" zoomScale="65" zoomScaleNormal="80" zoomScaleSheetLayoutView="50" workbookViewId="0">
      <selection activeCell="G233" sqref="G233:K234"/>
    </sheetView>
  </sheetViews>
  <sheetFormatPr defaultRowHeight="14.5" x14ac:dyDescent="0.35"/>
  <cols>
    <col min="1" max="1" width="54.453125" bestFit="1" customWidth="1"/>
    <col min="3" max="3" width="27.26953125" bestFit="1" customWidth="1"/>
  </cols>
  <sheetData>
    <row r="1" spans="1:55" x14ac:dyDescent="0.35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</row>
    <row r="2" spans="1:55" x14ac:dyDescent="0.35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</row>
    <row r="3" spans="1:55" x14ac:dyDescent="0.35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</row>
    <row r="4" spans="1:55" x14ac:dyDescent="0.35">
      <c r="A4" t="s">
        <v>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</row>
    <row r="5" spans="1:55" x14ac:dyDescent="0.35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AM5" s="2"/>
      <c r="AN5" s="2"/>
      <c r="AO5" s="2"/>
      <c r="AP5" s="2"/>
      <c r="AQ5" s="2"/>
      <c r="AR5" s="2"/>
      <c r="AS5" s="2"/>
      <c r="AT5" s="240" t="s">
        <v>2648</v>
      </c>
      <c r="AU5" s="2"/>
      <c r="AV5" s="2"/>
      <c r="AW5" s="2"/>
      <c r="AX5" s="240" t="s">
        <v>2649</v>
      </c>
    </row>
    <row r="6" spans="1:55" x14ac:dyDescent="0.3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AP6" s="241" t="s">
        <v>2529</v>
      </c>
      <c r="AQ6" s="241" t="s">
        <v>2650</v>
      </c>
      <c r="AR6" s="241" t="s">
        <v>2651</v>
      </c>
      <c r="AS6" s="241" t="s">
        <v>2650</v>
      </c>
      <c r="AT6" s="241" t="s">
        <v>2652</v>
      </c>
      <c r="AU6" s="241" t="s">
        <v>2653</v>
      </c>
      <c r="AV6" s="241" t="s">
        <v>2649</v>
      </c>
      <c r="AW6" s="241" t="s">
        <v>2654</v>
      </c>
      <c r="AX6" s="241" t="s">
        <v>2652</v>
      </c>
    </row>
    <row r="7" spans="1:55" x14ac:dyDescent="0.35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Y7" s="241" t="s">
        <v>2682</v>
      </c>
      <c r="Z7" s="241" t="s">
        <v>2683</v>
      </c>
      <c r="AP7" s="241" t="s">
        <v>2655</v>
      </c>
      <c r="AQ7" s="241" t="s">
        <v>2655</v>
      </c>
      <c r="AR7" s="241" t="s">
        <v>2652</v>
      </c>
      <c r="AS7" s="241" t="s">
        <v>2656</v>
      </c>
      <c r="AT7" s="241" t="s">
        <v>2656</v>
      </c>
      <c r="AU7" s="241" t="s">
        <v>2655</v>
      </c>
      <c r="AV7" s="241" t="s">
        <v>2652</v>
      </c>
      <c r="AW7" s="241" t="s">
        <v>2656</v>
      </c>
      <c r="AX7" s="241" t="s">
        <v>2656</v>
      </c>
      <c r="AZ7" s="241" t="s">
        <v>3666</v>
      </c>
      <c r="BB7" s="241" t="s">
        <v>3692</v>
      </c>
      <c r="BC7" s="241" t="s">
        <v>3693</v>
      </c>
    </row>
    <row r="8" spans="1:55" x14ac:dyDescent="0.35">
      <c r="A8" s="291" t="s">
        <v>107</v>
      </c>
      <c r="B8" s="291" t="s">
        <v>2</v>
      </c>
      <c r="C8" s="291" t="s">
        <v>3</v>
      </c>
      <c r="D8" t="s">
        <v>4</v>
      </c>
      <c r="E8" t="s">
        <v>5</v>
      </c>
      <c r="F8" t="s">
        <v>6</v>
      </c>
      <c r="G8" t="s">
        <v>7</v>
      </c>
      <c r="H8" t="s">
        <v>8</v>
      </c>
      <c r="I8" t="s">
        <v>9</v>
      </c>
      <c r="J8" t="s">
        <v>10</v>
      </c>
      <c r="Y8" s="241" t="s">
        <v>2684</v>
      </c>
      <c r="Z8" s="241" t="s">
        <v>2685</v>
      </c>
      <c r="AM8" s="238">
        <f>SUMIFS($C$10:$C$505, $X$10:$X$505, AN8)</f>
        <v>10595</v>
      </c>
      <c r="AN8" t="s">
        <v>2657</v>
      </c>
      <c r="AO8" t="s">
        <v>2535</v>
      </c>
      <c r="AP8" s="242">
        <f>AQ8+AU8</f>
        <v>10</v>
      </c>
      <c r="AQ8" s="238">
        <f>COUNTIFS($X$10:$X$505, AN8,$B$10:$B$505,"F")</f>
        <v>1</v>
      </c>
      <c r="AR8" s="243">
        <f t="shared" ref="AR8:AR34" si="0">IFERROR(AQ8/AP8,0)</f>
        <v>0.1</v>
      </c>
      <c r="AS8">
        <f>COUNTIFS($X$10:$X$505, AN8,$B$10:$B$505,"F",$Z$10:$Z$505,"Elected")</f>
        <v>0</v>
      </c>
      <c r="AT8" s="244">
        <f>IFERROR(AS8/AP8,0)</f>
        <v>0</v>
      </c>
      <c r="AU8" s="245">
        <f>COUNTIFS($X$10:$X$505, AN8,$B$10:$B$505,"M")</f>
        <v>9</v>
      </c>
      <c r="AV8" s="243">
        <f>IFERROR(AU8/AP8,0)</f>
        <v>0.9</v>
      </c>
      <c r="AW8">
        <f>COUNTIFS($X$10:$X$505, AN8,$B$10:$B$505,"M",$Z$10:$Z$505,"Elected")</f>
        <v>4</v>
      </c>
      <c r="AX8" s="243">
        <f>IFERROR(AW8/AP8,0)</f>
        <v>0.4</v>
      </c>
      <c r="AZ8">
        <f>AW8+AS8</f>
        <v>4</v>
      </c>
      <c r="BB8">
        <f>AC241</f>
        <v>25</v>
      </c>
      <c r="BC8">
        <f>AD241</f>
        <v>20</v>
      </c>
    </row>
    <row r="9" spans="1:55" ht="15.5" x14ac:dyDescent="0.35">
      <c r="A9" s="291" t="s">
        <v>0</v>
      </c>
      <c r="B9" s="291" t="s">
        <v>0</v>
      </c>
      <c r="C9" s="291" t="s">
        <v>17</v>
      </c>
      <c r="D9" t="s">
        <v>2403</v>
      </c>
      <c r="E9" t="s">
        <v>2404</v>
      </c>
      <c r="F9" t="s">
        <v>2405</v>
      </c>
      <c r="G9" t="s">
        <v>2406</v>
      </c>
      <c r="H9" t="s">
        <v>2407</v>
      </c>
      <c r="I9" t="s">
        <v>2408</v>
      </c>
      <c r="J9" t="s">
        <v>2409</v>
      </c>
      <c r="X9" s="257" t="s">
        <v>2681</v>
      </c>
      <c r="Y9" s="241" t="s">
        <v>2686</v>
      </c>
      <c r="Z9" s="241" t="s">
        <v>2687</v>
      </c>
      <c r="AB9" t="s">
        <v>2526</v>
      </c>
      <c r="AC9" t="s">
        <v>2525</v>
      </c>
      <c r="AD9" t="s">
        <v>2524</v>
      </c>
      <c r="AE9" t="s">
        <v>2523</v>
      </c>
      <c r="AF9" t="s">
        <v>759</v>
      </c>
      <c r="AG9" t="s">
        <v>2522</v>
      </c>
      <c r="AH9" t="s">
        <v>2521</v>
      </c>
      <c r="AI9" t="s">
        <v>2520</v>
      </c>
      <c r="AJ9" t="s">
        <v>2519</v>
      </c>
      <c r="AK9" t="s">
        <v>2518</v>
      </c>
      <c r="AM9" s="238">
        <f t="shared" ref="AM9:AM34" si="1">SUMIFS($C$10:$C$505, $X$10:$X$505, AN9)</f>
        <v>12499</v>
      </c>
      <c r="AN9" t="s">
        <v>2658</v>
      </c>
      <c r="AO9" t="s">
        <v>2534</v>
      </c>
      <c r="AP9" s="242">
        <f t="shared" ref="AP9:AP27" si="2">AQ9+AU9</f>
        <v>11</v>
      </c>
      <c r="AQ9" s="238">
        <f t="shared" ref="AQ9:AQ34" si="3">COUNTIFS($X$10:$X$505, AN9,$B$10:$B$505,"F")</f>
        <v>6</v>
      </c>
      <c r="AR9" s="243">
        <f t="shared" si="0"/>
        <v>0.54545454545454541</v>
      </c>
      <c r="AS9">
        <f t="shared" ref="AS9:AS34" si="4">COUNTIFS($X$10:$X$283, AN9,$B$10:$B$283,"F",$Z$10:$Z$283,"Elected")</f>
        <v>4</v>
      </c>
      <c r="AT9" s="244">
        <f t="shared" ref="AT9:AT34" si="5">IFERROR(AS9/AP9,0)</f>
        <v>0.36363636363636365</v>
      </c>
      <c r="AU9" s="245">
        <f t="shared" ref="AU9:AU34" si="6">COUNTIFS($X$10:$X$505, AN9,$B$10:$B$505,"M")</f>
        <v>5</v>
      </c>
      <c r="AV9" s="243">
        <f t="shared" ref="AV9:AV34" si="7">IFERROR(AU9/AP9,0)</f>
        <v>0.45454545454545453</v>
      </c>
      <c r="AW9">
        <f t="shared" ref="AW9:AW34" si="8">COUNTIFS($X$10:$X$505, AN9,$B$10:$B$505,"M",$Z$10:$Z$505,"Elected")</f>
        <v>5</v>
      </c>
      <c r="AX9" s="243">
        <f t="shared" ref="AX9:AX34" si="9">IFERROR(AW9/AP9,0)</f>
        <v>0.45454545454545453</v>
      </c>
      <c r="AZ9">
        <f t="shared" ref="AZ9:AZ35" si="10">AW9+AS9</f>
        <v>9</v>
      </c>
    </row>
    <row r="10" spans="1:55" x14ac:dyDescent="0.35">
      <c r="A10" s="291" t="s">
        <v>2410</v>
      </c>
      <c r="B10" s="291" t="s">
        <v>33</v>
      </c>
      <c r="C10" s="293">
        <v>590</v>
      </c>
      <c r="D10" s="1">
        <v>243</v>
      </c>
      <c r="E10" s="1">
        <v>61</v>
      </c>
      <c r="F10" s="1">
        <v>21</v>
      </c>
      <c r="G10" s="1">
        <v>27</v>
      </c>
      <c r="H10" s="1">
        <v>44</v>
      </c>
      <c r="I10" s="1">
        <v>59</v>
      </c>
      <c r="J10" s="1">
        <v>45</v>
      </c>
      <c r="X10" t="str">
        <f>LEFT(MID(A10,FIND("(",A10)+1,LEN(A10)),FIND(")",MID(A10,FIND("(",A10)+1,LEN(A10)))-1)</f>
        <v>FF</v>
      </c>
      <c r="Z10" t="str">
        <f>Y11</f>
        <v>Excluded</v>
      </c>
      <c r="AB10">
        <v>6</v>
      </c>
      <c r="AC10" s="238">
        <v>19259</v>
      </c>
      <c r="AD10" s="238">
        <f>AH10+AF10</f>
        <v>10409</v>
      </c>
      <c r="AE10" s="227">
        <f>SUM(AD10/AC10*100)</f>
        <v>54.047458331169842</v>
      </c>
      <c r="AF10">
        <v>141</v>
      </c>
      <c r="AG10" s="227">
        <f>SUM(AF10/AC10*100)</f>
        <v>0.7321252401474635</v>
      </c>
      <c r="AH10" s="238">
        <v>10268</v>
      </c>
      <c r="AI10">
        <v>12</v>
      </c>
      <c r="AJ10">
        <v>6</v>
      </c>
      <c r="AK10" s="227">
        <f>SUM(AJ10/AI10*100)</f>
        <v>50</v>
      </c>
      <c r="AM10" s="238">
        <f t="shared" si="1"/>
        <v>5092</v>
      </c>
      <c r="AN10" t="s">
        <v>2659</v>
      </c>
      <c r="AO10" t="s">
        <v>2536</v>
      </c>
      <c r="AP10" s="242">
        <f t="shared" si="2"/>
        <v>11</v>
      </c>
      <c r="AQ10" s="238">
        <f t="shared" si="3"/>
        <v>4</v>
      </c>
      <c r="AR10" s="243">
        <f t="shared" si="0"/>
        <v>0.36363636363636365</v>
      </c>
      <c r="AS10">
        <f t="shared" si="4"/>
        <v>0</v>
      </c>
      <c r="AT10" s="244">
        <f t="shared" si="5"/>
        <v>0</v>
      </c>
      <c r="AU10" s="245">
        <f t="shared" si="6"/>
        <v>7</v>
      </c>
      <c r="AV10" s="243">
        <f t="shared" si="7"/>
        <v>0.63636363636363635</v>
      </c>
      <c r="AW10">
        <f t="shared" si="8"/>
        <v>2</v>
      </c>
      <c r="AX10" s="243">
        <f t="shared" si="9"/>
        <v>0.18181818181818182</v>
      </c>
      <c r="AZ10">
        <f t="shared" si="10"/>
        <v>2</v>
      </c>
    </row>
    <row r="11" spans="1:55" x14ac:dyDescent="0.35">
      <c r="A11" s="291" t="s">
        <v>0</v>
      </c>
      <c r="B11" s="291" t="s">
        <v>0</v>
      </c>
      <c r="C11" s="293">
        <v>590</v>
      </c>
      <c r="D11" s="2">
        <v>833</v>
      </c>
      <c r="E11" s="2">
        <v>894</v>
      </c>
      <c r="F11" s="2">
        <v>915</v>
      </c>
      <c r="G11" s="2">
        <v>942</v>
      </c>
      <c r="H11" s="2">
        <v>986</v>
      </c>
      <c r="I11" s="2">
        <v>1045</v>
      </c>
      <c r="J11" s="2">
        <v>1090</v>
      </c>
      <c r="Y11" t="str">
        <f>IF(EXACT(A10,UPPER(A10)),"Elected","Excluded")</f>
        <v>Excluded</v>
      </c>
      <c r="AM11" s="238">
        <f t="shared" si="1"/>
        <v>2170</v>
      </c>
      <c r="AN11" t="s">
        <v>2661</v>
      </c>
      <c r="AO11" t="s">
        <v>2727</v>
      </c>
      <c r="AP11" s="242">
        <f t="shared" si="2"/>
        <v>4</v>
      </c>
      <c r="AQ11" s="238">
        <f t="shared" si="3"/>
        <v>2</v>
      </c>
      <c r="AR11" s="243">
        <f t="shared" si="0"/>
        <v>0.5</v>
      </c>
      <c r="AS11">
        <f t="shared" si="4"/>
        <v>0</v>
      </c>
      <c r="AT11" s="244">
        <f t="shared" si="5"/>
        <v>0</v>
      </c>
      <c r="AU11" s="245">
        <f t="shared" si="6"/>
        <v>2</v>
      </c>
      <c r="AV11" s="243">
        <f t="shared" si="7"/>
        <v>0.5</v>
      </c>
      <c r="AW11">
        <f t="shared" si="8"/>
        <v>1</v>
      </c>
      <c r="AX11" s="243">
        <f t="shared" si="9"/>
        <v>0.25</v>
      </c>
      <c r="AZ11">
        <f t="shared" si="10"/>
        <v>1</v>
      </c>
    </row>
    <row r="12" spans="1:55" x14ac:dyDescent="0.35">
      <c r="A12" s="291" t="s">
        <v>3598</v>
      </c>
      <c r="B12" s="291" t="s">
        <v>31</v>
      </c>
      <c r="C12" s="293">
        <v>126</v>
      </c>
      <c r="D12" s="1">
        <v>13</v>
      </c>
      <c r="E12" s="1">
        <v>25</v>
      </c>
      <c r="F12" s="1">
        <v>-164</v>
      </c>
      <c r="G12" s="1">
        <v>0</v>
      </c>
      <c r="H12" s="1">
        <v>0</v>
      </c>
      <c r="I12" s="1">
        <v>0</v>
      </c>
      <c r="J12" s="1">
        <v>0</v>
      </c>
      <c r="X12" t="str">
        <f t="shared" ref="X12" si="11">LEFT(MID(A12,FIND("(",A12)+1,LEN(A12)),FIND(")",MID(A12,FIND("(",A12)+1,LEN(A12)))-1)</f>
        <v>NON-P</v>
      </c>
      <c r="Z12" t="str">
        <f>Y13</f>
        <v>Excluded</v>
      </c>
      <c r="AC12" t="s">
        <v>3692</v>
      </c>
      <c r="AD12" t="s">
        <v>3693</v>
      </c>
      <c r="AM12" s="238">
        <f t="shared" si="1"/>
        <v>4524</v>
      </c>
      <c r="AN12" t="s">
        <v>2663</v>
      </c>
      <c r="AO12" t="s">
        <v>2574</v>
      </c>
      <c r="AP12" s="242">
        <f t="shared" si="2"/>
        <v>5</v>
      </c>
      <c r="AQ12" s="238">
        <f t="shared" si="3"/>
        <v>2</v>
      </c>
      <c r="AR12" s="243">
        <f t="shared" si="0"/>
        <v>0.4</v>
      </c>
      <c r="AS12">
        <f t="shared" si="4"/>
        <v>1</v>
      </c>
      <c r="AT12" s="244">
        <f t="shared" si="5"/>
        <v>0.2</v>
      </c>
      <c r="AU12" s="245">
        <f t="shared" si="6"/>
        <v>3</v>
      </c>
      <c r="AV12" s="243">
        <f t="shared" si="7"/>
        <v>0.6</v>
      </c>
      <c r="AW12">
        <f t="shared" si="8"/>
        <v>2</v>
      </c>
      <c r="AX12" s="243">
        <f t="shared" si="9"/>
        <v>0.4</v>
      </c>
      <c r="AZ12">
        <f t="shared" si="10"/>
        <v>3</v>
      </c>
    </row>
    <row r="13" spans="1:55" x14ac:dyDescent="0.35">
      <c r="A13" s="291" t="s">
        <v>0</v>
      </c>
      <c r="B13" s="291" t="s">
        <v>0</v>
      </c>
      <c r="C13" s="293">
        <v>126</v>
      </c>
      <c r="D13" s="2">
        <v>139</v>
      </c>
      <c r="E13" s="2">
        <v>164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Y13" t="str">
        <f t="shared" ref="Y13" si="12">IF(EXACT(A12,UPPER(A12)),"Elected","Excluded")</f>
        <v>Excluded</v>
      </c>
      <c r="AC13">
        <v>6</v>
      </c>
      <c r="AD13">
        <v>5</v>
      </c>
      <c r="AM13" s="238">
        <f t="shared" si="1"/>
        <v>2686</v>
      </c>
      <c r="AN13" t="s">
        <v>2689</v>
      </c>
      <c r="AO13" t="s">
        <v>2573</v>
      </c>
      <c r="AP13" s="242">
        <f t="shared" si="2"/>
        <v>4</v>
      </c>
      <c r="AQ13" s="238">
        <f t="shared" si="3"/>
        <v>3</v>
      </c>
      <c r="AR13" s="243">
        <f t="shared" si="0"/>
        <v>0.75</v>
      </c>
      <c r="AS13">
        <f t="shared" si="4"/>
        <v>2</v>
      </c>
      <c r="AT13" s="244">
        <f t="shared" si="5"/>
        <v>0.5</v>
      </c>
      <c r="AU13" s="245">
        <f t="shared" si="6"/>
        <v>1</v>
      </c>
      <c r="AV13" s="243">
        <f t="shared" si="7"/>
        <v>0.25</v>
      </c>
      <c r="AW13">
        <f t="shared" si="8"/>
        <v>0</v>
      </c>
      <c r="AX13" s="243">
        <f t="shared" si="9"/>
        <v>0</v>
      </c>
      <c r="AZ13">
        <f t="shared" si="10"/>
        <v>2</v>
      </c>
    </row>
    <row r="14" spans="1:55" x14ac:dyDescent="0.35">
      <c r="A14" s="291" t="s">
        <v>2411</v>
      </c>
      <c r="B14" s="291" t="s">
        <v>33</v>
      </c>
      <c r="C14" s="293">
        <v>938</v>
      </c>
      <c r="D14" s="1">
        <v>254</v>
      </c>
      <c r="E14" s="1">
        <v>51</v>
      </c>
      <c r="F14" s="1">
        <v>23</v>
      </c>
      <c r="G14" s="1">
        <v>20</v>
      </c>
      <c r="H14" s="1">
        <v>327</v>
      </c>
      <c r="I14" s="1">
        <v>-146</v>
      </c>
      <c r="J14" s="1">
        <v>0</v>
      </c>
      <c r="X14" t="str">
        <f t="shared" ref="X14" si="13">LEFT(MID(A14,FIND("(",A14)+1,LEN(A14)),FIND(")",MID(A14,FIND("(",A14)+1,LEN(A14)))-1)</f>
        <v>FG</v>
      </c>
      <c r="Z14" t="str">
        <f t="shared" ref="Z14" si="14">Y15</f>
        <v>Elected</v>
      </c>
      <c r="AM14" s="238">
        <f t="shared" si="1"/>
        <v>1396</v>
      </c>
      <c r="AN14" t="s">
        <v>2662</v>
      </c>
      <c r="AO14" t="s">
        <v>2575</v>
      </c>
      <c r="AP14" s="242">
        <f t="shared" si="2"/>
        <v>2</v>
      </c>
      <c r="AQ14" s="238">
        <f t="shared" si="3"/>
        <v>0</v>
      </c>
      <c r="AR14" s="243">
        <f t="shared" si="0"/>
        <v>0</v>
      </c>
      <c r="AS14">
        <f t="shared" si="4"/>
        <v>0</v>
      </c>
      <c r="AT14" s="244">
        <f t="shared" si="5"/>
        <v>0</v>
      </c>
      <c r="AU14" s="245">
        <f t="shared" si="6"/>
        <v>2</v>
      </c>
      <c r="AV14" s="243">
        <f t="shared" si="7"/>
        <v>1</v>
      </c>
      <c r="AW14">
        <f t="shared" si="8"/>
        <v>1</v>
      </c>
      <c r="AX14" s="243">
        <f t="shared" si="9"/>
        <v>0.5</v>
      </c>
      <c r="AZ14">
        <f t="shared" si="10"/>
        <v>1</v>
      </c>
    </row>
    <row r="15" spans="1:55" x14ac:dyDescent="0.35">
      <c r="A15" s="291" t="s">
        <v>0</v>
      </c>
      <c r="B15" s="291" t="s">
        <v>0</v>
      </c>
      <c r="C15" s="293">
        <v>938</v>
      </c>
      <c r="D15" s="2">
        <v>1192</v>
      </c>
      <c r="E15" s="2">
        <v>1243</v>
      </c>
      <c r="F15" s="2">
        <v>1266</v>
      </c>
      <c r="G15" s="2">
        <v>1286</v>
      </c>
      <c r="H15" s="2">
        <v>1613</v>
      </c>
      <c r="I15" s="2">
        <v>1467</v>
      </c>
      <c r="J15" s="2">
        <v>1467</v>
      </c>
      <c r="Y15" t="str">
        <f t="shared" ref="Y15" si="15">IF(EXACT(A14,UPPER(A14)),"Elected","Excluded")</f>
        <v>Elected</v>
      </c>
      <c r="AM15" s="238">
        <f t="shared" si="1"/>
        <v>943</v>
      </c>
      <c r="AN15" t="s">
        <v>2660</v>
      </c>
      <c r="AO15" t="s">
        <v>2594</v>
      </c>
      <c r="AP15" s="242">
        <f t="shared" si="2"/>
        <v>4</v>
      </c>
      <c r="AQ15" s="238">
        <f t="shared" si="3"/>
        <v>2</v>
      </c>
      <c r="AR15" s="243">
        <f t="shared" si="0"/>
        <v>0.5</v>
      </c>
      <c r="AS15">
        <f t="shared" si="4"/>
        <v>0</v>
      </c>
      <c r="AT15" s="244">
        <f t="shared" si="5"/>
        <v>0</v>
      </c>
      <c r="AU15" s="245">
        <f t="shared" si="6"/>
        <v>2</v>
      </c>
      <c r="AV15" s="243">
        <f t="shared" si="7"/>
        <v>0.5</v>
      </c>
      <c r="AW15">
        <f t="shared" si="8"/>
        <v>0</v>
      </c>
      <c r="AX15" s="243">
        <f t="shared" si="9"/>
        <v>0</v>
      </c>
      <c r="AZ15">
        <f t="shared" si="10"/>
        <v>0</v>
      </c>
    </row>
    <row r="16" spans="1:55" x14ac:dyDescent="0.35">
      <c r="A16" s="291" t="s">
        <v>2412</v>
      </c>
      <c r="B16" s="291" t="s">
        <v>31</v>
      </c>
      <c r="C16" s="293">
        <v>428</v>
      </c>
      <c r="D16" s="1">
        <v>74</v>
      </c>
      <c r="E16" s="1">
        <v>38</v>
      </c>
      <c r="F16" s="1">
        <v>71</v>
      </c>
      <c r="G16" s="1">
        <v>-611</v>
      </c>
      <c r="H16" s="1">
        <v>0</v>
      </c>
      <c r="I16" s="1">
        <v>0</v>
      </c>
      <c r="J16" s="1">
        <v>0</v>
      </c>
      <c r="X16" t="str">
        <f t="shared" ref="X16" si="16">LEFT(MID(A16,FIND("(",A16)+1,LEN(A16)),FIND(")",MID(A16,FIND("(",A16)+1,LEN(A16)))-1)</f>
        <v>SF</v>
      </c>
      <c r="Z16" t="str">
        <f t="shared" ref="Z16" si="17">Y17</f>
        <v>Excluded</v>
      </c>
      <c r="AM16" s="238">
        <f t="shared" si="1"/>
        <v>424</v>
      </c>
      <c r="AN16" t="s">
        <v>3111</v>
      </c>
      <c r="AO16" t="s">
        <v>2576</v>
      </c>
      <c r="AP16" s="242">
        <f t="shared" si="2"/>
        <v>1</v>
      </c>
      <c r="AQ16" s="238">
        <f t="shared" si="3"/>
        <v>0</v>
      </c>
      <c r="AR16" s="243">
        <f t="shared" si="0"/>
        <v>0</v>
      </c>
      <c r="AS16">
        <f t="shared" si="4"/>
        <v>0</v>
      </c>
      <c r="AT16" s="244">
        <f t="shared" si="5"/>
        <v>0</v>
      </c>
      <c r="AU16" s="245">
        <f t="shared" si="6"/>
        <v>1</v>
      </c>
      <c r="AV16" s="243">
        <f t="shared" si="7"/>
        <v>1</v>
      </c>
      <c r="AW16">
        <f t="shared" si="8"/>
        <v>0</v>
      </c>
      <c r="AX16" s="243">
        <f t="shared" si="9"/>
        <v>0</v>
      </c>
      <c r="AZ16">
        <f t="shared" si="10"/>
        <v>0</v>
      </c>
    </row>
    <row r="17" spans="1:52" x14ac:dyDescent="0.35">
      <c r="A17" s="291" t="s">
        <v>0</v>
      </c>
      <c r="B17" s="291" t="s">
        <v>0</v>
      </c>
      <c r="C17" s="293">
        <v>428</v>
      </c>
      <c r="D17" s="2">
        <v>502</v>
      </c>
      <c r="E17" s="2">
        <v>540</v>
      </c>
      <c r="F17" s="2">
        <v>611</v>
      </c>
      <c r="G17" s="2">
        <v>0</v>
      </c>
      <c r="H17" s="2">
        <v>0</v>
      </c>
      <c r="I17" s="2">
        <v>0</v>
      </c>
      <c r="J17" s="2">
        <v>0</v>
      </c>
      <c r="Y17" t="str">
        <f t="shared" ref="Y17" si="18">IF(EXACT(A16,UPPER(A16)),"Elected","Excluded")</f>
        <v>Excluded</v>
      </c>
      <c r="AM17" s="238">
        <f t="shared" si="1"/>
        <v>0</v>
      </c>
      <c r="AO17" t="s">
        <v>2590</v>
      </c>
      <c r="AP17" s="242">
        <f t="shared" si="2"/>
        <v>0</v>
      </c>
      <c r="AQ17" s="238">
        <f t="shared" si="3"/>
        <v>0</v>
      </c>
      <c r="AR17" s="243">
        <f t="shared" si="0"/>
        <v>0</v>
      </c>
      <c r="AS17">
        <f t="shared" si="4"/>
        <v>0</v>
      </c>
      <c r="AT17" s="244">
        <f t="shared" si="5"/>
        <v>0</v>
      </c>
      <c r="AU17" s="245">
        <f t="shared" si="6"/>
        <v>0</v>
      </c>
      <c r="AV17" s="243">
        <f t="shared" si="7"/>
        <v>0</v>
      </c>
      <c r="AW17">
        <f t="shared" si="8"/>
        <v>0</v>
      </c>
      <c r="AX17" s="243">
        <f t="shared" si="9"/>
        <v>0</v>
      </c>
      <c r="AZ17">
        <f t="shared" si="10"/>
        <v>0</v>
      </c>
    </row>
    <row r="18" spans="1:52" x14ac:dyDescent="0.35">
      <c r="A18" s="291" t="s">
        <v>2413</v>
      </c>
      <c r="B18" s="291" t="s">
        <v>31</v>
      </c>
      <c r="C18" s="293">
        <v>229</v>
      </c>
      <c r="D18" s="1">
        <v>18</v>
      </c>
      <c r="E18" s="1">
        <v>28</v>
      </c>
      <c r="F18" s="1">
        <v>-275</v>
      </c>
      <c r="G18" s="1">
        <v>0</v>
      </c>
      <c r="H18" s="1">
        <v>0</v>
      </c>
      <c r="I18" s="1">
        <v>0</v>
      </c>
      <c r="J18" s="1">
        <v>0</v>
      </c>
      <c r="X18" t="str">
        <f t="shared" ref="X18" si="19">LEFT(MID(A18,FIND("(",A18)+1,LEN(A18)),FIND(")",MID(A18,FIND("(",A18)+1,LEN(A18)))-1)</f>
        <v>PBP</v>
      </c>
      <c r="Z18" t="str">
        <f>Y19</f>
        <v>Excluded</v>
      </c>
      <c r="AM18" s="238">
        <f t="shared" si="1"/>
        <v>0</v>
      </c>
      <c r="AN18" t="s">
        <v>2671</v>
      </c>
      <c r="AO18" t="s">
        <v>2582</v>
      </c>
      <c r="AP18" s="242">
        <f t="shared" si="2"/>
        <v>0</v>
      </c>
      <c r="AQ18" s="238">
        <f t="shared" si="3"/>
        <v>0</v>
      </c>
      <c r="AR18" s="243">
        <f t="shared" si="0"/>
        <v>0</v>
      </c>
      <c r="AS18">
        <f t="shared" si="4"/>
        <v>0</v>
      </c>
      <c r="AT18" s="244">
        <f t="shared" si="5"/>
        <v>0</v>
      </c>
      <c r="AU18" s="245">
        <f t="shared" si="6"/>
        <v>0</v>
      </c>
      <c r="AV18" s="243">
        <f t="shared" si="7"/>
        <v>0</v>
      </c>
      <c r="AW18">
        <f t="shared" si="8"/>
        <v>0</v>
      </c>
      <c r="AX18" s="243">
        <f t="shared" si="9"/>
        <v>0</v>
      </c>
      <c r="AZ18">
        <f t="shared" si="10"/>
        <v>0</v>
      </c>
    </row>
    <row r="19" spans="1:52" x14ac:dyDescent="0.35">
      <c r="A19" s="291" t="s">
        <v>0</v>
      </c>
      <c r="B19" s="291" t="s">
        <v>0</v>
      </c>
      <c r="C19" s="293">
        <v>229</v>
      </c>
      <c r="D19" s="2">
        <v>247</v>
      </c>
      <c r="E19" s="2">
        <v>275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Y19" t="str">
        <f t="shared" ref="Y19" si="20">IF(EXACT(A18,UPPER(A18)),"Elected","Excluded")</f>
        <v>Excluded</v>
      </c>
      <c r="AM19" s="238">
        <f t="shared" si="1"/>
        <v>288</v>
      </c>
      <c r="AN19" t="s">
        <v>2665</v>
      </c>
      <c r="AO19" t="s">
        <v>2598</v>
      </c>
      <c r="AP19" s="242">
        <f t="shared" si="2"/>
        <v>1</v>
      </c>
      <c r="AQ19" s="238">
        <f t="shared" si="3"/>
        <v>0</v>
      </c>
      <c r="AR19" s="243">
        <f t="shared" si="0"/>
        <v>0</v>
      </c>
      <c r="AS19">
        <f t="shared" si="4"/>
        <v>0</v>
      </c>
      <c r="AT19" s="244">
        <f t="shared" si="5"/>
        <v>0</v>
      </c>
      <c r="AU19" s="245">
        <f t="shared" si="6"/>
        <v>1</v>
      </c>
      <c r="AV19" s="243">
        <f t="shared" si="7"/>
        <v>1</v>
      </c>
      <c r="AW19">
        <f t="shared" si="8"/>
        <v>0</v>
      </c>
      <c r="AX19" s="243">
        <f t="shared" si="9"/>
        <v>0</v>
      </c>
      <c r="AZ19">
        <f t="shared" si="10"/>
        <v>0</v>
      </c>
    </row>
    <row r="20" spans="1:52" x14ac:dyDescent="0.35">
      <c r="A20" s="291" t="s">
        <v>2414</v>
      </c>
      <c r="B20" s="291" t="s">
        <v>33</v>
      </c>
      <c r="C20" s="293">
        <v>1016</v>
      </c>
      <c r="D20" s="1">
        <v>203</v>
      </c>
      <c r="E20" s="1">
        <v>84</v>
      </c>
      <c r="F20" s="1">
        <v>14</v>
      </c>
      <c r="G20" s="1">
        <v>30</v>
      </c>
      <c r="H20" s="1">
        <v>24</v>
      </c>
      <c r="I20" s="1">
        <v>24</v>
      </c>
      <c r="J20" s="1">
        <v>40</v>
      </c>
      <c r="X20" t="str">
        <f t="shared" ref="X20" si="21">LEFT(MID(A20,FIND("(",A20)+1,LEN(A20)),FIND(")",MID(A20,FIND("(",A20)+1,LEN(A20)))-1)</f>
        <v>FF</v>
      </c>
      <c r="Z20" t="str">
        <f t="shared" ref="Z20" si="22">Y21</f>
        <v>Elected</v>
      </c>
      <c r="AM20" s="238">
        <f t="shared" si="1"/>
        <v>0</v>
      </c>
      <c r="AN20" t="s">
        <v>2666</v>
      </c>
      <c r="AO20" t="s">
        <v>2584</v>
      </c>
      <c r="AP20" s="242">
        <f t="shared" si="2"/>
        <v>0</v>
      </c>
      <c r="AQ20" s="238">
        <f t="shared" si="3"/>
        <v>0</v>
      </c>
      <c r="AR20" s="243">
        <f t="shared" si="0"/>
        <v>0</v>
      </c>
      <c r="AS20">
        <f t="shared" si="4"/>
        <v>0</v>
      </c>
      <c r="AT20" s="244">
        <f t="shared" si="5"/>
        <v>0</v>
      </c>
      <c r="AU20" s="245">
        <f t="shared" si="6"/>
        <v>0</v>
      </c>
      <c r="AV20" s="243">
        <f t="shared" si="7"/>
        <v>0</v>
      </c>
      <c r="AW20">
        <f t="shared" si="8"/>
        <v>0</v>
      </c>
      <c r="AX20" s="243">
        <f t="shared" si="9"/>
        <v>0</v>
      </c>
      <c r="AZ20">
        <f t="shared" si="10"/>
        <v>0</v>
      </c>
    </row>
    <row r="21" spans="1:52" x14ac:dyDescent="0.35">
      <c r="A21" s="291" t="s">
        <v>0</v>
      </c>
      <c r="B21" s="291" t="s">
        <v>0</v>
      </c>
      <c r="C21" s="293">
        <v>1016</v>
      </c>
      <c r="D21" s="2">
        <v>1219</v>
      </c>
      <c r="E21" s="2">
        <v>1303</v>
      </c>
      <c r="F21" s="2">
        <v>1317</v>
      </c>
      <c r="G21" s="2">
        <v>1347</v>
      </c>
      <c r="H21" s="2">
        <v>1371</v>
      </c>
      <c r="I21" s="2">
        <v>1395</v>
      </c>
      <c r="J21" s="2">
        <v>1435</v>
      </c>
      <c r="Y21" t="str">
        <f t="shared" ref="Y21" si="23">IF(EXACT(A20,UPPER(A20)),"Elected","Excluded")</f>
        <v>Elected</v>
      </c>
      <c r="AM21" s="238">
        <f t="shared" si="1"/>
        <v>0</v>
      </c>
      <c r="AN21" t="s">
        <v>2667</v>
      </c>
      <c r="AO21" t="s">
        <v>2577</v>
      </c>
      <c r="AP21" s="242">
        <f t="shared" si="2"/>
        <v>0</v>
      </c>
      <c r="AQ21" s="238">
        <f t="shared" si="3"/>
        <v>0</v>
      </c>
      <c r="AR21" s="243">
        <f t="shared" si="0"/>
        <v>0</v>
      </c>
      <c r="AS21">
        <f t="shared" si="4"/>
        <v>0</v>
      </c>
      <c r="AT21" s="244">
        <f t="shared" si="5"/>
        <v>0</v>
      </c>
      <c r="AU21" s="245">
        <f t="shared" si="6"/>
        <v>0</v>
      </c>
      <c r="AV21" s="243">
        <f t="shared" si="7"/>
        <v>0</v>
      </c>
      <c r="AW21">
        <f t="shared" si="8"/>
        <v>0</v>
      </c>
      <c r="AX21" s="243">
        <f t="shared" si="9"/>
        <v>0</v>
      </c>
      <c r="AZ21">
        <f t="shared" si="10"/>
        <v>0</v>
      </c>
    </row>
    <row r="22" spans="1:52" x14ac:dyDescent="0.35">
      <c r="A22" s="291" t="s">
        <v>2415</v>
      </c>
      <c r="B22" s="291" t="s">
        <v>31</v>
      </c>
      <c r="C22" s="293">
        <v>405</v>
      </c>
      <c r="D22" s="1">
        <v>185</v>
      </c>
      <c r="E22" s="1">
        <v>15</v>
      </c>
      <c r="F22" s="1">
        <v>22</v>
      </c>
      <c r="G22" s="1">
        <v>10</v>
      </c>
      <c r="H22" s="1">
        <v>-637</v>
      </c>
      <c r="I22" s="1">
        <v>0</v>
      </c>
      <c r="J22" s="1">
        <v>0</v>
      </c>
      <c r="X22" t="str">
        <f t="shared" ref="X22" si="24">LEFT(MID(A22,FIND("(",A22)+1,LEN(A22)),FIND(")",MID(A22,FIND("(",A22)+1,LEN(A22)))-1)</f>
        <v>FG</v>
      </c>
      <c r="Z22" t="str">
        <f t="shared" ref="Z22" si="25">Y23</f>
        <v>Excluded</v>
      </c>
      <c r="AM22" s="238">
        <f t="shared" si="1"/>
        <v>0</v>
      </c>
      <c r="AN22" t="s">
        <v>2670</v>
      </c>
      <c r="AO22" t="s">
        <v>2578</v>
      </c>
      <c r="AP22" s="242">
        <f t="shared" si="2"/>
        <v>0</v>
      </c>
      <c r="AQ22" s="238">
        <f t="shared" si="3"/>
        <v>0</v>
      </c>
      <c r="AR22" s="243">
        <f t="shared" si="0"/>
        <v>0</v>
      </c>
      <c r="AS22">
        <f t="shared" si="4"/>
        <v>0</v>
      </c>
      <c r="AT22" s="244">
        <f t="shared" si="5"/>
        <v>0</v>
      </c>
      <c r="AU22" s="245">
        <f t="shared" si="6"/>
        <v>0</v>
      </c>
      <c r="AV22" s="243">
        <f t="shared" si="7"/>
        <v>0</v>
      </c>
      <c r="AW22">
        <f t="shared" si="8"/>
        <v>0</v>
      </c>
      <c r="AX22" s="243">
        <f t="shared" si="9"/>
        <v>0</v>
      </c>
      <c r="AZ22">
        <f t="shared" si="10"/>
        <v>0</v>
      </c>
    </row>
    <row r="23" spans="1:52" x14ac:dyDescent="0.35">
      <c r="A23" s="291" t="s">
        <v>0</v>
      </c>
      <c r="B23" s="291" t="s">
        <v>0</v>
      </c>
      <c r="C23" s="293">
        <v>405</v>
      </c>
      <c r="D23" s="2">
        <v>590</v>
      </c>
      <c r="E23" s="2">
        <v>605</v>
      </c>
      <c r="F23" s="2">
        <v>627</v>
      </c>
      <c r="G23" s="2">
        <v>637</v>
      </c>
      <c r="H23" s="2">
        <v>0</v>
      </c>
      <c r="I23" s="2">
        <v>0</v>
      </c>
      <c r="J23" s="2">
        <v>0</v>
      </c>
      <c r="Y23" t="str">
        <f t="shared" ref="Y23" si="26">IF(EXACT(A22,UPPER(A22)),"Elected","Excluded")</f>
        <v>Excluded</v>
      </c>
      <c r="AM23" s="238">
        <f t="shared" si="1"/>
        <v>0</v>
      </c>
      <c r="AN23" t="s">
        <v>3499</v>
      </c>
      <c r="AO23" t="s">
        <v>2581</v>
      </c>
      <c r="AP23" s="242">
        <f t="shared" si="2"/>
        <v>0</v>
      </c>
      <c r="AQ23" s="238">
        <f t="shared" si="3"/>
        <v>0</v>
      </c>
      <c r="AR23" s="243">
        <f t="shared" si="0"/>
        <v>0</v>
      </c>
      <c r="AS23">
        <f t="shared" si="4"/>
        <v>0</v>
      </c>
      <c r="AT23" s="244">
        <f t="shared" si="5"/>
        <v>0</v>
      </c>
      <c r="AU23" s="245">
        <f t="shared" si="6"/>
        <v>0</v>
      </c>
      <c r="AV23" s="243">
        <f t="shared" si="7"/>
        <v>0</v>
      </c>
      <c r="AW23">
        <f t="shared" si="8"/>
        <v>0</v>
      </c>
      <c r="AX23" s="243">
        <f t="shared" si="9"/>
        <v>0</v>
      </c>
      <c r="AZ23">
        <f t="shared" si="10"/>
        <v>0</v>
      </c>
    </row>
    <row r="24" spans="1:52" x14ac:dyDescent="0.35">
      <c r="A24" s="291" t="s">
        <v>2416</v>
      </c>
      <c r="B24" s="291" t="s">
        <v>33</v>
      </c>
      <c r="C24" s="293">
        <v>2791</v>
      </c>
      <c r="D24" s="1">
        <v>-1324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X24" t="str">
        <f t="shared" ref="X24" si="27">LEFT(MID(A24,FIND("(",A24)+1,LEN(A24)),FIND(")",MID(A24,FIND("(",A24)+1,LEN(A24)))-1)</f>
        <v>FF</v>
      </c>
      <c r="Z24" t="str">
        <f t="shared" ref="Z24" si="28">Y25</f>
        <v>Elected</v>
      </c>
      <c r="AM24" s="238">
        <f t="shared" si="1"/>
        <v>0</v>
      </c>
      <c r="AN24" t="s">
        <v>3077</v>
      </c>
      <c r="AO24" t="s">
        <v>2579</v>
      </c>
      <c r="AP24" s="242">
        <f t="shared" si="2"/>
        <v>0</v>
      </c>
      <c r="AQ24" s="238">
        <f t="shared" si="3"/>
        <v>0</v>
      </c>
      <c r="AR24" s="243">
        <f t="shared" si="0"/>
        <v>0</v>
      </c>
      <c r="AS24">
        <f t="shared" si="4"/>
        <v>0</v>
      </c>
      <c r="AT24" s="244">
        <f t="shared" si="5"/>
        <v>0</v>
      </c>
      <c r="AU24" s="245">
        <f t="shared" si="6"/>
        <v>0</v>
      </c>
      <c r="AV24" s="243">
        <f t="shared" si="7"/>
        <v>0</v>
      </c>
      <c r="AW24">
        <f t="shared" si="8"/>
        <v>0</v>
      </c>
      <c r="AX24" s="243">
        <f t="shared" si="9"/>
        <v>0</v>
      </c>
      <c r="AZ24">
        <f t="shared" si="10"/>
        <v>0</v>
      </c>
    </row>
    <row r="25" spans="1:52" x14ac:dyDescent="0.35">
      <c r="A25" s="291" t="s">
        <v>0</v>
      </c>
      <c r="B25" s="291" t="s">
        <v>0</v>
      </c>
      <c r="C25" s="293">
        <v>2791</v>
      </c>
      <c r="D25" s="2">
        <v>1467</v>
      </c>
      <c r="E25" s="2">
        <v>1467</v>
      </c>
      <c r="F25" s="2">
        <v>1467</v>
      </c>
      <c r="G25" s="2">
        <v>1467</v>
      </c>
      <c r="H25" s="2">
        <v>1467</v>
      </c>
      <c r="I25" s="2">
        <v>1467</v>
      </c>
      <c r="J25" s="2">
        <v>1467</v>
      </c>
      <c r="Y25" t="str">
        <f t="shared" ref="Y25" si="29">IF(EXACT(A24,UPPER(A24)),"Elected","Excluded")</f>
        <v>Elected</v>
      </c>
      <c r="AM25" s="238">
        <f t="shared" si="1"/>
        <v>0</v>
      </c>
      <c r="AN25" t="s">
        <v>2690</v>
      </c>
      <c r="AO25" t="s">
        <v>2585</v>
      </c>
      <c r="AP25" s="242">
        <f t="shared" si="2"/>
        <v>0</v>
      </c>
      <c r="AQ25" s="238">
        <f t="shared" si="3"/>
        <v>0</v>
      </c>
      <c r="AR25" s="243">
        <f t="shared" si="0"/>
        <v>0</v>
      </c>
      <c r="AS25">
        <f t="shared" si="4"/>
        <v>0</v>
      </c>
      <c r="AT25" s="244">
        <f t="shared" si="5"/>
        <v>0</v>
      </c>
      <c r="AU25" s="245">
        <f t="shared" si="6"/>
        <v>0</v>
      </c>
      <c r="AV25" s="243">
        <f t="shared" si="7"/>
        <v>0</v>
      </c>
      <c r="AW25">
        <f t="shared" si="8"/>
        <v>0</v>
      </c>
      <c r="AX25" s="243">
        <f t="shared" si="9"/>
        <v>0</v>
      </c>
      <c r="AZ25">
        <f t="shared" si="10"/>
        <v>0</v>
      </c>
    </row>
    <row r="26" spans="1:52" x14ac:dyDescent="0.35">
      <c r="A26" s="291" t="s">
        <v>3599</v>
      </c>
      <c r="B26" s="291" t="s">
        <v>31</v>
      </c>
      <c r="C26" s="293">
        <v>2025</v>
      </c>
      <c r="D26" s="1">
        <v>0</v>
      </c>
      <c r="E26" s="1">
        <v>-558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X26" t="str">
        <f t="shared" ref="X26" si="30">LEFT(MID(A26,FIND("(",A26)+1,LEN(A26)),FIND(")",MID(A26,FIND("(",A26)+1,LEN(A26)))-1)</f>
        <v>NON-P</v>
      </c>
      <c r="Z26" t="str">
        <f t="shared" ref="Z26" si="31">Y27</f>
        <v>Elected</v>
      </c>
      <c r="AM26" s="238">
        <f t="shared" si="1"/>
        <v>0</v>
      </c>
      <c r="AO26" t="s">
        <v>2591</v>
      </c>
      <c r="AP26" s="242">
        <f t="shared" si="2"/>
        <v>0</v>
      </c>
      <c r="AQ26" s="238">
        <f t="shared" si="3"/>
        <v>0</v>
      </c>
      <c r="AR26" s="243">
        <f t="shared" si="0"/>
        <v>0</v>
      </c>
      <c r="AS26">
        <f t="shared" si="4"/>
        <v>0</v>
      </c>
      <c r="AT26" s="244">
        <f t="shared" si="5"/>
        <v>0</v>
      </c>
      <c r="AU26" s="245">
        <f t="shared" si="6"/>
        <v>0</v>
      </c>
      <c r="AV26" s="243">
        <f t="shared" si="7"/>
        <v>0</v>
      </c>
      <c r="AW26">
        <f t="shared" si="8"/>
        <v>0</v>
      </c>
      <c r="AX26" s="243">
        <f t="shared" si="9"/>
        <v>0</v>
      </c>
      <c r="AZ26">
        <f t="shared" si="10"/>
        <v>0</v>
      </c>
    </row>
    <row r="27" spans="1:52" x14ac:dyDescent="0.35">
      <c r="A27" s="291" t="s">
        <v>0</v>
      </c>
      <c r="B27" s="291" t="s">
        <v>0</v>
      </c>
      <c r="C27" s="293">
        <v>2025</v>
      </c>
      <c r="D27" s="2">
        <v>2025</v>
      </c>
      <c r="E27" s="2">
        <v>1467</v>
      </c>
      <c r="F27" s="2">
        <v>1467</v>
      </c>
      <c r="G27" s="2">
        <v>1467</v>
      </c>
      <c r="H27" s="2">
        <v>1467</v>
      </c>
      <c r="I27" s="2">
        <v>1467</v>
      </c>
      <c r="J27" s="2">
        <v>1467</v>
      </c>
      <c r="Y27" t="str">
        <f t="shared" ref="Y27" si="32">IF(EXACT(A26,UPPER(A26)),"Elected","Excluded")</f>
        <v>Elected</v>
      </c>
      <c r="AM27" s="238">
        <f t="shared" si="1"/>
        <v>162</v>
      </c>
      <c r="AN27" t="s">
        <v>2664</v>
      </c>
      <c r="AO27" t="s">
        <v>2586</v>
      </c>
      <c r="AP27" s="242">
        <f t="shared" si="2"/>
        <v>1</v>
      </c>
      <c r="AQ27" s="238">
        <f t="shared" si="3"/>
        <v>0</v>
      </c>
      <c r="AR27" s="243">
        <f t="shared" si="0"/>
        <v>0</v>
      </c>
      <c r="AS27">
        <f t="shared" si="4"/>
        <v>0</v>
      </c>
      <c r="AT27" s="244">
        <f t="shared" si="5"/>
        <v>0</v>
      </c>
      <c r="AU27" s="245">
        <f t="shared" si="6"/>
        <v>1</v>
      </c>
      <c r="AV27" s="243">
        <f t="shared" si="7"/>
        <v>1</v>
      </c>
      <c r="AW27">
        <f t="shared" si="8"/>
        <v>0</v>
      </c>
      <c r="AX27" s="243">
        <f t="shared" si="9"/>
        <v>0</v>
      </c>
      <c r="AZ27">
        <f t="shared" si="10"/>
        <v>0</v>
      </c>
    </row>
    <row r="28" spans="1:52" x14ac:dyDescent="0.35">
      <c r="A28" s="291" t="s">
        <v>3600</v>
      </c>
      <c r="B28" s="291" t="s">
        <v>31</v>
      </c>
      <c r="C28" s="293">
        <v>513</v>
      </c>
      <c r="D28" s="1">
        <v>189</v>
      </c>
      <c r="E28" s="1">
        <v>133</v>
      </c>
      <c r="F28" s="1">
        <v>112</v>
      </c>
      <c r="G28" s="1">
        <v>51</v>
      </c>
      <c r="H28" s="1">
        <v>80</v>
      </c>
      <c r="I28" s="1">
        <v>43</v>
      </c>
      <c r="J28" s="1">
        <v>204</v>
      </c>
      <c r="X28" t="str">
        <f t="shared" ref="X28" si="33">LEFT(MID(A28,FIND("(",A28)+1,LEN(A28)),FIND(")",MID(A28,FIND("(",A28)+1,LEN(A28)))-1)</f>
        <v>NON-P</v>
      </c>
      <c r="Z28" t="str">
        <f t="shared" ref="Z28" si="34">Y29</f>
        <v>Elected</v>
      </c>
      <c r="AM28" s="238">
        <f t="shared" si="1"/>
        <v>0</v>
      </c>
      <c r="AN28" t="s">
        <v>2669</v>
      </c>
      <c r="AO28" t="s">
        <v>2587</v>
      </c>
      <c r="AP28" s="242">
        <f>AQ28+AU28</f>
        <v>0</v>
      </c>
      <c r="AQ28" s="238">
        <f t="shared" si="3"/>
        <v>0</v>
      </c>
      <c r="AR28" s="243">
        <f t="shared" si="0"/>
        <v>0</v>
      </c>
      <c r="AS28">
        <f t="shared" si="4"/>
        <v>0</v>
      </c>
      <c r="AT28" s="244">
        <f t="shared" si="5"/>
        <v>0</v>
      </c>
      <c r="AU28" s="245">
        <f t="shared" si="6"/>
        <v>0</v>
      </c>
      <c r="AV28" s="243">
        <f t="shared" si="7"/>
        <v>0</v>
      </c>
      <c r="AW28">
        <f t="shared" si="8"/>
        <v>0</v>
      </c>
      <c r="AX28" s="243">
        <f t="shared" si="9"/>
        <v>0</v>
      </c>
      <c r="AZ28">
        <f t="shared" si="10"/>
        <v>0</v>
      </c>
    </row>
    <row r="29" spans="1:52" x14ac:dyDescent="0.35">
      <c r="A29" s="291" t="s">
        <v>0</v>
      </c>
      <c r="B29" s="291" t="s">
        <v>0</v>
      </c>
      <c r="C29" s="293">
        <v>513</v>
      </c>
      <c r="D29" s="2">
        <v>702</v>
      </c>
      <c r="E29" s="2">
        <v>835</v>
      </c>
      <c r="F29" s="2">
        <v>947</v>
      </c>
      <c r="G29" s="2">
        <v>998</v>
      </c>
      <c r="H29" s="2">
        <v>1078</v>
      </c>
      <c r="I29" s="2">
        <v>1121</v>
      </c>
      <c r="J29" s="2">
        <v>1325</v>
      </c>
      <c r="Y29" t="str">
        <f t="shared" ref="Y29" si="35">IF(EXACT(A28,UPPER(A28)),"Elected","Excluded")</f>
        <v>Elected</v>
      </c>
      <c r="AM29" s="238">
        <f t="shared" si="1"/>
        <v>0</v>
      </c>
      <c r="AN29" t="s">
        <v>2931</v>
      </c>
      <c r="AO29" t="s">
        <v>2580</v>
      </c>
      <c r="AP29" s="242">
        <f t="shared" ref="AP29:AP34" si="36">AQ29+AU29</f>
        <v>0</v>
      </c>
      <c r="AQ29" s="238">
        <f t="shared" si="3"/>
        <v>0</v>
      </c>
      <c r="AR29" s="243">
        <f t="shared" si="0"/>
        <v>0</v>
      </c>
      <c r="AS29">
        <f t="shared" si="4"/>
        <v>0</v>
      </c>
      <c r="AT29" s="244">
        <f t="shared" si="5"/>
        <v>0</v>
      </c>
      <c r="AU29" s="245">
        <f t="shared" si="6"/>
        <v>0</v>
      </c>
      <c r="AV29" s="243">
        <f t="shared" si="7"/>
        <v>0</v>
      </c>
      <c r="AW29">
        <f t="shared" si="8"/>
        <v>0</v>
      </c>
      <c r="AX29" s="243">
        <f t="shared" si="9"/>
        <v>0</v>
      </c>
      <c r="AZ29">
        <f t="shared" si="10"/>
        <v>0</v>
      </c>
    </row>
    <row r="30" spans="1:52" x14ac:dyDescent="0.35">
      <c r="A30" s="291" t="s">
        <v>3584</v>
      </c>
      <c r="B30" s="291" t="s">
        <v>33</v>
      </c>
      <c r="C30" s="293">
        <v>498</v>
      </c>
      <c r="D30" s="1">
        <v>58</v>
      </c>
      <c r="E30" s="1">
        <v>47</v>
      </c>
      <c r="F30" s="1">
        <v>46</v>
      </c>
      <c r="G30" s="1">
        <v>16</v>
      </c>
      <c r="H30" s="1">
        <v>27</v>
      </c>
      <c r="I30" s="1">
        <v>14</v>
      </c>
      <c r="J30" s="1">
        <v>-706</v>
      </c>
      <c r="X30" t="str">
        <f t="shared" ref="X30" si="37">LEFT(MID(A30,FIND("(",A30)+1,LEN(A30)),FIND(")",MID(A30,FIND("(",A30)+1,LEN(A30)))-1)</f>
        <v>INDI</v>
      </c>
      <c r="Z30" t="str">
        <f t="shared" ref="Z30" si="38">Y31</f>
        <v>Excluded</v>
      </c>
      <c r="AM30" s="238">
        <f t="shared" si="1"/>
        <v>0</v>
      </c>
      <c r="AO30" t="s">
        <v>2592</v>
      </c>
      <c r="AP30" s="242">
        <f t="shared" si="36"/>
        <v>0</v>
      </c>
      <c r="AQ30" s="238">
        <f t="shared" si="3"/>
        <v>0</v>
      </c>
      <c r="AR30" s="243">
        <f t="shared" si="0"/>
        <v>0</v>
      </c>
      <c r="AS30">
        <f t="shared" si="4"/>
        <v>0</v>
      </c>
      <c r="AT30" s="244">
        <f t="shared" si="5"/>
        <v>0</v>
      </c>
      <c r="AU30" s="245">
        <f t="shared" si="6"/>
        <v>0</v>
      </c>
      <c r="AV30" s="243">
        <f t="shared" si="7"/>
        <v>0</v>
      </c>
      <c r="AW30">
        <f t="shared" si="8"/>
        <v>0</v>
      </c>
      <c r="AX30" s="243">
        <f t="shared" si="9"/>
        <v>0</v>
      </c>
      <c r="AZ30">
        <f t="shared" si="10"/>
        <v>0</v>
      </c>
    </row>
    <row r="31" spans="1:52" x14ac:dyDescent="0.35">
      <c r="A31" s="291" t="s">
        <v>0</v>
      </c>
      <c r="B31" s="291" t="s">
        <v>0</v>
      </c>
      <c r="C31" s="293">
        <v>498</v>
      </c>
      <c r="D31" s="2">
        <v>556</v>
      </c>
      <c r="E31" s="2">
        <v>603</v>
      </c>
      <c r="F31" s="2">
        <v>649</v>
      </c>
      <c r="G31" s="2">
        <v>665</v>
      </c>
      <c r="H31" s="2">
        <v>692</v>
      </c>
      <c r="I31" s="2">
        <v>706</v>
      </c>
      <c r="J31" s="2">
        <v>0</v>
      </c>
      <c r="Y31" t="str">
        <f t="shared" ref="Y31" si="39">IF(EXACT(A30,UPPER(A30)),"Elected","Excluded")</f>
        <v>Excluded</v>
      </c>
      <c r="AM31" s="238">
        <f t="shared" si="1"/>
        <v>0</v>
      </c>
      <c r="AN31" t="s">
        <v>2809</v>
      </c>
      <c r="AO31" t="s">
        <v>2597</v>
      </c>
      <c r="AP31" s="242">
        <f t="shared" si="36"/>
        <v>0</v>
      </c>
      <c r="AQ31" s="238">
        <f t="shared" si="3"/>
        <v>0</v>
      </c>
      <c r="AR31" s="243">
        <f t="shared" si="0"/>
        <v>0</v>
      </c>
      <c r="AS31">
        <f t="shared" si="4"/>
        <v>0</v>
      </c>
      <c r="AT31" s="244">
        <f t="shared" si="5"/>
        <v>0</v>
      </c>
      <c r="AU31" s="245">
        <f t="shared" si="6"/>
        <v>0</v>
      </c>
      <c r="AV31" s="243">
        <f t="shared" si="7"/>
        <v>0</v>
      </c>
      <c r="AW31">
        <f t="shared" si="8"/>
        <v>0</v>
      </c>
      <c r="AX31" s="243">
        <f t="shared" si="9"/>
        <v>0</v>
      </c>
      <c r="AZ31">
        <f t="shared" si="10"/>
        <v>0</v>
      </c>
    </row>
    <row r="32" spans="1:52" x14ac:dyDescent="0.35">
      <c r="A32" s="291" t="s">
        <v>2417</v>
      </c>
      <c r="B32" s="291" t="s">
        <v>33</v>
      </c>
      <c r="C32" s="293">
        <v>709</v>
      </c>
      <c r="D32" s="1">
        <v>87</v>
      </c>
      <c r="E32" s="1">
        <v>76</v>
      </c>
      <c r="F32" s="1">
        <v>49</v>
      </c>
      <c r="G32" s="1">
        <v>387</v>
      </c>
      <c r="H32" s="1">
        <v>23</v>
      </c>
      <c r="I32" s="1">
        <v>6</v>
      </c>
      <c r="J32" s="1">
        <v>94</v>
      </c>
      <c r="X32" t="str">
        <f t="shared" ref="X32" si="40">LEFT(MID(A32,FIND("(",A32)+1,LEN(A32)),FIND(")",MID(A32,FIND("(",A32)+1,LEN(A32)))-1)</f>
        <v>SF</v>
      </c>
      <c r="Z32" t="str">
        <f t="shared" ref="Z32" si="41">Y33</f>
        <v>Elected</v>
      </c>
      <c r="AM32" s="238">
        <f t="shared" si="1"/>
        <v>0</v>
      </c>
      <c r="AN32" t="s">
        <v>2668</v>
      </c>
      <c r="AO32" t="s">
        <v>2588</v>
      </c>
      <c r="AP32" s="242">
        <f t="shared" si="36"/>
        <v>0</v>
      </c>
      <c r="AQ32" s="238">
        <f t="shared" si="3"/>
        <v>0</v>
      </c>
      <c r="AR32" s="243">
        <f t="shared" si="0"/>
        <v>0</v>
      </c>
      <c r="AS32">
        <f t="shared" si="4"/>
        <v>0</v>
      </c>
      <c r="AT32" s="244">
        <f t="shared" si="5"/>
        <v>0</v>
      </c>
      <c r="AU32" s="245">
        <f t="shared" si="6"/>
        <v>0</v>
      </c>
      <c r="AV32" s="243">
        <f t="shared" si="7"/>
        <v>0</v>
      </c>
      <c r="AW32">
        <f t="shared" si="8"/>
        <v>0</v>
      </c>
      <c r="AX32" s="243">
        <f t="shared" si="9"/>
        <v>0</v>
      </c>
      <c r="AZ32">
        <f t="shared" si="10"/>
        <v>0</v>
      </c>
    </row>
    <row r="33" spans="1:52" x14ac:dyDescent="0.35">
      <c r="A33" s="291" t="s">
        <v>0</v>
      </c>
      <c r="B33" s="291" t="s">
        <v>0</v>
      </c>
      <c r="C33" s="293">
        <v>709</v>
      </c>
      <c r="D33" s="2">
        <v>796</v>
      </c>
      <c r="E33" s="2">
        <v>872</v>
      </c>
      <c r="F33" s="2">
        <v>921</v>
      </c>
      <c r="G33" s="2">
        <v>1308</v>
      </c>
      <c r="H33" s="2">
        <v>1331</v>
      </c>
      <c r="I33" s="2">
        <v>1337</v>
      </c>
      <c r="J33" s="2">
        <v>1431</v>
      </c>
      <c r="Y33" t="str">
        <f t="shared" ref="Y33" si="42">IF(EXACT(A32,UPPER(A32)),"Elected","Excluded")</f>
        <v>Elected</v>
      </c>
      <c r="AM33" s="238">
        <f t="shared" si="1"/>
        <v>0</v>
      </c>
      <c r="AN33" t="s">
        <v>2692</v>
      </c>
      <c r="AO33" t="s">
        <v>2589</v>
      </c>
      <c r="AP33" s="242">
        <f t="shared" si="36"/>
        <v>0</v>
      </c>
      <c r="AQ33" s="238">
        <f t="shared" si="3"/>
        <v>0</v>
      </c>
      <c r="AR33" s="243">
        <f t="shared" si="0"/>
        <v>0</v>
      </c>
      <c r="AS33">
        <f t="shared" si="4"/>
        <v>0</v>
      </c>
      <c r="AT33" s="244">
        <f t="shared" si="5"/>
        <v>0</v>
      </c>
      <c r="AU33" s="245">
        <f t="shared" si="6"/>
        <v>0</v>
      </c>
      <c r="AV33" s="243">
        <f t="shared" si="7"/>
        <v>0</v>
      </c>
      <c r="AW33">
        <f t="shared" si="8"/>
        <v>0</v>
      </c>
      <c r="AX33" s="243">
        <f t="shared" si="9"/>
        <v>0</v>
      </c>
      <c r="AZ33">
        <f t="shared" si="10"/>
        <v>0</v>
      </c>
    </row>
    <row r="34" spans="1:52" x14ac:dyDescent="0.35">
      <c r="A34" s="291" t="s">
        <v>47</v>
      </c>
      <c r="B34" s="291" t="s">
        <v>0</v>
      </c>
      <c r="C34" s="292">
        <v>0</v>
      </c>
      <c r="D34" s="1">
        <f>(D10+D12+D14+D16+D18+D20+D22+D24+D26+D28+D30+D32)*(-1)</f>
        <v>0</v>
      </c>
      <c r="E34" s="1">
        <f t="shared" ref="E34:J34" si="43">(E10+E12+E14+E16+E18+E20+E22+E24+E26+E28+E30+E32)*(-1)</f>
        <v>0</v>
      </c>
      <c r="F34" s="1">
        <f t="shared" si="43"/>
        <v>81</v>
      </c>
      <c r="G34" s="1">
        <f t="shared" si="43"/>
        <v>70</v>
      </c>
      <c r="H34" s="1">
        <f t="shared" si="43"/>
        <v>112</v>
      </c>
      <c r="I34" s="1">
        <f t="shared" si="43"/>
        <v>0</v>
      </c>
      <c r="J34" s="1">
        <f t="shared" si="43"/>
        <v>323</v>
      </c>
      <c r="AM34" s="238">
        <f t="shared" si="1"/>
        <v>17932</v>
      </c>
      <c r="AN34" t="s">
        <v>2672</v>
      </c>
      <c r="AO34" t="s">
        <v>2530</v>
      </c>
      <c r="AP34" s="242">
        <f t="shared" si="36"/>
        <v>20</v>
      </c>
      <c r="AQ34" s="238">
        <f t="shared" si="3"/>
        <v>5</v>
      </c>
      <c r="AR34" s="243">
        <f t="shared" si="0"/>
        <v>0.25</v>
      </c>
      <c r="AS34">
        <f t="shared" si="4"/>
        <v>3</v>
      </c>
      <c r="AT34" s="244">
        <f t="shared" si="5"/>
        <v>0.15</v>
      </c>
      <c r="AU34" s="245">
        <f t="shared" si="6"/>
        <v>15</v>
      </c>
      <c r="AV34" s="243">
        <f t="shared" si="7"/>
        <v>0.75</v>
      </c>
      <c r="AW34">
        <f t="shared" si="8"/>
        <v>7</v>
      </c>
      <c r="AX34" s="243">
        <f t="shared" si="9"/>
        <v>0.35</v>
      </c>
      <c r="AZ34">
        <f t="shared" si="10"/>
        <v>10</v>
      </c>
    </row>
    <row r="35" spans="1:52" x14ac:dyDescent="0.35">
      <c r="A35" s="291" t="s">
        <v>0</v>
      </c>
      <c r="B35" s="291" t="s">
        <v>0</v>
      </c>
      <c r="C35" s="293">
        <v>0</v>
      </c>
      <c r="D35" s="2">
        <v>0</v>
      </c>
      <c r="E35" s="2">
        <v>0</v>
      </c>
      <c r="F35" s="2">
        <v>81</v>
      </c>
      <c r="G35" s="2">
        <v>151</v>
      </c>
      <c r="H35" s="2">
        <v>263</v>
      </c>
      <c r="I35" s="2">
        <v>263</v>
      </c>
      <c r="J35" s="2">
        <v>586</v>
      </c>
      <c r="AM35" s="238">
        <f>SUM(AM8:AM34)</f>
        <v>58711</v>
      </c>
      <c r="AN35" s="238"/>
      <c r="AP35" s="242">
        <f>SUM(AP8:AP34)</f>
        <v>74</v>
      </c>
      <c r="AQ35" s="238">
        <f>SUM(AQ8:AQ34)</f>
        <v>25</v>
      </c>
      <c r="AS35">
        <f>SUM(AS8:AS34)</f>
        <v>10</v>
      </c>
      <c r="AU35" s="245">
        <f>SUM(AU8:AU34)</f>
        <v>49</v>
      </c>
      <c r="AW35">
        <f>SUM(AW8:AW34)</f>
        <v>22</v>
      </c>
      <c r="AZ35">
        <f t="shared" si="10"/>
        <v>32</v>
      </c>
    </row>
    <row r="36" spans="1:52" ht="15" thickBot="1" x14ac:dyDescent="0.4">
      <c r="A36" t="s">
        <v>48</v>
      </c>
      <c r="B36" t="s">
        <v>0</v>
      </c>
      <c r="C36" s="2">
        <v>10268</v>
      </c>
      <c r="D36" s="2">
        <v>10268</v>
      </c>
      <c r="E36" s="2">
        <v>10268</v>
      </c>
      <c r="F36" s="2">
        <v>10268</v>
      </c>
      <c r="G36" s="2">
        <v>10268</v>
      </c>
      <c r="H36" s="2">
        <v>10268</v>
      </c>
      <c r="I36" s="2">
        <v>10268</v>
      </c>
      <c r="J36" s="2">
        <v>10268</v>
      </c>
    </row>
    <row r="37" spans="1:52" x14ac:dyDescent="0.35">
      <c r="AO37" s="246" t="s">
        <v>2673</v>
      </c>
      <c r="AP37" s="247"/>
      <c r="AQ37" s="248">
        <f>AQ35+AU35</f>
        <v>74</v>
      </c>
      <c r="AR37" s="247" t="s">
        <v>2674</v>
      </c>
      <c r="AS37" s="249"/>
      <c r="AT37" s="249"/>
      <c r="AU37" s="246" t="s">
        <v>2675</v>
      </c>
      <c r="AV37" s="247" t="s">
        <v>2676</v>
      </c>
      <c r="AW37" s="250">
        <f>AW35</f>
        <v>22</v>
      </c>
    </row>
    <row r="38" spans="1:52" ht="15" thickBot="1" x14ac:dyDescent="0.4">
      <c r="AO38" s="251" t="s">
        <v>2677</v>
      </c>
      <c r="AP38" s="252" t="e">
        <f>LEFT(MID(#REF!,FIND("(",#REF!)+1,LEN(#REF!)),FIND(")",MID(#REF!,FIND("(",#REF!)+1,LEN(#REF!)))-1)</f>
        <v>#REF!</v>
      </c>
      <c r="AQ38" s="252">
        <f>BW8</f>
        <v>0</v>
      </c>
      <c r="AR38" s="252" t="s">
        <v>2678</v>
      </c>
      <c r="AS38" s="253"/>
      <c r="AT38" s="253"/>
      <c r="AU38" s="254"/>
      <c r="AV38" s="241" t="s">
        <v>2679</v>
      </c>
      <c r="AW38" s="255">
        <f>AS35</f>
        <v>10</v>
      </c>
    </row>
    <row r="39" spans="1:52" ht="15" thickBot="1" x14ac:dyDescent="0.4">
      <c r="AU39" s="251"/>
      <c r="AV39" s="252" t="s">
        <v>2680</v>
      </c>
      <c r="AW39" s="256">
        <f>SUM(AW37:AW38)</f>
        <v>32</v>
      </c>
    </row>
    <row r="40" spans="1:52" x14ac:dyDescent="0.35">
      <c r="A40" t="s">
        <v>0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</row>
    <row r="41" spans="1:52" x14ac:dyDescent="0.35">
      <c r="A41" t="s">
        <v>0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</row>
    <row r="42" spans="1:52" x14ac:dyDescent="0.35">
      <c r="A42" t="s">
        <v>0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</row>
    <row r="43" spans="1:52" x14ac:dyDescent="0.35">
      <c r="A43" t="s">
        <v>0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</row>
    <row r="44" spans="1:52" x14ac:dyDescent="0.35">
      <c r="A44" t="s">
        <v>0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</row>
    <row r="45" spans="1:52" x14ac:dyDescent="0.35">
      <c r="A45" t="s">
        <v>0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</row>
    <row r="46" spans="1:52" x14ac:dyDescent="0.35">
      <c r="A46" t="s">
        <v>0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</row>
    <row r="47" spans="1:52" x14ac:dyDescent="0.35">
      <c r="A47" s="291" t="s">
        <v>79</v>
      </c>
      <c r="B47" s="291" t="s">
        <v>2</v>
      </c>
      <c r="C47" s="291" t="s">
        <v>3</v>
      </c>
      <c r="D47" t="s">
        <v>4</v>
      </c>
      <c r="E47" t="s">
        <v>5</v>
      </c>
      <c r="F47" t="s">
        <v>6</v>
      </c>
      <c r="G47" t="s">
        <v>7</v>
      </c>
      <c r="H47" t="s">
        <v>8</v>
      </c>
      <c r="I47" t="s">
        <v>9</v>
      </c>
      <c r="J47" t="s">
        <v>10</v>
      </c>
      <c r="K47" t="s">
        <v>11</v>
      </c>
      <c r="L47" t="s">
        <v>12</v>
      </c>
    </row>
    <row r="48" spans="1:52" x14ac:dyDescent="0.35">
      <c r="A48" s="291" t="s">
        <v>0</v>
      </c>
      <c r="B48" s="291" t="s">
        <v>0</v>
      </c>
      <c r="C48" s="291" t="s">
        <v>17</v>
      </c>
      <c r="D48" t="s">
        <v>2418</v>
      </c>
      <c r="E48" t="s">
        <v>2419</v>
      </c>
      <c r="F48" t="s">
        <v>2420</v>
      </c>
      <c r="G48" t="s">
        <v>1319</v>
      </c>
      <c r="H48" t="s">
        <v>2421</v>
      </c>
      <c r="I48" t="s">
        <v>2422</v>
      </c>
      <c r="J48" t="s">
        <v>2423</v>
      </c>
      <c r="K48" t="s">
        <v>2424</v>
      </c>
      <c r="L48" t="s">
        <v>2425</v>
      </c>
      <c r="AB48" t="s">
        <v>2526</v>
      </c>
      <c r="AC48" t="s">
        <v>2525</v>
      </c>
      <c r="AD48" t="s">
        <v>2524</v>
      </c>
      <c r="AE48" t="s">
        <v>2523</v>
      </c>
      <c r="AF48" t="s">
        <v>759</v>
      </c>
      <c r="AG48" t="s">
        <v>2522</v>
      </c>
      <c r="AH48" t="s">
        <v>2521</v>
      </c>
      <c r="AI48" t="s">
        <v>2520</v>
      </c>
      <c r="AJ48" t="s">
        <v>2519</v>
      </c>
      <c r="AK48" t="s">
        <v>2518</v>
      </c>
    </row>
    <row r="49" spans="1:37" x14ac:dyDescent="0.35">
      <c r="A49" s="291" t="s">
        <v>2426</v>
      </c>
      <c r="B49" s="291" t="s">
        <v>33</v>
      </c>
      <c r="C49" s="293">
        <v>655</v>
      </c>
      <c r="D49" s="1">
        <v>37</v>
      </c>
      <c r="E49" s="1">
        <v>0</v>
      </c>
      <c r="F49" s="1">
        <v>7</v>
      </c>
      <c r="G49" s="1">
        <v>13</v>
      </c>
      <c r="H49" s="1">
        <v>-712</v>
      </c>
      <c r="I49" s="1">
        <v>0</v>
      </c>
      <c r="J49" s="1">
        <v>0</v>
      </c>
      <c r="K49" s="1">
        <v>0</v>
      </c>
      <c r="L49" s="1">
        <v>0</v>
      </c>
      <c r="X49" t="str">
        <f>LEFT(MID(A49,FIND("(",A49)+1,LEN(A49)),FIND(")",MID(A49,FIND("(",A49)+1,LEN(A49)))-1)</f>
        <v>FF</v>
      </c>
      <c r="Z49" t="str">
        <f>Y50</f>
        <v>Excluded</v>
      </c>
      <c r="AB49">
        <v>6</v>
      </c>
      <c r="AC49" s="238">
        <v>20661</v>
      </c>
      <c r="AD49" s="238">
        <f>AH49+AF49</f>
        <v>11269</v>
      </c>
      <c r="AE49" s="227">
        <f>SUM(AD49/AC49*100)</f>
        <v>54.542374522046366</v>
      </c>
      <c r="AF49">
        <v>115</v>
      </c>
      <c r="AG49" s="227">
        <f>SUM(AF49/AC49*100)</f>
        <v>0.55660423019214944</v>
      </c>
      <c r="AH49" s="238">
        <v>11154</v>
      </c>
      <c r="AI49">
        <v>13</v>
      </c>
      <c r="AJ49">
        <v>2</v>
      </c>
      <c r="AK49" s="227">
        <f>SUM(AJ49/AI49*100)</f>
        <v>15.384615384615385</v>
      </c>
    </row>
    <row r="50" spans="1:37" x14ac:dyDescent="0.35">
      <c r="A50" s="291" t="s">
        <v>0</v>
      </c>
      <c r="B50" s="291" t="s">
        <v>0</v>
      </c>
      <c r="C50" s="293">
        <v>655</v>
      </c>
      <c r="D50" s="2">
        <v>692</v>
      </c>
      <c r="E50" s="2">
        <v>692</v>
      </c>
      <c r="F50" s="2">
        <v>699</v>
      </c>
      <c r="G50" s="2">
        <v>712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Y50" t="str">
        <f>IF(EXACT(A49,UPPER(A49)),"Elected","Excluded")</f>
        <v>Excluded</v>
      </c>
    </row>
    <row r="51" spans="1:37" x14ac:dyDescent="0.35">
      <c r="A51" s="291" t="s">
        <v>2427</v>
      </c>
      <c r="B51" s="291" t="s">
        <v>33</v>
      </c>
      <c r="C51" s="293">
        <v>288</v>
      </c>
      <c r="D51" s="1">
        <v>30</v>
      </c>
      <c r="E51" s="1">
        <v>4</v>
      </c>
      <c r="F51" s="1">
        <v>15</v>
      </c>
      <c r="G51" s="1">
        <v>-337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X51" t="str">
        <f t="shared" ref="X51" si="44">LEFT(MID(A51,FIND("(",A51)+1,LEN(A51)),FIND(")",MID(A51,FIND("(",A51)+1,LEN(A51)))-1)</f>
        <v>SF</v>
      </c>
      <c r="Z51" t="str">
        <f>Y52</f>
        <v>Excluded</v>
      </c>
      <c r="AC51" t="s">
        <v>3692</v>
      </c>
      <c r="AD51" t="s">
        <v>3693</v>
      </c>
    </row>
    <row r="52" spans="1:37" x14ac:dyDescent="0.35">
      <c r="A52" s="291" t="s">
        <v>0</v>
      </c>
      <c r="B52" s="291" t="s">
        <v>0</v>
      </c>
      <c r="C52" s="293">
        <v>288</v>
      </c>
      <c r="D52" s="2">
        <v>318</v>
      </c>
      <c r="E52" s="2">
        <v>322</v>
      </c>
      <c r="F52" s="2">
        <v>337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Y52" t="str">
        <f t="shared" ref="Y52" si="45">IF(EXACT(A51,UPPER(A51)),"Elected","Excluded")</f>
        <v>Excluded</v>
      </c>
      <c r="AC52">
        <v>5</v>
      </c>
      <c r="AD52">
        <v>4</v>
      </c>
    </row>
    <row r="53" spans="1:37" x14ac:dyDescent="0.35">
      <c r="A53" s="291" t="s">
        <v>2428</v>
      </c>
      <c r="B53" s="291" t="s">
        <v>31</v>
      </c>
      <c r="C53" s="293">
        <v>1122</v>
      </c>
      <c r="D53" s="1">
        <v>22</v>
      </c>
      <c r="E53" s="1">
        <v>4</v>
      </c>
      <c r="F53" s="1">
        <v>9</v>
      </c>
      <c r="G53" s="1">
        <v>14</v>
      </c>
      <c r="H53" s="1">
        <v>174</v>
      </c>
      <c r="I53" s="1">
        <v>11</v>
      </c>
      <c r="J53" s="1">
        <v>39</v>
      </c>
      <c r="K53" s="1">
        <v>40</v>
      </c>
      <c r="L53" s="1">
        <v>108</v>
      </c>
      <c r="X53" t="str">
        <f t="shared" ref="X53" si="46">LEFT(MID(A53,FIND("(",A53)+1,LEN(A53)),FIND(")",MID(A53,FIND("(",A53)+1,LEN(A53)))-1)</f>
        <v>FG</v>
      </c>
      <c r="Z53" t="str">
        <f t="shared" ref="Z53" si="47">Y54</f>
        <v>Elected</v>
      </c>
    </row>
    <row r="54" spans="1:37" x14ac:dyDescent="0.35">
      <c r="A54" s="291" t="s">
        <v>0</v>
      </c>
      <c r="B54" s="291" t="s">
        <v>0</v>
      </c>
      <c r="C54" s="293">
        <v>1122</v>
      </c>
      <c r="D54" s="2">
        <v>1144</v>
      </c>
      <c r="E54" s="2">
        <v>1148</v>
      </c>
      <c r="F54" s="2">
        <v>1157</v>
      </c>
      <c r="G54" s="2">
        <v>1171</v>
      </c>
      <c r="H54" s="2">
        <v>1345</v>
      </c>
      <c r="I54" s="2">
        <v>1356</v>
      </c>
      <c r="J54" s="2">
        <v>1395</v>
      </c>
      <c r="K54" s="2">
        <v>1435</v>
      </c>
      <c r="L54" s="2">
        <v>1543</v>
      </c>
      <c r="Y54" t="str">
        <f t="shared" ref="Y54" si="48">IF(EXACT(A53,UPPER(A53)),"Elected","Excluded")</f>
        <v>Elected</v>
      </c>
    </row>
    <row r="55" spans="1:37" x14ac:dyDescent="0.35">
      <c r="A55" s="291" t="s">
        <v>2429</v>
      </c>
      <c r="B55" s="291" t="s">
        <v>33</v>
      </c>
      <c r="C55" s="293">
        <v>790</v>
      </c>
      <c r="D55" s="1">
        <v>78</v>
      </c>
      <c r="E55" s="1">
        <v>0</v>
      </c>
      <c r="F55" s="1">
        <v>7</v>
      </c>
      <c r="G55" s="1">
        <v>17</v>
      </c>
      <c r="H55" s="1">
        <v>239</v>
      </c>
      <c r="I55" s="1">
        <v>17</v>
      </c>
      <c r="J55" s="1">
        <v>26</v>
      </c>
      <c r="K55" s="1">
        <v>149</v>
      </c>
      <c r="L55" s="1">
        <v>95</v>
      </c>
      <c r="X55" t="str">
        <f t="shared" ref="X55" si="49">LEFT(MID(A55,FIND("(",A55)+1,LEN(A55)),FIND(")",MID(A55,FIND("(",A55)+1,LEN(A55)))-1)</f>
        <v>FF</v>
      </c>
      <c r="Z55" t="str">
        <f t="shared" ref="Z55" si="50">Y56</f>
        <v>Elected</v>
      </c>
    </row>
    <row r="56" spans="1:37" x14ac:dyDescent="0.35">
      <c r="A56" s="291" t="s">
        <v>0</v>
      </c>
      <c r="B56" s="291" t="s">
        <v>0</v>
      </c>
      <c r="C56" s="293">
        <v>790</v>
      </c>
      <c r="D56" s="2">
        <v>868</v>
      </c>
      <c r="E56" s="2">
        <v>868</v>
      </c>
      <c r="F56" s="2">
        <v>875</v>
      </c>
      <c r="G56" s="2">
        <v>892</v>
      </c>
      <c r="H56" s="2">
        <v>1131</v>
      </c>
      <c r="I56" s="2">
        <v>1148</v>
      </c>
      <c r="J56" s="2">
        <v>1174</v>
      </c>
      <c r="K56" s="2">
        <v>1323</v>
      </c>
      <c r="L56" s="2">
        <v>1418</v>
      </c>
      <c r="Y56" t="str">
        <f t="shared" ref="Y56" si="51">IF(EXACT(A55,UPPER(A55)),"Elected","Excluded")</f>
        <v>Elected</v>
      </c>
    </row>
    <row r="57" spans="1:37" x14ac:dyDescent="0.35">
      <c r="A57" s="291" t="s">
        <v>2430</v>
      </c>
      <c r="B57" s="291" t="s">
        <v>33</v>
      </c>
      <c r="C57" s="293">
        <v>620</v>
      </c>
      <c r="D57" s="1">
        <v>8</v>
      </c>
      <c r="E57" s="1">
        <v>1</v>
      </c>
      <c r="F57" s="1">
        <v>32</v>
      </c>
      <c r="G57" s="1">
        <v>228</v>
      </c>
      <c r="H57" s="1">
        <v>24</v>
      </c>
      <c r="I57" s="1">
        <v>2</v>
      </c>
      <c r="J57" s="1">
        <v>-915</v>
      </c>
      <c r="K57" s="1">
        <v>0</v>
      </c>
      <c r="L57" s="1">
        <v>0</v>
      </c>
      <c r="X57" t="str">
        <f t="shared" ref="X57" si="52">LEFT(MID(A57,FIND("(",A57)+1,LEN(A57)),FIND(")",MID(A57,FIND("(",A57)+1,LEN(A57)))-1)</f>
        <v>SF</v>
      </c>
      <c r="Z57" t="str">
        <f>Y58</f>
        <v>Excluded</v>
      </c>
    </row>
    <row r="58" spans="1:37" x14ac:dyDescent="0.35">
      <c r="A58" s="291" t="s">
        <v>0</v>
      </c>
      <c r="B58" s="291" t="s">
        <v>0</v>
      </c>
      <c r="C58" s="293">
        <v>620</v>
      </c>
      <c r="D58" s="2">
        <v>628</v>
      </c>
      <c r="E58" s="2">
        <v>629</v>
      </c>
      <c r="F58" s="2">
        <v>661</v>
      </c>
      <c r="G58" s="2">
        <v>889</v>
      </c>
      <c r="H58" s="2">
        <v>913</v>
      </c>
      <c r="I58" s="2">
        <v>915</v>
      </c>
      <c r="J58" s="2">
        <v>0</v>
      </c>
      <c r="K58" s="2">
        <v>0</v>
      </c>
      <c r="L58" s="2">
        <v>0</v>
      </c>
      <c r="Y58" t="str">
        <f t="shared" ref="Y58" si="53">IF(EXACT(A57,UPPER(A57)),"Elected","Excluded")</f>
        <v>Excluded</v>
      </c>
    </row>
    <row r="59" spans="1:37" x14ac:dyDescent="0.35">
      <c r="A59" s="291" t="s">
        <v>2431</v>
      </c>
      <c r="B59" s="291" t="s">
        <v>31</v>
      </c>
      <c r="C59" s="293">
        <v>781</v>
      </c>
      <c r="D59" s="1">
        <v>63</v>
      </c>
      <c r="E59" s="1">
        <v>3</v>
      </c>
      <c r="F59" s="1">
        <v>70</v>
      </c>
      <c r="G59" s="1">
        <v>27</v>
      </c>
      <c r="H59" s="1">
        <v>40</v>
      </c>
      <c r="I59" s="1">
        <v>2</v>
      </c>
      <c r="J59" s="1">
        <v>149</v>
      </c>
      <c r="K59" s="1">
        <v>35</v>
      </c>
      <c r="L59" s="1">
        <v>29</v>
      </c>
      <c r="X59" t="str">
        <f t="shared" ref="X59" si="54">LEFT(MID(A59,FIND("(",A59)+1,LEN(A59)),FIND(")",MID(A59,FIND("(",A59)+1,LEN(A59)))-1)</f>
        <v>SD</v>
      </c>
      <c r="Z59" t="str">
        <f t="shared" ref="Z59" si="55">Y60</f>
        <v>Excluded</v>
      </c>
    </row>
    <row r="60" spans="1:37" x14ac:dyDescent="0.35">
      <c r="A60" s="291" t="s">
        <v>0</v>
      </c>
      <c r="B60" s="291" t="s">
        <v>0</v>
      </c>
      <c r="C60" s="293">
        <v>781</v>
      </c>
      <c r="D60" s="2">
        <v>844</v>
      </c>
      <c r="E60" s="2">
        <v>847</v>
      </c>
      <c r="F60" s="2">
        <v>917</v>
      </c>
      <c r="G60" s="2">
        <v>944</v>
      </c>
      <c r="H60" s="2">
        <v>984</v>
      </c>
      <c r="I60" s="2">
        <v>986</v>
      </c>
      <c r="J60" s="2">
        <v>1135</v>
      </c>
      <c r="K60" s="2">
        <v>1170</v>
      </c>
      <c r="L60" s="2">
        <v>1199</v>
      </c>
      <c r="Y60" t="str">
        <f t="shared" ref="Y60" si="56">IF(EXACT(A59,UPPER(A59)),"Elected","Excluded")</f>
        <v>Excluded</v>
      </c>
    </row>
    <row r="61" spans="1:37" x14ac:dyDescent="0.35">
      <c r="A61" s="291" t="s">
        <v>3586</v>
      </c>
      <c r="B61" s="291" t="s">
        <v>33</v>
      </c>
      <c r="C61" s="293">
        <v>255</v>
      </c>
      <c r="D61" s="1">
        <v>8</v>
      </c>
      <c r="E61" s="1">
        <v>3</v>
      </c>
      <c r="F61" s="1">
        <v>-266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X61" t="str">
        <f t="shared" ref="X61" si="57">LEFT(MID(A61,FIND("(",A61)+1,LEN(A61)),FIND(")",MID(A61,FIND("(",A61)+1,LEN(A61)))-1)</f>
        <v>PBP</v>
      </c>
      <c r="Z61" t="str">
        <f t="shared" ref="Z61" si="58">Y62</f>
        <v>Excluded</v>
      </c>
    </row>
    <row r="62" spans="1:37" x14ac:dyDescent="0.35">
      <c r="A62" s="291" t="s">
        <v>0</v>
      </c>
      <c r="B62" s="291" t="s">
        <v>0</v>
      </c>
      <c r="C62" s="293">
        <v>255</v>
      </c>
      <c r="D62" s="2">
        <v>263</v>
      </c>
      <c r="E62" s="2">
        <v>266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Y62" t="str">
        <f t="shared" ref="Y62" si="59">IF(EXACT(A61,UPPER(A61)),"Elected","Excluded")</f>
        <v>Excluded</v>
      </c>
    </row>
    <row r="63" spans="1:37" x14ac:dyDescent="0.35">
      <c r="A63" s="291" t="s">
        <v>3601</v>
      </c>
      <c r="B63" s="291" t="s">
        <v>33</v>
      </c>
      <c r="C63" s="293">
        <v>722</v>
      </c>
      <c r="D63" s="1">
        <v>85</v>
      </c>
      <c r="E63" s="1">
        <v>31</v>
      </c>
      <c r="F63" s="1">
        <v>49</v>
      </c>
      <c r="G63" s="1">
        <v>16</v>
      </c>
      <c r="H63" s="1">
        <v>36</v>
      </c>
      <c r="I63" s="1">
        <v>2</v>
      </c>
      <c r="J63" s="1">
        <v>162</v>
      </c>
      <c r="K63" s="1">
        <v>101</v>
      </c>
      <c r="L63" s="1">
        <v>118</v>
      </c>
      <c r="X63" t="str">
        <f t="shared" ref="X63" si="60">LEFT(MID(A63,FIND("(",A63)+1,LEN(A63)),FIND(")",MID(A63,FIND("(",A63)+1,LEN(A63)))-1)</f>
        <v>NON-P</v>
      </c>
      <c r="Z63" t="str">
        <f t="shared" ref="Z63" si="61">Y64</f>
        <v>Elected</v>
      </c>
    </row>
    <row r="64" spans="1:37" x14ac:dyDescent="0.35">
      <c r="A64" s="291" t="s">
        <v>0</v>
      </c>
      <c r="B64" s="291" t="s">
        <v>0</v>
      </c>
      <c r="C64" s="293">
        <v>722</v>
      </c>
      <c r="D64" s="2">
        <v>807</v>
      </c>
      <c r="E64" s="2">
        <v>838</v>
      </c>
      <c r="F64" s="2">
        <v>887</v>
      </c>
      <c r="G64" s="2">
        <v>903</v>
      </c>
      <c r="H64" s="2">
        <v>939</v>
      </c>
      <c r="I64" s="2">
        <v>941</v>
      </c>
      <c r="J64" s="2">
        <v>1103</v>
      </c>
      <c r="K64" s="2">
        <v>1204</v>
      </c>
      <c r="L64" s="2">
        <v>1322</v>
      </c>
      <c r="Y64" t="str">
        <f t="shared" ref="Y64" si="62">IF(EXACT(A63,UPPER(A63)),"Elected","Excluded")</f>
        <v>Elected</v>
      </c>
    </row>
    <row r="65" spans="1:26" x14ac:dyDescent="0.35">
      <c r="A65" s="291" t="s">
        <v>2432</v>
      </c>
      <c r="B65" s="291" t="s">
        <v>33</v>
      </c>
      <c r="C65" s="293">
        <v>901</v>
      </c>
      <c r="D65" s="1">
        <v>2</v>
      </c>
      <c r="E65" s="1">
        <v>1</v>
      </c>
      <c r="F65" s="1">
        <v>20</v>
      </c>
      <c r="G65" s="1">
        <v>2</v>
      </c>
      <c r="H65" s="1">
        <v>66</v>
      </c>
      <c r="I65" s="1">
        <v>0</v>
      </c>
      <c r="J65" s="1">
        <v>105</v>
      </c>
      <c r="K65" s="1">
        <v>-1097</v>
      </c>
      <c r="L65" s="1">
        <v>0</v>
      </c>
      <c r="X65" t="str">
        <f t="shared" ref="X65" si="63">LEFT(MID(A65,FIND("(",A65)+1,LEN(A65)),FIND(")",MID(A65,FIND("(",A65)+1,LEN(A65)))-1)</f>
        <v>FF</v>
      </c>
      <c r="Z65" t="str">
        <f t="shared" ref="Z65" si="64">Y66</f>
        <v>Excluded</v>
      </c>
    </row>
    <row r="66" spans="1:26" x14ac:dyDescent="0.35">
      <c r="A66" s="291" t="s">
        <v>0</v>
      </c>
      <c r="B66" s="291" t="s">
        <v>0</v>
      </c>
      <c r="C66" s="293">
        <v>901</v>
      </c>
      <c r="D66" s="2">
        <v>903</v>
      </c>
      <c r="E66" s="2">
        <v>904</v>
      </c>
      <c r="F66" s="2">
        <v>924</v>
      </c>
      <c r="G66" s="2">
        <v>926</v>
      </c>
      <c r="H66" s="2">
        <v>992</v>
      </c>
      <c r="I66" s="2">
        <v>992</v>
      </c>
      <c r="J66" s="2">
        <v>1097</v>
      </c>
      <c r="K66" s="2">
        <v>0</v>
      </c>
      <c r="L66" s="2">
        <v>0</v>
      </c>
      <c r="Y66" t="str">
        <f t="shared" ref="Y66" si="65">IF(EXACT(A65,UPPER(A65)),"Elected","Excluded")</f>
        <v>Excluded</v>
      </c>
    </row>
    <row r="67" spans="1:26" x14ac:dyDescent="0.35">
      <c r="A67" s="291" t="s">
        <v>3602</v>
      </c>
      <c r="B67" s="291" t="s">
        <v>33</v>
      </c>
      <c r="C67" s="293">
        <v>2013</v>
      </c>
      <c r="D67" s="1">
        <v>-419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X67" t="str">
        <f t="shared" ref="X67" si="66">LEFT(MID(A67,FIND("(",A67)+1,LEN(A67)),FIND(")",MID(A67,FIND("(",A67)+1,LEN(A67)))-1)</f>
        <v>NON-P</v>
      </c>
      <c r="Z67" t="str">
        <f t="shared" ref="Z67" si="67">Y68</f>
        <v>Elected</v>
      </c>
    </row>
    <row r="68" spans="1:26" x14ac:dyDescent="0.35">
      <c r="A68" s="291" t="s">
        <v>0</v>
      </c>
      <c r="B68" s="291" t="s">
        <v>0</v>
      </c>
      <c r="C68" s="293">
        <v>2013</v>
      </c>
      <c r="D68" s="2">
        <v>1594</v>
      </c>
      <c r="E68" s="2">
        <v>1594</v>
      </c>
      <c r="F68" s="2">
        <v>1594</v>
      </c>
      <c r="G68" s="2">
        <v>1594</v>
      </c>
      <c r="H68" s="2">
        <v>1594</v>
      </c>
      <c r="I68" s="2">
        <v>1594</v>
      </c>
      <c r="J68" s="2">
        <v>1594</v>
      </c>
      <c r="K68" s="2">
        <v>1594</v>
      </c>
      <c r="L68" s="2">
        <v>1594</v>
      </c>
      <c r="Y68" t="str">
        <f t="shared" ref="Y68" si="68">IF(EXACT(A67,UPPER(A67)),"Elected","Excluded")</f>
        <v>Elected</v>
      </c>
    </row>
    <row r="69" spans="1:26" x14ac:dyDescent="0.35">
      <c r="A69" s="291" t="s">
        <v>3603</v>
      </c>
      <c r="B69" s="291" t="s">
        <v>33</v>
      </c>
      <c r="C69" s="293">
        <v>48</v>
      </c>
      <c r="D69" s="1">
        <v>23</v>
      </c>
      <c r="E69" s="1">
        <v>-71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X69" t="str">
        <f t="shared" ref="X69" si="69">LEFT(MID(A69,FIND("(",A69)+1,LEN(A69)),FIND(")",MID(A69,FIND("(",A69)+1,LEN(A69)))-1)</f>
        <v>NON-P</v>
      </c>
      <c r="Z69" t="str">
        <f t="shared" ref="Z69" si="70">Y70</f>
        <v>Excluded</v>
      </c>
    </row>
    <row r="70" spans="1:26" x14ac:dyDescent="0.35">
      <c r="A70" s="291" t="s">
        <v>0</v>
      </c>
      <c r="B70" s="291" t="s">
        <v>0</v>
      </c>
      <c r="C70" s="293">
        <v>48</v>
      </c>
      <c r="D70" s="2">
        <v>71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Y70" t="str">
        <f t="shared" ref="Y70" si="71">IF(EXACT(A69,UPPER(A69)),"Elected","Excluded")</f>
        <v>Excluded</v>
      </c>
    </row>
    <row r="71" spans="1:26" x14ac:dyDescent="0.35">
      <c r="A71" s="291" t="s">
        <v>2433</v>
      </c>
      <c r="B71" s="291" t="s">
        <v>33</v>
      </c>
      <c r="C71" s="293">
        <v>1373</v>
      </c>
      <c r="D71" s="1">
        <v>8</v>
      </c>
      <c r="E71" s="1">
        <v>3</v>
      </c>
      <c r="F71" s="1">
        <v>27</v>
      </c>
      <c r="G71" s="1">
        <v>1</v>
      </c>
      <c r="H71" s="1">
        <v>49</v>
      </c>
      <c r="I71" s="1">
        <v>11</v>
      </c>
      <c r="J71" s="1">
        <v>99</v>
      </c>
      <c r="K71" s="1">
        <v>616</v>
      </c>
      <c r="L71" s="1">
        <v>-593</v>
      </c>
      <c r="X71" t="str">
        <f t="shared" ref="X71" si="72">LEFT(MID(A71,FIND("(",A71)+1,LEN(A71)),FIND(")",MID(A71,FIND("(",A71)+1,LEN(A71)))-1)</f>
        <v>FG</v>
      </c>
      <c r="Z71" t="str">
        <f t="shared" ref="Z71" si="73">Y72</f>
        <v>Elected</v>
      </c>
    </row>
    <row r="72" spans="1:26" x14ac:dyDescent="0.35">
      <c r="A72" s="291" t="s">
        <v>0</v>
      </c>
      <c r="B72" s="291" t="s">
        <v>0</v>
      </c>
      <c r="C72" s="293">
        <v>1373</v>
      </c>
      <c r="D72" s="2">
        <v>1381</v>
      </c>
      <c r="E72" s="2">
        <v>1384</v>
      </c>
      <c r="F72" s="2">
        <v>1411</v>
      </c>
      <c r="G72" s="2">
        <v>1412</v>
      </c>
      <c r="H72" s="2">
        <v>1461</v>
      </c>
      <c r="I72" s="2">
        <v>1472</v>
      </c>
      <c r="J72" s="2">
        <v>1571</v>
      </c>
      <c r="K72" s="2">
        <v>2187</v>
      </c>
      <c r="L72" s="2">
        <v>1594</v>
      </c>
      <c r="Y72" t="str">
        <f t="shared" ref="Y72" si="74">IF(EXACT(A71,UPPER(A71)),"Elected","Excluded")</f>
        <v>Elected</v>
      </c>
    </row>
    <row r="73" spans="1:26" x14ac:dyDescent="0.35">
      <c r="A73" s="291" t="s">
        <v>2434</v>
      </c>
      <c r="B73" s="291" t="s">
        <v>33</v>
      </c>
      <c r="C73" s="293">
        <v>1586</v>
      </c>
      <c r="D73" s="1">
        <v>55</v>
      </c>
      <c r="E73" s="1">
        <v>0</v>
      </c>
      <c r="F73" s="1">
        <v>0</v>
      </c>
      <c r="G73" s="1">
        <v>0</v>
      </c>
      <c r="H73" s="1">
        <v>0</v>
      </c>
      <c r="I73" s="1">
        <v>-47</v>
      </c>
      <c r="J73" s="1">
        <v>0</v>
      </c>
      <c r="K73" s="1">
        <v>0</v>
      </c>
      <c r="L73" s="1">
        <v>0</v>
      </c>
      <c r="X73" t="str">
        <f t="shared" ref="X73" si="75">LEFT(MID(A73,FIND("(",A73)+1,LEN(A73)),FIND(")",MID(A73,FIND("(",A73)+1,LEN(A73)))-1)</f>
        <v>FG</v>
      </c>
      <c r="Z73" t="str">
        <f t="shared" ref="Z73" si="76">Y74</f>
        <v>Elected</v>
      </c>
    </row>
    <row r="74" spans="1:26" x14ac:dyDescent="0.35">
      <c r="A74" s="291" t="s">
        <v>0</v>
      </c>
      <c r="B74" s="291" t="s">
        <v>0</v>
      </c>
      <c r="C74" s="293">
        <v>1586</v>
      </c>
      <c r="D74" s="2">
        <v>1641</v>
      </c>
      <c r="E74" s="2">
        <v>1641</v>
      </c>
      <c r="F74" s="2">
        <v>1641</v>
      </c>
      <c r="G74" s="2">
        <v>1641</v>
      </c>
      <c r="H74" s="2">
        <v>1641</v>
      </c>
      <c r="I74" s="2">
        <v>1594</v>
      </c>
      <c r="J74" s="2">
        <v>1594</v>
      </c>
      <c r="K74" s="2">
        <v>1594</v>
      </c>
      <c r="L74" s="2">
        <v>1594</v>
      </c>
      <c r="Y74" t="str">
        <f t="shared" ref="Y74" si="77">IF(EXACT(A73,UPPER(A73)),"Elected","Excluded")</f>
        <v>Elected</v>
      </c>
    </row>
    <row r="75" spans="1:26" x14ac:dyDescent="0.35">
      <c r="A75" s="291" t="s">
        <v>47</v>
      </c>
      <c r="B75" s="291" t="s">
        <v>0</v>
      </c>
      <c r="C75" s="292">
        <v>0</v>
      </c>
      <c r="D75" s="1">
        <f>(D49+D51+D53+D55+D57+D59+D61+D63+D65+D67+D69+D71+D73)*(-1)</f>
        <v>0</v>
      </c>
      <c r="E75" s="1">
        <f t="shared" ref="E75:L75" si="78">(E49+E51+E53+E55+E57+E59+E61+E63+E65+E67+E69+E71+E73)*(-1)</f>
        <v>21</v>
      </c>
      <c r="F75" s="1">
        <f t="shared" si="78"/>
        <v>30</v>
      </c>
      <c r="G75" s="1">
        <f t="shared" si="78"/>
        <v>19</v>
      </c>
      <c r="H75" s="1">
        <f t="shared" si="78"/>
        <v>84</v>
      </c>
      <c r="I75" s="1">
        <f t="shared" si="78"/>
        <v>2</v>
      </c>
      <c r="J75" s="1">
        <f t="shared" si="78"/>
        <v>335</v>
      </c>
      <c r="K75" s="1">
        <f t="shared" si="78"/>
        <v>156</v>
      </c>
      <c r="L75" s="1">
        <f t="shared" si="78"/>
        <v>243</v>
      </c>
    </row>
    <row r="76" spans="1:26" x14ac:dyDescent="0.35">
      <c r="A76" s="291" t="s">
        <v>0</v>
      </c>
      <c r="B76" s="291" t="s">
        <v>0</v>
      </c>
      <c r="C76" s="293">
        <v>0</v>
      </c>
      <c r="D76" s="2">
        <v>0</v>
      </c>
      <c r="E76" s="1">
        <v>21</v>
      </c>
      <c r="F76" s="1">
        <v>51</v>
      </c>
      <c r="G76" s="1">
        <v>70</v>
      </c>
      <c r="H76" s="1">
        <v>154</v>
      </c>
      <c r="I76" s="1">
        <v>156</v>
      </c>
      <c r="J76" s="1">
        <v>491</v>
      </c>
      <c r="K76" s="1">
        <v>647</v>
      </c>
      <c r="L76" s="1">
        <v>890</v>
      </c>
    </row>
    <row r="77" spans="1:26" x14ac:dyDescent="0.35">
      <c r="A77" t="s">
        <v>48</v>
      </c>
      <c r="B77" t="s">
        <v>0</v>
      </c>
      <c r="C77" s="2">
        <v>11154</v>
      </c>
      <c r="D77" s="2">
        <v>11154</v>
      </c>
      <c r="E77" s="2">
        <v>11154</v>
      </c>
      <c r="F77" s="2">
        <v>11154</v>
      </c>
      <c r="G77" s="2">
        <v>11154</v>
      </c>
      <c r="H77" s="2">
        <v>11154</v>
      </c>
      <c r="I77" s="2">
        <v>11154</v>
      </c>
      <c r="J77" s="2">
        <v>11154</v>
      </c>
      <c r="K77" s="2">
        <v>11154</v>
      </c>
      <c r="L77" s="2">
        <v>11154</v>
      </c>
    </row>
    <row r="81" spans="1:3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</row>
    <row r="82" spans="1:3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</row>
    <row r="83" spans="1:3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</row>
    <row r="84" spans="1:3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</row>
    <row r="85" spans="1:3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</row>
    <row r="86" spans="1:3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</row>
    <row r="87" spans="1:3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</row>
    <row r="88" spans="1:37" x14ac:dyDescent="0.35">
      <c r="A88" s="291" t="s">
        <v>107</v>
      </c>
      <c r="B88" s="291" t="s">
        <v>2</v>
      </c>
      <c r="C88" s="291" t="s">
        <v>3</v>
      </c>
      <c r="D88" t="s">
        <v>4</v>
      </c>
      <c r="E88" t="s">
        <v>5</v>
      </c>
      <c r="F88" t="s">
        <v>6</v>
      </c>
      <c r="G88" t="s">
        <v>7</v>
      </c>
      <c r="H88" t="s">
        <v>8</v>
      </c>
      <c r="I88" t="s">
        <v>9</v>
      </c>
    </row>
    <row r="89" spans="1:37" x14ac:dyDescent="0.35">
      <c r="A89" s="291" t="s">
        <v>0</v>
      </c>
      <c r="B89" s="291" t="s">
        <v>0</v>
      </c>
      <c r="C89" s="291" t="s">
        <v>17</v>
      </c>
      <c r="D89" t="s">
        <v>2435</v>
      </c>
      <c r="E89" t="s">
        <v>2436</v>
      </c>
      <c r="F89" t="s">
        <v>1188</v>
      </c>
      <c r="G89" t="s">
        <v>2437</v>
      </c>
      <c r="H89" t="s">
        <v>2438</v>
      </c>
      <c r="I89" t="s">
        <v>2439</v>
      </c>
      <c r="AB89" t="s">
        <v>2526</v>
      </c>
      <c r="AC89" t="s">
        <v>2525</v>
      </c>
      <c r="AD89" t="s">
        <v>2524</v>
      </c>
      <c r="AE89" t="s">
        <v>2523</v>
      </c>
      <c r="AF89" t="s">
        <v>759</v>
      </c>
      <c r="AG89" t="s">
        <v>2522</v>
      </c>
      <c r="AH89" t="s">
        <v>2521</v>
      </c>
      <c r="AI89" t="s">
        <v>2520</v>
      </c>
      <c r="AJ89" t="s">
        <v>2519</v>
      </c>
      <c r="AK89" t="s">
        <v>2518</v>
      </c>
    </row>
    <row r="90" spans="1:37" x14ac:dyDescent="0.35">
      <c r="A90" s="291" t="s">
        <v>2440</v>
      </c>
      <c r="B90" s="291" t="s">
        <v>31</v>
      </c>
      <c r="C90" s="293">
        <v>705</v>
      </c>
      <c r="D90" s="1">
        <v>40</v>
      </c>
      <c r="E90" s="1">
        <v>54</v>
      </c>
      <c r="F90" s="1">
        <v>37</v>
      </c>
      <c r="G90" s="1">
        <v>18</v>
      </c>
      <c r="H90" s="1">
        <v>5</v>
      </c>
      <c r="I90" s="1">
        <v>152</v>
      </c>
      <c r="X90" t="str">
        <f>LEFT(MID(A90,FIND("(",A90)+1,LEN(A90)),FIND(")",MID(A90,FIND("(",A90)+1,LEN(A90)))-1)</f>
        <v>SF</v>
      </c>
      <c r="Z90" t="str">
        <f>Y91</f>
        <v>Excluded</v>
      </c>
      <c r="AB90">
        <v>4</v>
      </c>
      <c r="AC90" s="238">
        <v>12273</v>
      </c>
      <c r="AD90" s="238">
        <f>AH90+AF90</f>
        <v>6556</v>
      </c>
      <c r="AE90" s="227">
        <f>SUM(AD90/AC90*100)</f>
        <v>53.418072190988354</v>
      </c>
      <c r="AF90">
        <v>66</v>
      </c>
      <c r="AG90" s="227">
        <f>SUM(AF90/AC90*100)</f>
        <v>0.53776582742605716</v>
      </c>
      <c r="AH90" s="238">
        <v>6490</v>
      </c>
      <c r="AI90">
        <v>12</v>
      </c>
      <c r="AJ90">
        <v>4</v>
      </c>
      <c r="AK90" s="227">
        <f>SUM(AJ90/AI90*100)</f>
        <v>33.333333333333329</v>
      </c>
    </row>
    <row r="91" spans="1:37" x14ac:dyDescent="0.35">
      <c r="A91" s="291" t="s">
        <v>0</v>
      </c>
      <c r="B91" s="291" t="s">
        <v>0</v>
      </c>
      <c r="C91" s="293">
        <v>705</v>
      </c>
      <c r="D91" s="2">
        <v>745</v>
      </c>
      <c r="E91" s="2">
        <v>799</v>
      </c>
      <c r="F91" s="2">
        <v>836</v>
      </c>
      <c r="G91" s="2">
        <v>854</v>
      </c>
      <c r="H91" s="2">
        <v>859</v>
      </c>
      <c r="I91" s="2">
        <v>1011</v>
      </c>
      <c r="Y91" t="str">
        <f>IF(EXACT(A90,UPPER(A90)),"Elected","Excluded")</f>
        <v>Excluded</v>
      </c>
    </row>
    <row r="92" spans="1:37" x14ac:dyDescent="0.35">
      <c r="A92" s="291" t="s">
        <v>2441</v>
      </c>
      <c r="B92" s="291" t="s">
        <v>33</v>
      </c>
      <c r="C92" s="293">
        <v>162</v>
      </c>
      <c r="D92" s="1">
        <v>-162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X92" t="str">
        <f t="shared" ref="X92" si="79">LEFT(MID(A92,FIND("(",A92)+1,LEN(A92)),FIND(")",MID(A92,FIND("(",A92)+1,LEN(A92)))-1)</f>
        <v>TIP</v>
      </c>
      <c r="Z92" t="str">
        <f>Y93</f>
        <v>Excluded</v>
      </c>
      <c r="AC92" t="s">
        <v>3692</v>
      </c>
      <c r="AD92" t="s">
        <v>3693</v>
      </c>
    </row>
    <row r="93" spans="1:37" x14ac:dyDescent="0.35">
      <c r="A93" s="291" t="s">
        <v>0</v>
      </c>
      <c r="B93" s="291" t="s">
        <v>0</v>
      </c>
      <c r="C93" s="293">
        <v>162</v>
      </c>
      <c r="D93" s="2">
        <v>0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Y93" t="str">
        <f t="shared" ref="Y93" si="80">IF(EXACT(A92,UPPER(A92)),"Elected","Excluded")</f>
        <v>Excluded</v>
      </c>
      <c r="AC93">
        <v>3</v>
      </c>
      <c r="AD93">
        <v>2</v>
      </c>
    </row>
    <row r="94" spans="1:37" x14ac:dyDescent="0.35">
      <c r="A94" s="291" t="s">
        <v>3604</v>
      </c>
      <c r="B94" s="291" t="s">
        <v>33</v>
      </c>
      <c r="C94" s="293">
        <v>34</v>
      </c>
      <c r="D94" s="1">
        <v>-34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X94" t="str">
        <f t="shared" ref="X94" si="81">LEFT(MID(A94,FIND("(",A94)+1,LEN(A94)),FIND(")",MID(A94,FIND("(",A94)+1,LEN(A94)))-1)</f>
        <v>NON-P</v>
      </c>
      <c r="Z94" t="str">
        <f t="shared" ref="Z94" si="82">Y95</f>
        <v>Excluded</v>
      </c>
    </row>
    <row r="95" spans="1:37" x14ac:dyDescent="0.35">
      <c r="A95" s="291" t="s">
        <v>0</v>
      </c>
      <c r="B95" s="291" t="s">
        <v>0</v>
      </c>
      <c r="C95" s="293">
        <v>34</v>
      </c>
      <c r="D95" s="2">
        <v>0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Y95" t="str">
        <f t="shared" ref="Y95" si="83">IF(EXACT(A94,UPPER(A94)),"Elected","Excluded")</f>
        <v>Excluded</v>
      </c>
    </row>
    <row r="96" spans="1:37" x14ac:dyDescent="0.35">
      <c r="A96" s="291" t="s">
        <v>3594</v>
      </c>
      <c r="B96" s="291" t="s">
        <v>31</v>
      </c>
      <c r="C96" s="293">
        <v>960</v>
      </c>
      <c r="D96" s="1">
        <v>21</v>
      </c>
      <c r="E96" s="1">
        <v>134</v>
      </c>
      <c r="F96" s="1">
        <v>47</v>
      </c>
      <c r="G96" s="1">
        <v>104</v>
      </c>
      <c r="H96" s="1">
        <v>50</v>
      </c>
      <c r="I96" s="1">
        <v>0</v>
      </c>
      <c r="X96" t="str">
        <f t="shared" ref="X96" si="84">LEFT(MID(A96,FIND("(",A96)+1,LEN(A96)),FIND(")",MID(A96,FIND("(",A96)+1,LEN(A96)))-1)</f>
        <v>GRN</v>
      </c>
      <c r="Z96" t="str">
        <f t="shared" ref="Z96" si="85">Y97</f>
        <v>Elected</v>
      </c>
    </row>
    <row r="97" spans="1:26" x14ac:dyDescent="0.35">
      <c r="A97" s="291" t="s">
        <v>0</v>
      </c>
      <c r="B97" s="291" t="s">
        <v>0</v>
      </c>
      <c r="C97" s="293">
        <v>960</v>
      </c>
      <c r="D97" s="2">
        <v>981</v>
      </c>
      <c r="E97" s="2">
        <v>1115</v>
      </c>
      <c r="F97" s="2">
        <v>1162</v>
      </c>
      <c r="G97" s="2">
        <v>1266</v>
      </c>
      <c r="H97" s="2">
        <v>1316</v>
      </c>
      <c r="I97" s="2">
        <v>1316</v>
      </c>
      <c r="Y97" t="str">
        <f t="shared" ref="Y97" si="86">IF(EXACT(A96,UPPER(A96)),"Elected","Excluded")</f>
        <v>Elected</v>
      </c>
    </row>
    <row r="98" spans="1:26" x14ac:dyDescent="0.35">
      <c r="A98" s="291" t="s">
        <v>3605</v>
      </c>
      <c r="B98" s="291" t="s">
        <v>33</v>
      </c>
      <c r="C98" s="293">
        <v>614</v>
      </c>
      <c r="D98" s="1">
        <v>37</v>
      </c>
      <c r="E98" s="1">
        <v>40</v>
      </c>
      <c r="F98" s="1">
        <v>94</v>
      </c>
      <c r="G98" s="1">
        <v>104</v>
      </c>
      <c r="H98" s="1">
        <v>34</v>
      </c>
      <c r="I98" s="1">
        <v>140</v>
      </c>
      <c r="X98" t="str">
        <f t="shared" ref="X98" si="87">LEFT(MID(A98,FIND("(",A98)+1,LEN(A98)),FIND(")",MID(A98,FIND("(",A98)+1,LEN(A98)))-1)</f>
        <v>NON-P</v>
      </c>
      <c r="Z98" t="str">
        <f>Y99</f>
        <v>Elected</v>
      </c>
    </row>
    <row r="99" spans="1:26" x14ac:dyDescent="0.35">
      <c r="A99" s="291" t="s">
        <v>0</v>
      </c>
      <c r="B99" s="291" t="s">
        <v>0</v>
      </c>
      <c r="C99" s="293">
        <v>614</v>
      </c>
      <c r="D99" s="2">
        <v>651</v>
      </c>
      <c r="E99" s="2">
        <v>691</v>
      </c>
      <c r="F99" s="2">
        <v>785</v>
      </c>
      <c r="G99" s="2">
        <v>889</v>
      </c>
      <c r="H99" s="2">
        <v>923</v>
      </c>
      <c r="I99" s="2">
        <v>1063</v>
      </c>
      <c r="Y99" t="str">
        <f t="shared" ref="Y99" si="88">IF(EXACT(A98,UPPER(A98)),"Elected","Excluded")</f>
        <v>Elected</v>
      </c>
    </row>
    <row r="100" spans="1:26" x14ac:dyDescent="0.35">
      <c r="A100" s="291" t="s">
        <v>3590</v>
      </c>
      <c r="B100" s="291" t="s">
        <v>31</v>
      </c>
      <c r="C100" s="293">
        <v>488</v>
      </c>
      <c r="D100" s="1">
        <v>19</v>
      </c>
      <c r="E100" s="1">
        <v>87</v>
      </c>
      <c r="F100" s="1">
        <v>19</v>
      </c>
      <c r="G100" s="1">
        <v>49</v>
      </c>
      <c r="H100" s="1">
        <v>35</v>
      </c>
      <c r="I100" s="1">
        <v>-697</v>
      </c>
      <c r="X100" t="str">
        <f t="shared" ref="X100" si="89">LEFT(MID(A100,FIND("(",A100)+1,LEN(A100)),FIND(")",MID(A100,FIND("(",A100)+1,LEN(A100)))-1)</f>
        <v>LAB</v>
      </c>
      <c r="Z100" t="str">
        <f t="shared" ref="Z100" si="90">Y101</f>
        <v>Excluded</v>
      </c>
    </row>
    <row r="101" spans="1:26" x14ac:dyDescent="0.35">
      <c r="A101" s="291" t="s">
        <v>0</v>
      </c>
      <c r="B101" s="291" t="s">
        <v>0</v>
      </c>
      <c r="C101" s="293">
        <v>488</v>
      </c>
      <c r="D101" s="2">
        <v>507</v>
      </c>
      <c r="E101" s="2">
        <v>594</v>
      </c>
      <c r="F101" s="2">
        <v>613</v>
      </c>
      <c r="G101" s="2">
        <v>662</v>
      </c>
      <c r="H101" s="2">
        <v>697</v>
      </c>
      <c r="I101" s="2">
        <v>0</v>
      </c>
      <c r="Y101" t="str">
        <f t="shared" ref="Y101" si="91">IF(EXACT(A100,UPPER(A100)),"Elected","Excluded")</f>
        <v>Excluded</v>
      </c>
    </row>
    <row r="102" spans="1:26" x14ac:dyDescent="0.35">
      <c r="A102" s="291" t="s">
        <v>2442</v>
      </c>
      <c r="B102" s="291" t="s">
        <v>33</v>
      </c>
      <c r="C102" s="293">
        <v>556</v>
      </c>
      <c r="D102" s="1">
        <v>4</v>
      </c>
      <c r="E102" s="1">
        <v>21</v>
      </c>
      <c r="F102" s="1">
        <v>30</v>
      </c>
      <c r="G102" s="1">
        <v>-611</v>
      </c>
      <c r="H102" s="1">
        <v>0</v>
      </c>
      <c r="I102" s="1">
        <v>0</v>
      </c>
      <c r="X102" t="str">
        <f t="shared" ref="X102" si="92">LEFT(MID(A102,FIND("(",A102)+1,LEN(A102)),FIND(")",MID(A102,FIND("(",A102)+1,LEN(A102)))-1)</f>
        <v>FF</v>
      </c>
      <c r="Z102" t="str">
        <f t="shared" ref="Z102" si="93">Y103</f>
        <v>Excluded</v>
      </c>
    </row>
    <row r="103" spans="1:26" x14ac:dyDescent="0.35">
      <c r="A103" s="291" t="s">
        <v>0</v>
      </c>
      <c r="B103" s="291" t="s">
        <v>0</v>
      </c>
      <c r="C103" s="293">
        <v>556</v>
      </c>
      <c r="D103" s="2">
        <v>560</v>
      </c>
      <c r="E103" s="2">
        <v>581</v>
      </c>
      <c r="F103" s="2">
        <v>611</v>
      </c>
      <c r="G103" s="2">
        <v>0</v>
      </c>
      <c r="H103" s="2">
        <v>0</v>
      </c>
      <c r="I103" s="2">
        <v>0</v>
      </c>
      <c r="Y103" t="str">
        <f t="shared" ref="Y103" si="94">IF(EXACT(A102,UPPER(A102)),"Elected","Excluded")</f>
        <v>Excluded</v>
      </c>
    </row>
    <row r="104" spans="1:26" x14ac:dyDescent="0.35">
      <c r="A104" s="291" t="s">
        <v>2443</v>
      </c>
      <c r="B104" s="291" t="s">
        <v>31</v>
      </c>
      <c r="C104" s="293">
        <v>1114</v>
      </c>
      <c r="D104" s="1">
        <v>11</v>
      </c>
      <c r="E104" s="1">
        <v>54</v>
      </c>
      <c r="F104" s="1">
        <v>28</v>
      </c>
      <c r="G104" s="1">
        <v>231</v>
      </c>
      <c r="H104" s="1">
        <v>-139</v>
      </c>
      <c r="I104" s="1">
        <v>0</v>
      </c>
      <c r="X104" t="str">
        <f t="shared" ref="X104" si="95">LEFT(MID(A104,FIND("(",A104)+1,LEN(A104)),FIND(")",MID(A104,FIND("(",A104)+1,LEN(A104)))-1)</f>
        <v>FG</v>
      </c>
      <c r="Z104" t="str">
        <f t="shared" ref="Z104" si="96">Y105</f>
        <v>Elected</v>
      </c>
    </row>
    <row r="105" spans="1:26" x14ac:dyDescent="0.35">
      <c r="A105" s="291" t="s">
        <v>0</v>
      </c>
      <c r="B105" s="291" t="s">
        <v>0</v>
      </c>
      <c r="C105" s="293">
        <v>1114</v>
      </c>
      <c r="D105" s="2">
        <v>1125</v>
      </c>
      <c r="E105" s="2">
        <v>1179</v>
      </c>
      <c r="F105" s="2">
        <v>1207</v>
      </c>
      <c r="G105" s="2">
        <v>1438</v>
      </c>
      <c r="H105" s="2">
        <v>1299</v>
      </c>
      <c r="I105" s="2">
        <v>1299</v>
      </c>
      <c r="Y105" t="str">
        <f t="shared" ref="Y105" si="97">IF(EXACT(A104,UPPER(A104)),"Elected","Excluded")</f>
        <v>Elected</v>
      </c>
    </row>
    <row r="106" spans="1:26" x14ac:dyDescent="0.35">
      <c r="A106" s="291" t="s">
        <v>2444</v>
      </c>
      <c r="B106" s="291" t="s">
        <v>33</v>
      </c>
      <c r="C106" s="293">
        <v>133</v>
      </c>
      <c r="D106" s="1">
        <v>-133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X106" t="str">
        <f t="shared" ref="X106" si="98">LEFT(MID(A106,FIND("(",A106)+1,LEN(A106)),FIND(")",MID(A106,FIND("(",A106)+1,LEN(A106)))-1)</f>
        <v>PBP</v>
      </c>
      <c r="Z106" t="str">
        <f t="shared" ref="Z106" si="99">Y107</f>
        <v>Excluded</v>
      </c>
    </row>
    <row r="107" spans="1:26" x14ac:dyDescent="0.35">
      <c r="A107" s="291" t="s">
        <v>0</v>
      </c>
      <c r="B107" s="291" t="s">
        <v>0</v>
      </c>
      <c r="C107" s="293">
        <v>133</v>
      </c>
      <c r="D107" s="2">
        <v>0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Y107" t="str">
        <f t="shared" ref="Y107" si="100">IF(EXACT(A106,UPPER(A106)),"Elected","Excluded")</f>
        <v>Excluded</v>
      </c>
    </row>
    <row r="108" spans="1:26" x14ac:dyDescent="0.35">
      <c r="A108" s="291" t="s">
        <v>3587</v>
      </c>
      <c r="B108" s="291" t="s">
        <v>33</v>
      </c>
      <c r="C108" s="293">
        <v>424</v>
      </c>
      <c r="D108" s="1">
        <v>28</v>
      </c>
      <c r="E108" s="1">
        <v>19</v>
      </c>
      <c r="F108" s="1">
        <v>-471</v>
      </c>
      <c r="G108" s="1">
        <v>0</v>
      </c>
      <c r="H108" s="1">
        <v>0</v>
      </c>
      <c r="I108" s="1">
        <v>0</v>
      </c>
      <c r="X108" t="str">
        <f t="shared" ref="X108" si="101">LEFT(MID(A108,FIND("(",A108)+1,LEN(A108)),FIND(")",MID(A108,FIND("(",A108)+1,LEN(A108)))-1)</f>
        <v>ANT</v>
      </c>
      <c r="Z108" t="str">
        <f t="shared" ref="Z108" si="102">Y109</f>
        <v>Excluded</v>
      </c>
    </row>
    <row r="109" spans="1:26" x14ac:dyDescent="0.35">
      <c r="A109" s="291" t="s">
        <v>0</v>
      </c>
      <c r="B109" s="291" t="s">
        <v>0</v>
      </c>
      <c r="C109" s="293">
        <v>424</v>
      </c>
      <c r="D109" s="2">
        <v>452</v>
      </c>
      <c r="E109" s="2">
        <v>471</v>
      </c>
      <c r="F109" s="2">
        <v>0</v>
      </c>
      <c r="G109" s="2">
        <v>0</v>
      </c>
      <c r="H109" s="2">
        <v>0</v>
      </c>
      <c r="I109" s="2">
        <v>0</v>
      </c>
      <c r="Y109" t="str">
        <f t="shared" ref="Y109" si="103">IF(EXACT(A108,UPPER(A108)),"Elected","Excluded")</f>
        <v>Excluded</v>
      </c>
    </row>
    <row r="110" spans="1:26" x14ac:dyDescent="0.35">
      <c r="A110" s="291" t="s">
        <v>2445</v>
      </c>
      <c r="B110" s="291" t="s">
        <v>33</v>
      </c>
      <c r="C110" s="293">
        <v>402</v>
      </c>
      <c r="D110" s="1">
        <v>48</v>
      </c>
      <c r="E110" s="1">
        <v>-450</v>
      </c>
      <c r="F110" s="1">
        <v>0</v>
      </c>
      <c r="G110" s="1">
        <v>0</v>
      </c>
      <c r="H110" s="1">
        <v>0</v>
      </c>
      <c r="I110" s="1">
        <v>0</v>
      </c>
      <c r="X110" t="str">
        <f t="shared" ref="X110" si="104">LEFT(MID(A110,FIND("(",A110)+1,LEN(A110)),FIND(")",MID(A110,FIND("(",A110)+1,LEN(A110)))-1)</f>
        <v>SD</v>
      </c>
      <c r="Z110" t="str">
        <f t="shared" ref="Z110" si="105">Y111</f>
        <v>Excluded</v>
      </c>
    </row>
    <row r="111" spans="1:26" x14ac:dyDescent="0.35">
      <c r="A111" s="291" t="s">
        <v>0</v>
      </c>
      <c r="B111" s="291" t="s">
        <v>0</v>
      </c>
      <c r="C111" s="293">
        <v>402</v>
      </c>
      <c r="D111" s="2">
        <v>450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Y111" t="str">
        <f t="shared" ref="Y111" si="106">IF(EXACT(A110,UPPER(A110)),"Elected","Excluded")</f>
        <v>Excluded</v>
      </c>
    </row>
    <row r="112" spans="1:26" x14ac:dyDescent="0.35">
      <c r="A112" s="291" t="s">
        <v>3585</v>
      </c>
      <c r="B112" s="291" t="s">
        <v>33</v>
      </c>
      <c r="C112" s="293">
        <v>898</v>
      </c>
      <c r="D112" s="1">
        <v>83</v>
      </c>
      <c r="E112" s="1">
        <v>19</v>
      </c>
      <c r="F112" s="1">
        <v>134</v>
      </c>
      <c r="G112" s="1">
        <v>32</v>
      </c>
      <c r="H112" s="1">
        <v>15</v>
      </c>
      <c r="I112" s="1">
        <v>75</v>
      </c>
      <c r="X112" t="str">
        <f t="shared" ref="X112" si="107">LEFT(MID(A112,FIND("(",A112)+1,LEN(A112)),FIND(")",MID(A112,FIND("(",A112)+1,LEN(A112)))-1)</f>
        <v>INDI</v>
      </c>
      <c r="Z112" t="str">
        <f t="shared" ref="Z112" si="108">Y113</f>
        <v>Elected</v>
      </c>
    </row>
    <row r="113" spans="1:37" x14ac:dyDescent="0.35">
      <c r="A113" s="291" t="s">
        <v>0</v>
      </c>
      <c r="B113" s="291" t="s">
        <v>0</v>
      </c>
      <c r="C113" s="293">
        <v>898</v>
      </c>
      <c r="D113" s="2">
        <v>981</v>
      </c>
      <c r="E113" s="2">
        <v>1000</v>
      </c>
      <c r="F113" s="2">
        <v>1134</v>
      </c>
      <c r="G113" s="2">
        <v>1166</v>
      </c>
      <c r="H113" s="2">
        <v>1181</v>
      </c>
      <c r="I113" s="2">
        <v>1256</v>
      </c>
      <c r="Y113" t="str">
        <f t="shared" ref="Y113" si="109">IF(EXACT(A112,UPPER(A112)),"Elected","Excluded")</f>
        <v>Elected</v>
      </c>
    </row>
    <row r="114" spans="1:37" x14ac:dyDescent="0.35">
      <c r="A114" s="291" t="s">
        <v>47</v>
      </c>
      <c r="B114" s="291" t="s">
        <v>0</v>
      </c>
      <c r="C114" s="292">
        <v>0</v>
      </c>
      <c r="D114" s="1">
        <f>(D90+D92+D94+D96+D98+D100+D102+D104+D106+D108+D110+D112)*(-1)</f>
        <v>38</v>
      </c>
      <c r="E114" s="1">
        <f t="shared" ref="E114:I114" si="110">(E90+E92+E94+E96+E98+E100+E102+E104+E106+E108+E110+E112)*(-1)</f>
        <v>22</v>
      </c>
      <c r="F114" s="1">
        <f t="shared" si="110"/>
        <v>82</v>
      </c>
      <c r="G114" s="1">
        <f t="shared" si="110"/>
        <v>73</v>
      </c>
      <c r="H114" s="1">
        <f t="shared" si="110"/>
        <v>0</v>
      </c>
      <c r="I114" s="1">
        <f t="shared" si="110"/>
        <v>330</v>
      </c>
    </row>
    <row r="115" spans="1:37" x14ac:dyDescent="0.35">
      <c r="A115" s="291" t="s">
        <v>0</v>
      </c>
      <c r="B115" s="291" t="s">
        <v>0</v>
      </c>
      <c r="C115" s="293">
        <v>0</v>
      </c>
      <c r="D115" s="2">
        <v>38</v>
      </c>
      <c r="E115" s="2">
        <v>60</v>
      </c>
      <c r="F115" s="2">
        <v>142</v>
      </c>
      <c r="G115" s="2">
        <v>215</v>
      </c>
      <c r="H115" s="2">
        <v>215</v>
      </c>
      <c r="I115" s="2">
        <v>545</v>
      </c>
    </row>
    <row r="116" spans="1:37" x14ac:dyDescent="0.35">
      <c r="A116" t="s">
        <v>48</v>
      </c>
      <c r="B116" t="s">
        <v>0</v>
      </c>
      <c r="C116" s="2">
        <v>6490</v>
      </c>
      <c r="D116" s="2">
        <v>6490</v>
      </c>
      <c r="E116" s="2">
        <v>6490</v>
      </c>
      <c r="F116" s="2">
        <v>6490</v>
      </c>
      <c r="G116" s="2">
        <v>6490</v>
      </c>
      <c r="H116" s="2">
        <v>6490</v>
      </c>
      <c r="I116" s="2">
        <v>6490</v>
      </c>
    </row>
    <row r="120" spans="1:3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</row>
    <row r="121" spans="1:3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</row>
    <row r="122" spans="1:3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</row>
    <row r="123" spans="1:3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</row>
    <row r="124" spans="1:3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</row>
    <row r="125" spans="1:3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</row>
    <row r="126" spans="1:3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</row>
    <row r="127" spans="1:37" x14ac:dyDescent="0.35">
      <c r="A127" s="291" t="s">
        <v>317</v>
      </c>
      <c r="B127" s="291" t="s">
        <v>2</v>
      </c>
      <c r="C127" s="291" t="s">
        <v>3</v>
      </c>
      <c r="D127" t="s">
        <v>4</v>
      </c>
      <c r="E127" t="s">
        <v>5</v>
      </c>
      <c r="F127" t="s">
        <v>6</v>
      </c>
      <c r="G127" t="s">
        <v>7</v>
      </c>
      <c r="H127" t="s">
        <v>8</v>
      </c>
      <c r="I127" t="s">
        <v>9</v>
      </c>
      <c r="J127" t="s">
        <v>10</v>
      </c>
    </row>
    <row r="128" spans="1:37" x14ac:dyDescent="0.35">
      <c r="A128" s="291" t="s">
        <v>0</v>
      </c>
      <c r="B128" s="291" t="s">
        <v>0</v>
      </c>
      <c r="C128" s="291" t="s">
        <v>17</v>
      </c>
      <c r="D128" t="s">
        <v>2446</v>
      </c>
      <c r="E128" t="s">
        <v>2447</v>
      </c>
      <c r="F128" t="s">
        <v>2448</v>
      </c>
      <c r="G128" t="s">
        <v>2449</v>
      </c>
      <c r="H128" t="s">
        <v>23</v>
      </c>
      <c r="I128" t="s">
        <v>2450</v>
      </c>
      <c r="J128" t="s">
        <v>2451</v>
      </c>
      <c r="AB128" t="s">
        <v>2526</v>
      </c>
      <c r="AC128" t="s">
        <v>2525</v>
      </c>
      <c r="AD128" t="s">
        <v>2524</v>
      </c>
      <c r="AE128" t="s">
        <v>2523</v>
      </c>
      <c r="AF128" t="s">
        <v>759</v>
      </c>
      <c r="AG128" t="s">
        <v>2522</v>
      </c>
      <c r="AH128" t="s">
        <v>2521</v>
      </c>
      <c r="AI128" t="s">
        <v>2520</v>
      </c>
      <c r="AJ128" t="s">
        <v>2519</v>
      </c>
      <c r="AK128" t="s">
        <v>2518</v>
      </c>
    </row>
    <row r="129" spans="1:37" x14ac:dyDescent="0.35">
      <c r="A129" s="291" t="s">
        <v>3606</v>
      </c>
      <c r="B129" s="291" t="s">
        <v>33</v>
      </c>
      <c r="C129" s="293">
        <v>2449</v>
      </c>
      <c r="D129" s="1">
        <v>-1025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X129" t="str">
        <f>LEFT(MID(A129,FIND("(",A129)+1,LEN(A129)),FIND(")",MID(A129,FIND("(",A129)+1,LEN(A129)))-1)</f>
        <v>NON-P</v>
      </c>
      <c r="Z129" t="str">
        <f>Y130</f>
        <v>Elected</v>
      </c>
      <c r="AB129">
        <v>4</v>
      </c>
      <c r="AC129" s="238">
        <v>13461</v>
      </c>
      <c r="AD129" s="238">
        <f>AH129+AF129</f>
        <v>7167</v>
      </c>
      <c r="AE129" s="227">
        <f>SUM(AD129/AC129*100)</f>
        <v>53.242701136616887</v>
      </c>
      <c r="AF129">
        <v>48</v>
      </c>
      <c r="AG129" s="227">
        <f>SUM(AF129/AC129*100)</f>
        <v>0.35658569199910856</v>
      </c>
      <c r="AH129" s="238">
        <v>7119</v>
      </c>
      <c r="AI129">
        <v>10</v>
      </c>
      <c r="AJ129">
        <v>2</v>
      </c>
      <c r="AK129" s="227">
        <f>SUM(AJ129/AI129*100)</f>
        <v>20</v>
      </c>
    </row>
    <row r="130" spans="1:37" x14ac:dyDescent="0.35">
      <c r="A130" s="291" t="s">
        <v>0</v>
      </c>
      <c r="B130" s="291" t="s">
        <v>0</v>
      </c>
      <c r="C130" s="293">
        <v>2449</v>
      </c>
      <c r="D130" s="2">
        <v>1424</v>
      </c>
      <c r="E130" s="2">
        <v>1424</v>
      </c>
      <c r="F130" s="2">
        <v>1424</v>
      </c>
      <c r="G130" s="2">
        <v>1424</v>
      </c>
      <c r="H130" s="2">
        <v>1424</v>
      </c>
      <c r="I130" s="2">
        <v>1424</v>
      </c>
      <c r="J130" s="2">
        <v>1424</v>
      </c>
      <c r="Y130" t="str">
        <f>IF(EXACT(A129,UPPER(A129)),"Elected","Excluded")</f>
        <v>Elected</v>
      </c>
    </row>
    <row r="131" spans="1:37" x14ac:dyDescent="0.35">
      <c r="A131" s="291" t="s">
        <v>3607</v>
      </c>
      <c r="B131" s="291" t="s">
        <v>33</v>
      </c>
      <c r="C131" s="293">
        <v>468</v>
      </c>
      <c r="D131" s="1">
        <v>195</v>
      </c>
      <c r="E131" s="1">
        <v>12</v>
      </c>
      <c r="F131" s="1">
        <v>19</v>
      </c>
      <c r="G131" s="1">
        <v>22</v>
      </c>
      <c r="H131" s="1">
        <v>19</v>
      </c>
      <c r="I131" s="1">
        <v>139</v>
      </c>
      <c r="J131" s="1">
        <v>58</v>
      </c>
      <c r="X131" t="str">
        <f t="shared" ref="X131" si="111">LEFT(MID(A131,FIND("(",A131)+1,LEN(A131)),FIND(")",MID(A131,FIND("(",A131)+1,LEN(A131)))-1)</f>
        <v>NON-P</v>
      </c>
      <c r="Z131" t="str">
        <f>Y132</f>
        <v>Excluded</v>
      </c>
      <c r="AC131" t="s">
        <v>3692</v>
      </c>
      <c r="AD131" t="s">
        <v>3693</v>
      </c>
    </row>
    <row r="132" spans="1:37" x14ac:dyDescent="0.35">
      <c r="A132" s="291" t="s">
        <v>0</v>
      </c>
      <c r="B132" s="291" t="s">
        <v>0</v>
      </c>
      <c r="C132" s="293">
        <v>468</v>
      </c>
      <c r="D132" s="2">
        <v>663</v>
      </c>
      <c r="E132" s="2">
        <v>675</v>
      </c>
      <c r="F132" s="2">
        <v>694</v>
      </c>
      <c r="G132" s="2">
        <v>716</v>
      </c>
      <c r="H132" s="2">
        <v>735</v>
      </c>
      <c r="I132" s="2">
        <v>874</v>
      </c>
      <c r="J132" s="2">
        <v>932</v>
      </c>
      <c r="Y132" t="str">
        <f t="shared" ref="Y132" si="112">IF(EXACT(A131,UPPER(A131)),"Elected","Excluded")</f>
        <v>Excluded</v>
      </c>
      <c r="AC132">
        <v>4</v>
      </c>
      <c r="AD132">
        <v>3</v>
      </c>
    </row>
    <row r="133" spans="1:37" x14ac:dyDescent="0.35">
      <c r="A133" s="291" t="s">
        <v>2452</v>
      </c>
      <c r="B133" s="291" t="s">
        <v>31</v>
      </c>
      <c r="C133" s="293">
        <v>1742</v>
      </c>
      <c r="D133" s="1">
        <v>0</v>
      </c>
      <c r="E133" s="1">
        <v>-318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X133" t="str">
        <f t="shared" ref="X133" si="113">LEFT(MID(A133,FIND("(",A133)+1,LEN(A133)),FIND(")",MID(A133,FIND("(",A133)+1,LEN(A133)))-1)</f>
        <v>FG</v>
      </c>
      <c r="Z133" t="str">
        <f t="shared" ref="Z133" si="114">Y134</f>
        <v>Elected</v>
      </c>
    </row>
    <row r="134" spans="1:37" x14ac:dyDescent="0.35">
      <c r="A134" s="291" t="s">
        <v>0</v>
      </c>
      <c r="B134" s="291" t="s">
        <v>0</v>
      </c>
      <c r="C134" s="293">
        <v>1742</v>
      </c>
      <c r="D134" s="2">
        <v>1742</v>
      </c>
      <c r="E134" s="2">
        <v>1424</v>
      </c>
      <c r="F134" s="2">
        <v>1424</v>
      </c>
      <c r="G134" s="2">
        <v>1424</v>
      </c>
      <c r="H134" s="2">
        <v>1424</v>
      </c>
      <c r="I134" s="2">
        <v>1424</v>
      </c>
      <c r="J134" s="2">
        <v>1424</v>
      </c>
      <c r="Y134" t="str">
        <f t="shared" ref="Y134" si="115">IF(EXACT(A133,UPPER(A133)),"Elected","Excluded")</f>
        <v>Elected</v>
      </c>
    </row>
    <row r="135" spans="1:37" x14ac:dyDescent="0.35">
      <c r="A135" s="291" t="s">
        <v>3608</v>
      </c>
      <c r="B135" s="291" t="s">
        <v>33</v>
      </c>
      <c r="C135" s="293">
        <v>61</v>
      </c>
      <c r="D135" s="1">
        <v>55</v>
      </c>
      <c r="E135" s="1">
        <v>6</v>
      </c>
      <c r="F135" s="1">
        <v>-122</v>
      </c>
      <c r="G135" s="1">
        <v>0</v>
      </c>
      <c r="H135" s="1">
        <v>0</v>
      </c>
      <c r="I135" s="1">
        <v>0</v>
      </c>
      <c r="J135" s="1">
        <v>0</v>
      </c>
      <c r="X135" t="str">
        <f t="shared" ref="X135" si="116">LEFT(MID(A135,FIND("(",A135)+1,LEN(A135)),FIND(")",MID(A135,FIND("(",A135)+1,LEN(A135)))-1)</f>
        <v>NON-P</v>
      </c>
      <c r="Z135" t="str">
        <f t="shared" ref="Z135" si="117">Y136</f>
        <v>Excluded</v>
      </c>
    </row>
    <row r="136" spans="1:37" x14ac:dyDescent="0.35">
      <c r="A136" s="291" t="s">
        <v>0</v>
      </c>
      <c r="B136" s="291" t="s">
        <v>0</v>
      </c>
      <c r="C136" s="293">
        <v>61</v>
      </c>
      <c r="D136" s="2">
        <v>116</v>
      </c>
      <c r="E136" s="2">
        <v>122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Y136" t="str">
        <f t="shared" ref="Y136" si="118">IF(EXACT(A135,UPPER(A135)),"Elected","Excluded")</f>
        <v>Excluded</v>
      </c>
    </row>
    <row r="137" spans="1:37" x14ac:dyDescent="0.35">
      <c r="A137" s="291" t="s">
        <v>3591</v>
      </c>
      <c r="B137" s="291" t="s">
        <v>33</v>
      </c>
      <c r="C137" s="293">
        <v>251</v>
      </c>
      <c r="D137" s="1">
        <v>130</v>
      </c>
      <c r="E137" s="1">
        <v>54</v>
      </c>
      <c r="F137" s="1">
        <v>8</v>
      </c>
      <c r="G137" s="1">
        <v>-443</v>
      </c>
      <c r="H137" s="1">
        <v>0</v>
      </c>
      <c r="I137" s="1">
        <v>0</v>
      </c>
      <c r="J137" s="1">
        <v>0</v>
      </c>
      <c r="X137" t="str">
        <f t="shared" ref="X137" si="119">LEFT(MID(A137,FIND("(",A137)+1,LEN(A137)),FIND(")",MID(A137,FIND("(",A137)+1,LEN(A137)))-1)</f>
        <v>LAB</v>
      </c>
      <c r="Z137" t="str">
        <f>Y138</f>
        <v>Excluded</v>
      </c>
    </row>
    <row r="138" spans="1:37" x14ac:dyDescent="0.35">
      <c r="A138" s="291" t="s">
        <v>0</v>
      </c>
      <c r="B138" s="291" t="s">
        <v>0</v>
      </c>
      <c r="C138" s="293">
        <v>251</v>
      </c>
      <c r="D138" s="2">
        <v>381</v>
      </c>
      <c r="E138" s="2">
        <v>435</v>
      </c>
      <c r="F138" s="2">
        <v>443</v>
      </c>
      <c r="G138" s="2">
        <v>0</v>
      </c>
      <c r="H138" s="2">
        <v>0</v>
      </c>
      <c r="I138" s="2">
        <v>0</v>
      </c>
      <c r="J138" s="2">
        <v>0</v>
      </c>
      <c r="Y138" t="str">
        <f t="shared" ref="Y138" si="120">IF(EXACT(A137,UPPER(A137)),"Elected","Excluded")</f>
        <v>Excluded</v>
      </c>
    </row>
    <row r="139" spans="1:37" x14ac:dyDescent="0.35">
      <c r="A139" s="291" t="s">
        <v>3609</v>
      </c>
      <c r="B139" s="291" t="s">
        <v>33</v>
      </c>
      <c r="C139" s="293">
        <v>356</v>
      </c>
      <c r="D139" s="1">
        <v>98</v>
      </c>
      <c r="E139" s="1">
        <v>68</v>
      </c>
      <c r="F139" s="1">
        <v>20</v>
      </c>
      <c r="G139" s="1">
        <v>35</v>
      </c>
      <c r="H139" s="1">
        <v>23</v>
      </c>
      <c r="I139" s="1">
        <v>-600</v>
      </c>
      <c r="J139" s="1">
        <v>0</v>
      </c>
      <c r="X139" t="str">
        <f t="shared" ref="X139" si="121">LEFT(MID(A139,FIND("(",A139)+1,LEN(A139)),FIND(")",MID(A139,FIND("(",A139)+1,LEN(A139)))-1)</f>
        <v>NON-P</v>
      </c>
      <c r="Z139" t="str">
        <f t="shared" ref="Z139" si="122">Y140</f>
        <v>Excluded</v>
      </c>
    </row>
    <row r="140" spans="1:37" x14ac:dyDescent="0.35">
      <c r="A140" s="291" t="s">
        <v>0</v>
      </c>
      <c r="B140" s="291" t="s">
        <v>0</v>
      </c>
      <c r="C140" s="293">
        <v>356</v>
      </c>
      <c r="D140" s="2">
        <v>454</v>
      </c>
      <c r="E140" s="2">
        <v>522</v>
      </c>
      <c r="F140" s="2">
        <v>542</v>
      </c>
      <c r="G140" s="2">
        <v>577</v>
      </c>
      <c r="H140" s="2">
        <v>600</v>
      </c>
      <c r="I140" s="2">
        <v>0</v>
      </c>
      <c r="J140" s="2">
        <v>0</v>
      </c>
      <c r="Y140" t="str">
        <f t="shared" ref="Y140" si="123">IF(EXACT(A139,UPPER(A139)),"Elected","Excluded")</f>
        <v>Excluded</v>
      </c>
    </row>
    <row r="141" spans="1:37" x14ac:dyDescent="0.35">
      <c r="A141" s="291" t="s">
        <v>2453</v>
      </c>
      <c r="B141" s="291" t="s">
        <v>33</v>
      </c>
      <c r="C141" s="293">
        <v>567</v>
      </c>
      <c r="D141" s="1">
        <v>186</v>
      </c>
      <c r="E141" s="1">
        <v>12</v>
      </c>
      <c r="F141" s="1">
        <v>17</v>
      </c>
      <c r="G141" s="1">
        <v>33</v>
      </c>
      <c r="H141" s="1">
        <v>304</v>
      </c>
      <c r="I141" s="1">
        <v>48</v>
      </c>
      <c r="J141" s="1">
        <v>54</v>
      </c>
      <c r="X141" t="str">
        <f t="shared" ref="X141" si="124">LEFT(MID(A141,FIND("(",A141)+1,LEN(A141)),FIND(")",MID(A141,FIND("(",A141)+1,LEN(A141)))-1)</f>
        <v>SF</v>
      </c>
      <c r="Z141" t="str">
        <f t="shared" ref="Z141" si="125">Y142</f>
        <v>Elected</v>
      </c>
    </row>
    <row r="142" spans="1:37" x14ac:dyDescent="0.35">
      <c r="A142" s="291" t="s">
        <v>0</v>
      </c>
      <c r="B142" s="291" t="s">
        <v>0</v>
      </c>
      <c r="C142" s="293">
        <v>567</v>
      </c>
      <c r="D142" s="2">
        <v>753</v>
      </c>
      <c r="E142" s="2">
        <v>765</v>
      </c>
      <c r="F142" s="2">
        <v>782</v>
      </c>
      <c r="G142" s="2">
        <v>815</v>
      </c>
      <c r="H142" s="2">
        <v>1119</v>
      </c>
      <c r="I142" s="2">
        <v>1167</v>
      </c>
      <c r="J142" s="2">
        <v>1221</v>
      </c>
      <c r="Y142" t="str">
        <f t="shared" ref="Y142" si="126">IF(EXACT(A141,UPPER(A141)),"Elected","Excluded")</f>
        <v>Elected</v>
      </c>
    </row>
    <row r="143" spans="1:37" x14ac:dyDescent="0.35">
      <c r="A143" s="291" t="s">
        <v>3595</v>
      </c>
      <c r="B143" s="291" t="s">
        <v>33</v>
      </c>
      <c r="C143" s="293">
        <v>381</v>
      </c>
      <c r="D143" s="1">
        <v>73</v>
      </c>
      <c r="E143" s="1">
        <v>95</v>
      </c>
      <c r="F143" s="1">
        <v>9</v>
      </c>
      <c r="G143" s="1">
        <v>90</v>
      </c>
      <c r="H143" s="1">
        <v>12</v>
      </c>
      <c r="I143" s="1">
        <v>120</v>
      </c>
      <c r="J143" s="1">
        <v>-780</v>
      </c>
      <c r="X143" t="str">
        <f t="shared" ref="X143" si="127">LEFT(MID(A143,FIND("(",A143)+1,LEN(A143)),FIND(")",MID(A143,FIND("(",A143)+1,LEN(A143)))-1)</f>
        <v>GRN</v>
      </c>
      <c r="Z143" t="str">
        <f t="shared" ref="Z143" si="128">Y144</f>
        <v>Excluded</v>
      </c>
    </row>
    <row r="144" spans="1:37" x14ac:dyDescent="0.35">
      <c r="A144" s="291" t="s">
        <v>0</v>
      </c>
      <c r="B144" s="291" t="s">
        <v>0</v>
      </c>
      <c r="C144" s="293">
        <v>381</v>
      </c>
      <c r="D144" s="2">
        <v>454</v>
      </c>
      <c r="E144" s="2">
        <v>549</v>
      </c>
      <c r="F144" s="2">
        <v>558</v>
      </c>
      <c r="G144" s="2">
        <v>648</v>
      </c>
      <c r="H144" s="2">
        <v>660</v>
      </c>
      <c r="I144" s="2">
        <v>780</v>
      </c>
      <c r="J144" s="2">
        <v>0</v>
      </c>
      <c r="Y144" t="str">
        <f t="shared" ref="Y144" si="129">IF(EXACT(A143,UPPER(A143)),"Elected","Excluded")</f>
        <v>Excluded</v>
      </c>
    </row>
    <row r="145" spans="1:26" x14ac:dyDescent="0.35">
      <c r="A145" s="291" t="s">
        <v>2454</v>
      </c>
      <c r="B145" s="291" t="s">
        <v>33</v>
      </c>
      <c r="C145" s="293">
        <v>331</v>
      </c>
      <c r="D145" s="1">
        <v>100</v>
      </c>
      <c r="E145" s="1">
        <v>11</v>
      </c>
      <c r="F145" s="1">
        <v>6</v>
      </c>
      <c r="G145" s="1">
        <v>34</v>
      </c>
      <c r="H145" s="1">
        <v>-482</v>
      </c>
      <c r="I145" s="1">
        <v>0</v>
      </c>
      <c r="J145" s="1">
        <v>0</v>
      </c>
      <c r="X145" t="str">
        <f t="shared" ref="X145" si="130">LEFT(MID(A145,FIND("(",A145)+1,LEN(A145)),FIND(")",MID(A145,FIND("(",A145)+1,LEN(A145)))-1)</f>
        <v>SF</v>
      </c>
      <c r="Z145" t="str">
        <f t="shared" ref="Z145" si="131">Y146</f>
        <v>Excluded</v>
      </c>
    </row>
    <row r="146" spans="1:26" x14ac:dyDescent="0.35">
      <c r="A146" s="291" t="s">
        <v>0</v>
      </c>
      <c r="B146" s="291" t="s">
        <v>0</v>
      </c>
      <c r="C146" s="293">
        <v>331</v>
      </c>
      <c r="D146" s="2">
        <v>431</v>
      </c>
      <c r="E146" s="2">
        <v>442</v>
      </c>
      <c r="F146" s="2">
        <v>448</v>
      </c>
      <c r="G146" s="2">
        <v>482</v>
      </c>
      <c r="H146" s="2">
        <v>0</v>
      </c>
      <c r="I146" s="2">
        <v>0</v>
      </c>
      <c r="J146" s="2">
        <v>0</v>
      </c>
      <c r="Y146" t="str">
        <f t="shared" ref="Y146" si="132">IF(EXACT(A145,UPPER(A145)),"Elected","Excluded")</f>
        <v>Excluded</v>
      </c>
    </row>
    <row r="147" spans="1:26" x14ac:dyDescent="0.35">
      <c r="A147" s="291" t="s">
        <v>2455</v>
      </c>
      <c r="B147" s="291" t="s">
        <v>31</v>
      </c>
      <c r="C147" s="293">
        <v>513</v>
      </c>
      <c r="D147" s="1">
        <v>188</v>
      </c>
      <c r="E147" s="1">
        <v>60</v>
      </c>
      <c r="F147" s="1">
        <v>21</v>
      </c>
      <c r="G147" s="1">
        <v>126</v>
      </c>
      <c r="H147" s="1">
        <v>46</v>
      </c>
      <c r="I147" s="1">
        <v>82</v>
      </c>
      <c r="J147" s="1">
        <v>427</v>
      </c>
      <c r="X147" t="str">
        <f t="shared" ref="X147" si="133">LEFT(MID(A147,FIND("(",A147)+1,LEN(A147)),FIND(")",MID(A147,FIND("(",A147)+1,LEN(A147)))-1)</f>
        <v>SD</v>
      </c>
      <c r="Z147" t="str">
        <f t="shared" ref="Z147" si="134">Y148</f>
        <v>Elected</v>
      </c>
    </row>
    <row r="148" spans="1:26" x14ac:dyDescent="0.35">
      <c r="A148" s="291" t="s">
        <v>0</v>
      </c>
      <c r="B148" s="291" t="s">
        <v>0</v>
      </c>
      <c r="C148" s="293">
        <v>513</v>
      </c>
      <c r="D148" s="2">
        <v>701</v>
      </c>
      <c r="E148" s="2">
        <v>761</v>
      </c>
      <c r="F148" s="2">
        <v>782</v>
      </c>
      <c r="G148" s="2">
        <v>908</v>
      </c>
      <c r="H148" s="2">
        <v>954</v>
      </c>
      <c r="I148" s="2">
        <v>1036</v>
      </c>
      <c r="J148" s="2">
        <v>1463</v>
      </c>
      <c r="Y148" t="str">
        <f t="shared" ref="Y148" si="135">IF(EXACT(A147,UPPER(A147)),"Elected","Excluded")</f>
        <v>Elected</v>
      </c>
    </row>
    <row r="149" spans="1:26" x14ac:dyDescent="0.35">
      <c r="A149" s="291" t="s">
        <v>47</v>
      </c>
      <c r="B149" s="291" t="s">
        <v>0</v>
      </c>
      <c r="C149" s="292">
        <v>0</v>
      </c>
      <c r="D149" s="1">
        <f>(D129+D131+D133+D135+D137+D139+D141+D143+D145+D147)*(-1)</f>
        <v>0</v>
      </c>
      <c r="E149" s="1">
        <f t="shared" ref="E149:J149" si="136">(E129+E131+E133+E135+E137+E139+E141+E143+E145+E147)*(-1)</f>
        <v>0</v>
      </c>
      <c r="F149" s="1">
        <f t="shared" si="136"/>
        <v>22</v>
      </c>
      <c r="G149" s="1">
        <f t="shared" si="136"/>
        <v>103</v>
      </c>
      <c r="H149" s="1">
        <f t="shared" si="136"/>
        <v>78</v>
      </c>
      <c r="I149" s="1">
        <f t="shared" si="136"/>
        <v>211</v>
      </c>
      <c r="J149" s="1">
        <f t="shared" si="136"/>
        <v>241</v>
      </c>
    </row>
    <row r="150" spans="1:26" x14ac:dyDescent="0.35">
      <c r="A150" s="291" t="s">
        <v>0</v>
      </c>
      <c r="B150" s="291" t="s">
        <v>0</v>
      </c>
      <c r="C150" s="293">
        <v>0</v>
      </c>
      <c r="D150" s="2">
        <v>0</v>
      </c>
      <c r="E150" s="2">
        <v>0</v>
      </c>
      <c r="F150" s="2">
        <v>22</v>
      </c>
      <c r="G150" s="2">
        <v>125</v>
      </c>
      <c r="H150" s="2">
        <v>203</v>
      </c>
      <c r="I150" s="2">
        <v>414</v>
      </c>
      <c r="J150" s="2">
        <v>655</v>
      </c>
    </row>
    <row r="151" spans="1:26" x14ac:dyDescent="0.35">
      <c r="A151" t="s">
        <v>48</v>
      </c>
      <c r="B151" t="s">
        <v>0</v>
      </c>
      <c r="C151" s="2">
        <v>7119</v>
      </c>
      <c r="D151" s="2">
        <v>7119</v>
      </c>
      <c r="E151" s="2">
        <v>7119</v>
      </c>
      <c r="F151" s="2">
        <v>7119</v>
      </c>
      <c r="G151" s="2">
        <v>7119</v>
      </c>
      <c r="H151" s="2">
        <v>7119</v>
      </c>
      <c r="I151" s="2">
        <v>7119</v>
      </c>
      <c r="J151" s="2">
        <v>7119</v>
      </c>
    </row>
    <row r="155" spans="1:26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</row>
    <row r="156" spans="1:26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</row>
    <row r="157" spans="1:26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</row>
    <row r="158" spans="1:26" x14ac:dyDescent="0.35">
      <c r="A158" t="s">
        <v>0</v>
      </c>
      <c r="B158" t="s">
        <v>0</v>
      </c>
      <c r="C158" t="s">
        <v>0</v>
      </c>
      <c r="D158" t="s">
        <v>0</v>
      </c>
      <c r="E158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</row>
    <row r="159" spans="1:26" x14ac:dyDescent="0.35">
      <c r="A159" t="s">
        <v>0</v>
      </c>
      <c r="B159" t="s">
        <v>0</v>
      </c>
      <c r="C159" t="s">
        <v>0</v>
      </c>
      <c r="D159" t="s">
        <v>0</v>
      </c>
      <c r="E159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</row>
    <row r="160" spans="1:26" x14ac:dyDescent="0.35">
      <c r="A160" t="s">
        <v>0</v>
      </c>
      <c r="B160" t="s">
        <v>0</v>
      </c>
      <c r="C160" t="s">
        <v>0</v>
      </c>
      <c r="D160" t="s">
        <v>0</v>
      </c>
      <c r="E160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</row>
    <row r="161" spans="1:37" x14ac:dyDescent="0.35">
      <c r="A161" t="s">
        <v>0</v>
      </c>
      <c r="B161" t="s">
        <v>0</v>
      </c>
      <c r="C161" t="s">
        <v>0</v>
      </c>
      <c r="D161" t="s">
        <v>0</v>
      </c>
      <c r="E161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</row>
    <row r="162" spans="1:37" x14ac:dyDescent="0.35">
      <c r="A162" s="291" t="s">
        <v>647</v>
      </c>
      <c r="B162" s="291" t="s">
        <v>2</v>
      </c>
      <c r="C162" s="291" t="s">
        <v>3</v>
      </c>
      <c r="D162" t="s">
        <v>4</v>
      </c>
      <c r="E162" t="s">
        <v>5</v>
      </c>
      <c r="F162" t="s">
        <v>6</v>
      </c>
      <c r="G162" t="s">
        <v>7</v>
      </c>
      <c r="H162" t="s">
        <v>8</v>
      </c>
      <c r="I162" t="s">
        <v>9</v>
      </c>
      <c r="J162" t="s">
        <v>10</v>
      </c>
      <c r="K162" t="s">
        <v>11</v>
      </c>
      <c r="L162" t="s">
        <v>12</v>
      </c>
      <c r="M162" t="s">
        <v>13</v>
      </c>
    </row>
    <row r="163" spans="1:37" x14ac:dyDescent="0.35">
      <c r="A163" s="291" t="s">
        <v>0</v>
      </c>
      <c r="B163" s="291" t="s">
        <v>0</v>
      </c>
      <c r="C163" s="291" t="s">
        <v>17</v>
      </c>
      <c r="D163" t="s">
        <v>2456</v>
      </c>
      <c r="E163" t="s">
        <v>2457</v>
      </c>
      <c r="F163" t="s">
        <v>2458</v>
      </c>
      <c r="G163" t="s">
        <v>2459</v>
      </c>
      <c r="H163" t="s">
        <v>2460</v>
      </c>
      <c r="I163" t="s">
        <v>2461</v>
      </c>
      <c r="J163" t="s">
        <v>2462</v>
      </c>
      <c r="K163" t="s">
        <v>2463</v>
      </c>
      <c r="L163" t="s">
        <v>2464</v>
      </c>
      <c r="M163" t="s">
        <v>2465</v>
      </c>
      <c r="AB163" t="s">
        <v>2526</v>
      </c>
      <c r="AC163" t="s">
        <v>2525</v>
      </c>
      <c r="AD163" t="s">
        <v>2524</v>
      </c>
      <c r="AE163" t="s">
        <v>2523</v>
      </c>
      <c r="AF163" t="s">
        <v>759</v>
      </c>
      <c r="AG163" t="s">
        <v>2522</v>
      </c>
      <c r="AH163" t="s">
        <v>2521</v>
      </c>
      <c r="AI163" t="s">
        <v>2520</v>
      </c>
      <c r="AJ163" t="s">
        <v>2519</v>
      </c>
      <c r="AK163" t="s">
        <v>2518</v>
      </c>
    </row>
    <row r="164" spans="1:37" x14ac:dyDescent="0.35">
      <c r="A164" s="291" t="s">
        <v>2466</v>
      </c>
      <c r="B164" s="291" t="s">
        <v>33</v>
      </c>
      <c r="C164" s="293">
        <v>1077</v>
      </c>
      <c r="D164" s="1">
        <v>62</v>
      </c>
      <c r="E164" s="1">
        <v>2</v>
      </c>
      <c r="F164" s="1">
        <v>15</v>
      </c>
      <c r="G164" s="1">
        <v>5</v>
      </c>
      <c r="H164" s="1">
        <v>86</v>
      </c>
      <c r="I164" s="1">
        <v>136</v>
      </c>
      <c r="J164" s="1">
        <v>120</v>
      </c>
      <c r="K164" s="1">
        <v>0</v>
      </c>
      <c r="L164" s="1">
        <v>28</v>
      </c>
      <c r="M164" s="1">
        <v>33</v>
      </c>
      <c r="X164" t="str">
        <f>LEFT(MID(A164,FIND("(",A164)+1,LEN(A164)),FIND(")",MID(A164,FIND("(",A164)+1,LEN(A164)))-1)</f>
        <v>SD</v>
      </c>
      <c r="Z164" t="str">
        <f>Y165</f>
        <v>Elected</v>
      </c>
      <c r="AB164">
        <v>6</v>
      </c>
      <c r="AC164" s="238">
        <v>21035</v>
      </c>
      <c r="AD164" s="238">
        <f>AH164+AF164</f>
        <v>11487</v>
      </c>
      <c r="AE164" s="227">
        <f>SUM(AD164/AC164*100)</f>
        <v>54.6089850249584</v>
      </c>
      <c r="AF164">
        <v>107</v>
      </c>
      <c r="AG164" s="227">
        <f>SUM(AF164/AC164*100)</f>
        <v>0.50867601616353697</v>
      </c>
      <c r="AH164" s="238">
        <v>11380</v>
      </c>
      <c r="AI164">
        <v>14</v>
      </c>
      <c r="AJ164">
        <v>7</v>
      </c>
      <c r="AK164" s="227">
        <f>SUM(AJ164/AI164*100)</f>
        <v>50</v>
      </c>
    </row>
    <row r="165" spans="1:37" x14ac:dyDescent="0.35">
      <c r="A165" s="291" t="s">
        <v>0</v>
      </c>
      <c r="B165" s="291" t="s">
        <v>0</v>
      </c>
      <c r="C165" s="293">
        <v>1077</v>
      </c>
      <c r="D165" s="2">
        <v>1139</v>
      </c>
      <c r="E165" s="2">
        <v>1141</v>
      </c>
      <c r="F165" s="2">
        <v>1156</v>
      </c>
      <c r="G165" s="2">
        <v>1161</v>
      </c>
      <c r="H165" s="2">
        <v>1247</v>
      </c>
      <c r="I165" s="2">
        <v>1383</v>
      </c>
      <c r="J165" s="2">
        <v>1503</v>
      </c>
      <c r="K165" s="2">
        <v>1503</v>
      </c>
      <c r="L165" s="2">
        <v>1531</v>
      </c>
      <c r="M165" s="2">
        <v>1564</v>
      </c>
      <c r="Y165" t="str">
        <f>IF(EXACT(A164,UPPER(A164)),"Elected","Excluded")</f>
        <v>Elected</v>
      </c>
    </row>
    <row r="166" spans="1:37" x14ac:dyDescent="0.35">
      <c r="A166" s="291" t="s">
        <v>3592</v>
      </c>
      <c r="B166" s="291" t="s">
        <v>31</v>
      </c>
      <c r="C166" s="293">
        <v>386</v>
      </c>
      <c r="D166" s="1">
        <v>16</v>
      </c>
      <c r="E166" s="1">
        <v>4</v>
      </c>
      <c r="F166" s="1">
        <v>6</v>
      </c>
      <c r="G166" s="1">
        <v>0</v>
      </c>
      <c r="H166" s="1">
        <v>55</v>
      </c>
      <c r="I166" s="1">
        <v>-467</v>
      </c>
      <c r="J166" s="1">
        <v>0</v>
      </c>
      <c r="K166" s="1">
        <v>0</v>
      </c>
      <c r="L166" s="1">
        <v>0</v>
      </c>
      <c r="M166" s="1">
        <v>0</v>
      </c>
      <c r="X166" t="str">
        <f t="shared" ref="X166" si="137">LEFT(MID(A166,FIND("(",A166)+1,LEN(A166)),FIND(")",MID(A166,FIND("(",A166)+1,LEN(A166)))-1)</f>
        <v>LAB</v>
      </c>
      <c r="Z166" t="str">
        <f>Y167</f>
        <v>Excluded</v>
      </c>
      <c r="AC166" t="s">
        <v>3692</v>
      </c>
      <c r="AD166" t="s">
        <v>3693</v>
      </c>
    </row>
    <row r="167" spans="1:37" x14ac:dyDescent="0.35">
      <c r="A167" s="291" t="s">
        <v>0</v>
      </c>
      <c r="B167" s="291" t="s">
        <v>0</v>
      </c>
      <c r="C167" s="293">
        <v>386</v>
      </c>
      <c r="D167" s="2">
        <v>402</v>
      </c>
      <c r="E167" s="2">
        <v>406</v>
      </c>
      <c r="F167" s="2">
        <v>412</v>
      </c>
      <c r="G167" s="2">
        <v>412</v>
      </c>
      <c r="H167" s="2">
        <v>467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Y167" t="str">
        <f t="shared" ref="Y167" si="138">IF(EXACT(A166,UPPER(A166)),"Elected","Excluded")</f>
        <v>Excluded</v>
      </c>
      <c r="AC167">
        <v>3</v>
      </c>
      <c r="AD167">
        <v>3</v>
      </c>
    </row>
    <row r="168" spans="1:37" x14ac:dyDescent="0.35">
      <c r="A168" s="291" t="s">
        <v>2467</v>
      </c>
      <c r="B168" s="291" t="s">
        <v>33</v>
      </c>
      <c r="C168" s="293">
        <v>1041</v>
      </c>
      <c r="D168" s="1">
        <v>48</v>
      </c>
      <c r="E168" s="1">
        <v>2</v>
      </c>
      <c r="F168" s="1">
        <v>8</v>
      </c>
      <c r="G168" s="1">
        <v>9</v>
      </c>
      <c r="H168" s="1">
        <v>15</v>
      </c>
      <c r="I168" s="1">
        <v>29</v>
      </c>
      <c r="J168" s="1">
        <v>37</v>
      </c>
      <c r="K168" s="1">
        <v>1</v>
      </c>
      <c r="L168" s="1">
        <v>52</v>
      </c>
      <c r="M168" s="1">
        <v>86</v>
      </c>
      <c r="X168" t="str">
        <f t="shared" ref="X168" si="139">LEFT(MID(A168,FIND("(",A168)+1,LEN(A168)),FIND(")",MID(A168,FIND("(",A168)+1,LEN(A168)))-1)</f>
        <v>FF</v>
      </c>
      <c r="Z168" t="str">
        <f t="shared" ref="Z168" si="140">Y169</f>
        <v>Excluded</v>
      </c>
    </row>
    <row r="169" spans="1:37" x14ac:dyDescent="0.35">
      <c r="A169" s="291" t="s">
        <v>0</v>
      </c>
      <c r="B169" s="291" t="s">
        <v>0</v>
      </c>
      <c r="C169" s="293">
        <v>1041</v>
      </c>
      <c r="D169" s="2">
        <v>1089</v>
      </c>
      <c r="E169" s="2">
        <v>1091</v>
      </c>
      <c r="F169" s="2">
        <v>1099</v>
      </c>
      <c r="G169" s="2">
        <v>1108</v>
      </c>
      <c r="H169" s="2">
        <v>1123</v>
      </c>
      <c r="I169" s="2">
        <v>1152</v>
      </c>
      <c r="J169" s="2">
        <v>1189</v>
      </c>
      <c r="K169" s="2">
        <v>1190</v>
      </c>
      <c r="L169" s="2">
        <v>1242</v>
      </c>
      <c r="M169" s="2">
        <v>1328</v>
      </c>
      <c r="Y169" t="str">
        <f t="shared" ref="Y169" si="141">IF(EXACT(A168,UPPER(A168)),"Elected","Excluded")</f>
        <v>Excluded</v>
      </c>
    </row>
    <row r="170" spans="1:37" x14ac:dyDescent="0.35">
      <c r="A170" s="291" t="s">
        <v>2468</v>
      </c>
      <c r="B170" s="291" t="s">
        <v>31</v>
      </c>
      <c r="C170" s="293">
        <v>1284</v>
      </c>
      <c r="D170" s="1">
        <v>36</v>
      </c>
      <c r="E170" s="1">
        <v>5</v>
      </c>
      <c r="F170" s="1">
        <v>1</v>
      </c>
      <c r="G170" s="1">
        <v>2</v>
      </c>
      <c r="H170" s="1">
        <v>3</v>
      </c>
      <c r="I170" s="1">
        <v>44</v>
      </c>
      <c r="J170" s="1">
        <v>9</v>
      </c>
      <c r="K170" s="1">
        <v>0</v>
      </c>
      <c r="L170" s="1">
        <v>410</v>
      </c>
      <c r="M170" s="1">
        <v>-168</v>
      </c>
      <c r="X170" t="str">
        <f t="shared" ref="X170" si="142">LEFT(MID(A170,FIND("(",A170)+1,LEN(A170)),FIND(")",MID(A170,FIND("(",A170)+1,LEN(A170)))-1)</f>
        <v>FG</v>
      </c>
      <c r="Z170" t="str">
        <f t="shared" ref="Z170" si="143">Y171</f>
        <v>Elected</v>
      </c>
    </row>
    <row r="171" spans="1:37" x14ac:dyDescent="0.35">
      <c r="A171" s="291" t="s">
        <v>0</v>
      </c>
      <c r="B171" s="291" t="s">
        <v>0</v>
      </c>
      <c r="C171" s="293">
        <v>1284</v>
      </c>
      <c r="D171" s="2">
        <v>1320</v>
      </c>
      <c r="E171" s="2">
        <v>1325</v>
      </c>
      <c r="F171" s="2">
        <v>1326</v>
      </c>
      <c r="G171" s="2">
        <v>1328</v>
      </c>
      <c r="H171" s="2">
        <v>1331</v>
      </c>
      <c r="I171" s="2">
        <v>1375</v>
      </c>
      <c r="J171" s="2">
        <v>1384</v>
      </c>
      <c r="K171" s="2">
        <v>1384</v>
      </c>
      <c r="L171" s="2">
        <v>1794</v>
      </c>
      <c r="M171" s="2">
        <v>1626</v>
      </c>
      <c r="Y171" t="str">
        <f t="shared" ref="Y171" si="144">IF(EXACT(A170,UPPER(A170)),"Elected","Excluded")</f>
        <v>Elected</v>
      </c>
    </row>
    <row r="172" spans="1:37" x14ac:dyDescent="0.35">
      <c r="A172" s="291" t="s">
        <v>3610</v>
      </c>
      <c r="B172" s="291" t="s">
        <v>31</v>
      </c>
      <c r="C172" s="293">
        <v>1269</v>
      </c>
      <c r="D172" s="1">
        <v>71</v>
      </c>
      <c r="E172" s="1">
        <v>12</v>
      </c>
      <c r="F172" s="1">
        <v>8</v>
      </c>
      <c r="G172" s="1">
        <v>71</v>
      </c>
      <c r="H172" s="1">
        <v>39</v>
      </c>
      <c r="I172" s="1">
        <v>65</v>
      </c>
      <c r="J172" s="1">
        <v>78</v>
      </c>
      <c r="K172" s="1">
        <v>12</v>
      </c>
      <c r="L172" s="1">
        <v>54</v>
      </c>
      <c r="M172" s="1">
        <v>0</v>
      </c>
      <c r="X172" t="str">
        <f t="shared" ref="X172" si="145">LEFT(MID(A172,FIND("(",A172)+1,LEN(A172)),FIND(")",MID(A172,FIND("(",A172)+1,LEN(A172)))-1)</f>
        <v>NON-P</v>
      </c>
      <c r="Z172" t="str">
        <f>Y173</f>
        <v>Elected</v>
      </c>
    </row>
    <row r="173" spans="1:37" x14ac:dyDescent="0.35">
      <c r="A173" s="291" t="s">
        <v>0</v>
      </c>
      <c r="B173" s="291" t="s">
        <v>0</v>
      </c>
      <c r="C173" s="293">
        <v>1269</v>
      </c>
      <c r="D173" s="2">
        <v>1340</v>
      </c>
      <c r="E173" s="2">
        <v>1352</v>
      </c>
      <c r="F173" s="2">
        <v>1360</v>
      </c>
      <c r="G173" s="2">
        <v>1431</v>
      </c>
      <c r="H173" s="2">
        <v>1470</v>
      </c>
      <c r="I173" s="2">
        <v>1535</v>
      </c>
      <c r="J173" s="2">
        <v>1613</v>
      </c>
      <c r="K173" s="2">
        <v>1625</v>
      </c>
      <c r="L173" s="2">
        <v>1679</v>
      </c>
      <c r="M173" s="2">
        <v>1679</v>
      </c>
      <c r="Y173" t="str">
        <f t="shared" ref="Y173" si="146">IF(EXACT(A172,UPPER(A172)),"Elected","Excluded")</f>
        <v>Elected</v>
      </c>
    </row>
    <row r="174" spans="1:37" x14ac:dyDescent="0.35">
      <c r="A174" s="291" t="s">
        <v>2469</v>
      </c>
      <c r="B174" s="291" t="s">
        <v>33</v>
      </c>
      <c r="C174" s="293">
        <v>236</v>
      </c>
      <c r="D174" s="1">
        <v>10</v>
      </c>
      <c r="E174" s="1">
        <v>2</v>
      </c>
      <c r="F174" s="1">
        <v>-248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X174" t="str">
        <f t="shared" ref="X174" si="147">LEFT(MID(A174,FIND("(",A174)+1,LEN(A174)),FIND(")",MID(A174,FIND("(",A174)+1,LEN(A174)))-1)</f>
        <v>SF</v>
      </c>
      <c r="Z174" t="str">
        <f t="shared" ref="Z174" si="148">Y175</f>
        <v>Excluded</v>
      </c>
    </row>
    <row r="175" spans="1:37" x14ac:dyDescent="0.35">
      <c r="A175" s="291" t="s">
        <v>0</v>
      </c>
      <c r="B175" s="291" t="s">
        <v>0</v>
      </c>
      <c r="C175" s="293">
        <v>236</v>
      </c>
      <c r="D175" s="2">
        <v>246</v>
      </c>
      <c r="E175" s="2">
        <v>248</v>
      </c>
      <c r="F175" s="2">
        <v>0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Y175" t="str">
        <f t="shared" ref="Y175" si="149">IF(EXACT(A174,UPPER(A174)),"Elected","Excluded")</f>
        <v>Excluded</v>
      </c>
    </row>
    <row r="176" spans="1:37" x14ac:dyDescent="0.35">
      <c r="A176" s="291" t="s">
        <v>3611</v>
      </c>
      <c r="B176" s="291" t="s">
        <v>33</v>
      </c>
      <c r="C176" s="293">
        <v>1421</v>
      </c>
      <c r="D176" s="1">
        <v>76</v>
      </c>
      <c r="E176" s="1">
        <v>40</v>
      </c>
      <c r="F176" s="1">
        <v>16</v>
      </c>
      <c r="G176" s="1">
        <v>87</v>
      </c>
      <c r="H176" s="1">
        <v>0</v>
      </c>
      <c r="I176" s="1">
        <v>0</v>
      </c>
      <c r="J176" s="1">
        <v>0</v>
      </c>
      <c r="K176" s="1">
        <v>-14</v>
      </c>
      <c r="L176" s="1">
        <v>0</v>
      </c>
      <c r="M176" s="1">
        <v>0</v>
      </c>
      <c r="X176" t="str">
        <f t="shared" ref="X176" si="150">LEFT(MID(A176,FIND("(",A176)+1,LEN(A176)),FIND(")",MID(A176,FIND("(",A176)+1,LEN(A176)))-1)</f>
        <v>NON-P</v>
      </c>
      <c r="Z176" t="str">
        <f t="shared" ref="Z176" si="151">Y177</f>
        <v>Elected</v>
      </c>
    </row>
    <row r="177" spans="1:26" x14ac:dyDescent="0.35">
      <c r="A177" s="291" t="s">
        <v>0</v>
      </c>
      <c r="B177" s="291" t="s">
        <v>0</v>
      </c>
      <c r="C177" s="293">
        <v>1421</v>
      </c>
      <c r="D177" s="2">
        <v>1497</v>
      </c>
      <c r="E177" s="2">
        <v>1537</v>
      </c>
      <c r="F177" s="2">
        <v>1553</v>
      </c>
      <c r="G177" s="2">
        <v>1640</v>
      </c>
      <c r="H177" s="2">
        <v>1640</v>
      </c>
      <c r="I177" s="2">
        <v>1640</v>
      </c>
      <c r="J177" s="2">
        <v>1640</v>
      </c>
      <c r="K177" s="2">
        <v>1626</v>
      </c>
      <c r="L177" s="2">
        <v>1626</v>
      </c>
      <c r="M177" s="2">
        <v>1626</v>
      </c>
      <c r="Y177" t="str">
        <f t="shared" ref="Y177" si="152">IF(EXACT(A176,UPPER(A176)),"Elected","Excluded")</f>
        <v>Elected</v>
      </c>
    </row>
    <row r="178" spans="1:26" x14ac:dyDescent="0.35">
      <c r="A178" s="291" t="s">
        <v>3588</v>
      </c>
      <c r="B178" s="291" t="s">
        <v>33</v>
      </c>
      <c r="C178" s="293">
        <v>288</v>
      </c>
      <c r="D178" s="1">
        <v>8</v>
      </c>
      <c r="E178" s="1">
        <v>20</v>
      </c>
      <c r="F178" s="1">
        <v>4</v>
      </c>
      <c r="G178" s="1">
        <v>-320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X178" t="str">
        <f t="shared" ref="X178" si="153">LEFT(MID(A178,FIND("(",A178)+1,LEN(A178)),FIND(")",MID(A178,FIND("(",A178)+1,LEN(A178)))-1)</f>
        <v>IFP</v>
      </c>
      <c r="Z178" t="str">
        <f t="shared" ref="Z178" si="154">Y179</f>
        <v>Excluded</v>
      </c>
    </row>
    <row r="179" spans="1:26" x14ac:dyDescent="0.35">
      <c r="A179" s="291" t="s">
        <v>0</v>
      </c>
      <c r="B179" s="291" t="s">
        <v>0</v>
      </c>
      <c r="C179" s="293">
        <v>288</v>
      </c>
      <c r="D179" s="2">
        <v>296</v>
      </c>
      <c r="E179" s="2">
        <v>316</v>
      </c>
      <c r="F179" s="2">
        <v>320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Y179" t="str">
        <f t="shared" ref="Y179" si="155">IF(EXACT(A178,UPPER(A178)),"Elected","Excluded")</f>
        <v>Excluded</v>
      </c>
    </row>
    <row r="180" spans="1:26" x14ac:dyDescent="0.35">
      <c r="A180" s="291" t="s">
        <v>3612</v>
      </c>
      <c r="B180" s="291" t="s">
        <v>33</v>
      </c>
      <c r="C180" s="293">
        <v>108</v>
      </c>
      <c r="D180" s="1">
        <v>10</v>
      </c>
      <c r="E180" s="1">
        <v>-118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X180" t="str">
        <f t="shared" ref="X180" si="156">LEFT(MID(A180,FIND("(",A180)+1,LEN(A180)),FIND(")",MID(A180,FIND("(",A180)+1,LEN(A180)))-1)</f>
        <v>NON-P</v>
      </c>
      <c r="Z180" t="str">
        <f t="shared" ref="Z180" si="157">Y181</f>
        <v>Excluded</v>
      </c>
    </row>
    <row r="181" spans="1:26" x14ac:dyDescent="0.35">
      <c r="A181" s="291" t="s">
        <v>0</v>
      </c>
      <c r="B181" s="291" t="s">
        <v>0</v>
      </c>
      <c r="C181" s="293">
        <v>108</v>
      </c>
      <c r="D181" s="2">
        <v>118</v>
      </c>
      <c r="E181" s="2">
        <v>0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Y181" t="str">
        <f t="shared" ref="Y181" si="158">IF(EXACT(A180,UPPER(A180)),"Elected","Excluded")</f>
        <v>Excluded</v>
      </c>
    </row>
    <row r="182" spans="1:26" x14ac:dyDescent="0.35">
      <c r="A182" s="291" t="s">
        <v>2470</v>
      </c>
      <c r="B182" s="291" t="s">
        <v>31</v>
      </c>
      <c r="C182" s="293">
        <v>248</v>
      </c>
      <c r="D182" s="1">
        <v>7</v>
      </c>
      <c r="E182" s="1">
        <v>6</v>
      </c>
      <c r="F182" s="1">
        <v>175</v>
      </c>
      <c r="G182" s="1">
        <v>13</v>
      </c>
      <c r="H182" s="1">
        <v>52</v>
      </c>
      <c r="I182" s="1">
        <v>25</v>
      </c>
      <c r="J182" s="1">
        <v>-526</v>
      </c>
      <c r="K182" s="1">
        <v>0</v>
      </c>
      <c r="L182" s="1">
        <v>0</v>
      </c>
      <c r="M182" s="1">
        <v>0</v>
      </c>
      <c r="X182" t="str">
        <f t="shared" ref="X182" si="159">LEFT(MID(A182,FIND("(",A182)+1,LEN(A182)),FIND(")",MID(A182,FIND("(",A182)+1,LEN(A182)))-1)</f>
        <v>SF</v>
      </c>
      <c r="Z182" t="str">
        <f t="shared" ref="Z182" si="160">Y183</f>
        <v>Excluded</v>
      </c>
    </row>
    <row r="183" spans="1:26" x14ac:dyDescent="0.35">
      <c r="A183" s="291" t="s">
        <v>0</v>
      </c>
      <c r="B183" s="291" t="s">
        <v>0</v>
      </c>
      <c r="C183" s="293">
        <v>248</v>
      </c>
      <c r="D183" s="2">
        <v>255</v>
      </c>
      <c r="E183" s="2">
        <v>261</v>
      </c>
      <c r="F183" s="2">
        <v>436</v>
      </c>
      <c r="G183" s="2">
        <v>449</v>
      </c>
      <c r="H183" s="2">
        <v>501</v>
      </c>
      <c r="I183" s="2">
        <v>526</v>
      </c>
      <c r="J183" s="2">
        <v>0</v>
      </c>
      <c r="K183" s="2">
        <v>0</v>
      </c>
      <c r="L183" s="2">
        <v>0</v>
      </c>
      <c r="M183" s="2">
        <v>0</v>
      </c>
      <c r="Y183" t="str">
        <f t="shared" ref="Y183" si="161">IF(EXACT(A182,UPPER(A182)),"Elected","Excluded")</f>
        <v>Excluded</v>
      </c>
    </row>
    <row r="184" spans="1:26" x14ac:dyDescent="0.35">
      <c r="A184" s="291" t="s">
        <v>2471</v>
      </c>
      <c r="B184" s="291" t="s">
        <v>31</v>
      </c>
      <c r="C184" s="293">
        <v>583</v>
      </c>
      <c r="D184" s="1">
        <v>20</v>
      </c>
      <c r="E184" s="1">
        <v>1</v>
      </c>
      <c r="F184" s="1">
        <v>2</v>
      </c>
      <c r="G184" s="1">
        <v>1</v>
      </c>
      <c r="H184" s="1">
        <v>4</v>
      </c>
      <c r="I184" s="1">
        <v>21</v>
      </c>
      <c r="J184" s="1">
        <v>12</v>
      </c>
      <c r="K184" s="1">
        <v>0</v>
      </c>
      <c r="L184" s="1">
        <v>-644</v>
      </c>
      <c r="M184" s="1">
        <v>0</v>
      </c>
      <c r="X184" t="str">
        <f t="shared" ref="X184" si="162">LEFT(MID(A184,FIND("(",A184)+1,LEN(A184)),FIND(")",MID(A184,FIND("(",A184)+1,LEN(A184)))-1)</f>
        <v>FG</v>
      </c>
      <c r="Z184" t="str">
        <f t="shared" ref="Z184" si="163">Y185</f>
        <v>Excluded</v>
      </c>
    </row>
    <row r="185" spans="1:26" x14ac:dyDescent="0.35">
      <c r="A185" s="291" t="s">
        <v>0</v>
      </c>
      <c r="B185" s="291" t="s">
        <v>0</v>
      </c>
      <c r="C185" s="293">
        <v>583</v>
      </c>
      <c r="D185" s="2">
        <v>603</v>
      </c>
      <c r="E185" s="2">
        <v>604</v>
      </c>
      <c r="F185" s="2">
        <v>606</v>
      </c>
      <c r="G185" s="2">
        <v>607</v>
      </c>
      <c r="H185" s="2">
        <v>611</v>
      </c>
      <c r="I185" s="2">
        <v>632</v>
      </c>
      <c r="J185" s="2">
        <v>644</v>
      </c>
      <c r="K185" s="2">
        <v>644</v>
      </c>
      <c r="L185" s="2">
        <v>0</v>
      </c>
      <c r="M185" s="2">
        <v>0</v>
      </c>
      <c r="Y185" t="str">
        <f t="shared" ref="Y185" si="164">IF(EXACT(A184,UPPER(A184)),"Elected","Excluded")</f>
        <v>Excluded</v>
      </c>
    </row>
    <row r="186" spans="1:26" x14ac:dyDescent="0.35">
      <c r="A186" s="291" t="s">
        <v>2472</v>
      </c>
      <c r="B186" s="291" t="s">
        <v>31</v>
      </c>
      <c r="C186" s="293">
        <v>326</v>
      </c>
      <c r="D186" s="1">
        <v>13</v>
      </c>
      <c r="E186" s="1">
        <v>2</v>
      </c>
      <c r="F186" s="1">
        <v>5</v>
      </c>
      <c r="G186" s="1">
        <v>8</v>
      </c>
      <c r="H186" s="1">
        <v>-354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X186" t="str">
        <f t="shared" ref="X186" si="165">LEFT(MID(A186,FIND("(",A186)+1,LEN(A186)),FIND(")",MID(A186,FIND("(",A186)+1,LEN(A186)))-1)</f>
        <v>PBP</v>
      </c>
      <c r="Z186" t="str">
        <f t="shared" ref="Z186" si="166">Y187</f>
        <v>Excluded</v>
      </c>
    </row>
    <row r="187" spans="1:26" x14ac:dyDescent="0.35">
      <c r="A187" s="291" t="s">
        <v>0</v>
      </c>
      <c r="B187" s="291" t="s">
        <v>0</v>
      </c>
      <c r="C187" s="293">
        <v>326</v>
      </c>
      <c r="D187" s="2">
        <v>339</v>
      </c>
      <c r="E187" s="2">
        <v>341</v>
      </c>
      <c r="F187" s="2">
        <v>346</v>
      </c>
      <c r="G187" s="2">
        <v>354</v>
      </c>
      <c r="H187" s="2">
        <v>0</v>
      </c>
      <c r="I187" s="2">
        <v>0</v>
      </c>
      <c r="J187" s="2">
        <v>0</v>
      </c>
      <c r="K187" s="2">
        <v>0</v>
      </c>
      <c r="L187" s="2">
        <v>0</v>
      </c>
      <c r="M187" s="2">
        <v>0</v>
      </c>
      <c r="Y187" t="str">
        <f t="shared" ref="Y187" si="167">IF(EXACT(A186,UPPER(A186)),"Elected","Excluded")</f>
        <v>Excluded</v>
      </c>
    </row>
    <row r="188" spans="1:26" x14ac:dyDescent="0.35">
      <c r="A188" s="291" t="s">
        <v>3596</v>
      </c>
      <c r="B188" s="291" t="s">
        <v>31</v>
      </c>
      <c r="C188" s="293">
        <v>1054</v>
      </c>
      <c r="D188" s="1">
        <v>56</v>
      </c>
      <c r="E188" s="1">
        <v>5</v>
      </c>
      <c r="F188" s="1">
        <v>3</v>
      </c>
      <c r="G188" s="1">
        <v>6</v>
      </c>
      <c r="H188" s="1">
        <v>59</v>
      </c>
      <c r="I188" s="1">
        <v>117</v>
      </c>
      <c r="J188" s="1">
        <v>53</v>
      </c>
      <c r="K188" s="1">
        <v>1</v>
      </c>
      <c r="L188" s="1">
        <v>66</v>
      </c>
      <c r="M188" s="1">
        <v>49</v>
      </c>
      <c r="X188" t="str">
        <f t="shared" ref="X188" si="168">LEFT(MID(A188,FIND("(",A188)+1,LEN(A188)),FIND(")",MID(A188,FIND("(",A188)+1,LEN(A188)))-1)</f>
        <v>GRN</v>
      </c>
      <c r="Z188" t="str">
        <f t="shared" ref="Z188" si="169">Y189</f>
        <v>Elected</v>
      </c>
    </row>
    <row r="189" spans="1:26" x14ac:dyDescent="0.35">
      <c r="A189" s="291" t="s">
        <v>0</v>
      </c>
      <c r="B189" s="291" t="s">
        <v>0</v>
      </c>
      <c r="C189" s="293">
        <v>1054</v>
      </c>
      <c r="D189" s="2">
        <v>1110</v>
      </c>
      <c r="E189" s="2">
        <v>1115</v>
      </c>
      <c r="F189" s="2">
        <v>1118</v>
      </c>
      <c r="G189" s="2">
        <v>1124</v>
      </c>
      <c r="H189" s="2">
        <v>1183</v>
      </c>
      <c r="I189" s="2">
        <v>1300</v>
      </c>
      <c r="J189" s="2">
        <v>1353</v>
      </c>
      <c r="K189" s="2">
        <v>1354</v>
      </c>
      <c r="L189" s="2">
        <v>1420</v>
      </c>
      <c r="M189" s="2">
        <v>1469</v>
      </c>
      <c r="Y189" t="str">
        <f t="shared" ref="Y189" si="170">IF(EXACT(A188,UPPER(A188)),"Elected","Excluded")</f>
        <v>Elected</v>
      </c>
    </row>
    <row r="190" spans="1:26" x14ac:dyDescent="0.35">
      <c r="A190" s="291" t="s">
        <v>3613</v>
      </c>
      <c r="B190" s="291" t="s">
        <v>33</v>
      </c>
      <c r="C190" s="293">
        <v>2059</v>
      </c>
      <c r="D190" s="1">
        <v>-433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X190" t="str">
        <f t="shared" ref="X190" si="171">LEFT(MID(A190,FIND("(",A190)+1,LEN(A190)),FIND(")",MID(A190,FIND("(",A190)+1,LEN(A190)))-1)</f>
        <v>NON-P</v>
      </c>
      <c r="Z190" t="str">
        <f t="shared" ref="Z190" si="172">Y191</f>
        <v>Elected</v>
      </c>
    </row>
    <row r="191" spans="1:26" x14ac:dyDescent="0.35">
      <c r="A191" s="291" t="s">
        <v>0</v>
      </c>
      <c r="B191" s="291" t="s">
        <v>0</v>
      </c>
      <c r="C191" s="293">
        <v>2059</v>
      </c>
      <c r="D191" s="2">
        <v>1626</v>
      </c>
      <c r="E191" s="2">
        <v>1626</v>
      </c>
      <c r="F191" s="2">
        <v>1626</v>
      </c>
      <c r="G191" s="2">
        <v>1626</v>
      </c>
      <c r="H191" s="2">
        <v>1626</v>
      </c>
      <c r="I191" s="2">
        <v>1626</v>
      </c>
      <c r="J191" s="2">
        <v>1626</v>
      </c>
      <c r="K191" s="2">
        <v>1626</v>
      </c>
      <c r="L191" s="2">
        <v>1626</v>
      </c>
      <c r="M191" s="2">
        <v>1626</v>
      </c>
      <c r="Y191" t="str">
        <f t="shared" ref="Y191" si="173">IF(EXACT(A190,UPPER(A190)),"Elected","Excluded")</f>
        <v>Elected</v>
      </c>
    </row>
    <row r="192" spans="1:26" x14ac:dyDescent="0.35">
      <c r="A192" s="291" t="s">
        <v>47</v>
      </c>
      <c r="B192" s="291" t="s">
        <v>0</v>
      </c>
      <c r="C192" s="292">
        <v>0</v>
      </c>
      <c r="D192" s="1">
        <f>(D164+D166+D168+D170+D172+D174+D176+D178+D180+D182+D184+D186+D188+D190)*(-1)</f>
        <v>0</v>
      </c>
      <c r="E192" s="1">
        <f t="shared" ref="E192:M192" si="174">(E164+E166+E168+E170+E172+E174+E176+E178+E180+E182+E184+E186+E188+E190)*(-1)</f>
        <v>17</v>
      </c>
      <c r="F192" s="1">
        <f t="shared" si="174"/>
        <v>5</v>
      </c>
      <c r="G192" s="1">
        <f t="shared" si="174"/>
        <v>118</v>
      </c>
      <c r="H192" s="1">
        <f t="shared" si="174"/>
        <v>41</v>
      </c>
      <c r="I192" s="1">
        <f t="shared" si="174"/>
        <v>30</v>
      </c>
      <c r="J192" s="1">
        <f t="shared" si="174"/>
        <v>217</v>
      </c>
      <c r="K192" s="1">
        <f t="shared" si="174"/>
        <v>0</v>
      </c>
      <c r="L192" s="1">
        <f t="shared" si="174"/>
        <v>34</v>
      </c>
      <c r="M192" s="1">
        <f t="shared" si="174"/>
        <v>0</v>
      </c>
    </row>
    <row r="193" spans="1:37" x14ac:dyDescent="0.35">
      <c r="A193" s="291" t="s">
        <v>0</v>
      </c>
      <c r="B193" s="291" t="s">
        <v>0</v>
      </c>
      <c r="C193" s="293">
        <v>0</v>
      </c>
      <c r="D193" s="2">
        <v>0</v>
      </c>
      <c r="E193" s="2">
        <v>17</v>
      </c>
      <c r="F193" s="2">
        <v>22</v>
      </c>
      <c r="G193" s="2">
        <v>140</v>
      </c>
      <c r="H193" s="2">
        <v>181</v>
      </c>
      <c r="I193" s="2">
        <v>211</v>
      </c>
      <c r="J193" s="2">
        <v>428</v>
      </c>
      <c r="K193" s="2">
        <v>428</v>
      </c>
      <c r="L193" s="2">
        <v>462</v>
      </c>
      <c r="M193" s="2">
        <v>462</v>
      </c>
    </row>
    <row r="194" spans="1:37" x14ac:dyDescent="0.35">
      <c r="A194" t="s">
        <v>48</v>
      </c>
      <c r="B194" t="s">
        <v>0</v>
      </c>
      <c r="C194" s="2">
        <v>11380</v>
      </c>
      <c r="D194" s="2">
        <v>11380</v>
      </c>
      <c r="E194" s="2">
        <v>11380</v>
      </c>
      <c r="F194" s="2">
        <v>11380</v>
      </c>
      <c r="G194" s="2">
        <v>11380</v>
      </c>
      <c r="H194" s="2">
        <v>11380</v>
      </c>
      <c r="I194" s="2">
        <v>11380</v>
      </c>
      <c r="J194" s="2">
        <v>11380</v>
      </c>
      <c r="K194" s="2">
        <v>11380</v>
      </c>
      <c r="L194" s="2">
        <v>11380</v>
      </c>
      <c r="M194" s="2">
        <v>11380</v>
      </c>
    </row>
    <row r="198" spans="1:37" x14ac:dyDescent="0.35">
      <c r="A198" t="s">
        <v>0</v>
      </c>
      <c r="B198" t="s">
        <v>0</v>
      </c>
      <c r="C198" t="s">
        <v>0</v>
      </c>
      <c r="D198" t="s">
        <v>0</v>
      </c>
      <c r="E198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</row>
    <row r="199" spans="1:37" x14ac:dyDescent="0.35">
      <c r="A199" t="s">
        <v>0</v>
      </c>
      <c r="B199" t="s">
        <v>0</v>
      </c>
      <c r="C199" t="s">
        <v>0</v>
      </c>
      <c r="D199" t="s">
        <v>0</v>
      </c>
      <c r="E199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</row>
    <row r="200" spans="1:37" x14ac:dyDescent="0.35">
      <c r="A200" t="s">
        <v>0</v>
      </c>
      <c r="B200" t="s">
        <v>0</v>
      </c>
      <c r="C200" t="s">
        <v>0</v>
      </c>
      <c r="D200" t="s">
        <v>0</v>
      </c>
      <c r="E200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</row>
    <row r="201" spans="1:37" x14ac:dyDescent="0.35">
      <c r="A201" t="s">
        <v>0</v>
      </c>
      <c r="B201" t="s">
        <v>0</v>
      </c>
      <c r="C201" t="s">
        <v>0</v>
      </c>
      <c r="D201" t="s">
        <v>0</v>
      </c>
      <c r="E201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</row>
    <row r="202" spans="1:37" x14ac:dyDescent="0.35">
      <c r="A202" t="s">
        <v>0</v>
      </c>
      <c r="B202" t="s">
        <v>0</v>
      </c>
      <c r="C202" t="s">
        <v>0</v>
      </c>
      <c r="D202" t="s">
        <v>0</v>
      </c>
      <c r="E202" t="s">
        <v>0</v>
      </c>
      <c r="F202" t="s">
        <v>0</v>
      </c>
      <c r="G202" t="s">
        <v>0</v>
      </c>
      <c r="H202" t="s">
        <v>0</v>
      </c>
      <c r="I202" t="s">
        <v>0</v>
      </c>
      <c r="J202" t="s">
        <v>0</v>
      </c>
      <c r="K202" t="s">
        <v>0</v>
      </c>
    </row>
    <row r="203" spans="1:37" x14ac:dyDescent="0.35">
      <c r="A203" t="s">
        <v>0</v>
      </c>
      <c r="B203" t="s">
        <v>0</v>
      </c>
      <c r="C203" t="s">
        <v>0</v>
      </c>
      <c r="D203" t="s">
        <v>0</v>
      </c>
      <c r="E203" t="s">
        <v>0</v>
      </c>
      <c r="F203" t="s">
        <v>0</v>
      </c>
      <c r="G203" t="s">
        <v>0</v>
      </c>
      <c r="H203" t="s">
        <v>0</v>
      </c>
      <c r="I203" t="s">
        <v>0</v>
      </c>
      <c r="J203" t="s">
        <v>0</v>
      </c>
      <c r="K203" t="s">
        <v>0</v>
      </c>
    </row>
    <row r="204" spans="1:37" x14ac:dyDescent="0.35">
      <c r="A204" t="s">
        <v>0</v>
      </c>
      <c r="B204" t="s">
        <v>0</v>
      </c>
      <c r="C204" t="s">
        <v>0</v>
      </c>
      <c r="D204" t="s">
        <v>0</v>
      </c>
      <c r="E204" t="s">
        <v>0</v>
      </c>
      <c r="F204" t="s">
        <v>0</v>
      </c>
      <c r="G204" t="s">
        <v>0</v>
      </c>
      <c r="H204" t="s">
        <v>0</v>
      </c>
      <c r="I204" t="s">
        <v>0</v>
      </c>
      <c r="J204" t="s">
        <v>0</v>
      </c>
      <c r="K204" t="s">
        <v>0</v>
      </c>
    </row>
    <row r="205" spans="1:37" x14ac:dyDescent="0.35">
      <c r="A205" s="291" t="s">
        <v>79</v>
      </c>
      <c r="B205" s="291" t="s">
        <v>2</v>
      </c>
      <c r="C205" s="291" t="s">
        <v>3</v>
      </c>
      <c r="D205" t="s">
        <v>4</v>
      </c>
      <c r="E205" t="s">
        <v>5</v>
      </c>
      <c r="F205" t="s">
        <v>6</v>
      </c>
      <c r="G205" t="s">
        <v>7</v>
      </c>
      <c r="H205" t="s">
        <v>8</v>
      </c>
      <c r="I205" t="s">
        <v>9</v>
      </c>
      <c r="J205" t="s">
        <v>10</v>
      </c>
      <c r="K205" t="s">
        <v>11</v>
      </c>
    </row>
    <row r="206" spans="1:37" x14ac:dyDescent="0.35">
      <c r="A206" s="291" t="s">
        <v>0</v>
      </c>
      <c r="B206" s="291" t="s">
        <v>0</v>
      </c>
      <c r="C206" s="291" t="s">
        <v>17</v>
      </c>
      <c r="D206" t="s">
        <v>2473</v>
      </c>
      <c r="E206" t="s">
        <v>2474</v>
      </c>
      <c r="F206" t="s">
        <v>2475</v>
      </c>
      <c r="G206" t="s">
        <v>2476</v>
      </c>
      <c r="H206" t="s">
        <v>2477</v>
      </c>
      <c r="I206" t="s">
        <v>2478</v>
      </c>
      <c r="J206" t="s">
        <v>2479</v>
      </c>
      <c r="K206" t="s">
        <v>2480</v>
      </c>
      <c r="AB206" t="s">
        <v>2526</v>
      </c>
      <c r="AC206" t="s">
        <v>2525</v>
      </c>
      <c r="AD206" t="s">
        <v>2524</v>
      </c>
      <c r="AE206" t="s">
        <v>2523</v>
      </c>
      <c r="AF206" t="s">
        <v>759</v>
      </c>
      <c r="AG206" t="s">
        <v>2522</v>
      </c>
      <c r="AH206" t="s">
        <v>2521</v>
      </c>
      <c r="AI206" t="s">
        <v>2520</v>
      </c>
      <c r="AJ206" t="s">
        <v>2519</v>
      </c>
      <c r="AK206" t="s">
        <v>2518</v>
      </c>
    </row>
    <row r="207" spans="1:37" x14ac:dyDescent="0.35">
      <c r="A207" s="291" t="s">
        <v>2481</v>
      </c>
      <c r="B207" s="291" t="s">
        <v>33</v>
      </c>
      <c r="C207" s="293">
        <v>1751</v>
      </c>
      <c r="D207" s="1">
        <v>29</v>
      </c>
      <c r="E207" s="1">
        <v>0</v>
      </c>
      <c r="F207" s="1">
        <v>0</v>
      </c>
      <c r="G207" s="1">
        <v>0</v>
      </c>
      <c r="H207" s="1">
        <v>0</v>
      </c>
      <c r="I207" s="1">
        <v>-22</v>
      </c>
      <c r="J207" s="1">
        <v>0</v>
      </c>
      <c r="K207" s="1">
        <v>0</v>
      </c>
      <c r="X207" t="str">
        <f>LEFT(MID(A207,FIND("(",A207)+1,LEN(A207)),FIND(")",MID(A207,FIND("(",A207)+1,LEN(A207)))-1)</f>
        <v>SD</v>
      </c>
      <c r="Z207" t="str">
        <f>Y208</f>
        <v>Elected</v>
      </c>
      <c r="AB207">
        <v>6</v>
      </c>
      <c r="AC207" s="238">
        <v>23378</v>
      </c>
      <c r="AD207" s="238">
        <f>AH207+AF207</f>
        <v>12423</v>
      </c>
      <c r="AE207" s="227">
        <f>SUM(AD207/AC207*100)</f>
        <v>53.139703995209175</v>
      </c>
      <c r="AF207">
        <v>123</v>
      </c>
      <c r="AG207" s="227">
        <f>SUM(AF207/AC207*100)</f>
        <v>0.52613568312088288</v>
      </c>
      <c r="AH207" s="238">
        <v>12300</v>
      </c>
      <c r="AI207">
        <v>13</v>
      </c>
      <c r="AJ207">
        <v>4</v>
      </c>
      <c r="AK207" s="227">
        <f>SUM(AJ207/AI207*100)</f>
        <v>30.76923076923077</v>
      </c>
    </row>
    <row r="208" spans="1:37" x14ac:dyDescent="0.35">
      <c r="A208" s="291" t="s">
        <v>0</v>
      </c>
      <c r="B208" s="291" t="s">
        <v>0</v>
      </c>
      <c r="C208" s="293">
        <v>1751</v>
      </c>
      <c r="D208" s="2">
        <v>1780</v>
      </c>
      <c r="E208" s="2">
        <v>1780</v>
      </c>
      <c r="F208" s="2">
        <v>1780</v>
      </c>
      <c r="G208" s="2">
        <v>1780</v>
      </c>
      <c r="H208" s="2">
        <v>1780</v>
      </c>
      <c r="I208" s="2">
        <v>1758</v>
      </c>
      <c r="J208" s="2">
        <v>1758</v>
      </c>
      <c r="K208" s="2">
        <v>1758</v>
      </c>
      <c r="Y208" t="str">
        <f>IF(EXACT(A207,UPPER(A207)),"Elected","Excluded")</f>
        <v>Elected</v>
      </c>
    </row>
    <row r="209" spans="1:30" x14ac:dyDescent="0.35">
      <c r="A209" s="291" t="s">
        <v>2482</v>
      </c>
      <c r="B209" s="291" t="s">
        <v>31</v>
      </c>
      <c r="C209" s="293">
        <v>958</v>
      </c>
      <c r="D209" s="1">
        <v>16</v>
      </c>
      <c r="E209" s="1">
        <v>2</v>
      </c>
      <c r="F209" s="1">
        <v>29</v>
      </c>
      <c r="G209" s="1">
        <v>16</v>
      </c>
      <c r="H209" s="1">
        <v>39</v>
      </c>
      <c r="I209" s="1">
        <v>3</v>
      </c>
      <c r="J209" s="1">
        <v>42</v>
      </c>
      <c r="K209" s="1">
        <v>59</v>
      </c>
      <c r="X209" t="str">
        <f t="shared" ref="X209" si="175">LEFT(MID(A209,FIND("(",A209)+1,LEN(A209)),FIND(")",MID(A209,FIND("(",A209)+1,LEN(A209)))-1)</f>
        <v>FF</v>
      </c>
      <c r="Z209" t="str">
        <f>Y210</f>
        <v>Excluded</v>
      </c>
      <c r="AC209" t="s">
        <v>3692</v>
      </c>
      <c r="AD209" t="s">
        <v>3693</v>
      </c>
    </row>
    <row r="210" spans="1:30" x14ac:dyDescent="0.35">
      <c r="A210" s="291" t="s">
        <v>0</v>
      </c>
      <c r="B210" s="291" t="s">
        <v>0</v>
      </c>
      <c r="C210" s="293">
        <v>958</v>
      </c>
      <c r="D210" s="2">
        <v>974</v>
      </c>
      <c r="E210" s="2">
        <v>976</v>
      </c>
      <c r="F210" s="2">
        <v>1005</v>
      </c>
      <c r="G210" s="2">
        <v>1021</v>
      </c>
      <c r="H210" s="2">
        <v>1060</v>
      </c>
      <c r="I210" s="2">
        <v>1063</v>
      </c>
      <c r="J210" s="2">
        <v>1105</v>
      </c>
      <c r="K210" s="2">
        <v>1164</v>
      </c>
      <c r="Y210" t="str">
        <f t="shared" ref="Y210" si="176">IF(EXACT(A209,UPPER(A209)),"Elected","Excluded")</f>
        <v>Excluded</v>
      </c>
      <c r="AC210">
        <v>4</v>
      </c>
      <c r="AD210">
        <v>3</v>
      </c>
    </row>
    <row r="211" spans="1:30" x14ac:dyDescent="0.35">
      <c r="A211" s="291" t="s">
        <v>2483</v>
      </c>
      <c r="B211" s="291" t="s">
        <v>33</v>
      </c>
      <c r="C211" s="293">
        <v>1297</v>
      </c>
      <c r="D211" s="1">
        <v>35</v>
      </c>
      <c r="E211" s="1">
        <v>5</v>
      </c>
      <c r="F211" s="1">
        <v>15</v>
      </c>
      <c r="G211" s="1">
        <v>20</v>
      </c>
      <c r="H211" s="1">
        <v>119</v>
      </c>
      <c r="I211" s="1">
        <v>3</v>
      </c>
      <c r="J211" s="1">
        <v>106</v>
      </c>
      <c r="K211" s="1">
        <v>37</v>
      </c>
      <c r="X211" t="str">
        <f t="shared" ref="X211" si="177">LEFT(MID(A211,FIND("(",A211)+1,LEN(A211)),FIND(")",MID(A211,FIND("(",A211)+1,LEN(A211)))-1)</f>
        <v>FF</v>
      </c>
      <c r="Z211" t="str">
        <f t="shared" ref="Z211" si="178">Y212</f>
        <v>Elected</v>
      </c>
    </row>
    <row r="212" spans="1:30" x14ac:dyDescent="0.35">
      <c r="A212" s="291" t="s">
        <v>0</v>
      </c>
      <c r="B212" s="291" t="s">
        <v>0</v>
      </c>
      <c r="C212" s="293">
        <v>1297</v>
      </c>
      <c r="D212" s="2">
        <v>1332</v>
      </c>
      <c r="E212" s="2">
        <v>1337</v>
      </c>
      <c r="F212" s="2">
        <v>1352</v>
      </c>
      <c r="G212" s="2">
        <v>1372</v>
      </c>
      <c r="H212" s="2">
        <v>1491</v>
      </c>
      <c r="I212" s="2">
        <v>1494</v>
      </c>
      <c r="J212" s="2">
        <v>1600</v>
      </c>
      <c r="K212" s="2">
        <v>1637</v>
      </c>
      <c r="Y212" t="str">
        <f t="shared" ref="Y212" si="179">IF(EXACT(A211,UPPER(A211)),"Elected","Excluded")</f>
        <v>Elected</v>
      </c>
    </row>
    <row r="213" spans="1:30" x14ac:dyDescent="0.35">
      <c r="A213" s="291" t="s">
        <v>3597</v>
      </c>
      <c r="B213" s="291" t="s">
        <v>31</v>
      </c>
      <c r="C213" s="293">
        <v>291</v>
      </c>
      <c r="D213" s="1">
        <v>3</v>
      </c>
      <c r="E213" s="1">
        <v>3</v>
      </c>
      <c r="F213" s="1">
        <v>-297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X213" t="str">
        <f t="shared" ref="X213" si="180">LEFT(MID(A213,FIND("(",A213)+1,LEN(A213)),FIND(")",MID(A213,FIND("(",A213)+1,LEN(A213)))-1)</f>
        <v>GRN</v>
      </c>
      <c r="Z213" t="str">
        <f t="shared" ref="Z213" si="181">Y214</f>
        <v>Excluded</v>
      </c>
    </row>
    <row r="214" spans="1:30" x14ac:dyDescent="0.35">
      <c r="A214" s="291" t="s">
        <v>0</v>
      </c>
      <c r="B214" s="291" t="s">
        <v>0</v>
      </c>
      <c r="C214" s="293">
        <v>291</v>
      </c>
      <c r="D214" s="2">
        <v>294</v>
      </c>
      <c r="E214" s="2">
        <v>297</v>
      </c>
      <c r="F214" s="2">
        <v>0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Y214" t="str">
        <f t="shared" ref="Y214" si="182">IF(EXACT(A213,UPPER(A213)),"Elected","Excluded")</f>
        <v>Excluded</v>
      </c>
    </row>
    <row r="215" spans="1:30" x14ac:dyDescent="0.35">
      <c r="A215" s="291" t="s">
        <v>3589</v>
      </c>
      <c r="B215" s="291" t="s">
        <v>33</v>
      </c>
      <c r="C215" s="293">
        <v>550</v>
      </c>
      <c r="D215" s="1">
        <v>23</v>
      </c>
      <c r="E215" s="1">
        <v>4</v>
      </c>
      <c r="F215" s="1">
        <v>9</v>
      </c>
      <c r="G215" s="1">
        <v>287</v>
      </c>
      <c r="H215" s="1">
        <v>83</v>
      </c>
      <c r="I215" s="1">
        <v>2</v>
      </c>
      <c r="J215" s="1">
        <v>-958</v>
      </c>
      <c r="K215" s="1">
        <v>0</v>
      </c>
      <c r="X215" t="str">
        <f t="shared" ref="X215" si="183">LEFT(MID(A215,FIND("(",A215)+1,LEN(A215)),FIND(")",MID(A215,FIND("(",A215)+1,LEN(A215)))-1)</f>
        <v>SF</v>
      </c>
      <c r="Z215" t="str">
        <f>Y216</f>
        <v>Excluded</v>
      </c>
    </row>
    <row r="216" spans="1:30" x14ac:dyDescent="0.35">
      <c r="A216" s="291" t="s">
        <v>0</v>
      </c>
      <c r="B216" s="291" t="s">
        <v>0</v>
      </c>
      <c r="C216" s="293">
        <v>550</v>
      </c>
      <c r="D216" s="2">
        <v>573</v>
      </c>
      <c r="E216" s="2">
        <v>577</v>
      </c>
      <c r="F216" s="2">
        <v>586</v>
      </c>
      <c r="G216" s="2">
        <v>873</v>
      </c>
      <c r="H216" s="2">
        <v>956</v>
      </c>
      <c r="I216" s="2">
        <v>958</v>
      </c>
      <c r="J216" s="2">
        <v>0</v>
      </c>
      <c r="K216" s="2">
        <v>0</v>
      </c>
      <c r="Y216" t="str">
        <f t="shared" ref="Y216" si="184">IF(EXACT(A215,UPPER(A215)),"Elected","Excluded")</f>
        <v>Excluded</v>
      </c>
    </row>
    <row r="217" spans="1:30" x14ac:dyDescent="0.35">
      <c r="A217" s="291" t="s">
        <v>3614</v>
      </c>
      <c r="B217" s="291" t="s">
        <v>31</v>
      </c>
      <c r="C217" s="293">
        <v>641</v>
      </c>
      <c r="D217" s="1">
        <v>52</v>
      </c>
      <c r="E217" s="1">
        <v>45</v>
      </c>
      <c r="F217" s="1">
        <v>38</v>
      </c>
      <c r="G217" s="1">
        <v>21</v>
      </c>
      <c r="H217" s="1">
        <v>-797</v>
      </c>
      <c r="I217" s="1">
        <v>0</v>
      </c>
      <c r="J217" s="1">
        <v>0</v>
      </c>
      <c r="K217" s="1">
        <v>0</v>
      </c>
      <c r="X217" t="str">
        <f t="shared" ref="X217" si="185">LEFT(MID(A217,FIND("(",A217)+1,LEN(A217)),FIND(")",MID(A217,FIND("(",A217)+1,LEN(A217)))-1)</f>
        <v>NON-P</v>
      </c>
      <c r="Z217" t="str">
        <f t="shared" ref="Z217" si="186">Y218</f>
        <v>Excluded</v>
      </c>
    </row>
    <row r="218" spans="1:30" x14ac:dyDescent="0.35">
      <c r="A218" s="291" t="s">
        <v>0</v>
      </c>
      <c r="B218" s="291" t="s">
        <v>0</v>
      </c>
      <c r="C218" s="293">
        <v>641</v>
      </c>
      <c r="D218" s="2">
        <v>693</v>
      </c>
      <c r="E218" s="2">
        <v>738</v>
      </c>
      <c r="F218" s="2">
        <v>776</v>
      </c>
      <c r="G218" s="2">
        <v>797</v>
      </c>
      <c r="H218" s="2">
        <v>0</v>
      </c>
      <c r="I218" s="2">
        <v>0</v>
      </c>
      <c r="J218" s="2">
        <v>0</v>
      </c>
      <c r="K218" s="2">
        <v>0</v>
      </c>
      <c r="Y218" t="str">
        <f t="shared" ref="Y218" si="187">IF(EXACT(A217,UPPER(A217)),"Elected","Excluded")</f>
        <v>Excluded</v>
      </c>
    </row>
    <row r="219" spans="1:30" x14ac:dyDescent="0.35">
      <c r="A219" s="291" t="s">
        <v>3615</v>
      </c>
      <c r="B219" s="291" t="s">
        <v>33</v>
      </c>
      <c r="C219" s="293">
        <v>126</v>
      </c>
      <c r="D219" s="1">
        <v>23</v>
      </c>
      <c r="E219" s="1">
        <v>-149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X219" t="str">
        <f t="shared" ref="X219" si="188">LEFT(MID(A219,FIND("(",A219)+1,LEN(A219)),FIND(")",MID(A219,FIND("(",A219)+1,LEN(A219)))-1)</f>
        <v>NON-P</v>
      </c>
      <c r="Z219" t="str">
        <f t="shared" ref="Z219" si="189">Y220</f>
        <v>Excluded</v>
      </c>
    </row>
    <row r="220" spans="1:30" x14ac:dyDescent="0.35">
      <c r="A220" s="291" t="s">
        <v>0</v>
      </c>
      <c r="B220" s="291" t="s">
        <v>0</v>
      </c>
      <c r="C220" s="293">
        <v>126</v>
      </c>
      <c r="D220" s="2">
        <v>149</v>
      </c>
      <c r="E220" s="2">
        <v>0</v>
      </c>
      <c r="F220" s="2">
        <v>0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Y220" t="str">
        <f t="shared" ref="Y220" si="190">IF(EXACT(A219,UPPER(A219)),"Elected","Excluded")</f>
        <v>Excluded</v>
      </c>
    </row>
    <row r="221" spans="1:30" x14ac:dyDescent="0.35">
      <c r="A221" s="291" t="s">
        <v>2484</v>
      </c>
      <c r="B221" s="291" t="s">
        <v>33</v>
      </c>
      <c r="C221" s="293">
        <v>1376</v>
      </c>
      <c r="D221" s="1">
        <v>13</v>
      </c>
      <c r="E221" s="1">
        <v>7</v>
      </c>
      <c r="F221" s="1">
        <v>40</v>
      </c>
      <c r="G221" s="1">
        <v>16</v>
      </c>
      <c r="H221" s="1">
        <v>52</v>
      </c>
      <c r="I221" s="1">
        <v>4</v>
      </c>
      <c r="J221" s="1">
        <v>34</v>
      </c>
      <c r="K221" s="1">
        <v>42</v>
      </c>
      <c r="X221" t="str">
        <f t="shared" ref="X221" si="191">LEFT(MID(A221,FIND("(",A221)+1,LEN(A221)),FIND(")",MID(A221,FIND("(",A221)+1,LEN(A221)))-1)</f>
        <v>FG</v>
      </c>
      <c r="Z221" t="str">
        <f t="shared" ref="Z221" si="192">Y222</f>
        <v>Elected</v>
      </c>
    </row>
    <row r="222" spans="1:30" x14ac:dyDescent="0.35">
      <c r="A222" s="291" t="s">
        <v>0</v>
      </c>
      <c r="B222" s="291" t="s">
        <v>0</v>
      </c>
      <c r="C222" s="293">
        <v>1376</v>
      </c>
      <c r="D222" s="2">
        <v>1389</v>
      </c>
      <c r="E222" s="2">
        <v>1396</v>
      </c>
      <c r="F222" s="2">
        <v>1436</v>
      </c>
      <c r="G222" s="2">
        <v>1452</v>
      </c>
      <c r="H222" s="2">
        <v>1504</v>
      </c>
      <c r="I222" s="2">
        <v>1508</v>
      </c>
      <c r="J222" s="2">
        <v>1542</v>
      </c>
      <c r="K222" s="2">
        <v>1584</v>
      </c>
      <c r="Y222" t="str">
        <f t="shared" ref="Y222" si="193">IF(EXACT(A221,UPPER(A221)),"Elected","Excluded")</f>
        <v>Elected</v>
      </c>
    </row>
    <row r="223" spans="1:30" x14ac:dyDescent="0.35">
      <c r="A223" s="291" t="s">
        <v>3616</v>
      </c>
      <c r="B223" s="291" t="s">
        <v>33</v>
      </c>
      <c r="C223" s="293">
        <v>761</v>
      </c>
      <c r="D223" s="1">
        <v>70</v>
      </c>
      <c r="E223" s="1">
        <v>27</v>
      </c>
      <c r="F223" s="1">
        <v>4</v>
      </c>
      <c r="G223" s="1">
        <v>10</v>
      </c>
      <c r="H223" s="1">
        <v>92</v>
      </c>
      <c r="I223" s="1">
        <v>2</v>
      </c>
      <c r="J223" s="1">
        <v>83</v>
      </c>
      <c r="K223" s="1">
        <v>-1049</v>
      </c>
      <c r="X223" t="str">
        <f t="shared" ref="X223" si="194">LEFT(MID(A223,FIND("(",A223)+1,LEN(A223)),FIND(")",MID(A223,FIND("(",A223)+1,LEN(A223)))-1)</f>
        <v>NON-P</v>
      </c>
      <c r="Z223" t="str">
        <f t="shared" ref="Z223" si="195">Y224</f>
        <v>Excluded</v>
      </c>
    </row>
    <row r="224" spans="1:30" x14ac:dyDescent="0.35">
      <c r="A224" s="291" t="s">
        <v>0</v>
      </c>
      <c r="B224" s="291" t="s">
        <v>0</v>
      </c>
      <c r="C224" s="293">
        <v>761</v>
      </c>
      <c r="D224" s="2">
        <v>831</v>
      </c>
      <c r="E224" s="2">
        <v>858</v>
      </c>
      <c r="F224" s="2">
        <v>862</v>
      </c>
      <c r="G224" s="2">
        <v>872</v>
      </c>
      <c r="H224" s="2">
        <v>964</v>
      </c>
      <c r="I224" s="2">
        <v>966</v>
      </c>
      <c r="J224" s="2">
        <v>1049</v>
      </c>
      <c r="K224" s="2">
        <v>0</v>
      </c>
      <c r="Y224" t="str">
        <f t="shared" ref="Y224" si="196">IF(EXACT(A223,UPPER(A223)),"Elected","Excluded")</f>
        <v>Excluded</v>
      </c>
    </row>
    <row r="225" spans="1:37" x14ac:dyDescent="0.35">
      <c r="A225" s="291" t="s">
        <v>3593</v>
      </c>
      <c r="B225" s="291" t="s">
        <v>33</v>
      </c>
      <c r="C225" s="293">
        <v>1045</v>
      </c>
      <c r="D225" s="1">
        <v>46</v>
      </c>
      <c r="E225" s="1">
        <v>10</v>
      </c>
      <c r="F225" s="1">
        <v>62</v>
      </c>
      <c r="G225" s="1">
        <v>32</v>
      </c>
      <c r="H225" s="1">
        <v>153</v>
      </c>
      <c r="I225" s="1">
        <v>3</v>
      </c>
      <c r="J225" s="1">
        <v>198</v>
      </c>
      <c r="K225" s="1">
        <v>119</v>
      </c>
      <c r="X225" t="str">
        <f t="shared" ref="X225" si="197">LEFT(MID(A225,FIND("(",A225)+1,LEN(A225)),FIND(")",MID(A225,FIND("(",A225)+1,LEN(A225)))-1)</f>
        <v>LAB</v>
      </c>
      <c r="Z225" t="str">
        <f t="shared" ref="Z225" si="198">Y226</f>
        <v>Elected</v>
      </c>
    </row>
    <row r="226" spans="1:37" x14ac:dyDescent="0.35">
      <c r="A226" s="291" t="s">
        <v>0</v>
      </c>
      <c r="B226" s="291" t="s">
        <v>0</v>
      </c>
      <c r="C226" s="293">
        <v>1045</v>
      </c>
      <c r="D226" s="2">
        <v>1091</v>
      </c>
      <c r="E226" s="2">
        <v>1101</v>
      </c>
      <c r="F226" s="2">
        <v>1163</v>
      </c>
      <c r="G226" s="2">
        <v>1195</v>
      </c>
      <c r="H226" s="2">
        <v>1348</v>
      </c>
      <c r="I226" s="2">
        <v>1351</v>
      </c>
      <c r="J226" s="2">
        <v>1549</v>
      </c>
      <c r="K226" s="2">
        <v>1668</v>
      </c>
      <c r="Y226" t="str">
        <f t="shared" ref="Y226" si="199">IF(EXACT(A225,UPPER(A225)),"Elected","Excluded")</f>
        <v>Elected</v>
      </c>
    </row>
    <row r="227" spans="1:37" x14ac:dyDescent="0.35">
      <c r="A227" s="291" t="s">
        <v>2485</v>
      </c>
      <c r="B227" s="291" t="s">
        <v>31</v>
      </c>
      <c r="C227" s="293">
        <v>410</v>
      </c>
      <c r="D227" s="1">
        <v>35</v>
      </c>
      <c r="E227" s="1">
        <v>4</v>
      </c>
      <c r="F227" s="1">
        <v>18</v>
      </c>
      <c r="G227" s="1">
        <v>-467</v>
      </c>
      <c r="H227" s="1">
        <v>0</v>
      </c>
      <c r="I227" s="1">
        <v>0</v>
      </c>
      <c r="J227" s="1">
        <v>0</v>
      </c>
      <c r="K227" s="1">
        <v>0</v>
      </c>
      <c r="X227" t="str">
        <f t="shared" ref="X227" si="200">LEFT(MID(A227,FIND("(",A227)+1,LEN(A227)),FIND(")",MID(A227,FIND("(",A227)+1,LEN(A227)))-1)</f>
        <v>SF</v>
      </c>
      <c r="Z227" t="str">
        <f t="shared" ref="Z227" si="201">Y228</f>
        <v>Excluded</v>
      </c>
    </row>
    <row r="228" spans="1:37" x14ac:dyDescent="0.35">
      <c r="A228" s="291" t="s">
        <v>0</v>
      </c>
      <c r="B228" s="291" t="s">
        <v>0</v>
      </c>
      <c r="C228" s="293">
        <v>410</v>
      </c>
      <c r="D228" s="2">
        <v>445</v>
      </c>
      <c r="E228" s="2">
        <v>449</v>
      </c>
      <c r="F228" s="2">
        <v>467</v>
      </c>
      <c r="G228" s="2">
        <v>0</v>
      </c>
      <c r="H228" s="2">
        <v>0</v>
      </c>
      <c r="I228" s="2">
        <v>0</v>
      </c>
      <c r="J228" s="2">
        <v>0</v>
      </c>
      <c r="K228" s="2">
        <v>0</v>
      </c>
      <c r="Y228" t="str">
        <f t="shared" ref="Y228" si="202">IF(EXACT(A227,UPPER(A227)),"Elected","Excluded")</f>
        <v>Excluded</v>
      </c>
    </row>
    <row r="229" spans="1:37" x14ac:dyDescent="0.35">
      <c r="A229" s="291" t="s">
        <v>2486</v>
      </c>
      <c r="B229" s="291" t="s">
        <v>33</v>
      </c>
      <c r="C229" s="293">
        <v>976</v>
      </c>
      <c r="D229" s="1">
        <v>15</v>
      </c>
      <c r="E229" s="1">
        <v>8</v>
      </c>
      <c r="F229" s="1">
        <v>44</v>
      </c>
      <c r="G229" s="1">
        <v>19</v>
      </c>
      <c r="H229" s="1">
        <v>99</v>
      </c>
      <c r="I229" s="1">
        <v>1</v>
      </c>
      <c r="J229" s="1">
        <v>30</v>
      </c>
      <c r="K229" s="1">
        <v>26</v>
      </c>
      <c r="X229" t="str">
        <f t="shared" ref="X229" si="203">LEFT(MID(A229,FIND("(",A229)+1,LEN(A229)),FIND(")",MID(A229,FIND("(",A229)+1,LEN(A229)))-1)</f>
        <v>FG</v>
      </c>
      <c r="Z229" t="str">
        <f t="shared" ref="Z229" si="204">Y230</f>
        <v>Elected</v>
      </c>
    </row>
    <row r="230" spans="1:37" x14ac:dyDescent="0.35">
      <c r="A230" s="291" t="s">
        <v>0</v>
      </c>
      <c r="B230" s="291" t="s">
        <v>0</v>
      </c>
      <c r="C230" s="293">
        <v>976</v>
      </c>
      <c r="D230" s="2">
        <v>991</v>
      </c>
      <c r="E230" s="2">
        <v>999</v>
      </c>
      <c r="F230" s="2">
        <v>1043</v>
      </c>
      <c r="G230" s="2">
        <v>1062</v>
      </c>
      <c r="H230" s="2">
        <v>1161</v>
      </c>
      <c r="I230" s="2">
        <v>1162</v>
      </c>
      <c r="J230" s="2">
        <v>1192</v>
      </c>
      <c r="K230" s="2">
        <v>1218</v>
      </c>
      <c r="Y230" t="str">
        <f t="shared" ref="Y230" si="205">IF(EXACT(A229,UPPER(A229)),"Elected","Excluded")</f>
        <v>Elected</v>
      </c>
    </row>
    <row r="231" spans="1:37" x14ac:dyDescent="0.35">
      <c r="A231" s="291" t="s">
        <v>3617</v>
      </c>
      <c r="B231" s="291" t="s">
        <v>33</v>
      </c>
      <c r="C231" s="293">
        <v>2118</v>
      </c>
      <c r="D231" s="1">
        <v>-360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X231" t="str">
        <f t="shared" ref="X231" si="206">LEFT(MID(A231,FIND("(",A231)+1,LEN(A231)),FIND(")",MID(A231,FIND("(",A231)+1,LEN(A231)))-1)</f>
        <v>NON-P</v>
      </c>
      <c r="Z231" t="str">
        <f t="shared" ref="Z231" si="207">Y232</f>
        <v>Elected</v>
      </c>
    </row>
    <row r="232" spans="1:37" x14ac:dyDescent="0.35">
      <c r="A232" s="291" t="s">
        <v>0</v>
      </c>
      <c r="B232" s="291" t="s">
        <v>0</v>
      </c>
      <c r="C232" s="293">
        <v>2118</v>
      </c>
      <c r="D232" s="2">
        <v>1758</v>
      </c>
      <c r="E232" s="2">
        <v>1758</v>
      </c>
      <c r="F232" s="2">
        <v>1758</v>
      </c>
      <c r="G232" s="2">
        <v>1758</v>
      </c>
      <c r="H232" s="2">
        <v>1758</v>
      </c>
      <c r="I232" s="2">
        <v>1758</v>
      </c>
      <c r="J232" s="2">
        <v>1758</v>
      </c>
      <c r="K232" s="2">
        <v>1758</v>
      </c>
      <c r="Y232" t="str">
        <f t="shared" ref="Y232" si="208">IF(EXACT(A231,UPPER(A231)),"Elected","Excluded")</f>
        <v>Elected</v>
      </c>
    </row>
    <row r="233" spans="1:37" x14ac:dyDescent="0.35">
      <c r="A233" s="291" t="s">
        <v>47</v>
      </c>
      <c r="B233" s="291" t="s">
        <v>0</v>
      </c>
      <c r="C233" s="292">
        <v>0</v>
      </c>
      <c r="D233" s="1">
        <f>(D207+D209+D211+D213+D215+D217+D219+D221+D223+D225+D227+D229+D231)*(-1)</f>
        <v>0</v>
      </c>
      <c r="E233" s="1">
        <f t="shared" ref="E233:K233" si="209">(E207+E209+E211+E213+E215+E217+E219+E221+E223+E225+E227+E229+E231)*(-1)</f>
        <v>34</v>
      </c>
      <c r="F233" s="1">
        <f t="shared" si="209"/>
        <v>38</v>
      </c>
      <c r="G233" s="1">
        <f t="shared" si="209"/>
        <v>46</v>
      </c>
      <c r="H233" s="1">
        <f t="shared" si="209"/>
        <v>160</v>
      </c>
      <c r="I233" s="1">
        <f t="shared" si="209"/>
        <v>4</v>
      </c>
      <c r="J233" s="1">
        <f t="shared" si="209"/>
        <v>465</v>
      </c>
      <c r="K233" s="1">
        <f t="shared" si="209"/>
        <v>766</v>
      </c>
    </row>
    <row r="234" spans="1:37" x14ac:dyDescent="0.35">
      <c r="A234" s="291" t="s">
        <v>0</v>
      </c>
      <c r="B234" s="291" t="s">
        <v>0</v>
      </c>
      <c r="C234" s="293">
        <v>0</v>
      </c>
      <c r="D234" s="2">
        <v>0</v>
      </c>
      <c r="E234" s="2">
        <v>34</v>
      </c>
      <c r="F234" s="2">
        <v>72</v>
      </c>
      <c r="G234" s="2">
        <v>118</v>
      </c>
      <c r="H234" s="2">
        <v>278</v>
      </c>
      <c r="I234" s="2">
        <v>282</v>
      </c>
      <c r="J234" s="2">
        <v>747</v>
      </c>
      <c r="K234" s="2">
        <v>1513</v>
      </c>
    </row>
    <row r="235" spans="1:37" x14ac:dyDescent="0.35">
      <c r="A235" t="s">
        <v>48</v>
      </c>
      <c r="B235" t="s">
        <v>0</v>
      </c>
      <c r="C235" s="2">
        <v>12300</v>
      </c>
      <c r="D235" s="2">
        <v>12300</v>
      </c>
      <c r="E235" s="2">
        <v>12300</v>
      </c>
      <c r="F235" s="2">
        <v>12300</v>
      </c>
      <c r="G235" s="2">
        <v>12300</v>
      </c>
      <c r="H235" s="2">
        <v>12300</v>
      </c>
      <c r="I235" s="2">
        <v>12300</v>
      </c>
      <c r="J235" s="2">
        <v>12300</v>
      </c>
      <c r="K235" s="2">
        <v>12300</v>
      </c>
    </row>
    <row r="237" spans="1:37" x14ac:dyDescent="0.35">
      <c r="AB237" t="s">
        <v>2526</v>
      </c>
      <c r="AC237" t="s">
        <v>2525</v>
      </c>
      <c r="AD237" t="s">
        <v>2524</v>
      </c>
      <c r="AE237" t="s">
        <v>2523</v>
      </c>
      <c r="AF237" t="s">
        <v>759</v>
      </c>
      <c r="AG237" t="s">
        <v>2522</v>
      </c>
      <c r="AH237" t="s">
        <v>2521</v>
      </c>
      <c r="AI237" t="s">
        <v>2520</v>
      </c>
      <c r="AJ237" t="s">
        <v>2519</v>
      </c>
      <c r="AK237" t="s">
        <v>2518</v>
      </c>
    </row>
    <row r="238" spans="1:37" x14ac:dyDescent="0.35">
      <c r="A238" s="2"/>
      <c r="B238" s="2"/>
      <c r="C238" s="2"/>
      <c r="D238" s="2"/>
      <c r="E238" s="2"/>
      <c r="F238" s="2"/>
      <c r="G238" s="2"/>
      <c r="H238" s="240" t="s">
        <v>2648</v>
      </c>
      <c r="I238" s="2"/>
      <c r="J238" s="2"/>
      <c r="K238" s="2"/>
      <c r="L238" s="240" t="s">
        <v>2649</v>
      </c>
      <c r="AB238">
        <f>AB207+AB164+AB129+AB90+AB49+AB10</f>
        <v>32</v>
      </c>
      <c r="AC238">
        <f>AC207+AC164+AC129+AC90+AC49+AC10</f>
        <v>110067</v>
      </c>
      <c r="AD238" s="238">
        <f>AH238+AF238</f>
        <v>59311</v>
      </c>
      <c r="AE238" s="227">
        <f>SUM(AD238/AC238*100)</f>
        <v>53.886269272352294</v>
      </c>
      <c r="AF238">
        <f>AF207+AF164+AF129+AF90+AF49+AF10</f>
        <v>600</v>
      </c>
      <c r="AG238" s="227">
        <f>SUM(AF238/AC238*100)</f>
        <v>0.54512251628553521</v>
      </c>
      <c r="AH238">
        <f>AH207+AH164+AH129+AH90+AH49+AH10</f>
        <v>58711</v>
      </c>
      <c r="AI238">
        <f>AI207+AI164+AI129+AI90+AI49+AI10</f>
        <v>74</v>
      </c>
      <c r="AJ238">
        <f>AJ207+AJ164+AJ129+AJ90+AJ49+AJ10</f>
        <v>25</v>
      </c>
      <c r="AK238" s="227">
        <f>SUM(AJ238/AI238*100)</f>
        <v>33.783783783783782</v>
      </c>
    </row>
    <row r="239" spans="1:37" x14ac:dyDescent="0.35">
      <c r="D239" s="241" t="s">
        <v>2529</v>
      </c>
      <c r="E239" s="241" t="s">
        <v>2650</v>
      </c>
      <c r="F239" s="241" t="s">
        <v>2651</v>
      </c>
      <c r="G239" s="241" t="s">
        <v>2650</v>
      </c>
      <c r="H239" s="241" t="s">
        <v>2652</v>
      </c>
      <c r="I239" s="241" t="s">
        <v>2653</v>
      </c>
      <c r="J239" s="241" t="s">
        <v>2649</v>
      </c>
      <c r="K239" s="241" t="s">
        <v>2654</v>
      </c>
      <c r="L239" s="241" t="s">
        <v>2652</v>
      </c>
    </row>
    <row r="240" spans="1:37" x14ac:dyDescent="0.35">
      <c r="D240" s="241" t="s">
        <v>2655</v>
      </c>
      <c r="E240" s="241" t="s">
        <v>2655</v>
      </c>
      <c r="F240" s="241" t="s">
        <v>2652</v>
      </c>
      <c r="G240" s="241" t="s">
        <v>2656</v>
      </c>
      <c r="H240" s="241" t="s">
        <v>2656</v>
      </c>
      <c r="I240" s="241" t="s">
        <v>2655</v>
      </c>
      <c r="J240" s="241" t="s">
        <v>2652</v>
      </c>
      <c r="K240" s="241" t="s">
        <v>2656</v>
      </c>
      <c r="L240" s="241" t="s">
        <v>2656</v>
      </c>
      <c r="AC240" t="s">
        <v>3692</v>
      </c>
      <c r="AD240" t="s">
        <v>3693</v>
      </c>
    </row>
    <row r="241" spans="1:30" x14ac:dyDescent="0.35">
      <c r="A241" s="238">
        <f>SUMIFS($C$10:$C$505, $X$10:$X$505, B241)</f>
        <v>10595</v>
      </c>
      <c r="B241" t="s">
        <v>2657</v>
      </c>
      <c r="C241" t="s">
        <v>2535</v>
      </c>
      <c r="D241" s="242">
        <f>E241+I241</f>
        <v>10</v>
      </c>
      <c r="E241" s="238">
        <f>COUNTIFS($X$10:$X$505, B241,$B$10:$B$505,"F")</f>
        <v>1</v>
      </c>
      <c r="F241" s="243">
        <f t="shared" ref="F241:F267" si="210">IFERROR(E241/D241,0)</f>
        <v>0.1</v>
      </c>
      <c r="G241">
        <f>COUNTIFS($X$10:$X$505, B241,$B$10:$B$505,"F",$Z$10:$Z$505,"Elected")</f>
        <v>0</v>
      </c>
      <c r="H241" s="244">
        <f>IFERROR(G241/D241,0)</f>
        <v>0</v>
      </c>
      <c r="I241" s="245">
        <f>COUNTIFS($X$10:$X$505, B241,$B$10:$B$505,"M")</f>
        <v>9</v>
      </c>
      <c r="J241" s="243">
        <f>IFERROR(I241/D241,0)</f>
        <v>0.9</v>
      </c>
      <c r="K241">
        <f>COUNTIFS($X$10:$X$505, B241,$B$10:$B$505,"M",$Z$10:$Z$505,"Elected")</f>
        <v>4</v>
      </c>
      <c r="L241" s="243">
        <f>IFERROR(K241/D241,0)</f>
        <v>0.4</v>
      </c>
      <c r="AC241">
        <f>AC210+AC167+AC132+AC93+AC52+AC13</f>
        <v>25</v>
      </c>
      <c r="AD241">
        <f>AD210+AD167+AD132+AD93+AD52+AD13</f>
        <v>20</v>
      </c>
    </row>
    <row r="242" spans="1:30" x14ac:dyDescent="0.35">
      <c r="A242" s="238">
        <f t="shared" ref="A242:A267" si="211">SUMIFS($C$10:$C$505, $X$10:$X$505, B242)</f>
        <v>12499</v>
      </c>
      <c r="B242" t="s">
        <v>2658</v>
      </c>
      <c r="C242" t="s">
        <v>2534</v>
      </c>
      <c r="D242" s="242">
        <f t="shared" ref="D242:D267" si="212">E242+I242</f>
        <v>11</v>
      </c>
      <c r="E242" s="238">
        <f t="shared" ref="E242:E267" si="213">COUNTIFS($X$10:$X$505, B242,$B$10:$B$505,"F")</f>
        <v>6</v>
      </c>
      <c r="F242" s="243">
        <f t="shared" si="210"/>
        <v>0.54545454545454541</v>
      </c>
      <c r="G242">
        <f t="shared" ref="G242:G267" si="214">COUNTIFS($X$10:$X$283, B242,$B$10:$B$283,"F",$Z$10:$Z$283,"Elected")</f>
        <v>4</v>
      </c>
      <c r="H242" s="244">
        <f t="shared" ref="H242:H267" si="215">IFERROR(G242/D242,0)</f>
        <v>0.36363636363636365</v>
      </c>
      <c r="I242" s="245">
        <f t="shared" ref="I242:I267" si="216">COUNTIFS($X$10:$X$505, B242,$B$10:$B$505,"M")</f>
        <v>5</v>
      </c>
      <c r="J242" s="243">
        <f t="shared" ref="J242:J267" si="217">IFERROR(I242/D242,0)</f>
        <v>0.45454545454545453</v>
      </c>
      <c r="K242">
        <f t="shared" ref="K242:K267" si="218">COUNTIFS($X$10:$X$505, B242,$B$10:$B$505,"M",$Z$10:$Z$505,"Elected")</f>
        <v>5</v>
      </c>
      <c r="L242" s="243">
        <f t="shared" ref="L242:L267" si="219">IFERROR(K242/D242,0)</f>
        <v>0.45454545454545453</v>
      </c>
    </row>
    <row r="243" spans="1:30" x14ac:dyDescent="0.35">
      <c r="A243" s="238">
        <f t="shared" si="211"/>
        <v>5092</v>
      </c>
      <c r="B243" t="s">
        <v>2659</v>
      </c>
      <c r="C243" t="s">
        <v>2536</v>
      </c>
      <c r="D243" s="242">
        <f t="shared" si="212"/>
        <v>11</v>
      </c>
      <c r="E243" s="238">
        <f t="shared" si="213"/>
        <v>4</v>
      </c>
      <c r="F243" s="243">
        <f t="shared" si="210"/>
        <v>0.36363636363636365</v>
      </c>
      <c r="G243">
        <f t="shared" si="214"/>
        <v>0</v>
      </c>
      <c r="H243" s="244">
        <f t="shared" si="215"/>
        <v>0</v>
      </c>
      <c r="I243" s="245">
        <f t="shared" si="216"/>
        <v>7</v>
      </c>
      <c r="J243" s="243">
        <f t="shared" si="217"/>
        <v>0.63636363636363635</v>
      </c>
      <c r="K243">
        <f t="shared" si="218"/>
        <v>2</v>
      </c>
      <c r="L243" s="243">
        <f t="shared" si="219"/>
        <v>0.18181818181818182</v>
      </c>
    </row>
    <row r="244" spans="1:30" x14ac:dyDescent="0.35">
      <c r="A244" s="238">
        <f t="shared" si="211"/>
        <v>2170</v>
      </c>
      <c r="B244" t="s">
        <v>2661</v>
      </c>
      <c r="C244" t="s">
        <v>2727</v>
      </c>
      <c r="D244" s="242">
        <f t="shared" si="212"/>
        <v>4</v>
      </c>
      <c r="E244" s="238">
        <f t="shared" si="213"/>
        <v>2</v>
      </c>
      <c r="F244" s="243">
        <f t="shared" si="210"/>
        <v>0.5</v>
      </c>
      <c r="G244">
        <f t="shared" si="214"/>
        <v>0</v>
      </c>
      <c r="H244" s="244">
        <f t="shared" si="215"/>
        <v>0</v>
      </c>
      <c r="I244" s="245">
        <f t="shared" si="216"/>
        <v>2</v>
      </c>
      <c r="J244" s="243">
        <f t="shared" si="217"/>
        <v>0.5</v>
      </c>
      <c r="K244">
        <f t="shared" si="218"/>
        <v>1</v>
      </c>
      <c r="L244" s="243">
        <f t="shared" si="219"/>
        <v>0.25</v>
      </c>
    </row>
    <row r="245" spans="1:30" x14ac:dyDescent="0.35">
      <c r="A245" s="238">
        <f t="shared" si="211"/>
        <v>4524</v>
      </c>
      <c r="B245" t="s">
        <v>2663</v>
      </c>
      <c r="C245" t="s">
        <v>2574</v>
      </c>
      <c r="D245" s="242">
        <f t="shared" si="212"/>
        <v>5</v>
      </c>
      <c r="E245" s="238">
        <f t="shared" si="213"/>
        <v>2</v>
      </c>
      <c r="F245" s="243">
        <f t="shared" si="210"/>
        <v>0.4</v>
      </c>
      <c r="G245">
        <f t="shared" si="214"/>
        <v>1</v>
      </c>
      <c r="H245" s="244">
        <f t="shared" si="215"/>
        <v>0.2</v>
      </c>
      <c r="I245" s="245">
        <f t="shared" si="216"/>
        <v>3</v>
      </c>
      <c r="J245" s="243">
        <f t="shared" si="217"/>
        <v>0.6</v>
      </c>
      <c r="K245">
        <f t="shared" si="218"/>
        <v>2</v>
      </c>
      <c r="L245" s="243">
        <f t="shared" si="219"/>
        <v>0.4</v>
      </c>
    </row>
    <row r="246" spans="1:30" x14ac:dyDescent="0.35">
      <c r="A246" s="238">
        <f t="shared" si="211"/>
        <v>2686</v>
      </c>
      <c r="B246" t="s">
        <v>2689</v>
      </c>
      <c r="C246" t="s">
        <v>2573</v>
      </c>
      <c r="D246" s="242">
        <f t="shared" si="212"/>
        <v>4</v>
      </c>
      <c r="E246" s="238">
        <f t="shared" si="213"/>
        <v>3</v>
      </c>
      <c r="F246" s="243">
        <f t="shared" si="210"/>
        <v>0.75</v>
      </c>
      <c r="G246">
        <f t="shared" si="214"/>
        <v>2</v>
      </c>
      <c r="H246" s="244">
        <f t="shared" si="215"/>
        <v>0.5</v>
      </c>
      <c r="I246" s="245">
        <f t="shared" si="216"/>
        <v>1</v>
      </c>
      <c r="J246" s="243">
        <f t="shared" si="217"/>
        <v>0.25</v>
      </c>
      <c r="K246">
        <f t="shared" si="218"/>
        <v>0</v>
      </c>
      <c r="L246" s="243">
        <f t="shared" si="219"/>
        <v>0</v>
      </c>
    </row>
    <row r="247" spans="1:30" x14ac:dyDescent="0.35">
      <c r="A247" s="238">
        <f t="shared" si="211"/>
        <v>1396</v>
      </c>
      <c r="B247" t="s">
        <v>2662</v>
      </c>
      <c r="C247" t="s">
        <v>2575</v>
      </c>
      <c r="D247" s="242">
        <f t="shared" si="212"/>
        <v>2</v>
      </c>
      <c r="E247" s="238">
        <f t="shared" si="213"/>
        <v>0</v>
      </c>
      <c r="F247" s="243">
        <f t="shared" si="210"/>
        <v>0</v>
      </c>
      <c r="G247">
        <f t="shared" si="214"/>
        <v>0</v>
      </c>
      <c r="H247" s="244">
        <f t="shared" si="215"/>
        <v>0</v>
      </c>
      <c r="I247" s="245">
        <f t="shared" si="216"/>
        <v>2</v>
      </c>
      <c r="J247" s="243">
        <f t="shared" si="217"/>
        <v>1</v>
      </c>
      <c r="K247">
        <f t="shared" si="218"/>
        <v>1</v>
      </c>
      <c r="L247" s="243">
        <f t="shared" si="219"/>
        <v>0.5</v>
      </c>
    </row>
    <row r="248" spans="1:30" x14ac:dyDescent="0.35">
      <c r="A248" s="238">
        <f t="shared" si="211"/>
        <v>943</v>
      </c>
      <c r="B248" t="s">
        <v>2660</v>
      </c>
      <c r="C248" t="s">
        <v>2594</v>
      </c>
      <c r="D248" s="242">
        <f t="shared" si="212"/>
        <v>4</v>
      </c>
      <c r="E248" s="238">
        <f t="shared" si="213"/>
        <v>2</v>
      </c>
      <c r="F248" s="243">
        <f t="shared" si="210"/>
        <v>0.5</v>
      </c>
      <c r="G248">
        <f t="shared" si="214"/>
        <v>0</v>
      </c>
      <c r="H248" s="244">
        <f t="shared" si="215"/>
        <v>0</v>
      </c>
      <c r="I248" s="245">
        <f t="shared" si="216"/>
        <v>2</v>
      </c>
      <c r="J248" s="243">
        <f t="shared" si="217"/>
        <v>0.5</v>
      </c>
      <c r="K248">
        <f t="shared" si="218"/>
        <v>0</v>
      </c>
      <c r="L248" s="243">
        <f t="shared" si="219"/>
        <v>0</v>
      </c>
    </row>
    <row r="249" spans="1:30" x14ac:dyDescent="0.35">
      <c r="A249" s="238">
        <f t="shared" si="211"/>
        <v>424</v>
      </c>
      <c r="B249" t="s">
        <v>3111</v>
      </c>
      <c r="C249" t="s">
        <v>2576</v>
      </c>
      <c r="D249" s="242">
        <f t="shared" si="212"/>
        <v>1</v>
      </c>
      <c r="E249" s="238">
        <f t="shared" si="213"/>
        <v>0</v>
      </c>
      <c r="F249" s="243">
        <f t="shared" si="210"/>
        <v>0</v>
      </c>
      <c r="G249">
        <f t="shared" si="214"/>
        <v>0</v>
      </c>
      <c r="H249" s="244">
        <f t="shared" si="215"/>
        <v>0</v>
      </c>
      <c r="I249" s="245">
        <f t="shared" si="216"/>
        <v>1</v>
      </c>
      <c r="J249" s="243">
        <f t="shared" si="217"/>
        <v>1</v>
      </c>
      <c r="K249">
        <f t="shared" si="218"/>
        <v>0</v>
      </c>
      <c r="L249" s="243">
        <f t="shared" si="219"/>
        <v>0</v>
      </c>
    </row>
    <row r="250" spans="1:30" x14ac:dyDescent="0.35">
      <c r="A250" s="238">
        <f t="shared" si="211"/>
        <v>0</v>
      </c>
      <c r="C250" t="s">
        <v>2590</v>
      </c>
      <c r="D250" s="242">
        <f t="shared" si="212"/>
        <v>0</v>
      </c>
      <c r="E250" s="238">
        <f t="shared" si="213"/>
        <v>0</v>
      </c>
      <c r="F250" s="243">
        <f t="shared" si="210"/>
        <v>0</v>
      </c>
      <c r="G250">
        <f t="shared" si="214"/>
        <v>0</v>
      </c>
      <c r="H250" s="244">
        <f t="shared" si="215"/>
        <v>0</v>
      </c>
      <c r="I250" s="245">
        <f t="shared" si="216"/>
        <v>0</v>
      </c>
      <c r="J250" s="243">
        <f t="shared" si="217"/>
        <v>0</v>
      </c>
      <c r="K250">
        <f t="shared" si="218"/>
        <v>0</v>
      </c>
      <c r="L250" s="243">
        <f t="shared" si="219"/>
        <v>0</v>
      </c>
    </row>
    <row r="251" spans="1:30" x14ac:dyDescent="0.35">
      <c r="A251" s="238">
        <f t="shared" si="211"/>
        <v>0</v>
      </c>
      <c r="B251" t="s">
        <v>2671</v>
      </c>
      <c r="C251" t="s">
        <v>2582</v>
      </c>
      <c r="D251" s="242">
        <f t="shared" si="212"/>
        <v>0</v>
      </c>
      <c r="E251" s="238">
        <f t="shared" si="213"/>
        <v>0</v>
      </c>
      <c r="F251" s="243">
        <f t="shared" si="210"/>
        <v>0</v>
      </c>
      <c r="G251">
        <f t="shared" si="214"/>
        <v>0</v>
      </c>
      <c r="H251" s="244">
        <f t="shared" si="215"/>
        <v>0</v>
      </c>
      <c r="I251" s="245">
        <f t="shared" si="216"/>
        <v>0</v>
      </c>
      <c r="J251" s="243">
        <f t="shared" si="217"/>
        <v>0</v>
      </c>
      <c r="K251">
        <f t="shared" si="218"/>
        <v>0</v>
      </c>
      <c r="L251" s="243">
        <f t="shared" si="219"/>
        <v>0</v>
      </c>
    </row>
    <row r="252" spans="1:30" x14ac:dyDescent="0.35">
      <c r="A252" s="238">
        <f t="shared" si="211"/>
        <v>288</v>
      </c>
      <c r="B252" t="s">
        <v>2665</v>
      </c>
      <c r="C252" t="s">
        <v>2598</v>
      </c>
      <c r="D252" s="242">
        <f t="shared" si="212"/>
        <v>1</v>
      </c>
      <c r="E252" s="238">
        <f t="shared" si="213"/>
        <v>0</v>
      </c>
      <c r="F252" s="243">
        <f t="shared" si="210"/>
        <v>0</v>
      </c>
      <c r="G252">
        <f t="shared" si="214"/>
        <v>0</v>
      </c>
      <c r="H252" s="244">
        <f t="shared" si="215"/>
        <v>0</v>
      </c>
      <c r="I252" s="245">
        <f t="shared" si="216"/>
        <v>1</v>
      </c>
      <c r="J252" s="243">
        <f t="shared" si="217"/>
        <v>1</v>
      </c>
      <c r="K252">
        <f t="shared" si="218"/>
        <v>0</v>
      </c>
      <c r="L252" s="243">
        <f t="shared" si="219"/>
        <v>0</v>
      </c>
    </row>
    <row r="253" spans="1:30" x14ac:dyDescent="0.35">
      <c r="A253" s="238">
        <f t="shared" si="211"/>
        <v>0</v>
      </c>
      <c r="B253" t="s">
        <v>2666</v>
      </c>
      <c r="C253" t="s">
        <v>2584</v>
      </c>
      <c r="D253" s="242">
        <f t="shared" si="212"/>
        <v>0</v>
      </c>
      <c r="E253" s="238">
        <f t="shared" si="213"/>
        <v>0</v>
      </c>
      <c r="F253" s="243">
        <f t="shared" si="210"/>
        <v>0</v>
      </c>
      <c r="G253">
        <f t="shared" si="214"/>
        <v>0</v>
      </c>
      <c r="H253" s="244">
        <f t="shared" si="215"/>
        <v>0</v>
      </c>
      <c r="I253" s="245">
        <f t="shared" si="216"/>
        <v>0</v>
      </c>
      <c r="J253" s="243">
        <f t="shared" si="217"/>
        <v>0</v>
      </c>
      <c r="K253">
        <f t="shared" si="218"/>
        <v>0</v>
      </c>
      <c r="L253" s="243">
        <f t="shared" si="219"/>
        <v>0</v>
      </c>
    </row>
    <row r="254" spans="1:30" x14ac:dyDescent="0.35">
      <c r="A254" s="238">
        <f t="shared" si="211"/>
        <v>0</v>
      </c>
      <c r="B254" t="s">
        <v>2667</v>
      </c>
      <c r="C254" t="s">
        <v>2577</v>
      </c>
      <c r="D254" s="242">
        <f t="shared" si="212"/>
        <v>0</v>
      </c>
      <c r="E254" s="238">
        <f t="shared" si="213"/>
        <v>0</v>
      </c>
      <c r="F254" s="243">
        <f t="shared" si="210"/>
        <v>0</v>
      </c>
      <c r="G254">
        <f t="shared" si="214"/>
        <v>0</v>
      </c>
      <c r="H254" s="244">
        <f t="shared" si="215"/>
        <v>0</v>
      </c>
      <c r="I254" s="245">
        <f t="shared" si="216"/>
        <v>0</v>
      </c>
      <c r="J254" s="243">
        <f t="shared" si="217"/>
        <v>0</v>
      </c>
      <c r="K254">
        <f t="shared" si="218"/>
        <v>0</v>
      </c>
      <c r="L254" s="243">
        <f t="shared" si="219"/>
        <v>0</v>
      </c>
    </row>
    <row r="255" spans="1:30" x14ac:dyDescent="0.35">
      <c r="A255" s="238">
        <f t="shared" si="211"/>
        <v>0</v>
      </c>
      <c r="B255" t="s">
        <v>2670</v>
      </c>
      <c r="C255" t="s">
        <v>2578</v>
      </c>
      <c r="D255" s="242">
        <f t="shared" si="212"/>
        <v>0</v>
      </c>
      <c r="E255" s="238">
        <f t="shared" si="213"/>
        <v>0</v>
      </c>
      <c r="F255" s="243">
        <f t="shared" si="210"/>
        <v>0</v>
      </c>
      <c r="G255">
        <f t="shared" si="214"/>
        <v>0</v>
      </c>
      <c r="H255" s="244">
        <f t="shared" si="215"/>
        <v>0</v>
      </c>
      <c r="I255" s="245">
        <f t="shared" si="216"/>
        <v>0</v>
      </c>
      <c r="J255" s="243">
        <f t="shared" si="217"/>
        <v>0</v>
      </c>
      <c r="K255">
        <f t="shared" si="218"/>
        <v>0</v>
      </c>
      <c r="L255" s="243">
        <f t="shared" si="219"/>
        <v>0</v>
      </c>
    </row>
    <row r="256" spans="1:30" x14ac:dyDescent="0.35">
      <c r="A256" s="238">
        <f t="shared" si="211"/>
        <v>0</v>
      </c>
      <c r="B256" t="s">
        <v>3499</v>
      </c>
      <c r="C256" t="s">
        <v>2581</v>
      </c>
      <c r="D256" s="242">
        <f t="shared" si="212"/>
        <v>0</v>
      </c>
      <c r="E256" s="238">
        <f t="shared" si="213"/>
        <v>0</v>
      </c>
      <c r="F256" s="243">
        <f t="shared" si="210"/>
        <v>0</v>
      </c>
      <c r="G256">
        <f t="shared" si="214"/>
        <v>0</v>
      </c>
      <c r="H256" s="244">
        <f t="shared" si="215"/>
        <v>0</v>
      </c>
      <c r="I256" s="245">
        <f t="shared" si="216"/>
        <v>0</v>
      </c>
      <c r="J256" s="243">
        <f t="shared" si="217"/>
        <v>0</v>
      </c>
      <c r="K256">
        <f t="shared" si="218"/>
        <v>0</v>
      </c>
      <c r="L256" s="243">
        <f t="shared" si="219"/>
        <v>0</v>
      </c>
    </row>
    <row r="257" spans="1:12" x14ac:dyDescent="0.35">
      <c r="A257" s="238">
        <f t="shared" si="211"/>
        <v>0</v>
      </c>
      <c r="B257" t="s">
        <v>3077</v>
      </c>
      <c r="C257" t="s">
        <v>2579</v>
      </c>
      <c r="D257" s="242">
        <f t="shared" si="212"/>
        <v>0</v>
      </c>
      <c r="E257" s="238">
        <f t="shared" si="213"/>
        <v>0</v>
      </c>
      <c r="F257" s="243">
        <f t="shared" si="210"/>
        <v>0</v>
      </c>
      <c r="G257">
        <f t="shared" si="214"/>
        <v>0</v>
      </c>
      <c r="H257" s="244">
        <f t="shared" si="215"/>
        <v>0</v>
      </c>
      <c r="I257" s="245">
        <f t="shared" si="216"/>
        <v>0</v>
      </c>
      <c r="J257" s="243">
        <f t="shared" si="217"/>
        <v>0</v>
      </c>
      <c r="K257">
        <f t="shared" si="218"/>
        <v>0</v>
      </c>
      <c r="L257" s="243">
        <f t="shared" si="219"/>
        <v>0</v>
      </c>
    </row>
    <row r="258" spans="1:12" x14ac:dyDescent="0.35">
      <c r="A258" s="238">
        <f t="shared" si="211"/>
        <v>0</v>
      </c>
      <c r="B258" t="s">
        <v>2690</v>
      </c>
      <c r="C258" t="s">
        <v>2585</v>
      </c>
      <c r="D258" s="242">
        <f t="shared" si="212"/>
        <v>0</v>
      </c>
      <c r="E258" s="238">
        <f t="shared" si="213"/>
        <v>0</v>
      </c>
      <c r="F258" s="243">
        <f t="shared" si="210"/>
        <v>0</v>
      </c>
      <c r="G258">
        <f t="shared" si="214"/>
        <v>0</v>
      </c>
      <c r="H258" s="244">
        <f t="shared" si="215"/>
        <v>0</v>
      </c>
      <c r="I258" s="245">
        <f t="shared" si="216"/>
        <v>0</v>
      </c>
      <c r="J258" s="243">
        <f t="shared" si="217"/>
        <v>0</v>
      </c>
      <c r="K258">
        <f t="shared" si="218"/>
        <v>0</v>
      </c>
      <c r="L258" s="243">
        <f t="shared" si="219"/>
        <v>0</v>
      </c>
    </row>
    <row r="259" spans="1:12" x14ac:dyDescent="0.35">
      <c r="A259" s="238">
        <f t="shared" si="211"/>
        <v>0</v>
      </c>
      <c r="C259" t="s">
        <v>2591</v>
      </c>
      <c r="D259" s="242">
        <f t="shared" si="212"/>
        <v>0</v>
      </c>
      <c r="E259" s="238">
        <f t="shared" si="213"/>
        <v>0</v>
      </c>
      <c r="F259" s="243">
        <f t="shared" si="210"/>
        <v>0</v>
      </c>
      <c r="G259">
        <f t="shared" si="214"/>
        <v>0</v>
      </c>
      <c r="H259" s="244">
        <f t="shared" si="215"/>
        <v>0</v>
      </c>
      <c r="I259" s="245">
        <f t="shared" si="216"/>
        <v>0</v>
      </c>
      <c r="J259" s="243">
        <f t="shared" si="217"/>
        <v>0</v>
      </c>
      <c r="K259">
        <f t="shared" si="218"/>
        <v>0</v>
      </c>
      <c r="L259" s="243">
        <f t="shared" si="219"/>
        <v>0</v>
      </c>
    </row>
    <row r="260" spans="1:12" x14ac:dyDescent="0.35">
      <c r="A260" s="238">
        <f t="shared" si="211"/>
        <v>162</v>
      </c>
      <c r="B260" t="s">
        <v>2664</v>
      </c>
      <c r="C260" t="s">
        <v>2586</v>
      </c>
      <c r="D260" s="242">
        <f t="shared" si="212"/>
        <v>1</v>
      </c>
      <c r="E260" s="238">
        <f t="shared" si="213"/>
        <v>0</v>
      </c>
      <c r="F260" s="243">
        <f t="shared" si="210"/>
        <v>0</v>
      </c>
      <c r="G260">
        <f t="shared" si="214"/>
        <v>0</v>
      </c>
      <c r="H260" s="244">
        <f t="shared" si="215"/>
        <v>0</v>
      </c>
      <c r="I260" s="245">
        <f t="shared" si="216"/>
        <v>1</v>
      </c>
      <c r="J260" s="243">
        <f t="shared" si="217"/>
        <v>1</v>
      </c>
      <c r="K260">
        <f t="shared" si="218"/>
        <v>0</v>
      </c>
      <c r="L260" s="243">
        <f t="shared" si="219"/>
        <v>0</v>
      </c>
    </row>
    <row r="261" spans="1:12" x14ac:dyDescent="0.35">
      <c r="A261" s="238">
        <f t="shared" si="211"/>
        <v>0</v>
      </c>
      <c r="B261" t="s">
        <v>2669</v>
      </c>
      <c r="C261" t="s">
        <v>2587</v>
      </c>
      <c r="D261" s="242">
        <f>E261+I261</f>
        <v>0</v>
      </c>
      <c r="E261" s="238">
        <f t="shared" si="213"/>
        <v>0</v>
      </c>
      <c r="F261" s="243">
        <f t="shared" si="210"/>
        <v>0</v>
      </c>
      <c r="G261">
        <f t="shared" si="214"/>
        <v>0</v>
      </c>
      <c r="H261" s="244">
        <f t="shared" si="215"/>
        <v>0</v>
      </c>
      <c r="I261" s="245">
        <f t="shared" si="216"/>
        <v>0</v>
      </c>
      <c r="J261" s="243">
        <f t="shared" si="217"/>
        <v>0</v>
      </c>
      <c r="K261">
        <f t="shared" si="218"/>
        <v>0</v>
      </c>
      <c r="L261" s="243">
        <f t="shared" si="219"/>
        <v>0</v>
      </c>
    </row>
    <row r="262" spans="1:12" x14ac:dyDescent="0.35">
      <c r="A262" s="238">
        <f t="shared" si="211"/>
        <v>0</v>
      </c>
      <c r="B262" t="s">
        <v>2931</v>
      </c>
      <c r="C262" t="s">
        <v>2580</v>
      </c>
      <c r="D262" s="242">
        <f t="shared" si="212"/>
        <v>0</v>
      </c>
      <c r="E262" s="238">
        <f t="shared" si="213"/>
        <v>0</v>
      </c>
      <c r="F262" s="243">
        <f t="shared" si="210"/>
        <v>0</v>
      </c>
      <c r="G262">
        <f t="shared" si="214"/>
        <v>0</v>
      </c>
      <c r="H262" s="244">
        <f t="shared" si="215"/>
        <v>0</v>
      </c>
      <c r="I262" s="245">
        <f t="shared" si="216"/>
        <v>0</v>
      </c>
      <c r="J262" s="243">
        <f t="shared" si="217"/>
        <v>0</v>
      </c>
      <c r="K262">
        <f t="shared" si="218"/>
        <v>0</v>
      </c>
      <c r="L262" s="243">
        <f t="shared" si="219"/>
        <v>0</v>
      </c>
    </row>
    <row r="263" spans="1:12" x14ac:dyDescent="0.35">
      <c r="A263" s="238">
        <f t="shared" si="211"/>
        <v>0</v>
      </c>
      <c r="C263" t="s">
        <v>2592</v>
      </c>
      <c r="D263" s="242">
        <f t="shared" si="212"/>
        <v>0</v>
      </c>
      <c r="E263" s="238">
        <f t="shared" si="213"/>
        <v>0</v>
      </c>
      <c r="F263" s="243">
        <f t="shared" si="210"/>
        <v>0</v>
      </c>
      <c r="G263">
        <f t="shared" si="214"/>
        <v>0</v>
      </c>
      <c r="H263" s="244">
        <f t="shared" si="215"/>
        <v>0</v>
      </c>
      <c r="I263" s="245">
        <f t="shared" si="216"/>
        <v>0</v>
      </c>
      <c r="J263" s="243">
        <f t="shared" si="217"/>
        <v>0</v>
      </c>
      <c r="K263">
        <f t="shared" si="218"/>
        <v>0</v>
      </c>
      <c r="L263" s="243">
        <f t="shared" si="219"/>
        <v>0</v>
      </c>
    </row>
    <row r="264" spans="1:12" x14ac:dyDescent="0.35">
      <c r="A264" s="238">
        <f t="shared" si="211"/>
        <v>0</v>
      </c>
      <c r="B264" t="s">
        <v>2809</v>
      </c>
      <c r="C264" t="s">
        <v>2597</v>
      </c>
      <c r="D264" s="242">
        <f t="shared" si="212"/>
        <v>0</v>
      </c>
      <c r="E264" s="238">
        <f t="shared" si="213"/>
        <v>0</v>
      </c>
      <c r="F264" s="243">
        <f t="shared" si="210"/>
        <v>0</v>
      </c>
      <c r="G264">
        <f t="shared" si="214"/>
        <v>0</v>
      </c>
      <c r="H264" s="244">
        <f t="shared" si="215"/>
        <v>0</v>
      </c>
      <c r="I264" s="245">
        <f t="shared" si="216"/>
        <v>0</v>
      </c>
      <c r="J264" s="243">
        <f t="shared" si="217"/>
        <v>0</v>
      </c>
      <c r="K264">
        <f t="shared" si="218"/>
        <v>0</v>
      </c>
      <c r="L264" s="243">
        <f t="shared" si="219"/>
        <v>0</v>
      </c>
    </row>
    <row r="265" spans="1:12" x14ac:dyDescent="0.35">
      <c r="A265" s="238">
        <f t="shared" si="211"/>
        <v>0</v>
      </c>
      <c r="B265" t="s">
        <v>2668</v>
      </c>
      <c r="C265" t="s">
        <v>2588</v>
      </c>
      <c r="D265" s="242">
        <f t="shared" si="212"/>
        <v>0</v>
      </c>
      <c r="E265" s="238">
        <f t="shared" si="213"/>
        <v>0</v>
      </c>
      <c r="F265" s="243">
        <f t="shared" si="210"/>
        <v>0</v>
      </c>
      <c r="G265">
        <f t="shared" si="214"/>
        <v>0</v>
      </c>
      <c r="H265" s="244">
        <f t="shared" si="215"/>
        <v>0</v>
      </c>
      <c r="I265" s="245">
        <f t="shared" si="216"/>
        <v>0</v>
      </c>
      <c r="J265" s="243">
        <f t="shared" si="217"/>
        <v>0</v>
      </c>
      <c r="K265">
        <f t="shared" si="218"/>
        <v>0</v>
      </c>
      <c r="L265" s="243">
        <f t="shared" si="219"/>
        <v>0</v>
      </c>
    </row>
    <row r="266" spans="1:12" x14ac:dyDescent="0.35">
      <c r="A266" s="238">
        <f t="shared" si="211"/>
        <v>0</v>
      </c>
      <c r="B266" t="s">
        <v>2692</v>
      </c>
      <c r="C266" t="s">
        <v>2589</v>
      </c>
      <c r="D266" s="242">
        <f t="shared" si="212"/>
        <v>0</v>
      </c>
      <c r="E266" s="238">
        <f t="shared" si="213"/>
        <v>0</v>
      </c>
      <c r="F266" s="243">
        <f t="shared" si="210"/>
        <v>0</v>
      </c>
      <c r="G266">
        <f t="shared" si="214"/>
        <v>0</v>
      </c>
      <c r="H266" s="244">
        <f t="shared" si="215"/>
        <v>0</v>
      </c>
      <c r="I266" s="245">
        <f t="shared" si="216"/>
        <v>0</v>
      </c>
      <c r="J266" s="243">
        <f t="shared" si="217"/>
        <v>0</v>
      </c>
      <c r="K266">
        <f t="shared" si="218"/>
        <v>0</v>
      </c>
      <c r="L266" s="243">
        <f t="shared" si="219"/>
        <v>0</v>
      </c>
    </row>
    <row r="267" spans="1:12" x14ac:dyDescent="0.35">
      <c r="A267" s="238">
        <f t="shared" si="211"/>
        <v>17932</v>
      </c>
      <c r="B267" t="s">
        <v>2672</v>
      </c>
      <c r="C267" t="s">
        <v>2530</v>
      </c>
      <c r="D267" s="242">
        <f t="shared" si="212"/>
        <v>20</v>
      </c>
      <c r="E267" s="238">
        <f t="shared" si="213"/>
        <v>5</v>
      </c>
      <c r="F267" s="243">
        <f t="shared" si="210"/>
        <v>0.25</v>
      </c>
      <c r="G267">
        <f t="shared" si="214"/>
        <v>3</v>
      </c>
      <c r="H267" s="244">
        <f t="shared" si="215"/>
        <v>0.15</v>
      </c>
      <c r="I267" s="245">
        <f t="shared" si="216"/>
        <v>15</v>
      </c>
      <c r="J267" s="243">
        <f t="shared" si="217"/>
        <v>0.75</v>
      </c>
      <c r="K267">
        <f t="shared" si="218"/>
        <v>7</v>
      </c>
      <c r="L267" s="243">
        <f t="shared" si="219"/>
        <v>0.35</v>
      </c>
    </row>
    <row r="268" spans="1:12" x14ac:dyDescent="0.35">
      <c r="A268" s="238">
        <f>SUM(A241:A267)</f>
        <v>58711</v>
      </c>
      <c r="B268" s="238"/>
      <c r="D268" s="242">
        <f>SUM(D241:D267)</f>
        <v>74</v>
      </c>
      <c r="E268" s="238">
        <f>SUM(E241:E267)</f>
        <v>25</v>
      </c>
      <c r="G268">
        <f>SUM(G241:G267)</f>
        <v>10</v>
      </c>
      <c r="I268" s="245">
        <f>SUM(I241:I267)</f>
        <v>49</v>
      </c>
      <c r="K268">
        <f>SUM(K241:K267)</f>
        <v>22</v>
      </c>
    </row>
    <row r="269" spans="1:12" ht="15" thickBot="1" x14ac:dyDescent="0.4"/>
    <row r="270" spans="1:12" x14ac:dyDescent="0.35">
      <c r="C270" s="246" t="s">
        <v>2673</v>
      </c>
      <c r="D270" s="247"/>
      <c r="E270" s="248">
        <f>E268+I268</f>
        <v>74</v>
      </c>
      <c r="F270" s="247" t="s">
        <v>2674</v>
      </c>
      <c r="G270" s="249"/>
      <c r="H270" s="249"/>
      <c r="I270" s="246" t="s">
        <v>2675</v>
      </c>
      <c r="J270" s="247" t="s">
        <v>2676</v>
      </c>
      <c r="K270" s="250">
        <f>K268</f>
        <v>22</v>
      </c>
    </row>
    <row r="271" spans="1:12" ht="15" thickBot="1" x14ac:dyDescent="0.4">
      <c r="C271" s="251" t="s">
        <v>2677</v>
      </c>
      <c r="D271" s="252" t="e">
        <f>LEFT(MID(#REF!,FIND("(",#REF!)+1,LEN(#REF!)),FIND(")",MID(#REF!,FIND("(",#REF!)+1,LEN(#REF!)))-1)</f>
        <v>#REF!</v>
      </c>
      <c r="E271" s="252">
        <f>AK241</f>
        <v>0</v>
      </c>
      <c r="F271" s="252" t="s">
        <v>2678</v>
      </c>
      <c r="G271" s="253"/>
      <c r="H271" s="253"/>
      <c r="I271" s="254"/>
      <c r="J271" s="241" t="s">
        <v>2679</v>
      </c>
      <c r="K271" s="255">
        <f>G268</f>
        <v>10</v>
      </c>
    </row>
    <row r="272" spans="1:12" ht="15" thickBot="1" x14ac:dyDescent="0.4">
      <c r="I272" s="251"/>
      <c r="J272" s="252" t="s">
        <v>2680</v>
      </c>
      <c r="K272" s="256">
        <f>SUM(K270:K271)</f>
        <v>32</v>
      </c>
    </row>
  </sheetData>
  <mergeCells count="258">
    <mergeCell ref="A8:A9"/>
    <mergeCell ref="B8:B9"/>
    <mergeCell ref="C8:C9"/>
    <mergeCell ref="A10:A11"/>
    <mergeCell ref="B10:B11"/>
    <mergeCell ref="C10:C11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24:A25"/>
    <mergeCell ref="B24:B25"/>
    <mergeCell ref="C24:C25"/>
    <mergeCell ref="A26:A27"/>
    <mergeCell ref="B26:B27"/>
    <mergeCell ref="C26:C27"/>
    <mergeCell ref="A20:A21"/>
    <mergeCell ref="B20:B21"/>
    <mergeCell ref="C20:C21"/>
    <mergeCell ref="A22:A23"/>
    <mergeCell ref="B22:B23"/>
    <mergeCell ref="C22:C23"/>
    <mergeCell ref="A32:A33"/>
    <mergeCell ref="B32:B33"/>
    <mergeCell ref="C32:C33"/>
    <mergeCell ref="A34:A35"/>
    <mergeCell ref="B34:B35"/>
    <mergeCell ref="C34:C35"/>
    <mergeCell ref="A28:A29"/>
    <mergeCell ref="B28:B29"/>
    <mergeCell ref="C28:C29"/>
    <mergeCell ref="A30:A31"/>
    <mergeCell ref="B30:B31"/>
    <mergeCell ref="C30:C31"/>
    <mergeCell ref="A51:A52"/>
    <mergeCell ref="B51:B52"/>
    <mergeCell ref="C51:C52"/>
    <mergeCell ref="A53:A54"/>
    <mergeCell ref="B53:B54"/>
    <mergeCell ref="C53:C54"/>
    <mergeCell ref="A47:A48"/>
    <mergeCell ref="B47:B48"/>
    <mergeCell ref="C47:C48"/>
    <mergeCell ref="A49:A50"/>
    <mergeCell ref="B49:B50"/>
    <mergeCell ref="C49:C50"/>
    <mergeCell ref="A59:A60"/>
    <mergeCell ref="B59:B60"/>
    <mergeCell ref="C59:C60"/>
    <mergeCell ref="A61:A62"/>
    <mergeCell ref="B61:B62"/>
    <mergeCell ref="C61:C62"/>
    <mergeCell ref="A55:A56"/>
    <mergeCell ref="B55:B56"/>
    <mergeCell ref="C55:C56"/>
    <mergeCell ref="A57:A58"/>
    <mergeCell ref="B57:B58"/>
    <mergeCell ref="C57:C58"/>
    <mergeCell ref="A67:A68"/>
    <mergeCell ref="B67:B68"/>
    <mergeCell ref="C67:C68"/>
    <mergeCell ref="A69:A70"/>
    <mergeCell ref="B69:B70"/>
    <mergeCell ref="C69:C70"/>
    <mergeCell ref="A63:A64"/>
    <mergeCell ref="B63:B64"/>
    <mergeCell ref="C63:C64"/>
    <mergeCell ref="A65:A66"/>
    <mergeCell ref="B65:B66"/>
    <mergeCell ref="C65:C66"/>
    <mergeCell ref="A75:A76"/>
    <mergeCell ref="B75:B76"/>
    <mergeCell ref="C75:C76"/>
    <mergeCell ref="A88:A89"/>
    <mergeCell ref="B88:B89"/>
    <mergeCell ref="C88:C89"/>
    <mergeCell ref="A71:A72"/>
    <mergeCell ref="B71:B72"/>
    <mergeCell ref="C71:C72"/>
    <mergeCell ref="A73:A74"/>
    <mergeCell ref="B73:B74"/>
    <mergeCell ref="C73:C74"/>
    <mergeCell ref="A94:A95"/>
    <mergeCell ref="B94:B95"/>
    <mergeCell ref="C94:C95"/>
    <mergeCell ref="A96:A97"/>
    <mergeCell ref="B96:B97"/>
    <mergeCell ref="C96:C97"/>
    <mergeCell ref="A90:A91"/>
    <mergeCell ref="B90:B91"/>
    <mergeCell ref="C90:C91"/>
    <mergeCell ref="A92:A93"/>
    <mergeCell ref="B92:B93"/>
    <mergeCell ref="C92:C93"/>
    <mergeCell ref="A102:A103"/>
    <mergeCell ref="B102:B103"/>
    <mergeCell ref="C102:C103"/>
    <mergeCell ref="A104:A105"/>
    <mergeCell ref="B104:B105"/>
    <mergeCell ref="C104:C105"/>
    <mergeCell ref="A98:A99"/>
    <mergeCell ref="B98:B99"/>
    <mergeCell ref="C98:C99"/>
    <mergeCell ref="A100:A101"/>
    <mergeCell ref="B100:B101"/>
    <mergeCell ref="C100:C101"/>
    <mergeCell ref="A110:A111"/>
    <mergeCell ref="B110:B111"/>
    <mergeCell ref="C110:C111"/>
    <mergeCell ref="A112:A113"/>
    <mergeCell ref="B112:B113"/>
    <mergeCell ref="C112:C113"/>
    <mergeCell ref="A106:A107"/>
    <mergeCell ref="B106:B107"/>
    <mergeCell ref="C106:C107"/>
    <mergeCell ref="A108:A109"/>
    <mergeCell ref="B108:B109"/>
    <mergeCell ref="C108:C109"/>
    <mergeCell ref="A129:A130"/>
    <mergeCell ref="B129:B130"/>
    <mergeCell ref="C129:C130"/>
    <mergeCell ref="A131:A132"/>
    <mergeCell ref="B131:B132"/>
    <mergeCell ref="C131:C132"/>
    <mergeCell ref="A114:A115"/>
    <mergeCell ref="B114:B115"/>
    <mergeCell ref="C114:C115"/>
    <mergeCell ref="A127:A128"/>
    <mergeCell ref="B127:B128"/>
    <mergeCell ref="C127:C128"/>
    <mergeCell ref="A137:A138"/>
    <mergeCell ref="B137:B138"/>
    <mergeCell ref="C137:C138"/>
    <mergeCell ref="A139:A140"/>
    <mergeCell ref="B139:B140"/>
    <mergeCell ref="C139:C140"/>
    <mergeCell ref="A133:A134"/>
    <mergeCell ref="B133:B134"/>
    <mergeCell ref="C133:C134"/>
    <mergeCell ref="A135:A136"/>
    <mergeCell ref="B135:B136"/>
    <mergeCell ref="C135:C136"/>
    <mergeCell ref="A145:A146"/>
    <mergeCell ref="B145:B146"/>
    <mergeCell ref="C145:C146"/>
    <mergeCell ref="A147:A148"/>
    <mergeCell ref="B147:B148"/>
    <mergeCell ref="C147:C148"/>
    <mergeCell ref="A141:A142"/>
    <mergeCell ref="B141:B142"/>
    <mergeCell ref="C141:C142"/>
    <mergeCell ref="A143:A144"/>
    <mergeCell ref="B143:B144"/>
    <mergeCell ref="C143:C144"/>
    <mergeCell ref="A164:A165"/>
    <mergeCell ref="B164:B165"/>
    <mergeCell ref="C164:C165"/>
    <mergeCell ref="A166:A167"/>
    <mergeCell ref="B166:B167"/>
    <mergeCell ref="C166:C167"/>
    <mergeCell ref="A149:A150"/>
    <mergeCell ref="B149:B150"/>
    <mergeCell ref="C149:C150"/>
    <mergeCell ref="A162:A163"/>
    <mergeCell ref="B162:B163"/>
    <mergeCell ref="C162:C163"/>
    <mergeCell ref="A172:A173"/>
    <mergeCell ref="B172:B173"/>
    <mergeCell ref="C172:C173"/>
    <mergeCell ref="A174:A175"/>
    <mergeCell ref="B174:B175"/>
    <mergeCell ref="C174:C175"/>
    <mergeCell ref="A168:A169"/>
    <mergeCell ref="B168:B169"/>
    <mergeCell ref="C168:C169"/>
    <mergeCell ref="A170:A171"/>
    <mergeCell ref="B170:B171"/>
    <mergeCell ref="C170:C171"/>
    <mergeCell ref="A180:A181"/>
    <mergeCell ref="B180:B181"/>
    <mergeCell ref="C180:C181"/>
    <mergeCell ref="A182:A183"/>
    <mergeCell ref="B182:B183"/>
    <mergeCell ref="C182:C183"/>
    <mergeCell ref="A176:A177"/>
    <mergeCell ref="B176:B177"/>
    <mergeCell ref="C176:C177"/>
    <mergeCell ref="A178:A179"/>
    <mergeCell ref="B178:B179"/>
    <mergeCell ref="C178:C179"/>
    <mergeCell ref="A188:A189"/>
    <mergeCell ref="B188:B189"/>
    <mergeCell ref="C188:C189"/>
    <mergeCell ref="A190:A191"/>
    <mergeCell ref="B190:B191"/>
    <mergeCell ref="C190:C191"/>
    <mergeCell ref="A184:A185"/>
    <mergeCell ref="B184:B185"/>
    <mergeCell ref="C184:C185"/>
    <mergeCell ref="A186:A187"/>
    <mergeCell ref="B186:B187"/>
    <mergeCell ref="C186:C187"/>
    <mergeCell ref="A207:A208"/>
    <mergeCell ref="B207:B208"/>
    <mergeCell ref="C207:C208"/>
    <mergeCell ref="A209:A210"/>
    <mergeCell ref="B209:B210"/>
    <mergeCell ref="C209:C210"/>
    <mergeCell ref="A192:A193"/>
    <mergeCell ref="B192:B193"/>
    <mergeCell ref="C192:C193"/>
    <mergeCell ref="A205:A206"/>
    <mergeCell ref="B205:B206"/>
    <mergeCell ref="C205:C206"/>
    <mergeCell ref="A215:A216"/>
    <mergeCell ref="B215:B216"/>
    <mergeCell ref="C215:C216"/>
    <mergeCell ref="A217:A218"/>
    <mergeCell ref="B217:B218"/>
    <mergeCell ref="C217:C218"/>
    <mergeCell ref="A211:A212"/>
    <mergeCell ref="B211:B212"/>
    <mergeCell ref="C211:C212"/>
    <mergeCell ref="A213:A214"/>
    <mergeCell ref="B213:B214"/>
    <mergeCell ref="C213:C214"/>
    <mergeCell ref="A223:A224"/>
    <mergeCell ref="B223:B224"/>
    <mergeCell ref="C223:C224"/>
    <mergeCell ref="A225:A226"/>
    <mergeCell ref="B225:B226"/>
    <mergeCell ref="C225:C226"/>
    <mergeCell ref="A219:A220"/>
    <mergeCell ref="B219:B220"/>
    <mergeCell ref="C219:C220"/>
    <mergeCell ref="A221:A222"/>
    <mergeCell ref="B221:B222"/>
    <mergeCell ref="C221:C222"/>
    <mergeCell ref="A231:A232"/>
    <mergeCell ref="B231:B232"/>
    <mergeCell ref="C231:C232"/>
    <mergeCell ref="A233:A234"/>
    <mergeCell ref="B233:B234"/>
    <mergeCell ref="C233:C234"/>
    <mergeCell ref="A227:A228"/>
    <mergeCell ref="B227:B228"/>
    <mergeCell ref="C227:C228"/>
    <mergeCell ref="A229:A230"/>
    <mergeCell ref="B229:B230"/>
    <mergeCell ref="C229:C23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37</vt:i4>
      </vt:variant>
      <vt:variant>
        <vt:lpstr>Named Ranges</vt:lpstr>
      </vt:variant>
      <vt:variant>
        <vt:i4>7</vt:i4>
      </vt:variant>
    </vt:vector>
  </HeadingPairs>
  <TitlesOfParts>
    <vt:vector size="44" baseType="lpstr">
      <vt:lpstr>First Preference Counties</vt:lpstr>
      <vt:lpstr>2024 elections</vt:lpstr>
      <vt:lpstr>1st Preference-City_Cos</vt:lpstr>
      <vt:lpstr>1st Preference-City_County  (2</vt:lpstr>
      <vt:lpstr>Women Candidates</vt:lpstr>
      <vt:lpstr>Outgoing Members re-elected</vt:lpstr>
      <vt:lpstr>Carlow</vt:lpstr>
      <vt:lpstr>Cavan</vt:lpstr>
      <vt:lpstr>Clare</vt:lpstr>
      <vt:lpstr>Cork City</vt:lpstr>
      <vt:lpstr>Cork County</vt:lpstr>
      <vt:lpstr>Donegal</vt:lpstr>
      <vt:lpstr>Dublin City</vt:lpstr>
      <vt:lpstr>Dun Laoghaire-Rathdown</vt:lpstr>
      <vt:lpstr>Fingal</vt:lpstr>
      <vt:lpstr>Galway City</vt:lpstr>
      <vt:lpstr>Galway County</vt:lpstr>
      <vt:lpstr>Kerry</vt:lpstr>
      <vt:lpstr>Kildare</vt:lpstr>
      <vt:lpstr>Kilkenny</vt:lpstr>
      <vt:lpstr>Laois</vt:lpstr>
      <vt:lpstr>Leitrim</vt:lpstr>
      <vt:lpstr>Limerick</vt:lpstr>
      <vt:lpstr>Longford</vt:lpstr>
      <vt:lpstr>Louth</vt:lpstr>
      <vt:lpstr>Mayo</vt:lpstr>
      <vt:lpstr>Meath</vt:lpstr>
      <vt:lpstr>Monaghan</vt:lpstr>
      <vt:lpstr>Offaly</vt:lpstr>
      <vt:lpstr>Roscommon</vt:lpstr>
      <vt:lpstr>Sligo</vt:lpstr>
      <vt:lpstr>South Dublin</vt:lpstr>
      <vt:lpstr>Tipperary</vt:lpstr>
      <vt:lpstr>Waterford</vt:lpstr>
      <vt:lpstr>Westmeath</vt:lpstr>
      <vt:lpstr>Wexford</vt:lpstr>
      <vt:lpstr>Wicklow</vt:lpstr>
      <vt:lpstr>'1st Preference-City_Cos'!Print_Area</vt:lpstr>
      <vt:lpstr>'1st Preference-City_County  (2'!Print_Area</vt:lpstr>
      <vt:lpstr>'2024 elections'!Print_Area</vt:lpstr>
      <vt:lpstr>'First Preference Counties'!Print_Area</vt:lpstr>
      <vt:lpstr>'Outgoing Members re-elected'!Print_Area</vt:lpstr>
      <vt:lpstr>'1st Preference-City_Cos'!Print_Titles</vt:lpstr>
      <vt:lpstr>'1st Preference-City_County  (2'!Print_Titles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2026-10-13T09:06:02Z</dcterms:created>
  <dcterms:modified xsi:type="dcterms:W3CDTF">2026-10-13T09:06:15Z</dcterms:modified>
</cp:coreProperties>
</file>